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activeTab="1"/>
  </bookViews>
  <sheets>
    <sheet name="设定参考" sheetId="6" r:id="rId1"/>
    <sheet name="经验验证" sheetId="1" r:id="rId2"/>
    <sheet name="主角设定" sheetId="4" r:id="rId3"/>
    <sheet name="装备属性" sheetId="5" r:id="rId4"/>
    <sheet name="主角数据分析-超R" sheetId="24" r:id="rId5"/>
    <sheet name="主角分析-非R" sheetId="25" r:id="rId6"/>
    <sheet name="攻防血属性数据分析" sheetId="26" r:id="rId7"/>
    <sheet name="命格设定" sheetId="8" r:id="rId8"/>
    <sheet name="命格属性-非R" sheetId="28" r:id="rId9"/>
    <sheet name="命格属性-超R" sheetId="29" r:id="rId10"/>
    <sheet name="技能" sheetId="10" r:id="rId11"/>
    <sheet name="属性汇总" sheetId="11" r:id="rId12"/>
    <sheet name="装备全级属性-非R" sheetId="13" r:id="rId13"/>
    <sheet name="装备全级属性-大R" sheetId="14" r:id="rId14"/>
    <sheet name="马仔属性" sheetId="7" r:id="rId15"/>
    <sheet name="马仔-非R" sheetId="18" r:id="rId16"/>
    <sheet name="马仔-大R" sheetId="19" r:id="rId17"/>
    <sheet name="马仔-判定标准" sheetId="30" r:id="rId18"/>
    <sheet name="马仔-数据观察" sheetId="23" r:id="rId19"/>
    <sheet name="龙魂设定" sheetId="9" r:id="rId20"/>
    <sheet name="龙魂等级属性" sheetId="27" r:id="rId21"/>
    <sheet name="技能-大R" sheetId="21" r:id="rId22"/>
    <sheet name="技能-非R" sheetId="22" r:id="rId23"/>
  </sheets>
  <functionGroups builtInGroupCount="18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7" hidden="1">命格设定!$C$126:$C$128</definedName>
    <definedName name="橙色">命格设定!$F$148:$F$161</definedName>
    <definedName name="橙色命格">命格设定!$F$215:$F$233</definedName>
    <definedName name="红色">命格设定!$G$166:$G$179</definedName>
    <definedName name="红色命格">命格设定!$G$233:$G$251</definedName>
    <definedName name="裤子">装备属性!$A$64:$A$80</definedName>
    <definedName name="蓝色">命格设定!$D$128:$D$136</definedName>
    <definedName name="蓝色命格">命格设定!$D$195:$D$203</definedName>
    <definedName name="绿色">命格设定!$C$125:$C$128</definedName>
    <definedName name="绿色命格">命格设定!$C$192:$C$195</definedName>
    <definedName name="全部命格">命格设定!$J$125:$J$184</definedName>
    <definedName name="无">命格设定!$H$124</definedName>
    <definedName name="武器">装备属性!$A$81:$A$132</definedName>
    <definedName name="项链">装备属性!$A$133:$A$149</definedName>
    <definedName name="鞋子">装备属性!$A$150:$A$166</definedName>
    <definedName name="腰带">装备属性!$A$167:$A$183</definedName>
    <definedName name="衣服">装备属性!$A$184:$A$200</definedName>
    <definedName name="紫色">命格设定!$E$136:$E$148</definedName>
    <definedName name="紫色命格">命格设定!$E$203:$E$215</definedName>
  </definedNames>
  <calcPr calcId="152511"/>
</workbook>
</file>

<file path=xl/calcChain.xml><?xml version="1.0" encoding="utf-8"?>
<calcChain xmlns="http://schemas.openxmlformats.org/spreadsheetml/2006/main">
  <c r="D48" i="1" l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22" i="1" l="1"/>
  <c r="D17" i="1" l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16" i="1"/>
  <c r="A37" i="1" l="1"/>
  <c r="A36" i="1"/>
  <c r="A35" i="1"/>
  <c r="AE10" i="30" l="1"/>
  <c r="AE9" i="30"/>
  <c r="AE8" i="30"/>
  <c r="AE7" i="30"/>
  <c r="AE6" i="30"/>
  <c r="AE5" i="30"/>
  <c r="Y10" i="30"/>
  <c r="Y9" i="30"/>
  <c r="Y8" i="30"/>
  <c r="Y7" i="30"/>
  <c r="Y6" i="30"/>
  <c r="Y5" i="30"/>
  <c r="S10" i="30"/>
  <c r="S9" i="30"/>
  <c r="S8" i="30"/>
  <c r="S7" i="30"/>
  <c r="S6" i="30"/>
  <c r="S5" i="30"/>
  <c r="P4" i="30"/>
  <c r="P5" i="30"/>
  <c r="P6" i="30"/>
  <c r="P7" i="30"/>
  <c r="P8" i="30"/>
  <c r="P9" i="30"/>
  <c r="P10" i="30"/>
  <c r="P11" i="30"/>
  <c r="P12" i="30"/>
  <c r="P13" i="30"/>
  <c r="P14" i="30"/>
  <c r="P15" i="30"/>
  <c r="P16" i="30"/>
  <c r="P17" i="30"/>
  <c r="P18" i="30"/>
  <c r="P19" i="30"/>
  <c r="P20" i="30"/>
  <c r="P21" i="30"/>
  <c r="P22" i="30"/>
  <c r="P23" i="30"/>
  <c r="P24" i="30"/>
  <c r="P25" i="30"/>
  <c r="P26" i="30"/>
  <c r="P27" i="30"/>
  <c r="P28" i="30"/>
  <c r="P29" i="30"/>
  <c r="P30" i="30"/>
  <c r="M10" i="30"/>
  <c r="M9" i="30"/>
  <c r="M8" i="30"/>
  <c r="M7" i="30"/>
  <c r="M6" i="30"/>
  <c r="M5" i="30"/>
  <c r="G10" i="30" l="1"/>
  <c r="G9" i="30"/>
  <c r="G8" i="30"/>
  <c r="G7" i="30"/>
  <c r="G6" i="30"/>
  <c r="G5" i="30"/>
  <c r="N56" i="30" l="1"/>
  <c r="N55" i="30"/>
  <c r="N54" i="30"/>
  <c r="H54" i="30"/>
  <c r="H55" i="30" s="1"/>
  <c r="T45" i="30"/>
  <c r="T44" i="30"/>
  <c r="T42" i="30"/>
  <c r="N32" i="30"/>
  <c r="H27" i="30"/>
  <c r="H26" i="30"/>
  <c r="H22" i="30"/>
  <c r="H23" i="30" s="1"/>
  <c r="Z8" i="30"/>
  <c r="B8" i="30"/>
  <c r="AB7" i="30"/>
  <c r="N7" i="30"/>
  <c r="D7" i="30"/>
  <c r="AB6" i="30"/>
  <c r="AA6" i="30"/>
  <c r="N6" i="30"/>
  <c r="O6" i="30" s="1"/>
  <c r="H6" i="30"/>
  <c r="AB5" i="30"/>
  <c r="AA5" i="30"/>
  <c r="Z5" i="30"/>
  <c r="Z6" i="30" s="1"/>
  <c r="Z7" i="30" s="1"/>
  <c r="AA7" i="30" s="1"/>
  <c r="T5" i="30"/>
  <c r="V5" i="30" s="1"/>
  <c r="O5" i="30"/>
  <c r="N5" i="30"/>
  <c r="J5" i="30"/>
  <c r="H5" i="30"/>
  <c r="I5" i="30" s="1"/>
  <c r="D5" i="30"/>
  <c r="C5" i="30"/>
  <c r="B5" i="30"/>
  <c r="B6" i="30" s="1"/>
  <c r="B7" i="30" s="1"/>
  <c r="C7" i="30" s="1"/>
  <c r="AB4" i="30"/>
  <c r="AA4" i="30"/>
  <c r="AE4" i="30" s="1"/>
  <c r="V4" i="30"/>
  <c r="U4" i="30"/>
  <c r="Y4" i="30" s="1"/>
  <c r="O4" i="30"/>
  <c r="S4" i="30" s="1"/>
  <c r="J4" i="30"/>
  <c r="I4" i="30"/>
  <c r="M4" i="30" s="1"/>
  <c r="D4" i="30"/>
  <c r="C4" i="30"/>
  <c r="G4" i="30" s="1"/>
  <c r="H28" i="30" l="1"/>
  <c r="J6" i="30"/>
  <c r="I6" i="30"/>
  <c r="H7" i="30"/>
  <c r="T6" i="30"/>
  <c r="AB8" i="30"/>
  <c r="AA8" i="30"/>
  <c r="Z9" i="30"/>
  <c r="C6" i="30"/>
  <c r="U5" i="30"/>
  <c r="H24" i="30"/>
  <c r="D6" i="30"/>
  <c r="N33" i="30"/>
  <c r="T46" i="30"/>
  <c r="D8" i="30"/>
  <c r="C8" i="30"/>
  <c r="B9" i="30"/>
  <c r="O7" i="30"/>
  <c r="N8" i="30"/>
  <c r="N57" i="30"/>
  <c r="H56" i="30"/>
  <c r="T23" i="18"/>
  <c r="T24" i="18" s="1"/>
  <c r="T25" i="18" s="1"/>
  <c r="T26" i="18" s="1"/>
  <c r="T27" i="18" s="1"/>
  <c r="T28" i="18" s="1"/>
  <c r="T29" i="18" s="1"/>
  <c r="T30" i="18" s="1"/>
  <c r="T31" i="18" s="1"/>
  <c r="T32" i="18" s="1"/>
  <c r="T33" i="18" s="1"/>
  <c r="T34" i="18" s="1"/>
  <c r="T35" i="18" s="1"/>
  <c r="T36" i="18" s="1"/>
  <c r="T37" i="18" s="1"/>
  <c r="Z24" i="18"/>
  <c r="Z25" i="18" s="1"/>
  <c r="Z26" i="18" s="1"/>
  <c r="Z27" i="18" s="1"/>
  <c r="N58" i="30" l="1"/>
  <c r="V6" i="30"/>
  <c r="U6" i="30"/>
  <c r="T7" i="30"/>
  <c r="J7" i="30"/>
  <c r="H8" i="30"/>
  <c r="I7" i="30"/>
  <c r="T47" i="30"/>
  <c r="N9" i="30"/>
  <c r="O8" i="30"/>
  <c r="N34" i="30"/>
  <c r="H29" i="30"/>
  <c r="H57" i="30"/>
  <c r="AB9" i="30"/>
  <c r="Z10" i="30"/>
  <c r="AA9" i="30"/>
  <c r="D9" i="30"/>
  <c r="B10" i="30"/>
  <c r="C9" i="30"/>
  <c r="N10" i="30" l="1"/>
  <c r="O9" i="30"/>
  <c r="T8" i="30"/>
  <c r="V7" i="30"/>
  <c r="U7" i="30"/>
  <c r="AA10" i="30"/>
  <c r="Z11" i="30"/>
  <c r="AB10" i="30"/>
  <c r="T48" i="30"/>
  <c r="H30" i="30"/>
  <c r="N35" i="30"/>
  <c r="N59" i="30"/>
  <c r="C10" i="30"/>
  <c r="D10" i="30"/>
  <c r="H58" i="30"/>
  <c r="I8" i="30"/>
  <c r="H9" i="30"/>
  <c r="J8" i="30"/>
  <c r="N60" i="30" l="1"/>
  <c r="H31" i="30"/>
  <c r="Z12" i="30"/>
  <c r="AB11" i="30"/>
  <c r="AA11" i="30"/>
  <c r="J9" i="30"/>
  <c r="H10" i="30"/>
  <c r="I9" i="30"/>
  <c r="N36" i="30"/>
  <c r="H59" i="30"/>
  <c r="T49" i="30"/>
  <c r="T9" i="30"/>
  <c r="V8" i="30"/>
  <c r="U8" i="30"/>
  <c r="N11" i="30"/>
  <c r="O10" i="30"/>
  <c r="B11" i="18"/>
  <c r="T50" i="30" l="1"/>
  <c r="AA12" i="30"/>
  <c r="AB12" i="30"/>
  <c r="Z13" i="30"/>
  <c r="N37" i="30"/>
  <c r="H32" i="30"/>
  <c r="O11" i="30"/>
  <c r="N12" i="30"/>
  <c r="H60" i="30"/>
  <c r="H11" i="30"/>
  <c r="J10" i="30"/>
  <c r="I10" i="30"/>
  <c r="N61" i="30"/>
  <c r="U9" i="30"/>
  <c r="T10" i="30"/>
  <c r="V9" i="30"/>
  <c r="G5" i="18"/>
  <c r="G6" i="18"/>
  <c r="G7" i="18"/>
  <c r="G8" i="18"/>
  <c r="G9" i="18"/>
  <c r="G10" i="18"/>
  <c r="G11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H61" i="30" l="1"/>
  <c r="N62" i="30"/>
  <c r="O12" i="30"/>
  <c r="N13" i="30"/>
  <c r="N38" i="30"/>
  <c r="T51" i="30"/>
  <c r="AB13" i="30"/>
  <c r="AA13" i="30"/>
  <c r="Z14" i="30"/>
  <c r="V10" i="30"/>
  <c r="U10" i="30"/>
  <c r="T11" i="30"/>
  <c r="H33" i="30"/>
  <c r="J11" i="30"/>
  <c r="I11" i="30"/>
  <c r="H12" i="30"/>
  <c r="H34" i="30" l="1"/>
  <c r="N39" i="30"/>
  <c r="H62" i="30"/>
  <c r="U11" i="30"/>
  <c r="T12" i="30"/>
  <c r="V11" i="30"/>
  <c r="T52" i="30"/>
  <c r="N14" i="30"/>
  <c r="O13" i="30"/>
  <c r="J12" i="30"/>
  <c r="I12" i="30"/>
  <c r="H13" i="30"/>
  <c r="AA14" i="30"/>
  <c r="Z15" i="30"/>
  <c r="AB14" i="30"/>
  <c r="N63" i="30"/>
  <c r="N15" i="30" l="1"/>
  <c r="O14" i="30"/>
  <c r="H63" i="30"/>
  <c r="Z16" i="30"/>
  <c r="AB15" i="30"/>
  <c r="AA15" i="30"/>
  <c r="T53" i="30"/>
  <c r="N40" i="30"/>
  <c r="I13" i="30"/>
  <c r="H14" i="30"/>
  <c r="J13" i="30"/>
  <c r="N64" i="30"/>
  <c r="T13" i="30"/>
  <c r="V12" i="30"/>
  <c r="U12" i="30"/>
  <c r="H35" i="30"/>
  <c r="H36" i="30" l="1"/>
  <c r="N65" i="30"/>
  <c r="T54" i="30"/>
  <c r="N41" i="30"/>
  <c r="AA16" i="30"/>
  <c r="AB16" i="30"/>
  <c r="Z17" i="30"/>
  <c r="T14" i="30"/>
  <c r="V13" i="30"/>
  <c r="U13" i="30"/>
  <c r="H64" i="30"/>
  <c r="H15" i="30"/>
  <c r="J14" i="30"/>
  <c r="I14" i="30"/>
  <c r="O15" i="30"/>
  <c r="N16" i="30"/>
  <c r="T55" i="30" l="1"/>
  <c r="J15" i="30"/>
  <c r="I15" i="30"/>
  <c r="H16" i="30"/>
  <c r="O16" i="30"/>
  <c r="N17" i="30"/>
  <c r="H65" i="30"/>
  <c r="N42" i="30"/>
  <c r="N66" i="30"/>
  <c r="V14" i="30"/>
  <c r="U14" i="30"/>
  <c r="T15" i="30"/>
  <c r="AB17" i="30"/>
  <c r="AA17" i="30"/>
  <c r="Z18" i="30"/>
  <c r="H37" i="30"/>
  <c r="AA18" i="30" l="1"/>
  <c r="Z19" i="30"/>
  <c r="AB18" i="30"/>
  <c r="N67" i="30"/>
  <c r="N18" i="30"/>
  <c r="O17" i="30"/>
  <c r="N43" i="30"/>
  <c r="J16" i="30"/>
  <c r="I16" i="30"/>
  <c r="H17" i="30"/>
  <c r="H38" i="30"/>
  <c r="U15" i="30"/>
  <c r="V15" i="30"/>
  <c r="T16" i="30"/>
  <c r="H66" i="30"/>
  <c r="T56" i="30"/>
  <c r="T17" i="30" l="1"/>
  <c r="V16" i="30"/>
  <c r="U16" i="30"/>
  <c r="N19" i="30"/>
  <c r="O18" i="30"/>
  <c r="N68" i="30"/>
  <c r="H39" i="30"/>
  <c r="T57" i="30"/>
  <c r="N44" i="30"/>
  <c r="H67" i="30"/>
  <c r="I17" i="30"/>
  <c r="H18" i="30"/>
  <c r="J17" i="30"/>
  <c r="Z20" i="30"/>
  <c r="AB19" i="30"/>
  <c r="AA19" i="30"/>
  <c r="H40" i="30" l="1"/>
  <c r="H19" i="30"/>
  <c r="J18" i="30"/>
  <c r="I18" i="30"/>
  <c r="T18" i="30"/>
  <c r="V17" i="30"/>
  <c r="U17" i="30"/>
  <c r="H68" i="30"/>
  <c r="T58" i="30"/>
  <c r="N45" i="30"/>
  <c r="N69" i="30"/>
  <c r="Z21" i="30"/>
  <c r="AA20" i="30"/>
  <c r="AB20" i="30"/>
  <c r="O19" i="30"/>
  <c r="N20" i="30"/>
  <c r="T59" i="30" l="1"/>
  <c r="AB21" i="30"/>
  <c r="Z22" i="30"/>
  <c r="AA21" i="30"/>
  <c r="N46" i="30"/>
  <c r="N70" i="30"/>
  <c r="V18" i="30"/>
  <c r="U18" i="30"/>
  <c r="T19" i="30"/>
  <c r="O20" i="30"/>
  <c r="N21" i="30"/>
  <c r="H41" i="30"/>
  <c r="H69" i="30"/>
  <c r="J19" i="30"/>
  <c r="I19" i="30"/>
  <c r="H20" i="30"/>
  <c r="T60" i="30" l="1"/>
  <c r="H42" i="30"/>
  <c r="AB22" i="30"/>
  <c r="AA22" i="30"/>
  <c r="Z23" i="30"/>
  <c r="N71" i="30"/>
  <c r="N22" i="30"/>
  <c r="O21" i="30"/>
  <c r="U19" i="30"/>
  <c r="V19" i="30"/>
  <c r="T20" i="30"/>
  <c r="J20" i="30"/>
  <c r="I20" i="30"/>
  <c r="N47" i="30"/>
  <c r="H70" i="30"/>
  <c r="H43" i="30" l="1"/>
  <c r="Z24" i="30"/>
  <c r="AB23" i="30"/>
  <c r="AA23" i="30"/>
  <c r="N48" i="30"/>
  <c r="O22" i="30"/>
  <c r="N23" i="30"/>
  <c r="H71" i="30"/>
  <c r="T21" i="30"/>
  <c r="V20" i="30"/>
  <c r="U20" i="30"/>
  <c r="N72" i="30"/>
  <c r="T61" i="30"/>
  <c r="N73" i="30" l="1"/>
  <c r="H72" i="30"/>
  <c r="O23" i="30"/>
  <c r="N24" i="30"/>
  <c r="AA24" i="30"/>
  <c r="AB24" i="30"/>
  <c r="Z25" i="30"/>
  <c r="U21" i="30"/>
  <c r="T22" i="30"/>
  <c r="V21" i="30"/>
  <c r="N49" i="30"/>
  <c r="H44" i="30"/>
  <c r="T62" i="30"/>
  <c r="N25" i="30" l="1"/>
  <c r="O24" i="30"/>
  <c r="N50" i="30"/>
  <c r="N74" i="30"/>
  <c r="T63" i="30"/>
  <c r="V22" i="30"/>
  <c r="U22" i="30"/>
  <c r="T23" i="30"/>
  <c r="H45" i="30"/>
  <c r="AA25" i="30"/>
  <c r="Z26" i="30"/>
  <c r="AB25" i="30"/>
  <c r="H73" i="30"/>
  <c r="N75" i="30" l="1"/>
  <c r="Z27" i="30"/>
  <c r="AB26" i="30"/>
  <c r="AA26" i="30"/>
  <c r="T64" i="30"/>
  <c r="N51" i="30"/>
  <c r="N26" i="30"/>
  <c r="O25" i="30"/>
  <c r="H74" i="30"/>
  <c r="H46" i="30"/>
  <c r="V23" i="30"/>
  <c r="T24" i="30"/>
  <c r="U23" i="30"/>
  <c r="H47" i="30" l="1"/>
  <c r="N76" i="30"/>
  <c r="AB27" i="30"/>
  <c r="Z28" i="30"/>
  <c r="AA27" i="30"/>
  <c r="H75" i="30"/>
  <c r="T65" i="30"/>
  <c r="T25" i="30"/>
  <c r="U24" i="30"/>
  <c r="V24" i="30"/>
  <c r="O26" i="30"/>
  <c r="N27" i="30"/>
  <c r="N52" i="30"/>
  <c r="T66" i="30" l="1"/>
  <c r="AB28" i="30"/>
  <c r="AA28" i="30"/>
  <c r="Z29" i="30"/>
  <c r="V25" i="30"/>
  <c r="U25" i="30"/>
  <c r="T26" i="30"/>
  <c r="H48" i="30"/>
  <c r="O27" i="30"/>
  <c r="N28" i="30"/>
  <c r="N77" i="30"/>
  <c r="H76" i="30"/>
  <c r="H77" i="30" l="1"/>
  <c r="AA29" i="30"/>
  <c r="Z30" i="30"/>
  <c r="AB29" i="30"/>
  <c r="N78" i="30"/>
  <c r="H49" i="30"/>
  <c r="U26" i="30"/>
  <c r="T27" i="30"/>
  <c r="V26" i="30"/>
  <c r="T67" i="30"/>
  <c r="N29" i="30"/>
  <c r="O28" i="30"/>
  <c r="N79" i="30" l="1"/>
  <c r="T28" i="30"/>
  <c r="U27" i="30"/>
  <c r="V27" i="30"/>
  <c r="Z31" i="30"/>
  <c r="AB30" i="30"/>
  <c r="AA30" i="30"/>
  <c r="O29" i="30"/>
  <c r="N30" i="30"/>
  <c r="H78" i="30"/>
  <c r="T68" i="30"/>
  <c r="H50" i="30"/>
  <c r="AA31" i="30" l="1"/>
  <c r="Z32" i="30"/>
  <c r="AB31" i="30"/>
  <c r="N80" i="30"/>
  <c r="H79" i="30"/>
  <c r="H51" i="30"/>
  <c r="O30" i="30"/>
  <c r="V28" i="30"/>
  <c r="T29" i="30"/>
  <c r="U28" i="30"/>
  <c r="T69" i="30"/>
  <c r="T70" i="30" l="1"/>
  <c r="H80" i="30"/>
  <c r="V29" i="30"/>
  <c r="U29" i="30"/>
  <c r="T30" i="30"/>
  <c r="N81" i="30"/>
  <c r="AB32" i="30"/>
  <c r="AA32" i="30"/>
  <c r="Z33" i="30"/>
  <c r="H52" i="30"/>
  <c r="AB33" i="30" l="1"/>
  <c r="AA33" i="30"/>
  <c r="Z34" i="30"/>
  <c r="U30" i="30"/>
  <c r="T31" i="30"/>
  <c r="V30" i="30"/>
  <c r="T71" i="30"/>
  <c r="H81" i="30"/>
  <c r="N82" i="30"/>
  <c r="H82" i="30" l="1"/>
  <c r="T72" i="30"/>
  <c r="N83" i="30"/>
  <c r="T32" i="30"/>
  <c r="U31" i="30"/>
  <c r="V31" i="30"/>
  <c r="Z35" i="30"/>
  <c r="AA34" i="30"/>
  <c r="AB34" i="30"/>
  <c r="AA35" i="30" l="1"/>
  <c r="Z36" i="30"/>
  <c r="AB35" i="30"/>
  <c r="T73" i="30"/>
  <c r="U32" i="30"/>
  <c r="T33" i="30"/>
  <c r="V32" i="30"/>
  <c r="H83" i="30"/>
  <c r="AB36" i="30" l="1"/>
  <c r="AA36" i="30"/>
  <c r="Z37" i="30"/>
  <c r="T74" i="30"/>
  <c r="V33" i="30"/>
  <c r="U33" i="30"/>
  <c r="T34" i="30"/>
  <c r="T75" i="30" l="1"/>
  <c r="AA37" i="30"/>
  <c r="AB37" i="30"/>
  <c r="Z38" i="30"/>
  <c r="V34" i="30"/>
  <c r="T35" i="30"/>
  <c r="U34" i="30"/>
  <c r="Z39" i="30" l="1"/>
  <c r="AA38" i="30"/>
  <c r="AB38" i="30"/>
  <c r="T76" i="30"/>
  <c r="T36" i="30"/>
  <c r="U35" i="30"/>
  <c r="V35" i="30"/>
  <c r="U36" i="30" l="1"/>
  <c r="T37" i="30"/>
  <c r="V36" i="30"/>
  <c r="T77" i="30"/>
  <c r="AA39" i="30"/>
  <c r="Z40" i="30"/>
  <c r="AB39" i="30"/>
  <c r="AB40" i="30" l="1"/>
  <c r="AA40" i="30"/>
  <c r="Z41" i="30"/>
  <c r="T78" i="30"/>
  <c r="V37" i="30"/>
  <c r="U37" i="30"/>
  <c r="T38" i="30"/>
  <c r="T79" i="30" l="1"/>
  <c r="AB41" i="30"/>
  <c r="AA41" i="30"/>
  <c r="Z42" i="30"/>
  <c r="V38" i="30"/>
  <c r="U38" i="30"/>
  <c r="T39" i="30"/>
  <c r="Z43" i="30" l="1"/>
  <c r="AA42" i="30"/>
  <c r="AB42" i="30"/>
  <c r="T80" i="30"/>
  <c r="T40" i="30"/>
  <c r="V39" i="30"/>
  <c r="U39" i="30"/>
  <c r="V40" i="30" l="1"/>
  <c r="U40" i="30"/>
  <c r="T81" i="30"/>
  <c r="AB43" i="30"/>
  <c r="AA43" i="30"/>
  <c r="Z44" i="30"/>
  <c r="AB44" i="30" l="1"/>
  <c r="AA44" i="30"/>
  <c r="Z45" i="30"/>
  <c r="T82" i="30"/>
  <c r="Z46" i="30" l="1"/>
  <c r="AA45" i="30"/>
  <c r="AB45" i="30"/>
  <c r="T83" i="30"/>
  <c r="AA46" i="30" l="1"/>
  <c r="Z47" i="30"/>
  <c r="AB46" i="30"/>
  <c r="AB47" i="30" l="1"/>
  <c r="AA47" i="30"/>
  <c r="Z48" i="30"/>
  <c r="Z49" i="30" l="1"/>
  <c r="AB48" i="30"/>
  <c r="AA48" i="30"/>
  <c r="Z50" i="30" l="1"/>
  <c r="AB49" i="30"/>
  <c r="AA49" i="30"/>
  <c r="AB50" i="30" l="1"/>
  <c r="AA50" i="30"/>
  <c r="O2" i="25" l="1"/>
  <c r="P2" i="25"/>
  <c r="Q2" i="25"/>
  <c r="R2" i="25"/>
  <c r="S2" i="25"/>
  <c r="N3" i="1" l="1"/>
  <c r="AB50" i="19" l="1"/>
  <c r="AA50" i="19"/>
  <c r="AB49" i="19"/>
  <c r="AA49" i="19"/>
  <c r="AB48" i="19"/>
  <c r="AA48" i="19"/>
  <c r="AB47" i="19"/>
  <c r="AA47" i="19"/>
  <c r="AB46" i="19"/>
  <c r="AA46" i="19"/>
  <c r="AB45" i="19"/>
  <c r="AA45" i="19"/>
  <c r="AB44" i="19"/>
  <c r="AA44" i="19"/>
  <c r="AB43" i="19"/>
  <c r="AA43" i="19"/>
  <c r="AB42" i="19"/>
  <c r="AA42" i="19"/>
  <c r="AB41" i="19"/>
  <c r="AA41" i="19"/>
  <c r="AB40" i="19"/>
  <c r="AA40" i="19"/>
  <c r="AB39" i="19"/>
  <c r="AA39" i="19"/>
  <c r="AB38" i="19"/>
  <c r="AA38" i="19"/>
  <c r="AB37" i="19"/>
  <c r="AA37" i="19"/>
  <c r="AB36" i="19"/>
  <c r="AA36" i="19"/>
  <c r="AB35" i="19"/>
  <c r="AA35" i="19"/>
  <c r="AB34" i="19"/>
  <c r="AA34" i="19"/>
  <c r="AB33" i="19"/>
  <c r="AA33" i="19"/>
  <c r="AB32" i="19"/>
  <c r="AA32" i="19"/>
  <c r="AB31" i="19"/>
  <c r="AA31" i="19"/>
  <c r="AB30" i="19"/>
  <c r="AA30" i="19"/>
  <c r="AB29" i="19"/>
  <c r="AA29" i="19"/>
  <c r="AB28" i="19"/>
  <c r="AA28" i="19"/>
  <c r="AB27" i="19"/>
  <c r="AA27" i="19"/>
  <c r="AB26" i="19"/>
  <c r="AA26" i="19"/>
  <c r="AB25" i="19"/>
  <c r="AA25" i="19"/>
  <c r="AB24" i="19"/>
  <c r="AA24" i="19"/>
  <c r="AB23" i="19"/>
  <c r="AA23" i="19"/>
  <c r="AB22" i="19"/>
  <c r="AA22" i="19"/>
  <c r="AB21" i="19"/>
  <c r="AA21" i="19"/>
  <c r="AB20" i="19"/>
  <c r="AA20" i="19"/>
  <c r="AB19" i="19"/>
  <c r="AA19" i="19"/>
  <c r="AB18" i="19"/>
  <c r="AA18" i="19"/>
  <c r="AB17" i="19"/>
  <c r="AA17" i="19"/>
  <c r="AB16" i="19"/>
  <c r="AA16" i="19"/>
  <c r="AB15" i="19"/>
  <c r="AA15" i="19"/>
  <c r="AB14" i="19"/>
  <c r="AA14" i="19"/>
  <c r="AB13" i="19"/>
  <c r="AA13" i="19"/>
  <c r="AB12" i="19"/>
  <c r="AA12" i="19"/>
  <c r="AB11" i="19"/>
  <c r="AA11" i="19"/>
  <c r="AB10" i="19"/>
  <c r="AA10" i="19"/>
  <c r="AB9" i="19"/>
  <c r="AA9" i="19"/>
  <c r="AB8" i="19"/>
  <c r="AA8" i="19"/>
  <c r="AB7" i="19"/>
  <c r="AA7" i="19"/>
  <c r="AB6" i="19"/>
  <c r="AA6" i="19"/>
  <c r="AB5" i="19"/>
  <c r="AA5" i="19"/>
  <c r="AB4" i="19"/>
  <c r="AA4" i="19"/>
  <c r="V40" i="19"/>
  <c r="U40" i="19"/>
  <c r="V39" i="19"/>
  <c r="U39" i="19"/>
  <c r="V38" i="19"/>
  <c r="U38" i="19"/>
  <c r="V37" i="19"/>
  <c r="U37" i="19"/>
  <c r="V36" i="19"/>
  <c r="U36" i="19"/>
  <c r="V35" i="19"/>
  <c r="U35" i="19"/>
  <c r="V34" i="19"/>
  <c r="U34" i="19"/>
  <c r="V33" i="19"/>
  <c r="U33" i="19"/>
  <c r="V32" i="19"/>
  <c r="U32" i="19"/>
  <c r="V31" i="19"/>
  <c r="U31" i="19"/>
  <c r="V30" i="19"/>
  <c r="U30" i="19"/>
  <c r="V29" i="19"/>
  <c r="U29" i="19"/>
  <c r="V28" i="19"/>
  <c r="U28" i="19"/>
  <c r="V27" i="19"/>
  <c r="U27" i="19"/>
  <c r="V26" i="19"/>
  <c r="U26" i="19"/>
  <c r="V25" i="19"/>
  <c r="U25" i="19"/>
  <c r="V24" i="19"/>
  <c r="U24" i="19"/>
  <c r="V23" i="19"/>
  <c r="U23" i="19"/>
  <c r="V22" i="19"/>
  <c r="U22" i="19"/>
  <c r="V21" i="19"/>
  <c r="U21" i="19"/>
  <c r="V20" i="19"/>
  <c r="U20" i="19"/>
  <c r="V19" i="19"/>
  <c r="U19" i="19"/>
  <c r="V18" i="19"/>
  <c r="U18" i="19"/>
  <c r="V17" i="19"/>
  <c r="U17" i="19"/>
  <c r="V16" i="19"/>
  <c r="U16" i="19"/>
  <c r="V15" i="19"/>
  <c r="U15" i="19"/>
  <c r="V14" i="19"/>
  <c r="U14" i="19"/>
  <c r="V13" i="19"/>
  <c r="U13" i="19"/>
  <c r="V12" i="19"/>
  <c r="U12" i="19"/>
  <c r="V11" i="19"/>
  <c r="U11" i="19"/>
  <c r="V10" i="19"/>
  <c r="U10" i="19"/>
  <c r="V9" i="19"/>
  <c r="U9" i="19"/>
  <c r="V8" i="19"/>
  <c r="U8" i="19"/>
  <c r="V7" i="19"/>
  <c r="U7" i="19"/>
  <c r="V6" i="19"/>
  <c r="U6" i="19"/>
  <c r="V5" i="19"/>
  <c r="U5" i="19"/>
  <c r="V4" i="19"/>
  <c r="U4" i="19"/>
  <c r="P30" i="19"/>
  <c r="O30" i="19"/>
  <c r="P29" i="19"/>
  <c r="O29" i="19"/>
  <c r="P28" i="19"/>
  <c r="O28" i="19"/>
  <c r="P27" i="19"/>
  <c r="O27" i="19"/>
  <c r="P26" i="19"/>
  <c r="O26" i="19"/>
  <c r="P25" i="19"/>
  <c r="O25" i="19"/>
  <c r="P24" i="19"/>
  <c r="O24" i="19"/>
  <c r="P23" i="19"/>
  <c r="O23" i="19"/>
  <c r="P22" i="19"/>
  <c r="O22" i="19"/>
  <c r="P21" i="19"/>
  <c r="O21" i="19"/>
  <c r="P20" i="19"/>
  <c r="O20" i="19"/>
  <c r="P19" i="19"/>
  <c r="O19" i="19"/>
  <c r="P18" i="19"/>
  <c r="O18" i="19"/>
  <c r="P17" i="19"/>
  <c r="O17" i="19"/>
  <c r="P16" i="19"/>
  <c r="O16" i="19"/>
  <c r="P15" i="19"/>
  <c r="O15" i="19"/>
  <c r="P14" i="19"/>
  <c r="O14" i="19"/>
  <c r="P13" i="19"/>
  <c r="O13" i="19"/>
  <c r="P12" i="19"/>
  <c r="O12" i="19"/>
  <c r="P11" i="19"/>
  <c r="O11" i="19"/>
  <c r="P10" i="19"/>
  <c r="O10" i="19"/>
  <c r="P9" i="19"/>
  <c r="O9" i="19"/>
  <c r="P8" i="19"/>
  <c r="O8" i="19"/>
  <c r="P7" i="19"/>
  <c r="O7" i="19"/>
  <c r="P6" i="19"/>
  <c r="O6" i="19"/>
  <c r="P5" i="19"/>
  <c r="O5" i="19"/>
  <c r="P4" i="19"/>
  <c r="O4" i="19"/>
  <c r="I5" i="19"/>
  <c r="J5" i="19"/>
  <c r="I6" i="19"/>
  <c r="J6" i="19"/>
  <c r="I7" i="19"/>
  <c r="J7" i="19"/>
  <c r="I8" i="19"/>
  <c r="J8" i="19"/>
  <c r="I9" i="19"/>
  <c r="J9" i="19"/>
  <c r="I10" i="19"/>
  <c r="J10" i="19"/>
  <c r="I11" i="19"/>
  <c r="J11" i="19"/>
  <c r="I12" i="19"/>
  <c r="J12" i="19"/>
  <c r="I13" i="19"/>
  <c r="J13" i="19"/>
  <c r="I14" i="19"/>
  <c r="J14" i="19"/>
  <c r="I15" i="19"/>
  <c r="J15" i="19"/>
  <c r="I16" i="19"/>
  <c r="J16" i="19"/>
  <c r="I17" i="19"/>
  <c r="J17" i="19"/>
  <c r="I18" i="19"/>
  <c r="J18" i="19"/>
  <c r="I19" i="19"/>
  <c r="J19" i="19"/>
  <c r="I20" i="19"/>
  <c r="J20" i="19"/>
  <c r="J4" i="19"/>
  <c r="I4" i="19"/>
  <c r="C5" i="19"/>
  <c r="D5" i="19"/>
  <c r="C6" i="19"/>
  <c r="D6" i="19"/>
  <c r="C7" i="19"/>
  <c r="D7" i="19"/>
  <c r="C8" i="19"/>
  <c r="D8" i="19"/>
  <c r="C9" i="19"/>
  <c r="D9" i="19"/>
  <c r="C10" i="19"/>
  <c r="D10" i="19"/>
  <c r="D4" i="19"/>
  <c r="C4" i="19"/>
  <c r="AB24" i="18"/>
  <c r="AA24" i="18"/>
  <c r="AB23" i="18"/>
  <c r="AA23" i="18"/>
  <c r="AB22" i="18"/>
  <c r="AA22" i="18"/>
  <c r="AB21" i="18"/>
  <c r="AA21" i="18"/>
  <c r="AB20" i="18"/>
  <c r="AA20" i="18"/>
  <c r="AB19" i="18"/>
  <c r="AA19" i="18"/>
  <c r="AB18" i="18"/>
  <c r="AA18" i="18"/>
  <c r="AB17" i="18"/>
  <c r="AA17" i="18"/>
  <c r="AB16" i="18"/>
  <c r="AA16" i="18"/>
  <c r="AB15" i="18"/>
  <c r="AA15" i="18"/>
  <c r="AB14" i="18"/>
  <c r="AA14" i="18"/>
  <c r="AB13" i="18"/>
  <c r="AA13" i="18"/>
  <c r="AB12" i="18"/>
  <c r="AA12" i="18"/>
  <c r="AB11" i="18"/>
  <c r="AA11" i="18"/>
  <c r="AB10" i="18"/>
  <c r="AA10" i="18"/>
  <c r="AB9" i="18"/>
  <c r="AA9" i="18"/>
  <c r="AB8" i="18"/>
  <c r="AA8" i="18"/>
  <c r="AB7" i="18"/>
  <c r="AA7" i="18"/>
  <c r="AB6" i="18"/>
  <c r="AA6" i="18"/>
  <c r="AB5" i="18"/>
  <c r="AA5" i="18"/>
  <c r="AB4" i="18"/>
  <c r="AA4" i="18"/>
  <c r="Z5" i="18"/>
  <c r="Z6" i="18"/>
  <c r="Z7" i="18"/>
  <c r="Z8" i="18"/>
  <c r="Z52" i="18"/>
  <c r="Z54" i="18"/>
  <c r="Z55" i="18"/>
  <c r="Z56" i="18"/>
  <c r="Z57" i="18"/>
  <c r="V23" i="18"/>
  <c r="U23" i="18"/>
  <c r="V22" i="18"/>
  <c r="U22" i="18"/>
  <c r="V21" i="18"/>
  <c r="U21" i="18"/>
  <c r="V20" i="18"/>
  <c r="U20" i="18"/>
  <c r="V19" i="18"/>
  <c r="U19" i="18"/>
  <c r="V18" i="18"/>
  <c r="U18" i="18"/>
  <c r="V17" i="18"/>
  <c r="U17" i="18"/>
  <c r="V16" i="18"/>
  <c r="U16" i="18"/>
  <c r="V15" i="18"/>
  <c r="U15" i="18"/>
  <c r="V14" i="18"/>
  <c r="U14" i="18"/>
  <c r="V13" i="18"/>
  <c r="U13" i="18"/>
  <c r="V12" i="18"/>
  <c r="U12" i="18"/>
  <c r="V11" i="18"/>
  <c r="U11" i="18"/>
  <c r="V10" i="18"/>
  <c r="U10" i="18"/>
  <c r="V9" i="18"/>
  <c r="U9" i="18"/>
  <c r="V8" i="18"/>
  <c r="U8" i="18"/>
  <c r="V7" i="18"/>
  <c r="U7" i="18"/>
  <c r="V6" i="18"/>
  <c r="U6" i="18"/>
  <c r="V5" i="18"/>
  <c r="U5" i="18"/>
  <c r="V4" i="18"/>
  <c r="U4" i="18"/>
  <c r="P26" i="18"/>
  <c r="O26" i="18"/>
  <c r="P25" i="18"/>
  <c r="O25" i="18"/>
  <c r="P24" i="18"/>
  <c r="O24" i="18"/>
  <c r="P23" i="18"/>
  <c r="O23" i="18"/>
  <c r="P22" i="18"/>
  <c r="O22" i="18"/>
  <c r="P21" i="18"/>
  <c r="O21" i="18"/>
  <c r="P20" i="18"/>
  <c r="O20" i="18"/>
  <c r="P19" i="18"/>
  <c r="O19" i="18"/>
  <c r="P18" i="18"/>
  <c r="O18" i="18"/>
  <c r="P17" i="18"/>
  <c r="O17" i="18"/>
  <c r="P16" i="18"/>
  <c r="O16" i="18"/>
  <c r="P15" i="18"/>
  <c r="O15" i="18"/>
  <c r="P14" i="18"/>
  <c r="O14" i="18"/>
  <c r="P13" i="18"/>
  <c r="O13" i="18"/>
  <c r="P12" i="18"/>
  <c r="O12" i="18"/>
  <c r="P11" i="18"/>
  <c r="O11" i="18"/>
  <c r="P10" i="18"/>
  <c r="O10" i="18"/>
  <c r="P9" i="18"/>
  <c r="O9" i="18"/>
  <c r="P8" i="18"/>
  <c r="O8" i="18"/>
  <c r="P7" i="18"/>
  <c r="O7" i="18"/>
  <c r="P6" i="18"/>
  <c r="O6" i="18"/>
  <c r="P5" i="18"/>
  <c r="O5" i="18"/>
  <c r="P4" i="18"/>
  <c r="O4" i="18"/>
  <c r="J22" i="18"/>
  <c r="I22" i="18"/>
  <c r="J21" i="18"/>
  <c r="I21" i="18"/>
  <c r="J20" i="18"/>
  <c r="I20" i="18"/>
  <c r="J19" i="18"/>
  <c r="I19" i="18"/>
  <c r="J18" i="18"/>
  <c r="I18" i="18"/>
  <c r="J17" i="18"/>
  <c r="I17" i="18"/>
  <c r="J16" i="18"/>
  <c r="I16" i="18"/>
  <c r="J15" i="18"/>
  <c r="I15" i="18"/>
  <c r="J14" i="18"/>
  <c r="I14" i="18"/>
  <c r="J13" i="18"/>
  <c r="I13" i="18"/>
  <c r="J12" i="18"/>
  <c r="I12" i="18"/>
  <c r="J11" i="18"/>
  <c r="I11" i="18"/>
  <c r="J10" i="18"/>
  <c r="I10" i="18"/>
  <c r="J9" i="18"/>
  <c r="I9" i="18"/>
  <c r="J8" i="18"/>
  <c r="I8" i="18"/>
  <c r="J7" i="18"/>
  <c r="I7" i="18"/>
  <c r="J6" i="18"/>
  <c r="I6" i="18"/>
  <c r="J5" i="18"/>
  <c r="I5" i="18"/>
  <c r="J4" i="18"/>
  <c r="I4" i="18"/>
  <c r="C5" i="18"/>
  <c r="D5" i="18"/>
  <c r="C6" i="18"/>
  <c r="D6" i="18"/>
  <c r="C7" i="18"/>
  <c r="D7" i="18"/>
  <c r="C8" i="18"/>
  <c r="D8" i="18"/>
  <c r="C9" i="18"/>
  <c r="D9" i="18"/>
  <c r="C10" i="18"/>
  <c r="D10" i="18"/>
  <c r="C4" i="18"/>
  <c r="G4" i="18" s="1"/>
  <c r="D4" i="18"/>
  <c r="I31" i="7"/>
  <c r="I32" i="7"/>
  <c r="I33" i="7"/>
  <c r="H31" i="7"/>
  <c r="H32" i="7"/>
  <c r="H33" i="7"/>
  <c r="G31" i="7"/>
  <c r="G32" i="7"/>
  <c r="G33" i="7"/>
  <c r="N22" i="18"/>
  <c r="N23" i="18" s="1"/>
  <c r="N24" i="18" s="1"/>
  <c r="N25" i="18" s="1"/>
  <c r="N26" i="18" s="1"/>
  <c r="Z58" i="18" l="1"/>
  <c r="Z9" i="18"/>
  <c r="N28" i="18"/>
  <c r="N29" i="18" s="1"/>
  <c r="T40" i="19"/>
  <c r="N28" i="19"/>
  <c r="N29" i="19"/>
  <c r="N30" i="19" s="1"/>
  <c r="Z59" i="18" l="1"/>
  <c r="Z10" i="18"/>
  <c r="L83" i="14"/>
  <c r="H83" i="14"/>
  <c r="D83" i="14"/>
  <c r="X83" i="14"/>
  <c r="T83" i="14"/>
  <c r="P83" i="14"/>
  <c r="Z60" i="18" l="1"/>
  <c r="Z11" i="18"/>
  <c r="Y83" i="14"/>
  <c r="U83" i="14"/>
  <c r="Q83" i="14"/>
  <c r="M83" i="14"/>
  <c r="I83" i="14"/>
  <c r="E83" i="14"/>
  <c r="Y82" i="14"/>
  <c r="X82" i="14"/>
  <c r="U82" i="14"/>
  <c r="T82" i="14"/>
  <c r="Q82" i="14"/>
  <c r="P82" i="14"/>
  <c r="M82" i="14"/>
  <c r="L82" i="14"/>
  <c r="I82" i="14"/>
  <c r="H82" i="14"/>
  <c r="E82" i="14"/>
  <c r="D82" i="14"/>
  <c r="Y81" i="14"/>
  <c r="X81" i="14"/>
  <c r="U81" i="14"/>
  <c r="T81" i="14"/>
  <c r="Q81" i="14"/>
  <c r="P81" i="14"/>
  <c r="M81" i="14"/>
  <c r="L81" i="14"/>
  <c r="I81" i="14"/>
  <c r="H81" i="14"/>
  <c r="E81" i="14"/>
  <c r="D81" i="14"/>
  <c r="Y80" i="14"/>
  <c r="X80" i="14"/>
  <c r="U80" i="14"/>
  <c r="T80" i="14"/>
  <c r="Q80" i="14"/>
  <c r="P80" i="14"/>
  <c r="M80" i="14"/>
  <c r="L80" i="14"/>
  <c r="I80" i="14"/>
  <c r="H80" i="14"/>
  <c r="E80" i="14"/>
  <c r="D80" i="14"/>
  <c r="Y79" i="14"/>
  <c r="X79" i="14"/>
  <c r="U79" i="14"/>
  <c r="T79" i="14"/>
  <c r="Q79" i="14"/>
  <c r="P79" i="14"/>
  <c r="M79" i="14"/>
  <c r="L79" i="14"/>
  <c r="I79" i="14"/>
  <c r="H79" i="14"/>
  <c r="E79" i="14"/>
  <c r="D79" i="14"/>
  <c r="Y78" i="14"/>
  <c r="X78" i="14"/>
  <c r="U78" i="14"/>
  <c r="T78" i="14"/>
  <c r="Q78" i="14"/>
  <c r="P78" i="14"/>
  <c r="M78" i="14"/>
  <c r="L78" i="14"/>
  <c r="I78" i="14"/>
  <c r="H78" i="14"/>
  <c r="E78" i="14"/>
  <c r="D78" i="14"/>
  <c r="Y77" i="14"/>
  <c r="X77" i="14"/>
  <c r="U77" i="14"/>
  <c r="T77" i="14"/>
  <c r="Q77" i="14"/>
  <c r="P77" i="14"/>
  <c r="M77" i="14"/>
  <c r="L77" i="14"/>
  <c r="I77" i="14"/>
  <c r="H77" i="14"/>
  <c r="E77" i="14"/>
  <c r="D77" i="14"/>
  <c r="Y76" i="14"/>
  <c r="X76" i="14"/>
  <c r="U76" i="14"/>
  <c r="T76" i="14"/>
  <c r="Q76" i="14"/>
  <c r="P76" i="14"/>
  <c r="M76" i="14"/>
  <c r="L76" i="14"/>
  <c r="I76" i="14"/>
  <c r="H76" i="14"/>
  <c r="E76" i="14"/>
  <c r="D76" i="14"/>
  <c r="Y75" i="14"/>
  <c r="X75" i="14"/>
  <c r="U75" i="14"/>
  <c r="T75" i="14"/>
  <c r="Q75" i="14"/>
  <c r="P75" i="14"/>
  <c r="M75" i="14"/>
  <c r="L75" i="14"/>
  <c r="I75" i="14"/>
  <c r="H75" i="14"/>
  <c r="E75" i="14"/>
  <c r="D75" i="14"/>
  <c r="Y74" i="14"/>
  <c r="X74" i="14"/>
  <c r="U74" i="14"/>
  <c r="T74" i="14"/>
  <c r="Q74" i="14"/>
  <c r="P74" i="14"/>
  <c r="M74" i="14"/>
  <c r="L74" i="14"/>
  <c r="I74" i="14"/>
  <c r="H74" i="14"/>
  <c r="E74" i="14"/>
  <c r="D74" i="14"/>
  <c r="Y73" i="14"/>
  <c r="X73" i="14"/>
  <c r="U73" i="14"/>
  <c r="T73" i="14"/>
  <c r="Q73" i="14"/>
  <c r="P73" i="14"/>
  <c r="M73" i="14"/>
  <c r="L73" i="14"/>
  <c r="I73" i="14"/>
  <c r="H73" i="14"/>
  <c r="E73" i="14"/>
  <c r="D73" i="14"/>
  <c r="Y72" i="14"/>
  <c r="X72" i="14"/>
  <c r="U72" i="14"/>
  <c r="T72" i="14"/>
  <c r="Q72" i="14"/>
  <c r="P72" i="14"/>
  <c r="M72" i="14"/>
  <c r="L72" i="14"/>
  <c r="I72" i="14"/>
  <c r="H72" i="14"/>
  <c r="E72" i="14"/>
  <c r="D72" i="14"/>
  <c r="Y71" i="14"/>
  <c r="X71" i="14"/>
  <c r="U71" i="14"/>
  <c r="T71" i="14"/>
  <c r="Q71" i="14"/>
  <c r="P71" i="14"/>
  <c r="M71" i="14"/>
  <c r="L71" i="14"/>
  <c r="I71" i="14"/>
  <c r="H71" i="14"/>
  <c r="E71" i="14"/>
  <c r="D71" i="14"/>
  <c r="Y70" i="14"/>
  <c r="X70" i="14"/>
  <c r="U70" i="14"/>
  <c r="T70" i="14"/>
  <c r="Q70" i="14"/>
  <c r="P70" i="14"/>
  <c r="M70" i="14"/>
  <c r="L70" i="14"/>
  <c r="I70" i="14"/>
  <c r="H70" i="14"/>
  <c r="E70" i="14"/>
  <c r="D70" i="14"/>
  <c r="Y69" i="14"/>
  <c r="X69" i="14"/>
  <c r="U69" i="14"/>
  <c r="T69" i="14"/>
  <c r="Q69" i="14"/>
  <c r="P69" i="14"/>
  <c r="M69" i="14"/>
  <c r="L69" i="14"/>
  <c r="I69" i="14"/>
  <c r="H69" i="14"/>
  <c r="E69" i="14"/>
  <c r="D69" i="14"/>
  <c r="Y68" i="14"/>
  <c r="X68" i="14"/>
  <c r="U68" i="14"/>
  <c r="T68" i="14"/>
  <c r="Q68" i="14"/>
  <c r="P68" i="14"/>
  <c r="M68" i="14"/>
  <c r="L68" i="14"/>
  <c r="I68" i="14"/>
  <c r="H68" i="14"/>
  <c r="E68" i="14"/>
  <c r="D68" i="14"/>
  <c r="Y67" i="14"/>
  <c r="X67" i="14"/>
  <c r="U67" i="14"/>
  <c r="T67" i="14"/>
  <c r="Q67" i="14"/>
  <c r="P67" i="14"/>
  <c r="M67" i="14"/>
  <c r="L67" i="14"/>
  <c r="I67" i="14"/>
  <c r="H67" i="14"/>
  <c r="E67" i="14"/>
  <c r="D67" i="14"/>
  <c r="Y66" i="14"/>
  <c r="X66" i="14"/>
  <c r="U66" i="14"/>
  <c r="T66" i="14"/>
  <c r="Q66" i="14"/>
  <c r="P66" i="14"/>
  <c r="M66" i="14"/>
  <c r="L66" i="14"/>
  <c r="I66" i="14"/>
  <c r="H66" i="14"/>
  <c r="E66" i="14"/>
  <c r="D66" i="14"/>
  <c r="Y65" i="14"/>
  <c r="X65" i="14"/>
  <c r="U65" i="14"/>
  <c r="T65" i="14"/>
  <c r="Q65" i="14"/>
  <c r="P65" i="14"/>
  <c r="M65" i="14"/>
  <c r="L65" i="14"/>
  <c r="I65" i="14"/>
  <c r="H65" i="14"/>
  <c r="E65" i="14"/>
  <c r="D65" i="14"/>
  <c r="Y64" i="14"/>
  <c r="X64" i="14"/>
  <c r="U64" i="14"/>
  <c r="T64" i="14"/>
  <c r="Q64" i="14"/>
  <c r="P64" i="14"/>
  <c r="M64" i="14"/>
  <c r="L64" i="14"/>
  <c r="I64" i="14"/>
  <c r="H64" i="14"/>
  <c r="E64" i="14"/>
  <c r="D64" i="14"/>
  <c r="Y63" i="14"/>
  <c r="X63" i="14"/>
  <c r="U63" i="14"/>
  <c r="T63" i="14"/>
  <c r="Q63" i="14"/>
  <c r="P63" i="14"/>
  <c r="M63" i="14"/>
  <c r="L63" i="14"/>
  <c r="I63" i="14"/>
  <c r="H63" i="14"/>
  <c r="E63" i="14"/>
  <c r="D63" i="14"/>
  <c r="Y62" i="14"/>
  <c r="X62" i="14"/>
  <c r="U62" i="14"/>
  <c r="T62" i="14"/>
  <c r="Q62" i="14"/>
  <c r="P62" i="14"/>
  <c r="M62" i="14"/>
  <c r="L62" i="14"/>
  <c r="I62" i="14"/>
  <c r="H62" i="14"/>
  <c r="E62" i="14"/>
  <c r="D62" i="14"/>
  <c r="Y61" i="14"/>
  <c r="X61" i="14"/>
  <c r="U61" i="14"/>
  <c r="T61" i="14"/>
  <c r="Q61" i="14"/>
  <c r="P61" i="14"/>
  <c r="M61" i="14"/>
  <c r="L61" i="14"/>
  <c r="I61" i="14"/>
  <c r="H61" i="14"/>
  <c r="E61" i="14"/>
  <c r="D61" i="14"/>
  <c r="Y60" i="14"/>
  <c r="X60" i="14"/>
  <c r="U60" i="14"/>
  <c r="T60" i="14"/>
  <c r="Q60" i="14"/>
  <c r="P60" i="14"/>
  <c r="M60" i="14"/>
  <c r="L60" i="14"/>
  <c r="I60" i="14"/>
  <c r="H60" i="14"/>
  <c r="E60" i="14"/>
  <c r="D60" i="14"/>
  <c r="Y59" i="14"/>
  <c r="X59" i="14"/>
  <c r="U59" i="14"/>
  <c r="T59" i="14"/>
  <c r="Q59" i="14"/>
  <c r="P59" i="14"/>
  <c r="M59" i="14"/>
  <c r="L59" i="14"/>
  <c r="I59" i="14"/>
  <c r="H59" i="14"/>
  <c r="E59" i="14"/>
  <c r="D59" i="14"/>
  <c r="Y58" i="14"/>
  <c r="X58" i="14"/>
  <c r="U58" i="14"/>
  <c r="T58" i="14"/>
  <c r="Q58" i="14"/>
  <c r="P58" i="14"/>
  <c r="M58" i="14"/>
  <c r="L58" i="14"/>
  <c r="I58" i="14"/>
  <c r="H58" i="14"/>
  <c r="E58" i="14"/>
  <c r="D58" i="14"/>
  <c r="Y57" i="14"/>
  <c r="X57" i="14"/>
  <c r="U57" i="14"/>
  <c r="T57" i="14"/>
  <c r="Q57" i="14"/>
  <c r="P57" i="14"/>
  <c r="M57" i="14"/>
  <c r="L57" i="14"/>
  <c r="I57" i="14"/>
  <c r="H57" i="14"/>
  <c r="E57" i="14"/>
  <c r="D57" i="14"/>
  <c r="Y56" i="14"/>
  <c r="X56" i="14"/>
  <c r="U56" i="14"/>
  <c r="T56" i="14"/>
  <c r="Q56" i="14"/>
  <c r="P56" i="14"/>
  <c r="M56" i="14"/>
  <c r="L56" i="14"/>
  <c r="I56" i="14"/>
  <c r="H56" i="14"/>
  <c r="E56" i="14"/>
  <c r="D56" i="14"/>
  <c r="Y55" i="14"/>
  <c r="X55" i="14"/>
  <c r="U55" i="14"/>
  <c r="T55" i="14"/>
  <c r="Q55" i="14"/>
  <c r="P55" i="14"/>
  <c r="M55" i="14"/>
  <c r="L55" i="14"/>
  <c r="I55" i="14"/>
  <c r="H55" i="14"/>
  <c r="E55" i="14"/>
  <c r="D55" i="14"/>
  <c r="Y54" i="14"/>
  <c r="X54" i="14"/>
  <c r="U54" i="14"/>
  <c r="T54" i="14"/>
  <c r="Q54" i="14"/>
  <c r="P54" i="14"/>
  <c r="M54" i="14"/>
  <c r="L54" i="14"/>
  <c r="I54" i="14"/>
  <c r="H54" i="14"/>
  <c r="E54" i="14"/>
  <c r="D54" i="14"/>
  <c r="Y53" i="14"/>
  <c r="X53" i="14"/>
  <c r="U53" i="14"/>
  <c r="T53" i="14"/>
  <c r="Q53" i="14"/>
  <c r="P53" i="14"/>
  <c r="M53" i="14"/>
  <c r="L53" i="14"/>
  <c r="I53" i="14"/>
  <c r="H53" i="14"/>
  <c r="E53" i="14"/>
  <c r="D53" i="14"/>
  <c r="Y52" i="14"/>
  <c r="X52" i="14"/>
  <c r="U52" i="14"/>
  <c r="T52" i="14"/>
  <c r="Q52" i="14"/>
  <c r="P52" i="14"/>
  <c r="M52" i="14"/>
  <c r="L52" i="14"/>
  <c r="I52" i="14"/>
  <c r="H52" i="14"/>
  <c r="E52" i="14"/>
  <c r="D52" i="14"/>
  <c r="Y51" i="14"/>
  <c r="X51" i="14"/>
  <c r="U51" i="14"/>
  <c r="T51" i="14"/>
  <c r="Q51" i="14"/>
  <c r="P51" i="14"/>
  <c r="M51" i="14"/>
  <c r="L51" i="14"/>
  <c r="I51" i="14"/>
  <c r="H51" i="14"/>
  <c r="E51" i="14"/>
  <c r="D51" i="14"/>
  <c r="Y50" i="14"/>
  <c r="X50" i="14"/>
  <c r="U50" i="14"/>
  <c r="T50" i="14"/>
  <c r="Q50" i="14"/>
  <c r="P50" i="14"/>
  <c r="M50" i="14"/>
  <c r="L50" i="14"/>
  <c r="I50" i="14"/>
  <c r="H50" i="14"/>
  <c r="E50" i="14"/>
  <c r="D50" i="14"/>
  <c r="Y49" i="14"/>
  <c r="X49" i="14"/>
  <c r="U49" i="14"/>
  <c r="T49" i="14"/>
  <c r="Q49" i="14"/>
  <c r="P49" i="14"/>
  <c r="M49" i="14"/>
  <c r="L49" i="14"/>
  <c r="I49" i="14"/>
  <c r="H49" i="14"/>
  <c r="E49" i="14"/>
  <c r="D49" i="14"/>
  <c r="Y48" i="14"/>
  <c r="X48" i="14"/>
  <c r="U48" i="14"/>
  <c r="T48" i="14"/>
  <c r="Q48" i="14"/>
  <c r="P48" i="14"/>
  <c r="M48" i="14"/>
  <c r="L48" i="14"/>
  <c r="I48" i="14"/>
  <c r="H48" i="14"/>
  <c r="E48" i="14"/>
  <c r="D48" i="14"/>
  <c r="Y47" i="14"/>
  <c r="X47" i="14"/>
  <c r="U47" i="14"/>
  <c r="T47" i="14"/>
  <c r="Q47" i="14"/>
  <c r="P47" i="14"/>
  <c r="M47" i="14"/>
  <c r="L47" i="14"/>
  <c r="I47" i="14"/>
  <c r="H47" i="14"/>
  <c r="E47" i="14"/>
  <c r="D47" i="14"/>
  <c r="Y46" i="14"/>
  <c r="X46" i="14"/>
  <c r="U46" i="14"/>
  <c r="T46" i="14"/>
  <c r="Q46" i="14"/>
  <c r="P46" i="14"/>
  <c r="M46" i="14"/>
  <c r="L46" i="14"/>
  <c r="I46" i="14"/>
  <c r="H46" i="14"/>
  <c r="E46" i="14"/>
  <c r="D46" i="14"/>
  <c r="Y45" i="14"/>
  <c r="X45" i="14"/>
  <c r="U45" i="14"/>
  <c r="T45" i="14"/>
  <c r="Q45" i="14"/>
  <c r="P45" i="14"/>
  <c r="M45" i="14"/>
  <c r="L45" i="14"/>
  <c r="I45" i="14"/>
  <c r="H45" i="14"/>
  <c r="E45" i="14"/>
  <c r="D45" i="14"/>
  <c r="Y44" i="14"/>
  <c r="X44" i="14"/>
  <c r="U44" i="14"/>
  <c r="T44" i="14"/>
  <c r="Q44" i="14"/>
  <c r="P44" i="14"/>
  <c r="M44" i="14"/>
  <c r="L44" i="14"/>
  <c r="I44" i="14"/>
  <c r="H44" i="14"/>
  <c r="E44" i="14"/>
  <c r="D44" i="14"/>
  <c r="Y43" i="14"/>
  <c r="X43" i="14"/>
  <c r="U43" i="14"/>
  <c r="T43" i="14"/>
  <c r="Q43" i="14"/>
  <c r="P43" i="14"/>
  <c r="M43" i="14"/>
  <c r="L43" i="14"/>
  <c r="I43" i="14"/>
  <c r="H43" i="14"/>
  <c r="E43" i="14"/>
  <c r="D43" i="14"/>
  <c r="Y42" i="14"/>
  <c r="X42" i="14"/>
  <c r="U42" i="14"/>
  <c r="T42" i="14"/>
  <c r="Q42" i="14"/>
  <c r="P42" i="14"/>
  <c r="M42" i="14"/>
  <c r="L42" i="14"/>
  <c r="I42" i="14"/>
  <c r="H42" i="14"/>
  <c r="E42" i="14"/>
  <c r="D42" i="14"/>
  <c r="Y41" i="14"/>
  <c r="X41" i="14"/>
  <c r="U41" i="14"/>
  <c r="T41" i="14"/>
  <c r="Q41" i="14"/>
  <c r="P41" i="14"/>
  <c r="M41" i="14"/>
  <c r="L41" i="14"/>
  <c r="I41" i="14"/>
  <c r="H41" i="14"/>
  <c r="E41" i="14"/>
  <c r="D41" i="14"/>
  <c r="Y40" i="14"/>
  <c r="X40" i="14"/>
  <c r="U40" i="14"/>
  <c r="T40" i="14"/>
  <c r="Q40" i="14"/>
  <c r="P40" i="14"/>
  <c r="M40" i="14"/>
  <c r="L40" i="14"/>
  <c r="I40" i="14"/>
  <c r="H40" i="14"/>
  <c r="E40" i="14"/>
  <c r="D40" i="14"/>
  <c r="Y39" i="14"/>
  <c r="X39" i="14"/>
  <c r="U39" i="14"/>
  <c r="T39" i="14"/>
  <c r="Q39" i="14"/>
  <c r="P39" i="14"/>
  <c r="M39" i="14"/>
  <c r="L39" i="14"/>
  <c r="I39" i="14"/>
  <c r="H39" i="14"/>
  <c r="E39" i="14"/>
  <c r="D39" i="14"/>
  <c r="Y38" i="14"/>
  <c r="X38" i="14"/>
  <c r="U38" i="14"/>
  <c r="T38" i="14"/>
  <c r="Q38" i="14"/>
  <c r="P38" i="14"/>
  <c r="M38" i="14"/>
  <c r="L38" i="14"/>
  <c r="I38" i="14"/>
  <c r="H38" i="14"/>
  <c r="E38" i="14"/>
  <c r="D38" i="14"/>
  <c r="Y37" i="14"/>
  <c r="X37" i="14"/>
  <c r="U37" i="14"/>
  <c r="T37" i="14"/>
  <c r="Q37" i="14"/>
  <c r="P37" i="14"/>
  <c r="M37" i="14"/>
  <c r="L37" i="14"/>
  <c r="I37" i="14"/>
  <c r="H37" i="14"/>
  <c r="E37" i="14"/>
  <c r="D37" i="14"/>
  <c r="Y36" i="14"/>
  <c r="X36" i="14"/>
  <c r="U36" i="14"/>
  <c r="T36" i="14"/>
  <c r="Q36" i="14"/>
  <c r="P36" i="14"/>
  <c r="M36" i="14"/>
  <c r="L36" i="14"/>
  <c r="I36" i="14"/>
  <c r="H36" i="14"/>
  <c r="E36" i="14"/>
  <c r="D36" i="14"/>
  <c r="Y35" i="14"/>
  <c r="X35" i="14"/>
  <c r="U35" i="14"/>
  <c r="T35" i="14"/>
  <c r="Q35" i="14"/>
  <c r="P35" i="14"/>
  <c r="M35" i="14"/>
  <c r="L35" i="14"/>
  <c r="I35" i="14"/>
  <c r="H35" i="14"/>
  <c r="E35" i="14"/>
  <c r="D35" i="14"/>
  <c r="Y34" i="14"/>
  <c r="X34" i="14"/>
  <c r="U34" i="14"/>
  <c r="T34" i="14"/>
  <c r="Q34" i="14"/>
  <c r="P34" i="14"/>
  <c r="M34" i="14"/>
  <c r="L34" i="14"/>
  <c r="I34" i="14"/>
  <c r="H34" i="14"/>
  <c r="E34" i="14"/>
  <c r="D34" i="14"/>
  <c r="Y33" i="14"/>
  <c r="X33" i="14"/>
  <c r="U33" i="14"/>
  <c r="T33" i="14"/>
  <c r="Q33" i="14"/>
  <c r="P33" i="14"/>
  <c r="M33" i="14"/>
  <c r="L33" i="14"/>
  <c r="I33" i="14"/>
  <c r="H33" i="14"/>
  <c r="E33" i="14"/>
  <c r="D33" i="14"/>
  <c r="Y32" i="14"/>
  <c r="X32" i="14"/>
  <c r="U32" i="14"/>
  <c r="T32" i="14"/>
  <c r="Q32" i="14"/>
  <c r="P32" i="14"/>
  <c r="M32" i="14"/>
  <c r="L32" i="14"/>
  <c r="I32" i="14"/>
  <c r="H32" i="14"/>
  <c r="E32" i="14"/>
  <c r="D32" i="14"/>
  <c r="Y31" i="14"/>
  <c r="X31" i="14"/>
  <c r="U31" i="14"/>
  <c r="T31" i="14"/>
  <c r="Q31" i="14"/>
  <c r="P31" i="14"/>
  <c r="M31" i="14"/>
  <c r="L31" i="14"/>
  <c r="I31" i="14"/>
  <c r="H31" i="14"/>
  <c r="E31" i="14"/>
  <c r="D31" i="14"/>
  <c r="Y30" i="14"/>
  <c r="X30" i="14"/>
  <c r="U30" i="14"/>
  <c r="T30" i="14"/>
  <c r="Q30" i="14"/>
  <c r="P30" i="14"/>
  <c r="M30" i="14"/>
  <c r="L30" i="14"/>
  <c r="I30" i="14"/>
  <c r="H30" i="14"/>
  <c r="E30" i="14"/>
  <c r="D30" i="14"/>
  <c r="Y29" i="14"/>
  <c r="X29" i="14"/>
  <c r="U29" i="14"/>
  <c r="T29" i="14"/>
  <c r="Q29" i="14"/>
  <c r="P29" i="14"/>
  <c r="M29" i="14"/>
  <c r="L29" i="14"/>
  <c r="I29" i="14"/>
  <c r="H29" i="14"/>
  <c r="E29" i="14"/>
  <c r="D29" i="14"/>
  <c r="Y28" i="14"/>
  <c r="X28" i="14"/>
  <c r="U28" i="14"/>
  <c r="T28" i="14"/>
  <c r="Q28" i="14"/>
  <c r="P28" i="14"/>
  <c r="M28" i="14"/>
  <c r="L28" i="14"/>
  <c r="I28" i="14"/>
  <c r="H28" i="14"/>
  <c r="E28" i="14"/>
  <c r="D28" i="14"/>
  <c r="Y27" i="14"/>
  <c r="X27" i="14"/>
  <c r="U27" i="14"/>
  <c r="T27" i="14"/>
  <c r="Q27" i="14"/>
  <c r="P27" i="14"/>
  <c r="M27" i="14"/>
  <c r="L27" i="14"/>
  <c r="I27" i="14"/>
  <c r="H27" i="14"/>
  <c r="E27" i="14"/>
  <c r="D27" i="14"/>
  <c r="Y26" i="14"/>
  <c r="X26" i="14"/>
  <c r="U26" i="14"/>
  <c r="T26" i="14"/>
  <c r="Q26" i="14"/>
  <c r="P26" i="14"/>
  <c r="M26" i="14"/>
  <c r="L26" i="14"/>
  <c r="I26" i="14"/>
  <c r="H26" i="14"/>
  <c r="E26" i="14"/>
  <c r="D26" i="14"/>
  <c r="Y25" i="14"/>
  <c r="X25" i="14"/>
  <c r="U25" i="14"/>
  <c r="T25" i="14"/>
  <c r="Q25" i="14"/>
  <c r="P25" i="14"/>
  <c r="M25" i="14"/>
  <c r="L25" i="14"/>
  <c r="I25" i="14"/>
  <c r="H25" i="14"/>
  <c r="E25" i="14"/>
  <c r="D25" i="14"/>
  <c r="Y24" i="14"/>
  <c r="X24" i="14"/>
  <c r="U24" i="14"/>
  <c r="T24" i="14"/>
  <c r="Q24" i="14"/>
  <c r="P24" i="14"/>
  <c r="M24" i="14"/>
  <c r="L24" i="14"/>
  <c r="I24" i="14"/>
  <c r="H24" i="14"/>
  <c r="E24" i="14"/>
  <c r="D24" i="14"/>
  <c r="Y23" i="14"/>
  <c r="X23" i="14"/>
  <c r="U23" i="14"/>
  <c r="T23" i="14"/>
  <c r="Q23" i="14"/>
  <c r="P23" i="14"/>
  <c r="M23" i="14"/>
  <c r="L23" i="14"/>
  <c r="I23" i="14"/>
  <c r="H23" i="14"/>
  <c r="E23" i="14"/>
  <c r="D23" i="14"/>
  <c r="Y22" i="14"/>
  <c r="X22" i="14"/>
  <c r="U22" i="14"/>
  <c r="T22" i="14"/>
  <c r="Q22" i="14"/>
  <c r="P22" i="14"/>
  <c r="M22" i="14"/>
  <c r="L22" i="14"/>
  <c r="I22" i="14"/>
  <c r="H22" i="14"/>
  <c r="E22" i="14"/>
  <c r="D22" i="14"/>
  <c r="Y21" i="14"/>
  <c r="X21" i="14"/>
  <c r="U21" i="14"/>
  <c r="T21" i="14"/>
  <c r="Q21" i="14"/>
  <c r="P21" i="14"/>
  <c r="M21" i="14"/>
  <c r="L21" i="14"/>
  <c r="I21" i="14"/>
  <c r="H21" i="14"/>
  <c r="E21" i="14"/>
  <c r="D21" i="14"/>
  <c r="Y20" i="14"/>
  <c r="X20" i="14"/>
  <c r="U20" i="14"/>
  <c r="T20" i="14"/>
  <c r="Q20" i="14"/>
  <c r="P20" i="14"/>
  <c r="M20" i="14"/>
  <c r="L20" i="14"/>
  <c r="I20" i="14"/>
  <c r="H20" i="14"/>
  <c r="E20" i="14"/>
  <c r="D20" i="14"/>
  <c r="Y19" i="14"/>
  <c r="X19" i="14"/>
  <c r="U19" i="14"/>
  <c r="T19" i="14"/>
  <c r="Q19" i="14"/>
  <c r="P19" i="14"/>
  <c r="M19" i="14"/>
  <c r="L19" i="14"/>
  <c r="I19" i="14"/>
  <c r="H19" i="14"/>
  <c r="E19" i="14"/>
  <c r="D19" i="14"/>
  <c r="Y18" i="14"/>
  <c r="X18" i="14"/>
  <c r="U18" i="14"/>
  <c r="T18" i="14"/>
  <c r="Q18" i="14"/>
  <c r="P18" i="14"/>
  <c r="M18" i="14"/>
  <c r="L18" i="14"/>
  <c r="I18" i="14"/>
  <c r="H18" i="14"/>
  <c r="E18" i="14"/>
  <c r="D18" i="14"/>
  <c r="Y17" i="14"/>
  <c r="X17" i="14"/>
  <c r="U17" i="14"/>
  <c r="T17" i="14"/>
  <c r="Q17" i="14"/>
  <c r="P17" i="14"/>
  <c r="M17" i="14"/>
  <c r="L17" i="14"/>
  <c r="I17" i="14"/>
  <c r="H17" i="14"/>
  <c r="E17" i="14"/>
  <c r="D17" i="14"/>
  <c r="Y16" i="14"/>
  <c r="X16" i="14"/>
  <c r="U16" i="14"/>
  <c r="T16" i="14"/>
  <c r="Q16" i="14"/>
  <c r="P16" i="14"/>
  <c r="M16" i="14"/>
  <c r="L16" i="14"/>
  <c r="I16" i="14"/>
  <c r="H16" i="14"/>
  <c r="E16" i="14"/>
  <c r="D16" i="14"/>
  <c r="Y15" i="14"/>
  <c r="X15" i="14"/>
  <c r="U15" i="14"/>
  <c r="T15" i="14"/>
  <c r="Q15" i="14"/>
  <c r="P15" i="14"/>
  <c r="M15" i="14"/>
  <c r="L15" i="14"/>
  <c r="I15" i="14"/>
  <c r="H15" i="14"/>
  <c r="E15" i="14"/>
  <c r="D15" i="14"/>
  <c r="Y14" i="14"/>
  <c r="X14" i="14"/>
  <c r="U14" i="14"/>
  <c r="T14" i="14"/>
  <c r="Q14" i="14"/>
  <c r="P14" i="14"/>
  <c r="M14" i="14"/>
  <c r="L14" i="14"/>
  <c r="I14" i="14"/>
  <c r="H14" i="14"/>
  <c r="E14" i="14"/>
  <c r="D14" i="14"/>
  <c r="Y13" i="14"/>
  <c r="X13" i="14"/>
  <c r="U13" i="14"/>
  <c r="T13" i="14"/>
  <c r="Q13" i="14"/>
  <c r="P13" i="14"/>
  <c r="M13" i="14"/>
  <c r="L13" i="14"/>
  <c r="I13" i="14"/>
  <c r="H13" i="14"/>
  <c r="E13" i="14"/>
  <c r="D13" i="14"/>
  <c r="Y12" i="14"/>
  <c r="X12" i="14"/>
  <c r="U12" i="14"/>
  <c r="T12" i="14"/>
  <c r="Q12" i="14"/>
  <c r="P12" i="14"/>
  <c r="M12" i="14"/>
  <c r="L12" i="14"/>
  <c r="I12" i="14"/>
  <c r="H12" i="14"/>
  <c r="E12" i="14"/>
  <c r="D12" i="14"/>
  <c r="Y11" i="14"/>
  <c r="X11" i="14"/>
  <c r="U11" i="14"/>
  <c r="T11" i="14"/>
  <c r="Q11" i="14"/>
  <c r="P11" i="14"/>
  <c r="M11" i="14"/>
  <c r="L11" i="14"/>
  <c r="I11" i="14"/>
  <c r="H11" i="14"/>
  <c r="E11" i="14"/>
  <c r="D11" i="14"/>
  <c r="Y10" i="14"/>
  <c r="X10" i="14"/>
  <c r="U10" i="14"/>
  <c r="T10" i="14"/>
  <c r="Q10" i="14"/>
  <c r="P10" i="14"/>
  <c r="M10" i="14"/>
  <c r="L10" i="14"/>
  <c r="I10" i="14"/>
  <c r="H10" i="14"/>
  <c r="E10" i="14"/>
  <c r="D10" i="14"/>
  <c r="Y9" i="14"/>
  <c r="X9" i="14"/>
  <c r="U9" i="14"/>
  <c r="T9" i="14"/>
  <c r="Q9" i="14"/>
  <c r="P9" i="14"/>
  <c r="M9" i="14"/>
  <c r="L9" i="14"/>
  <c r="I9" i="14"/>
  <c r="H9" i="14"/>
  <c r="E9" i="14"/>
  <c r="D9" i="14"/>
  <c r="Y8" i="14"/>
  <c r="X8" i="14"/>
  <c r="U8" i="14"/>
  <c r="T8" i="14"/>
  <c r="Q8" i="14"/>
  <c r="P8" i="14"/>
  <c r="M8" i="14"/>
  <c r="L8" i="14"/>
  <c r="I8" i="14"/>
  <c r="H8" i="14"/>
  <c r="E8" i="14"/>
  <c r="D8" i="14"/>
  <c r="Y7" i="14"/>
  <c r="X7" i="14"/>
  <c r="U7" i="14"/>
  <c r="T7" i="14"/>
  <c r="Q7" i="14"/>
  <c r="P7" i="14"/>
  <c r="M7" i="14"/>
  <c r="L7" i="14"/>
  <c r="I7" i="14"/>
  <c r="H7" i="14"/>
  <c r="E7" i="14"/>
  <c r="D7" i="14"/>
  <c r="Y6" i="14"/>
  <c r="X6" i="14"/>
  <c r="U6" i="14"/>
  <c r="T6" i="14"/>
  <c r="Q6" i="14"/>
  <c r="P6" i="14"/>
  <c r="M6" i="14"/>
  <c r="L6" i="14"/>
  <c r="I6" i="14"/>
  <c r="H6" i="14"/>
  <c r="E6" i="14"/>
  <c r="D6" i="14"/>
  <c r="Y5" i="14"/>
  <c r="X5" i="14"/>
  <c r="U5" i="14"/>
  <c r="T5" i="14"/>
  <c r="Q5" i="14"/>
  <c r="P5" i="14"/>
  <c r="M5" i="14"/>
  <c r="L5" i="14"/>
  <c r="I5" i="14"/>
  <c r="H5" i="14"/>
  <c r="E5" i="14"/>
  <c r="D5" i="14"/>
  <c r="Y4" i="14"/>
  <c r="X4" i="14"/>
  <c r="U4" i="14"/>
  <c r="T4" i="14"/>
  <c r="Q4" i="14"/>
  <c r="P4" i="14"/>
  <c r="M4" i="14"/>
  <c r="L4" i="14"/>
  <c r="I4" i="14"/>
  <c r="H4" i="14"/>
  <c r="E4" i="14"/>
  <c r="D4" i="14"/>
  <c r="Z12" i="18" l="1"/>
  <c r="Z61" i="18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4" i="13"/>
  <c r="Z62" i="18" l="1"/>
  <c r="Z13" i="18"/>
  <c r="Y83" i="13"/>
  <c r="X83" i="13"/>
  <c r="Y82" i="13"/>
  <c r="X82" i="13"/>
  <c r="Y81" i="13"/>
  <c r="X81" i="13"/>
  <c r="Y80" i="13"/>
  <c r="X80" i="13"/>
  <c r="Y79" i="13"/>
  <c r="X79" i="13"/>
  <c r="Y78" i="13"/>
  <c r="X78" i="13"/>
  <c r="Y77" i="13"/>
  <c r="X77" i="13"/>
  <c r="Y76" i="13"/>
  <c r="X76" i="13"/>
  <c r="Y75" i="13"/>
  <c r="X75" i="13"/>
  <c r="Y74" i="13"/>
  <c r="X74" i="13"/>
  <c r="Y73" i="13"/>
  <c r="X73" i="13"/>
  <c r="Y72" i="13"/>
  <c r="X72" i="13"/>
  <c r="Y71" i="13"/>
  <c r="X71" i="13"/>
  <c r="Y70" i="13"/>
  <c r="X70" i="13"/>
  <c r="Y69" i="13"/>
  <c r="X69" i="13"/>
  <c r="Y68" i="13"/>
  <c r="X68" i="13"/>
  <c r="Y67" i="13"/>
  <c r="X67" i="13"/>
  <c r="Y66" i="13"/>
  <c r="X66" i="13"/>
  <c r="Y65" i="13"/>
  <c r="X65" i="13"/>
  <c r="Y64" i="13"/>
  <c r="X64" i="13"/>
  <c r="Y63" i="13"/>
  <c r="X63" i="13"/>
  <c r="Y62" i="13"/>
  <c r="X62" i="13"/>
  <c r="Y61" i="13"/>
  <c r="X61" i="13"/>
  <c r="Y60" i="13"/>
  <c r="X60" i="13"/>
  <c r="Y59" i="13"/>
  <c r="X59" i="13"/>
  <c r="Y58" i="13"/>
  <c r="X58" i="13"/>
  <c r="Y57" i="13"/>
  <c r="X57" i="13"/>
  <c r="Y56" i="13"/>
  <c r="X56" i="13"/>
  <c r="Y55" i="13"/>
  <c r="X55" i="13"/>
  <c r="Y54" i="13"/>
  <c r="X54" i="13"/>
  <c r="Y53" i="13"/>
  <c r="X53" i="13"/>
  <c r="Y52" i="13"/>
  <c r="X52" i="13"/>
  <c r="Y51" i="13"/>
  <c r="X51" i="13"/>
  <c r="Y50" i="13"/>
  <c r="X50" i="13"/>
  <c r="Y49" i="13"/>
  <c r="X49" i="13"/>
  <c r="Y48" i="13"/>
  <c r="X48" i="13"/>
  <c r="Y47" i="13"/>
  <c r="X47" i="13"/>
  <c r="Y46" i="13"/>
  <c r="X46" i="13"/>
  <c r="Y45" i="13"/>
  <c r="X45" i="13"/>
  <c r="Y44" i="13"/>
  <c r="X44" i="13"/>
  <c r="Y43" i="13"/>
  <c r="X43" i="13"/>
  <c r="Y42" i="13"/>
  <c r="X42" i="13"/>
  <c r="Y41" i="13"/>
  <c r="X41" i="13"/>
  <c r="Y40" i="13"/>
  <c r="X40" i="13"/>
  <c r="Y39" i="13"/>
  <c r="X39" i="13"/>
  <c r="Y38" i="13"/>
  <c r="X38" i="13"/>
  <c r="Y37" i="13"/>
  <c r="X37" i="13"/>
  <c r="Y36" i="13"/>
  <c r="X36" i="13"/>
  <c r="Y35" i="13"/>
  <c r="X35" i="13"/>
  <c r="Y34" i="13"/>
  <c r="X34" i="13"/>
  <c r="Y33" i="13"/>
  <c r="X33" i="13"/>
  <c r="Y32" i="13"/>
  <c r="X32" i="13"/>
  <c r="Y31" i="13"/>
  <c r="X31" i="13"/>
  <c r="Y30" i="13"/>
  <c r="X30" i="13"/>
  <c r="Y29" i="13"/>
  <c r="X29" i="13"/>
  <c r="Y28" i="13"/>
  <c r="X28" i="13"/>
  <c r="Y27" i="13"/>
  <c r="X27" i="13"/>
  <c r="Y26" i="13"/>
  <c r="X26" i="13"/>
  <c r="Y25" i="13"/>
  <c r="X25" i="13"/>
  <c r="Y24" i="13"/>
  <c r="X24" i="13"/>
  <c r="Y23" i="13"/>
  <c r="X23" i="13"/>
  <c r="Y22" i="13"/>
  <c r="X22" i="13"/>
  <c r="Y21" i="13"/>
  <c r="X21" i="13"/>
  <c r="Y20" i="13"/>
  <c r="X20" i="13"/>
  <c r="Y19" i="13"/>
  <c r="X19" i="13"/>
  <c r="Y18" i="13"/>
  <c r="X18" i="13"/>
  <c r="Y17" i="13"/>
  <c r="X17" i="13"/>
  <c r="Y16" i="13"/>
  <c r="X16" i="13"/>
  <c r="Y15" i="13"/>
  <c r="X15" i="13"/>
  <c r="Y14" i="13"/>
  <c r="X14" i="13"/>
  <c r="Y13" i="13"/>
  <c r="X13" i="13"/>
  <c r="Y12" i="13"/>
  <c r="X12" i="13"/>
  <c r="Y11" i="13"/>
  <c r="X11" i="13"/>
  <c r="Y10" i="13"/>
  <c r="X10" i="13"/>
  <c r="Y9" i="13"/>
  <c r="X9" i="13"/>
  <c r="Y8" i="13"/>
  <c r="X8" i="13"/>
  <c r="Y7" i="13"/>
  <c r="X7" i="13"/>
  <c r="Y6" i="13"/>
  <c r="X6" i="13"/>
  <c r="Y5" i="13"/>
  <c r="X5" i="13"/>
  <c r="Y4" i="13"/>
  <c r="X4" i="13"/>
  <c r="U83" i="13"/>
  <c r="T83" i="13"/>
  <c r="U82" i="13"/>
  <c r="T82" i="13"/>
  <c r="U81" i="13"/>
  <c r="T81" i="13"/>
  <c r="U80" i="13"/>
  <c r="T80" i="13"/>
  <c r="U79" i="13"/>
  <c r="T79" i="13"/>
  <c r="U78" i="13"/>
  <c r="T78" i="13"/>
  <c r="U77" i="13"/>
  <c r="T77" i="13"/>
  <c r="U76" i="13"/>
  <c r="T76" i="13"/>
  <c r="U75" i="13"/>
  <c r="T75" i="13"/>
  <c r="U74" i="13"/>
  <c r="T74" i="13"/>
  <c r="U73" i="13"/>
  <c r="T73" i="13"/>
  <c r="U72" i="13"/>
  <c r="T72" i="13"/>
  <c r="U71" i="13"/>
  <c r="T71" i="13"/>
  <c r="U70" i="13"/>
  <c r="T70" i="13"/>
  <c r="U69" i="13"/>
  <c r="T69" i="13"/>
  <c r="U68" i="13"/>
  <c r="T68" i="13"/>
  <c r="U67" i="13"/>
  <c r="T67" i="13"/>
  <c r="U66" i="13"/>
  <c r="T66" i="13"/>
  <c r="U65" i="13"/>
  <c r="T65" i="13"/>
  <c r="U64" i="13"/>
  <c r="T64" i="13"/>
  <c r="U63" i="13"/>
  <c r="T63" i="13"/>
  <c r="U62" i="13"/>
  <c r="T62" i="13"/>
  <c r="U61" i="13"/>
  <c r="T61" i="13"/>
  <c r="U60" i="13"/>
  <c r="T60" i="13"/>
  <c r="U59" i="13"/>
  <c r="T59" i="13"/>
  <c r="U58" i="13"/>
  <c r="T58" i="13"/>
  <c r="U57" i="13"/>
  <c r="T57" i="13"/>
  <c r="U56" i="13"/>
  <c r="T56" i="13"/>
  <c r="U55" i="13"/>
  <c r="T55" i="13"/>
  <c r="U54" i="13"/>
  <c r="T54" i="13"/>
  <c r="U53" i="13"/>
  <c r="T53" i="13"/>
  <c r="U52" i="13"/>
  <c r="T52" i="13"/>
  <c r="U51" i="13"/>
  <c r="T51" i="13"/>
  <c r="U50" i="13"/>
  <c r="T50" i="13"/>
  <c r="U49" i="13"/>
  <c r="T49" i="13"/>
  <c r="U48" i="13"/>
  <c r="T48" i="13"/>
  <c r="U47" i="13"/>
  <c r="T47" i="13"/>
  <c r="U46" i="13"/>
  <c r="T46" i="13"/>
  <c r="U45" i="13"/>
  <c r="T45" i="13"/>
  <c r="U44" i="13"/>
  <c r="T44" i="13"/>
  <c r="U43" i="13"/>
  <c r="T43" i="13"/>
  <c r="U42" i="13"/>
  <c r="T42" i="13"/>
  <c r="U41" i="13"/>
  <c r="T41" i="13"/>
  <c r="U40" i="13"/>
  <c r="T40" i="13"/>
  <c r="U39" i="13"/>
  <c r="T39" i="13"/>
  <c r="U38" i="13"/>
  <c r="T38" i="13"/>
  <c r="U37" i="13"/>
  <c r="T37" i="13"/>
  <c r="U36" i="13"/>
  <c r="T36" i="13"/>
  <c r="U35" i="13"/>
  <c r="T35" i="13"/>
  <c r="U34" i="13"/>
  <c r="T34" i="13"/>
  <c r="U33" i="13"/>
  <c r="T33" i="13"/>
  <c r="U32" i="13"/>
  <c r="T32" i="13"/>
  <c r="U31" i="13"/>
  <c r="T31" i="13"/>
  <c r="U30" i="13"/>
  <c r="T30" i="13"/>
  <c r="U29" i="13"/>
  <c r="T29" i="13"/>
  <c r="U28" i="13"/>
  <c r="T28" i="13"/>
  <c r="U27" i="13"/>
  <c r="T27" i="13"/>
  <c r="U26" i="13"/>
  <c r="T26" i="13"/>
  <c r="U25" i="13"/>
  <c r="T25" i="13"/>
  <c r="U24" i="13"/>
  <c r="T24" i="13"/>
  <c r="U23" i="13"/>
  <c r="T23" i="13"/>
  <c r="U22" i="13"/>
  <c r="T22" i="13"/>
  <c r="U21" i="13"/>
  <c r="T21" i="13"/>
  <c r="U20" i="13"/>
  <c r="T20" i="13"/>
  <c r="U19" i="13"/>
  <c r="T19" i="13"/>
  <c r="U18" i="13"/>
  <c r="T18" i="13"/>
  <c r="U17" i="13"/>
  <c r="T17" i="13"/>
  <c r="U16" i="13"/>
  <c r="T16" i="13"/>
  <c r="U15" i="13"/>
  <c r="T15" i="13"/>
  <c r="U14" i="13"/>
  <c r="T14" i="13"/>
  <c r="U13" i="13"/>
  <c r="T13" i="13"/>
  <c r="U12" i="13"/>
  <c r="T12" i="13"/>
  <c r="U11" i="13"/>
  <c r="T11" i="13"/>
  <c r="U10" i="13"/>
  <c r="T10" i="13"/>
  <c r="U9" i="13"/>
  <c r="T9" i="13"/>
  <c r="U8" i="13"/>
  <c r="T8" i="13"/>
  <c r="U7" i="13"/>
  <c r="T7" i="13"/>
  <c r="U6" i="13"/>
  <c r="T6" i="13"/>
  <c r="U5" i="13"/>
  <c r="T5" i="13"/>
  <c r="U4" i="13"/>
  <c r="T4" i="13"/>
  <c r="Z14" i="18" l="1"/>
  <c r="Z63" i="18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Z64" i="18" l="1"/>
  <c r="Z15" i="18"/>
  <c r="O3" i="24"/>
  <c r="P3" i="24"/>
  <c r="Q3" i="24"/>
  <c r="R3" i="24"/>
  <c r="S3" i="24"/>
  <c r="O4" i="24"/>
  <c r="P4" i="24"/>
  <c r="Q4" i="24"/>
  <c r="R4" i="24"/>
  <c r="S4" i="24"/>
  <c r="O5" i="24"/>
  <c r="P5" i="24"/>
  <c r="Q5" i="24"/>
  <c r="R5" i="24"/>
  <c r="S5" i="24"/>
  <c r="O6" i="24"/>
  <c r="P6" i="24"/>
  <c r="Q6" i="24"/>
  <c r="R6" i="24"/>
  <c r="S6" i="24"/>
  <c r="O7" i="24"/>
  <c r="P7" i="24"/>
  <c r="Q7" i="24"/>
  <c r="R7" i="24"/>
  <c r="S7" i="24"/>
  <c r="O8" i="24"/>
  <c r="P8" i="24"/>
  <c r="Q8" i="24"/>
  <c r="R8" i="24"/>
  <c r="S8" i="24"/>
  <c r="O9" i="24"/>
  <c r="P9" i="24"/>
  <c r="Q9" i="24"/>
  <c r="R9" i="24"/>
  <c r="S9" i="24"/>
  <c r="O10" i="24"/>
  <c r="P10" i="24"/>
  <c r="Q10" i="24"/>
  <c r="R10" i="24"/>
  <c r="S10" i="24"/>
  <c r="O11" i="24"/>
  <c r="P11" i="24"/>
  <c r="Q11" i="24"/>
  <c r="R11" i="24"/>
  <c r="S11" i="24"/>
  <c r="O12" i="24"/>
  <c r="P12" i="24"/>
  <c r="Q12" i="24"/>
  <c r="R12" i="24"/>
  <c r="S12" i="24"/>
  <c r="O13" i="24"/>
  <c r="P13" i="24"/>
  <c r="Q13" i="24"/>
  <c r="R13" i="24"/>
  <c r="S13" i="24"/>
  <c r="O14" i="24"/>
  <c r="P14" i="24"/>
  <c r="Q14" i="24"/>
  <c r="R14" i="24"/>
  <c r="S14" i="24"/>
  <c r="O15" i="24"/>
  <c r="P15" i="24"/>
  <c r="Q15" i="24"/>
  <c r="R15" i="24"/>
  <c r="S15" i="24"/>
  <c r="O16" i="24"/>
  <c r="P16" i="24"/>
  <c r="Q16" i="24"/>
  <c r="R16" i="24"/>
  <c r="S16" i="24"/>
  <c r="O17" i="24"/>
  <c r="P17" i="24"/>
  <c r="Q17" i="24"/>
  <c r="R17" i="24"/>
  <c r="S17" i="24"/>
  <c r="O18" i="24"/>
  <c r="P18" i="24"/>
  <c r="Q18" i="24"/>
  <c r="R18" i="24"/>
  <c r="S18" i="24"/>
  <c r="O19" i="24"/>
  <c r="P19" i="24"/>
  <c r="Q19" i="24"/>
  <c r="R19" i="24"/>
  <c r="S19" i="24"/>
  <c r="O20" i="24"/>
  <c r="P20" i="24"/>
  <c r="Q20" i="24"/>
  <c r="R20" i="24"/>
  <c r="S20" i="24"/>
  <c r="O21" i="24"/>
  <c r="P21" i="24"/>
  <c r="Q21" i="24"/>
  <c r="R21" i="24"/>
  <c r="S21" i="24"/>
  <c r="O22" i="24"/>
  <c r="P22" i="24"/>
  <c r="Q22" i="24"/>
  <c r="R22" i="24"/>
  <c r="S22" i="24"/>
  <c r="O23" i="24"/>
  <c r="P23" i="24"/>
  <c r="Q23" i="24"/>
  <c r="R23" i="24"/>
  <c r="S23" i="24"/>
  <c r="O24" i="24"/>
  <c r="P24" i="24"/>
  <c r="Q24" i="24"/>
  <c r="R24" i="24"/>
  <c r="S24" i="24"/>
  <c r="O25" i="24"/>
  <c r="P25" i="24"/>
  <c r="Q25" i="24"/>
  <c r="R25" i="24"/>
  <c r="S25" i="24"/>
  <c r="O26" i="24"/>
  <c r="P26" i="24"/>
  <c r="Q26" i="24"/>
  <c r="R26" i="24"/>
  <c r="S26" i="24"/>
  <c r="O27" i="24"/>
  <c r="P27" i="24"/>
  <c r="Q27" i="24"/>
  <c r="R27" i="24"/>
  <c r="S27" i="24"/>
  <c r="O28" i="24"/>
  <c r="P28" i="24"/>
  <c r="Q28" i="24"/>
  <c r="R28" i="24"/>
  <c r="S28" i="24"/>
  <c r="O29" i="24"/>
  <c r="P29" i="24"/>
  <c r="Q29" i="24"/>
  <c r="R29" i="24"/>
  <c r="S29" i="24"/>
  <c r="O30" i="24"/>
  <c r="P30" i="24"/>
  <c r="Q30" i="24"/>
  <c r="R30" i="24"/>
  <c r="S30" i="24"/>
  <c r="O31" i="24"/>
  <c r="P31" i="24"/>
  <c r="Q31" i="24"/>
  <c r="R31" i="24"/>
  <c r="S31" i="24"/>
  <c r="O32" i="24"/>
  <c r="P32" i="24"/>
  <c r="Q32" i="24"/>
  <c r="R32" i="24"/>
  <c r="S32" i="24"/>
  <c r="O33" i="24"/>
  <c r="P33" i="24"/>
  <c r="Q33" i="24"/>
  <c r="R33" i="24"/>
  <c r="S33" i="24"/>
  <c r="O34" i="24"/>
  <c r="P34" i="24"/>
  <c r="Q34" i="24"/>
  <c r="R34" i="24"/>
  <c r="S34" i="24"/>
  <c r="O35" i="24"/>
  <c r="P35" i="24"/>
  <c r="Q35" i="24"/>
  <c r="R35" i="24"/>
  <c r="S35" i="24"/>
  <c r="O36" i="24"/>
  <c r="P36" i="24"/>
  <c r="Q36" i="24"/>
  <c r="R36" i="24"/>
  <c r="S36" i="24"/>
  <c r="O37" i="24"/>
  <c r="P37" i="24"/>
  <c r="Q37" i="24"/>
  <c r="R37" i="24"/>
  <c r="S37" i="24"/>
  <c r="O38" i="24"/>
  <c r="P38" i="24"/>
  <c r="Q38" i="24"/>
  <c r="R38" i="24"/>
  <c r="S38" i="24"/>
  <c r="O39" i="24"/>
  <c r="P39" i="24"/>
  <c r="Q39" i="24"/>
  <c r="R39" i="24"/>
  <c r="S39" i="24"/>
  <c r="O40" i="24"/>
  <c r="P40" i="24"/>
  <c r="Q40" i="24"/>
  <c r="R40" i="24"/>
  <c r="S40" i="24"/>
  <c r="O41" i="24"/>
  <c r="P41" i="24"/>
  <c r="Q41" i="24"/>
  <c r="R41" i="24"/>
  <c r="S41" i="24"/>
  <c r="O42" i="24"/>
  <c r="P42" i="24"/>
  <c r="Q42" i="24"/>
  <c r="R42" i="24"/>
  <c r="S42" i="24"/>
  <c r="O43" i="24"/>
  <c r="P43" i="24"/>
  <c r="Q43" i="24"/>
  <c r="R43" i="24"/>
  <c r="S43" i="24"/>
  <c r="O44" i="24"/>
  <c r="P44" i="24"/>
  <c r="Q44" i="24"/>
  <c r="R44" i="24"/>
  <c r="S44" i="24"/>
  <c r="O45" i="24"/>
  <c r="P45" i="24"/>
  <c r="Q45" i="24"/>
  <c r="R45" i="24"/>
  <c r="S45" i="24"/>
  <c r="O46" i="24"/>
  <c r="P46" i="24"/>
  <c r="Q46" i="24"/>
  <c r="R46" i="24"/>
  <c r="S46" i="24"/>
  <c r="O47" i="24"/>
  <c r="P47" i="24"/>
  <c r="Q47" i="24"/>
  <c r="R47" i="24"/>
  <c r="S47" i="24"/>
  <c r="O48" i="24"/>
  <c r="P48" i="24"/>
  <c r="Q48" i="24"/>
  <c r="R48" i="24"/>
  <c r="S48" i="24"/>
  <c r="O49" i="24"/>
  <c r="P49" i="24"/>
  <c r="Q49" i="24"/>
  <c r="R49" i="24"/>
  <c r="S49" i="24"/>
  <c r="O50" i="24"/>
  <c r="P50" i="24"/>
  <c r="Q50" i="24"/>
  <c r="R50" i="24"/>
  <c r="S50" i="24"/>
  <c r="O51" i="24"/>
  <c r="P51" i="24"/>
  <c r="Q51" i="24"/>
  <c r="R51" i="24"/>
  <c r="S51" i="24"/>
  <c r="O52" i="24"/>
  <c r="P52" i="24"/>
  <c r="Q52" i="24"/>
  <c r="R52" i="24"/>
  <c r="S52" i="24"/>
  <c r="O53" i="24"/>
  <c r="P53" i="24"/>
  <c r="Q53" i="24"/>
  <c r="R53" i="24"/>
  <c r="S53" i="24"/>
  <c r="O54" i="24"/>
  <c r="P54" i="24"/>
  <c r="Q54" i="24"/>
  <c r="R54" i="24"/>
  <c r="S54" i="24"/>
  <c r="O55" i="24"/>
  <c r="P55" i="24"/>
  <c r="Q55" i="24"/>
  <c r="R55" i="24"/>
  <c r="S55" i="24"/>
  <c r="O56" i="24"/>
  <c r="P56" i="24"/>
  <c r="Q56" i="24"/>
  <c r="R56" i="24"/>
  <c r="S56" i="24"/>
  <c r="O57" i="24"/>
  <c r="P57" i="24"/>
  <c r="Q57" i="24"/>
  <c r="R57" i="24"/>
  <c r="S57" i="24"/>
  <c r="O58" i="24"/>
  <c r="P58" i="24"/>
  <c r="Q58" i="24"/>
  <c r="R58" i="24"/>
  <c r="S58" i="24"/>
  <c r="O59" i="24"/>
  <c r="P59" i="24"/>
  <c r="Q59" i="24"/>
  <c r="R59" i="24"/>
  <c r="S59" i="24"/>
  <c r="O60" i="24"/>
  <c r="P60" i="24"/>
  <c r="Q60" i="24"/>
  <c r="R60" i="24"/>
  <c r="S60" i="24"/>
  <c r="O61" i="24"/>
  <c r="P61" i="24"/>
  <c r="Q61" i="24"/>
  <c r="R61" i="24"/>
  <c r="S61" i="24"/>
  <c r="O62" i="24"/>
  <c r="P62" i="24"/>
  <c r="Q62" i="24"/>
  <c r="R62" i="24"/>
  <c r="S62" i="24"/>
  <c r="O63" i="24"/>
  <c r="P63" i="24"/>
  <c r="Q63" i="24"/>
  <c r="R63" i="24"/>
  <c r="S63" i="24"/>
  <c r="O64" i="24"/>
  <c r="P64" i="24"/>
  <c r="Q64" i="24"/>
  <c r="R64" i="24"/>
  <c r="S64" i="24"/>
  <c r="O65" i="24"/>
  <c r="P65" i="24"/>
  <c r="Q65" i="24"/>
  <c r="R65" i="24"/>
  <c r="S65" i="24"/>
  <c r="O66" i="24"/>
  <c r="P66" i="24"/>
  <c r="Q66" i="24"/>
  <c r="R66" i="24"/>
  <c r="S66" i="24"/>
  <c r="O67" i="24"/>
  <c r="P67" i="24"/>
  <c r="Q67" i="24"/>
  <c r="R67" i="24"/>
  <c r="S67" i="24"/>
  <c r="O68" i="24"/>
  <c r="P68" i="24"/>
  <c r="Q68" i="24"/>
  <c r="R68" i="24"/>
  <c r="S68" i="24"/>
  <c r="O69" i="24"/>
  <c r="P69" i="24"/>
  <c r="Q69" i="24"/>
  <c r="R69" i="24"/>
  <c r="S69" i="24"/>
  <c r="O70" i="24"/>
  <c r="P70" i="24"/>
  <c r="Q70" i="24"/>
  <c r="R70" i="24"/>
  <c r="S70" i="24"/>
  <c r="O71" i="24"/>
  <c r="P71" i="24"/>
  <c r="Q71" i="24"/>
  <c r="R71" i="24"/>
  <c r="S71" i="24"/>
  <c r="O72" i="24"/>
  <c r="P72" i="24"/>
  <c r="Q72" i="24"/>
  <c r="R72" i="24"/>
  <c r="S72" i="24"/>
  <c r="O73" i="24"/>
  <c r="P73" i="24"/>
  <c r="Q73" i="24"/>
  <c r="R73" i="24"/>
  <c r="S73" i="24"/>
  <c r="O74" i="24"/>
  <c r="P74" i="24"/>
  <c r="Q74" i="24"/>
  <c r="R74" i="24"/>
  <c r="S74" i="24"/>
  <c r="O75" i="24"/>
  <c r="P75" i="24"/>
  <c r="Q75" i="24"/>
  <c r="R75" i="24"/>
  <c r="S75" i="24"/>
  <c r="O76" i="24"/>
  <c r="P76" i="24"/>
  <c r="Q76" i="24"/>
  <c r="R76" i="24"/>
  <c r="S76" i="24"/>
  <c r="O77" i="24"/>
  <c r="P77" i="24"/>
  <c r="Q77" i="24"/>
  <c r="R77" i="24"/>
  <c r="S77" i="24"/>
  <c r="O78" i="24"/>
  <c r="P78" i="24"/>
  <c r="Q78" i="24"/>
  <c r="R78" i="24"/>
  <c r="S78" i="24"/>
  <c r="O79" i="24"/>
  <c r="P79" i="24"/>
  <c r="Q79" i="24"/>
  <c r="R79" i="24"/>
  <c r="S79" i="24"/>
  <c r="O80" i="24"/>
  <c r="P80" i="24"/>
  <c r="Q80" i="24"/>
  <c r="R80" i="24"/>
  <c r="S80" i="24"/>
  <c r="O81" i="24"/>
  <c r="P81" i="24"/>
  <c r="Q81" i="24"/>
  <c r="R81" i="24"/>
  <c r="S81" i="24"/>
  <c r="O2" i="24"/>
  <c r="P2" i="24"/>
  <c r="Q2" i="24"/>
  <c r="R2" i="24"/>
  <c r="S2" i="24"/>
  <c r="O3" i="25"/>
  <c r="P3" i="25"/>
  <c r="Q3" i="25"/>
  <c r="R3" i="25"/>
  <c r="S3" i="25"/>
  <c r="O4" i="25"/>
  <c r="P4" i="25"/>
  <c r="Q4" i="25"/>
  <c r="R4" i="25"/>
  <c r="S4" i="25"/>
  <c r="O5" i="25"/>
  <c r="P5" i="25"/>
  <c r="Q5" i="25"/>
  <c r="R5" i="25"/>
  <c r="S5" i="25"/>
  <c r="O6" i="25"/>
  <c r="P6" i="25"/>
  <c r="Q6" i="25"/>
  <c r="R6" i="25"/>
  <c r="S6" i="25"/>
  <c r="O7" i="25"/>
  <c r="P7" i="25"/>
  <c r="Q7" i="25"/>
  <c r="R7" i="25"/>
  <c r="S7" i="25"/>
  <c r="O8" i="25"/>
  <c r="P8" i="25"/>
  <c r="Q8" i="25"/>
  <c r="R8" i="25"/>
  <c r="S8" i="25"/>
  <c r="O9" i="25"/>
  <c r="P9" i="25"/>
  <c r="Q9" i="25"/>
  <c r="R9" i="25"/>
  <c r="S9" i="25"/>
  <c r="O10" i="25"/>
  <c r="P10" i="25"/>
  <c r="Q10" i="25"/>
  <c r="R10" i="25"/>
  <c r="S10" i="25"/>
  <c r="O11" i="25"/>
  <c r="P11" i="25"/>
  <c r="Q11" i="25"/>
  <c r="R11" i="25"/>
  <c r="S11" i="25"/>
  <c r="O12" i="25"/>
  <c r="P12" i="25"/>
  <c r="Q12" i="25"/>
  <c r="R12" i="25"/>
  <c r="S12" i="25"/>
  <c r="O13" i="25"/>
  <c r="P13" i="25"/>
  <c r="Q13" i="25"/>
  <c r="R13" i="25"/>
  <c r="S13" i="25"/>
  <c r="O14" i="25"/>
  <c r="P14" i="25"/>
  <c r="Q14" i="25"/>
  <c r="R14" i="25"/>
  <c r="S14" i="25"/>
  <c r="O15" i="25"/>
  <c r="P15" i="25"/>
  <c r="Q15" i="25"/>
  <c r="R15" i="25"/>
  <c r="S15" i="25"/>
  <c r="O16" i="25"/>
  <c r="P16" i="25"/>
  <c r="Q16" i="25"/>
  <c r="R16" i="25"/>
  <c r="S16" i="25"/>
  <c r="O17" i="25"/>
  <c r="P17" i="25"/>
  <c r="Q17" i="25"/>
  <c r="R17" i="25"/>
  <c r="S17" i="25"/>
  <c r="O18" i="25"/>
  <c r="P18" i="25"/>
  <c r="Q18" i="25"/>
  <c r="R18" i="25"/>
  <c r="S18" i="25"/>
  <c r="O19" i="25"/>
  <c r="P19" i="25"/>
  <c r="Q19" i="25"/>
  <c r="R19" i="25"/>
  <c r="S19" i="25"/>
  <c r="O20" i="25"/>
  <c r="P20" i="25"/>
  <c r="Q20" i="25"/>
  <c r="R20" i="25"/>
  <c r="S20" i="25"/>
  <c r="O21" i="25"/>
  <c r="P21" i="25"/>
  <c r="Q21" i="25"/>
  <c r="R21" i="25"/>
  <c r="S21" i="25"/>
  <c r="O22" i="25"/>
  <c r="P22" i="25"/>
  <c r="Q22" i="25"/>
  <c r="R22" i="25"/>
  <c r="S22" i="25"/>
  <c r="O23" i="25"/>
  <c r="P23" i="25"/>
  <c r="Q23" i="25"/>
  <c r="R23" i="25"/>
  <c r="S23" i="25"/>
  <c r="O24" i="25"/>
  <c r="P24" i="25"/>
  <c r="Q24" i="25"/>
  <c r="R24" i="25"/>
  <c r="S24" i="25"/>
  <c r="O25" i="25"/>
  <c r="P25" i="25"/>
  <c r="Q25" i="25"/>
  <c r="R25" i="25"/>
  <c r="S25" i="25"/>
  <c r="O26" i="25"/>
  <c r="P26" i="25"/>
  <c r="Q26" i="25"/>
  <c r="R26" i="25"/>
  <c r="S26" i="25"/>
  <c r="O27" i="25"/>
  <c r="P27" i="25"/>
  <c r="Q27" i="25"/>
  <c r="R27" i="25"/>
  <c r="S27" i="25"/>
  <c r="O28" i="25"/>
  <c r="P28" i="25"/>
  <c r="Q28" i="25"/>
  <c r="R28" i="25"/>
  <c r="S28" i="25"/>
  <c r="O29" i="25"/>
  <c r="P29" i="25"/>
  <c r="Q29" i="25"/>
  <c r="R29" i="25"/>
  <c r="S29" i="25"/>
  <c r="O30" i="25"/>
  <c r="P30" i="25"/>
  <c r="Q30" i="25"/>
  <c r="R30" i="25"/>
  <c r="S30" i="25"/>
  <c r="O31" i="25"/>
  <c r="P31" i="25"/>
  <c r="Q31" i="25"/>
  <c r="R31" i="25"/>
  <c r="S31" i="25"/>
  <c r="O32" i="25"/>
  <c r="P32" i="25"/>
  <c r="Q32" i="25"/>
  <c r="R32" i="25"/>
  <c r="S32" i="25"/>
  <c r="O33" i="25"/>
  <c r="P33" i="25"/>
  <c r="Q33" i="25"/>
  <c r="R33" i="25"/>
  <c r="S33" i="25"/>
  <c r="O34" i="25"/>
  <c r="P34" i="25"/>
  <c r="Q34" i="25"/>
  <c r="R34" i="25"/>
  <c r="S34" i="25"/>
  <c r="O35" i="25"/>
  <c r="P35" i="25"/>
  <c r="Q35" i="25"/>
  <c r="R35" i="25"/>
  <c r="S35" i="25"/>
  <c r="O36" i="25"/>
  <c r="P36" i="25"/>
  <c r="Q36" i="25"/>
  <c r="R36" i="25"/>
  <c r="S36" i="25"/>
  <c r="O37" i="25"/>
  <c r="P37" i="25"/>
  <c r="Q37" i="25"/>
  <c r="R37" i="25"/>
  <c r="S37" i="25"/>
  <c r="O38" i="25"/>
  <c r="P38" i="25"/>
  <c r="Q38" i="25"/>
  <c r="R38" i="25"/>
  <c r="S38" i="25"/>
  <c r="O39" i="25"/>
  <c r="P39" i="25"/>
  <c r="Q39" i="25"/>
  <c r="R39" i="25"/>
  <c r="S39" i="25"/>
  <c r="O40" i="25"/>
  <c r="P40" i="25"/>
  <c r="Q40" i="25"/>
  <c r="R40" i="25"/>
  <c r="S40" i="25"/>
  <c r="O41" i="25"/>
  <c r="P41" i="25"/>
  <c r="Q41" i="25"/>
  <c r="R41" i="25"/>
  <c r="S41" i="25"/>
  <c r="O42" i="25"/>
  <c r="P42" i="25"/>
  <c r="Q42" i="25"/>
  <c r="R42" i="25"/>
  <c r="S42" i="25"/>
  <c r="O43" i="25"/>
  <c r="P43" i="25"/>
  <c r="Q43" i="25"/>
  <c r="R43" i="25"/>
  <c r="S43" i="25"/>
  <c r="O44" i="25"/>
  <c r="P44" i="25"/>
  <c r="Q44" i="25"/>
  <c r="R44" i="25"/>
  <c r="S44" i="25"/>
  <c r="O45" i="25"/>
  <c r="P45" i="25"/>
  <c r="Q45" i="25"/>
  <c r="R45" i="25"/>
  <c r="S45" i="25"/>
  <c r="O46" i="25"/>
  <c r="P46" i="25"/>
  <c r="Q46" i="25"/>
  <c r="R46" i="25"/>
  <c r="S46" i="25"/>
  <c r="O47" i="25"/>
  <c r="P47" i="25"/>
  <c r="Q47" i="25"/>
  <c r="R47" i="25"/>
  <c r="S47" i="25"/>
  <c r="O48" i="25"/>
  <c r="P48" i="25"/>
  <c r="Q48" i="25"/>
  <c r="R48" i="25"/>
  <c r="S48" i="25"/>
  <c r="O49" i="25"/>
  <c r="P49" i="25"/>
  <c r="Q49" i="25"/>
  <c r="R49" i="25"/>
  <c r="S49" i="25"/>
  <c r="O50" i="25"/>
  <c r="P50" i="25"/>
  <c r="Q50" i="25"/>
  <c r="R50" i="25"/>
  <c r="S50" i="25"/>
  <c r="O51" i="25"/>
  <c r="P51" i="25"/>
  <c r="Q51" i="25"/>
  <c r="R51" i="25"/>
  <c r="S51" i="25"/>
  <c r="O52" i="25"/>
  <c r="P52" i="25"/>
  <c r="Q52" i="25"/>
  <c r="R52" i="25"/>
  <c r="S52" i="25"/>
  <c r="O53" i="25"/>
  <c r="P53" i="25"/>
  <c r="Q53" i="25"/>
  <c r="R53" i="25"/>
  <c r="S53" i="25"/>
  <c r="O54" i="25"/>
  <c r="P54" i="25"/>
  <c r="Q54" i="25"/>
  <c r="R54" i="25"/>
  <c r="S54" i="25"/>
  <c r="O55" i="25"/>
  <c r="P55" i="25"/>
  <c r="Q55" i="25"/>
  <c r="R55" i="25"/>
  <c r="S55" i="25"/>
  <c r="O56" i="25"/>
  <c r="P56" i="25"/>
  <c r="Q56" i="25"/>
  <c r="R56" i="25"/>
  <c r="S56" i="25"/>
  <c r="O57" i="25"/>
  <c r="P57" i="25"/>
  <c r="Q57" i="25"/>
  <c r="R57" i="25"/>
  <c r="S57" i="25"/>
  <c r="O58" i="25"/>
  <c r="P58" i="25"/>
  <c r="Q58" i="25"/>
  <c r="R58" i="25"/>
  <c r="S58" i="25"/>
  <c r="O59" i="25"/>
  <c r="P59" i="25"/>
  <c r="Q59" i="25"/>
  <c r="R59" i="25"/>
  <c r="S59" i="25"/>
  <c r="O60" i="25"/>
  <c r="P60" i="25"/>
  <c r="Q60" i="25"/>
  <c r="R60" i="25"/>
  <c r="S60" i="25"/>
  <c r="O61" i="25"/>
  <c r="P61" i="25"/>
  <c r="Q61" i="25"/>
  <c r="R61" i="25"/>
  <c r="S61" i="25"/>
  <c r="O62" i="25"/>
  <c r="P62" i="25"/>
  <c r="Q62" i="25"/>
  <c r="R62" i="25"/>
  <c r="S62" i="25"/>
  <c r="O63" i="25"/>
  <c r="P63" i="25"/>
  <c r="Q63" i="25"/>
  <c r="R63" i="25"/>
  <c r="S63" i="25"/>
  <c r="O64" i="25"/>
  <c r="P64" i="25"/>
  <c r="Q64" i="25"/>
  <c r="R64" i="25"/>
  <c r="S64" i="25"/>
  <c r="O65" i="25"/>
  <c r="P65" i="25"/>
  <c r="Q65" i="25"/>
  <c r="R65" i="25"/>
  <c r="S65" i="25"/>
  <c r="O66" i="25"/>
  <c r="P66" i="25"/>
  <c r="Q66" i="25"/>
  <c r="R66" i="25"/>
  <c r="S66" i="25"/>
  <c r="O67" i="25"/>
  <c r="P67" i="25"/>
  <c r="Q67" i="25"/>
  <c r="R67" i="25"/>
  <c r="S67" i="25"/>
  <c r="O68" i="25"/>
  <c r="P68" i="25"/>
  <c r="Q68" i="25"/>
  <c r="R68" i="25"/>
  <c r="S68" i="25"/>
  <c r="O69" i="25"/>
  <c r="P69" i="25"/>
  <c r="Q69" i="25"/>
  <c r="R69" i="25"/>
  <c r="S69" i="25"/>
  <c r="O70" i="25"/>
  <c r="P70" i="25"/>
  <c r="Q70" i="25"/>
  <c r="R70" i="25"/>
  <c r="S70" i="25"/>
  <c r="O71" i="25"/>
  <c r="P71" i="25"/>
  <c r="Q71" i="25"/>
  <c r="R71" i="25"/>
  <c r="S71" i="25"/>
  <c r="O72" i="25"/>
  <c r="P72" i="25"/>
  <c r="Q72" i="25"/>
  <c r="R72" i="25"/>
  <c r="S72" i="25"/>
  <c r="O73" i="25"/>
  <c r="P73" i="25"/>
  <c r="Q73" i="25"/>
  <c r="R73" i="25"/>
  <c r="S73" i="25"/>
  <c r="O74" i="25"/>
  <c r="P74" i="25"/>
  <c r="Q74" i="25"/>
  <c r="R74" i="25"/>
  <c r="S74" i="25"/>
  <c r="O75" i="25"/>
  <c r="P75" i="25"/>
  <c r="Q75" i="25"/>
  <c r="R75" i="25"/>
  <c r="S75" i="25"/>
  <c r="O76" i="25"/>
  <c r="P76" i="25"/>
  <c r="Q76" i="25"/>
  <c r="R76" i="25"/>
  <c r="S76" i="25"/>
  <c r="O77" i="25"/>
  <c r="P77" i="25"/>
  <c r="Q77" i="25"/>
  <c r="R77" i="25"/>
  <c r="S77" i="25"/>
  <c r="O78" i="25"/>
  <c r="P78" i="25"/>
  <c r="Q78" i="25"/>
  <c r="R78" i="25"/>
  <c r="S78" i="25"/>
  <c r="O79" i="25"/>
  <c r="P79" i="25"/>
  <c r="Q79" i="25"/>
  <c r="R79" i="25"/>
  <c r="S79" i="25"/>
  <c r="O80" i="25"/>
  <c r="P80" i="25"/>
  <c r="Q80" i="25"/>
  <c r="R80" i="25"/>
  <c r="S80" i="25"/>
  <c r="O81" i="25"/>
  <c r="P81" i="25"/>
  <c r="Q81" i="25"/>
  <c r="R81" i="25"/>
  <c r="S81" i="25"/>
  <c r="Z16" i="18" l="1"/>
  <c r="Z65" i="18"/>
  <c r="I127" i="8"/>
  <c r="J127" i="8"/>
  <c r="I128" i="8"/>
  <c r="J128" i="8"/>
  <c r="I129" i="8"/>
  <c r="J129" i="8"/>
  <c r="I130" i="8"/>
  <c r="J130" i="8"/>
  <c r="I131" i="8"/>
  <c r="J131" i="8"/>
  <c r="I132" i="8"/>
  <c r="J132" i="8"/>
  <c r="I133" i="8"/>
  <c r="J133" i="8"/>
  <c r="I134" i="8"/>
  <c r="J134" i="8"/>
  <c r="I135" i="8"/>
  <c r="J135" i="8"/>
  <c r="I136" i="8"/>
  <c r="J136" i="8"/>
  <c r="I137" i="8"/>
  <c r="J137" i="8"/>
  <c r="I138" i="8"/>
  <c r="J138" i="8"/>
  <c r="I139" i="8"/>
  <c r="J139" i="8"/>
  <c r="I140" i="8"/>
  <c r="J140" i="8"/>
  <c r="I141" i="8"/>
  <c r="J141" i="8"/>
  <c r="I142" i="8"/>
  <c r="J142" i="8"/>
  <c r="I143" i="8"/>
  <c r="J143" i="8"/>
  <c r="I144" i="8"/>
  <c r="J144" i="8"/>
  <c r="I145" i="8"/>
  <c r="J145" i="8"/>
  <c r="I146" i="8"/>
  <c r="J146" i="8"/>
  <c r="I147" i="8"/>
  <c r="J147" i="8"/>
  <c r="I148" i="8"/>
  <c r="J148" i="8"/>
  <c r="I149" i="8"/>
  <c r="J149" i="8"/>
  <c r="I150" i="8"/>
  <c r="J150" i="8"/>
  <c r="I151" i="8"/>
  <c r="J151" i="8"/>
  <c r="I152" i="8"/>
  <c r="J152" i="8"/>
  <c r="I153" i="8"/>
  <c r="J153" i="8"/>
  <c r="I154" i="8"/>
  <c r="J154" i="8"/>
  <c r="I155" i="8"/>
  <c r="J155" i="8"/>
  <c r="I156" i="8"/>
  <c r="J156" i="8"/>
  <c r="I157" i="8"/>
  <c r="J157" i="8"/>
  <c r="I158" i="8"/>
  <c r="J158" i="8"/>
  <c r="I159" i="8"/>
  <c r="J159" i="8"/>
  <c r="I160" i="8"/>
  <c r="J160" i="8"/>
  <c r="I161" i="8"/>
  <c r="J161" i="8"/>
  <c r="I162" i="8"/>
  <c r="J162" i="8"/>
  <c r="I163" i="8"/>
  <c r="J163" i="8"/>
  <c r="I164" i="8"/>
  <c r="J164" i="8"/>
  <c r="I165" i="8"/>
  <c r="J165" i="8"/>
  <c r="I166" i="8"/>
  <c r="J166" i="8"/>
  <c r="I167" i="8"/>
  <c r="J167" i="8"/>
  <c r="I168" i="8"/>
  <c r="J168" i="8"/>
  <c r="I169" i="8"/>
  <c r="J169" i="8"/>
  <c r="I170" i="8"/>
  <c r="J170" i="8"/>
  <c r="I171" i="8"/>
  <c r="J171" i="8"/>
  <c r="I172" i="8"/>
  <c r="J172" i="8"/>
  <c r="I173" i="8"/>
  <c r="J173" i="8"/>
  <c r="I174" i="8"/>
  <c r="J174" i="8"/>
  <c r="I175" i="8"/>
  <c r="J175" i="8"/>
  <c r="I176" i="8"/>
  <c r="J176" i="8"/>
  <c r="I177" i="8"/>
  <c r="J177" i="8"/>
  <c r="I178" i="8"/>
  <c r="J178" i="8"/>
  <c r="I179" i="8"/>
  <c r="J179" i="8"/>
  <c r="I180" i="8"/>
  <c r="J180" i="8"/>
  <c r="I181" i="8"/>
  <c r="J181" i="8"/>
  <c r="I182" i="8"/>
  <c r="J182" i="8"/>
  <c r="I183" i="8"/>
  <c r="J183" i="8"/>
  <c r="I184" i="8"/>
  <c r="J184" i="8"/>
  <c r="J126" i="8"/>
  <c r="I126" i="8"/>
  <c r="C194" i="8"/>
  <c r="D194" i="8"/>
  <c r="E194" i="8"/>
  <c r="F194" i="8"/>
  <c r="G194" i="8"/>
  <c r="C195" i="8"/>
  <c r="E195" i="8"/>
  <c r="F195" i="8"/>
  <c r="G195" i="8"/>
  <c r="C196" i="8"/>
  <c r="D196" i="8"/>
  <c r="E196" i="8"/>
  <c r="F196" i="8"/>
  <c r="G196" i="8"/>
  <c r="C197" i="8"/>
  <c r="D197" i="8"/>
  <c r="E197" i="8"/>
  <c r="F197" i="8"/>
  <c r="G197" i="8"/>
  <c r="C198" i="8"/>
  <c r="D198" i="8"/>
  <c r="E198" i="8"/>
  <c r="F198" i="8"/>
  <c r="G198" i="8"/>
  <c r="C199" i="8"/>
  <c r="D199" i="8"/>
  <c r="E199" i="8"/>
  <c r="F199" i="8"/>
  <c r="G199" i="8"/>
  <c r="C200" i="8"/>
  <c r="D200" i="8"/>
  <c r="E200" i="8"/>
  <c r="F200" i="8"/>
  <c r="G200" i="8"/>
  <c r="C201" i="8"/>
  <c r="D201" i="8"/>
  <c r="E201" i="8"/>
  <c r="F201" i="8"/>
  <c r="G201" i="8"/>
  <c r="C202" i="8"/>
  <c r="D202" i="8"/>
  <c r="E202" i="8"/>
  <c r="F202" i="8"/>
  <c r="G202" i="8"/>
  <c r="C203" i="8"/>
  <c r="D203" i="8"/>
  <c r="F203" i="8"/>
  <c r="G203" i="8"/>
  <c r="C204" i="8"/>
  <c r="D204" i="8"/>
  <c r="E204" i="8"/>
  <c r="F204" i="8"/>
  <c r="G204" i="8"/>
  <c r="C205" i="8"/>
  <c r="D205" i="8"/>
  <c r="E205" i="8"/>
  <c r="F205" i="8"/>
  <c r="G205" i="8"/>
  <c r="C206" i="8"/>
  <c r="D206" i="8"/>
  <c r="E206" i="8"/>
  <c r="F206" i="8"/>
  <c r="G206" i="8"/>
  <c r="C207" i="8"/>
  <c r="D207" i="8"/>
  <c r="E207" i="8"/>
  <c r="F207" i="8"/>
  <c r="G207" i="8"/>
  <c r="C208" i="8"/>
  <c r="D208" i="8"/>
  <c r="E208" i="8"/>
  <c r="F208" i="8"/>
  <c r="G208" i="8"/>
  <c r="C209" i="8"/>
  <c r="D209" i="8"/>
  <c r="E209" i="8"/>
  <c r="F209" i="8"/>
  <c r="G209" i="8"/>
  <c r="C210" i="8"/>
  <c r="D210" i="8"/>
  <c r="E210" i="8"/>
  <c r="F210" i="8"/>
  <c r="G210" i="8"/>
  <c r="C211" i="8"/>
  <c r="D211" i="8"/>
  <c r="E211" i="8"/>
  <c r="F211" i="8"/>
  <c r="G211" i="8"/>
  <c r="C212" i="8"/>
  <c r="D212" i="8"/>
  <c r="E212" i="8"/>
  <c r="F212" i="8"/>
  <c r="G212" i="8"/>
  <c r="C213" i="8"/>
  <c r="D213" i="8"/>
  <c r="E213" i="8"/>
  <c r="F213" i="8"/>
  <c r="G213" i="8"/>
  <c r="C214" i="8"/>
  <c r="D214" i="8"/>
  <c r="E214" i="8"/>
  <c r="F214" i="8"/>
  <c r="G214" i="8"/>
  <c r="C215" i="8"/>
  <c r="D215" i="8"/>
  <c r="E215" i="8"/>
  <c r="G215" i="8"/>
  <c r="C216" i="8"/>
  <c r="D216" i="8"/>
  <c r="E216" i="8"/>
  <c r="F216" i="8"/>
  <c r="G216" i="8"/>
  <c r="C217" i="8"/>
  <c r="D217" i="8"/>
  <c r="E217" i="8"/>
  <c r="F217" i="8"/>
  <c r="G217" i="8"/>
  <c r="C218" i="8"/>
  <c r="D218" i="8"/>
  <c r="E218" i="8"/>
  <c r="F218" i="8"/>
  <c r="G218" i="8"/>
  <c r="C219" i="8"/>
  <c r="D219" i="8"/>
  <c r="E219" i="8"/>
  <c r="F219" i="8"/>
  <c r="G219" i="8"/>
  <c r="C220" i="8"/>
  <c r="D220" i="8"/>
  <c r="E220" i="8"/>
  <c r="F220" i="8"/>
  <c r="G220" i="8"/>
  <c r="C221" i="8"/>
  <c r="D221" i="8"/>
  <c r="E221" i="8"/>
  <c r="F221" i="8"/>
  <c r="G221" i="8"/>
  <c r="C222" i="8"/>
  <c r="D222" i="8"/>
  <c r="E222" i="8"/>
  <c r="F222" i="8"/>
  <c r="G222" i="8"/>
  <c r="C223" i="8"/>
  <c r="D223" i="8"/>
  <c r="E223" i="8"/>
  <c r="F223" i="8"/>
  <c r="G223" i="8"/>
  <c r="C224" i="8"/>
  <c r="D224" i="8"/>
  <c r="E224" i="8"/>
  <c r="F224" i="8"/>
  <c r="G224" i="8"/>
  <c r="C225" i="8"/>
  <c r="D225" i="8"/>
  <c r="E225" i="8"/>
  <c r="F225" i="8"/>
  <c r="G225" i="8"/>
  <c r="C226" i="8"/>
  <c r="D226" i="8"/>
  <c r="E226" i="8"/>
  <c r="F226" i="8"/>
  <c r="G226" i="8"/>
  <c r="C227" i="8"/>
  <c r="D227" i="8"/>
  <c r="E227" i="8"/>
  <c r="F227" i="8"/>
  <c r="G227" i="8"/>
  <c r="C228" i="8"/>
  <c r="D228" i="8"/>
  <c r="E228" i="8"/>
  <c r="F228" i="8"/>
  <c r="G228" i="8"/>
  <c r="C229" i="8"/>
  <c r="D229" i="8"/>
  <c r="E229" i="8"/>
  <c r="F229" i="8"/>
  <c r="G229" i="8"/>
  <c r="C230" i="8"/>
  <c r="D230" i="8"/>
  <c r="E230" i="8"/>
  <c r="F230" i="8"/>
  <c r="G230" i="8"/>
  <c r="C231" i="8"/>
  <c r="D231" i="8"/>
  <c r="E231" i="8"/>
  <c r="F231" i="8"/>
  <c r="G231" i="8"/>
  <c r="C232" i="8"/>
  <c r="D232" i="8"/>
  <c r="E232" i="8"/>
  <c r="F232" i="8"/>
  <c r="G232" i="8"/>
  <c r="C233" i="8"/>
  <c r="D233" i="8"/>
  <c r="E233" i="8"/>
  <c r="F233" i="8"/>
  <c r="C234" i="8"/>
  <c r="D234" i="8"/>
  <c r="E234" i="8"/>
  <c r="F234" i="8"/>
  <c r="G234" i="8"/>
  <c r="C235" i="8"/>
  <c r="D235" i="8"/>
  <c r="E235" i="8"/>
  <c r="F235" i="8"/>
  <c r="G235" i="8"/>
  <c r="C236" i="8"/>
  <c r="D236" i="8"/>
  <c r="E236" i="8"/>
  <c r="F236" i="8"/>
  <c r="G236" i="8"/>
  <c r="C237" i="8"/>
  <c r="D237" i="8"/>
  <c r="E237" i="8"/>
  <c r="F237" i="8"/>
  <c r="G237" i="8"/>
  <c r="C238" i="8"/>
  <c r="D238" i="8"/>
  <c r="E238" i="8"/>
  <c r="F238" i="8"/>
  <c r="G238" i="8"/>
  <c r="C239" i="8"/>
  <c r="D239" i="8"/>
  <c r="E239" i="8"/>
  <c r="F239" i="8"/>
  <c r="G239" i="8"/>
  <c r="C240" i="8"/>
  <c r="D240" i="8"/>
  <c r="E240" i="8"/>
  <c r="F240" i="8"/>
  <c r="G240" i="8"/>
  <c r="C241" i="8"/>
  <c r="D241" i="8"/>
  <c r="E241" i="8"/>
  <c r="F241" i="8"/>
  <c r="G241" i="8"/>
  <c r="C242" i="8"/>
  <c r="D242" i="8"/>
  <c r="E242" i="8"/>
  <c r="F242" i="8"/>
  <c r="G242" i="8"/>
  <c r="C243" i="8"/>
  <c r="D243" i="8"/>
  <c r="E243" i="8"/>
  <c r="F243" i="8"/>
  <c r="G243" i="8"/>
  <c r="C244" i="8"/>
  <c r="D244" i="8"/>
  <c r="E244" i="8"/>
  <c r="F244" i="8"/>
  <c r="G244" i="8"/>
  <c r="C245" i="8"/>
  <c r="D245" i="8"/>
  <c r="E245" i="8"/>
  <c r="F245" i="8"/>
  <c r="G245" i="8"/>
  <c r="C246" i="8"/>
  <c r="D246" i="8"/>
  <c r="E246" i="8"/>
  <c r="F246" i="8"/>
  <c r="G246" i="8"/>
  <c r="C247" i="8"/>
  <c r="D247" i="8"/>
  <c r="E247" i="8"/>
  <c r="F247" i="8"/>
  <c r="G247" i="8"/>
  <c r="C248" i="8"/>
  <c r="D248" i="8"/>
  <c r="E248" i="8"/>
  <c r="F248" i="8"/>
  <c r="G248" i="8"/>
  <c r="C249" i="8"/>
  <c r="D249" i="8"/>
  <c r="E249" i="8"/>
  <c r="F249" i="8"/>
  <c r="G249" i="8"/>
  <c r="C250" i="8"/>
  <c r="D250" i="8"/>
  <c r="E250" i="8"/>
  <c r="F250" i="8"/>
  <c r="G250" i="8"/>
  <c r="C251" i="8"/>
  <c r="D251" i="8"/>
  <c r="E251" i="8"/>
  <c r="F251" i="8"/>
  <c r="G251" i="8"/>
  <c r="D193" i="8"/>
  <c r="E193" i="8"/>
  <c r="F193" i="8"/>
  <c r="G193" i="8"/>
  <c r="C193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E130" i="8"/>
  <c r="E131" i="8"/>
  <c r="E132" i="8"/>
  <c r="E133" i="8"/>
  <c r="E134" i="8"/>
  <c r="E135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29" i="8"/>
  <c r="F129" i="8"/>
  <c r="G129" i="8"/>
  <c r="D127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26" i="8"/>
  <c r="E126" i="8"/>
  <c r="F126" i="8"/>
  <c r="G126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Z66" i="18" l="1"/>
  <c r="Z17" i="18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P4" i="13"/>
  <c r="L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4" i="13"/>
  <c r="Z18" i="18" l="1"/>
  <c r="Z67" i="18"/>
  <c r="AP4" i="22"/>
  <c r="AP5" i="22"/>
  <c r="AP6" i="22"/>
  <c r="AP7" i="22"/>
  <c r="AP8" i="22"/>
  <c r="AP9" i="22"/>
  <c r="AP10" i="22"/>
  <c r="AP11" i="22"/>
  <c r="AP12" i="22"/>
  <c r="AP13" i="22"/>
  <c r="AP14" i="22"/>
  <c r="AP15" i="22"/>
  <c r="AP16" i="22"/>
  <c r="AP17" i="22"/>
  <c r="AP18" i="22"/>
  <c r="AP19" i="22"/>
  <c r="AP20" i="22"/>
  <c r="AP21" i="22"/>
  <c r="AP22" i="22"/>
  <c r="AP23" i="22"/>
  <c r="AP24" i="22"/>
  <c r="AP25" i="22"/>
  <c r="AP26" i="22"/>
  <c r="AP27" i="22"/>
  <c r="AP28" i="22"/>
  <c r="AP29" i="22"/>
  <c r="AP30" i="22"/>
  <c r="AP31" i="22"/>
  <c r="AP32" i="22"/>
  <c r="AP33" i="22"/>
  <c r="AP34" i="22"/>
  <c r="AP35" i="22"/>
  <c r="AP36" i="22"/>
  <c r="AP37" i="22"/>
  <c r="AP38" i="22"/>
  <c r="AP39" i="22"/>
  <c r="AP40" i="22"/>
  <c r="AP41" i="22"/>
  <c r="AP42" i="22"/>
  <c r="AP43" i="22"/>
  <c r="AP44" i="22"/>
  <c r="AP45" i="22"/>
  <c r="AP46" i="22"/>
  <c r="AP47" i="22"/>
  <c r="AP48" i="22"/>
  <c r="AP49" i="22"/>
  <c r="AP50" i="22"/>
  <c r="AP51" i="22"/>
  <c r="AP52" i="22"/>
  <c r="AP53" i="22"/>
  <c r="AP54" i="22"/>
  <c r="AP55" i="22"/>
  <c r="AP56" i="22"/>
  <c r="AP57" i="22"/>
  <c r="AP58" i="22"/>
  <c r="AP59" i="22"/>
  <c r="AP60" i="22"/>
  <c r="AP61" i="22"/>
  <c r="AP62" i="22"/>
  <c r="AP63" i="22"/>
  <c r="AP64" i="22"/>
  <c r="AP65" i="22"/>
  <c r="AP66" i="22"/>
  <c r="AP67" i="22"/>
  <c r="AP68" i="22"/>
  <c r="AP69" i="22"/>
  <c r="AP70" i="22"/>
  <c r="AP71" i="22"/>
  <c r="AP72" i="22"/>
  <c r="AP73" i="22"/>
  <c r="AP74" i="22"/>
  <c r="AP75" i="22"/>
  <c r="AP76" i="22"/>
  <c r="AP77" i="22"/>
  <c r="AP78" i="22"/>
  <c r="AP79" i="22"/>
  <c r="AP80" i="22"/>
  <c r="AP81" i="22"/>
  <c r="AP82" i="22"/>
  <c r="AP83" i="22"/>
  <c r="Z19" i="18" l="1"/>
  <c r="Z68" i="18"/>
  <c r="AI8" i="27"/>
  <c r="AI9" i="27"/>
  <c r="AI10" i="27"/>
  <c r="AI11" i="27"/>
  <c r="AI12" i="27"/>
  <c r="AI13" i="27"/>
  <c r="AH9" i="27"/>
  <c r="AH10" i="27"/>
  <c r="AH11" i="27"/>
  <c r="AH12" i="27"/>
  <c r="AH13" i="27"/>
  <c r="AH8" i="27"/>
  <c r="Z20" i="18" l="1"/>
  <c r="Z69" i="18"/>
  <c r="AR83" i="22"/>
  <c r="AQ83" i="22"/>
  <c r="AR82" i="22"/>
  <c r="AQ82" i="22"/>
  <c r="AR81" i="22"/>
  <c r="AQ81" i="22"/>
  <c r="AR80" i="22"/>
  <c r="AQ80" i="22"/>
  <c r="AR79" i="22"/>
  <c r="AQ79" i="22"/>
  <c r="AR78" i="22"/>
  <c r="AQ78" i="22"/>
  <c r="AR77" i="22"/>
  <c r="AQ77" i="22"/>
  <c r="AR76" i="22"/>
  <c r="AQ76" i="22"/>
  <c r="AR75" i="22"/>
  <c r="AQ75" i="22"/>
  <c r="AR74" i="22"/>
  <c r="AQ74" i="22"/>
  <c r="AR73" i="22"/>
  <c r="AQ73" i="22"/>
  <c r="AR72" i="22"/>
  <c r="AQ72" i="22"/>
  <c r="AR71" i="22"/>
  <c r="AQ71" i="22"/>
  <c r="AR70" i="22"/>
  <c r="AQ70" i="22"/>
  <c r="AR69" i="22"/>
  <c r="AQ69" i="22"/>
  <c r="AR68" i="22"/>
  <c r="AQ68" i="22"/>
  <c r="AR67" i="22"/>
  <c r="AQ67" i="22"/>
  <c r="AR66" i="22"/>
  <c r="AQ66" i="22"/>
  <c r="AR65" i="22"/>
  <c r="AQ65" i="22"/>
  <c r="AR64" i="22"/>
  <c r="AQ64" i="22"/>
  <c r="AR63" i="22"/>
  <c r="AQ63" i="22"/>
  <c r="AR62" i="22"/>
  <c r="AQ62" i="22"/>
  <c r="AR61" i="22"/>
  <c r="AQ61" i="22"/>
  <c r="AR60" i="22"/>
  <c r="AQ60" i="22"/>
  <c r="AR59" i="22"/>
  <c r="AQ59" i="22"/>
  <c r="AR58" i="22"/>
  <c r="AQ58" i="22"/>
  <c r="AR57" i="22"/>
  <c r="AQ57" i="22"/>
  <c r="AR56" i="22"/>
  <c r="AQ56" i="22"/>
  <c r="AR55" i="22"/>
  <c r="AQ55" i="22"/>
  <c r="AR54" i="22"/>
  <c r="AQ54" i="22"/>
  <c r="AR53" i="22"/>
  <c r="AQ53" i="22"/>
  <c r="AR52" i="22"/>
  <c r="AQ52" i="22"/>
  <c r="AR51" i="22"/>
  <c r="AQ51" i="22"/>
  <c r="AR50" i="22"/>
  <c r="AQ50" i="22"/>
  <c r="AR49" i="22"/>
  <c r="AQ49" i="22"/>
  <c r="AR48" i="22"/>
  <c r="AQ48" i="22"/>
  <c r="AR47" i="22"/>
  <c r="AQ47" i="22"/>
  <c r="AR46" i="22"/>
  <c r="AQ46" i="22"/>
  <c r="AR45" i="22"/>
  <c r="AQ45" i="22"/>
  <c r="AR44" i="22"/>
  <c r="AQ44" i="22"/>
  <c r="AR43" i="22"/>
  <c r="AQ43" i="22"/>
  <c r="AR42" i="22"/>
  <c r="AQ42" i="22"/>
  <c r="AR41" i="22"/>
  <c r="AQ41" i="22"/>
  <c r="AR40" i="22"/>
  <c r="AQ40" i="22"/>
  <c r="AR39" i="22"/>
  <c r="AQ39" i="22"/>
  <c r="AR38" i="22"/>
  <c r="AQ38" i="22"/>
  <c r="AR37" i="22"/>
  <c r="AQ37" i="22"/>
  <c r="AR36" i="22"/>
  <c r="AQ36" i="22"/>
  <c r="AR35" i="22"/>
  <c r="AQ35" i="22"/>
  <c r="AR34" i="22"/>
  <c r="AQ34" i="22"/>
  <c r="AR33" i="22"/>
  <c r="AQ33" i="22"/>
  <c r="AR32" i="22"/>
  <c r="AQ32" i="22"/>
  <c r="AR31" i="22"/>
  <c r="AQ31" i="22"/>
  <c r="AR30" i="22"/>
  <c r="AQ30" i="22"/>
  <c r="AR29" i="22"/>
  <c r="AQ29" i="22"/>
  <c r="AR28" i="22"/>
  <c r="AQ28" i="22"/>
  <c r="AR27" i="22"/>
  <c r="AQ27" i="22"/>
  <c r="AR26" i="22"/>
  <c r="AQ26" i="22"/>
  <c r="AR25" i="22"/>
  <c r="AQ25" i="22"/>
  <c r="AR24" i="22"/>
  <c r="AQ24" i="22"/>
  <c r="AR23" i="22"/>
  <c r="AQ23" i="22"/>
  <c r="AR22" i="22"/>
  <c r="AQ22" i="22"/>
  <c r="AR21" i="22"/>
  <c r="AQ21" i="22"/>
  <c r="AR20" i="22"/>
  <c r="AQ20" i="22"/>
  <c r="AR19" i="22"/>
  <c r="AQ19" i="22"/>
  <c r="AR18" i="22"/>
  <c r="AQ18" i="22"/>
  <c r="AR17" i="22"/>
  <c r="AQ17" i="22"/>
  <c r="AR16" i="22"/>
  <c r="AQ16" i="22"/>
  <c r="AR15" i="22"/>
  <c r="AQ15" i="22"/>
  <c r="AR14" i="22"/>
  <c r="AQ14" i="22"/>
  <c r="AR13" i="22"/>
  <c r="AQ13" i="22"/>
  <c r="AR12" i="22"/>
  <c r="AQ12" i="22"/>
  <c r="AR11" i="22"/>
  <c r="AQ11" i="22"/>
  <c r="AR10" i="22"/>
  <c r="AQ10" i="22"/>
  <c r="AR9" i="22"/>
  <c r="AQ9" i="22"/>
  <c r="AR8" i="22"/>
  <c r="AQ8" i="22"/>
  <c r="AR7" i="22"/>
  <c r="AQ7" i="22"/>
  <c r="AR6" i="22"/>
  <c r="AQ6" i="22"/>
  <c r="AR5" i="22"/>
  <c r="AQ5" i="22"/>
  <c r="AR4" i="22"/>
  <c r="AQ4" i="22"/>
  <c r="Z21" i="18" l="1"/>
  <c r="Z70" i="18"/>
  <c r="AR5" i="21"/>
  <c r="AR6" i="21"/>
  <c r="AR7" i="21"/>
  <c r="AR8" i="21"/>
  <c r="AR9" i="21"/>
  <c r="AR10" i="21"/>
  <c r="AR11" i="21"/>
  <c r="AR12" i="21"/>
  <c r="AR13" i="21"/>
  <c r="AR14" i="21"/>
  <c r="AR15" i="21"/>
  <c r="AR16" i="21"/>
  <c r="AR17" i="21"/>
  <c r="AR18" i="21"/>
  <c r="AR19" i="21"/>
  <c r="AR20" i="21"/>
  <c r="AR21" i="21"/>
  <c r="AR22" i="21"/>
  <c r="AR23" i="21"/>
  <c r="AR24" i="21"/>
  <c r="AR25" i="21"/>
  <c r="AR26" i="21"/>
  <c r="AR27" i="21"/>
  <c r="AR28" i="21"/>
  <c r="AR29" i="21"/>
  <c r="AR30" i="21"/>
  <c r="AR31" i="21"/>
  <c r="AR32" i="21"/>
  <c r="AR33" i="21"/>
  <c r="AR34" i="21"/>
  <c r="AR35" i="21"/>
  <c r="AR36" i="21"/>
  <c r="AR37" i="21"/>
  <c r="AR38" i="21"/>
  <c r="AR39" i="21"/>
  <c r="AR40" i="21"/>
  <c r="AR41" i="21"/>
  <c r="AR42" i="21"/>
  <c r="AR43" i="21"/>
  <c r="AR44" i="21"/>
  <c r="AR45" i="21"/>
  <c r="AR46" i="21"/>
  <c r="AR47" i="21"/>
  <c r="AR48" i="21"/>
  <c r="AR49" i="21"/>
  <c r="AR50" i="21"/>
  <c r="AR51" i="21"/>
  <c r="AR52" i="21"/>
  <c r="AR53" i="21"/>
  <c r="AR54" i="21"/>
  <c r="AR55" i="21"/>
  <c r="AR56" i="21"/>
  <c r="AR57" i="21"/>
  <c r="AR58" i="21"/>
  <c r="AR59" i="21"/>
  <c r="AR60" i="21"/>
  <c r="AR61" i="21"/>
  <c r="AR62" i="21"/>
  <c r="AR63" i="21"/>
  <c r="AR64" i="21"/>
  <c r="AR65" i="21"/>
  <c r="AR66" i="21"/>
  <c r="AR67" i="21"/>
  <c r="AR68" i="21"/>
  <c r="AR69" i="21"/>
  <c r="AR70" i="21"/>
  <c r="AR71" i="21"/>
  <c r="AR72" i="21"/>
  <c r="AR73" i="21"/>
  <c r="AR74" i="21"/>
  <c r="AR75" i="21"/>
  <c r="AR76" i="21"/>
  <c r="AR77" i="21"/>
  <c r="AR78" i="21"/>
  <c r="AR79" i="21"/>
  <c r="AR80" i="21"/>
  <c r="AR81" i="21"/>
  <c r="AR82" i="21"/>
  <c r="AR83" i="21"/>
  <c r="AR4" i="21"/>
  <c r="AQ5" i="21"/>
  <c r="AQ6" i="21"/>
  <c r="AQ7" i="21"/>
  <c r="AQ8" i="21"/>
  <c r="AQ9" i="21"/>
  <c r="AQ10" i="21"/>
  <c r="AQ11" i="21"/>
  <c r="AQ12" i="21"/>
  <c r="AQ13" i="21"/>
  <c r="AQ14" i="21"/>
  <c r="AQ15" i="21"/>
  <c r="AQ16" i="21"/>
  <c r="AQ17" i="21"/>
  <c r="AQ18" i="21"/>
  <c r="AQ19" i="21"/>
  <c r="AQ20" i="21"/>
  <c r="AQ21" i="21"/>
  <c r="AQ22" i="21"/>
  <c r="AQ23" i="21"/>
  <c r="AQ24" i="21"/>
  <c r="AQ25" i="21"/>
  <c r="AQ26" i="21"/>
  <c r="AQ27" i="21"/>
  <c r="AQ28" i="21"/>
  <c r="AQ29" i="21"/>
  <c r="AQ30" i="21"/>
  <c r="AQ31" i="21"/>
  <c r="AQ32" i="21"/>
  <c r="AQ33" i="21"/>
  <c r="AQ34" i="21"/>
  <c r="AQ35" i="21"/>
  <c r="AQ36" i="21"/>
  <c r="AQ37" i="21"/>
  <c r="AQ38" i="21"/>
  <c r="AQ39" i="21"/>
  <c r="AQ40" i="21"/>
  <c r="AQ41" i="21"/>
  <c r="AQ42" i="21"/>
  <c r="AQ43" i="21"/>
  <c r="AQ44" i="21"/>
  <c r="AQ45" i="21"/>
  <c r="AQ46" i="21"/>
  <c r="AQ47" i="21"/>
  <c r="AQ48" i="21"/>
  <c r="AQ49" i="21"/>
  <c r="AQ50" i="21"/>
  <c r="AQ51" i="21"/>
  <c r="AQ52" i="21"/>
  <c r="AQ53" i="21"/>
  <c r="AQ54" i="21"/>
  <c r="AQ55" i="21"/>
  <c r="AQ56" i="21"/>
  <c r="AQ57" i="21"/>
  <c r="AQ58" i="21"/>
  <c r="AQ59" i="21"/>
  <c r="AQ60" i="21"/>
  <c r="AQ61" i="21"/>
  <c r="AQ62" i="21"/>
  <c r="AQ63" i="21"/>
  <c r="AQ64" i="21"/>
  <c r="AQ65" i="21"/>
  <c r="AQ66" i="21"/>
  <c r="AQ67" i="21"/>
  <c r="AQ68" i="21"/>
  <c r="AQ69" i="21"/>
  <c r="AQ70" i="21"/>
  <c r="AQ71" i="21"/>
  <c r="AQ72" i="21"/>
  <c r="AQ73" i="21"/>
  <c r="AQ74" i="21"/>
  <c r="AQ75" i="21"/>
  <c r="AQ76" i="21"/>
  <c r="AQ77" i="21"/>
  <c r="AQ78" i="21"/>
  <c r="AQ79" i="21"/>
  <c r="AQ80" i="21"/>
  <c r="AQ81" i="21"/>
  <c r="AQ82" i="21"/>
  <c r="AQ83" i="21"/>
  <c r="AQ4" i="21"/>
  <c r="Z22" i="18" l="1"/>
  <c r="Z71" i="18"/>
  <c r="EV5" i="23"/>
  <c r="EV6" i="23" s="1"/>
  <c r="EL5" i="23"/>
  <c r="EL6" i="23" s="1"/>
  <c r="EB5" i="23"/>
  <c r="DR5" i="23"/>
  <c r="DH5" i="23"/>
  <c r="CX5" i="23"/>
  <c r="CX6" i="23" s="1"/>
  <c r="CD5" i="23"/>
  <c r="BT5" i="23"/>
  <c r="BT6" i="23" s="1"/>
  <c r="BJ5" i="23"/>
  <c r="AZ5" i="23"/>
  <c r="AZ6" i="23" s="1"/>
  <c r="AZ7" i="23" s="1"/>
  <c r="AP5" i="23"/>
  <c r="AF5" i="23"/>
  <c r="V5" i="23"/>
  <c r="L5" i="23"/>
  <c r="FA83" i="23"/>
  <c r="EZ83" i="23"/>
  <c r="EY83" i="23"/>
  <c r="FA82" i="23"/>
  <c r="EZ82" i="23"/>
  <c r="EY82" i="23"/>
  <c r="FA81" i="23"/>
  <c r="EZ81" i="23"/>
  <c r="EY81" i="23"/>
  <c r="FA80" i="23"/>
  <c r="EZ80" i="23"/>
  <c r="EY80" i="23"/>
  <c r="FA79" i="23"/>
  <c r="EZ79" i="23"/>
  <c r="EY79" i="23"/>
  <c r="FA78" i="23"/>
  <c r="EZ78" i="23"/>
  <c r="EY78" i="23"/>
  <c r="FA77" i="23"/>
  <c r="EZ77" i="23"/>
  <c r="EY77" i="23"/>
  <c r="FA76" i="23"/>
  <c r="EZ76" i="23"/>
  <c r="EY76" i="23"/>
  <c r="FA75" i="23"/>
  <c r="EZ75" i="23"/>
  <c r="EY75" i="23"/>
  <c r="FA74" i="23"/>
  <c r="EZ74" i="23"/>
  <c r="EY74" i="23"/>
  <c r="FA73" i="23"/>
  <c r="EZ73" i="23"/>
  <c r="EY73" i="23"/>
  <c r="FA72" i="23"/>
  <c r="EZ72" i="23"/>
  <c r="EY72" i="23"/>
  <c r="FA71" i="23"/>
  <c r="EZ71" i="23"/>
  <c r="EY71" i="23"/>
  <c r="FA70" i="23"/>
  <c r="EZ70" i="23"/>
  <c r="EY70" i="23"/>
  <c r="FA69" i="23"/>
  <c r="EZ69" i="23"/>
  <c r="EY69" i="23"/>
  <c r="FA68" i="23"/>
  <c r="EZ68" i="23"/>
  <c r="EY68" i="23"/>
  <c r="FA67" i="23"/>
  <c r="EZ67" i="23"/>
  <c r="EY67" i="23"/>
  <c r="FA66" i="23"/>
  <c r="EZ66" i="23"/>
  <c r="EY66" i="23"/>
  <c r="FA65" i="23"/>
  <c r="EZ65" i="23"/>
  <c r="EY65" i="23"/>
  <c r="FA64" i="23"/>
  <c r="EZ64" i="23"/>
  <c r="EY64" i="23"/>
  <c r="FA63" i="23"/>
  <c r="EZ63" i="23"/>
  <c r="EY63" i="23"/>
  <c r="FA62" i="23"/>
  <c r="EZ62" i="23"/>
  <c r="EY62" i="23"/>
  <c r="FA61" i="23"/>
  <c r="EZ61" i="23"/>
  <c r="EY61" i="23"/>
  <c r="FA60" i="23"/>
  <c r="EZ60" i="23"/>
  <c r="EY60" i="23"/>
  <c r="FA59" i="23"/>
  <c r="EZ59" i="23"/>
  <c r="EY59" i="23"/>
  <c r="FA58" i="23"/>
  <c r="EZ58" i="23"/>
  <c r="EY58" i="23"/>
  <c r="FA57" i="23"/>
  <c r="EZ57" i="23"/>
  <c r="EY57" i="23"/>
  <c r="FA56" i="23"/>
  <c r="EZ56" i="23"/>
  <c r="EY56" i="23"/>
  <c r="FA55" i="23"/>
  <c r="EZ55" i="23"/>
  <c r="EY55" i="23"/>
  <c r="FA54" i="23"/>
  <c r="EZ54" i="23"/>
  <c r="EY54" i="23"/>
  <c r="FA53" i="23"/>
  <c r="EZ53" i="23"/>
  <c r="EY53" i="23"/>
  <c r="FA52" i="23"/>
  <c r="EZ52" i="23"/>
  <c r="EY52" i="23"/>
  <c r="FA51" i="23"/>
  <c r="EZ51" i="23"/>
  <c r="EY51" i="23"/>
  <c r="FA50" i="23"/>
  <c r="EZ50" i="23"/>
  <c r="EY50" i="23"/>
  <c r="FA49" i="23"/>
  <c r="EZ49" i="23"/>
  <c r="EY49" i="23"/>
  <c r="FA48" i="23"/>
  <c r="EZ48" i="23"/>
  <c r="EY48" i="23"/>
  <c r="FA47" i="23"/>
  <c r="EZ47" i="23"/>
  <c r="EY47" i="23"/>
  <c r="FA46" i="23"/>
  <c r="EZ46" i="23"/>
  <c r="EY46" i="23"/>
  <c r="FA45" i="23"/>
  <c r="EZ45" i="23"/>
  <c r="EY45" i="23"/>
  <c r="FA44" i="23"/>
  <c r="EZ44" i="23"/>
  <c r="EY44" i="23"/>
  <c r="FA43" i="23"/>
  <c r="EZ43" i="23"/>
  <c r="EY43" i="23"/>
  <c r="FA42" i="23"/>
  <c r="EZ42" i="23"/>
  <c r="EY42" i="23"/>
  <c r="FA41" i="23"/>
  <c r="EZ41" i="23"/>
  <c r="EY41" i="23"/>
  <c r="FA40" i="23"/>
  <c r="EZ40" i="23"/>
  <c r="EY40" i="23"/>
  <c r="FA39" i="23"/>
  <c r="EZ39" i="23"/>
  <c r="EY39" i="23"/>
  <c r="FA38" i="23"/>
  <c r="EZ38" i="23"/>
  <c r="EY38" i="23"/>
  <c r="FA37" i="23"/>
  <c r="EZ37" i="23"/>
  <c r="EY37" i="23"/>
  <c r="FA36" i="23"/>
  <c r="EZ36" i="23"/>
  <c r="EY36" i="23"/>
  <c r="FA35" i="23"/>
  <c r="EZ35" i="23"/>
  <c r="EY35" i="23"/>
  <c r="FA34" i="23"/>
  <c r="EZ34" i="23"/>
  <c r="EY34" i="23"/>
  <c r="FA33" i="23"/>
  <c r="EZ33" i="23"/>
  <c r="EY33" i="23"/>
  <c r="FA32" i="23"/>
  <c r="EZ32" i="23"/>
  <c r="EY32" i="23"/>
  <c r="FA31" i="23"/>
  <c r="EZ31" i="23"/>
  <c r="EY31" i="23"/>
  <c r="FA30" i="23"/>
  <c r="EZ30" i="23"/>
  <c r="EY30" i="23"/>
  <c r="FA29" i="23"/>
  <c r="EZ29" i="23"/>
  <c r="EY29" i="23"/>
  <c r="FA28" i="23"/>
  <c r="EZ28" i="23"/>
  <c r="EY28" i="23"/>
  <c r="FA27" i="23"/>
  <c r="EZ27" i="23"/>
  <c r="EY27" i="23"/>
  <c r="FA26" i="23"/>
  <c r="EZ26" i="23"/>
  <c r="EY26" i="23"/>
  <c r="FA25" i="23"/>
  <c r="EZ25" i="23"/>
  <c r="EY25" i="23"/>
  <c r="FA24" i="23"/>
  <c r="EZ24" i="23"/>
  <c r="EY24" i="23"/>
  <c r="FA23" i="23"/>
  <c r="EZ23" i="23"/>
  <c r="EY23" i="23"/>
  <c r="FA22" i="23"/>
  <c r="EZ22" i="23"/>
  <c r="EY22" i="23"/>
  <c r="FA21" i="23"/>
  <c r="EZ21" i="23"/>
  <c r="EY21" i="23"/>
  <c r="FA20" i="23"/>
  <c r="EZ20" i="23"/>
  <c r="EY20" i="23"/>
  <c r="FA19" i="23"/>
  <c r="EZ19" i="23"/>
  <c r="EY19" i="23"/>
  <c r="FA18" i="23"/>
  <c r="EZ18" i="23"/>
  <c r="EY18" i="23"/>
  <c r="FA17" i="23"/>
  <c r="EZ17" i="23"/>
  <c r="EY17" i="23"/>
  <c r="FA16" i="23"/>
  <c r="EZ16" i="23"/>
  <c r="EY16" i="23"/>
  <c r="FA15" i="23"/>
  <c r="EZ15" i="23"/>
  <c r="EY15" i="23"/>
  <c r="FA14" i="23"/>
  <c r="EZ14" i="23"/>
  <c r="EY14" i="23"/>
  <c r="FA13" i="23"/>
  <c r="EZ13" i="23"/>
  <c r="EY13" i="23"/>
  <c r="FA12" i="23"/>
  <c r="EZ12" i="23"/>
  <c r="EY12" i="23"/>
  <c r="FA11" i="23"/>
  <c r="EZ11" i="23"/>
  <c r="EY11" i="23"/>
  <c r="FA10" i="23"/>
  <c r="EZ10" i="23"/>
  <c r="EY10" i="23"/>
  <c r="FA9" i="23"/>
  <c r="EZ9" i="23"/>
  <c r="EY9" i="23"/>
  <c r="FA8" i="23"/>
  <c r="EZ8" i="23"/>
  <c r="EY8" i="23"/>
  <c r="FA7" i="23"/>
  <c r="EZ7" i="23"/>
  <c r="EY7" i="23"/>
  <c r="FA6" i="23"/>
  <c r="EZ6" i="23"/>
  <c r="EY6" i="23"/>
  <c r="FA5" i="23"/>
  <c r="EZ5" i="23"/>
  <c r="EY5" i="23"/>
  <c r="FA4" i="23"/>
  <c r="EZ4" i="23"/>
  <c r="EY4" i="23"/>
  <c r="EQ83" i="23"/>
  <c r="EP83" i="23"/>
  <c r="EO83" i="23"/>
  <c r="EQ82" i="23"/>
  <c r="EP82" i="23"/>
  <c r="EO82" i="23"/>
  <c r="EQ81" i="23"/>
  <c r="EP81" i="23"/>
  <c r="EO81" i="23"/>
  <c r="EQ80" i="23"/>
  <c r="EP80" i="23"/>
  <c r="EO80" i="23"/>
  <c r="EQ79" i="23"/>
  <c r="EP79" i="23"/>
  <c r="EO79" i="23"/>
  <c r="EQ78" i="23"/>
  <c r="EP78" i="23"/>
  <c r="EO78" i="23"/>
  <c r="EQ77" i="23"/>
  <c r="EP77" i="23"/>
  <c r="EO77" i="23"/>
  <c r="EQ76" i="23"/>
  <c r="EP76" i="23"/>
  <c r="EO76" i="23"/>
  <c r="EQ75" i="23"/>
  <c r="EP75" i="23"/>
  <c r="EO75" i="23"/>
  <c r="EQ74" i="23"/>
  <c r="EP74" i="23"/>
  <c r="EO74" i="23"/>
  <c r="EQ73" i="23"/>
  <c r="EP73" i="23"/>
  <c r="EO73" i="23"/>
  <c r="EQ72" i="23"/>
  <c r="EP72" i="23"/>
  <c r="EO72" i="23"/>
  <c r="EQ71" i="23"/>
  <c r="EP71" i="23"/>
  <c r="EO71" i="23"/>
  <c r="EQ70" i="23"/>
  <c r="EP70" i="23"/>
  <c r="EO70" i="23"/>
  <c r="EQ69" i="23"/>
  <c r="EP69" i="23"/>
  <c r="EO69" i="23"/>
  <c r="EQ68" i="23"/>
  <c r="EP68" i="23"/>
  <c r="EO68" i="23"/>
  <c r="EQ67" i="23"/>
  <c r="EP67" i="23"/>
  <c r="EO67" i="23"/>
  <c r="EQ66" i="23"/>
  <c r="EP66" i="23"/>
  <c r="EO66" i="23"/>
  <c r="EQ65" i="23"/>
  <c r="EP65" i="23"/>
  <c r="EO65" i="23"/>
  <c r="EQ64" i="23"/>
  <c r="EP64" i="23"/>
  <c r="EO64" i="23"/>
  <c r="EQ63" i="23"/>
  <c r="EP63" i="23"/>
  <c r="EO63" i="23"/>
  <c r="EQ62" i="23"/>
  <c r="EP62" i="23"/>
  <c r="EO62" i="23"/>
  <c r="EQ61" i="23"/>
  <c r="EP61" i="23"/>
  <c r="EO61" i="23"/>
  <c r="EQ60" i="23"/>
  <c r="EP60" i="23"/>
  <c r="EO60" i="23"/>
  <c r="EQ59" i="23"/>
  <c r="EP59" i="23"/>
  <c r="EO59" i="23"/>
  <c r="EQ58" i="23"/>
  <c r="EP58" i="23"/>
  <c r="EO58" i="23"/>
  <c r="EQ57" i="23"/>
  <c r="EP57" i="23"/>
  <c r="EO57" i="23"/>
  <c r="EQ56" i="23"/>
  <c r="EP56" i="23"/>
  <c r="EO56" i="23"/>
  <c r="EQ55" i="23"/>
  <c r="EP55" i="23"/>
  <c r="EO55" i="23"/>
  <c r="EQ54" i="23"/>
  <c r="EP54" i="23"/>
  <c r="EO54" i="23"/>
  <c r="EQ53" i="23"/>
  <c r="EP53" i="23"/>
  <c r="EO53" i="23"/>
  <c r="EQ52" i="23"/>
  <c r="EP52" i="23"/>
  <c r="EO52" i="23"/>
  <c r="EQ51" i="23"/>
  <c r="EP51" i="23"/>
  <c r="EO51" i="23"/>
  <c r="EQ50" i="23"/>
  <c r="EP50" i="23"/>
  <c r="EO50" i="23"/>
  <c r="EQ49" i="23"/>
  <c r="EP49" i="23"/>
  <c r="EO49" i="23"/>
  <c r="EQ48" i="23"/>
  <c r="EP48" i="23"/>
  <c r="EO48" i="23"/>
  <c r="EQ47" i="23"/>
  <c r="EP47" i="23"/>
  <c r="EO47" i="23"/>
  <c r="EQ46" i="23"/>
  <c r="EP46" i="23"/>
  <c r="EO46" i="23"/>
  <c r="EQ45" i="23"/>
  <c r="EP45" i="23"/>
  <c r="EO45" i="23"/>
  <c r="EQ44" i="23"/>
  <c r="EP44" i="23"/>
  <c r="EO44" i="23"/>
  <c r="EQ43" i="23"/>
  <c r="EP43" i="23"/>
  <c r="EO43" i="23"/>
  <c r="EQ42" i="23"/>
  <c r="EP42" i="23"/>
  <c r="EO42" i="23"/>
  <c r="EQ41" i="23"/>
  <c r="EP41" i="23"/>
  <c r="EO41" i="23"/>
  <c r="EQ40" i="23"/>
  <c r="EP40" i="23"/>
  <c r="EO40" i="23"/>
  <c r="EQ39" i="23"/>
  <c r="EP39" i="23"/>
  <c r="EO39" i="23"/>
  <c r="EQ38" i="23"/>
  <c r="EP38" i="23"/>
  <c r="EO38" i="23"/>
  <c r="EQ37" i="23"/>
  <c r="EP37" i="23"/>
  <c r="EO37" i="23"/>
  <c r="EQ36" i="23"/>
  <c r="EP36" i="23"/>
  <c r="EO36" i="23"/>
  <c r="EQ35" i="23"/>
  <c r="EP35" i="23"/>
  <c r="EO35" i="23"/>
  <c r="EQ34" i="23"/>
  <c r="EP34" i="23"/>
  <c r="EO34" i="23"/>
  <c r="EQ33" i="23"/>
  <c r="EP33" i="23"/>
  <c r="EO33" i="23"/>
  <c r="EQ32" i="23"/>
  <c r="EP32" i="23"/>
  <c r="EO32" i="23"/>
  <c r="EQ31" i="23"/>
  <c r="EP31" i="23"/>
  <c r="EO31" i="23"/>
  <c r="EQ30" i="23"/>
  <c r="EP30" i="23"/>
  <c r="EO30" i="23"/>
  <c r="EQ29" i="23"/>
  <c r="EP29" i="23"/>
  <c r="EO29" i="23"/>
  <c r="EQ28" i="23"/>
  <c r="EP28" i="23"/>
  <c r="EO28" i="23"/>
  <c r="EQ27" i="23"/>
  <c r="EP27" i="23"/>
  <c r="EO27" i="23"/>
  <c r="EQ26" i="23"/>
  <c r="EP26" i="23"/>
  <c r="EO26" i="23"/>
  <c r="EQ25" i="23"/>
  <c r="EP25" i="23"/>
  <c r="EO25" i="23"/>
  <c r="EQ24" i="23"/>
  <c r="EP24" i="23"/>
  <c r="EO24" i="23"/>
  <c r="EQ23" i="23"/>
  <c r="EP23" i="23"/>
  <c r="EO23" i="23"/>
  <c r="EQ22" i="23"/>
  <c r="EP22" i="23"/>
  <c r="EO22" i="23"/>
  <c r="EQ21" i="23"/>
  <c r="EP21" i="23"/>
  <c r="EO21" i="23"/>
  <c r="EQ20" i="23"/>
  <c r="EP20" i="23"/>
  <c r="EO20" i="23"/>
  <c r="EQ19" i="23"/>
  <c r="EP19" i="23"/>
  <c r="EO19" i="23"/>
  <c r="EQ18" i="23"/>
  <c r="EP18" i="23"/>
  <c r="EO18" i="23"/>
  <c r="EQ17" i="23"/>
  <c r="EP17" i="23"/>
  <c r="EO17" i="23"/>
  <c r="EQ16" i="23"/>
  <c r="EP16" i="23"/>
  <c r="EO16" i="23"/>
  <c r="EQ15" i="23"/>
  <c r="EP15" i="23"/>
  <c r="EO15" i="23"/>
  <c r="EQ14" i="23"/>
  <c r="EP14" i="23"/>
  <c r="EO14" i="23"/>
  <c r="EQ13" i="23"/>
  <c r="EP13" i="23"/>
  <c r="EO13" i="23"/>
  <c r="EQ12" i="23"/>
  <c r="EP12" i="23"/>
  <c r="EO12" i="23"/>
  <c r="EQ11" i="23"/>
  <c r="EP11" i="23"/>
  <c r="EO11" i="23"/>
  <c r="EQ10" i="23"/>
  <c r="EP10" i="23"/>
  <c r="EO10" i="23"/>
  <c r="EQ9" i="23"/>
  <c r="EP9" i="23"/>
  <c r="EO9" i="23"/>
  <c r="EQ8" i="23"/>
  <c r="EP8" i="23"/>
  <c r="EO8" i="23"/>
  <c r="EQ7" i="23"/>
  <c r="EP7" i="23"/>
  <c r="EO7" i="23"/>
  <c r="EQ6" i="23"/>
  <c r="EP6" i="23"/>
  <c r="EO6" i="23"/>
  <c r="EQ5" i="23"/>
  <c r="EP5" i="23"/>
  <c r="EO5" i="23"/>
  <c r="EQ4" i="23"/>
  <c r="EP4" i="23"/>
  <c r="EO4" i="23"/>
  <c r="EG83" i="23"/>
  <c r="EF83" i="23"/>
  <c r="EE83" i="23"/>
  <c r="EG82" i="23"/>
  <c r="EF82" i="23"/>
  <c r="EE82" i="23"/>
  <c r="EG81" i="23"/>
  <c r="EF81" i="23"/>
  <c r="EE81" i="23"/>
  <c r="EG80" i="23"/>
  <c r="EF80" i="23"/>
  <c r="EE80" i="23"/>
  <c r="EG79" i="23"/>
  <c r="EF79" i="23"/>
  <c r="EE79" i="23"/>
  <c r="EG78" i="23"/>
  <c r="EF78" i="23"/>
  <c r="EE78" i="23"/>
  <c r="EG77" i="23"/>
  <c r="EF77" i="23"/>
  <c r="EE77" i="23"/>
  <c r="EG76" i="23"/>
  <c r="EF76" i="23"/>
  <c r="EE76" i="23"/>
  <c r="EG75" i="23"/>
  <c r="EF75" i="23"/>
  <c r="EE75" i="23"/>
  <c r="EG74" i="23"/>
  <c r="EF74" i="23"/>
  <c r="EE74" i="23"/>
  <c r="EG73" i="23"/>
  <c r="EF73" i="23"/>
  <c r="EE73" i="23"/>
  <c r="EG72" i="23"/>
  <c r="EF72" i="23"/>
  <c r="EE72" i="23"/>
  <c r="EG71" i="23"/>
  <c r="EF71" i="23"/>
  <c r="EE71" i="23"/>
  <c r="EG70" i="23"/>
  <c r="EF70" i="23"/>
  <c r="EE70" i="23"/>
  <c r="EG69" i="23"/>
  <c r="EF69" i="23"/>
  <c r="EE69" i="23"/>
  <c r="EG68" i="23"/>
  <c r="EF68" i="23"/>
  <c r="EE68" i="23"/>
  <c r="EG67" i="23"/>
  <c r="EF67" i="23"/>
  <c r="EE67" i="23"/>
  <c r="EG66" i="23"/>
  <c r="EF66" i="23"/>
  <c r="EE66" i="23"/>
  <c r="EG65" i="23"/>
  <c r="EF65" i="23"/>
  <c r="EE65" i="23"/>
  <c r="EG64" i="23"/>
  <c r="EF64" i="23"/>
  <c r="EE64" i="23"/>
  <c r="EG63" i="23"/>
  <c r="EF63" i="23"/>
  <c r="EE63" i="23"/>
  <c r="EG62" i="23"/>
  <c r="EF62" i="23"/>
  <c r="EE62" i="23"/>
  <c r="EG61" i="23"/>
  <c r="EF61" i="23"/>
  <c r="EE61" i="23"/>
  <c r="EG60" i="23"/>
  <c r="EF60" i="23"/>
  <c r="EE60" i="23"/>
  <c r="EG59" i="23"/>
  <c r="EF59" i="23"/>
  <c r="EE59" i="23"/>
  <c r="EG58" i="23"/>
  <c r="EF58" i="23"/>
  <c r="EE58" i="23"/>
  <c r="EG57" i="23"/>
  <c r="EF57" i="23"/>
  <c r="EE57" i="23"/>
  <c r="EG56" i="23"/>
  <c r="EF56" i="23"/>
  <c r="EE56" i="23"/>
  <c r="EG55" i="23"/>
  <c r="EF55" i="23"/>
  <c r="EE55" i="23"/>
  <c r="EG54" i="23"/>
  <c r="EF54" i="23"/>
  <c r="EE54" i="23"/>
  <c r="EG53" i="23"/>
  <c r="EF53" i="23"/>
  <c r="EE53" i="23"/>
  <c r="EG52" i="23"/>
  <c r="EF52" i="23"/>
  <c r="EE52" i="23"/>
  <c r="EG51" i="23"/>
  <c r="EF51" i="23"/>
  <c r="EE51" i="23"/>
  <c r="EG50" i="23"/>
  <c r="EF50" i="23"/>
  <c r="EE50" i="23"/>
  <c r="EG49" i="23"/>
  <c r="EF49" i="23"/>
  <c r="EE49" i="23"/>
  <c r="EG48" i="23"/>
  <c r="EF48" i="23"/>
  <c r="EE48" i="23"/>
  <c r="EG47" i="23"/>
  <c r="EF47" i="23"/>
  <c r="EE47" i="23"/>
  <c r="EG46" i="23"/>
  <c r="EF46" i="23"/>
  <c r="EE46" i="23"/>
  <c r="EG45" i="23"/>
  <c r="EF45" i="23"/>
  <c r="EE45" i="23"/>
  <c r="EG44" i="23"/>
  <c r="EF44" i="23"/>
  <c r="EE44" i="23"/>
  <c r="EG43" i="23"/>
  <c r="EF43" i="23"/>
  <c r="EE43" i="23"/>
  <c r="EG42" i="23"/>
  <c r="EF42" i="23"/>
  <c r="EE42" i="23"/>
  <c r="EG41" i="23"/>
  <c r="EF41" i="23"/>
  <c r="EE41" i="23"/>
  <c r="EG40" i="23"/>
  <c r="EF40" i="23"/>
  <c r="EE40" i="23"/>
  <c r="EG39" i="23"/>
  <c r="EF39" i="23"/>
  <c r="EE39" i="23"/>
  <c r="EG38" i="23"/>
  <c r="EF38" i="23"/>
  <c r="EE38" i="23"/>
  <c r="EG37" i="23"/>
  <c r="EF37" i="23"/>
  <c r="EE37" i="23"/>
  <c r="EG36" i="23"/>
  <c r="EF36" i="23"/>
  <c r="EE36" i="23"/>
  <c r="EG35" i="23"/>
  <c r="EF35" i="23"/>
  <c r="EE35" i="23"/>
  <c r="EG34" i="23"/>
  <c r="EF34" i="23"/>
  <c r="EE34" i="23"/>
  <c r="EG33" i="23"/>
  <c r="EF33" i="23"/>
  <c r="EE33" i="23"/>
  <c r="EG32" i="23"/>
  <c r="EF32" i="23"/>
  <c r="EE32" i="23"/>
  <c r="EG31" i="23"/>
  <c r="EF31" i="23"/>
  <c r="EE31" i="23"/>
  <c r="EG30" i="23"/>
  <c r="EF30" i="23"/>
  <c r="EE30" i="23"/>
  <c r="EG29" i="23"/>
  <c r="EF29" i="23"/>
  <c r="EE29" i="23"/>
  <c r="EG28" i="23"/>
  <c r="EF28" i="23"/>
  <c r="EE28" i="23"/>
  <c r="EG27" i="23"/>
  <c r="EF27" i="23"/>
  <c r="EE27" i="23"/>
  <c r="EG26" i="23"/>
  <c r="EF26" i="23"/>
  <c r="EE26" i="23"/>
  <c r="EG25" i="23"/>
  <c r="EF25" i="23"/>
  <c r="EE25" i="23"/>
  <c r="EG24" i="23"/>
  <c r="EF24" i="23"/>
  <c r="EE24" i="23"/>
  <c r="EG23" i="23"/>
  <c r="EF23" i="23"/>
  <c r="EE23" i="23"/>
  <c r="EG22" i="23"/>
  <c r="EF22" i="23"/>
  <c r="EE22" i="23"/>
  <c r="EG21" i="23"/>
  <c r="EF21" i="23"/>
  <c r="EE21" i="23"/>
  <c r="EG20" i="23"/>
  <c r="EF20" i="23"/>
  <c r="EE20" i="23"/>
  <c r="EG19" i="23"/>
  <c r="EF19" i="23"/>
  <c r="EE19" i="23"/>
  <c r="EG18" i="23"/>
  <c r="EF18" i="23"/>
  <c r="EE18" i="23"/>
  <c r="EG17" i="23"/>
  <c r="EF17" i="23"/>
  <c r="EE17" i="23"/>
  <c r="EG16" i="23"/>
  <c r="EF16" i="23"/>
  <c r="EE16" i="23"/>
  <c r="EG15" i="23"/>
  <c r="EF15" i="23"/>
  <c r="EE15" i="23"/>
  <c r="EG14" i="23"/>
  <c r="EF14" i="23"/>
  <c r="EE14" i="23"/>
  <c r="EG13" i="23"/>
  <c r="EF13" i="23"/>
  <c r="EE13" i="23"/>
  <c r="EG12" i="23"/>
  <c r="EF12" i="23"/>
  <c r="EE12" i="23"/>
  <c r="EG11" i="23"/>
  <c r="EF11" i="23"/>
  <c r="EE11" i="23"/>
  <c r="EG10" i="23"/>
  <c r="EF10" i="23"/>
  <c r="EE10" i="23"/>
  <c r="EG9" i="23"/>
  <c r="EF9" i="23"/>
  <c r="EE9" i="23"/>
  <c r="EG8" i="23"/>
  <c r="EF8" i="23"/>
  <c r="EE8" i="23"/>
  <c r="EG7" i="23"/>
  <c r="EF7" i="23"/>
  <c r="EE7" i="23"/>
  <c r="EG6" i="23"/>
  <c r="EF6" i="23"/>
  <c r="EE6" i="23"/>
  <c r="EG5" i="23"/>
  <c r="EF5" i="23"/>
  <c r="EE5" i="23"/>
  <c r="EG4" i="23"/>
  <c r="EF4" i="23"/>
  <c r="EE4" i="23"/>
  <c r="DW83" i="23"/>
  <c r="DV83" i="23"/>
  <c r="DU83" i="23"/>
  <c r="DW82" i="23"/>
  <c r="DV82" i="23"/>
  <c r="DU82" i="23"/>
  <c r="DW81" i="23"/>
  <c r="DV81" i="23"/>
  <c r="DU81" i="23"/>
  <c r="DW80" i="23"/>
  <c r="DV80" i="23"/>
  <c r="DU80" i="23"/>
  <c r="DW79" i="23"/>
  <c r="DV79" i="23"/>
  <c r="DU79" i="23"/>
  <c r="DW78" i="23"/>
  <c r="DV78" i="23"/>
  <c r="DU78" i="23"/>
  <c r="DW77" i="23"/>
  <c r="DV77" i="23"/>
  <c r="DU77" i="23"/>
  <c r="DW76" i="23"/>
  <c r="DV76" i="23"/>
  <c r="DU76" i="23"/>
  <c r="DW75" i="23"/>
  <c r="DV75" i="23"/>
  <c r="DU75" i="23"/>
  <c r="DW74" i="23"/>
  <c r="DV74" i="23"/>
  <c r="DU74" i="23"/>
  <c r="DW73" i="23"/>
  <c r="DV73" i="23"/>
  <c r="DU73" i="23"/>
  <c r="DW72" i="23"/>
  <c r="DV72" i="23"/>
  <c r="DU72" i="23"/>
  <c r="DW71" i="23"/>
  <c r="DV71" i="23"/>
  <c r="DU71" i="23"/>
  <c r="DW70" i="23"/>
  <c r="DV70" i="23"/>
  <c r="DU70" i="23"/>
  <c r="DW69" i="23"/>
  <c r="DV69" i="23"/>
  <c r="DU69" i="23"/>
  <c r="DW68" i="23"/>
  <c r="DV68" i="23"/>
  <c r="DU68" i="23"/>
  <c r="DW67" i="23"/>
  <c r="DV67" i="23"/>
  <c r="DU67" i="23"/>
  <c r="DW66" i="23"/>
  <c r="DV66" i="23"/>
  <c r="DU66" i="23"/>
  <c r="DW65" i="23"/>
  <c r="DV65" i="23"/>
  <c r="DU65" i="23"/>
  <c r="DW64" i="23"/>
  <c r="DV64" i="23"/>
  <c r="DU64" i="23"/>
  <c r="DW63" i="23"/>
  <c r="DV63" i="23"/>
  <c r="DU63" i="23"/>
  <c r="DW62" i="23"/>
  <c r="DV62" i="23"/>
  <c r="DU62" i="23"/>
  <c r="DW61" i="23"/>
  <c r="DV61" i="23"/>
  <c r="DU61" i="23"/>
  <c r="DW60" i="23"/>
  <c r="DV60" i="23"/>
  <c r="DU60" i="23"/>
  <c r="DW59" i="23"/>
  <c r="DV59" i="23"/>
  <c r="DU59" i="23"/>
  <c r="DW58" i="23"/>
  <c r="DV58" i="23"/>
  <c r="DU58" i="23"/>
  <c r="DW57" i="23"/>
  <c r="DV57" i="23"/>
  <c r="DU57" i="23"/>
  <c r="DW56" i="23"/>
  <c r="DV56" i="23"/>
  <c r="DU56" i="23"/>
  <c r="DW55" i="23"/>
  <c r="DV55" i="23"/>
  <c r="DU55" i="23"/>
  <c r="DW54" i="23"/>
  <c r="DV54" i="23"/>
  <c r="DU54" i="23"/>
  <c r="DW53" i="23"/>
  <c r="DV53" i="23"/>
  <c r="DU53" i="23"/>
  <c r="DW52" i="23"/>
  <c r="DV52" i="23"/>
  <c r="DU52" i="23"/>
  <c r="DW51" i="23"/>
  <c r="DV51" i="23"/>
  <c r="DU51" i="23"/>
  <c r="DW50" i="23"/>
  <c r="DV50" i="23"/>
  <c r="DU50" i="23"/>
  <c r="DW49" i="23"/>
  <c r="DV49" i="23"/>
  <c r="DU49" i="23"/>
  <c r="DW48" i="23"/>
  <c r="DV48" i="23"/>
  <c r="DU48" i="23"/>
  <c r="DW47" i="23"/>
  <c r="DV47" i="23"/>
  <c r="DU47" i="23"/>
  <c r="DW46" i="23"/>
  <c r="DV46" i="23"/>
  <c r="DU46" i="23"/>
  <c r="DW45" i="23"/>
  <c r="DV45" i="23"/>
  <c r="DU45" i="23"/>
  <c r="DW44" i="23"/>
  <c r="DV44" i="23"/>
  <c r="DU44" i="23"/>
  <c r="DW43" i="23"/>
  <c r="DV43" i="23"/>
  <c r="DU43" i="23"/>
  <c r="DW42" i="23"/>
  <c r="DV42" i="23"/>
  <c r="DU42" i="23"/>
  <c r="DW41" i="23"/>
  <c r="DV41" i="23"/>
  <c r="DU41" i="23"/>
  <c r="DW40" i="23"/>
  <c r="DV40" i="23"/>
  <c r="DU40" i="23"/>
  <c r="DW39" i="23"/>
  <c r="DV39" i="23"/>
  <c r="DU39" i="23"/>
  <c r="DW38" i="23"/>
  <c r="DV38" i="23"/>
  <c r="DU38" i="23"/>
  <c r="DW37" i="23"/>
  <c r="DV37" i="23"/>
  <c r="DU37" i="23"/>
  <c r="DW36" i="23"/>
  <c r="DV36" i="23"/>
  <c r="DU36" i="23"/>
  <c r="DW35" i="23"/>
  <c r="DV35" i="23"/>
  <c r="DU35" i="23"/>
  <c r="DW34" i="23"/>
  <c r="DV34" i="23"/>
  <c r="DU34" i="23"/>
  <c r="DW33" i="23"/>
  <c r="DV33" i="23"/>
  <c r="DU33" i="23"/>
  <c r="DW32" i="23"/>
  <c r="DV32" i="23"/>
  <c r="DU32" i="23"/>
  <c r="DW31" i="23"/>
  <c r="DV31" i="23"/>
  <c r="DU31" i="23"/>
  <c r="DW30" i="23"/>
  <c r="DV30" i="23"/>
  <c r="DU30" i="23"/>
  <c r="DW29" i="23"/>
  <c r="DV29" i="23"/>
  <c r="DU29" i="23"/>
  <c r="DW28" i="23"/>
  <c r="DV28" i="23"/>
  <c r="DU28" i="23"/>
  <c r="DW27" i="23"/>
  <c r="DV27" i="23"/>
  <c r="DU27" i="23"/>
  <c r="DW26" i="23"/>
  <c r="DV26" i="23"/>
  <c r="DU26" i="23"/>
  <c r="DW25" i="23"/>
  <c r="DV25" i="23"/>
  <c r="DU25" i="23"/>
  <c r="DW24" i="23"/>
  <c r="DV24" i="23"/>
  <c r="DU24" i="23"/>
  <c r="DW23" i="23"/>
  <c r="DV23" i="23"/>
  <c r="DU23" i="23"/>
  <c r="DW22" i="23"/>
  <c r="DV22" i="23"/>
  <c r="DU22" i="23"/>
  <c r="DW21" i="23"/>
  <c r="DV21" i="23"/>
  <c r="DU21" i="23"/>
  <c r="DW20" i="23"/>
  <c r="DV20" i="23"/>
  <c r="DU20" i="23"/>
  <c r="DW19" i="23"/>
  <c r="DV19" i="23"/>
  <c r="DU19" i="23"/>
  <c r="DW18" i="23"/>
  <c r="DV18" i="23"/>
  <c r="DU18" i="23"/>
  <c r="DW17" i="23"/>
  <c r="DV17" i="23"/>
  <c r="DU17" i="23"/>
  <c r="DW16" i="23"/>
  <c r="DV16" i="23"/>
  <c r="DU16" i="23"/>
  <c r="DW15" i="23"/>
  <c r="DV15" i="23"/>
  <c r="DU15" i="23"/>
  <c r="DW14" i="23"/>
  <c r="DV14" i="23"/>
  <c r="DU14" i="23"/>
  <c r="DW13" i="23"/>
  <c r="DV13" i="23"/>
  <c r="DU13" i="23"/>
  <c r="DW12" i="23"/>
  <c r="DV12" i="23"/>
  <c r="DU12" i="23"/>
  <c r="DW11" i="23"/>
  <c r="DV11" i="23"/>
  <c r="DU11" i="23"/>
  <c r="DW10" i="23"/>
  <c r="DV10" i="23"/>
  <c r="DU10" i="23"/>
  <c r="DW9" i="23"/>
  <c r="DV9" i="23"/>
  <c r="DU9" i="23"/>
  <c r="DW8" i="23"/>
  <c r="DV8" i="23"/>
  <c r="DU8" i="23"/>
  <c r="DW7" i="23"/>
  <c r="DV7" i="23"/>
  <c r="DU7" i="23"/>
  <c r="DW6" i="23"/>
  <c r="DV6" i="23"/>
  <c r="DU6" i="23"/>
  <c r="DW5" i="23"/>
  <c r="DV5" i="23"/>
  <c r="DU5" i="23"/>
  <c r="DW4" i="23"/>
  <c r="DV4" i="23"/>
  <c r="DU4" i="23"/>
  <c r="DM83" i="23"/>
  <c r="DL83" i="23"/>
  <c r="DK83" i="23"/>
  <c r="DM82" i="23"/>
  <c r="DL82" i="23"/>
  <c r="DK82" i="23"/>
  <c r="DM81" i="23"/>
  <c r="DL81" i="23"/>
  <c r="DK81" i="23"/>
  <c r="DM80" i="23"/>
  <c r="DL80" i="23"/>
  <c r="DK80" i="23"/>
  <c r="DM79" i="23"/>
  <c r="DL79" i="23"/>
  <c r="DK79" i="23"/>
  <c r="DM78" i="23"/>
  <c r="DL78" i="23"/>
  <c r="DK78" i="23"/>
  <c r="DM77" i="23"/>
  <c r="DL77" i="23"/>
  <c r="DK77" i="23"/>
  <c r="DM76" i="23"/>
  <c r="DL76" i="23"/>
  <c r="DK76" i="23"/>
  <c r="DM75" i="23"/>
  <c r="DL75" i="23"/>
  <c r="DK75" i="23"/>
  <c r="DM74" i="23"/>
  <c r="DL74" i="23"/>
  <c r="DK74" i="23"/>
  <c r="DM73" i="23"/>
  <c r="DL73" i="23"/>
  <c r="DK73" i="23"/>
  <c r="DM72" i="23"/>
  <c r="DL72" i="23"/>
  <c r="DK72" i="23"/>
  <c r="DM71" i="23"/>
  <c r="DL71" i="23"/>
  <c r="DK71" i="23"/>
  <c r="DM70" i="23"/>
  <c r="DL70" i="23"/>
  <c r="DK70" i="23"/>
  <c r="DM69" i="23"/>
  <c r="DL69" i="23"/>
  <c r="DK69" i="23"/>
  <c r="DM68" i="23"/>
  <c r="DL68" i="23"/>
  <c r="DK68" i="23"/>
  <c r="DM67" i="23"/>
  <c r="DL67" i="23"/>
  <c r="DK67" i="23"/>
  <c r="DM66" i="23"/>
  <c r="DL66" i="23"/>
  <c r="DK66" i="23"/>
  <c r="DM65" i="23"/>
  <c r="DL65" i="23"/>
  <c r="DK65" i="23"/>
  <c r="DM64" i="23"/>
  <c r="DL64" i="23"/>
  <c r="DK64" i="23"/>
  <c r="DM63" i="23"/>
  <c r="DL63" i="23"/>
  <c r="DK63" i="23"/>
  <c r="DM62" i="23"/>
  <c r="DL62" i="23"/>
  <c r="DK62" i="23"/>
  <c r="DM61" i="23"/>
  <c r="DL61" i="23"/>
  <c r="DK61" i="23"/>
  <c r="DM60" i="23"/>
  <c r="DL60" i="23"/>
  <c r="DK60" i="23"/>
  <c r="DM59" i="23"/>
  <c r="DL59" i="23"/>
  <c r="DK59" i="23"/>
  <c r="DM58" i="23"/>
  <c r="DL58" i="23"/>
  <c r="DK58" i="23"/>
  <c r="DM57" i="23"/>
  <c r="DL57" i="23"/>
  <c r="DK57" i="23"/>
  <c r="DM56" i="23"/>
  <c r="DL56" i="23"/>
  <c r="DK56" i="23"/>
  <c r="DM55" i="23"/>
  <c r="DL55" i="23"/>
  <c r="DK55" i="23"/>
  <c r="DM54" i="23"/>
  <c r="DL54" i="23"/>
  <c r="DK54" i="23"/>
  <c r="DM53" i="23"/>
  <c r="DL53" i="23"/>
  <c r="DK53" i="23"/>
  <c r="DM52" i="23"/>
  <c r="DL52" i="23"/>
  <c r="DK52" i="23"/>
  <c r="DM51" i="23"/>
  <c r="DL51" i="23"/>
  <c r="DK51" i="23"/>
  <c r="DM50" i="23"/>
  <c r="DL50" i="23"/>
  <c r="DK50" i="23"/>
  <c r="DM49" i="23"/>
  <c r="DL49" i="23"/>
  <c r="DK49" i="23"/>
  <c r="DM48" i="23"/>
  <c r="DL48" i="23"/>
  <c r="DK48" i="23"/>
  <c r="DM47" i="23"/>
  <c r="DL47" i="23"/>
  <c r="DK47" i="23"/>
  <c r="DM46" i="23"/>
  <c r="DL46" i="23"/>
  <c r="DK46" i="23"/>
  <c r="DM45" i="23"/>
  <c r="DL45" i="23"/>
  <c r="DK45" i="23"/>
  <c r="DM44" i="23"/>
  <c r="DL44" i="23"/>
  <c r="DK44" i="23"/>
  <c r="DM43" i="23"/>
  <c r="DL43" i="23"/>
  <c r="DK43" i="23"/>
  <c r="DM42" i="23"/>
  <c r="DL42" i="23"/>
  <c r="DK42" i="23"/>
  <c r="DM41" i="23"/>
  <c r="DL41" i="23"/>
  <c r="DK41" i="23"/>
  <c r="DM40" i="23"/>
  <c r="DL40" i="23"/>
  <c r="DK40" i="23"/>
  <c r="DM39" i="23"/>
  <c r="DL39" i="23"/>
  <c r="DK39" i="23"/>
  <c r="DM38" i="23"/>
  <c r="DL38" i="23"/>
  <c r="DK38" i="23"/>
  <c r="DM37" i="23"/>
  <c r="DL37" i="23"/>
  <c r="DK37" i="23"/>
  <c r="DM36" i="23"/>
  <c r="DL36" i="23"/>
  <c r="DK36" i="23"/>
  <c r="DM35" i="23"/>
  <c r="DL35" i="23"/>
  <c r="DK35" i="23"/>
  <c r="DM34" i="23"/>
  <c r="DL34" i="23"/>
  <c r="DK34" i="23"/>
  <c r="DM33" i="23"/>
  <c r="DL33" i="23"/>
  <c r="DK33" i="23"/>
  <c r="DM32" i="23"/>
  <c r="DL32" i="23"/>
  <c r="DK32" i="23"/>
  <c r="DM31" i="23"/>
  <c r="DL31" i="23"/>
  <c r="DK31" i="23"/>
  <c r="DM30" i="23"/>
  <c r="DL30" i="23"/>
  <c r="DK30" i="23"/>
  <c r="DM29" i="23"/>
  <c r="DL29" i="23"/>
  <c r="DK29" i="23"/>
  <c r="DM28" i="23"/>
  <c r="DL28" i="23"/>
  <c r="DK28" i="23"/>
  <c r="DM27" i="23"/>
  <c r="DL27" i="23"/>
  <c r="DK27" i="23"/>
  <c r="DM26" i="23"/>
  <c r="DL26" i="23"/>
  <c r="DK26" i="23"/>
  <c r="DM25" i="23"/>
  <c r="DL25" i="23"/>
  <c r="DK25" i="23"/>
  <c r="DM24" i="23"/>
  <c r="DL24" i="23"/>
  <c r="DK24" i="23"/>
  <c r="DM23" i="23"/>
  <c r="DL23" i="23"/>
  <c r="DK23" i="23"/>
  <c r="DM22" i="23"/>
  <c r="DL22" i="23"/>
  <c r="DK22" i="23"/>
  <c r="DM21" i="23"/>
  <c r="DL21" i="23"/>
  <c r="DK21" i="23"/>
  <c r="DM20" i="23"/>
  <c r="DL20" i="23"/>
  <c r="DK20" i="23"/>
  <c r="DM19" i="23"/>
  <c r="DL19" i="23"/>
  <c r="DK19" i="23"/>
  <c r="DM18" i="23"/>
  <c r="DL18" i="23"/>
  <c r="DK18" i="23"/>
  <c r="DM17" i="23"/>
  <c r="DL17" i="23"/>
  <c r="DK17" i="23"/>
  <c r="DM16" i="23"/>
  <c r="DL16" i="23"/>
  <c r="DK16" i="23"/>
  <c r="DM15" i="23"/>
  <c r="DL15" i="23"/>
  <c r="DK15" i="23"/>
  <c r="DM14" i="23"/>
  <c r="DL14" i="23"/>
  <c r="DK14" i="23"/>
  <c r="DM13" i="23"/>
  <c r="DL13" i="23"/>
  <c r="DK13" i="23"/>
  <c r="DM12" i="23"/>
  <c r="DL12" i="23"/>
  <c r="DK12" i="23"/>
  <c r="DM11" i="23"/>
  <c r="DL11" i="23"/>
  <c r="DK11" i="23"/>
  <c r="DM10" i="23"/>
  <c r="DL10" i="23"/>
  <c r="DK10" i="23"/>
  <c r="DM9" i="23"/>
  <c r="DL9" i="23"/>
  <c r="DK9" i="23"/>
  <c r="DM8" i="23"/>
  <c r="DL8" i="23"/>
  <c r="DK8" i="23"/>
  <c r="DM7" i="23"/>
  <c r="DL7" i="23"/>
  <c r="DK7" i="23"/>
  <c r="DM6" i="23"/>
  <c r="DL6" i="23"/>
  <c r="DK6" i="23"/>
  <c r="DM5" i="23"/>
  <c r="DL5" i="23"/>
  <c r="DK5" i="23"/>
  <c r="DM4" i="23"/>
  <c r="DL4" i="23"/>
  <c r="DK4" i="23"/>
  <c r="DC83" i="23"/>
  <c r="DB83" i="23"/>
  <c r="DA83" i="23"/>
  <c r="DC82" i="23"/>
  <c r="DB82" i="23"/>
  <c r="DA82" i="23"/>
  <c r="DC81" i="23"/>
  <c r="DB81" i="23"/>
  <c r="DA81" i="23"/>
  <c r="DC80" i="23"/>
  <c r="DB80" i="23"/>
  <c r="DA80" i="23"/>
  <c r="DC79" i="23"/>
  <c r="DB79" i="23"/>
  <c r="DA79" i="23"/>
  <c r="DC78" i="23"/>
  <c r="DB78" i="23"/>
  <c r="DA78" i="23"/>
  <c r="DC77" i="23"/>
  <c r="DB77" i="23"/>
  <c r="DA77" i="23"/>
  <c r="DC76" i="23"/>
  <c r="DB76" i="23"/>
  <c r="DA76" i="23"/>
  <c r="DC75" i="23"/>
  <c r="DB75" i="23"/>
  <c r="DA75" i="23"/>
  <c r="DC74" i="23"/>
  <c r="DB74" i="23"/>
  <c r="DA74" i="23"/>
  <c r="DC73" i="23"/>
  <c r="DB73" i="23"/>
  <c r="DA73" i="23"/>
  <c r="DC72" i="23"/>
  <c r="DB72" i="23"/>
  <c r="DA72" i="23"/>
  <c r="DC71" i="23"/>
  <c r="DB71" i="23"/>
  <c r="DA71" i="23"/>
  <c r="DC70" i="23"/>
  <c r="DB70" i="23"/>
  <c r="DA70" i="23"/>
  <c r="DC69" i="23"/>
  <c r="DB69" i="23"/>
  <c r="DA69" i="23"/>
  <c r="DC68" i="23"/>
  <c r="DB68" i="23"/>
  <c r="DA68" i="23"/>
  <c r="DC67" i="23"/>
  <c r="DB67" i="23"/>
  <c r="DA67" i="23"/>
  <c r="DC66" i="23"/>
  <c r="DB66" i="23"/>
  <c r="DA66" i="23"/>
  <c r="DC65" i="23"/>
  <c r="DB65" i="23"/>
  <c r="DA65" i="23"/>
  <c r="DC64" i="23"/>
  <c r="DB64" i="23"/>
  <c r="DA64" i="23"/>
  <c r="DC63" i="23"/>
  <c r="DB63" i="23"/>
  <c r="DA63" i="23"/>
  <c r="DC62" i="23"/>
  <c r="DB62" i="23"/>
  <c r="DA62" i="23"/>
  <c r="DC61" i="23"/>
  <c r="DB61" i="23"/>
  <c r="DA61" i="23"/>
  <c r="DC60" i="23"/>
  <c r="DB60" i="23"/>
  <c r="DA60" i="23"/>
  <c r="DC59" i="23"/>
  <c r="DB59" i="23"/>
  <c r="DA59" i="23"/>
  <c r="DC58" i="23"/>
  <c r="DB58" i="23"/>
  <c r="DA58" i="23"/>
  <c r="DC57" i="23"/>
  <c r="DB57" i="23"/>
  <c r="DA57" i="23"/>
  <c r="DC56" i="23"/>
  <c r="DB56" i="23"/>
  <c r="DA56" i="23"/>
  <c r="DC55" i="23"/>
  <c r="DB55" i="23"/>
  <c r="DA55" i="23"/>
  <c r="DC54" i="23"/>
  <c r="DB54" i="23"/>
  <c r="DA54" i="23"/>
  <c r="DC53" i="23"/>
  <c r="DB53" i="23"/>
  <c r="DA53" i="23"/>
  <c r="DC52" i="23"/>
  <c r="DB52" i="23"/>
  <c r="DA52" i="23"/>
  <c r="DC51" i="23"/>
  <c r="DB51" i="23"/>
  <c r="DA51" i="23"/>
  <c r="DC50" i="23"/>
  <c r="DB50" i="23"/>
  <c r="DA50" i="23"/>
  <c r="DC49" i="23"/>
  <c r="DB49" i="23"/>
  <c r="DA49" i="23"/>
  <c r="DC48" i="23"/>
  <c r="DB48" i="23"/>
  <c r="DA48" i="23"/>
  <c r="DC47" i="23"/>
  <c r="DB47" i="23"/>
  <c r="DA47" i="23"/>
  <c r="DC46" i="23"/>
  <c r="DB46" i="23"/>
  <c r="DA46" i="23"/>
  <c r="DC45" i="23"/>
  <c r="DB45" i="23"/>
  <c r="DA45" i="23"/>
  <c r="DC44" i="23"/>
  <c r="DB44" i="23"/>
  <c r="DA44" i="23"/>
  <c r="DC43" i="23"/>
  <c r="DB43" i="23"/>
  <c r="DA43" i="23"/>
  <c r="DC42" i="23"/>
  <c r="DB42" i="23"/>
  <c r="DA42" i="23"/>
  <c r="DC41" i="23"/>
  <c r="DB41" i="23"/>
  <c r="DA41" i="23"/>
  <c r="DC40" i="23"/>
  <c r="DB40" i="23"/>
  <c r="DA40" i="23"/>
  <c r="DC39" i="23"/>
  <c r="DB39" i="23"/>
  <c r="DA39" i="23"/>
  <c r="DC38" i="23"/>
  <c r="DB38" i="23"/>
  <c r="DA38" i="23"/>
  <c r="DC37" i="23"/>
  <c r="DB37" i="23"/>
  <c r="DA37" i="23"/>
  <c r="DC36" i="23"/>
  <c r="DB36" i="23"/>
  <c r="DA36" i="23"/>
  <c r="DC35" i="23"/>
  <c r="DB35" i="23"/>
  <c r="DA35" i="23"/>
  <c r="DC34" i="23"/>
  <c r="DB34" i="23"/>
  <c r="DA34" i="23"/>
  <c r="DC33" i="23"/>
  <c r="DB33" i="23"/>
  <c r="DA33" i="23"/>
  <c r="DC32" i="23"/>
  <c r="DB32" i="23"/>
  <c r="DA32" i="23"/>
  <c r="DC31" i="23"/>
  <c r="DB31" i="23"/>
  <c r="DA31" i="23"/>
  <c r="DC30" i="23"/>
  <c r="DB30" i="23"/>
  <c r="DA30" i="23"/>
  <c r="DC29" i="23"/>
  <c r="DB29" i="23"/>
  <c r="DA29" i="23"/>
  <c r="DC28" i="23"/>
  <c r="DB28" i="23"/>
  <c r="DA28" i="23"/>
  <c r="DC27" i="23"/>
  <c r="DB27" i="23"/>
  <c r="DA27" i="23"/>
  <c r="DC26" i="23"/>
  <c r="DB26" i="23"/>
  <c r="DA26" i="23"/>
  <c r="DC25" i="23"/>
  <c r="DB25" i="23"/>
  <c r="DA25" i="23"/>
  <c r="DC24" i="23"/>
  <c r="DB24" i="23"/>
  <c r="DA24" i="23"/>
  <c r="DC23" i="23"/>
  <c r="DB23" i="23"/>
  <c r="DA23" i="23"/>
  <c r="DC22" i="23"/>
  <c r="DB22" i="23"/>
  <c r="DA22" i="23"/>
  <c r="DC21" i="23"/>
  <c r="DB21" i="23"/>
  <c r="DA21" i="23"/>
  <c r="DC20" i="23"/>
  <c r="DB20" i="23"/>
  <c r="DA20" i="23"/>
  <c r="DC19" i="23"/>
  <c r="DB19" i="23"/>
  <c r="DA19" i="23"/>
  <c r="DC18" i="23"/>
  <c r="DB18" i="23"/>
  <c r="DA18" i="23"/>
  <c r="DC17" i="23"/>
  <c r="DB17" i="23"/>
  <c r="DA17" i="23"/>
  <c r="DC16" i="23"/>
  <c r="DB16" i="23"/>
  <c r="DA16" i="23"/>
  <c r="DC15" i="23"/>
  <c r="DB15" i="23"/>
  <c r="DA15" i="23"/>
  <c r="DC14" i="23"/>
  <c r="DB14" i="23"/>
  <c r="DA14" i="23"/>
  <c r="DC13" i="23"/>
  <c r="DB13" i="23"/>
  <c r="DA13" i="23"/>
  <c r="DC12" i="23"/>
  <c r="DB12" i="23"/>
  <c r="DA12" i="23"/>
  <c r="DC11" i="23"/>
  <c r="DB11" i="23"/>
  <c r="DA11" i="23"/>
  <c r="DC10" i="23"/>
  <c r="DB10" i="23"/>
  <c r="DA10" i="23"/>
  <c r="DC9" i="23"/>
  <c r="DB9" i="23"/>
  <c r="DA9" i="23"/>
  <c r="DC8" i="23"/>
  <c r="DB8" i="23"/>
  <c r="DA8" i="23"/>
  <c r="DC7" i="23"/>
  <c r="DB7" i="23"/>
  <c r="DA7" i="23"/>
  <c r="DC6" i="23"/>
  <c r="DB6" i="23"/>
  <c r="DA6" i="23"/>
  <c r="DC5" i="23"/>
  <c r="DB5" i="23"/>
  <c r="DA5" i="23"/>
  <c r="DC4" i="23"/>
  <c r="DB4" i="23"/>
  <c r="DA4" i="23"/>
  <c r="CS83" i="23"/>
  <c r="CR83" i="23"/>
  <c r="CQ83" i="23"/>
  <c r="CS82" i="23"/>
  <c r="CR82" i="23"/>
  <c r="CQ82" i="23"/>
  <c r="CS81" i="23"/>
  <c r="CR81" i="23"/>
  <c r="CQ81" i="23"/>
  <c r="CS80" i="23"/>
  <c r="CR80" i="23"/>
  <c r="CQ80" i="23"/>
  <c r="CS79" i="23"/>
  <c r="CR79" i="23"/>
  <c r="CQ79" i="23"/>
  <c r="CS78" i="23"/>
  <c r="CR78" i="23"/>
  <c r="CQ78" i="23"/>
  <c r="CS77" i="23"/>
  <c r="CR77" i="23"/>
  <c r="CQ77" i="23"/>
  <c r="CS76" i="23"/>
  <c r="CR76" i="23"/>
  <c r="CQ76" i="23"/>
  <c r="CS75" i="23"/>
  <c r="CR75" i="23"/>
  <c r="CQ75" i="23"/>
  <c r="CS74" i="23"/>
  <c r="CR74" i="23"/>
  <c r="CQ74" i="23"/>
  <c r="CS73" i="23"/>
  <c r="CR73" i="23"/>
  <c r="CQ73" i="23"/>
  <c r="CS72" i="23"/>
  <c r="CR72" i="23"/>
  <c r="CQ72" i="23"/>
  <c r="CS71" i="23"/>
  <c r="CR71" i="23"/>
  <c r="CQ71" i="23"/>
  <c r="CS70" i="23"/>
  <c r="CR70" i="23"/>
  <c r="CQ70" i="23"/>
  <c r="CS69" i="23"/>
  <c r="CR69" i="23"/>
  <c r="CQ69" i="23"/>
  <c r="CS68" i="23"/>
  <c r="CR68" i="23"/>
  <c r="CQ68" i="23"/>
  <c r="CS67" i="23"/>
  <c r="CR67" i="23"/>
  <c r="CQ67" i="23"/>
  <c r="CS66" i="23"/>
  <c r="CR66" i="23"/>
  <c r="CQ66" i="23"/>
  <c r="CS65" i="23"/>
  <c r="CR65" i="23"/>
  <c r="CQ65" i="23"/>
  <c r="CS64" i="23"/>
  <c r="CR64" i="23"/>
  <c r="CQ64" i="23"/>
  <c r="CS63" i="23"/>
  <c r="CR63" i="23"/>
  <c r="CQ63" i="23"/>
  <c r="CS62" i="23"/>
  <c r="CR62" i="23"/>
  <c r="CQ62" i="23"/>
  <c r="CS61" i="23"/>
  <c r="CR61" i="23"/>
  <c r="CQ61" i="23"/>
  <c r="CS60" i="23"/>
  <c r="CR60" i="23"/>
  <c r="CQ60" i="23"/>
  <c r="CS59" i="23"/>
  <c r="CR59" i="23"/>
  <c r="CQ59" i="23"/>
  <c r="CS58" i="23"/>
  <c r="CR58" i="23"/>
  <c r="CQ58" i="23"/>
  <c r="CS57" i="23"/>
  <c r="CR57" i="23"/>
  <c r="CQ57" i="23"/>
  <c r="CS56" i="23"/>
  <c r="CR56" i="23"/>
  <c r="CQ56" i="23"/>
  <c r="CS55" i="23"/>
  <c r="CR55" i="23"/>
  <c r="CQ55" i="23"/>
  <c r="CS54" i="23"/>
  <c r="CR54" i="23"/>
  <c r="CQ54" i="23"/>
  <c r="CS53" i="23"/>
  <c r="CR53" i="23"/>
  <c r="CQ53" i="23"/>
  <c r="CS52" i="23"/>
  <c r="CR52" i="23"/>
  <c r="CQ52" i="23"/>
  <c r="CS51" i="23"/>
  <c r="CR51" i="23"/>
  <c r="CQ51" i="23"/>
  <c r="CS50" i="23"/>
  <c r="CR50" i="23"/>
  <c r="CQ50" i="23"/>
  <c r="CS49" i="23"/>
  <c r="CR49" i="23"/>
  <c r="CQ49" i="23"/>
  <c r="CS48" i="23"/>
  <c r="CR48" i="23"/>
  <c r="CQ48" i="23"/>
  <c r="CS47" i="23"/>
  <c r="CR47" i="23"/>
  <c r="CQ47" i="23"/>
  <c r="CS46" i="23"/>
  <c r="CR46" i="23"/>
  <c r="CQ46" i="23"/>
  <c r="CS45" i="23"/>
  <c r="CR45" i="23"/>
  <c r="CQ45" i="23"/>
  <c r="CS44" i="23"/>
  <c r="CR44" i="23"/>
  <c r="CQ44" i="23"/>
  <c r="CS43" i="23"/>
  <c r="CR43" i="23"/>
  <c r="CQ43" i="23"/>
  <c r="CS42" i="23"/>
  <c r="CR42" i="23"/>
  <c r="CQ42" i="23"/>
  <c r="CS41" i="23"/>
  <c r="CR41" i="23"/>
  <c r="CQ41" i="23"/>
  <c r="CS40" i="23"/>
  <c r="CR40" i="23"/>
  <c r="CQ40" i="23"/>
  <c r="CS39" i="23"/>
  <c r="CR39" i="23"/>
  <c r="CQ39" i="23"/>
  <c r="CS38" i="23"/>
  <c r="CR38" i="23"/>
  <c r="CQ38" i="23"/>
  <c r="CS37" i="23"/>
  <c r="CR37" i="23"/>
  <c r="CQ37" i="23"/>
  <c r="CS36" i="23"/>
  <c r="CR36" i="23"/>
  <c r="CQ36" i="23"/>
  <c r="CS35" i="23"/>
  <c r="CR35" i="23"/>
  <c r="CQ35" i="23"/>
  <c r="CS34" i="23"/>
  <c r="CR34" i="23"/>
  <c r="CQ34" i="23"/>
  <c r="CS33" i="23"/>
  <c r="CR33" i="23"/>
  <c r="CQ33" i="23"/>
  <c r="CS32" i="23"/>
  <c r="CR32" i="23"/>
  <c r="CQ32" i="23"/>
  <c r="CS31" i="23"/>
  <c r="CR31" i="23"/>
  <c r="CQ31" i="23"/>
  <c r="CS30" i="23"/>
  <c r="CR30" i="23"/>
  <c r="CQ30" i="23"/>
  <c r="CS29" i="23"/>
  <c r="CR29" i="23"/>
  <c r="CQ29" i="23"/>
  <c r="CS28" i="23"/>
  <c r="CR28" i="23"/>
  <c r="CQ28" i="23"/>
  <c r="CS27" i="23"/>
  <c r="CR27" i="23"/>
  <c r="CQ27" i="23"/>
  <c r="CS26" i="23"/>
  <c r="CR26" i="23"/>
  <c r="CQ26" i="23"/>
  <c r="CS25" i="23"/>
  <c r="CR25" i="23"/>
  <c r="CQ25" i="23"/>
  <c r="CS24" i="23"/>
  <c r="CR24" i="23"/>
  <c r="CQ24" i="23"/>
  <c r="CS23" i="23"/>
  <c r="CR23" i="23"/>
  <c r="CQ23" i="23"/>
  <c r="CS22" i="23"/>
  <c r="CR22" i="23"/>
  <c r="CQ22" i="23"/>
  <c r="CS21" i="23"/>
  <c r="CR21" i="23"/>
  <c r="CQ21" i="23"/>
  <c r="CS20" i="23"/>
  <c r="CR20" i="23"/>
  <c r="CQ20" i="23"/>
  <c r="CS19" i="23"/>
  <c r="CR19" i="23"/>
  <c r="CQ19" i="23"/>
  <c r="CS18" i="23"/>
  <c r="CR18" i="23"/>
  <c r="CQ18" i="23"/>
  <c r="CS17" i="23"/>
  <c r="CR17" i="23"/>
  <c r="CQ17" i="23"/>
  <c r="CS16" i="23"/>
  <c r="CR16" i="23"/>
  <c r="CQ16" i="23"/>
  <c r="CS15" i="23"/>
  <c r="CR15" i="23"/>
  <c r="CQ15" i="23"/>
  <c r="CS14" i="23"/>
  <c r="CR14" i="23"/>
  <c r="CQ14" i="23"/>
  <c r="CS13" i="23"/>
  <c r="CR13" i="23"/>
  <c r="CQ13" i="23"/>
  <c r="CS12" i="23"/>
  <c r="CR12" i="23"/>
  <c r="CQ12" i="23"/>
  <c r="CS11" i="23"/>
  <c r="CR11" i="23"/>
  <c r="CQ11" i="23"/>
  <c r="CS10" i="23"/>
  <c r="CR10" i="23"/>
  <c r="CQ10" i="23"/>
  <c r="CS9" i="23"/>
  <c r="CR9" i="23"/>
  <c r="CQ9" i="23"/>
  <c r="CS8" i="23"/>
  <c r="CR8" i="23"/>
  <c r="CQ8" i="23"/>
  <c r="CS7" i="23"/>
  <c r="CR7" i="23"/>
  <c r="CQ7" i="23"/>
  <c r="CS6" i="23"/>
  <c r="CR6" i="23"/>
  <c r="CQ6" i="23"/>
  <c r="CS5" i="23"/>
  <c r="CR5" i="23"/>
  <c r="CQ5" i="23"/>
  <c r="CS4" i="23"/>
  <c r="CR4" i="23"/>
  <c r="CQ4" i="23"/>
  <c r="CI83" i="23"/>
  <c r="CH83" i="23"/>
  <c r="CG83" i="23"/>
  <c r="CI82" i="23"/>
  <c r="CH82" i="23"/>
  <c r="CG82" i="23"/>
  <c r="CI81" i="23"/>
  <c r="CH81" i="23"/>
  <c r="CG81" i="23"/>
  <c r="CI80" i="23"/>
  <c r="CH80" i="23"/>
  <c r="CG80" i="23"/>
  <c r="CI79" i="23"/>
  <c r="CH79" i="23"/>
  <c r="CG79" i="23"/>
  <c r="CI78" i="23"/>
  <c r="CH78" i="23"/>
  <c r="CG78" i="23"/>
  <c r="CI77" i="23"/>
  <c r="CH77" i="23"/>
  <c r="CG77" i="23"/>
  <c r="CI76" i="23"/>
  <c r="CH76" i="23"/>
  <c r="CG76" i="23"/>
  <c r="CI75" i="23"/>
  <c r="CH75" i="23"/>
  <c r="CG75" i="23"/>
  <c r="CI74" i="23"/>
  <c r="CH74" i="23"/>
  <c r="CG74" i="23"/>
  <c r="CI73" i="23"/>
  <c r="CH73" i="23"/>
  <c r="CG73" i="23"/>
  <c r="CI72" i="23"/>
  <c r="CH72" i="23"/>
  <c r="CG72" i="23"/>
  <c r="CI71" i="23"/>
  <c r="CH71" i="23"/>
  <c r="CG71" i="23"/>
  <c r="CI70" i="23"/>
  <c r="CH70" i="23"/>
  <c r="CG70" i="23"/>
  <c r="CI69" i="23"/>
  <c r="CH69" i="23"/>
  <c r="CG69" i="23"/>
  <c r="CI68" i="23"/>
  <c r="CH68" i="23"/>
  <c r="CG68" i="23"/>
  <c r="CI67" i="23"/>
  <c r="CH67" i="23"/>
  <c r="CG67" i="23"/>
  <c r="CI66" i="23"/>
  <c r="CH66" i="23"/>
  <c r="CG66" i="23"/>
  <c r="CI65" i="23"/>
  <c r="CH65" i="23"/>
  <c r="CG65" i="23"/>
  <c r="CI64" i="23"/>
  <c r="CH64" i="23"/>
  <c r="CG64" i="23"/>
  <c r="CI63" i="23"/>
  <c r="CH63" i="23"/>
  <c r="CG63" i="23"/>
  <c r="CI62" i="23"/>
  <c r="CH62" i="23"/>
  <c r="CG62" i="23"/>
  <c r="CI61" i="23"/>
  <c r="CH61" i="23"/>
  <c r="CG61" i="23"/>
  <c r="CI60" i="23"/>
  <c r="CH60" i="23"/>
  <c r="CG60" i="23"/>
  <c r="CI59" i="23"/>
  <c r="CH59" i="23"/>
  <c r="CG59" i="23"/>
  <c r="CI58" i="23"/>
  <c r="CH58" i="23"/>
  <c r="CG58" i="23"/>
  <c r="CI57" i="23"/>
  <c r="CH57" i="23"/>
  <c r="CG57" i="23"/>
  <c r="CI56" i="23"/>
  <c r="CH56" i="23"/>
  <c r="CG56" i="23"/>
  <c r="CI55" i="23"/>
  <c r="CH55" i="23"/>
  <c r="CG55" i="23"/>
  <c r="CI54" i="23"/>
  <c r="CH54" i="23"/>
  <c r="CG54" i="23"/>
  <c r="CI53" i="23"/>
  <c r="CH53" i="23"/>
  <c r="CG53" i="23"/>
  <c r="CI52" i="23"/>
  <c r="CH52" i="23"/>
  <c r="CG52" i="23"/>
  <c r="CI51" i="23"/>
  <c r="CH51" i="23"/>
  <c r="CG51" i="23"/>
  <c r="CI50" i="23"/>
  <c r="CH50" i="23"/>
  <c r="CG50" i="23"/>
  <c r="CI49" i="23"/>
  <c r="CH49" i="23"/>
  <c r="CG49" i="23"/>
  <c r="CI48" i="23"/>
  <c r="CH48" i="23"/>
  <c r="CG48" i="23"/>
  <c r="CI47" i="23"/>
  <c r="CH47" i="23"/>
  <c r="CG47" i="23"/>
  <c r="CI46" i="23"/>
  <c r="CH46" i="23"/>
  <c r="CG46" i="23"/>
  <c r="CI45" i="23"/>
  <c r="CH45" i="23"/>
  <c r="CG45" i="23"/>
  <c r="CI44" i="23"/>
  <c r="CH44" i="23"/>
  <c r="CG44" i="23"/>
  <c r="CI43" i="23"/>
  <c r="CH43" i="23"/>
  <c r="CG43" i="23"/>
  <c r="CI42" i="23"/>
  <c r="CH42" i="23"/>
  <c r="CG42" i="23"/>
  <c r="CI41" i="23"/>
  <c r="CH41" i="23"/>
  <c r="CG41" i="23"/>
  <c r="CI40" i="23"/>
  <c r="CH40" i="23"/>
  <c r="CG40" i="23"/>
  <c r="CI39" i="23"/>
  <c r="CH39" i="23"/>
  <c r="CG39" i="23"/>
  <c r="CI38" i="23"/>
  <c r="CH38" i="23"/>
  <c r="CG38" i="23"/>
  <c r="CI37" i="23"/>
  <c r="CH37" i="23"/>
  <c r="CG37" i="23"/>
  <c r="CI36" i="23"/>
  <c r="CH36" i="23"/>
  <c r="CG36" i="23"/>
  <c r="CI35" i="23"/>
  <c r="CH35" i="23"/>
  <c r="CG35" i="23"/>
  <c r="CI34" i="23"/>
  <c r="CH34" i="23"/>
  <c r="CG34" i="23"/>
  <c r="CI33" i="23"/>
  <c r="CH33" i="23"/>
  <c r="CG33" i="23"/>
  <c r="CI32" i="23"/>
  <c r="CH32" i="23"/>
  <c r="CG32" i="23"/>
  <c r="CI31" i="23"/>
  <c r="CH31" i="23"/>
  <c r="CG31" i="23"/>
  <c r="CI30" i="23"/>
  <c r="CH30" i="23"/>
  <c r="CG30" i="23"/>
  <c r="CI29" i="23"/>
  <c r="CH29" i="23"/>
  <c r="CG29" i="23"/>
  <c r="CI28" i="23"/>
  <c r="CH28" i="23"/>
  <c r="CG28" i="23"/>
  <c r="CI27" i="23"/>
  <c r="CH27" i="23"/>
  <c r="CG27" i="23"/>
  <c r="CI26" i="23"/>
  <c r="CH26" i="23"/>
  <c r="CG26" i="23"/>
  <c r="CI25" i="23"/>
  <c r="CH25" i="23"/>
  <c r="CG25" i="23"/>
  <c r="CI24" i="23"/>
  <c r="CH24" i="23"/>
  <c r="CG24" i="23"/>
  <c r="CI23" i="23"/>
  <c r="CH23" i="23"/>
  <c r="CG23" i="23"/>
  <c r="CI22" i="23"/>
  <c r="CH22" i="23"/>
  <c r="CG22" i="23"/>
  <c r="CI21" i="23"/>
  <c r="CH21" i="23"/>
  <c r="CG21" i="23"/>
  <c r="CI20" i="23"/>
  <c r="CH20" i="23"/>
  <c r="CG20" i="23"/>
  <c r="CI19" i="23"/>
  <c r="CH19" i="23"/>
  <c r="CG19" i="23"/>
  <c r="CI18" i="23"/>
  <c r="CH18" i="23"/>
  <c r="CG18" i="23"/>
  <c r="CI17" i="23"/>
  <c r="CH17" i="23"/>
  <c r="CG17" i="23"/>
  <c r="CI16" i="23"/>
  <c r="CH16" i="23"/>
  <c r="CG16" i="23"/>
  <c r="CI15" i="23"/>
  <c r="CH15" i="23"/>
  <c r="CG15" i="23"/>
  <c r="CI14" i="23"/>
  <c r="CH14" i="23"/>
  <c r="CG14" i="23"/>
  <c r="CI13" i="23"/>
  <c r="CH13" i="23"/>
  <c r="CG13" i="23"/>
  <c r="CI12" i="23"/>
  <c r="CH12" i="23"/>
  <c r="CG12" i="23"/>
  <c r="CI11" i="23"/>
  <c r="CH11" i="23"/>
  <c r="CG11" i="23"/>
  <c r="CI10" i="23"/>
  <c r="CH10" i="23"/>
  <c r="CG10" i="23"/>
  <c r="CI9" i="23"/>
  <c r="CH9" i="23"/>
  <c r="CG9" i="23"/>
  <c r="CI8" i="23"/>
  <c r="CH8" i="23"/>
  <c r="CG8" i="23"/>
  <c r="CI7" i="23"/>
  <c r="CH7" i="23"/>
  <c r="CG7" i="23"/>
  <c r="CI6" i="23"/>
  <c r="CH6" i="23"/>
  <c r="CG6" i="23"/>
  <c r="CI5" i="23"/>
  <c r="CH5" i="23"/>
  <c r="CG5" i="23"/>
  <c r="CI4" i="23"/>
  <c r="CH4" i="23"/>
  <c r="CG4" i="23"/>
  <c r="BY83" i="23"/>
  <c r="BX83" i="23"/>
  <c r="BW83" i="23"/>
  <c r="BY82" i="23"/>
  <c r="BX82" i="23"/>
  <c r="BW82" i="23"/>
  <c r="BY81" i="23"/>
  <c r="BX81" i="23"/>
  <c r="BW81" i="23"/>
  <c r="BY80" i="23"/>
  <c r="BX80" i="23"/>
  <c r="BW80" i="23"/>
  <c r="BY79" i="23"/>
  <c r="BX79" i="23"/>
  <c r="BW79" i="23"/>
  <c r="BY78" i="23"/>
  <c r="BX78" i="23"/>
  <c r="BW78" i="23"/>
  <c r="BY77" i="23"/>
  <c r="BX77" i="23"/>
  <c r="BW77" i="23"/>
  <c r="BY76" i="23"/>
  <c r="BX76" i="23"/>
  <c r="BW76" i="23"/>
  <c r="BY75" i="23"/>
  <c r="BX75" i="23"/>
  <c r="BW75" i="23"/>
  <c r="BY74" i="23"/>
  <c r="BX74" i="23"/>
  <c r="BW74" i="23"/>
  <c r="BY73" i="23"/>
  <c r="BX73" i="23"/>
  <c r="BW73" i="23"/>
  <c r="BY72" i="23"/>
  <c r="BX72" i="23"/>
  <c r="BW72" i="23"/>
  <c r="BY71" i="23"/>
  <c r="BX71" i="23"/>
  <c r="BW71" i="23"/>
  <c r="BY70" i="23"/>
  <c r="BX70" i="23"/>
  <c r="BW70" i="23"/>
  <c r="BY69" i="23"/>
  <c r="BX69" i="23"/>
  <c r="BW69" i="23"/>
  <c r="BY68" i="23"/>
  <c r="BX68" i="23"/>
  <c r="BW68" i="23"/>
  <c r="BY67" i="23"/>
  <c r="BX67" i="23"/>
  <c r="BW67" i="23"/>
  <c r="BY66" i="23"/>
  <c r="BX66" i="23"/>
  <c r="BW66" i="23"/>
  <c r="BY65" i="23"/>
  <c r="BX65" i="23"/>
  <c r="BW65" i="23"/>
  <c r="BY64" i="23"/>
  <c r="BX64" i="23"/>
  <c r="BW64" i="23"/>
  <c r="BY63" i="23"/>
  <c r="BX63" i="23"/>
  <c r="BW63" i="23"/>
  <c r="BY62" i="23"/>
  <c r="BX62" i="23"/>
  <c r="BW62" i="23"/>
  <c r="BY61" i="23"/>
  <c r="BX61" i="23"/>
  <c r="BW61" i="23"/>
  <c r="BY60" i="23"/>
  <c r="BX60" i="23"/>
  <c r="BW60" i="23"/>
  <c r="BY59" i="23"/>
  <c r="BX59" i="23"/>
  <c r="BW59" i="23"/>
  <c r="BY58" i="23"/>
  <c r="BX58" i="23"/>
  <c r="BW58" i="23"/>
  <c r="BY57" i="23"/>
  <c r="BX57" i="23"/>
  <c r="BW57" i="23"/>
  <c r="BY56" i="23"/>
  <c r="BX56" i="23"/>
  <c r="BW56" i="23"/>
  <c r="BY55" i="23"/>
  <c r="BX55" i="23"/>
  <c r="BW55" i="23"/>
  <c r="BY54" i="23"/>
  <c r="BX54" i="23"/>
  <c r="BW54" i="23"/>
  <c r="BY53" i="23"/>
  <c r="BX53" i="23"/>
  <c r="BW53" i="23"/>
  <c r="BY52" i="23"/>
  <c r="BX52" i="23"/>
  <c r="BW52" i="23"/>
  <c r="BY51" i="23"/>
  <c r="BX51" i="23"/>
  <c r="BW51" i="23"/>
  <c r="BY50" i="23"/>
  <c r="BX50" i="23"/>
  <c r="BW50" i="23"/>
  <c r="BY49" i="23"/>
  <c r="BX49" i="23"/>
  <c r="BW49" i="23"/>
  <c r="BY48" i="23"/>
  <c r="BX48" i="23"/>
  <c r="BW48" i="23"/>
  <c r="BY47" i="23"/>
  <c r="BX47" i="23"/>
  <c r="BW47" i="23"/>
  <c r="BY46" i="23"/>
  <c r="BX46" i="23"/>
  <c r="BW46" i="23"/>
  <c r="BY45" i="23"/>
  <c r="BX45" i="23"/>
  <c r="BW45" i="23"/>
  <c r="BY44" i="23"/>
  <c r="BX44" i="23"/>
  <c r="BW44" i="23"/>
  <c r="BY43" i="23"/>
  <c r="BX43" i="23"/>
  <c r="BW43" i="23"/>
  <c r="BY42" i="23"/>
  <c r="BX42" i="23"/>
  <c r="BW42" i="23"/>
  <c r="BY41" i="23"/>
  <c r="BX41" i="23"/>
  <c r="BW41" i="23"/>
  <c r="BY40" i="23"/>
  <c r="BX40" i="23"/>
  <c r="BW40" i="23"/>
  <c r="BY39" i="23"/>
  <c r="BX39" i="23"/>
  <c r="BW39" i="23"/>
  <c r="BY38" i="23"/>
  <c r="BX38" i="23"/>
  <c r="BW38" i="23"/>
  <c r="BY37" i="23"/>
  <c r="BX37" i="23"/>
  <c r="BW37" i="23"/>
  <c r="BY36" i="23"/>
  <c r="BX36" i="23"/>
  <c r="BW36" i="23"/>
  <c r="BY35" i="23"/>
  <c r="BX35" i="23"/>
  <c r="BW35" i="23"/>
  <c r="BY34" i="23"/>
  <c r="BX34" i="23"/>
  <c r="BW34" i="23"/>
  <c r="BY33" i="23"/>
  <c r="BX33" i="23"/>
  <c r="BW33" i="23"/>
  <c r="BY32" i="23"/>
  <c r="BX32" i="23"/>
  <c r="BW32" i="23"/>
  <c r="BY31" i="23"/>
  <c r="BX31" i="23"/>
  <c r="BW31" i="23"/>
  <c r="BY30" i="23"/>
  <c r="BX30" i="23"/>
  <c r="BW30" i="23"/>
  <c r="BY29" i="23"/>
  <c r="BX29" i="23"/>
  <c r="BW29" i="23"/>
  <c r="BY28" i="23"/>
  <c r="BX28" i="23"/>
  <c r="BW28" i="23"/>
  <c r="BY27" i="23"/>
  <c r="BX27" i="23"/>
  <c r="BW27" i="23"/>
  <c r="BY26" i="23"/>
  <c r="BX26" i="23"/>
  <c r="BW26" i="23"/>
  <c r="BY25" i="23"/>
  <c r="BX25" i="23"/>
  <c r="BW25" i="23"/>
  <c r="BY24" i="23"/>
  <c r="BX24" i="23"/>
  <c r="BW24" i="23"/>
  <c r="BY23" i="23"/>
  <c r="BX23" i="23"/>
  <c r="BW23" i="23"/>
  <c r="BY22" i="23"/>
  <c r="BX22" i="23"/>
  <c r="BW22" i="23"/>
  <c r="BY21" i="23"/>
  <c r="BX21" i="23"/>
  <c r="BW21" i="23"/>
  <c r="BY20" i="23"/>
  <c r="BX20" i="23"/>
  <c r="BW20" i="23"/>
  <c r="BY19" i="23"/>
  <c r="BX19" i="23"/>
  <c r="BW19" i="23"/>
  <c r="BY18" i="23"/>
  <c r="BX18" i="23"/>
  <c r="BW18" i="23"/>
  <c r="BY17" i="23"/>
  <c r="BX17" i="23"/>
  <c r="BW17" i="23"/>
  <c r="BY16" i="23"/>
  <c r="BX16" i="23"/>
  <c r="BW16" i="23"/>
  <c r="BY15" i="23"/>
  <c r="BX15" i="23"/>
  <c r="BW15" i="23"/>
  <c r="BY14" i="23"/>
  <c r="BX14" i="23"/>
  <c r="BW14" i="23"/>
  <c r="BY13" i="23"/>
  <c r="BX13" i="23"/>
  <c r="BW13" i="23"/>
  <c r="BY12" i="23"/>
  <c r="BX12" i="23"/>
  <c r="BW12" i="23"/>
  <c r="BY11" i="23"/>
  <c r="BX11" i="23"/>
  <c r="BW11" i="23"/>
  <c r="BY10" i="23"/>
  <c r="BX10" i="23"/>
  <c r="BW10" i="23"/>
  <c r="BY9" i="23"/>
  <c r="BX9" i="23"/>
  <c r="BW9" i="23"/>
  <c r="BY8" i="23"/>
  <c r="BX8" i="23"/>
  <c r="BW8" i="23"/>
  <c r="BY7" i="23"/>
  <c r="BX7" i="23"/>
  <c r="BW7" i="23"/>
  <c r="BY6" i="23"/>
  <c r="BX6" i="23"/>
  <c r="BW6" i="23"/>
  <c r="BY5" i="23"/>
  <c r="BX5" i="23"/>
  <c r="BW5" i="23"/>
  <c r="BY4" i="23"/>
  <c r="BX4" i="23"/>
  <c r="BW4" i="23"/>
  <c r="BO83" i="23"/>
  <c r="BN83" i="23"/>
  <c r="BM83" i="23"/>
  <c r="BO82" i="23"/>
  <c r="BN82" i="23"/>
  <c r="BM82" i="23"/>
  <c r="BO81" i="23"/>
  <c r="BN81" i="23"/>
  <c r="BM81" i="23"/>
  <c r="BO80" i="23"/>
  <c r="BN80" i="23"/>
  <c r="BM80" i="23"/>
  <c r="BO79" i="23"/>
  <c r="BN79" i="23"/>
  <c r="BM79" i="23"/>
  <c r="BO78" i="23"/>
  <c r="BN78" i="23"/>
  <c r="BM78" i="23"/>
  <c r="BO77" i="23"/>
  <c r="BN77" i="23"/>
  <c r="BM77" i="23"/>
  <c r="BO76" i="23"/>
  <c r="BN76" i="23"/>
  <c r="BM76" i="23"/>
  <c r="BO75" i="23"/>
  <c r="BN75" i="23"/>
  <c r="BM75" i="23"/>
  <c r="BO74" i="23"/>
  <c r="BN74" i="23"/>
  <c r="BM74" i="23"/>
  <c r="BO73" i="23"/>
  <c r="BN73" i="23"/>
  <c r="BM73" i="23"/>
  <c r="BO72" i="23"/>
  <c r="BN72" i="23"/>
  <c r="BM72" i="23"/>
  <c r="BO71" i="23"/>
  <c r="BN71" i="23"/>
  <c r="BM71" i="23"/>
  <c r="BO70" i="23"/>
  <c r="BN70" i="23"/>
  <c r="BM70" i="23"/>
  <c r="BO69" i="23"/>
  <c r="BN69" i="23"/>
  <c r="BM69" i="23"/>
  <c r="BO68" i="23"/>
  <c r="BN68" i="23"/>
  <c r="BM68" i="23"/>
  <c r="BO67" i="23"/>
  <c r="BN67" i="23"/>
  <c r="BM67" i="23"/>
  <c r="BO66" i="23"/>
  <c r="BN66" i="23"/>
  <c r="BM66" i="23"/>
  <c r="BO65" i="23"/>
  <c r="BN65" i="23"/>
  <c r="BM65" i="23"/>
  <c r="BO64" i="23"/>
  <c r="BN64" i="23"/>
  <c r="BM64" i="23"/>
  <c r="BO63" i="23"/>
  <c r="BN63" i="23"/>
  <c r="BM63" i="23"/>
  <c r="BO62" i="23"/>
  <c r="BN62" i="23"/>
  <c r="BM62" i="23"/>
  <c r="BO61" i="23"/>
  <c r="BN61" i="23"/>
  <c r="BM61" i="23"/>
  <c r="BO60" i="23"/>
  <c r="BN60" i="23"/>
  <c r="BM60" i="23"/>
  <c r="BO59" i="23"/>
  <c r="BN59" i="23"/>
  <c r="BM59" i="23"/>
  <c r="BO58" i="23"/>
  <c r="BN58" i="23"/>
  <c r="BM58" i="23"/>
  <c r="BO57" i="23"/>
  <c r="BN57" i="23"/>
  <c r="BM57" i="23"/>
  <c r="BO56" i="23"/>
  <c r="BN56" i="23"/>
  <c r="BM56" i="23"/>
  <c r="BO55" i="23"/>
  <c r="BN55" i="23"/>
  <c r="BM55" i="23"/>
  <c r="BO54" i="23"/>
  <c r="BN54" i="23"/>
  <c r="BM54" i="23"/>
  <c r="BO53" i="23"/>
  <c r="BN53" i="23"/>
  <c r="BM53" i="23"/>
  <c r="BO52" i="23"/>
  <c r="BN52" i="23"/>
  <c r="BM52" i="23"/>
  <c r="BO51" i="23"/>
  <c r="BN51" i="23"/>
  <c r="BM51" i="23"/>
  <c r="BO50" i="23"/>
  <c r="BN50" i="23"/>
  <c r="BM50" i="23"/>
  <c r="BO49" i="23"/>
  <c r="BN49" i="23"/>
  <c r="BM49" i="23"/>
  <c r="BO48" i="23"/>
  <c r="BN48" i="23"/>
  <c r="BM48" i="23"/>
  <c r="BO47" i="23"/>
  <c r="BN47" i="23"/>
  <c r="BM47" i="23"/>
  <c r="BO46" i="23"/>
  <c r="BN46" i="23"/>
  <c r="BM46" i="23"/>
  <c r="BO45" i="23"/>
  <c r="BN45" i="23"/>
  <c r="BM45" i="23"/>
  <c r="BO44" i="23"/>
  <c r="BN44" i="23"/>
  <c r="BM44" i="23"/>
  <c r="BO43" i="23"/>
  <c r="BN43" i="23"/>
  <c r="BM43" i="23"/>
  <c r="BO42" i="23"/>
  <c r="BN42" i="23"/>
  <c r="BM42" i="23"/>
  <c r="BO41" i="23"/>
  <c r="BN41" i="23"/>
  <c r="BM41" i="23"/>
  <c r="BO40" i="23"/>
  <c r="BN40" i="23"/>
  <c r="BM40" i="23"/>
  <c r="BO39" i="23"/>
  <c r="BN39" i="23"/>
  <c r="BM39" i="23"/>
  <c r="BO38" i="23"/>
  <c r="BN38" i="23"/>
  <c r="BM38" i="23"/>
  <c r="BO37" i="23"/>
  <c r="BN37" i="23"/>
  <c r="BM37" i="23"/>
  <c r="BO36" i="23"/>
  <c r="BN36" i="23"/>
  <c r="BM36" i="23"/>
  <c r="BO35" i="23"/>
  <c r="BN35" i="23"/>
  <c r="BM35" i="23"/>
  <c r="BO34" i="23"/>
  <c r="BN34" i="23"/>
  <c r="BM34" i="23"/>
  <c r="BO33" i="23"/>
  <c r="BN33" i="23"/>
  <c r="BM33" i="23"/>
  <c r="BO32" i="23"/>
  <c r="BN32" i="23"/>
  <c r="BM32" i="23"/>
  <c r="BO31" i="23"/>
  <c r="BN31" i="23"/>
  <c r="BM31" i="23"/>
  <c r="BO30" i="23"/>
  <c r="BN30" i="23"/>
  <c r="BM30" i="23"/>
  <c r="BO29" i="23"/>
  <c r="BN29" i="23"/>
  <c r="BM29" i="23"/>
  <c r="BO28" i="23"/>
  <c r="BN28" i="23"/>
  <c r="BM28" i="23"/>
  <c r="BO27" i="23"/>
  <c r="BN27" i="23"/>
  <c r="BM27" i="23"/>
  <c r="BO26" i="23"/>
  <c r="BN26" i="23"/>
  <c r="BM26" i="23"/>
  <c r="BO25" i="23"/>
  <c r="BN25" i="23"/>
  <c r="BM25" i="23"/>
  <c r="BO24" i="23"/>
  <c r="BN24" i="23"/>
  <c r="BM24" i="23"/>
  <c r="BO23" i="23"/>
  <c r="BN23" i="23"/>
  <c r="BM23" i="23"/>
  <c r="BO22" i="23"/>
  <c r="BN22" i="23"/>
  <c r="BM22" i="23"/>
  <c r="BO21" i="23"/>
  <c r="BN21" i="23"/>
  <c r="BM21" i="23"/>
  <c r="BO20" i="23"/>
  <c r="BN20" i="23"/>
  <c r="BM20" i="23"/>
  <c r="BO19" i="23"/>
  <c r="BN19" i="23"/>
  <c r="BM19" i="23"/>
  <c r="BO18" i="23"/>
  <c r="BN18" i="23"/>
  <c r="BM18" i="23"/>
  <c r="BO17" i="23"/>
  <c r="BN17" i="23"/>
  <c r="BM17" i="23"/>
  <c r="BO16" i="23"/>
  <c r="BN16" i="23"/>
  <c r="BM16" i="23"/>
  <c r="BO15" i="23"/>
  <c r="BN15" i="23"/>
  <c r="BM15" i="23"/>
  <c r="BO14" i="23"/>
  <c r="BN14" i="23"/>
  <c r="BM14" i="23"/>
  <c r="BO13" i="23"/>
  <c r="BN13" i="23"/>
  <c r="BM13" i="23"/>
  <c r="BO12" i="23"/>
  <c r="BN12" i="23"/>
  <c r="BM12" i="23"/>
  <c r="BO11" i="23"/>
  <c r="BN11" i="23"/>
  <c r="BM11" i="23"/>
  <c r="BO10" i="23"/>
  <c r="BN10" i="23"/>
  <c r="BM10" i="23"/>
  <c r="BO9" i="23"/>
  <c r="BN9" i="23"/>
  <c r="BM9" i="23"/>
  <c r="BO8" i="23"/>
  <c r="BN8" i="23"/>
  <c r="BM8" i="23"/>
  <c r="BO7" i="23"/>
  <c r="BN7" i="23"/>
  <c r="BM7" i="23"/>
  <c r="BO6" i="23"/>
  <c r="BN6" i="23"/>
  <c r="BM6" i="23"/>
  <c r="BO5" i="23"/>
  <c r="BN5" i="23"/>
  <c r="BM5" i="23"/>
  <c r="BO4" i="23"/>
  <c r="BN4" i="23"/>
  <c r="BM4" i="23"/>
  <c r="BE83" i="23"/>
  <c r="BD83" i="23"/>
  <c r="BC83" i="23"/>
  <c r="BE82" i="23"/>
  <c r="BD82" i="23"/>
  <c r="BC82" i="23"/>
  <c r="BE81" i="23"/>
  <c r="BD81" i="23"/>
  <c r="BC81" i="23"/>
  <c r="BE80" i="23"/>
  <c r="BD80" i="23"/>
  <c r="BC80" i="23"/>
  <c r="BE79" i="23"/>
  <c r="BD79" i="23"/>
  <c r="BC79" i="23"/>
  <c r="BE78" i="23"/>
  <c r="BD78" i="23"/>
  <c r="BC78" i="23"/>
  <c r="BE77" i="23"/>
  <c r="BD77" i="23"/>
  <c r="BC77" i="23"/>
  <c r="BE76" i="23"/>
  <c r="BD76" i="23"/>
  <c r="BC76" i="23"/>
  <c r="BE75" i="23"/>
  <c r="BD75" i="23"/>
  <c r="BC75" i="23"/>
  <c r="BE74" i="23"/>
  <c r="BD74" i="23"/>
  <c r="BC74" i="23"/>
  <c r="BE73" i="23"/>
  <c r="BD73" i="23"/>
  <c r="BC73" i="23"/>
  <c r="BE72" i="23"/>
  <c r="BD72" i="23"/>
  <c r="BC72" i="23"/>
  <c r="BE71" i="23"/>
  <c r="BD71" i="23"/>
  <c r="BC71" i="23"/>
  <c r="BE70" i="23"/>
  <c r="BD70" i="23"/>
  <c r="BC70" i="23"/>
  <c r="BE69" i="23"/>
  <c r="BD69" i="23"/>
  <c r="BC69" i="23"/>
  <c r="BE68" i="23"/>
  <c r="BD68" i="23"/>
  <c r="BC68" i="23"/>
  <c r="BE67" i="23"/>
  <c r="BD67" i="23"/>
  <c r="BC67" i="23"/>
  <c r="BE66" i="23"/>
  <c r="BD66" i="23"/>
  <c r="BC66" i="23"/>
  <c r="BE65" i="23"/>
  <c r="BD65" i="23"/>
  <c r="BC65" i="23"/>
  <c r="BE64" i="23"/>
  <c r="BD64" i="23"/>
  <c r="BC64" i="23"/>
  <c r="BE63" i="23"/>
  <c r="BD63" i="23"/>
  <c r="BC63" i="23"/>
  <c r="BE62" i="23"/>
  <c r="BD62" i="23"/>
  <c r="BC62" i="23"/>
  <c r="BE61" i="23"/>
  <c r="BD61" i="23"/>
  <c r="BC61" i="23"/>
  <c r="BE60" i="23"/>
  <c r="BD60" i="23"/>
  <c r="BC60" i="23"/>
  <c r="BE59" i="23"/>
  <c r="BD59" i="23"/>
  <c r="BC59" i="23"/>
  <c r="BE58" i="23"/>
  <c r="BD58" i="23"/>
  <c r="BC58" i="23"/>
  <c r="BE57" i="23"/>
  <c r="BD57" i="23"/>
  <c r="BC57" i="23"/>
  <c r="BE56" i="23"/>
  <c r="BD56" i="23"/>
  <c r="BC56" i="23"/>
  <c r="BE55" i="23"/>
  <c r="BD55" i="23"/>
  <c r="BC55" i="23"/>
  <c r="BE54" i="23"/>
  <c r="BD54" i="23"/>
  <c r="BC54" i="23"/>
  <c r="BE53" i="23"/>
  <c r="BD53" i="23"/>
  <c r="BC53" i="23"/>
  <c r="BE52" i="23"/>
  <c r="BD52" i="23"/>
  <c r="BC52" i="23"/>
  <c r="BE51" i="23"/>
  <c r="BD51" i="23"/>
  <c r="BC51" i="23"/>
  <c r="BE50" i="23"/>
  <c r="BD50" i="23"/>
  <c r="BC50" i="23"/>
  <c r="BE49" i="23"/>
  <c r="BD49" i="23"/>
  <c r="BC49" i="23"/>
  <c r="BE48" i="23"/>
  <c r="BD48" i="23"/>
  <c r="BC48" i="23"/>
  <c r="BE47" i="23"/>
  <c r="BD47" i="23"/>
  <c r="BC47" i="23"/>
  <c r="BE46" i="23"/>
  <c r="BD46" i="23"/>
  <c r="BC46" i="23"/>
  <c r="BE45" i="23"/>
  <c r="BD45" i="23"/>
  <c r="BC45" i="23"/>
  <c r="BE44" i="23"/>
  <c r="BD44" i="23"/>
  <c r="BC44" i="23"/>
  <c r="BE43" i="23"/>
  <c r="BD43" i="23"/>
  <c r="BC43" i="23"/>
  <c r="BE42" i="23"/>
  <c r="BD42" i="23"/>
  <c r="BC42" i="23"/>
  <c r="BE41" i="23"/>
  <c r="BD41" i="23"/>
  <c r="BC41" i="23"/>
  <c r="BE40" i="23"/>
  <c r="BD40" i="23"/>
  <c r="BC40" i="23"/>
  <c r="BE39" i="23"/>
  <c r="BD39" i="23"/>
  <c r="BC39" i="23"/>
  <c r="BE38" i="23"/>
  <c r="BD38" i="23"/>
  <c r="BC38" i="23"/>
  <c r="BE37" i="23"/>
  <c r="BD37" i="23"/>
  <c r="BC37" i="23"/>
  <c r="BE36" i="23"/>
  <c r="BD36" i="23"/>
  <c r="BC36" i="23"/>
  <c r="BE35" i="23"/>
  <c r="BD35" i="23"/>
  <c r="BC35" i="23"/>
  <c r="BE34" i="23"/>
  <c r="BD34" i="23"/>
  <c r="BC34" i="23"/>
  <c r="BE33" i="23"/>
  <c r="BD33" i="23"/>
  <c r="BC33" i="23"/>
  <c r="BE32" i="23"/>
  <c r="BD32" i="23"/>
  <c r="BC32" i="23"/>
  <c r="BE31" i="23"/>
  <c r="BD31" i="23"/>
  <c r="BC31" i="23"/>
  <c r="BE30" i="23"/>
  <c r="BD30" i="23"/>
  <c r="BC30" i="23"/>
  <c r="BE29" i="23"/>
  <c r="BD29" i="23"/>
  <c r="BC29" i="23"/>
  <c r="BE28" i="23"/>
  <c r="BD28" i="23"/>
  <c r="BC28" i="23"/>
  <c r="BE27" i="23"/>
  <c r="BD27" i="23"/>
  <c r="BC27" i="23"/>
  <c r="BE26" i="23"/>
  <c r="BD26" i="23"/>
  <c r="BC26" i="23"/>
  <c r="BE25" i="23"/>
  <c r="BD25" i="23"/>
  <c r="BC25" i="23"/>
  <c r="BE24" i="23"/>
  <c r="BD24" i="23"/>
  <c r="BC24" i="23"/>
  <c r="BE23" i="23"/>
  <c r="BD23" i="23"/>
  <c r="BC23" i="23"/>
  <c r="BE22" i="23"/>
  <c r="BD22" i="23"/>
  <c r="BC22" i="23"/>
  <c r="BE21" i="23"/>
  <c r="BD21" i="23"/>
  <c r="BC21" i="23"/>
  <c r="BE20" i="23"/>
  <c r="BD20" i="23"/>
  <c r="BC20" i="23"/>
  <c r="BE19" i="23"/>
  <c r="BD19" i="23"/>
  <c r="BC19" i="23"/>
  <c r="BE18" i="23"/>
  <c r="BD18" i="23"/>
  <c r="BC18" i="23"/>
  <c r="BE17" i="23"/>
  <c r="BD17" i="23"/>
  <c r="BC17" i="23"/>
  <c r="BE16" i="23"/>
  <c r="BD16" i="23"/>
  <c r="BC16" i="23"/>
  <c r="BE15" i="23"/>
  <c r="BD15" i="23"/>
  <c r="BC15" i="23"/>
  <c r="BE14" i="23"/>
  <c r="BD14" i="23"/>
  <c r="BC14" i="23"/>
  <c r="BE13" i="23"/>
  <c r="BD13" i="23"/>
  <c r="BC13" i="23"/>
  <c r="BE12" i="23"/>
  <c r="BD12" i="23"/>
  <c r="BC12" i="23"/>
  <c r="BE11" i="23"/>
  <c r="BD11" i="23"/>
  <c r="BC11" i="23"/>
  <c r="BE10" i="23"/>
  <c r="BD10" i="23"/>
  <c r="BC10" i="23"/>
  <c r="BE9" i="23"/>
  <c r="BD9" i="23"/>
  <c r="BC9" i="23"/>
  <c r="BE8" i="23"/>
  <c r="BD8" i="23"/>
  <c r="BC8" i="23"/>
  <c r="BE7" i="23"/>
  <c r="BD7" i="23"/>
  <c r="BC7" i="23"/>
  <c r="BE6" i="23"/>
  <c r="BD6" i="23"/>
  <c r="BC6" i="23"/>
  <c r="BE5" i="23"/>
  <c r="BD5" i="23"/>
  <c r="BC5" i="23"/>
  <c r="BE4" i="23"/>
  <c r="BD4" i="23"/>
  <c r="BC4" i="23"/>
  <c r="AU83" i="23"/>
  <c r="AT83" i="23"/>
  <c r="AS83" i="23"/>
  <c r="AU82" i="23"/>
  <c r="AT82" i="23"/>
  <c r="AS82" i="23"/>
  <c r="AU81" i="23"/>
  <c r="AT81" i="23"/>
  <c r="AS81" i="23"/>
  <c r="AU80" i="23"/>
  <c r="AT80" i="23"/>
  <c r="AS80" i="23"/>
  <c r="AU79" i="23"/>
  <c r="AT79" i="23"/>
  <c r="AS79" i="23"/>
  <c r="AU78" i="23"/>
  <c r="AT78" i="23"/>
  <c r="AS78" i="23"/>
  <c r="AU77" i="23"/>
  <c r="AT77" i="23"/>
  <c r="AS77" i="23"/>
  <c r="AU76" i="23"/>
  <c r="AT76" i="23"/>
  <c r="AS76" i="23"/>
  <c r="AU75" i="23"/>
  <c r="AT75" i="23"/>
  <c r="AS75" i="23"/>
  <c r="AU74" i="23"/>
  <c r="AT74" i="23"/>
  <c r="AS74" i="23"/>
  <c r="AU73" i="23"/>
  <c r="AT73" i="23"/>
  <c r="AS73" i="23"/>
  <c r="AU72" i="23"/>
  <c r="AT72" i="23"/>
  <c r="AS72" i="23"/>
  <c r="AU71" i="23"/>
  <c r="AT71" i="23"/>
  <c r="AS71" i="23"/>
  <c r="AU70" i="23"/>
  <c r="AT70" i="23"/>
  <c r="AS70" i="23"/>
  <c r="AU69" i="23"/>
  <c r="AT69" i="23"/>
  <c r="AS69" i="23"/>
  <c r="AU68" i="23"/>
  <c r="AT68" i="23"/>
  <c r="AS68" i="23"/>
  <c r="AU67" i="23"/>
  <c r="AT67" i="23"/>
  <c r="AS67" i="23"/>
  <c r="AU66" i="23"/>
  <c r="AT66" i="23"/>
  <c r="AS66" i="23"/>
  <c r="AU65" i="23"/>
  <c r="AT65" i="23"/>
  <c r="AS65" i="23"/>
  <c r="AU64" i="23"/>
  <c r="AT64" i="23"/>
  <c r="AS64" i="23"/>
  <c r="AU63" i="23"/>
  <c r="AT63" i="23"/>
  <c r="AS63" i="23"/>
  <c r="AU62" i="23"/>
  <c r="AT62" i="23"/>
  <c r="AS62" i="23"/>
  <c r="AU61" i="23"/>
  <c r="AT61" i="23"/>
  <c r="AS61" i="23"/>
  <c r="AU60" i="23"/>
  <c r="AT60" i="23"/>
  <c r="AS60" i="23"/>
  <c r="AU59" i="23"/>
  <c r="AT59" i="23"/>
  <c r="AS59" i="23"/>
  <c r="AU58" i="23"/>
  <c r="AT58" i="23"/>
  <c r="AS58" i="23"/>
  <c r="AU57" i="23"/>
  <c r="AT57" i="23"/>
  <c r="AS57" i="23"/>
  <c r="AU56" i="23"/>
  <c r="AT56" i="23"/>
  <c r="AS56" i="23"/>
  <c r="AU55" i="23"/>
  <c r="AT55" i="23"/>
  <c r="AS55" i="23"/>
  <c r="AU54" i="23"/>
  <c r="AT54" i="23"/>
  <c r="AS54" i="23"/>
  <c r="AU53" i="23"/>
  <c r="AT53" i="23"/>
  <c r="AS53" i="23"/>
  <c r="AU52" i="23"/>
  <c r="AT52" i="23"/>
  <c r="AS52" i="23"/>
  <c r="AU51" i="23"/>
  <c r="AT51" i="23"/>
  <c r="AS51" i="23"/>
  <c r="AU50" i="23"/>
  <c r="AT50" i="23"/>
  <c r="AS50" i="23"/>
  <c r="AU49" i="23"/>
  <c r="AT49" i="23"/>
  <c r="AS49" i="23"/>
  <c r="AU48" i="23"/>
  <c r="AT48" i="23"/>
  <c r="AS48" i="23"/>
  <c r="AU47" i="23"/>
  <c r="AT47" i="23"/>
  <c r="AS47" i="23"/>
  <c r="AU46" i="23"/>
  <c r="AT46" i="23"/>
  <c r="AS46" i="23"/>
  <c r="AU45" i="23"/>
  <c r="AT45" i="23"/>
  <c r="AS45" i="23"/>
  <c r="AU44" i="23"/>
  <c r="AT44" i="23"/>
  <c r="AS44" i="23"/>
  <c r="AU43" i="23"/>
  <c r="AT43" i="23"/>
  <c r="AS43" i="23"/>
  <c r="AU42" i="23"/>
  <c r="AT42" i="23"/>
  <c r="AS42" i="23"/>
  <c r="AU41" i="23"/>
  <c r="AT41" i="23"/>
  <c r="AS41" i="23"/>
  <c r="AU40" i="23"/>
  <c r="AT40" i="23"/>
  <c r="AS40" i="23"/>
  <c r="AU39" i="23"/>
  <c r="AT39" i="23"/>
  <c r="AS39" i="23"/>
  <c r="AU38" i="23"/>
  <c r="AT38" i="23"/>
  <c r="AS38" i="23"/>
  <c r="AU37" i="23"/>
  <c r="AT37" i="23"/>
  <c r="AS37" i="23"/>
  <c r="AU36" i="23"/>
  <c r="AT36" i="23"/>
  <c r="AS36" i="23"/>
  <c r="AU35" i="23"/>
  <c r="AT35" i="23"/>
  <c r="AS35" i="23"/>
  <c r="AU34" i="23"/>
  <c r="AT34" i="23"/>
  <c r="AS34" i="23"/>
  <c r="AU33" i="23"/>
  <c r="AT33" i="23"/>
  <c r="AS33" i="23"/>
  <c r="AU32" i="23"/>
  <c r="AT32" i="23"/>
  <c r="AS32" i="23"/>
  <c r="AU31" i="23"/>
  <c r="AT31" i="23"/>
  <c r="AS31" i="23"/>
  <c r="AU30" i="23"/>
  <c r="AT30" i="23"/>
  <c r="AS30" i="23"/>
  <c r="AU29" i="23"/>
  <c r="AT29" i="23"/>
  <c r="AS29" i="23"/>
  <c r="AU28" i="23"/>
  <c r="AT28" i="23"/>
  <c r="AS28" i="23"/>
  <c r="AU27" i="23"/>
  <c r="AT27" i="23"/>
  <c r="AS27" i="23"/>
  <c r="AU26" i="23"/>
  <c r="AT26" i="23"/>
  <c r="AS26" i="23"/>
  <c r="AU25" i="23"/>
  <c r="AT25" i="23"/>
  <c r="AS25" i="23"/>
  <c r="AU24" i="23"/>
  <c r="AT24" i="23"/>
  <c r="AS24" i="23"/>
  <c r="AU23" i="23"/>
  <c r="AT23" i="23"/>
  <c r="AS23" i="23"/>
  <c r="AU22" i="23"/>
  <c r="AT22" i="23"/>
  <c r="AS22" i="23"/>
  <c r="AU21" i="23"/>
  <c r="AT21" i="23"/>
  <c r="AS21" i="23"/>
  <c r="AU20" i="23"/>
  <c r="AT20" i="23"/>
  <c r="AS20" i="23"/>
  <c r="AU19" i="23"/>
  <c r="AT19" i="23"/>
  <c r="AS19" i="23"/>
  <c r="AU18" i="23"/>
  <c r="AT18" i="23"/>
  <c r="AS18" i="23"/>
  <c r="AU17" i="23"/>
  <c r="AT17" i="23"/>
  <c r="AS17" i="23"/>
  <c r="AU16" i="23"/>
  <c r="AT16" i="23"/>
  <c r="AS16" i="23"/>
  <c r="AU15" i="23"/>
  <c r="AT15" i="23"/>
  <c r="AS15" i="23"/>
  <c r="AU14" i="23"/>
  <c r="AT14" i="23"/>
  <c r="AS14" i="23"/>
  <c r="AU13" i="23"/>
  <c r="AT13" i="23"/>
  <c r="AS13" i="23"/>
  <c r="AU12" i="23"/>
  <c r="AT12" i="23"/>
  <c r="AS12" i="23"/>
  <c r="AU11" i="23"/>
  <c r="AT11" i="23"/>
  <c r="AS11" i="23"/>
  <c r="AU10" i="23"/>
  <c r="AT10" i="23"/>
  <c r="AS10" i="23"/>
  <c r="AU9" i="23"/>
  <c r="AT9" i="23"/>
  <c r="AS9" i="23"/>
  <c r="AU8" i="23"/>
  <c r="AT8" i="23"/>
  <c r="AS8" i="23"/>
  <c r="AU7" i="23"/>
  <c r="AT7" i="23"/>
  <c r="AS7" i="23"/>
  <c r="AU6" i="23"/>
  <c r="AT6" i="23"/>
  <c r="AS6" i="23"/>
  <c r="AU5" i="23"/>
  <c r="AT5" i="23"/>
  <c r="AS5" i="23"/>
  <c r="AU4" i="23"/>
  <c r="AT4" i="23"/>
  <c r="AS4" i="23"/>
  <c r="AK83" i="23"/>
  <c r="AJ83" i="23"/>
  <c r="AI83" i="23"/>
  <c r="AK82" i="23"/>
  <c r="AJ82" i="23"/>
  <c r="AI82" i="23"/>
  <c r="AK81" i="23"/>
  <c r="AJ81" i="23"/>
  <c r="AI81" i="23"/>
  <c r="AK80" i="23"/>
  <c r="AJ80" i="23"/>
  <c r="AI80" i="23"/>
  <c r="AK79" i="23"/>
  <c r="AJ79" i="23"/>
  <c r="AI79" i="23"/>
  <c r="AK78" i="23"/>
  <c r="AJ78" i="23"/>
  <c r="AI78" i="23"/>
  <c r="AK77" i="23"/>
  <c r="AJ77" i="23"/>
  <c r="AI77" i="23"/>
  <c r="AK76" i="23"/>
  <c r="AJ76" i="23"/>
  <c r="AI76" i="23"/>
  <c r="AK75" i="23"/>
  <c r="AJ75" i="23"/>
  <c r="AI75" i="23"/>
  <c r="AK74" i="23"/>
  <c r="AJ74" i="23"/>
  <c r="AI74" i="23"/>
  <c r="AK73" i="23"/>
  <c r="AJ73" i="23"/>
  <c r="AI73" i="23"/>
  <c r="AK72" i="23"/>
  <c r="AJ72" i="23"/>
  <c r="AI72" i="23"/>
  <c r="AK71" i="23"/>
  <c r="AJ71" i="23"/>
  <c r="AI71" i="23"/>
  <c r="AK70" i="23"/>
  <c r="AJ70" i="23"/>
  <c r="AI70" i="23"/>
  <c r="AK69" i="23"/>
  <c r="AJ69" i="23"/>
  <c r="AI69" i="23"/>
  <c r="AK68" i="23"/>
  <c r="AJ68" i="23"/>
  <c r="AI68" i="23"/>
  <c r="AK67" i="23"/>
  <c r="AJ67" i="23"/>
  <c r="AI67" i="23"/>
  <c r="AK66" i="23"/>
  <c r="AJ66" i="23"/>
  <c r="AI66" i="23"/>
  <c r="AK65" i="23"/>
  <c r="AJ65" i="23"/>
  <c r="AI65" i="23"/>
  <c r="AK64" i="23"/>
  <c r="AJ64" i="23"/>
  <c r="AI64" i="23"/>
  <c r="AK63" i="23"/>
  <c r="AJ63" i="23"/>
  <c r="AI63" i="23"/>
  <c r="AK62" i="23"/>
  <c r="AJ62" i="23"/>
  <c r="AI62" i="23"/>
  <c r="AK61" i="23"/>
  <c r="AJ61" i="23"/>
  <c r="AI61" i="23"/>
  <c r="AK60" i="23"/>
  <c r="AJ60" i="23"/>
  <c r="AI60" i="23"/>
  <c r="AK59" i="23"/>
  <c r="AJ59" i="23"/>
  <c r="AI59" i="23"/>
  <c r="AK58" i="23"/>
  <c r="AJ58" i="23"/>
  <c r="AI58" i="23"/>
  <c r="AK57" i="23"/>
  <c r="AJ57" i="23"/>
  <c r="AI57" i="23"/>
  <c r="AK56" i="23"/>
  <c r="AJ56" i="23"/>
  <c r="AI56" i="23"/>
  <c r="AK55" i="23"/>
  <c r="AJ55" i="23"/>
  <c r="AI55" i="23"/>
  <c r="AK54" i="23"/>
  <c r="AJ54" i="23"/>
  <c r="AI54" i="23"/>
  <c r="AK53" i="23"/>
  <c r="AJ53" i="23"/>
  <c r="AI53" i="23"/>
  <c r="AK52" i="23"/>
  <c r="AJ52" i="23"/>
  <c r="AI52" i="23"/>
  <c r="AK51" i="23"/>
  <c r="AJ51" i="23"/>
  <c r="AI51" i="23"/>
  <c r="AK50" i="23"/>
  <c r="AJ50" i="23"/>
  <c r="AI50" i="23"/>
  <c r="AK49" i="23"/>
  <c r="AJ49" i="23"/>
  <c r="AI49" i="23"/>
  <c r="AK48" i="23"/>
  <c r="AJ48" i="23"/>
  <c r="AI48" i="23"/>
  <c r="AK47" i="23"/>
  <c r="AJ47" i="23"/>
  <c r="AI47" i="23"/>
  <c r="AK46" i="23"/>
  <c r="AJ46" i="23"/>
  <c r="AI46" i="23"/>
  <c r="AK45" i="23"/>
  <c r="AJ45" i="23"/>
  <c r="AI45" i="23"/>
  <c r="AK44" i="23"/>
  <c r="AJ44" i="23"/>
  <c r="AI44" i="23"/>
  <c r="AK43" i="23"/>
  <c r="AJ43" i="23"/>
  <c r="AI43" i="23"/>
  <c r="AK42" i="23"/>
  <c r="AJ42" i="23"/>
  <c r="AI42" i="23"/>
  <c r="AK41" i="23"/>
  <c r="AJ41" i="23"/>
  <c r="AI41" i="23"/>
  <c r="AK40" i="23"/>
  <c r="AJ40" i="23"/>
  <c r="AI40" i="23"/>
  <c r="AK39" i="23"/>
  <c r="AJ39" i="23"/>
  <c r="AI39" i="23"/>
  <c r="AK38" i="23"/>
  <c r="AJ38" i="23"/>
  <c r="AI38" i="23"/>
  <c r="AK37" i="23"/>
  <c r="AJ37" i="23"/>
  <c r="AI37" i="23"/>
  <c r="AK36" i="23"/>
  <c r="AJ36" i="23"/>
  <c r="AI36" i="23"/>
  <c r="AK35" i="23"/>
  <c r="AJ35" i="23"/>
  <c r="AI35" i="23"/>
  <c r="AK34" i="23"/>
  <c r="AJ34" i="23"/>
  <c r="AI34" i="23"/>
  <c r="AK33" i="23"/>
  <c r="AJ33" i="23"/>
  <c r="AI33" i="23"/>
  <c r="AK32" i="23"/>
  <c r="AJ32" i="23"/>
  <c r="AI32" i="23"/>
  <c r="AK31" i="23"/>
  <c r="AJ31" i="23"/>
  <c r="AI31" i="23"/>
  <c r="AK30" i="23"/>
  <c r="AJ30" i="23"/>
  <c r="AI30" i="23"/>
  <c r="AK29" i="23"/>
  <c r="AJ29" i="23"/>
  <c r="AI29" i="23"/>
  <c r="AK28" i="23"/>
  <c r="AJ28" i="23"/>
  <c r="AI28" i="23"/>
  <c r="AK27" i="23"/>
  <c r="AJ27" i="23"/>
  <c r="AI27" i="23"/>
  <c r="AK26" i="23"/>
  <c r="AJ26" i="23"/>
  <c r="AI26" i="23"/>
  <c r="AK25" i="23"/>
  <c r="AJ25" i="23"/>
  <c r="AI25" i="23"/>
  <c r="AK24" i="23"/>
  <c r="AJ24" i="23"/>
  <c r="AI24" i="23"/>
  <c r="AK23" i="23"/>
  <c r="AJ23" i="23"/>
  <c r="AI23" i="23"/>
  <c r="AK22" i="23"/>
  <c r="AJ22" i="23"/>
  <c r="AI22" i="23"/>
  <c r="AK21" i="23"/>
  <c r="AJ21" i="23"/>
  <c r="AI21" i="23"/>
  <c r="AK20" i="23"/>
  <c r="AJ20" i="23"/>
  <c r="AI20" i="23"/>
  <c r="AK19" i="23"/>
  <c r="AJ19" i="23"/>
  <c r="AI19" i="23"/>
  <c r="AK18" i="23"/>
  <c r="AJ18" i="23"/>
  <c r="AI18" i="23"/>
  <c r="AK17" i="23"/>
  <c r="AJ17" i="23"/>
  <c r="AI17" i="23"/>
  <c r="AK16" i="23"/>
  <c r="AJ16" i="23"/>
  <c r="AI16" i="23"/>
  <c r="AK15" i="23"/>
  <c r="AJ15" i="23"/>
  <c r="AI15" i="23"/>
  <c r="AK14" i="23"/>
  <c r="AJ14" i="23"/>
  <c r="AI14" i="23"/>
  <c r="AK13" i="23"/>
  <c r="AJ13" i="23"/>
  <c r="AI13" i="23"/>
  <c r="AK12" i="23"/>
  <c r="AJ12" i="23"/>
  <c r="AI12" i="23"/>
  <c r="AK11" i="23"/>
  <c r="AJ11" i="23"/>
  <c r="AI11" i="23"/>
  <c r="AK10" i="23"/>
  <c r="AJ10" i="23"/>
  <c r="AI10" i="23"/>
  <c r="AK9" i="23"/>
  <c r="AJ9" i="23"/>
  <c r="AI9" i="23"/>
  <c r="AK8" i="23"/>
  <c r="AJ8" i="23"/>
  <c r="AI8" i="23"/>
  <c r="AK7" i="23"/>
  <c r="AJ7" i="23"/>
  <c r="AI7" i="23"/>
  <c r="AK6" i="23"/>
  <c r="AJ6" i="23"/>
  <c r="AI6" i="23"/>
  <c r="AK5" i="23"/>
  <c r="AJ5" i="23"/>
  <c r="AI5" i="23"/>
  <c r="AK4" i="23"/>
  <c r="AJ4" i="23"/>
  <c r="AI4" i="23"/>
  <c r="AA83" i="23"/>
  <c r="Z83" i="23"/>
  <c r="Y83" i="23"/>
  <c r="AA82" i="23"/>
  <c r="Z82" i="23"/>
  <c r="Y82" i="23"/>
  <c r="AA81" i="23"/>
  <c r="Z81" i="23"/>
  <c r="Y81" i="23"/>
  <c r="AA80" i="23"/>
  <c r="Z80" i="23"/>
  <c r="Y80" i="23"/>
  <c r="AA79" i="23"/>
  <c r="Z79" i="23"/>
  <c r="Y79" i="23"/>
  <c r="AA78" i="23"/>
  <c r="Z78" i="23"/>
  <c r="Y78" i="23"/>
  <c r="AA77" i="23"/>
  <c r="Z77" i="23"/>
  <c r="Y77" i="23"/>
  <c r="AA76" i="23"/>
  <c r="Z76" i="23"/>
  <c r="Y76" i="23"/>
  <c r="AA75" i="23"/>
  <c r="Z75" i="23"/>
  <c r="Y75" i="23"/>
  <c r="AA74" i="23"/>
  <c r="Z74" i="23"/>
  <c r="Y74" i="23"/>
  <c r="AA73" i="23"/>
  <c r="Z73" i="23"/>
  <c r="Y73" i="23"/>
  <c r="AA72" i="23"/>
  <c r="Z72" i="23"/>
  <c r="Y72" i="23"/>
  <c r="AA71" i="23"/>
  <c r="Z71" i="23"/>
  <c r="Y71" i="23"/>
  <c r="AA70" i="23"/>
  <c r="Z70" i="23"/>
  <c r="Y70" i="23"/>
  <c r="AA69" i="23"/>
  <c r="Z69" i="23"/>
  <c r="Y69" i="23"/>
  <c r="AA68" i="23"/>
  <c r="Z68" i="23"/>
  <c r="Y68" i="23"/>
  <c r="AA67" i="23"/>
  <c r="Z67" i="23"/>
  <c r="Y67" i="23"/>
  <c r="AA66" i="23"/>
  <c r="Z66" i="23"/>
  <c r="Y66" i="23"/>
  <c r="AA65" i="23"/>
  <c r="Z65" i="23"/>
  <c r="Y65" i="23"/>
  <c r="AA64" i="23"/>
  <c r="Z64" i="23"/>
  <c r="Y64" i="23"/>
  <c r="AA63" i="23"/>
  <c r="Z63" i="23"/>
  <c r="Y63" i="23"/>
  <c r="AA62" i="23"/>
  <c r="Z62" i="23"/>
  <c r="Y62" i="23"/>
  <c r="AA61" i="23"/>
  <c r="Z61" i="23"/>
  <c r="Y61" i="23"/>
  <c r="AA60" i="23"/>
  <c r="Z60" i="23"/>
  <c r="Y60" i="23"/>
  <c r="AA59" i="23"/>
  <c r="Z59" i="23"/>
  <c r="Y59" i="23"/>
  <c r="AA58" i="23"/>
  <c r="Z58" i="23"/>
  <c r="Y58" i="23"/>
  <c r="AA57" i="23"/>
  <c r="Z57" i="23"/>
  <c r="Y57" i="23"/>
  <c r="AA56" i="23"/>
  <c r="Z56" i="23"/>
  <c r="Y56" i="23"/>
  <c r="AA55" i="23"/>
  <c r="Z55" i="23"/>
  <c r="Y55" i="23"/>
  <c r="AA54" i="23"/>
  <c r="Z54" i="23"/>
  <c r="Y54" i="23"/>
  <c r="AA53" i="23"/>
  <c r="Z53" i="23"/>
  <c r="Y53" i="23"/>
  <c r="AA52" i="23"/>
  <c r="Z52" i="23"/>
  <c r="Y52" i="23"/>
  <c r="AA51" i="23"/>
  <c r="Z51" i="23"/>
  <c r="Y51" i="23"/>
  <c r="AA50" i="23"/>
  <c r="Z50" i="23"/>
  <c r="Y50" i="23"/>
  <c r="AA49" i="23"/>
  <c r="Z49" i="23"/>
  <c r="Y49" i="23"/>
  <c r="AA48" i="23"/>
  <c r="Z48" i="23"/>
  <c r="Y48" i="23"/>
  <c r="AA47" i="23"/>
  <c r="Z47" i="23"/>
  <c r="Y47" i="23"/>
  <c r="AA46" i="23"/>
  <c r="Z46" i="23"/>
  <c r="Y46" i="23"/>
  <c r="AA45" i="23"/>
  <c r="Z45" i="23"/>
  <c r="Y45" i="23"/>
  <c r="AA44" i="23"/>
  <c r="Z44" i="23"/>
  <c r="Y44" i="23"/>
  <c r="AA43" i="23"/>
  <c r="Z43" i="23"/>
  <c r="Y43" i="23"/>
  <c r="AA42" i="23"/>
  <c r="Z42" i="23"/>
  <c r="Y42" i="23"/>
  <c r="AA41" i="23"/>
  <c r="Z41" i="23"/>
  <c r="Y41" i="23"/>
  <c r="AA40" i="23"/>
  <c r="Z40" i="23"/>
  <c r="Y40" i="23"/>
  <c r="AA39" i="23"/>
  <c r="Z39" i="23"/>
  <c r="Y39" i="23"/>
  <c r="AA38" i="23"/>
  <c r="Z38" i="23"/>
  <c r="Y38" i="23"/>
  <c r="AA37" i="23"/>
  <c r="Z37" i="23"/>
  <c r="Y37" i="23"/>
  <c r="AA36" i="23"/>
  <c r="Z36" i="23"/>
  <c r="Y36" i="23"/>
  <c r="AA35" i="23"/>
  <c r="Z35" i="23"/>
  <c r="Y35" i="23"/>
  <c r="AA34" i="23"/>
  <c r="Z34" i="23"/>
  <c r="Y34" i="23"/>
  <c r="AA33" i="23"/>
  <c r="Z33" i="23"/>
  <c r="Y33" i="23"/>
  <c r="AA32" i="23"/>
  <c r="Z32" i="23"/>
  <c r="Y32" i="23"/>
  <c r="AA31" i="23"/>
  <c r="Z31" i="23"/>
  <c r="Y31" i="23"/>
  <c r="AA30" i="23"/>
  <c r="Z30" i="23"/>
  <c r="Y30" i="23"/>
  <c r="AA29" i="23"/>
  <c r="Z29" i="23"/>
  <c r="Y29" i="23"/>
  <c r="AA28" i="23"/>
  <c r="Z28" i="23"/>
  <c r="Y28" i="23"/>
  <c r="AA27" i="23"/>
  <c r="Z27" i="23"/>
  <c r="Y27" i="23"/>
  <c r="AA26" i="23"/>
  <c r="Z26" i="23"/>
  <c r="Y26" i="23"/>
  <c r="AA25" i="23"/>
  <c r="Z25" i="23"/>
  <c r="Y25" i="23"/>
  <c r="AA24" i="23"/>
  <c r="Z24" i="23"/>
  <c r="Y24" i="23"/>
  <c r="AA23" i="23"/>
  <c r="Z23" i="23"/>
  <c r="Y23" i="23"/>
  <c r="AA22" i="23"/>
  <c r="Z22" i="23"/>
  <c r="Y22" i="23"/>
  <c r="AA21" i="23"/>
  <c r="Z21" i="23"/>
  <c r="Y21" i="23"/>
  <c r="AA20" i="23"/>
  <c r="Z20" i="23"/>
  <c r="Y20" i="23"/>
  <c r="AA19" i="23"/>
  <c r="Z19" i="23"/>
  <c r="Y19" i="23"/>
  <c r="AA18" i="23"/>
  <c r="Z18" i="23"/>
  <c r="Y18" i="23"/>
  <c r="AA17" i="23"/>
  <c r="Z17" i="23"/>
  <c r="Y17" i="23"/>
  <c r="AA16" i="23"/>
  <c r="Z16" i="23"/>
  <c r="Y16" i="23"/>
  <c r="AA15" i="23"/>
  <c r="Z15" i="23"/>
  <c r="Y15" i="23"/>
  <c r="AA14" i="23"/>
  <c r="Z14" i="23"/>
  <c r="Y14" i="23"/>
  <c r="AA13" i="23"/>
  <c r="Z13" i="23"/>
  <c r="Y13" i="23"/>
  <c r="AA12" i="23"/>
  <c r="Z12" i="23"/>
  <c r="Y12" i="23"/>
  <c r="AA11" i="23"/>
  <c r="Z11" i="23"/>
  <c r="Y11" i="23"/>
  <c r="AA10" i="23"/>
  <c r="Z10" i="23"/>
  <c r="Y10" i="23"/>
  <c r="AA9" i="23"/>
  <c r="Z9" i="23"/>
  <c r="Y9" i="23"/>
  <c r="AA8" i="23"/>
  <c r="Z8" i="23"/>
  <c r="Y8" i="23"/>
  <c r="AA7" i="23"/>
  <c r="Z7" i="23"/>
  <c r="Y7" i="23"/>
  <c r="AA6" i="23"/>
  <c r="Z6" i="23"/>
  <c r="Y6" i="23"/>
  <c r="AA5" i="23"/>
  <c r="Z5" i="23"/>
  <c r="Y5" i="23"/>
  <c r="AA4" i="23"/>
  <c r="Z4" i="23"/>
  <c r="Y4" i="23"/>
  <c r="Q83" i="23"/>
  <c r="P83" i="23"/>
  <c r="O83" i="23"/>
  <c r="Q82" i="23"/>
  <c r="P82" i="23"/>
  <c r="O82" i="23"/>
  <c r="Q81" i="23"/>
  <c r="P81" i="23"/>
  <c r="O81" i="23"/>
  <c r="Q80" i="23"/>
  <c r="P80" i="23"/>
  <c r="O80" i="23"/>
  <c r="Q79" i="23"/>
  <c r="P79" i="23"/>
  <c r="O79" i="23"/>
  <c r="Q78" i="23"/>
  <c r="P78" i="23"/>
  <c r="O78" i="23"/>
  <c r="Q77" i="23"/>
  <c r="P77" i="23"/>
  <c r="O77" i="23"/>
  <c r="Q76" i="23"/>
  <c r="P76" i="23"/>
  <c r="O76" i="23"/>
  <c r="Q75" i="23"/>
  <c r="P75" i="23"/>
  <c r="O75" i="23"/>
  <c r="Q74" i="23"/>
  <c r="P74" i="23"/>
  <c r="O74" i="23"/>
  <c r="Q73" i="23"/>
  <c r="P73" i="23"/>
  <c r="O73" i="23"/>
  <c r="Q72" i="23"/>
  <c r="P72" i="23"/>
  <c r="O72" i="23"/>
  <c r="Q71" i="23"/>
  <c r="P71" i="23"/>
  <c r="O71" i="23"/>
  <c r="Q70" i="23"/>
  <c r="P70" i="23"/>
  <c r="O70" i="23"/>
  <c r="Q69" i="23"/>
  <c r="P69" i="23"/>
  <c r="O69" i="23"/>
  <c r="Q68" i="23"/>
  <c r="P68" i="23"/>
  <c r="O68" i="23"/>
  <c r="Q67" i="23"/>
  <c r="P67" i="23"/>
  <c r="O67" i="23"/>
  <c r="Q66" i="23"/>
  <c r="P66" i="23"/>
  <c r="O66" i="23"/>
  <c r="Q65" i="23"/>
  <c r="P65" i="23"/>
  <c r="O65" i="23"/>
  <c r="Q64" i="23"/>
  <c r="P64" i="23"/>
  <c r="O64" i="23"/>
  <c r="Q63" i="23"/>
  <c r="P63" i="23"/>
  <c r="O63" i="23"/>
  <c r="Q62" i="23"/>
  <c r="P62" i="23"/>
  <c r="O62" i="23"/>
  <c r="Q61" i="23"/>
  <c r="P61" i="23"/>
  <c r="O61" i="23"/>
  <c r="Q60" i="23"/>
  <c r="P60" i="23"/>
  <c r="O60" i="23"/>
  <c r="Q59" i="23"/>
  <c r="P59" i="23"/>
  <c r="O59" i="23"/>
  <c r="Q58" i="23"/>
  <c r="P58" i="23"/>
  <c r="O58" i="23"/>
  <c r="Q57" i="23"/>
  <c r="P57" i="23"/>
  <c r="O57" i="23"/>
  <c r="Q56" i="23"/>
  <c r="P56" i="23"/>
  <c r="O56" i="23"/>
  <c r="Q55" i="23"/>
  <c r="P55" i="23"/>
  <c r="O55" i="23"/>
  <c r="Q54" i="23"/>
  <c r="P54" i="23"/>
  <c r="O54" i="23"/>
  <c r="Q53" i="23"/>
  <c r="P53" i="23"/>
  <c r="O53" i="23"/>
  <c r="Q52" i="23"/>
  <c r="P52" i="23"/>
  <c r="O52" i="23"/>
  <c r="Q51" i="23"/>
  <c r="P51" i="23"/>
  <c r="O51" i="23"/>
  <c r="Q50" i="23"/>
  <c r="P50" i="23"/>
  <c r="O50" i="23"/>
  <c r="Q49" i="23"/>
  <c r="P49" i="23"/>
  <c r="O49" i="23"/>
  <c r="Q48" i="23"/>
  <c r="P48" i="23"/>
  <c r="O48" i="23"/>
  <c r="Q47" i="23"/>
  <c r="P47" i="23"/>
  <c r="O47" i="23"/>
  <c r="Q46" i="23"/>
  <c r="P46" i="23"/>
  <c r="O46" i="23"/>
  <c r="Q45" i="23"/>
  <c r="P45" i="23"/>
  <c r="O45" i="23"/>
  <c r="Q44" i="23"/>
  <c r="P44" i="23"/>
  <c r="O44" i="23"/>
  <c r="Q43" i="23"/>
  <c r="P43" i="23"/>
  <c r="O43" i="23"/>
  <c r="Q42" i="23"/>
  <c r="P42" i="23"/>
  <c r="O42" i="23"/>
  <c r="Q41" i="23"/>
  <c r="P41" i="23"/>
  <c r="O41" i="23"/>
  <c r="Q40" i="23"/>
  <c r="P40" i="23"/>
  <c r="O40" i="23"/>
  <c r="Q39" i="23"/>
  <c r="P39" i="23"/>
  <c r="O39" i="23"/>
  <c r="Q38" i="23"/>
  <c r="P38" i="23"/>
  <c r="O38" i="23"/>
  <c r="Q37" i="23"/>
  <c r="P37" i="23"/>
  <c r="O37" i="23"/>
  <c r="Q36" i="23"/>
  <c r="P36" i="23"/>
  <c r="O36" i="23"/>
  <c r="Q35" i="23"/>
  <c r="P35" i="23"/>
  <c r="O35" i="23"/>
  <c r="Q34" i="23"/>
  <c r="P34" i="23"/>
  <c r="O34" i="23"/>
  <c r="Q33" i="23"/>
  <c r="P33" i="23"/>
  <c r="O33" i="23"/>
  <c r="Q32" i="23"/>
  <c r="P32" i="23"/>
  <c r="O32" i="23"/>
  <c r="Q31" i="23"/>
  <c r="P31" i="23"/>
  <c r="O31" i="23"/>
  <c r="Q30" i="23"/>
  <c r="P30" i="23"/>
  <c r="O30" i="23"/>
  <c r="Q29" i="23"/>
  <c r="P29" i="23"/>
  <c r="O29" i="23"/>
  <c r="Q28" i="23"/>
  <c r="P28" i="23"/>
  <c r="O28" i="23"/>
  <c r="Q27" i="23"/>
  <c r="P27" i="23"/>
  <c r="O27" i="23"/>
  <c r="Q26" i="23"/>
  <c r="P26" i="23"/>
  <c r="O26" i="23"/>
  <c r="Q25" i="23"/>
  <c r="P25" i="23"/>
  <c r="O25" i="23"/>
  <c r="Q24" i="23"/>
  <c r="P24" i="23"/>
  <c r="O24" i="23"/>
  <c r="Q23" i="23"/>
  <c r="P23" i="23"/>
  <c r="O23" i="23"/>
  <c r="Q22" i="23"/>
  <c r="P22" i="23"/>
  <c r="O22" i="23"/>
  <c r="Q21" i="23"/>
  <c r="P21" i="23"/>
  <c r="O21" i="23"/>
  <c r="Q20" i="23"/>
  <c r="P20" i="23"/>
  <c r="O20" i="23"/>
  <c r="Q19" i="23"/>
  <c r="P19" i="23"/>
  <c r="O19" i="23"/>
  <c r="Q18" i="23"/>
  <c r="P18" i="23"/>
  <c r="O18" i="23"/>
  <c r="Q17" i="23"/>
  <c r="P17" i="23"/>
  <c r="O17" i="23"/>
  <c r="Q16" i="23"/>
  <c r="P16" i="23"/>
  <c r="O16" i="23"/>
  <c r="Q15" i="23"/>
  <c r="P15" i="23"/>
  <c r="O15" i="23"/>
  <c r="Q14" i="23"/>
  <c r="P14" i="23"/>
  <c r="O14" i="23"/>
  <c r="Q13" i="23"/>
  <c r="P13" i="23"/>
  <c r="O13" i="23"/>
  <c r="Q12" i="23"/>
  <c r="P12" i="23"/>
  <c r="O12" i="23"/>
  <c r="Q11" i="23"/>
  <c r="P11" i="23"/>
  <c r="O11" i="23"/>
  <c r="Q10" i="23"/>
  <c r="P10" i="23"/>
  <c r="O10" i="23"/>
  <c r="Q9" i="23"/>
  <c r="P9" i="23"/>
  <c r="O9" i="23"/>
  <c r="Q8" i="23"/>
  <c r="P8" i="23"/>
  <c r="O8" i="23"/>
  <c r="Q7" i="23"/>
  <c r="P7" i="23"/>
  <c r="O7" i="23"/>
  <c r="Q6" i="23"/>
  <c r="P6" i="23"/>
  <c r="O6" i="23"/>
  <c r="Q5" i="23"/>
  <c r="P5" i="23"/>
  <c r="O5" i="23"/>
  <c r="Q4" i="23"/>
  <c r="P4" i="23"/>
  <c r="O4" i="23"/>
  <c r="G83" i="23"/>
  <c r="F83" i="23"/>
  <c r="E83" i="23"/>
  <c r="G82" i="23"/>
  <c r="F82" i="23"/>
  <c r="E82" i="23"/>
  <c r="G81" i="23"/>
  <c r="F81" i="23"/>
  <c r="E81" i="23"/>
  <c r="G80" i="23"/>
  <c r="F80" i="23"/>
  <c r="E80" i="23"/>
  <c r="G79" i="23"/>
  <c r="F79" i="23"/>
  <c r="E79" i="23"/>
  <c r="G78" i="23"/>
  <c r="F78" i="23"/>
  <c r="E78" i="23"/>
  <c r="G77" i="23"/>
  <c r="F77" i="23"/>
  <c r="E77" i="23"/>
  <c r="G76" i="23"/>
  <c r="F76" i="23"/>
  <c r="E76" i="23"/>
  <c r="G75" i="23"/>
  <c r="F75" i="23"/>
  <c r="E75" i="23"/>
  <c r="G74" i="23"/>
  <c r="F74" i="23"/>
  <c r="E74" i="23"/>
  <c r="G73" i="23"/>
  <c r="F73" i="23"/>
  <c r="E73" i="23"/>
  <c r="G72" i="23"/>
  <c r="F72" i="23"/>
  <c r="E72" i="23"/>
  <c r="G71" i="23"/>
  <c r="F71" i="23"/>
  <c r="E71" i="23"/>
  <c r="G70" i="23"/>
  <c r="F70" i="23"/>
  <c r="E70" i="23"/>
  <c r="G69" i="23"/>
  <c r="F69" i="23"/>
  <c r="E69" i="23"/>
  <c r="G68" i="23"/>
  <c r="F68" i="23"/>
  <c r="E68" i="23"/>
  <c r="G67" i="23"/>
  <c r="F67" i="23"/>
  <c r="E67" i="23"/>
  <c r="G66" i="23"/>
  <c r="F66" i="23"/>
  <c r="E66" i="23"/>
  <c r="G65" i="23"/>
  <c r="F65" i="23"/>
  <c r="E65" i="23"/>
  <c r="G64" i="23"/>
  <c r="F64" i="23"/>
  <c r="E64" i="23"/>
  <c r="G63" i="23"/>
  <c r="F63" i="23"/>
  <c r="E63" i="23"/>
  <c r="G62" i="23"/>
  <c r="F62" i="23"/>
  <c r="E62" i="23"/>
  <c r="G61" i="23"/>
  <c r="F61" i="23"/>
  <c r="E61" i="23"/>
  <c r="G60" i="23"/>
  <c r="F60" i="23"/>
  <c r="E60" i="23"/>
  <c r="G59" i="23"/>
  <c r="F59" i="23"/>
  <c r="E59" i="23"/>
  <c r="G58" i="23"/>
  <c r="F58" i="23"/>
  <c r="E58" i="23"/>
  <c r="G57" i="23"/>
  <c r="F57" i="23"/>
  <c r="E57" i="23"/>
  <c r="G56" i="23"/>
  <c r="F56" i="23"/>
  <c r="E56" i="23"/>
  <c r="G55" i="23"/>
  <c r="F55" i="23"/>
  <c r="E55" i="23"/>
  <c r="G54" i="23"/>
  <c r="F54" i="23"/>
  <c r="E54" i="23"/>
  <c r="G53" i="23"/>
  <c r="F53" i="23"/>
  <c r="E53" i="23"/>
  <c r="G52" i="23"/>
  <c r="F52" i="23"/>
  <c r="E52" i="23"/>
  <c r="G51" i="23"/>
  <c r="F51" i="23"/>
  <c r="E51" i="23"/>
  <c r="G50" i="23"/>
  <c r="F50" i="23"/>
  <c r="E50" i="23"/>
  <c r="G49" i="23"/>
  <c r="F49" i="23"/>
  <c r="E49" i="23"/>
  <c r="G48" i="23"/>
  <c r="F48" i="23"/>
  <c r="E48" i="23"/>
  <c r="G47" i="23"/>
  <c r="F47" i="23"/>
  <c r="E47" i="23"/>
  <c r="G46" i="23"/>
  <c r="F46" i="23"/>
  <c r="E46" i="23"/>
  <c r="G45" i="23"/>
  <c r="F45" i="23"/>
  <c r="E45" i="23"/>
  <c r="G44" i="23"/>
  <c r="F44" i="23"/>
  <c r="E44" i="23"/>
  <c r="G43" i="23"/>
  <c r="F43" i="23"/>
  <c r="E43" i="23"/>
  <c r="G42" i="23"/>
  <c r="F42" i="23"/>
  <c r="E42" i="23"/>
  <c r="G41" i="23"/>
  <c r="F41" i="23"/>
  <c r="E41" i="23"/>
  <c r="G40" i="23"/>
  <c r="F40" i="23"/>
  <c r="E40" i="23"/>
  <c r="G39" i="23"/>
  <c r="F39" i="23"/>
  <c r="E39" i="23"/>
  <c r="G38" i="23"/>
  <c r="F38" i="23"/>
  <c r="E38" i="23"/>
  <c r="G37" i="23"/>
  <c r="F37" i="23"/>
  <c r="E37" i="23"/>
  <c r="G36" i="23"/>
  <c r="F36" i="23"/>
  <c r="E36" i="23"/>
  <c r="G35" i="23"/>
  <c r="F35" i="23"/>
  <c r="E35" i="23"/>
  <c r="G34" i="23"/>
  <c r="F34" i="23"/>
  <c r="E34" i="23"/>
  <c r="G33" i="23"/>
  <c r="F33" i="23"/>
  <c r="E33" i="23"/>
  <c r="G32" i="23"/>
  <c r="F32" i="23"/>
  <c r="E32" i="23"/>
  <c r="G31" i="23"/>
  <c r="F31" i="23"/>
  <c r="E31" i="23"/>
  <c r="G30" i="23"/>
  <c r="F30" i="23"/>
  <c r="E30" i="23"/>
  <c r="G29" i="23"/>
  <c r="F29" i="23"/>
  <c r="E29" i="23"/>
  <c r="G28" i="23"/>
  <c r="F28" i="23"/>
  <c r="E28" i="23"/>
  <c r="G27" i="23"/>
  <c r="F27" i="23"/>
  <c r="E27" i="23"/>
  <c r="G26" i="23"/>
  <c r="F26" i="23"/>
  <c r="E26" i="23"/>
  <c r="G25" i="23"/>
  <c r="F25" i="23"/>
  <c r="E25" i="23"/>
  <c r="G24" i="23"/>
  <c r="F24" i="23"/>
  <c r="E24" i="23"/>
  <c r="G23" i="23"/>
  <c r="F23" i="23"/>
  <c r="E23" i="23"/>
  <c r="G22" i="23"/>
  <c r="F22" i="23"/>
  <c r="E22" i="23"/>
  <c r="G21" i="23"/>
  <c r="F21" i="23"/>
  <c r="E21" i="23"/>
  <c r="G20" i="23"/>
  <c r="F20" i="23"/>
  <c r="E20" i="23"/>
  <c r="G19" i="23"/>
  <c r="F19" i="23"/>
  <c r="E19" i="23"/>
  <c r="G18" i="23"/>
  <c r="F18" i="23"/>
  <c r="E18" i="23"/>
  <c r="G17" i="23"/>
  <c r="F17" i="23"/>
  <c r="E17" i="23"/>
  <c r="G16" i="23"/>
  <c r="F16" i="23"/>
  <c r="E16" i="23"/>
  <c r="G15" i="23"/>
  <c r="F15" i="23"/>
  <c r="E15" i="23"/>
  <c r="G14" i="23"/>
  <c r="F14" i="23"/>
  <c r="E14" i="23"/>
  <c r="G13" i="23"/>
  <c r="F13" i="23"/>
  <c r="E13" i="23"/>
  <c r="G12" i="23"/>
  <c r="F12" i="23"/>
  <c r="E12" i="23"/>
  <c r="G11" i="23"/>
  <c r="F11" i="23"/>
  <c r="E11" i="23"/>
  <c r="G10" i="23"/>
  <c r="F10" i="23"/>
  <c r="E10" i="23"/>
  <c r="G9" i="23"/>
  <c r="F9" i="23"/>
  <c r="E9" i="23"/>
  <c r="G8" i="23"/>
  <c r="F8" i="23"/>
  <c r="E8" i="23"/>
  <c r="G7" i="23"/>
  <c r="F7" i="23"/>
  <c r="E7" i="23"/>
  <c r="G6" i="23"/>
  <c r="F6" i="23"/>
  <c r="E6" i="23"/>
  <c r="G5" i="23"/>
  <c r="F5" i="23"/>
  <c r="E5" i="23"/>
  <c r="G4" i="23"/>
  <c r="F4" i="23"/>
  <c r="E4" i="23"/>
  <c r="Z72" i="18" l="1"/>
  <c r="Z23" i="18"/>
  <c r="EV7" i="23"/>
  <c r="EL7" i="23"/>
  <c r="EB6" i="23"/>
  <c r="DR6" i="23"/>
  <c r="DH6" i="23"/>
  <c r="CX7" i="23"/>
  <c r="CD6" i="23"/>
  <c r="BT7" i="23"/>
  <c r="BJ6" i="23"/>
  <c r="AZ8" i="23"/>
  <c r="AP6" i="23"/>
  <c r="AF6" i="23"/>
  <c r="V6" i="23"/>
  <c r="L6" i="23"/>
  <c r="B5" i="23"/>
  <c r="B6" i="23" s="1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Z73" i="18" l="1"/>
  <c r="EV8" i="23"/>
  <c r="EL8" i="23"/>
  <c r="EB7" i="23"/>
  <c r="DR7" i="23"/>
  <c r="DH7" i="23"/>
  <c r="CX8" i="23"/>
  <c r="CD7" i="23"/>
  <c r="BT8" i="23"/>
  <c r="BJ7" i="23"/>
  <c r="AZ9" i="23"/>
  <c r="AP7" i="23"/>
  <c r="AF7" i="23"/>
  <c r="V7" i="23"/>
  <c r="L7" i="23"/>
  <c r="FI4" i="23"/>
  <c r="FJ4" i="23"/>
  <c r="FK4" i="23"/>
  <c r="FS4" i="23"/>
  <c r="FT4" i="23"/>
  <c r="FU4" i="23"/>
  <c r="GC4" i="23"/>
  <c r="GD4" i="23"/>
  <c r="GE4" i="23"/>
  <c r="GM4" i="23"/>
  <c r="GN4" i="23"/>
  <c r="GO4" i="23"/>
  <c r="GW4" i="23"/>
  <c r="GX4" i="23"/>
  <c r="GY4" i="23"/>
  <c r="HG4" i="23"/>
  <c r="HH4" i="23"/>
  <c r="HI4" i="23"/>
  <c r="FF5" i="23"/>
  <c r="FI5" i="23"/>
  <c r="FJ5" i="23"/>
  <c r="FK5" i="23"/>
  <c r="FP5" i="23"/>
  <c r="FS5" i="23"/>
  <c r="FT5" i="23"/>
  <c r="FU5" i="23"/>
  <c r="FZ5" i="23"/>
  <c r="GC5" i="23"/>
  <c r="GD5" i="23"/>
  <c r="GE5" i="23"/>
  <c r="GJ5" i="23"/>
  <c r="GM5" i="23"/>
  <c r="GN5" i="23"/>
  <c r="GO5" i="23"/>
  <c r="GT5" i="23"/>
  <c r="GW5" i="23"/>
  <c r="GX5" i="23"/>
  <c r="GY5" i="23"/>
  <c r="HD5" i="23"/>
  <c r="HD6" i="23" s="1"/>
  <c r="HG5" i="23"/>
  <c r="HH5" i="23"/>
  <c r="HI5" i="23"/>
  <c r="FF6" i="23"/>
  <c r="FI6" i="23"/>
  <c r="FJ6" i="23"/>
  <c r="FK6" i="23"/>
  <c r="FS6" i="23"/>
  <c r="FT6" i="23"/>
  <c r="FU6" i="23"/>
  <c r="GC6" i="23"/>
  <c r="GD6" i="23"/>
  <c r="GE6" i="23"/>
  <c r="GM6" i="23"/>
  <c r="GN6" i="23"/>
  <c r="GO6" i="23"/>
  <c r="GT6" i="23"/>
  <c r="GW6" i="23"/>
  <c r="GX6" i="23"/>
  <c r="GY6" i="23"/>
  <c r="HG6" i="23"/>
  <c r="HH6" i="23"/>
  <c r="HI6" i="23"/>
  <c r="FI7" i="23"/>
  <c r="FJ7" i="23"/>
  <c r="FK7" i="23"/>
  <c r="FS7" i="23"/>
  <c r="FT7" i="23"/>
  <c r="FU7" i="23"/>
  <c r="GC7" i="23"/>
  <c r="GD7" i="23"/>
  <c r="GE7" i="23"/>
  <c r="GM7" i="23"/>
  <c r="GN7" i="23"/>
  <c r="GO7" i="23"/>
  <c r="GW7" i="23"/>
  <c r="GX7" i="23"/>
  <c r="GY7" i="23"/>
  <c r="HG7" i="23"/>
  <c r="HH7" i="23"/>
  <c r="HI7" i="23"/>
  <c r="FI8" i="23"/>
  <c r="FJ8" i="23"/>
  <c r="FK8" i="23"/>
  <c r="FS8" i="23"/>
  <c r="FT8" i="23"/>
  <c r="FU8" i="23"/>
  <c r="GC8" i="23"/>
  <c r="GD8" i="23"/>
  <c r="GE8" i="23"/>
  <c r="GM8" i="23"/>
  <c r="GN8" i="23"/>
  <c r="GO8" i="23"/>
  <c r="GW8" i="23"/>
  <c r="GX8" i="23"/>
  <c r="GY8" i="23"/>
  <c r="HG8" i="23"/>
  <c r="HH8" i="23"/>
  <c r="HI8" i="23"/>
  <c r="FI9" i="23"/>
  <c r="FJ9" i="23"/>
  <c r="FK9" i="23"/>
  <c r="FS9" i="23"/>
  <c r="FT9" i="23"/>
  <c r="FU9" i="23"/>
  <c r="GC9" i="23"/>
  <c r="GD9" i="23"/>
  <c r="GE9" i="23"/>
  <c r="GM9" i="23"/>
  <c r="GN9" i="23"/>
  <c r="GO9" i="23"/>
  <c r="GW9" i="23"/>
  <c r="GX9" i="23"/>
  <c r="GY9" i="23"/>
  <c r="HG9" i="23"/>
  <c r="HH9" i="23"/>
  <c r="HI9" i="23"/>
  <c r="FI10" i="23"/>
  <c r="FJ10" i="23"/>
  <c r="FK10" i="23"/>
  <c r="FS10" i="23"/>
  <c r="FT10" i="23"/>
  <c r="FU10" i="23"/>
  <c r="GC10" i="23"/>
  <c r="GD10" i="23"/>
  <c r="GE10" i="23"/>
  <c r="GM10" i="23"/>
  <c r="GN10" i="23"/>
  <c r="GO10" i="23"/>
  <c r="GW10" i="23"/>
  <c r="GX10" i="23"/>
  <c r="GY10" i="23"/>
  <c r="HG10" i="23"/>
  <c r="HH10" i="23"/>
  <c r="HI10" i="23"/>
  <c r="FI11" i="23"/>
  <c r="FJ11" i="23"/>
  <c r="FK11" i="23"/>
  <c r="FS11" i="23"/>
  <c r="FT11" i="23"/>
  <c r="FU11" i="23"/>
  <c r="GC11" i="23"/>
  <c r="GD11" i="23"/>
  <c r="GE11" i="23"/>
  <c r="GM11" i="23"/>
  <c r="GN11" i="23"/>
  <c r="GO11" i="23"/>
  <c r="GW11" i="23"/>
  <c r="GX11" i="23"/>
  <c r="GY11" i="23"/>
  <c r="HG11" i="23"/>
  <c r="HH11" i="23"/>
  <c r="HI11" i="23"/>
  <c r="FI12" i="23"/>
  <c r="FJ12" i="23"/>
  <c r="FK12" i="23"/>
  <c r="FS12" i="23"/>
  <c r="FT12" i="23"/>
  <c r="FU12" i="23"/>
  <c r="GC12" i="23"/>
  <c r="GD12" i="23"/>
  <c r="GE12" i="23"/>
  <c r="GM12" i="23"/>
  <c r="GN12" i="23"/>
  <c r="GO12" i="23"/>
  <c r="GW12" i="23"/>
  <c r="GX12" i="23"/>
  <c r="GY12" i="23"/>
  <c r="HG12" i="23"/>
  <c r="HH12" i="23"/>
  <c r="HI12" i="23"/>
  <c r="FI13" i="23"/>
  <c r="FJ13" i="23"/>
  <c r="FK13" i="23"/>
  <c r="FS13" i="23"/>
  <c r="FT13" i="23"/>
  <c r="FU13" i="23"/>
  <c r="GC13" i="23"/>
  <c r="GD13" i="23"/>
  <c r="GE13" i="23"/>
  <c r="GM13" i="23"/>
  <c r="GN13" i="23"/>
  <c r="GO13" i="23"/>
  <c r="GW13" i="23"/>
  <c r="GX13" i="23"/>
  <c r="GY13" i="23"/>
  <c r="HG13" i="23"/>
  <c r="HH13" i="23"/>
  <c r="HI13" i="23"/>
  <c r="FI14" i="23"/>
  <c r="FJ14" i="23"/>
  <c r="FK14" i="23"/>
  <c r="FS14" i="23"/>
  <c r="FT14" i="23"/>
  <c r="FU14" i="23"/>
  <c r="GC14" i="23"/>
  <c r="GD14" i="23"/>
  <c r="GE14" i="23"/>
  <c r="GM14" i="23"/>
  <c r="GN14" i="23"/>
  <c r="GO14" i="23"/>
  <c r="GW14" i="23"/>
  <c r="GX14" i="23"/>
  <c r="GY14" i="23"/>
  <c r="HG14" i="23"/>
  <c r="HH14" i="23"/>
  <c r="HI14" i="23"/>
  <c r="FI15" i="23"/>
  <c r="FJ15" i="23"/>
  <c r="FK15" i="23"/>
  <c r="FS15" i="23"/>
  <c r="FT15" i="23"/>
  <c r="FU15" i="23"/>
  <c r="GC15" i="23"/>
  <c r="GD15" i="23"/>
  <c r="GE15" i="23"/>
  <c r="GM15" i="23"/>
  <c r="GN15" i="23"/>
  <c r="GO15" i="23"/>
  <c r="GW15" i="23"/>
  <c r="GX15" i="23"/>
  <c r="GY15" i="23"/>
  <c r="HG15" i="23"/>
  <c r="HH15" i="23"/>
  <c r="HI15" i="23"/>
  <c r="FI16" i="23"/>
  <c r="FJ16" i="23"/>
  <c r="FK16" i="23"/>
  <c r="FS16" i="23"/>
  <c r="FT16" i="23"/>
  <c r="FU16" i="23"/>
  <c r="GC16" i="23"/>
  <c r="GD16" i="23"/>
  <c r="GE16" i="23"/>
  <c r="GM16" i="23"/>
  <c r="GN16" i="23"/>
  <c r="GO16" i="23"/>
  <c r="GW16" i="23"/>
  <c r="GX16" i="23"/>
  <c r="GY16" i="23"/>
  <c r="HG16" i="23"/>
  <c r="HH16" i="23"/>
  <c r="HI16" i="23"/>
  <c r="FI17" i="23"/>
  <c r="FJ17" i="23"/>
  <c r="FK17" i="23"/>
  <c r="FS17" i="23"/>
  <c r="FT17" i="23"/>
  <c r="FU17" i="23"/>
  <c r="GC17" i="23"/>
  <c r="GD17" i="23"/>
  <c r="GE17" i="23"/>
  <c r="GM17" i="23"/>
  <c r="GN17" i="23"/>
  <c r="GO17" i="23"/>
  <c r="GW17" i="23"/>
  <c r="GX17" i="23"/>
  <c r="GY17" i="23"/>
  <c r="HG17" i="23"/>
  <c r="HH17" i="23"/>
  <c r="HI17" i="23"/>
  <c r="FI18" i="23"/>
  <c r="FJ18" i="23"/>
  <c r="FK18" i="23"/>
  <c r="FS18" i="23"/>
  <c r="FT18" i="23"/>
  <c r="FU18" i="23"/>
  <c r="GC18" i="23"/>
  <c r="GD18" i="23"/>
  <c r="GE18" i="23"/>
  <c r="GM18" i="23"/>
  <c r="GN18" i="23"/>
  <c r="GO18" i="23"/>
  <c r="GW18" i="23"/>
  <c r="GX18" i="23"/>
  <c r="GY18" i="23"/>
  <c r="HG18" i="23"/>
  <c r="HH18" i="23"/>
  <c r="HI18" i="23"/>
  <c r="FI19" i="23"/>
  <c r="FJ19" i="23"/>
  <c r="FK19" i="23"/>
  <c r="FS19" i="23"/>
  <c r="FT19" i="23"/>
  <c r="FU19" i="23"/>
  <c r="GC19" i="23"/>
  <c r="GD19" i="23"/>
  <c r="GE19" i="23"/>
  <c r="GM19" i="23"/>
  <c r="GN19" i="23"/>
  <c r="GO19" i="23"/>
  <c r="GW19" i="23"/>
  <c r="GX19" i="23"/>
  <c r="GY19" i="23"/>
  <c r="HG19" i="23"/>
  <c r="HH19" i="23"/>
  <c r="HI19" i="23"/>
  <c r="FI20" i="23"/>
  <c r="FJ20" i="23"/>
  <c r="FK20" i="23"/>
  <c r="FS20" i="23"/>
  <c r="FT20" i="23"/>
  <c r="FU20" i="23"/>
  <c r="GC20" i="23"/>
  <c r="GD20" i="23"/>
  <c r="GE20" i="23"/>
  <c r="GM20" i="23"/>
  <c r="GN20" i="23"/>
  <c r="GO20" i="23"/>
  <c r="GW20" i="23"/>
  <c r="GX20" i="23"/>
  <c r="GY20" i="23"/>
  <c r="HG20" i="23"/>
  <c r="HH20" i="23"/>
  <c r="HI20" i="23"/>
  <c r="FI21" i="23"/>
  <c r="FJ21" i="23"/>
  <c r="FK21" i="23"/>
  <c r="FS21" i="23"/>
  <c r="FT21" i="23"/>
  <c r="FU21" i="23"/>
  <c r="GC21" i="23"/>
  <c r="GD21" i="23"/>
  <c r="GE21" i="23"/>
  <c r="GM21" i="23"/>
  <c r="GN21" i="23"/>
  <c r="GO21" i="23"/>
  <c r="GW21" i="23"/>
  <c r="GX21" i="23"/>
  <c r="GY21" i="23"/>
  <c r="HG21" i="23"/>
  <c r="HH21" i="23"/>
  <c r="HI21" i="23"/>
  <c r="FI22" i="23"/>
  <c r="FJ22" i="23"/>
  <c r="FK22" i="23"/>
  <c r="FS22" i="23"/>
  <c r="FT22" i="23"/>
  <c r="FU22" i="23"/>
  <c r="GC22" i="23"/>
  <c r="GD22" i="23"/>
  <c r="GE22" i="23"/>
  <c r="GM22" i="23"/>
  <c r="GN22" i="23"/>
  <c r="GO22" i="23"/>
  <c r="GW22" i="23"/>
  <c r="GX22" i="23"/>
  <c r="GY22" i="23"/>
  <c r="HG22" i="23"/>
  <c r="HH22" i="23"/>
  <c r="HI22" i="23"/>
  <c r="FI23" i="23"/>
  <c r="FJ23" i="23"/>
  <c r="FK23" i="23"/>
  <c r="FS23" i="23"/>
  <c r="FT23" i="23"/>
  <c r="FU23" i="23"/>
  <c r="GC23" i="23"/>
  <c r="GD23" i="23"/>
  <c r="GE23" i="23"/>
  <c r="GM23" i="23"/>
  <c r="GN23" i="23"/>
  <c r="GO23" i="23"/>
  <c r="GW23" i="23"/>
  <c r="GX23" i="23"/>
  <c r="GY23" i="23"/>
  <c r="HG23" i="23"/>
  <c r="HH23" i="23"/>
  <c r="HI23" i="23"/>
  <c r="FF24" i="23"/>
  <c r="FI24" i="23"/>
  <c r="FJ24" i="23"/>
  <c r="FK24" i="23"/>
  <c r="FP24" i="23"/>
  <c r="FS24" i="23"/>
  <c r="FT24" i="23"/>
  <c r="FU24" i="23"/>
  <c r="FZ24" i="23"/>
  <c r="GC24" i="23"/>
  <c r="GD24" i="23"/>
  <c r="GE24" i="23"/>
  <c r="GJ24" i="23"/>
  <c r="GM24" i="23"/>
  <c r="GN24" i="23"/>
  <c r="GO24" i="23"/>
  <c r="GT24" i="23"/>
  <c r="GW24" i="23"/>
  <c r="GX24" i="23"/>
  <c r="GY24" i="23"/>
  <c r="HD24" i="23"/>
  <c r="HG24" i="23"/>
  <c r="HH24" i="23"/>
  <c r="HI24" i="23"/>
  <c r="FF25" i="23"/>
  <c r="FI25" i="23"/>
  <c r="FJ25" i="23"/>
  <c r="FK25" i="23"/>
  <c r="FP25" i="23"/>
  <c r="FP26" i="23" s="1"/>
  <c r="FS25" i="23"/>
  <c r="FT25" i="23"/>
  <c r="FU25" i="23"/>
  <c r="FZ25" i="23"/>
  <c r="FZ26" i="23" s="1"/>
  <c r="FZ27" i="23" s="1"/>
  <c r="GC25" i="23"/>
  <c r="GD25" i="23"/>
  <c r="GE25" i="23"/>
  <c r="GJ25" i="23"/>
  <c r="GM25" i="23"/>
  <c r="GN25" i="23"/>
  <c r="GO25" i="23"/>
  <c r="GT25" i="23"/>
  <c r="GW25" i="23"/>
  <c r="GX25" i="23"/>
  <c r="GY25" i="23"/>
  <c r="HG25" i="23"/>
  <c r="HH25" i="23"/>
  <c r="HI25" i="23"/>
  <c r="FI26" i="23"/>
  <c r="FJ26" i="23"/>
  <c r="FK26" i="23"/>
  <c r="FS26" i="23"/>
  <c r="FT26" i="23"/>
  <c r="FU26" i="23"/>
  <c r="GC26" i="23"/>
  <c r="GD26" i="23"/>
  <c r="GE26" i="23"/>
  <c r="GM26" i="23"/>
  <c r="GN26" i="23"/>
  <c r="GO26" i="23"/>
  <c r="GW26" i="23"/>
  <c r="GX26" i="23"/>
  <c r="GY26" i="23"/>
  <c r="HG26" i="23"/>
  <c r="HH26" i="23"/>
  <c r="HI26" i="23"/>
  <c r="FI27" i="23"/>
  <c r="FJ27" i="23"/>
  <c r="FK27" i="23"/>
  <c r="FS27" i="23"/>
  <c r="FT27" i="23"/>
  <c r="FU27" i="23"/>
  <c r="GC27" i="23"/>
  <c r="GD27" i="23"/>
  <c r="GE27" i="23"/>
  <c r="GM27" i="23"/>
  <c r="GN27" i="23"/>
  <c r="GO27" i="23"/>
  <c r="GW27" i="23"/>
  <c r="GX27" i="23"/>
  <c r="GY27" i="23"/>
  <c r="HG27" i="23"/>
  <c r="HH27" i="23"/>
  <c r="HI27" i="23"/>
  <c r="FI28" i="23"/>
  <c r="FJ28" i="23"/>
  <c r="FK28" i="23"/>
  <c r="FS28" i="23"/>
  <c r="FT28" i="23"/>
  <c r="FU28" i="23"/>
  <c r="GC28" i="23"/>
  <c r="GD28" i="23"/>
  <c r="GE28" i="23"/>
  <c r="GM28" i="23"/>
  <c r="GN28" i="23"/>
  <c r="GO28" i="23"/>
  <c r="GW28" i="23"/>
  <c r="GX28" i="23"/>
  <c r="GY28" i="23"/>
  <c r="HG28" i="23"/>
  <c r="HH28" i="23"/>
  <c r="HI28" i="23"/>
  <c r="FI29" i="23"/>
  <c r="FJ29" i="23"/>
  <c r="FK29" i="23"/>
  <c r="FS29" i="23"/>
  <c r="FT29" i="23"/>
  <c r="FU29" i="23"/>
  <c r="GC29" i="23"/>
  <c r="GD29" i="23"/>
  <c r="GE29" i="23"/>
  <c r="GM29" i="23"/>
  <c r="GN29" i="23"/>
  <c r="GO29" i="23"/>
  <c r="GW29" i="23"/>
  <c r="GX29" i="23"/>
  <c r="GY29" i="23"/>
  <c r="HG29" i="23"/>
  <c r="HH29" i="23"/>
  <c r="HI29" i="23"/>
  <c r="FI30" i="23"/>
  <c r="FJ30" i="23"/>
  <c r="FK30" i="23"/>
  <c r="FS30" i="23"/>
  <c r="FT30" i="23"/>
  <c r="FU30" i="23"/>
  <c r="GC30" i="23"/>
  <c r="GD30" i="23"/>
  <c r="GE30" i="23"/>
  <c r="GM30" i="23"/>
  <c r="GN30" i="23"/>
  <c r="GO30" i="23"/>
  <c r="GW30" i="23"/>
  <c r="GX30" i="23"/>
  <c r="GY30" i="23"/>
  <c r="HG30" i="23"/>
  <c r="HH30" i="23"/>
  <c r="HI30" i="23"/>
  <c r="FI31" i="23"/>
  <c r="FJ31" i="23"/>
  <c r="FK31" i="23"/>
  <c r="FS31" i="23"/>
  <c r="FT31" i="23"/>
  <c r="FU31" i="23"/>
  <c r="GC31" i="23"/>
  <c r="GD31" i="23"/>
  <c r="GE31" i="23"/>
  <c r="GM31" i="23"/>
  <c r="GN31" i="23"/>
  <c r="GO31" i="23"/>
  <c r="GW31" i="23"/>
  <c r="GX31" i="23"/>
  <c r="GY31" i="23"/>
  <c r="HG31" i="23"/>
  <c r="HH31" i="23"/>
  <c r="HI31" i="23"/>
  <c r="FI32" i="23"/>
  <c r="FJ32" i="23"/>
  <c r="FK32" i="23"/>
  <c r="FS32" i="23"/>
  <c r="FT32" i="23"/>
  <c r="FU32" i="23"/>
  <c r="GC32" i="23"/>
  <c r="GD32" i="23"/>
  <c r="GE32" i="23"/>
  <c r="GM32" i="23"/>
  <c r="GN32" i="23"/>
  <c r="GO32" i="23"/>
  <c r="GW32" i="23"/>
  <c r="GX32" i="23"/>
  <c r="GY32" i="23"/>
  <c r="HG32" i="23"/>
  <c r="HH32" i="23"/>
  <c r="HI32" i="23"/>
  <c r="FI33" i="23"/>
  <c r="FJ33" i="23"/>
  <c r="FK33" i="23"/>
  <c r="FS33" i="23"/>
  <c r="FT33" i="23"/>
  <c r="FU33" i="23"/>
  <c r="GC33" i="23"/>
  <c r="GD33" i="23"/>
  <c r="GE33" i="23"/>
  <c r="GM33" i="23"/>
  <c r="GN33" i="23"/>
  <c r="GO33" i="23"/>
  <c r="GW33" i="23"/>
  <c r="GX33" i="23"/>
  <c r="GY33" i="23"/>
  <c r="HG33" i="23"/>
  <c r="HH33" i="23"/>
  <c r="HI33" i="23"/>
  <c r="FI34" i="23"/>
  <c r="FJ34" i="23"/>
  <c r="FK34" i="23"/>
  <c r="FS34" i="23"/>
  <c r="FT34" i="23"/>
  <c r="FU34" i="23"/>
  <c r="GC34" i="23"/>
  <c r="GD34" i="23"/>
  <c r="GE34" i="23"/>
  <c r="GM34" i="23"/>
  <c r="GN34" i="23"/>
  <c r="GO34" i="23"/>
  <c r="GW34" i="23"/>
  <c r="GX34" i="23"/>
  <c r="GY34" i="23"/>
  <c r="HG34" i="23"/>
  <c r="HH34" i="23"/>
  <c r="HI34" i="23"/>
  <c r="FI35" i="23"/>
  <c r="FJ35" i="23"/>
  <c r="FK35" i="23"/>
  <c r="FS35" i="23"/>
  <c r="FT35" i="23"/>
  <c r="FU35" i="23"/>
  <c r="GC35" i="23"/>
  <c r="GD35" i="23"/>
  <c r="GE35" i="23"/>
  <c r="GM35" i="23"/>
  <c r="GN35" i="23"/>
  <c r="GO35" i="23"/>
  <c r="GW35" i="23"/>
  <c r="GX35" i="23"/>
  <c r="GY35" i="23"/>
  <c r="HG35" i="23"/>
  <c r="HH35" i="23"/>
  <c r="HI35" i="23"/>
  <c r="FI36" i="23"/>
  <c r="FJ36" i="23"/>
  <c r="FK36" i="23"/>
  <c r="FS36" i="23"/>
  <c r="FT36" i="23"/>
  <c r="FU36" i="23"/>
  <c r="GC36" i="23"/>
  <c r="GD36" i="23"/>
  <c r="GE36" i="23"/>
  <c r="GM36" i="23"/>
  <c r="GN36" i="23"/>
  <c r="GO36" i="23"/>
  <c r="GW36" i="23"/>
  <c r="GX36" i="23"/>
  <c r="GY36" i="23"/>
  <c r="HG36" i="23"/>
  <c r="HH36" i="23"/>
  <c r="HI36" i="23"/>
  <c r="FI37" i="23"/>
  <c r="FJ37" i="23"/>
  <c r="FK37" i="23"/>
  <c r="FS37" i="23"/>
  <c r="FT37" i="23"/>
  <c r="FU37" i="23"/>
  <c r="GC37" i="23"/>
  <c r="GD37" i="23"/>
  <c r="GE37" i="23"/>
  <c r="GM37" i="23"/>
  <c r="GN37" i="23"/>
  <c r="GO37" i="23"/>
  <c r="GW37" i="23"/>
  <c r="GX37" i="23"/>
  <c r="GY37" i="23"/>
  <c r="HG37" i="23"/>
  <c r="HH37" i="23"/>
  <c r="HI37" i="23"/>
  <c r="FI38" i="23"/>
  <c r="FJ38" i="23"/>
  <c r="FK38" i="23"/>
  <c r="FS38" i="23"/>
  <c r="FT38" i="23"/>
  <c r="FU38" i="23"/>
  <c r="GC38" i="23"/>
  <c r="GD38" i="23"/>
  <c r="GE38" i="23"/>
  <c r="GM38" i="23"/>
  <c r="GN38" i="23"/>
  <c r="GO38" i="23"/>
  <c r="GW38" i="23"/>
  <c r="GX38" i="23"/>
  <c r="GY38" i="23"/>
  <c r="HG38" i="23"/>
  <c r="HH38" i="23"/>
  <c r="HI38" i="23"/>
  <c r="FI39" i="23"/>
  <c r="FJ39" i="23"/>
  <c r="FK39" i="23"/>
  <c r="FS39" i="23"/>
  <c r="FT39" i="23"/>
  <c r="FU39" i="23"/>
  <c r="GC39" i="23"/>
  <c r="GD39" i="23"/>
  <c r="GE39" i="23"/>
  <c r="GM39" i="23"/>
  <c r="GN39" i="23"/>
  <c r="GO39" i="23"/>
  <c r="GW39" i="23"/>
  <c r="GX39" i="23"/>
  <c r="GY39" i="23"/>
  <c r="HG39" i="23"/>
  <c r="HH39" i="23"/>
  <c r="HI39" i="23"/>
  <c r="FI40" i="23"/>
  <c r="FJ40" i="23"/>
  <c r="FK40" i="23"/>
  <c r="FS40" i="23"/>
  <c r="FT40" i="23"/>
  <c r="FU40" i="23"/>
  <c r="GC40" i="23"/>
  <c r="GD40" i="23"/>
  <c r="GE40" i="23"/>
  <c r="GM40" i="23"/>
  <c r="GN40" i="23"/>
  <c r="GO40" i="23"/>
  <c r="GW40" i="23"/>
  <c r="GX40" i="23"/>
  <c r="GY40" i="23"/>
  <c r="HG40" i="23"/>
  <c r="HH40" i="23"/>
  <c r="HI40" i="23"/>
  <c r="FI41" i="23"/>
  <c r="FJ41" i="23"/>
  <c r="FK41" i="23"/>
  <c r="FS41" i="23"/>
  <c r="FT41" i="23"/>
  <c r="FU41" i="23"/>
  <c r="GC41" i="23"/>
  <c r="GD41" i="23"/>
  <c r="GE41" i="23"/>
  <c r="GM41" i="23"/>
  <c r="GN41" i="23"/>
  <c r="GO41" i="23"/>
  <c r="GW41" i="23"/>
  <c r="GX41" i="23"/>
  <c r="GY41" i="23"/>
  <c r="HG41" i="23"/>
  <c r="HH41" i="23"/>
  <c r="HI41" i="23"/>
  <c r="FI42" i="23"/>
  <c r="FJ42" i="23"/>
  <c r="FK42" i="23"/>
  <c r="FS42" i="23"/>
  <c r="FT42" i="23"/>
  <c r="FU42" i="23"/>
  <c r="GC42" i="23"/>
  <c r="GD42" i="23"/>
  <c r="GE42" i="23"/>
  <c r="GM42" i="23"/>
  <c r="GN42" i="23"/>
  <c r="GO42" i="23"/>
  <c r="GW42" i="23"/>
  <c r="GX42" i="23"/>
  <c r="GY42" i="23"/>
  <c r="HG42" i="23"/>
  <c r="HH42" i="23"/>
  <c r="HI42" i="23"/>
  <c r="FI43" i="23"/>
  <c r="FJ43" i="23"/>
  <c r="FK43" i="23"/>
  <c r="FS43" i="23"/>
  <c r="FT43" i="23"/>
  <c r="FU43" i="23"/>
  <c r="GC43" i="23"/>
  <c r="GD43" i="23"/>
  <c r="GE43" i="23"/>
  <c r="GM43" i="23"/>
  <c r="GN43" i="23"/>
  <c r="GO43" i="23"/>
  <c r="GW43" i="23"/>
  <c r="GX43" i="23"/>
  <c r="GY43" i="23"/>
  <c r="HG43" i="23"/>
  <c r="HH43" i="23"/>
  <c r="HI43" i="23"/>
  <c r="FI44" i="23"/>
  <c r="FJ44" i="23"/>
  <c r="FK44" i="23"/>
  <c r="FS44" i="23"/>
  <c r="FT44" i="23"/>
  <c r="FU44" i="23"/>
  <c r="GC44" i="23"/>
  <c r="GD44" i="23"/>
  <c r="GE44" i="23"/>
  <c r="GM44" i="23"/>
  <c r="GN44" i="23"/>
  <c r="GO44" i="23"/>
  <c r="GW44" i="23"/>
  <c r="GX44" i="23"/>
  <c r="GY44" i="23"/>
  <c r="HG44" i="23"/>
  <c r="HH44" i="23"/>
  <c r="HI44" i="23"/>
  <c r="FI45" i="23"/>
  <c r="FJ45" i="23"/>
  <c r="FK45" i="23"/>
  <c r="FS45" i="23"/>
  <c r="FT45" i="23"/>
  <c r="FU45" i="23"/>
  <c r="GC45" i="23"/>
  <c r="GD45" i="23"/>
  <c r="GE45" i="23"/>
  <c r="GM45" i="23"/>
  <c r="GN45" i="23"/>
  <c r="GO45" i="23"/>
  <c r="GW45" i="23"/>
  <c r="GX45" i="23"/>
  <c r="GY45" i="23"/>
  <c r="HG45" i="23"/>
  <c r="HH45" i="23"/>
  <c r="HI45" i="23"/>
  <c r="FI46" i="23"/>
  <c r="FJ46" i="23"/>
  <c r="FK46" i="23"/>
  <c r="FS46" i="23"/>
  <c r="FT46" i="23"/>
  <c r="FU46" i="23"/>
  <c r="GC46" i="23"/>
  <c r="GD46" i="23"/>
  <c r="GE46" i="23"/>
  <c r="GM46" i="23"/>
  <c r="GN46" i="23"/>
  <c r="GO46" i="23"/>
  <c r="GW46" i="23"/>
  <c r="GX46" i="23"/>
  <c r="GY46" i="23"/>
  <c r="HG46" i="23"/>
  <c r="HH46" i="23"/>
  <c r="HI46" i="23"/>
  <c r="FI47" i="23"/>
  <c r="FJ47" i="23"/>
  <c r="FK47" i="23"/>
  <c r="FS47" i="23"/>
  <c r="FT47" i="23"/>
  <c r="FU47" i="23"/>
  <c r="GC47" i="23"/>
  <c r="GD47" i="23"/>
  <c r="GE47" i="23"/>
  <c r="GM47" i="23"/>
  <c r="GN47" i="23"/>
  <c r="GO47" i="23"/>
  <c r="GW47" i="23"/>
  <c r="GX47" i="23"/>
  <c r="GY47" i="23"/>
  <c r="HG47" i="23"/>
  <c r="HH47" i="23"/>
  <c r="HI47" i="23"/>
  <c r="FI48" i="23"/>
  <c r="FJ48" i="23"/>
  <c r="FK48" i="23"/>
  <c r="FS48" i="23"/>
  <c r="FT48" i="23"/>
  <c r="FU48" i="23"/>
  <c r="GC48" i="23"/>
  <c r="GD48" i="23"/>
  <c r="GE48" i="23"/>
  <c r="GM48" i="23"/>
  <c r="GN48" i="23"/>
  <c r="GO48" i="23"/>
  <c r="GW48" i="23"/>
  <c r="GX48" i="23"/>
  <c r="GY48" i="23"/>
  <c r="HG48" i="23"/>
  <c r="HH48" i="23"/>
  <c r="HI48" i="23"/>
  <c r="FI49" i="23"/>
  <c r="FJ49" i="23"/>
  <c r="FK49" i="23"/>
  <c r="FS49" i="23"/>
  <c r="FT49" i="23"/>
  <c r="FU49" i="23"/>
  <c r="GC49" i="23"/>
  <c r="GD49" i="23"/>
  <c r="GE49" i="23"/>
  <c r="GM49" i="23"/>
  <c r="GN49" i="23"/>
  <c r="GO49" i="23"/>
  <c r="GW49" i="23"/>
  <c r="GX49" i="23"/>
  <c r="GY49" i="23"/>
  <c r="HG49" i="23"/>
  <c r="HH49" i="23"/>
  <c r="HI49" i="23"/>
  <c r="FI50" i="23"/>
  <c r="FJ50" i="23"/>
  <c r="FK50" i="23"/>
  <c r="FS50" i="23"/>
  <c r="FT50" i="23"/>
  <c r="FU50" i="23"/>
  <c r="GC50" i="23"/>
  <c r="GD50" i="23"/>
  <c r="GE50" i="23"/>
  <c r="GM50" i="23"/>
  <c r="GN50" i="23"/>
  <c r="GO50" i="23"/>
  <c r="GW50" i="23"/>
  <c r="GX50" i="23"/>
  <c r="GY50" i="23"/>
  <c r="HG50" i="23"/>
  <c r="HH50" i="23"/>
  <c r="HI50" i="23"/>
  <c r="FI51" i="23"/>
  <c r="FJ51" i="23"/>
  <c r="FK51" i="23"/>
  <c r="FS51" i="23"/>
  <c r="FT51" i="23"/>
  <c r="FU51" i="23"/>
  <c r="GC51" i="23"/>
  <c r="GD51" i="23"/>
  <c r="GE51" i="23"/>
  <c r="GM51" i="23"/>
  <c r="GN51" i="23"/>
  <c r="GO51" i="23"/>
  <c r="GW51" i="23"/>
  <c r="GX51" i="23"/>
  <c r="GY51" i="23"/>
  <c r="HG51" i="23"/>
  <c r="HH51" i="23"/>
  <c r="HI51" i="23"/>
  <c r="FI52" i="23"/>
  <c r="FJ52" i="23"/>
  <c r="FK52" i="23"/>
  <c r="FS52" i="23"/>
  <c r="FT52" i="23"/>
  <c r="FU52" i="23"/>
  <c r="GC52" i="23"/>
  <c r="GD52" i="23"/>
  <c r="GE52" i="23"/>
  <c r="GM52" i="23"/>
  <c r="GN52" i="23"/>
  <c r="GO52" i="23"/>
  <c r="GW52" i="23"/>
  <c r="GX52" i="23"/>
  <c r="GY52" i="23"/>
  <c r="HG52" i="23"/>
  <c r="HH52" i="23"/>
  <c r="HI52" i="23"/>
  <c r="FI53" i="23"/>
  <c r="FJ53" i="23"/>
  <c r="FK53" i="23"/>
  <c r="FS53" i="23"/>
  <c r="FT53" i="23"/>
  <c r="FU53" i="23"/>
  <c r="GC53" i="23"/>
  <c r="GD53" i="23"/>
  <c r="GE53" i="23"/>
  <c r="GM53" i="23"/>
  <c r="GN53" i="23"/>
  <c r="GO53" i="23"/>
  <c r="GW53" i="23"/>
  <c r="GX53" i="23"/>
  <c r="GY53" i="23"/>
  <c r="HG53" i="23"/>
  <c r="HH53" i="23"/>
  <c r="HI53" i="23"/>
  <c r="FI54" i="23"/>
  <c r="FJ54" i="23"/>
  <c r="FK54" i="23"/>
  <c r="FS54" i="23"/>
  <c r="FT54" i="23"/>
  <c r="FU54" i="23"/>
  <c r="GC54" i="23"/>
  <c r="GD54" i="23"/>
  <c r="GE54" i="23"/>
  <c r="GM54" i="23"/>
  <c r="GN54" i="23"/>
  <c r="GO54" i="23"/>
  <c r="GW54" i="23"/>
  <c r="GX54" i="23"/>
  <c r="GY54" i="23"/>
  <c r="HG54" i="23"/>
  <c r="HH54" i="23"/>
  <c r="HI54" i="23"/>
  <c r="FI55" i="23"/>
  <c r="FJ55" i="23"/>
  <c r="FK55" i="23"/>
  <c r="FS55" i="23"/>
  <c r="FT55" i="23"/>
  <c r="FU55" i="23"/>
  <c r="GC55" i="23"/>
  <c r="GD55" i="23"/>
  <c r="GE55" i="23"/>
  <c r="GM55" i="23"/>
  <c r="GN55" i="23"/>
  <c r="GO55" i="23"/>
  <c r="GW55" i="23"/>
  <c r="GX55" i="23"/>
  <c r="GY55" i="23"/>
  <c r="HG55" i="23"/>
  <c r="HH55" i="23"/>
  <c r="HI55" i="23"/>
  <c r="FI56" i="23"/>
  <c r="FJ56" i="23"/>
  <c r="FK56" i="23"/>
  <c r="FS56" i="23"/>
  <c r="FT56" i="23"/>
  <c r="FU56" i="23"/>
  <c r="GC56" i="23"/>
  <c r="GD56" i="23"/>
  <c r="GE56" i="23"/>
  <c r="GM56" i="23"/>
  <c r="GN56" i="23"/>
  <c r="GO56" i="23"/>
  <c r="GW56" i="23"/>
  <c r="GX56" i="23"/>
  <c r="GY56" i="23"/>
  <c r="HG56" i="23"/>
  <c r="HH56" i="23"/>
  <c r="HI56" i="23"/>
  <c r="FI57" i="23"/>
  <c r="FJ57" i="23"/>
  <c r="FK57" i="23"/>
  <c r="FS57" i="23"/>
  <c r="FT57" i="23"/>
  <c r="FU57" i="23"/>
  <c r="GC57" i="23"/>
  <c r="GD57" i="23"/>
  <c r="GE57" i="23"/>
  <c r="GM57" i="23"/>
  <c r="GN57" i="23"/>
  <c r="GO57" i="23"/>
  <c r="GW57" i="23"/>
  <c r="GX57" i="23"/>
  <c r="GY57" i="23"/>
  <c r="HG57" i="23"/>
  <c r="HH57" i="23"/>
  <c r="HI57" i="23"/>
  <c r="FI58" i="23"/>
  <c r="FJ58" i="23"/>
  <c r="FK58" i="23"/>
  <c r="FS58" i="23"/>
  <c r="FT58" i="23"/>
  <c r="FU58" i="23"/>
  <c r="GC58" i="23"/>
  <c r="GD58" i="23"/>
  <c r="GE58" i="23"/>
  <c r="GM58" i="23"/>
  <c r="GN58" i="23"/>
  <c r="GO58" i="23"/>
  <c r="GW58" i="23"/>
  <c r="GX58" i="23"/>
  <c r="GY58" i="23"/>
  <c r="HG58" i="23"/>
  <c r="HH58" i="23"/>
  <c r="HI58" i="23"/>
  <c r="FI59" i="23"/>
  <c r="FJ59" i="23"/>
  <c r="FK59" i="23"/>
  <c r="FS59" i="23"/>
  <c r="FT59" i="23"/>
  <c r="FU59" i="23"/>
  <c r="GC59" i="23"/>
  <c r="GD59" i="23"/>
  <c r="GE59" i="23"/>
  <c r="GM59" i="23"/>
  <c r="GN59" i="23"/>
  <c r="GO59" i="23"/>
  <c r="GW59" i="23"/>
  <c r="GX59" i="23"/>
  <c r="GY59" i="23"/>
  <c r="HG59" i="23"/>
  <c r="HH59" i="23"/>
  <c r="HI59" i="23"/>
  <c r="FI60" i="23"/>
  <c r="FJ60" i="23"/>
  <c r="FK60" i="23"/>
  <c r="FS60" i="23"/>
  <c r="FT60" i="23"/>
  <c r="FU60" i="23"/>
  <c r="GC60" i="23"/>
  <c r="GD60" i="23"/>
  <c r="GE60" i="23"/>
  <c r="GM60" i="23"/>
  <c r="GN60" i="23"/>
  <c r="GO60" i="23"/>
  <c r="GW60" i="23"/>
  <c r="GX60" i="23"/>
  <c r="GY60" i="23"/>
  <c r="HG60" i="23"/>
  <c r="HH60" i="23"/>
  <c r="HI60" i="23"/>
  <c r="FI61" i="23"/>
  <c r="FJ61" i="23"/>
  <c r="FK61" i="23"/>
  <c r="FS61" i="23"/>
  <c r="FT61" i="23"/>
  <c r="FU61" i="23"/>
  <c r="GC61" i="23"/>
  <c r="GD61" i="23"/>
  <c r="GE61" i="23"/>
  <c r="GM61" i="23"/>
  <c r="GN61" i="23"/>
  <c r="GO61" i="23"/>
  <c r="GW61" i="23"/>
  <c r="GX61" i="23"/>
  <c r="GY61" i="23"/>
  <c r="HG61" i="23"/>
  <c r="HH61" i="23"/>
  <c r="HI61" i="23"/>
  <c r="FI62" i="23"/>
  <c r="FJ62" i="23"/>
  <c r="FK62" i="23"/>
  <c r="FS62" i="23"/>
  <c r="FT62" i="23"/>
  <c r="FU62" i="23"/>
  <c r="GC62" i="23"/>
  <c r="GD62" i="23"/>
  <c r="GE62" i="23"/>
  <c r="GM62" i="23"/>
  <c r="GN62" i="23"/>
  <c r="GO62" i="23"/>
  <c r="GW62" i="23"/>
  <c r="GX62" i="23"/>
  <c r="GY62" i="23"/>
  <c r="HG62" i="23"/>
  <c r="HH62" i="23"/>
  <c r="HI62" i="23"/>
  <c r="FI63" i="23"/>
  <c r="FJ63" i="23"/>
  <c r="FK63" i="23"/>
  <c r="FS63" i="23"/>
  <c r="FT63" i="23"/>
  <c r="FU63" i="23"/>
  <c r="GC63" i="23"/>
  <c r="GD63" i="23"/>
  <c r="GE63" i="23"/>
  <c r="GM63" i="23"/>
  <c r="GN63" i="23"/>
  <c r="GO63" i="23"/>
  <c r="GW63" i="23"/>
  <c r="GX63" i="23"/>
  <c r="GY63" i="23"/>
  <c r="HG63" i="23"/>
  <c r="HH63" i="23"/>
  <c r="HI63" i="23"/>
  <c r="FI64" i="23"/>
  <c r="FJ64" i="23"/>
  <c r="FK64" i="23"/>
  <c r="FS64" i="23"/>
  <c r="FT64" i="23"/>
  <c r="FU64" i="23"/>
  <c r="GC64" i="23"/>
  <c r="GD64" i="23"/>
  <c r="GE64" i="23"/>
  <c r="GM64" i="23"/>
  <c r="GN64" i="23"/>
  <c r="GO64" i="23"/>
  <c r="GW64" i="23"/>
  <c r="GX64" i="23"/>
  <c r="GY64" i="23"/>
  <c r="HG64" i="23"/>
  <c r="HH64" i="23"/>
  <c r="HI64" i="23"/>
  <c r="FI65" i="23"/>
  <c r="FJ65" i="23"/>
  <c r="FK65" i="23"/>
  <c r="FS65" i="23"/>
  <c r="FT65" i="23"/>
  <c r="FU65" i="23"/>
  <c r="GC65" i="23"/>
  <c r="GD65" i="23"/>
  <c r="GE65" i="23"/>
  <c r="GM65" i="23"/>
  <c r="GN65" i="23"/>
  <c r="GO65" i="23"/>
  <c r="GW65" i="23"/>
  <c r="GX65" i="23"/>
  <c r="GY65" i="23"/>
  <c r="HG65" i="23"/>
  <c r="HH65" i="23"/>
  <c r="HI65" i="23"/>
  <c r="FI66" i="23"/>
  <c r="FJ66" i="23"/>
  <c r="FK66" i="23"/>
  <c r="FS66" i="23"/>
  <c r="FT66" i="23"/>
  <c r="FU66" i="23"/>
  <c r="GC66" i="23"/>
  <c r="GD66" i="23"/>
  <c r="GE66" i="23"/>
  <c r="GM66" i="23"/>
  <c r="GN66" i="23"/>
  <c r="GO66" i="23"/>
  <c r="GW66" i="23"/>
  <c r="GX66" i="23"/>
  <c r="GY66" i="23"/>
  <c r="HG66" i="23"/>
  <c r="HH66" i="23"/>
  <c r="HI66" i="23"/>
  <c r="FI67" i="23"/>
  <c r="FJ67" i="23"/>
  <c r="FK67" i="23"/>
  <c r="FS67" i="23"/>
  <c r="FT67" i="23"/>
  <c r="FU67" i="23"/>
  <c r="GC67" i="23"/>
  <c r="GD67" i="23"/>
  <c r="GE67" i="23"/>
  <c r="GM67" i="23"/>
  <c r="GN67" i="23"/>
  <c r="GO67" i="23"/>
  <c r="GW67" i="23"/>
  <c r="GX67" i="23"/>
  <c r="GY67" i="23"/>
  <c r="HG67" i="23"/>
  <c r="HH67" i="23"/>
  <c r="HI67" i="23"/>
  <c r="FI68" i="23"/>
  <c r="FJ68" i="23"/>
  <c r="FK68" i="23"/>
  <c r="FS68" i="23"/>
  <c r="FT68" i="23"/>
  <c r="FU68" i="23"/>
  <c r="GC68" i="23"/>
  <c r="GD68" i="23"/>
  <c r="GE68" i="23"/>
  <c r="GM68" i="23"/>
  <c r="GN68" i="23"/>
  <c r="GO68" i="23"/>
  <c r="GW68" i="23"/>
  <c r="GX68" i="23"/>
  <c r="GY68" i="23"/>
  <c r="HG68" i="23"/>
  <c r="HH68" i="23"/>
  <c r="HI68" i="23"/>
  <c r="FI69" i="23"/>
  <c r="FJ69" i="23"/>
  <c r="FK69" i="23"/>
  <c r="FS69" i="23"/>
  <c r="FT69" i="23"/>
  <c r="FU69" i="23"/>
  <c r="GC69" i="23"/>
  <c r="GD69" i="23"/>
  <c r="GE69" i="23"/>
  <c r="GM69" i="23"/>
  <c r="GN69" i="23"/>
  <c r="GO69" i="23"/>
  <c r="GW69" i="23"/>
  <c r="GX69" i="23"/>
  <c r="GY69" i="23"/>
  <c r="HG69" i="23"/>
  <c r="HH69" i="23"/>
  <c r="HI69" i="23"/>
  <c r="FI70" i="23"/>
  <c r="FJ70" i="23"/>
  <c r="FK70" i="23"/>
  <c r="FS70" i="23"/>
  <c r="FT70" i="23"/>
  <c r="FU70" i="23"/>
  <c r="GC70" i="23"/>
  <c r="GD70" i="23"/>
  <c r="GE70" i="23"/>
  <c r="GM70" i="23"/>
  <c r="GN70" i="23"/>
  <c r="GO70" i="23"/>
  <c r="GW70" i="23"/>
  <c r="GX70" i="23"/>
  <c r="GY70" i="23"/>
  <c r="HG70" i="23"/>
  <c r="HH70" i="23"/>
  <c r="HI70" i="23"/>
  <c r="FI71" i="23"/>
  <c r="FJ71" i="23"/>
  <c r="FK71" i="23"/>
  <c r="FS71" i="23"/>
  <c r="FT71" i="23"/>
  <c r="FU71" i="23"/>
  <c r="GC71" i="23"/>
  <c r="GD71" i="23"/>
  <c r="GE71" i="23"/>
  <c r="GM71" i="23"/>
  <c r="GN71" i="23"/>
  <c r="GO71" i="23"/>
  <c r="GW71" i="23"/>
  <c r="GX71" i="23"/>
  <c r="GY71" i="23"/>
  <c r="HG71" i="23"/>
  <c r="HH71" i="23"/>
  <c r="HI71" i="23"/>
  <c r="FI72" i="23"/>
  <c r="FJ72" i="23"/>
  <c r="FK72" i="23"/>
  <c r="FS72" i="23"/>
  <c r="FT72" i="23"/>
  <c r="FU72" i="23"/>
  <c r="GC72" i="23"/>
  <c r="GD72" i="23"/>
  <c r="GE72" i="23"/>
  <c r="GM72" i="23"/>
  <c r="GN72" i="23"/>
  <c r="GO72" i="23"/>
  <c r="GW72" i="23"/>
  <c r="GX72" i="23"/>
  <c r="GY72" i="23"/>
  <c r="HG72" i="23"/>
  <c r="HH72" i="23"/>
  <c r="HI72" i="23"/>
  <c r="FI73" i="23"/>
  <c r="FJ73" i="23"/>
  <c r="FK73" i="23"/>
  <c r="FS73" i="23"/>
  <c r="FT73" i="23"/>
  <c r="FU73" i="23"/>
  <c r="GC73" i="23"/>
  <c r="GD73" i="23"/>
  <c r="GE73" i="23"/>
  <c r="GM73" i="23"/>
  <c r="GN73" i="23"/>
  <c r="GO73" i="23"/>
  <c r="GW73" i="23"/>
  <c r="GX73" i="23"/>
  <c r="GY73" i="23"/>
  <c r="HG73" i="23"/>
  <c r="HH73" i="23"/>
  <c r="HI73" i="23"/>
  <c r="FI74" i="23"/>
  <c r="FJ74" i="23"/>
  <c r="FK74" i="23"/>
  <c r="FS74" i="23"/>
  <c r="FT74" i="23"/>
  <c r="FU74" i="23"/>
  <c r="GC74" i="23"/>
  <c r="GD74" i="23"/>
  <c r="GE74" i="23"/>
  <c r="GM74" i="23"/>
  <c r="GN74" i="23"/>
  <c r="GO74" i="23"/>
  <c r="GW74" i="23"/>
  <c r="GX74" i="23"/>
  <c r="GY74" i="23"/>
  <c r="HG74" i="23"/>
  <c r="HH74" i="23"/>
  <c r="HI74" i="23"/>
  <c r="FI75" i="23"/>
  <c r="FJ75" i="23"/>
  <c r="FK75" i="23"/>
  <c r="FS75" i="23"/>
  <c r="FT75" i="23"/>
  <c r="FU75" i="23"/>
  <c r="GC75" i="23"/>
  <c r="GD75" i="23"/>
  <c r="GE75" i="23"/>
  <c r="GM75" i="23"/>
  <c r="GN75" i="23"/>
  <c r="GO75" i="23"/>
  <c r="GW75" i="23"/>
  <c r="GX75" i="23"/>
  <c r="GY75" i="23"/>
  <c r="HG75" i="23"/>
  <c r="HH75" i="23"/>
  <c r="HI75" i="23"/>
  <c r="FI76" i="23"/>
  <c r="FJ76" i="23"/>
  <c r="FK76" i="23"/>
  <c r="FS76" i="23"/>
  <c r="FT76" i="23"/>
  <c r="FU76" i="23"/>
  <c r="GC76" i="23"/>
  <c r="GD76" i="23"/>
  <c r="GE76" i="23"/>
  <c r="GM76" i="23"/>
  <c r="GN76" i="23"/>
  <c r="GO76" i="23"/>
  <c r="GW76" i="23"/>
  <c r="GX76" i="23"/>
  <c r="GY76" i="23"/>
  <c r="HG76" i="23"/>
  <c r="HH76" i="23"/>
  <c r="HI76" i="23"/>
  <c r="FI77" i="23"/>
  <c r="FJ77" i="23"/>
  <c r="FK77" i="23"/>
  <c r="FS77" i="23"/>
  <c r="FT77" i="23"/>
  <c r="FU77" i="23"/>
  <c r="GC77" i="23"/>
  <c r="GD77" i="23"/>
  <c r="GE77" i="23"/>
  <c r="GM77" i="23"/>
  <c r="GN77" i="23"/>
  <c r="GO77" i="23"/>
  <c r="GW77" i="23"/>
  <c r="GX77" i="23"/>
  <c r="GY77" i="23"/>
  <c r="HG77" i="23"/>
  <c r="HH77" i="23"/>
  <c r="HI77" i="23"/>
  <c r="FI78" i="23"/>
  <c r="FJ78" i="23"/>
  <c r="FK78" i="23"/>
  <c r="FS78" i="23"/>
  <c r="FT78" i="23"/>
  <c r="FU78" i="23"/>
  <c r="GC78" i="23"/>
  <c r="GD78" i="23"/>
  <c r="GE78" i="23"/>
  <c r="GM78" i="23"/>
  <c r="GN78" i="23"/>
  <c r="GO78" i="23"/>
  <c r="GW78" i="23"/>
  <c r="GX78" i="23"/>
  <c r="GY78" i="23"/>
  <c r="HG78" i="23"/>
  <c r="HH78" i="23"/>
  <c r="HI78" i="23"/>
  <c r="FI79" i="23"/>
  <c r="FJ79" i="23"/>
  <c r="FK79" i="23"/>
  <c r="FS79" i="23"/>
  <c r="FT79" i="23"/>
  <c r="FU79" i="23"/>
  <c r="GC79" i="23"/>
  <c r="GD79" i="23"/>
  <c r="GE79" i="23"/>
  <c r="GM79" i="23"/>
  <c r="GN79" i="23"/>
  <c r="GO79" i="23"/>
  <c r="GW79" i="23"/>
  <c r="GX79" i="23"/>
  <c r="GY79" i="23"/>
  <c r="HG79" i="23"/>
  <c r="HH79" i="23"/>
  <c r="HI79" i="23"/>
  <c r="FI80" i="23"/>
  <c r="FJ80" i="23"/>
  <c r="FK80" i="23"/>
  <c r="FS80" i="23"/>
  <c r="FT80" i="23"/>
  <c r="FU80" i="23"/>
  <c r="GC80" i="23"/>
  <c r="GD80" i="23"/>
  <c r="GE80" i="23"/>
  <c r="GM80" i="23"/>
  <c r="GN80" i="23"/>
  <c r="GO80" i="23"/>
  <c r="GW80" i="23"/>
  <c r="GX80" i="23"/>
  <c r="GY80" i="23"/>
  <c r="HG80" i="23"/>
  <c r="HH80" i="23"/>
  <c r="HI80" i="23"/>
  <c r="FI81" i="23"/>
  <c r="FJ81" i="23"/>
  <c r="FK81" i="23"/>
  <c r="FS81" i="23"/>
  <c r="FT81" i="23"/>
  <c r="FU81" i="23"/>
  <c r="GC81" i="23"/>
  <c r="GD81" i="23"/>
  <c r="GE81" i="23"/>
  <c r="GM81" i="23"/>
  <c r="GN81" i="23"/>
  <c r="GO81" i="23"/>
  <c r="GW81" i="23"/>
  <c r="GX81" i="23"/>
  <c r="GY81" i="23"/>
  <c r="HG81" i="23"/>
  <c r="HH81" i="23"/>
  <c r="HI81" i="23"/>
  <c r="FI82" i="23"/>
  <c r="FJ82" i="23"/>
  <c r="FK82" i="23"/>
  <c r="FS82" i="23"/>
  <c r="FT82" i="23"/>
  <c r="FU82" i="23"/>
  <c r="GC82" i="23"/>
  <c r="GD82" i="23"/>
  <c r="GE82" i="23"/>
  <c r="GM82" i="23"/>
  <c r="GN82" i="23"/>
  <c r="GO82" i="23"/>
  <c r="GW82" i="23"/>
  <c r="GX82" i="23"/>
  <c r="GY82" i="23"/>
  <c r="HG82" i="23"/>
  <c r="HH82" i="23"/>
  <c r="HI82" i="23"/>
  <c r="FI83" i="23"/>
  <c r="FJ83" i="23"/>
  <c r="FK83" i="23"/>
  <c r="FS83" i="23"/>
  <c r="FT83" i="23"/>
  <c r="FU83" i="23"/>
  <c r="GC83" i="23"/>
  <c r="GD83" i="23"/>
  <c r="GE83" i="23"/>
  <c r="GM83" i="23"/>
  <c r="GN83" i="23"/>
  <c r="GO83" i="23"/>
  <c r="GW83" i="23"/>
  <c r="GX83" i="23"/>
  <c r="GY83" i="23"/>
  <c r="HG83" i="23"/>
  <c r="HH83" i="23"/>
  <c r="HI83" i="23"/>
  <c r="Z74" i="18" l="1"/>
  <c r="EV9" i="23"/>
  <c r="EL9" i="23"/>
  <c r="EB8" i="23"/>
  <c r="DR8" i="23"/>
  <c r="DH8" i="23"/>
  <c r="CX9" i="23"/>
  <c r="CD8" i="23"/>
  <c r="BT9" i="23"/>
  <c r="BJ8" i="23"/>
  <c r="AZ10" i="23"/>
  <c r="AP8" i="23"/>
  <c r="AF8" i="23"/>
  <c r="V8" i="23"/>
  <c r="L8" i="23"/>
  <c r="FP27" i="23"/>
  <c r="GJ26" i="23"/>
  <c r="GT7" i="23"/>
  <c r="GJ6" i="23"/>
  <c r="FF7" i="23"/>
  <c r="FZ28" i="23"/>
  <c r="HD7" i="23"/>
  <c r="FF26" i="23"/>
  <c r="GT26" i="23"/>
  <c r="HD25" i="23"/>
  <c r="FP6" i="23"/>
  <c r="FZ6" i="23"/>
  <c r="AA25" i="18" l="1"/>
  <c r="AB25" i="18"/>
  <c r="Z75" i="18"/>
  <c r="EV10" i="23"/>
  <c r="EL10" i="23"/>
  <c r="EB9" i="23"/>
  <c r="DR9" i="23"/>
  <c r="DH9" i="23"/>
  <c r="CX10" i="23"/>
  <c r="CD9" i="23"/>
  <c r="BT10" i="23"/>
  <c r="BJ9" i="23"/>
  <c r="AZ11" i="23"/>
  <c r="AP9" i="23"/>
  <c r="AF9" i="23"/>
  <c r="V9" i="23"/>
  <c r="L9" i="23"/>
  <c r="GJ7" i="23"/>
  <c r="FF27" i="23"/>
  <c r="HD26" i="23"/>
  <c r="FP7" i="23"/>
  <c r="GT27" i="23"/>
  <c r="GT8" i="23"/>
  <c r="FZ7" i="23"/>
  <c r="FZ29" i="23"/>
  <c r="FF8" i="23"/>
  <c r="GJ27" i="23"/>
  <c r="FP28" i="23"/>
  <c r="HD8" i="23"/>
  <c r="AB26" i="18" l="1"/>
  <c r="AA26" i="18"/>
  <c r="Z76" i="18"/>
  <c r="EV11" i="23"/>
  <c r="EL11" i="23"/>
  <c r="EB10" i="23"/>
  <c r="DR10" i="23"/>
  <c r="DH10" i="23"/>
  <c r="CX11" i="23"/>
  <c r="CD10" i="23"/>
  <c r="BT11" i="23"/>
  <c r="BJ10" i="23"/>
  <c r="AZ12" i="23"/>
  <c r="AP10" i="23"/>
  <c r="AF10" i="23"/>
  <c r="V10" i="23"/>
  <c r="L10" i="23"/>
  <c r="FF9" i="23"/>
  <c r="FZ8" i="23"/>
  <c r="GT9" i="23"/>
  <c r="HD27" i="23"/>
  <c r="GJ28" i="23"/>
  <c r="GT28" i="23"/>
  <c r="FF28" i="23"/>
  <c r="HD9" i="23"/>
  <c r="FP8" i="23"/>
  <c r="FP29" i="23"/>
  <c r="FZ30" i="23"/>
  <c r="GJ8" i="23"/>
  <c r="AB27" i="18" l="1"/>
  <c r="AA27" i="18"/>
  <c r="Z77" i="18"/>
  <c r="Z28" i="18"/>
  <c r="EV12" i="23"/>
  <c r="EL12" i="23"/>
  <c r="EB11" i="23"/>
  <c r="DR11" i="23"/>
  <c r="DH11" i="23"/>
  <c r="CX12" i="23"/>
  <c r="CD11" i="23"/>
  <c r="BT12" i="23"/>
  <c r="BJ11" i="23"/>
  <c r="AZ13" i="23"/>
  <c r="AP11" i="23"/>
  <c r="AF11" i="23"/>
  <c r="V11" i="23"/>
  <c r="L11" i="23"/>
  <c r="GJ29" i="23"/>
  <c r="FF10" i="23"/>
  <c r="HD10" i="23"/>
  <c r="HD28" i="23"/>
  <c r="FP30" i="23"/>
  <c r="GT29" i="23"/>
  <c r="FF29" i="23"/>
  <c r="GT10" i="23"/>
  <c r="GJ9" i="23"/>
  <c r="FP9" i="23"/>
  <c r="FZ9" i="23"/>
  <c r="FZ31" i="23"/>
  <c r="AB28" i="18" l="1"/>
  <c r="AA28" i="18"/>
  <c r="Z29" i="18"/>
  <c r="Z78" i="18"/>
  <c r="EV13" i="23"/>
  <c r="EL13" i="23"/>
  <c r="EB12" i="23"/>
  <c r="DR12" i="23"/>
  <c r="DH12" i="23"/>
  <c r="CX13" i="23"/>
  <c r="CD12" i="23"/>
  <c r="BT13" i="23"/>
  <c r="BJ12" i="23"/>
  <c r="AZ14" i="23"/>
  <c r="AP12" i="23"/>
  <c r="AF12" i="23"/>
  <c r="V12" i="23"/>
  <c r="L12" i="23"/>
  <c r="GJ10" i="23"/>
  <c r="GT30" i="23"/>
  <c r="HD29" i="23"/>
  <c r="GT11" i="23"/>
  <c r="FP31" i="23"/>
  <c r="FZ32" i="23"/>
  <c r="FF11" i="23"/>
  <c r="FF30" i="23"/>
  <c r="FP10" i="23"/>
  <c r="HD11" i="23"/>
  <c r="FZ10" i="23"/>
  <c r="GJ30" i="23"/>
  <c r="AA29" i="18" l="1"/>
  <c r="AB29" i="18"/>
  <c r="Z79" i="18"/>
  <c r="Z30" i="18"/>
  <c r="EV14" i="23"/>
  <c r="EL14" i="23"/>
  <c r="EB13" i="23"/>
  <c r="DR13" i="23"/>
  <c r="DH13" i="23"/>
  <c r="CX14" i="23"/>
  <c r="CD13" i="23"/>
  <c r="BT14" i="23"/>
  <c r="BJ13" i="23"/>
  <c r="AZ15" i="23"/>
  <c r="AP13" i="23"/>
  <c r="AF13" i="23"/>
  <c r="V13" i="23"/>
  <c r="L13" i="23"/>
  <c r="HD12" i="23"/>
  <c r="FF31" i="23"/>
  <c r="FZ33" i="23"/>
  <c r="FF12" i="23"/>
  <c r="FP11" i="23"/>
  <c r="GT31" i="23"/>
  <c r="FZ11" i="23"/>
  <c r="GT12" i="23"/>
  <c r="FP32" i="23"/>
  <c r="HD30" i="23"/>
  <c r="GJ31" i="23"/>
  <c r="GJ11" i="23"/>
  <c r="AB30" i="18" l="1"/>
  <c r="AA30" i="18"/>
  <c r="Z80" i="18"/>
  <c r="Z31" i="18"/>
  <c r="EV15" i="23"/>
  <c r="EL15" i="23"/>
  <c r="EB14" i="23"/>
  <c r="DR14" i="23"/>
  <c r="DH14" i="23"/>
  <c r="CX15" i="23"/>
  <c r="CD14" i="23"/>
  <c r="BT15" i="23"/>
  <c r="BJ14" i="23"/>
  <c r="AZ16" i="23"/>
  <c r="AP14" i="23"/>
  <c r="AF14" i="23"/>
  <c r="V14" i="23"/>
  <c r="L14" i="23"/>
  <c r="GJ12" i="23"/>
  <c r="GT32" i="23"/>
  <c r="FP33" i="23"/>
  <c r="FF32" i="23"/>
  <c r="GJ32" i="23"/>
  <c r="FZ12" i="23"/>
  <c r="HD13" i="23"/>
  <c r="GT13" i="23"/>
  <c r="FP12" i="23"/>
  <c r="FZ34" i="23"/>
  <c r="HD31" i="23"/>
  <c r="FF13" i="23"/>
  <c r="AB31" i="18" l="1"/>
  <c r="AA31" i="18"/>
  <c r="Z81" i="18"/>
  <c r="Z32" i="18"/>
  <c r="EV16" i="23"/>
  <c r="EL16" i="23"/>
  <c r="EB15" i="23"/>
  <c r="DR15" i="23"/>
  <c r="DH15" i="23"/>
  <c r="CX16" i="23"/>
  <c r="CD15" i="23"/>
  <c r="BT16" i="23"/>
  <c r="BJ15" i="23"/>
  <c r="AZ17" i="23"/>
  <c r="AP15" i="23"/>
  <c r="AF15" i="23"/>
  <c r="V15" i="23"/>
  <c r="L15" i="23"/>
  <c r="HD14" i="23"/>
  <c r="GJ33" i="23"/>
  <c r="FZ35" i="23"/>
  <c r="FZ13" i="23"/>
  <c r="HD32" i="23"/>
  <c r="GT14" i="23"/>
  <c r="GJ13" i="23"/>
  <c r="FF14" i="23"/>
  <c r="FP13" i="23"/>
  <c r="FF33" i="23"/>
  <c r="FP34" i="23"/>
  <c r="GT33" i="23"/>
  <c r="AB32" i="18" l="1"/>
  <c r="AA32" i="18"/>
  <c r="Z33" i="18"/>
  <c r="Z82" i="18"/>
  <c r="EV17" i="23"/>
  <c r="EL17" i="23"/>
  <c r="EB16" i="23"/>
  <c r="DR16" i="23"/>
  <c r="DH16" i="23"/>
  <c r="CX17" i="23"/>
  <c r="CD16" i="23"/>
  <c r="BT17" i="23"/>
  <c r="BJ16" i="23"/>
  <c r="AZ18" i="23"/>
  <c r="AP16" i="23"/>
  <c r="AF16" i="23"/>
  <c r="V16" i="23"/>
  <c r="L16" i="23"/>
  <c r="FZ14" i="23"/>
  <c r="FP14" i="23"/>
  <c r="GJ34" i="23"/>
  <c r="FF34" i="23"/>
  <c r="FF15" i="23"/>
  <c r="HD33" i="23"/>
  <c r="GT34" i="23"/>
  <c r="FZ36" i="23"/>
  <c r="HD15" i="23"/>
  <c r="GJ14" i="23"/>
  <c r="FP35" i="23"/>
  <c r="GT15" i="23"/>
  <c r="AA33" i="18" l="1"/>
  <c r="AB33" i="18"/>
  <c r="Z83" i="18"/>
  <c r="Z34" i="18"/>
  <c r="EV18" i="23"/>
  <c r="EL18" i="23"/>
  <c r="EB17" i="23"/>
  <c r="DR17" i="23"/>
  <c r="DH17" i="23"/>
  <c r="CX18" i="23"/>
  <c r="CD17" i="23"/>
  <c r="BT18" i="23"/>
  <c r="BJ17" i="23"/>
  <c r="AZ19" i="23"/>
  <c r="AP17" i="23"/>
  <c r="AF17" i="23"/>
  <c r="V17" i="23"/>
  <c r="L17" i="23"/>
  <c r="HD34" i="23"/>
  <c r="HD16" i="23"/>
  <c r="GT35" i="23"/>
  <c r="FF16" i="23"/>
  <c r="FF35" i="23"/>
  <c r="GT16" i="23"/>
  <c r="GJ35" i="23"/>
  <c r="FP36" i="23"/>
  <c r="GJ15" i="23"/>
  <c r="FZ37" i="23"/>
  <c r="FP15" i="23"/>
  <c r="FZ15" i="23"/>
  <c r="AB34" i="18" l="1"/>
  <c r="AA34" i="18"/>
  <c r="Z35" i="18"/>
  <c r="EV19" i="23"/>
  <c r="EL19" i="23"/>
  <c r="EB18" i="23"/>
  <c r="DR18" i="23"/>
  <c r="DH18" i="23"/>
  <c r="CX19" i="23"/>
  <c r="CD18" i="23"/>
  <c r="BT19" i="23"/>
  <c r="BJ18" i="23"/>
  <c r="AZ20" i="23"/>
  <c r="AP18" i="23"/>
  <c r="AF18" i="23"/>
  <c r="V18" i="23"/>
  <c r="L18" i="23"/>
  <c r="GT36" i="23"/>
  <c r="HD35" i="23"/>
  <c r="FZ38" i="23"/>
  <c r="HD17" i="23"/>
  <c r="FZ16" i="23"/>
  <c r="FP16" i="23"/>
  <c r="GJ16" i="23"/>
  <c r="FP37" i="23"/>
  <c r="FF17" i="23"/>
  <c r="GT17" i="23"/>
  <c r="FF36" i="23"/>
  <c r="GJ36" i="23"/>
  <c r="AB35" i="18" l="1"/>
  <c r="AA35" i="18"/>
  <c r="Z36" i="18"/>
  <c r="EV20" i="23"/>
  <c r="EL20" i="23"/>
  <c r="EB19" i="23"/>
  <c r="DR19" i="23"/>
  <c r="DH19" i="23"/>
  <c r="CX20" i="23"/>
  <c r="CD19" i="23"/>
  <c r="BT20" i="23"/>
  <c r="BJ19" i="23"/>
  <c r="AZ21" i="23"/>
  <c r="AP19" i="23"/>
  <c r="AF19" i="23"/>
  <c r="V19" i="23"/>
  <c r="L19" i="23"/>
  <c r="GT18" i="23"/>
  <c r="FZ39" i="23"/>
  <c r="GT37" i="23"/>
  <c r="FZ17" i="23"/>
  <c r="HD18" i="23"/>
  <c r="GJ37" i="23"/>
  <c r="HD36" i="23"/>
  <c r="FF37" i="23"/>
  <c r="FF18" i="23"/>
  <c r="FP38" i="23"/>
  <c r="GJ17" i="23"/>
  <c r="FP17" i="23"/>
  <c r="AB36" i="18" l="1"/>
  <c r="AA36" i="18"/>
  <c r="Z37" i="18"/>
  <c r="EV21" i="23"/>
  <c r="EL21" i="23"/>
  <c r="EB20" i="23"/>
  <c r="DR20" i="23"/>
  <c r="DH20" i="23"/>
  <c r="CX21" i="23"/>
  <c r="CD20" i="23"/>
  <c r="BT21" i="23"/>
  <c r="BJ20" i="23"/>
  <c r="AZ22" i="23"/>
  <c r="AP20" i="23"/>
  <c r="AF20" i="23"/>
  <c r="V20" i="23"/>
  <c r="L20" i="23"/>
  <c r="FF38" i="23"/>
  <c r="FP39" i="23"/>
  <c r="GJ38" i="23"/>
  <c r="GT19" i="23"/>
  <c r="FP18" i="23"/>
  <c r="FF19" i="23"/>
  <c r="FZ40" i="23"/>
  <c r="HD37" i="23"/>
  <c r="FZ18" i="23"/>
  <c r="HD19" i="23"/>
  <c r="GJ18" i="23"/>
  <c r="GT38" i="23"/>
  <c r="AA37" i="18" l="1"/>
  <c r="AB37" i="18"/>
  <c r="EV22" i="23"/>
  <c r="EL22" i="23"/>
  <c r="EB21" i="23"/>
  <c r="DR21" i="23"/>
  <c r="DH21" i="23"/>
  <c r="CX22" i="23"/>
  <c r="CD21" i="23"/>
  <c r="BT22" i="23"/>
  <c r="BJ21" i="23"/>
  <c r="AZ23" i="23"/>
  <c r="AP21" i="23"/>
  <c r="AF21" i="23"/>
  <c r="V21" i="23"/>
  <c r="L21" i="23"/>
  <c r="HD20" i="23"/>
  <c r="FZ19" i="23"/>
  <c r="FP19" i="23"/>
  <c r="FF20" i="23"/>
  <c r="FP40" i="23"/>
  <c r="GJ39" i="23"/>
  <c r="HD38" i="23"/>
  <c r="GT20" i="23"/>
  <c r="GJ19" i="23"/>
  <c r="FF39" i="23"/>
  <c r="GT39" i="23"/>
  <c r="FZ41" i="23"/>
  <c r="Z39" i="18" l="1"/>
  <c r="EV23" i="23"/>
  <c r="EL23" i="23"/>
  <c r="EB22" i="23"/>
  <c r="DR22" i="23"/>
  <c r="DH22" i="23"/>
  <c r="CX23" i="23"/>
  <c r="CD22" i="23"/>
  <c r="BT23" i="23"/>
  <c r="BJ22" i="23"/>
  <c r="AZ24" i="23"/>
  <c r="AP22" i="23"/>
  <c r="AF22" i="23"/>
  <c r="V22" i="23"/>
  <c r="L22" i="23"/>
  <c r="FZ42" i="23"/>
  <c r="GT40" i="23"/>
  <c r="FF21" i="23"/>
  <c r="FP20" i="23"/>
  <c r="HD39" i="23"/>
  <c r="GJ20" i="23"/>
  <c r="GJ40" i="23"/>
  <c r="GT21" i="23"/>
  <c r="FZ20" i="23"/>
  <c r="FP41" i="23"/>
  <c r="FF40" i="23"/>
  <c r="HD21" i="23"/>
  <c r="Z40" i="18" l="1"/>
  <c r="EV24" i="23"/>
  <c r="EL24" i="23"/>
  <c r="EB23" i="23"/>
  <c r="DR23" i="23"/>
  <c r="DH23" i="23"/>
  <c r="CX24" i="23"/>
  <c r="CD23" i="23"/>
  <c r="BT24" i="23"/>
  <c r="BJ23" i="23"/>
  <c r="AZ25" i="23"/>
  <c r="AP23" i="23"/>
  <c r="AF23" i="23"/>
  <c r="V23" i="23"/>
  <c r="L23" i="23"/>
  <c r="FP42" i="23"/>
  <c r="GT41" i="23"/>
  <c r="HD22" i="23"/>
  <c r="GT22" i="23"/>
  <c r="GJ21" i="23"/>
  <c r="FZ43" i="23"/>
  <c r="FZ21" i="23"/>
  <c r="HD40" i="23"/>
  <c r="FF41" i="23"/>
  <c r="GJ41" i="23"/>
  <c r="FP21" i="23"/>
  <c r="FF22" i="23"/>
  <c r="Z41" i="18" l="1"/>
  <c r="EV25" i="23"/>
  <c r="EL25" i="23"/>
  <c r="EB24" i="23"/>
  <c r="DR24" i="23"/>
  <c r="DH24" i="23"/>
  <c r="CX25" i="23"/>
  <c r="CD24" i="23"/>
  <c r="BT25" i="23"/>
  <c r="BJ24" i="23"/>
  <c r="AZ26" i="23"/>
  <c r="AP24" i="23"/>
  <c r="AF24" i="23"/>
  <c r="V24" i="23"/>
  <c r="L24" i="23"/>
  <c r="FZ22" i="23"/>
  <c r="GJ42" i="23"/>
  <c r="HD41" i="23"/>
  <c r="FP22" i="23"/>
  <c r="FF42" i="23"/>
  <c r="GJ22" i="23"/>
  <c r="GT42" i="23"/>
  <c r="FP43" i="23"/>
  <c r="FZ44" i="23"/>
  <c r="Z42" i="18" l="1"/>
  <c r="EV26" i="23"/>
  <c r="EL26" i="23"/>
  <c r="EB25" i="23"/>
  <c r="DR25" i="23"/>
  <c r="DH25" i="23"/>
  <c r="CX26" i="23"/>
  <c r="CD25" i="23"/>
  <c r="BT26" i="23"/>
  <c r="BJ25" i="23"/>
  <c r="AZ27" i="23"/>
  <c r="AP25" i="23"/>
  <c r="AF25" i="23"/>
  <c r="V25" i="23"/>
  <c r="L25" i="23"/>
  <c r="GJ43" i="23"/>
  <c r="FP44" i="23"/>
  <c r="HD42" i="23"/>
  <c r="FZ45" i="23"/>
  <c r="FF43" i="23"/>
  <c r="GT43" i="23"/>
  <c r="Z43" i="18" l="1"/>
  <c r="EV27" i="23"/>
  <c r="EL27" i="23"/>
  <c r="EB26" i="23"/>
  <c r="DR26" i="23"/>
  <c r="DH26" i="23"/>
  <c r="CX27" i="23"/>
  <c r="CD26" i="23"/>
  <c r="BT27" i="23"/>
  <c r="BJ26" i="23"/>
  <c r="AZ28" i="23"/>
  <c r="AP26" i="23"/>
  <c r="AF26" i="23"/>
  <c r="V26" i="23"/>
  <c r="L26" i="23"/>
  <c r="GT44" i="23"/>
  <c r="FZ46" i="23"/>
  <c r="GJ44" i="23"/>
  <c r="FF44" i="23"/>
  <c r="FP45" i="23"/>
  <c r="HD43" i="23"/>
  <c r="Z44" i="18" l="1"/>
  <c r="EV28" i="23"/>
  <c r="EL28" i="23"/>
  <c r="EB27" i="23"/>
  <c r="DR27" i="23"/>
  <c r="DH27" i="23"/>
  <c r="CX28" i="23"/>
  <c r="CD27" i="23"/>
  <c r="BT28" i="23"/>
  <c r="BJ27" i="23"/>
  <c r="AZ29" i="23"/>
  <c r="AP27" i="23"/>
  <c r="AF27" i="23"/>
  <c r="V27" i="23"/>
  <c r="L27" i="23"/>
  <c r="FP46" i="23"/>
  <c r="GJ45" i="23"/>
  <c r="FZ47" i="23"/>
  <c r="HD44" i="23"/>
  <c r="FF45" i="23"/>
  <c r="GT45" i="23"/>
  <c r="Z45" i="18" l="1"/>
  <c r="EV29" i="23"/>
  <c r="EL29" i="23"/>
  <c r="EB28" i="23"/>
  <c r="DR28" i="23"/>
  <c r="DH28" i="23"/>
  <c r="CX29" i="23"/>
  <c r="CD28" i="23"/>
  <c r="BT29" i="23"/>
  <c r="BJ28" i="23"/>
  <c r="AZ30" i="23"/>
  <c r="AP28" i="23"/>
  <c r="AF28" i="23"/>
  <c r="V28" i="23"/>
  <c r="L28" i="23"/>
  <c r="GJ46" i="23"/>
  <c r="GT46" i="23"/>
  <c r="FP47" i="23"/>
  <c r="HD45" i="23"/>
  <c r="FF46" i="23"/>
  <c r="FZ48" i="23"/>
  <c r="Z46" i="18" l="1"/>
  <c r="EV30" i="23"/>
  <c r="EL30" i="23"/>
  <c r="EB29" i="23"/>
  <c r="DR29" i="23"/>
  <c r="DH29" i="23"/>
  <c r="CX30" i="23"/>
  <c r="CD29" i="23"/>
  <c r="BT30" i="23"/>
  <c r="BJ29" i="23"/>
  <c r="AZ31" i="23"/>
  <c r="AP29" i="23"/>
  <c r="AF29" i="23"/>
  <c r="V29" i="23"/>
  <c r="L29" i="23"/>
  <c r="FZ49" i="23"/>
  <c r="GT47" i="23"/>
  <c r="FP48" i="23"/>
  <c r="HD46" i="23"/>
  <c r="FF47" i="23"/>
  <c r="GJ47" i="23"/>
  <c r="Z47" i="18" l="1"/>
  <c r="EV31" i="23"/>
  <c r="EL31" i="23"/>
  <c r="EB30" i="23"/>
  <c r="DR30" i="23"/>
  <c r="DH30" i="23"/>
  <c r="CX31" i="23"/>
  <c r="CD30" i="23"/>
  <c r="BT31" i="23"/>
  <c r="BJ30" i="23"/>
  <c r="AZ32" i="23"/>
  <c r="AP30" i="23"/>
  <c r="AF30" i="23"/>
  <c r="V30" i="23"/>
  <c r="L30" i="23"/>
  <c r="GT48" i="23"/>
  <c r="HD47" i="23"/>
  <c r="GJ48" i="23"/>
  <c r="FZ50" i="23"/>
  <c r="FF48" i="23"/>
  <c r="FP49" i="23"/>
  <c r="Z48" i="18" l="1"/>
  <c r="EV32" i="23"/>
  <c r="EL32" i="23"/>
  <c r="EB31" i="23"/>
  <c r="DR31" i="23"/>
  <c r="DH31" i="23"/>
  <c r="CX32" i="23"/>
  <c r="CD31" i="23"/>
  <c r="BT32" i="23"/>
  <c r="BJ31" i="23"/>
  <c r="AZ33" i="23"/>
  <c r="AP31" i="23"/>
  <c r="AF31" i="23"/>
  <c r="V31" i="23"/>
  <c r="L31" i="23"/>
  <c r="GJ49" i="23"/>
  <c r="FP50" i="23"/>
  <c r="HD48" i="23"/>
  <c r="GT49" i="23"/>
  <c r="FZ51" i="23"/>
  <c r="FF49" i="23"/>
  <c r="Z49" i="18" l="1"/>
  <c r="EV33" i="23"/>
  <c r="EL33" i="23"/>
  <c r="EB32" i="23"/>
  <c r="DR32" i="23"/>
  <c r="DH32" i="23"/>
  <c r="CX33" i="23"/>
  <c r="CD32" i="23"/>
  <c r="BT33" i="23"/>
  <c r="BJ32" i="23"/>
  <c r="AZ34" i="23"/>
  <c r="AP32" i="23"/>
  <c r="AF32" i="23"/>
  <c r="V32" i="23"/>
  <c r="L32" i="23"/>
  <c r="FF50" i="23"/>
  <c r="GT50" i="23"/>
  <c r="GJ50" i="23"/>
  <c r="FZ52" i="23"/>
  <c r="FP51" i="23"/>
  <c r="HD49" i="23"/>
  <c r="Z50" i="18" l="1"/>
  <c r="EV34" i="23"/>
  <c r="EL34" i="23"/>
  <c r="EB33" i="23"/>
  <c r="DR33" i="23"/>
  <c r="DH33" i="23"/>
  <c r="CX34" i="23"/>
  <c r="CD33" i="23"/>
  <c r="BT34" i="23"/>
  <c r="BJ33" i="23"/>
  <c r="AZ35" i="23"/>
  <c r="AP33" i="23"/>
  <c r="AF33" i="23"/>
  <c r="V33" i="23"/>
  <c r="L33" i="23"/>
  <c r="FZ53" i="23"/>
  <c r="GJ51" i="23"/>
  <c r="HD50" i="23"/>
  <c r="GT51" i="23"/>
  <c r="FF51" i="23"/>
  <c r="FP52" i="23"/>
  <c r="EV35" i="23" l="1"/>
  <c r="EL35" i="23"/>
  <c r="EB34" i="23"/>
  <c r="DR34" i="23"/>
  <c r="DH34" i="23"/>
  <c r="CX35" i="23"/>
  <c r="CD34" i="23"/>
  <c r="BT35" i="23"/>
  <c r="BJ34" i="23"/>
  <c r="AZ36" i="23"/>
  <c r="AP34" i="23"/>
  <c r="AF34" i="23"/>
  <c r="V34" i="23"/>
  <c r="L34" i="23"/>
  <c r="GJ52" i="23"/>
  <c r="GT52" i="23"/>
  <c r="FP53" i="23"/>
  <c r="HD51" i="23"/>
  <c r="FZ54" i="23"/>
  <c r="FF52" i="23"/>
  <c r="EV36" i="23" l="1"/>
  <c r="EL36" i="23"/>
  <c r="EB35" i="23"/>
  <c r="DR35" i="23"/>
  <c r="DH35" i="23"/>
  <c r="CX36" i="23"/>
  <c r="CD35" i="23"/>
  <c r="BT36" i="23"/>
  <c r="BJ35" i="23"/>
  <c r="AZ37" i="23"/>
  <c r="AP35" i="23"/>
  <c r="AF35" i="23"/>
  <c r="V35" i="23"/>
  <c r="L35" i="23"/>
  <c r="HD52" i="23"/>
  <c r="GJ53" i="23"/>
  <c r="FZ55" i="23"/>
  <c r="FP54" i="23"/>
  <c r="FF53" i="23"/>
  <c r="GT53" i="23"/>
  <c r="EV37" i="23" l="1"/>
  <c r="EL37" i="23"/>
  <c r="EB36" i="23"/>
  <c r="DR36" i="23"/>
  <c r="DH36" i="23"/>
  <c r="CX37" i="23"/>
  <c r="CD36" i="23"/>
  <c r="BT37" i="23"/>
  <c r="BJ36" i="23"/>
  <c r="AZ38" i="23"/>
  <c r="AP36" i="23"/>
  <c r="AF36" i="23"/>
  <c r="V36" i="23"/>
  <c r="L36" i="23"/>
  <c r="FF54" i="23"/>
  <c r="GJ54" i="23"/>
  <c r="GT54" i="23"/>
  <c r="FZ56" i="23"/>
  <c r="FP55" i="23"/>
  <c r="HD53" i="23"/>
  <c r="EV38" i="23" l="1"/>
  <c r="EL38" i="23"/>
  <c r="EB37" i="23"/>
  <c r="DR37" i="23"/>
  <c r="DH37" i="23"/>
  <c r="CX38" i="23"/>
  <c r="CD37" i="23"/>
  <c r="BT38" i="23"/>
  <c r="BJ37" i="23"/>
  <c r="AZ39" i="23"/>
  <c r="AP37" i="23"/>
  <c r="AF37" i="23"/>
  <c r="V37" i="23"/>
  <c r="L37" i="23"/>
  <c r="HD54" i="23"/>
  <c r="GJ55" i="23"/>
  <c r="FZ57" i="23"/>
  <c r="FP56" i="23"/>
  <c r="FF55" i="23"/>
  <c r="GT55" i="23"/>
  <c r="EV39" i="23" l="1"/>
  <c r="EL39" i="23"/>
  <c r="EB38" i="23"/>
  <c r="DR38" i="23"/>
  <c r="DH38" i="23"/>
  <c r="CX39" i="23"/>
  <c r="CD38" i="23"/>
  <c r="BT39" i="23"/>
  <c r="BJ38" i="23"/>
  <c r="AZ40" i="23"/>
  <c r="AP38" i="23"/>
  <c r="AF38" i="23"/>
  <c r="V38" i="23"/>
  <c r="L38" i="23"/>
  <c r="FP57" i="23"/>
  <c r="FF56" i="23"/>
  <c r="FZ58" i="23"/>
  <c r="GT56" i="23"/>
  <c r="GJ56" i="23"/>
  <c r="HD55" i="23"/>
  <c r="EV40" i="23" l="1"/>
  <c r="EL40" i="23"/>
  <c r="EB39" i="23"/>
  <c r="DR39" i="23"/>
  <c r="DH39" i="23"/>
  <c r="CX40" i="23"/>
  <c r="CD39" i="23"/>
  <c r="BT40" i="23"/>
  <c r="BJ39" i="23"/>
  <c r="AZ41" i="23"/>
  <c r="AP39" i="23"/>
  <c r="AF39" i="23"/>
  <c r="V39" i="23"/>
  <c r="L39" i="23"/>
  <c r="HD56" i="23"/>
  <c r="FF57" i="23"/>
  <c r="GJ57" i="23"/>
  <c r="GT57" i="23"/>
  <c r="FZ59" i="23"/>
  <c r="FP58" i="23"/>
  <c r="EV41" i="23" l="1"/>
  <c r="EL41" i="23"/>
  <c r="EB40" i="23"/>
  <c r="DR40" i="23"/>
  <c r="DH40" i="23"/>
  <c r="CX41" i="23"/>
  <c r="CD40" i="23"/>
  <c r="BT41" i="23"/>
  <c r="BJ40" i="23"/>
  <c r="AZ42" i="23"/>
  <c r="AP40" i="23"/>
  <c r="AF40" i="23"/>
  <c r="V40" i="23"/>
  <c r="L40" i="23"/>
  <c r="FP59" i="23"/>
  <c r="FF58" i="23"/>
  <c r="FZ60" i="23"/>
  <c r="GT58" i="23"/>
  <c r="GJ58" i="23"/>
  <c r="HD57" i="23"/>
  <c r="EV42" i="23" l="1"/>
  <c r="EL42" i="23"/>
  <c r="EB41" i="23"/>
  <c r="DR41" i="23"/>
  <c r="DH41" i="23"/>
  <c r="CX42" i="23"/>
  <c r="CD41" i="23"/>
  <c r="BT42" i="23"/>
  <c r="BJ41" i="23"/>
  <c r="AZ43" i="23"/>
  <c r="AP41" i="23"/>
  <c r="AF41" i="23"/>
  <c r="V41" i="23"/>
  <c r="L41" i="23"/>
  <c r="GT59" i="23"/>
  <c r="GJ59" i="23"/>
  <c r="FP60" i="23"/>
  <c r="HD58" i="23"/>
  <c r="FZ61" i="23"/>
  <c r="FF59" i="23"/>
  <c r="EV43" i="23" l="1"/>
  <c r="EL43" i="23"/>
  <c r="EB42" i="23"/>
  <c r="DR42" i="23"/>
  <c r="DH42" i="23"/>
  <c r="CX43" i="23"/>
  <c r="CD42" i="23"/>
  <c r="BT43" i="23"/>
  <c r="BJ42" i="23"/>
  <c r="AZ44" i="23"/>
  <c r="AP42" i="23"/>
  <c r="AF42" i="23"/>
  <c r="V42" i="23"/>
  <c r="L42" i="23"/>
  <c r="FF60" i="23"/>
  <c r="HD59" i="23"/>
  <c r="FP61" i="23"/>
  <c r="GT60" i="23"/>
  <c r="FZ62" i="23"/>
  <c r="GJ60" i="23"/>
  <c r="EV44" i="23" l="1"/>
  <c r="EL44" i="23"/>
  <c r="EB43" i="23"/>
  <c r="DR43" i="23"/>
  <c r="DH43" i="23"/>
  <c r="CX44" i="23"/>
  <c r="CD43" i="23"/>
  <c r="BT44" i="23"/>
  <c r="BJ43" i="23"/>
  <c r="AZ45" i="23"/>
  <c r="AP43" i="23"/>
  <c r="AF43" i="23"/>
  <c r="V43" i="23"/>
  <c r="L43" i="23"/>
  <c r="FF61" i="23"/>
  <c r="GT61" i="23"/>
  <c r="HD60" i="23"/>
  <c r="FZ63" i="23"/>
  <c r="GJ61" i="23"/>
  <c r="FP62" i="23"/>
  <c r="EV45" i="23" l="1"/>
  <c r="EL45" i="23"/>
  <c r="EB44" i="23"/>
  <c r="DR44" i="23"/>
  <c r="DH44" i="23"/>
  <c r="CX45" i="23"/>
  <c r="CD44" i="23"/>
  <c r="BT45" i="23"/>
  <c r="BJ44" i="23"/>
  <c r="AZ46" i="23"/>
  <c r="AP44" i="23"/>
  <c r="AF44" i="23"/>
  <c r="V44" i="23"/>
  <c r="L44" i="23"/>
  <c r="FP63" i="23"/>
  <c r="FZ64" i="23"/>
  <c r="GT62" i="23"/>
  <c r="FF62" i="23"/>
  <c r="HD61" i="23"/>
  <c r="GJ62" i="23"/>
  <c r="EV46" i="23" l="1"/>
  <c r="EL46" i="23"/>
  <c r="EB45" i="23"/>
  <c r="DR45" i="23"/>
  <c r="DH45" i="23"/>
  <c r="CX46" i="23"/>
  <c r="CD45" i="23"/>
  <c r="BT46" i="23"/>
  <c r="BJ45" i="23"/>
  <c r="AZ47" i="23"/>
  <c r="AP45" i="23"/>
  <c r="AF45" i="23"/>
  <c r="V45" i="23"/>
  <c r="L45" i="23"/>
  <c r="FP64" i="23"/>
  <c r="FF63" i="23"/>
  <c r="GJ63" i="23"/>
  <c r="HD62" i="23"/>
  <c r="GT63" i="23"/>
  <c r="FZ65" i="23"/>
  <c r="EV47" i="23" l="1"/>
  <c r="EL47" i="23"/>
  <c r="EB46" i="23"/>
  <c r="DR46" i="23"/>
  <c r="DH46" i="23"/>
  <c r="CX47" i="23"/>
  <c r="CD46" i="23"/>
  <c r="BT47" i="23"/>
  <c r="BJ46" i="23"/>
  <c r="AZ48" i="23"/>
  <c r="AP46" i="23"/>
  <c r="AF46" i="23"/>
  <c r="V46" i="23"/>
  <c r="L46" i="23"/>
  <c r="GJ64" i="23"/>
  <c r="GT64" i="23"/>
  <c r="FF64" i="23"/>
  <c r="FP65" i="23"/>
  <c r="FZ66" i="23"/>
  <c r="HD63" i="23"/>
  <c r="EV48" i="23" l="1"/>
  <c r="EL48" i="23"/>
  <c r="EB47" i="23"/>
  <c r="DR47" i="23"/>
  <c r="DH47" i="23"/>
  <c r="CX48" i="23"/>
  <c r="CD47" i="23"/>
  <c r="BT48" i="23"/>
  <c r="BJ47" i="23"/>
  <c r="AZ49" i="23"/>
  <c r="AP47" i="23"/>
  <c r="AF47" i="23"/>
  <c r="V47" i="23"/>
  <c r="L47" i="23"/>
  <c r="FZ67" i="23"/>
  <c r="FP66" i="23"/>
  <c r="GJ65" i="23"/>
  <c r="HD64" i="23"/>
  <c r="GT65" i="23"/>
  <c r="FF65" i="23"/>
  <c r="EV49" i="23" l="1"/>
  <c r="EL49" i="23"/>
  <c r="EB48" i="23"/>
  <c r="DR48" i="23"/>
  <c r="DH48" i="23"/>
  <c r="CX49" i="23"/>
  <c r="CD48" i="23"/>
  <c r="BT49" i="23"/>
  <c r="BJ48" i="23"/>
  <c r="AZ50" i="23"/>
  <c r="AP48" i="23"/>
  <c r="AF48" i="23"/>
  <c r="V48" i="23"/>
  <c r="L48" i="23"/>
  <c r="FF66" i="23"/>
  <c r="HD65" i="23"/>
  <c r="GT66" i="23"/>
  <c r="FZ68" i="23"/>
  <c r="GJ66" i="23"/>
  <c r="FP67" i="23"/>
  <c r="EV50" i="23" l="1"/>
  <c r="EL50" i="23"/>
  <c r="EB49" i="23"/>
  <c r="DR49" i="23"/>
  <c r="DH49" i="23"/>
  <c r="CX50" i="23"/>
  <c r="CD49" i="23"/>
  <c r="BT50" i="23"/>
  <c r="BJ49" i="23"/>
  <c r="AZ51" i="23"/>
  <c r="AP49" i="23"/>
  <c r="AF49" i="23"/>
  <c r="V49" i="23"/>
  <c r="L49" i="23"/>
  <c r="FZ69" i="23"/>
  <c r="GJ67" i="23"/>
  <c r="FP68" i="23"/>
  <c r="FF67" i="23"/>
  <c r="GT67" i="23"/>
  <c r="HD66" i="23"/>
  <c r="EV51" i="23" l="1"/>
  <c r="EL51" i="23"/>
  <c r="EB50" i="23"/>
  <c r="DR50" i="23"/>
  <c r="DH50" i="23"/>
  <c r="CX51" i="23"/>
  <c r="CD50" i="23"/>
  <c r="BT51" i="23"/>
  <c r="BJ50" i="23"/>
  <c r="AZ52" i="23"/>
  <c r="AP50" i="23"/>
  <c r="AF50" i="23"/>
  <c r="V50" i="23"/>
  <c r="L50" i="23"/>
  <c r="FP69" i="23"/>
  <c r="FF68" i="23"/>
  <c r="HD67" i="23"/>
  <c r="GJ68" i="23"/>
  <c r="GT68" i="23"/>
  <c r="FZ70" i="23"/>
  <c r="EV52" i="23" l="1"/>
  <c r="EL52" i="23"/>
  <c r="EB51" i="23"/>
  <c r="DR51" i="23"/>
  <c r="DH51" i="23"/>
  <c r="CX52" i="23"/>
  <c r="CD51" i="23"/>
  <c r="BT52" i="23"/>
  <c r="BJ51" i="23"/>
  <c r="AZ53" i="23"/>
  <c r="AP51" i="23"/>
  <c r="AF51" i="23"/>
  <c r="V51" i="23"/>
  <c r="L51" i="23"/>
  <c r="HD68" i="23"/>
  <c r="FF69" i="23"/>
  <c r="FZ71" i="23"/>
  <c r="FP70" i="23"/>
  <c r="GT69" i="23"/>
  <c r="GJ69" i="23"/>
  <c r="EV53" i="23" l="1"/>
  <c r="EL53" i="23"/>
  <c r="EB52" i="23"/>
  <c r="DR52" i="23"/>
  <c r="DH52" i="23"/>
  <c r="CX53" i="23"/>
  <c r="CD52" i="23"/>
  <c r="BT53" i="23"/>
  <c r="BJ52" i="23"/>
  <c r="AZ54" i="23"/>
  <c r="AP52" i="23"/>
  <c r="AF52" i="23"/>
  <c r="V52" i="23"/>
  <c r="L52" i="23"/>
  <c r="FZ72" i="23"/>
  <c r="FP71" i="23"/>
  <c r="GJ70" i="23"/>
  <c r="FF70" i="23"/>
  <c r="GT70" i="23"/>
  <c r="HD69" i="23"/>
  <c r="EV54" i="23" l="1"/>
  <c r="EL54" i="23"/>
  <c r="EB53" i="23"/>
  <c r="DR53" i="23"/>
  <c r="DH53" i="23"/>
  <c r="CX54" i="23"/>
  <c r="CD53" i="23"/>
  <c r="BT54" i="23"/>
  <c r="BJ53" i="23"/>
  <c r="AZ55" i="23"/>
  <c r="AP53" i="23"/>
  <c r="AF53" i="23"/>
  <c r="V53" i="23"/>
  <c r="L53" i="23"/>
  <c r="GJ71" i="23"/>
  <c r="FF71" i="23"/>
  <c r="FZ73" i="23"/>
  <c r="HD70" i="23"/>
  <c r="GT71" i="23"/>
  <c r="FP72" i="23"/>
  <c r="EV55" i="23" l="1"/>
  <c r="EL55" i="23"/>
  <c r="EB54" i="23"/>
  <c r="DR54" i="23"/>
  <c r="DH54" i="23"/>
  <c r="CX55" i="23"/>
  <c r="CD54" i="23"/>
  <c r="BT55" i="23"/>
  <c r="BJ54" i="23"/>
  <c r="AZ56" i="23"/>
  <c r="AP54" i="23"/>
  <c r="AF54" i="23"/>
  <c r="V54" i="23"/>
  <c r="L54" i="23"/>
  <c r="FP73" i="23"/>
  <c r="GJ72" i="23"/>
  <c r="FF72" i="23"/>
  <c r="HD71" i="23"/>
  <c r="GT72" i="23"/>
  <c r="FZ74" i="23"/>
  <c r="EV56" i="23" l="1"/>
  <c r="EL56" i="23"/>
  <c r="EB55" i="23"/>
  <c r="DR55" i="23"/>
  <c r="DH55" i="23"/>
  <c r="CX56" i="23"/>
  <c r="CD55" i="23"/>
  <c r="BT56" i="23"/>
  <c r="BJ55" i="23"/>
  <c r="AZ57" i="23"/>
  <c r="AP55" i="23"/>
  <c r="AF55" i="23"/>
  <c r="V55" i="23"/>
  <c r="L55" i="23"/>
  <c r="GJ73" i="23"/>
  <c r="HD72" i="23"/>
  <c r="GT73" i="23"/>
  <c r="FZ75" i="23"/>
  <c r="FF73" i="23"/>
  <c r="FP74" i="23"/>
  <c r="EV57" i="23" l="1"/>
  <c r="EL57" i="23"/>
  <c r="EB56" i="23"/>
  <c r="DR56" i="23"/>
  <c r="DH56" i="23"/>
  <c r="CX57" i="23"/>
  <c r="CD56" i="23"/>
  <c r="BT57" i="23"/>
  <c r="BJ56" i="23"/>
  <c r="AZ58" i="23"/>
  <c r="AP56" i="23"/>
  <c r="AF56" i="23"/>
  <c r="V56" i="23"/>
  <c r="L56" i="23"/>
  <c r="FP75" i="23"/>
  <c r="GT74" i="23"/>
  <c r="GJ74" i="23"/>
  <c r="HD73" i="23"/>
  <c r="FF74" i="23"/>
  <c r="FZ76" i="23"/>
  <c r="EV58" i="23" l="1"/>
  <c r="EL58" i="23"/>
  <c r="EB57" i="23"/>
  <c r="DR57" i="23"/>
  <c r="DH57" i="23"/>
  <c r="CX58" i="23"/>
  <c r="CD57" i="23"/>
  <c r="BT58" i="23"/>
  <c r="BJ57" i="23"/>
  <c r="AZ59" i="23"/>
  <c r="AP57" i="23"/>
  <c r="AF57" i="23"/>
  <c r="V57" i="23"/>
  <c r="L57" i="23"/>
  <c r="FF75" i="23"/>
  <c r="FZ77" i="23"/>
  <c r="GT75" i="23"/>
  <c r="FP76" i="23"/>
  <c r="HD74" i="23"/>
  <c r="GJ75" i="23"/>
  <c r="EV59" i="23" l="1"/>
  <c r="EL59" i="23"/>
  <c r="EB58" i="23"/>
  <c r="DR58" i="23"/>
  <c r="DH58" i="23"/>
  <c r="CX59" i="23"/>
  <c r="CD58" i="23"/>
  <c r="BT59" i="23"/>
  <c r="BJ58" i="23"/>
  <c r="AZ60" i="23"/>
  <c r="AP58" i="23"/>
  <c r="AF58" i="23"/>
  <c r="V58" i="23"/>
  <c r="L58" i="23"/>
  <c r="FZ78" i="23"/>
  <c r="GT76" i="23"/>
  <c r="FP77" i="23"/>
  <c r="FF76" i="23"/>
  <c r="HD75" i="23"/>
  <c r="GJ76" i="23"/>
  <c r="EV60" i="23" l="1"/>
  <c r="EL60" i="23"/>
  <c r="EB59" i="23"/>
  <c r="DR59" i="23"/>
  <c r="DH59" i="23"/>
  <c r="CX60" i="23"/>
  <c r="CD59" i="23"/>
  <c r="BT60" i="23"/>
  <c r="BJ59" i="23"/>
  <c r="AZ61" i="23"/>
  <c r="AP59" i="23"/>
  <c r="AF59" i="23"/>
  <c r="V59" i="23"/>
  <c r="L59" i="23"/>
  <c r="FP78" i="23"/>
  <c r="HD76" i="23"/>
  <c r="GT77" i="23"/>
  <c r="FZ79" i="23"/>
  <c r="FF77" i="23"/>
  <c r="GJ77" i="23"/>
  <c r="EV61" i="23" l="1"/>
  <c r="EL61" i="23"/>
  <c r="EB60" i="23"/>
  <c r="DR60" i="23"/>
  <c r="DH60" i="23"/>
  <c r="CX61" i="23"/>
  <c r="CD60" i="23"/>
  <c r="BT61" i="23"/>
  <c r="BJ60" i="23"/>
  <c r="AZ62" i="23"/>
  <c r="AP60" i="23"/>
  <c r="AF60" i="23"/>
  <c r="V60" i="23"/>
  <c r="L60" i="23"/>
  <c r="GJ78" i="23"/>
  <c r="GT78" i="23"/>
  <c r="FP79" i="23"/>
  <c r="FF78" i="23"/>
  <c r="HD77" i="23"/>
  <c r="FZ80" i="23"/>
  <c r="EV62" i="23" l="1"/>
  <c r="EL62" i="23"/>
  <c r="EB61" i="23"/>
  <c r="DR61" i="23"/>
  <c r="DH61" i="23"/>
  <c r="CX62" i="23"/>
  <c r="CD61" i="23"/>
  <c r="BT62" i="23"/>
  <c r="BJ61" i="23"/>
  <c r="AZ63" i="23"/>
  <c r="AP61" i="23"/>
  <c r="AF61" i="23"/>
  <c r="V61" i="23"/>
  <c r="L61" i="23"/>
  <c r="GT79" i="23"/>
  <c r="FP80" i="23"/>
  <c r="HD78" i="23"/>
  <c r="FF79" i="23"/>
  <c r="FZ81" i="23"/>
  <c r="GJ79" i="23"/>
  <c r="EV63" i="23" l="1"/>
  <c r="EL63" i="23"/>
  <c r="EB62" i="23"/>
  <c r="DR62" i="23"/>
  <c r="DH62" i="23"/>
  <c r="CX63" i="23"/>
  <c r="CD62" i="23"/>
  <c r="BT63" i="23"/>
  <c r="BJ62" i="23"/>
  <c r="AZ64" i="23"/>
  <c r="AP62" i="23"/>
  <c r="AF62" i="23"/>
  <c r="V62" i="23"/>
  <c r="L62" i="23"/>
  <c r="FF80" i="23"/>
  <c r="FP81" i="23"/>
  <c r="GT80" i="23"/>
  <c r="GJ80" i="23"/>
  <c r="HD79" i="23"/>
  <c r="FZ82" i="23"/>
  <c r="EV64" i="23" l="1"/>
  <c r="EL64" i="23"/>
  <c r="EB63" i="23"/>
  <c r="DR63" i="23"/>
  <c r="DH63" i="23"/>
  <c r="CX64" i="23"/>
  <c r="CD63" i="23"/>
  <c r="BT64" i="23"/>
  <c r="BJ63" i="23"/>
  <c r="AZ65" i="23"/>
  <c r="AP63" i="23"/>
  <c r="AF63" i="23"/>
  <c r="V63" i="23"/>
  <c r="L63" i="23"/>
  <c r="FP82" i="23"/>
  <c r="HD80" i="23"/>
  <c r="GT81" i="23"/>
  <c r="FZ83" i="23"/>
  <c r="FF81" i="23"/>
  <c r="GJ81" i="23"/>
  <c r="EV65" i="23" l="1"/>
  <c r="EL65" i="23"/>
  <c r="EB64" i="23"/>
  <c r="DR64" i="23"/>
  <c r="DH64" i="23"/>
  <c r="CX65" i="23"/>
  <c r="CD64" i="23"/>
  <c r="BT65" i="23"/>
  <c r="BJ64" i="23"/>
  <c r="AZ66" i="23"/>
  <c r="AP64" i="23"/>
  <c r="AF64" i="23"/>
  <c r="V64" i="23"/>
  <c r="L64" i="23"/>
  <c r="GT82" i="23"/>
  <c r="HD81" i="23"/>
  <c r="GJ82" i="23"/>
  <c r="FF82" i="23"/>
  <c r="FP83" i="23"/>
  <c r="EV66" i="23" l="1"/>
  <c r="EL66" i="23"/>
  <c r="EB65" i="23"/>
  <c r="DR65" i="23"/>
  <c r="DH65" i="23"/>
  <c r="CX66" i="23"/>
  <c r="CD65" i="23"/>
  <c r="BT66" i="23"/>
  <c r="BJ65" i="23"/>
  <c r="AZ67" i="23"/>
  <c r="AP65" i="23"/>
  <c r="AF65" i="23"/>
  <c r="V65" i="23"/>
  <c r="L65" i="23"/>
  <c r="GJ83" i="23"/>
  <c r="HD82" i="23"/>
  <c r="GT83" i="23"/>
  <c r="FF83" i="23"/>
  <c r="EV67" i="23" l="1"/>
  <c r="EL67" i="23"/>
  <c r="EB66" i="23"/>
  <c r="DR66" i="23"/>
  <c r="DH66" i="23"/>
  <c r="CX67" i="23"/>
  <c r="CD66" i="23"/>
  <c r="BT67" i="23"/>
  <c r="BJ66" i="23"/>
  <c r="AZ68" i="23"/>
  <c r="AP66" i="23"/>
  <c r="AF66" i="23"/>
  <c r="V66" i="23"/>
  <c r="L66" i="23"/>
  <c r="HD83" i="23"/>
  <c r="EV68" i="23" l="1"/>
  <c r="EL68" i="23"/>
  <c r="EB67" i="23"/>
  <c r="DR67" i="23"/>
  <c r="DH67" i="23"/>
  <c r="CX68" i="23"/>
  <c r="CD67" i="23"/>
  <c r="BT68" i="23"/>
  <c r="BJ67" i="23"/>
  <c r="AZ69" i="23"/>
  <c r="AP67" i="23"/>
  <c r="AF67" i="23"/>
  <c r="V67" i="23"/>
  <c r="L67" i="23"/>
  <c r="EV69" i="23" l="1"/>
  <c r="EL69" i="23"/>
  <c r="EB68" i="23"/>
  <c r="DR68" i="23"/>
  <c r="DH68" i="23"/>
  <c r="CX69" i="23"/>
  <c r="CD68" i="23"/>
  <c r="BT69" i="23"/>
  <c r="BJ68" i="23"/>
  <c r="AZ70" i="23"/>
  <c r="AP68" i="23"/>
  <c r="AF68" i="23"/>
  <c r="V68" i="23"/>
  <c r="L68" i="23"/>
  <c r="EV70" i="23" l="1"/>
  <c r="EL70" i="23"/>
  <c r="EB69" i="23"/>
  <c r="DR69" i="23"/>
  <c r="DH69" i="23"/>
  <c r="CX70" i="23"/>
  <c r="CD69" i="23"/>
  <c r="BT70" i="23"/>
  <c r="BJ69" i="23"/>
  <c r="AZ71" i="23"/>
  <c r="AP69" i="23"/>
  <c r="AF69" i="23"/>
  <c r="V69" i="23"/>
  <c r="L69" i="23"/>
  <c r="EV71" i="23" l="1"/>
  <c r="EL71" i="23"/>
  <c r="EB70" i="23"/>
  <c r="DR70" i="23"/>
  <c r="DH70" i="23"/>
  <c r="CX71" i="23"/>
  <c r="CD70" i="23"/>
  <c r="BT71" i="23"/>
  <c r="BJ70" i="23"/>
  <c r="AZ72" i="23"/>
  <c r="AP70" i="23"/>
  <c r="AF70" i="23"/>
  <c r="V70" i="23"/>
  <c r="L70" i="23"/>
  <c r="EV72" i="23" l="1"/>
  <c r="EL72" i="23"/>
  <c r="EB71" i="23"/>
  <c r="DR71" i="23"/>
  <c r="DH71" i="23"/>
  <c r="CX72" i="23"/>
  <c r="CD71" i="23"/>
  <c r="BT72" i="23"/>
  <c r="BJ71" i="23"/>
  <c r="AZ73" i="23"/>
  <c r="AP71" i="23"/>
  <c r="AF71" i="23"/>
  <c r="V71" i="23"/>
  <c r="L71" i="23"/>
  <c r="EV73" i="23" l="1"/>
  <c r="EL73" i="23"/>
  <c r="EB72" i="23"/>
  <c r="DR72" i="23"/>
  <c r="DH72" i="23"/>
  <c r="CX73" i="23"/>
  <c r="CD72" i="23"/>
  <c r="BT73" i="23"/>
  <c r="BJ72" i="23"/>
  <c r="AZ74" i="23"/>
  <c r="AP72" i="23"/>
  <c r="AF72" i="23"/>
  <c r="V72" i="23"/>
  <c r="L72" i="23"/>
  <c r="EV74" i="23" l="1"/>
  <c r="EL74" i="23"/>
  <c r="EB73" i="23"/>
  <c r="DR73" i="23"/>
  <c r="DH73" i="23"/>
  <c r="CX74" i="23"/>
  <c r="CD73" i="23"/>
  <c r="BT74" i="23"/>
  <c r="BJ73" i="23"/>
  <c r="AZ75" i="23"/>
  <c r="AP73" i="23"/>
  <c r="AF73" i="23"/>
  <c r="V73" i="23"/>
  <c r="L73" i="23"/>
  <c r="EV75" i="23" l="1"/>
  <c r="EL75" i="23"/>
  <c r="EB74" i="23"/>
  <c r="DR74" i="23"/>
  <c r="DH74" i="23"/>
  <c r="CX75" i="23"/>
  <c r="CD74" i="23"/>
  <c r="BT75" i="23"/>
  <c r="BJ74" i="23"/>
  <c r="AZ76" i="23"/>
  <c r="AP74" i="23"/>
  <c r="AF74" i="23"/>
  <c r="V74" i="23"/>
  <c r="L74" i="23"/>
  <c r="EV76" i="23" l="1"/>
  <c r="EL76" i="23"/>
  <c r="EB75" i="23"/>
  <c r="DR75" i="23"/>
  <c r="DH75" i="23"/>
  <c r="CX76" i="23"/>
  <c r="CD75" i="23"/>
  <c r="BT76" i="23"/>
  <c r="BJ75" i="23"/>
  <c r="AZ77" i="23"/>
  <c r="AP75" i="23"/>
  <c r="AF75" i="23"/>
  <c r="V75" i="23"/>
  <c r="L75" i="23"/>
  <c r="EV77" i="23" l="1"/>
  <c r="EL77" i="23"/>
  <c r="EB76" i="23"/>
  <c r="DR76" i="23"/>
  <c r="DH76" i="23"/>
  <c r="CX77" i="23"/>
  <c r="CD76" i="23"/>
  <c r="BT77" i="23"/>
  <c r="BJ76" i="23"/>
  <c r="AZ78" i="23"/>
  <c r="AP76" i="23"/>
  <c r="AF76" i="23"/>
  <c r="V76" i="23"/>
  <c r="L76" i="23"/>
  <c r="EV78" i="23" l="1"/>
  <c r="EL78" i="23"/>
  <c r="EB77" i="23"/>
  <c r="DR77" i="23"/>
  <c r="DH77" i="23"/>
  <c r="CX78" i="23"/>
  <c r="CD77" i="23"/>
  <c r="BT78" i="23"/>
  <c r="BJ77" i="23"/>
  <c r="AZ79" i="23"/>
  <c r="AP77" i="23"/>
  <c r="AF77" i="23"/>
  <c r="V77" i="23"/>
  <c r="L77" i="23"/>
  <c r="EV79" i="23" l="1"/>
  <c r="EL79" i="23"/>
  <c r="EB78" i="23"/>
  <c r="DR78" i="23"/>
  <c r="DH78" i="23"/>
  <c r="CX79" i="23"/>
  <c r="CD78" i="23"/>
  <c r="BT79" i="23"/>
  <c r="BJ78" i="23"/>
  <c r="AZ80" i="23"/>
  <c r="AP78" i="23"/>
  <c r="AF78" i="23"/>
  <c r="V78" i="23"/>
  <c r="L78" i="23"/>
  <c r="EV80" i="23" l="1"/>
  <c r="EL80" i="23"/>
  <c r="EB79" i="23"/>
  <c r="DR79" i="23"/>
  <c r="DH79" i="23"/>
  <c r="CX80" i="23"/>
  <c r="CD79" i="23"/>
  <c r="BT80" i="23"/>
  <c r="BJ79" i="23"/>
  <c r="AZ81" i="23"/>
  <c r="AP79" i="23"/>
  <c r="AF79" i="23"/>
  <c r="V79" i="23"/>
  <c r="L79" i="23"/>
  <c r="EV81" i="23" l="1"/>
  <c r="EL81" i="23"/>
  <c r="EB80" i="23"/>
  <c r="DR80" i="23"/>
  <c r="DH80" i="23"/>
  <c r="CX81" i="23"/>
  <c r="CD80" i="23"/>
  <c r="BT81" i="23"/>
  <c r="BJ80" i="23"/>
  <c r="AZ82" i="23"/>
  <c r="AP80" i="23"/>
  <c r="AF80" i="23"/>
  <c r="V80" i="23"/>
  <c r="L80" i="23"/>
  <c r="EV82" i="23" l="1"/>
  <c r="EL82" i="23"/>
  <c r="EB81" i="23"/>
  <c r="DR81" i="23"/>
  <c r="DH81" i="23"/>
  <c r="CX82" i="23"/>
  <c r="CD81" i="23"/>
  <c r="BT82" i="23"/>
  <c r="BJ81" i="23"/>
  <c r="AZ83" i="23"/>
  <c r="AP81" i="23"/>
  <c r="AF81" i="23"/>
  <c r="V81" i="23"/>
  <c r="L81" i="23"/>
  <c r="EV83" i="23" l="1"/>
  <c r="EL83" i="23"/>
  <c r="EB82" i="23"/>
  <c r="DR82" i="23"/>
  <c r="DH82" i="23"/>
  <c r="CX83" i="23"/>
  <c r="CD82" i="23"/>
  <c r="BT83" i="23"/>
  <c r="BJ82" i="23"/>
  <c r="AP82" i="23"/>
  <c r="AF82" i="23"/>
  <c r="V82" i="23"/>
  <c r="L82" i="23"/>
  <c r="EB83" i="23" l="1"/>
  <c r="DR83" i="23"/>
  <c r="DH83" i="23"/>
  <c r="CD83" i="23"/>
  <c r="BJ83" i="23"/>
  <c r="AP83" i="23"/>
  <c r="AF83" i="23"/>
  <c r="V83" i="23"/>
  <c r="L83" i="23"/>
  <c r="AP5" i="21" l="1"/>
  <c r="AP6" i="21"/>
  <c r="AP7" i="21"/>
  <c r="AP8" i="21"/>
  <c r="AP9" i="21"/>
  <c r="AP10" i="21"/>
  <c r="AP11" i="21"/>
  <c r="AP12" i="21"/>
  <c r="AP13" i="21"/>
  <c r="AP14" i="21"/>
  <c r="AP15" i="21"/>
  <c r="AP16" i="21"/>
  <c r="AP17" i="21"/>
  <c r="AP18" i="21"/>
  <c r="AP19" i="21"/>
  <c r="AP20" i="21"/>
  <c r="AP21" i="21"/>
  <c r="AP22" i="21"/>
  <c r="AP23" i="21"/>
  <c r="AP24" i="21"/>
  <c r="AP25" i="21"/>
  <c r="AP26" i="21"/>
  <c r="AP27" i="21"/>
  <c r="AP28" i="21"/>
  <c r="AP29" i="21"/>
  <c r="AP30" i="21"/>
  <c r="AP31" i="21"/>
  <c r="AP32" i="21"/>
  <c r="AP33" i="21"/>
  <c r="AP34" i="21"/>
  <c r="AP35" i="21"/>
  <c r="AP36" i="21"/>
  <c r="AP37" i="21"/>
  <c r="AP38" i="21"/>
  <c r="AP39" i="21"/>
  <c r="AP40" i="21"/>
  <c r="AP41" i="21"/>
  <c r="AP42" i="21"/>
  <c r="AP43" i="21"/>
  <c r="AP44" i="21"/>
  <c r="AP45" i="21"/>
  <c r="AP46" i="21"/>
  <c r="AP47" i="21"/>
  <c r="AP48" i="21"/>
  <c r="AP49" i="21"/>
  <c r="AP50" i="21"/>
  <c r="AP51" i="21"/>
  <c r="AP52" i="21"/>
  <c r="AP53" i="21"/>
  <c r="AP54" i="21"/>
  <c r="AP55" i="21"/>
  <c r="AP56" i="21"/>
  <c r="AP57" i="21"/>
  <c r="AP58" i="21"/>
  <c r="AP59" i="21"/>
  <c r="AP60" i="21"/>
  <c r="AP61" i="21"/>
  <c r="AP62" i="21"/>
  <c r="AP63" i="21"/>
  <c r="AP64" i="21"/>
  <c r="AP65" i="21"/>
  <c r="AP66" i="21"/>
  <c r="AP67" i="21"/>
  <c r="AP68" i="21"/>
  <c r="AP69" i="21"/>
  <c r="AP70" i="21"/>
  <c r="AP71" i="21"/>
  <c r="AP72" i="21"/>
  <c r="AP73" i="21"/>
  <c r="AP74" i="21"/>
  <c r="AP75" i="21"/>
  <c r="AP76" i="21"/>
  <c r="AP77" i="21"/>
  <c r="AP78" i="21"/>
  <c r="AP79" i="21"/>
  <c r="AP80" i="21"/>
  <c r="AP81" i="21"/>
  <c r="AP82" i="21"/>
  <c r="AP83" i="21"/>
  <c r="AP4" i="21"/>
  <c r="AE83" i="18" l="1"/>
  <c r="AD83" i="18"/>
  <c r="AC83" i="18"/>
  <c r="X83" i="18"/>
  <c r="W83" i="18"/>
  <c r="S83" i="18"/>
  <c r="R83" i="18"/>
  <c r="Q83" i="18"/>
  <c r="M83" i="18"/>
  <c r="L83" i="18"/>
  <c r="K83" i="18"/>
  <c r="F83" i="18"/>
  <c r="AE82" i="18"/>
  <c r="AD82" i="18"/>
  <c r="AC82" i="18"/>
  <c r="X82" i="18"/>
  <c r="W82" i="18"/>
  <c r="S82" i="18"/>
  <c r="R82" i="18"/>
  <c r="Q82" i="18"/>
  <c r="M82" i="18"/>
  <c r="L82" i="18"/>
  <c r="K82" i="18"/>
  <c r="F82" i="18"/>
  <c r="AE81" i="18"/>
  <c r="AD81" i="18"/>
  <c r="AC81" i="18"/>
  <c r="X81" i="18"/>
  <c r="W81" i="18"/>
  <c r="S81" i="18"/>
  <c r="R81" i="18"/>
  <c r="Q81" i="18"/>
  <c r="M81" i="18"/>
  <c r="L81" i="18"/>
  <c r="K81" i="18"/>
  <c r="F81" i="18"/>
  <c r="AE80" i="18"/>
  <c r="AD80" i="18"/>
  <c r="AC80" i="18"/>
  <c r="X80" i="18"/>
  <c r="W80" i="18"/>
  <c r="S80" i="18"/>
  <c r="R80" i="18"/>
  <c r="Q80" i="18"/>
  <c r="M80" i="18"/>
  <c r="L80" i="18"/>
  <c r="K80" i="18"/>
  <c r="F80" i="18"/>
  <c r="AE79" i="18"/>
  <c r="AD79" i="18"/>
  <c r="AC79" i="18"/>
  <c r="X79" i="18"/>
  <c r="W79" i="18"/>
  <c r="S79" i="18"/>
  <c r="R79" i="18"/>
  <c r="Q79" i="18"/>
  <c r="M79" i="18"/>
  <c r="L79" i="18"/>
  <c r="K79" i="18"/>
  <c r="F79" i="18"/>
  <c r="AE78" i="18"/>
  <c r="AD78" i="18"/>
  <c r="AC78" i="18"/>
  <c r="X78" i="18"/>
  <c r="W78" i="18"/>
  <c r="S78" i="18"/>
  <c r="R78" i="18"/>
  <c r="Q78" i="18"/>
  <c r="M78" i="18"/>
  <c r="L78" i="18"/>
  <c r="K78" i="18"/>
  <c r="F78" i="18"/>
  <c r="AE77" i="18"/>
  <c r="AD77" i="18"/>
  <c r="AC77" i="18"/>
  <c r="X77" i="18"/>
  <c r="W77" i="18"/>
  <c r="S77" i="18"/>
  <c r="R77" i="18"/>
  <c r="Q77" i="18"/>
  <c r="M77" i="18"/>
  <c r="L77" i="18"/>
  <c r="K77" i="18"/>
  <c r="F77" i="18"/>
  <c r="AE76" i="18"/>
  <c r="AD76" i="18"/>
  <c r="AC76" i="18"/>
  <c r="X76" i="18"/>
  <c r="W76" i="18"/>
  <c r="S76" i="18"/>
  <c r="R76" i="18"/>
  <c r="Q76" i="18"/>
  <c r="M76" i="18"/>
  <c r="L76" i="18"/>
  <c r="K76" i="18"/>
  <c r="F76" i="18"/>
  <c r="AE75" i="18"/>
  <c r="AD75" i="18"/>
  <c r="AC75" i="18"/>
  <c r="X75" i="18"/>
  <c r="W75" i="18"/>
  <c r="S75" i="18"/>
  <c r="R75" i="18"/>
  <c r="Q75" i="18"/>
  <c r="M75" i="18"/>
  <c r="L75" i="18"/>
  <c r="K75" i="18"/>
  <c r="F75" i="18"/>
  <c r="AE74" i="18"/>
  <c r="AD74" i="18"/>
  <c r="AC74" i="18"/>
  <c r="X74" i="18"/>
  <c r="W74" i="18"/>
  <c r="S74" i="18"/>
  <c r="R74" i="18"/>
  <c r="Q74" i="18"/>
  <c r="M74" i="18"/>
  <c r="L74" i="18"/>
  <c r="K74" i="18"/>
  <c r="F74" i="18"/>
  <c r="AE73" i="18"/>
  <c r="AD73" i="18"/>
  <c r="AC73" i="18"/>
  <c r="X73" i="18"/>
  <c r="W73" i="18"/>
  <c r="S73" i="18"/>
  <c r="R73" i="18"/>
  <c r="Q73" i="18"/>
  <c r="M73" i="18"/>
  <c r="L73" i="18"/>
  <c r="K73" i="18"/>
  <c r="F73" i="18"/>
  <c r="AE72" i="18"/>
  <c r="AD72" i="18"/>
  <c r="AC72" i="18"/>
  <c r="X72" i="18"/>
  <c r="W72" i="18"/>
  <c r="S72" i="18"/>
  <c r="R72" i="18"/>
  <c r="Q72" i="18"/>
  <c r="M72" i="18"/>
  <c r="L72" i="18"/>
  <c r="K72" i="18"/>
  <c r="F72" i="18"/>
  <c r="AE71" i="18"/>
  <c r="AD71" i="18"/>
  <c r="AC71" i="18"/>
  <c r="X71" i="18"/>
  <c r="W71" i="18"/>
  <c r="S71" i="18"/>
  <c r="R71" i="18"/>
  <c r="Q71" i="18"/>
  <c r="M71" i="18"/>
  <c r="L71" i="18"/>
  <c r="K71" i="18"/>
  <c r="F71" i="18"/>
  <c r="AE70" i="18"/>
  <c r="AD70" i="18"/>
  <c r="AC70" i="18"/>
  <c r="X70" i="18"/>
  <c r="W70" i="18"/>
  <c r="S70" i="18"/>
  <c r="R70" i="18"/>
  <c r="Q70" i="18"/>
  <c r="M70" i="18"/>
  <c r="L70" i="18"/>
  <c r="K70" i="18"/>
  <c r="F70" i="18"/>
  <c r="AE69" i="18"/>
  <c r="AD69" i="18"/>
  <c r="AC69" i="18"/>
  <c r="X69" i="18"/>
  <c r="W69" i="18"/>
  <c r="S69" i="18"/>
  <c r="R69" i="18"/>
  <c r="Q69" i="18"/>
  <c r="M69" i="18"/>
  <c r="L69" i="18"/>
  <c r="K69" i="18"/>
  <c r="F69" i="18"/>
  <c r="AE68" i="18"/>
  <c r="AD68" i="18"/>
  <c r="AC68" i="18"/>
  <c r="X68" i="18"/>
  <c r="W68" i="18"/>
  <c r="S68" i="18"/>
  <c r="R68" i="18"/>
  <c r="Q68" i="18"/>
  <c r="M68" i="18"/>
  <c r="L68" i="18"/>
  <c r="K68" i="18"/>
  <c r="F68" i="18"/>
  <c r="AE67" i="18"/>
  <c r="AD67" i="18"/>
  <c r="AC67" i="18"/>
  <c r="X67" i="18"/>
  <c r="W67" i="18"/>
  <c r="S67" i="18"/>
  <c r="R67" i="18"/>
  <c r="Q67" i="18"/>
  <c r="M67" i="18"/>
  <c r="L67" i="18"/>
  <c r="K67" i="18"/>
  <c r="F67" i="18"/>
  <c r="AE66" i="18"/>
  <c r="AD66" i="18"/>
  <c r="AC66" i="18"/>
  <c r="X66" i="18"/>
  <c r="W66" i="18"/>
  <c r="S66" i="18"/>
  <c r="R66" i="18"/>
  <c r="Q66" i="18"/>
  <c r="M66" i="18"/>
  <c r="L66" i="18"/>
  <c r="K66" i="18"/>
  <c r="F66" i="18"/>
  <c r="AE65" i="18"/>
  <c r="AD65" i="18"/>
  <c r="AC65" i="18"/>
  <c r="X65" i="18"/>
  <c r="W65" i="18"/>
  <c r="S65" i="18"/>
  <c r="R65" i="18"/>
  <c r="Q65" i="18"/>
  <c r="M65" i="18"/>
  <c r="L65" i="18"/>
  <c r="K65" i="18"/>
  <c r="F65" i="18"/>
  <c r="AE64" i="18"/>
  <c r="AD64" i="18"/>
  <c r="AC64" i="18"/>
  <c r="X64" i="18"/>
  <c r="W64" i="18"/>
  <c r="S64" i="18"/>
  <c r="R64" i="18"/>
  <c r="Q64" i="18"/>
  <c r="M64" i="18"/>
  <c r="L64" i="18"/>
  <c r="K64" i="18"/>
  <c r="F64" i="18"/>
  <c r="AE63" i="18"/>
  <c r="AD63" i="18"/>
  <c r="AC63" i="18"/>
  <c r="X63" i="18"/>
  <c r="W63" i="18"/>
  <c r="S63" i="18"/>
  <c r="R63" i="18"/>
  <c r="Q63" i="18"/>
  <c r="M63" i="18"/>
  <c r="L63" i="18"/>
  <c r="K63" i="18"/>
  <c r="F63" i="18"/>
  <c r="AE62" i="18"/>
  <c r="AD62" i="18"/>
  <c r="AC62" i="18"/>
  <c r="X62" i="18"/>
  <c r="W62" i="18"/>
  <c r="S62" i="18"/>
  <c r="R62" i="18"/>
  <c r="Q62" i="18"/>
  <c r="M62" i="18"/>
  <c r="L62" i="18"/>
  <c r="K62" i="18"/>
  <c r="F62" i="18"/>
  <c r="AE61" i="18"/>
  <c r="AD61" i="18"/>
  <c r="AC61" i="18"/>
  <c r="X61" i="18"/>
  <c r="W61" i="18"/>
  <c r="S61" i="18"/>
  <c r="R61" i="18"/>
  <c r="Q61" i="18"/>
  <c r="M61" i="18"/>
  <c r="L61" i="18"/>
  <c r="K61" i="18"/>
  <c r="F61" i="18"/>
  <c r="AE60" i="18"/>
  <c r="AD60" i="18"/>
  <c r="AC60" i="18"/>
  <c r="X60" i="18"/>
  <c r="W60" i="18"/>
  <c r="S60" i="18"/>
  <c r="R60" i="18"/>
  <c r="Q60" i="18"/>
  <c r="M60" i="18"/>
  <c r="L60" i="18"/>
  <c r="K60" i="18"/>
  <c r="F60" i="18"/>
  <c r="AE59" i="18"/>
  <c r="AD59" i="18"/>
  <c r="AC59" i="18"/>
  <c r="X59" i="18"/>
  <c r="W59" i="18"/>
  <c r="S59" i="18"/>
  <c r="R59" i="18"/>
  <c r="Q59" i="18"/>
  <c r="M59" i="18"/>
  <c r="L59" i="18"/>
  <c r="K59" i="18"/>
  <c r="F59" i="18"/>
  <c r="AE58" i="18"/>
  <c r="AD58" i="18"/>
  <c r="AC58" i="18"/>
  <c r="X58" i="18"/>
  <c r="W58" i="18"/>
  <c r="S58" i="18"/>
  <c r="R58" i="18"/>
  <c r="Q58" i="18"/>
  <c r="M58" i="18"/>
  <c r="L58" i="18"/>
  <c r="K58" i="18"/>
  <c r="F58" i="18"/>
  <c r="AE57" i="18"/>
  <c r="AD57" i="18"/>
  <c r="AC57" i="18"/>
  <c r="X57" i="18"/>
  <c r="W57" i="18"/>
  <c r="S57" i="18"/>
  <c r="R57" i="18"/>
  <c r="Q57" i="18"/>
  <c r="M57" i="18"/>
  <c r="L57" i="18"/>
  <c r="K57" i="18"/>
  <c r="F57" i="18"/>
  <c r="AE56" i="18"/>
  <c r="AD56" i="18"/>
  <c r="AC56" i="18"/>
  <c r="X56" i="18"/>
  <c r="W56" i="18"/>
  <c r="S56" i="18"/>
  <c r="R56" i="18"/>
  <c r="Q56" i="18"/>
  <c r="M56" i="18"/>
  <c r="L56" i="18"/>
  <c r="K56" i="18"/>
  <c r="F56" i="18"/>
  <c r="AE55" i="18"/>
  <c r="AD55" i="18"/>
  <c r="AC55" i="18"/>
  <c r="X55" i="18"/>
  <c r="W55" i="18"/>
  <c r="S55" i="18"/>
  <c r="R55" i="18"/>
  <c r="Q55" i="18"/>
  <c r="M55" i="18"/>
  <c r="L55" i="18"/>
  <c r="K55" i="18"/>
  <c r="F55" i="18"/>
  <c r="AE54" i="18"/>
  <c r="AD54" i="18"/>
  <c r="AC54" i="18"/>
  <c r="X54" i="18"/>
  <c r="W54" i="18"/>
  <c r="S54" i="18"/>
  <c r="R54" i="18"/>
  <c r="Q54" i="18"/>
  <c r="M54" i="18"/>
  <c r="L54" i="18"/>
  <c r="K54" i="18"/>
  <c r="F54" i="18"/>
  <c r="AE53" i="18"/>
  <c r="AD53" i="18"/>
  <c r="AC53" i="18"/>
  <c r="X53" i="18"/>
  <c r="W53" i="18"/>
  <c r="S53" i="18"/>
  <c r="R53" i="18"/>
  <c r="Q53" i="18"/>
  <c r="M53" i="18"/>
  <c r="L53" i="18"/>
  <c r="K53" i="18"/>
  <c r="F53" i="18"/>
  <c r="AE52" i="18"/>
  <c r="AD52" i="18"/>
  <c r="AC52" i="18"/>
  <c r="X52" i="18"/>
  <c r="W52" i="18"/>
  <c r="S52" i="18"/>
  <c r="R52" i="18"/>
  <c r="Q52" i="18"/>
  <c r="M52" i="18"/>
  <c r="L52" i="18"/>
  <c r="K52" i="18"/>
  <c r="F52" i="18"/>
  <c r="AE51" i="18"/>
  <c r="AD51" i="18"/>
  <c r="AC51" i="18"/>
  <c r="X51" i="18"/>
  <c r="W51" i="18"/>
  <c r="S51" i="18"/>
  <c r="R51" i="18"/>
  <c r="Q51" i="18"/>
  <c r="M51" i="18"/>
  <c r="L51" i="18"/>
  <c r="K51" i="18"/>
  <c r="F51" i="18"/>
  <c r="AE50" i="18"/>
  <c r="AD50" i="18"/>
  <c r="AC50" i="18"/>
  <c r="X50" i="18"/>
  <c r="W50" i="18"/>
  <c r="S50" i="18"/>
  <c r="R50" i="18"/>
  <c r="Q50" i="18"/>
  <c r="M50" i="18"/>
  <c r="L50" i="18"/>
  <c r="K50" i="18"/>
  <c r="F50" i="18"/>
  <c r="AE49" i="18"/>
  <c r="AD49" i="18"/>
  <c r="AC49" i="18"/>
  <c r="X49" i="18"/>
  <c r="W49" i="18"/>
  <c r="S49" i="18"/>
  <c r="R49" i="18"/>
  <c r="Q49" i="18"/>
  <c r="M49" i="18"/>
  <c r="L49" i="18"/>
  <c r="K49" i="18"/>
  <c r="F49" i="18"/>
  <c r="AE48" i="18"/>
  <c r="AD48" i="18"/>
  <c r="AC48" i="18"/>
  <c r="X48" i="18"/>
  <c r="W48" i="18"/>
  <c r="S48" i="18"/>
  <c r="R48" i="18"/>
  <c r="Q48" i="18"/>
  <c r="M48" i="18"/>
  <c r="L48" i="18"/>
  <c r="K48" i="18"/>
  <c r="F48" i="18"/>
  <c r="AE47" i="18"/>
  <c r="AD47" i="18"/>
  <c r="AC47" i="18"/>
  <c r="X47" i="18"/>
  <c r="W47" i="18"/>
  <c r="S47" i="18"/>
  <c r="R47" i="18"/>
  <c r="Q47" i="18"/>
  <c r="M47" i="18"/>
  <c r="L47" i="18"/>
  <c r="K47" i="18"/>
  <c r="F47" i="18"/>
  <c r="AE46" i="18"/>
  <c r="AD46" i="18"/>
  <c r="AC46" i="18"/>
  <c r="Y46" i="18"/>
  <c r="X46" i="18"/>
  <c r="W46" i="18"/>
  <c r="S46" i="18"/>
  <c r="R46" i="18"/>
  <c r="Q46" i="18"/>
  <c r="M46" i="18"/>
  <c r="L46" i="18"/>
  <c r="K46" i="18"/>
  <c r="F46" i="18"/>
  <c r="AE45" i="18"/>
  <c r="AD45" i="18"/>
  <c r="AC45" i="18"/>
  <c r="Y45" i="18"/>
  <c r="X45" i="18"/>
  <c r="W45" i="18"/>
  <c r="S45" i="18"/>
  <c r="R45" i="18"/>
  <c r="Q45" i="18"/>
  <c r="M45" i="18"/>
  <c r="L45" i="18"/>
  <c r="K45" i="18"/>
  <c r="F45" i="18"/>
  <c r="AE44" i="18"/>
  <c r="AD44" i="18"/>
  <c r="AC44" i="18"/>
  <c r="Y44" i="18"/>
  <c r="X44" i="18"/>
  <c r="W44" i="18"/>
  <c r="S44" i="18"/>
  <c r="R44" i="18"/>
  <c r="Q44" i="18"/>
  <c r="M44" i="18"/>
  <c r="L44" i="18"/>
  <c r="K44" i="18"/>
  <c r="F44" i="18"/>
  <c r="AE43" i="18"/>
  <c r="AD43" i="18"/>
  <c r="AC43" i="18"/>
  <c r="Y43" i="18"/>
  <c r="X43" i="18"/>
  <c r="W43" i="18"/>
  <c r="S43" i="18"/>
  <c r="R43" i="18"/>
  <c r="Q43" i="18"/>
  <c r="M43" i="18"/>
  <c r="L43" i="18"/>
  <c r="K43" i="18"/>
  <c r="F43" i="18"/>
  <c r="AE42" i="18"/>
  <c r="AD42" i="18"/>
  <c r="AC42" i="18"/>
  <c r="Y42" i="18"/>
  <c r="X42" i="18"/>
  <c r="W42" i="18"/>
  <c r="Q42" i="18"/>
  <c r="M42" i="18"/>
  <c r="L42" i="18"/>
  <c r="K42" i="18"/>
  <c r="AE41" i="18"/>
  <c r="AD41" i="18"/>
  <c r="AC41" i="18"/>
  <c r="Y41" i="18"/>
  <c r="X41" i="18"/>
  <c r="W41" i="18"/>
  <c r="Q41" i="18"/>
  <c r="M41" i="18"/>
  <c r="L41" i="18"/>
  <c r="K41" i="18"/>
  <c r="AE40" i="18"/>
  <c r="AD40" i="18"/>
  <c r="AC40" i="18"/>
  <c r="Y40" i="18"/>
  <c r="X40" i="18"/>
  <c r="W40" i="18"/>
  <c r="Q40" i="18"/>
  <c r="M40" i="18"/>
  <c r="L40" i="18"/>
  <c r="K40" i="18"/>
  <c r="AE39" i="18"/>
  <c r="AD39" i="18"/>
  <c r="AC39" i="18"/>
  <c r="Y39" i="18"/>
  <c r="X39" i="18"/>
  <c r="W39" i="18"/>
  <c r="Q39" i="18"/>
  <c r="M39" i="18"/>
  <c r="L39" i="18"/>
  <c r="K39" i="18"/>
  <c r="AE38" i="18"/>
  <c r="AD38" i="18"/>
  <c r="AC38" i="18"/>
  <c r="Y38" i="18"/>
  <c r="X38" i="18"/>
  <c r="W38" i="18"/>
  <c r="Q38" i="18"/>
  <c r="M38" i="18"/>
  <c r="L38" i="18"/>
  <c r="K38" i="18"/>
  <c r="AE37" i="18"/>
  <c r="AD37" i="18"/>
  <c r="AC37" i="18"/>
  <c r="Y37" i="18"/>
  <c r="X37" i="18"/>
  <c r="W37" i="18"/>
  <c r="Q37" i="18"/>
  <c r="M37" i="18"/>
  <c r="L37" i="18"/>
  <c r="K37" i="18"/>
  <c r="AE36" i="18"/>
  <c r="AD36" i="18"/>
  <c r="AC36" i="18"/>
  <c r="Y36" i="18"/>
  <c r="X36" i="18"/>
  <c r="W36" i="18"/>
  <c r="Q36" i="18"/>
  <c r="M36" i="18"/>
  <c r="L36" i="18"/>
  <c r="K36" i="18"/>
  <c r="AE35" i="18"/>
  <c r="AD35" i="18"/>
  <c r="AC35" i="18"/>
  <c r="Y35" i="18"/>
  <c r="X35" i="18"/>
  <c r="W35" i="18"/>
  <c r="Q35" i="18"/>
  <c r="M35" i="18"/>
  <c r="L35" i="18"/>
  <c r="K35" i="18"/>
  <c r="AE34" i="18"/>
  <c r="AD34" i="18"/>
  <c r="AC34" i="18"/>
  <c r="Y34" i="18"/>
  <c r="X34" i="18"/>
  <c r="W34" i="18"/>
  <c r="Q34" i="18"/>
  <c r="M34" i="18"/>
  <c r="L34" i="18"/>
  <c r="K34" i="18"/>
  <c r="AE33" i="18"/>
  <c r="AD33" i="18"/>
  <c r="AC33" i="18"/>
  <c r="Y33" i="18"/>
  <c r="X33" i="18"/>
  <c r="W33" i="18"/>
  <c r="Q33" i="18"/>
  <c r="M33" i="18"/>
  <c r="L33" i="18"/>
  <c r="K33" i="18"/>
  <c r="AE32" i="18"/>
  <c r="AD32" i="18"/>
  <c r="AC32" i="18"/>
  <c r="Y32" i="18"/>
  <c r="X32" i="18"/>
  <c r="W32" i="18"/>
  <c r="Q32" i="18"/>
  <c r="M32" i="18"/>
  <c r="L32" i="18"/>
  <c r="K32" i="18"/>
  <c r="AE31" i="18"/>
  <c r="AD31" i="18"/>
  <c r="AC31" i="18"/>
  <c r="Y31" i="18"/>
  <c r="X31" i="18"/>
  <c r="W31" i="18"/>
  <c r="Q31" i="18"/>
  <c r="M31" i="18"/>
  <c r="L31" i="18"/>
  <c r="K31" i="18"/>
  <c r="AE30" i="18"/>
  <c r="AD30" i="18"/>
  <c r="AC30" i="18"/>
  <c r="Y30" i="18"/>
  <c r="X30" i="18"/>
  <c r="W30" i="18"/>
  <c r="Q30" i="18"/>
  <c r="M30" i="18"/>
  <c r="L30" i="18"/>
  <c r="K30" i="18"/>
  <c r="AE29" i="18"/>
  <c r="AD29" i="18"/>
  <c r="AC29" i="18"/>
  <c r="Y29" i="18"/>
  <c r="X29" i="18"/>
  <c r="W29" i="18"/>
  <c r="Q29" i="18"/>
  <c r="M29" i="18"/>
  <c r="L29" i="18"/>
  <c r="K29" i="18"/>
  <c r="AE28" i="18"/>
  <c r="AD28" i="18"/>
  <c r="AC28" i="18"/>
  <c r="Y28" i="18"/>
  <c r="X28" i="18"/>
  <c r="W28" i="18"/>
  <c r="Q28" i="18"/>
  <c r="M28" i="18"/>
  <c r="L28" i="18"/>
  <c r="K28" i="18"/>
  <c r="AE27" i="18"/>
  <c r="AD27" i="18"/>
  <c r="AC27" i="18"/>
  <c r="Y27" i="18"/>
  <c r="X27" i="18"/>
  <c r="W27" i="18"/>
  <c r="Q27" i="18"/>
  <c r="M27" i="18"/>
  <c r="L27" i="18"/>
  <c r="K27" i="18"/>
  <c r="AE26" i="18"/>
  <c r="AD26" i="18"/>
  <c r="AC26" i="18"/>
  <c r="Y26" i="18"/>
  <c r="X26" i="18"/>
  <c r="W26" i="18"/>
  <c r="Q26" i="18"/>
  <c r="M26" i="18"/>
  <c r="L26" i="18"/>
  <c r="K26" i="18"/>
  <c r="AE25" i="18"/>
  <c r="AD25" i="18"/>
  <c r="AC25" i="18"/>
  <c r="Y25" i="18"/>
  <c r="X25" i="18"/>
  <c r="W25" i="18"/>
  <c r="Q25" i="18"/>
  <c r="M25" i="18"/>
  <c r="L25" i="18"/>
  <c r="K25" i="18"/>
  <c r="AE24" i="18"/>
  <c r="AD24" i="18"/>
  <c r="AC24" i="18"/>
  <c r="Y24" i="18"/>
  <c r="X24" i="18"/>
  <c r="W24" i="18"/>
  <c r="Q24" i="18"/>
  <c r="M24" i="18"/>
  <c r="L24" i="18"/>
  <c r="K24" i="18"/>
  <c r="B24" i="18"/>
  <c r="B25" i="18" s="1"/>
  <c r="AE23" i="18"/>
  <c r="AD23" i="18"/>
  <c r="AC23" i="18"/>
  <c r="Y23" i="18"/>
  <c r="X23" i="18"/>
  <c r="W23" i="18"/>
  <c r="Q23" i="18"/>
  <c r="M23" i="18"/>
  <c r="L23" i="18"/>
  <c r="K23" i="18"/>
  <c r="AE22" i="18"/>
  <c r="AD22" i="18"/>
  <c r="AC22" i="18"/>
  <c r="Y22" i="18"/>
  <c r="X22" i="18"/>
  <c r="W22" i="18"/>
  <c r="Q22" i="18"/>
  <c r="M22" i="18"/>
  <c r="L22" i="18"/>
  <c r="K22" i="18"/>
  <c r="AE21" i="18"/>
  <c r="AD21" i="18"/>
  <c r="AC21" i="18"/>
  <c r="Y21" i="18"/>
  <c r="X21" i="18"/>
  <c r="W21" i="18"/>
  <c r="Q21" i="18"/>
  <c r="M21" i="18"/>
  <c r="L21" i="18"/>
  <c r="K21" i="18"/>
  <c r="AE20" i="18"/>
  <c r="AD20" i="18"/>
  <c r="AC20" i="18"/>
  <c r="Y20" i="18"/>
  <c r="X20" i="18"/>
  <c r="W20" i="18"/>
  <c r="Q20" i="18"/>
  <c r="M20" i="18"/>
  <c r="L20" i="18"/>
  <c r="K20" i="18"/>
  <c r="AE19" i="18"/>
  <c r="AD19" i="18"/>
  <c r="AC19" i="18"/>
  <c r="Y19" i="18"/>
  <c r="X19" i="18"/>
  <c r="W19" i="18"/>
  <c r="Q19" i="18"/>
  <c r="M19" i="18"/>
  <c r="L19" i="18"/>
  <c r="K19" i="18"/>
  <c r="AE18" i="18"/>
  <c r="AD18" i="18"/>
  <c r="AC18" i="18"/>
  <c r="Y18" i="18"/>
  <c r="X18" i="18"/>
  <c r="W18" i="18"/>
  <c r="Q18" i="18"/>
  <c r="M18" i="18"/>
  <c r="L18" i="18"/>
  <c r="K18" i="18"/>
  <c r="AE17" i="18"/>
  <c r="AD17" i="18"/>
  <c r="AC17" i="18"/>
  <c r="Y17" i="18"/>
  <c r="X17" i="18"/>
  <c r="W17" i="18"/>
  <c r="Q17" i="18"/>
  <c r="M17" i="18"/>
  <c r="L17" i="18"/>
  <c r="K17" i="18"/>
  <c r="AE16" i="18"/>
  <c r="AD16" i="18"/>
  <c r="AC16" i="18"/>
  <c r="Y16" i="18"/>
  <c r="X16" i="18"/>
  <c r="W16" i="18"/>
  <c r="Q16" i="18"/>
  <c r="M16" i="18"/>
  <c r="L16" i="18"/>
  <c r="K16" i="18"/>
  <c r="AE15" i="18"/>
  <c r="AD15" i="18"/>
  <c r="AC15" i="18"/>
  <c r="Y15" i="18"/>
  <c r="X15" i="18"/>
  <c r="W15" i="18"/>
  <c r="Q15" i="18"/>
  <c r="M15" i="18"/>
  <c r="L15" i="18"/>
  <c r="K15" i="18"/>
  <c r="AE14" i="18"/>
  <c r="AD14" i="18"/>
  <c r="AC14" i="18"/>
  <c r="Y14" i="18"/>
  <c r="X14" i="18"/>
  <c r="W14" i="18"/>
  <c r="S14" i="18"/>
  <c r="R14" i="18"/>
  <c r="Q14" i="18"/>
  <c r="M14" i="18"/>
  <c r="L14" i="18"/>
  <c r="K14" i="18"/>
  <c r="F14" i="18"/>
  <c r="AE13" i="18"/>
  <c r="AD13" i="18"/>
  <c r="AC13" i="18"/>
  <c r="Y13" i="18"/>
  <c r="X13" i="18"/>
  <c r="W13" i="18"/>
  <c r="S13" i="18"/>
  <c r="R13" i="18"/>
  <c r="Q13" i="18"/>
  <c r="M13" i="18"/>
  <c r="L13" i="18"/>
  <c r="K13" i="18"/>
  <c r="F13" i="18"/>
  <c r="AE12" i="18"/>
  <c r="AD12" i="18"/>
  <c r="AC12" i="18"/>
  <c r="Y12" i="18"/>
  <c r="X12" i="18"/>
  <c r="W12" i="18"/>
  <c r="S12" i="18"/>
  <c r="R12" i="18"/>
  <c r="Q12" i="18"/>
  <c r="M12" i="18"/>
  <c r="L12" i="18"/>
  <c r="K12" i="18"/>
  <c r="F12" i="18"/>
  <c r="AE11" i="18"/>
  <c r="AD11" i="18"/>
  <c r="AC11" i="18"/>
  <c r="Y11" i="18"/>
  <c r="X11" i="18"/>
  <c r="W11" i="18"/>
  <c r="S11" i="18"/>
  <c r="R11" i="18"/>
  <c r="Q11" i="18"/>
  <c r="M11" i="18"/>
  <c r="L11" i="18"/>
  <c r="K11" i="18"/>
  <c r="F11" i="18"/>
  <c r="E11" i="18"/>
  <c r="AE10" i="18"/>
  <c r="AD10" i="18"/>
  <c r="AC10" i="18"/>
  <c r="Y10" i="18"/>
  <c r="X10" i="18"/>
  <c r="W10" i="18"/>
  <c r="S10" i="18"/>
  <c r="R10" i="18"/>
  <c r="Q10" i="18"/>
  <c r="M10" i="18"/>
  <c r="L10" i="18"/>
  <c r="K10" i="18"/>
  <c r="F10" i="18"/>
  <c r="E10" i="18"/>
  <c r="AE9" i="18"/>
  <c r="AD9" i="18"/>
  <c r="AC9" i="18"/>
  <c r="Y9" i="18"/>
  <c r="X9" i="18"/>
  <c r="W9" i="18"/>
  <c r="S9" i="18"/>
  <c r="R9" i="18"/>
  <c r="Q9" i="18"/>
  <c r="M9" i="18"/>
  <c r="L9" i="18"/>
  <c r="K9" i="18"/>
  <c r="F9" i="18"/>
  <c r="E9" i="18"/>
  <c r="AE8" i="18"/>
  <c r="AD8" i="18"/>
  <c r="AC8" i="18"/>
  <c r="Y8" i="18"/>
  <c r="X8" i="18"/>
  <c r="W8" i="18"/>
  <c r="S8" i="18"/>
  <c r="R8" i="18"/>
  <c r="Q8" i="18"/>
  <c r="M8" i="18"/>
  <c r="L8" i="18"/>
  <c r="K8" i="18"/>
  <c r="F8" i="18"/>
  <c r="E8" i="18"/>
  <c r="AE7" i="18"/>
  <c r="AD7" i="18"/>
  <c r="AC7" i="18"/>
  <c r="Y7" i="18"/>
  <c r="X7" i="18"/>
  <c r="W7" i="18"/>
  <c r="S7" i="18"/>
  <c r="R7" i="18"/>
  <c r="Q7" i="18"/>
  <c r="M7" i="18"/>
  <c r="L7" i="18"/>
  <c r="K7" i="18"/>
  <c r="F7" i="18"/>
  <c r="E7" i="18"/>
  <c r="AE6" i="18"/>
  <c r="AD6" i="18"/>
  <c r="AC6" i="18"/>
  <c r="Y6" i="18"/>
  <c r="X6" i="18"/>
  <c r="W6" i="18"/>
  <c r="T6" i="18"/>
  <c r="S6" i="18"/>
  <c r="R6" i="18"/>
  <c r="Q6" i="18"/>
  <c r="M6" i="18"/>
  <c r="L6" i="18"/>
  <c r="K6" i="18"/>
  <c r="H6" i="18"/>
  <c r="F6" i="18"/>
  <c r="E6" i="18"/>
  <c r="AE5" i="18"/>
  <c r="AD5" i="18"/>
  <c r="AC5" i="18"/>
  <c r="Y5" i="18"/>
  <c r="X5" i="18"/>
  <c r="W5" i="18"/>
  <c r="T5" i="18"/>
  <c r="S5" i="18"/>
  <c r="R5" i="18"/>
  <c r="Q5" i="18"/>
  <c r="N5" i="18"/>
  <c r="M5" i="18"/>
  <c r="L5" i="18"/>
  <c r="K5" i="18"/>
  <c r="H5" i="18"/>
  <c r="F5" i="18"/>
  <c r="E5" i="18"/>
  <c r="B5" i="18"/>
  <c r="B6" i="18" s="1"/>
  <c r="AE4" i="18"/>
  <c r="AD4" i="18"/>
  <c r="AC4" i="18"/>
  <c r="Y4" i="18"/>
  <c r="X4" i="18"/>
  <c r="W4" i="18"/>
  <c r="S4" i="18"/>
  <c r="R4" i="18"/>
  <c r="Q4" i="18"/>
  <c r="M4" i="18"/>
  <c r="L4" i="18"/>
  <c r="K4" i="18"/>
  <c r="F4" i="18"/>
  <c r="E4" i="18"/>
  <c r="N30" i="18" l="1"/>
  <c r="B7" i="18"/>
  <c r="H7" i="18"/>
  <c r="N6" i="18"/>
  <c r="B26" i="18"/>
  <c r="T7" i="18"/>
  <c r="N31" i="18"/>
  <c r="K4" i="19"/>
  <c r="L4" i="19"/>
  <c r="M4" i="19"/>
  <c r="Q4" i="19"/>
  <c r="R4" i="19"/>
  <c r="S4" i="19"/>
  <c r="W4" i="19"/>
  <c r="X4" i="19"/>
  <c r="Y4" i="19"/>
  <c r="AC4" i="19"/>
  <c r="AD4" i="19"/>
  <c r="AE4" i="19"/>
  <c r="H5" i="19"/>
  <c r="H6" i="19" s="1"/>
  <c r="K5" i="19"/>
  <c r="L5" i="19"/>
  <c r="M5" i="19"/>
  <c r="N5" i="19"/>
  <c r="Q5" i="19"/>
  <c r="R5" i="19"/>
  <c r="S5" i="19"/>
  <c r="T5" i="19"/>
  <c r="W5" i="19"/>
  <c r="X5" i="19"/>
  <c r="Y5" i="19"/>
  <c r="Z5" i="19"/>
  <c r="AC5" i="19"/>
  <c r="AD5" i="19"/>
  <c r="AE5" i="19"/>
  <c r="K6" i="19"/>
  <c r="L6" i="19"/>
  <c r="M6" i="19"/>
  <c r="Q6" i="19"/>
  <c r="R6" i="19"/>
  <c r="S6" i="19"/>
  <c r="W6" i="19"/>
  <c r="X6" i="19"/>
  <c r="Y6" i="19"/>
  <c r="Z6" i="19"/>
  <c r="AC6" i="19"/>
  <c r="AD6" i="19"/>
  <c r="AE6" i="19"/>
  <c r="K7" i="19"/>
  <c r="L7" i="19"/>
  <c r="M7" i="19"/>
  <c r="Q7" i="19"/>
  <c r="R7" i="19"/>
  <c r="S7" i="19"/>
  <c r="W7" i="19"/>
  <c r="X7" i="19"/>
  <c r="Y7" i="19"/>
  <c r="AC7" i="19"/>
  <c r="AD7" i="19"/>
  <c r="AE7" i="19"/>
  <c r="K8" i="19"/>
  <c r="L8" i="19"/>
  <c r="M8" i="19"/>
  <c r="Q8" i="19"/>
  <c r="R8" i="19"/>
  <c r="S8" i="19"/>
  <c r="W8" i="19"/>
  <c r="X8" i="19"/>
  <c r="Y8" i="19"/>
  <c r="AC8" i="19"/>
  <c r="AD8" i="19"/>
  <c r="AE8" i="19"/>
  <c r="K9" i="19"/>
  <c r="L9" i="19"/>
  <c r="M9" i="19"/>
  <c r="Q9" i="19"/>
  <c r="R9" i="19"/>
  <c r="S9" i="19"/>
  <c r="W9" i="19"/>
  <c r="X9" i="19"/>
  <c r="Y9" i="19"/>
  <c r="AC9" i="19"/>
  <c r="AD9" i="19"/>
  <c r="AE9" i="19"/>
  <c r="K10" i="19"/>
  <c r="L10" i="19"/>
  <c r="M10" i="19"/>
  <c r="Q10" i="19"/>
  <c r="R10" i="19"/>
  <c r="S10" i="19"/>
  <c r="W10" i="19"/>
  <c r="X10" i="19"/>
  <c r="Y10" i="19"/>
  <c r="AC10" i="19"/>
  <c r="AD10" i="19"/>
  <c r="AE10" i="19"/>
  <c r="K11" i="19"/>
  <c r="L11" i="19"/>
  <c r="M11" i="19"/>
  <c r="Q11" i="19"/>
  <c r="R11" i="19"/>
  <c r="S11" i="19"/>
  <c r="W11" i="19"/>
  <c r="X11" i="19"/>
  <c r="Y11" i="19"/>
  <c r="AC11" i="19"/>
  <c r="AD11" i="19"/>
  <c r="AE11" i="19"/>
  <c r="K12" i="19"/>
  <c r="L12" i="19"/>
  <c r="M12" i="19"/>
  <c r="Q12" i="19"/>
  <c r="R12" i="19"/>
  <c r="S12" i="19"/>
  <c r="W12" i="19"/>
  <c r="X12" i="19"/>
  <c r="Y12" i="19"/>
  <c r="AC12" i="19"/>
  <c r="AD12" i="19"/>
  <c r="AE12" i="19"/>
  <c r="K13" i="19"/>
  <c r="L13" i="19"/>
  <c r="M13" i="19"/>
  <c r="Q13" i="19"/>
  <c r="R13" i="19"/>
  <c r="S13" i="19"/>
  <c r="W13" i="19"/>
  <c r="X13" i="19"/>
  <c r="Y13" i="19"/>
  <c r="AC13" i="19"/>
  <c r="AD13" i="19"/>
  <c r="AE13" i="19"/>
  <c r="K14" i="19"/>
  <c r="L14" i="19"/>
  <c r="M14" i="19"/>
  <c r="Q14" i="19"/>
  <c r="R14" i="19"/>
  <c r="S14" i="19"/>
  <c r="W14" i="19"/>
  <c r="X14" i="19"/>
  <c r="Y14" i="19"/>
  <c r="AC14" i="19"/>
  <c r="AD14" i="19"/>
  <c r="AE14" i="19"/>
  <c r="K15" i="19"/>
  <c r="L15" i="19"/>
  <c r="M15" i="19"/>
  <c r="Q15" i="19"/>
  <c r="R15" i="19"/>
  <c r="S15" i="19"/>
  <c r="W15" i="19"/>
  <c r="X15" i="19"/>
  <c r="Y15" i="19"/>
  <c r="AC15" i="19"/>
  <c r="AD15" i="19"/>
  <c r="AE15" i="19"/>
  <c r="K16" i="19"/>
  <c r="L16" i="19"/>
  <c r="M16" i="19"/>
  <c r="Q16" i="19"/>
  <c r="R16" i="19"/>
  <c r="S16" i="19"/>
  <c r="W16" i="19"/>
  <c r="X16" i="19"/>
  <c r="Y16" i="19"/>
  <c r="AC16" i="19"/>
  <c r="AD16" i="19"/>
  <c r="AE16" i="19"/>
  <c r="K17" i="19"/>
  <c r="L17" i="19"/>
  <c r="M17" i="19"/>
  <c r="Q17" i="19"/>
  <c r="R17" i="19"/>
  <c r="S17" i="19"/>
  <c r="W17" i="19"/>
  <c r="X17" i="19"/>
  <c r="Y17" i="19"/>
  <c r="AC17" i="19"/>
  <c r="AD17" i="19"/>
  <c r="AE17" i="19"/>
  <c r="K18" i="19"/>
  <c r="L18" i="19"/>
  <c r="M18" i="19"/>
  <c r="Q18" i="19"/>
  <c r="R18" i="19"/>
  <c r="S18" i="19"/>
  <c r="W18" i="19"/>
  <c r="X18" i="19"/>
  <c r="Y18" i="19"/>
  <c r="AC18" i="19"/>
  <c r="AD18" i="19"/>
  <c r="AE18" i="19"/>
  <c r="K19" i="19"/>
  <c r="L19" i="19"/>
  <c r="M19" i="19"/>
  <c r="Q19" i="19"/>
  <c r="R19" i="19"/>
  <c r="S19" i="19"/>
  <c r="W19" i="19"/>
  <c r="X19" i="19"/>
  <c r="Y19" i="19"/>
  <c r="AC19" i="19"/>
  <c r="AD19" i="19"/>
  <c r="AE19" i="19"/>
  <c r="K20" i="19"/>
  <c r="L20" i="19"/>
  <c r="M20" i="19"/>
  <c r="Q20" i="19"/>
  <c r="R20" i="19"/>
  <c r="S20" i="19"/>
  <c r="W20" i="19"/>
  <c r="X20" i="19"/>
  <c r="Y20" i="19"/>
  <c r="AC20" i="19"/>
  <c r="AD20" i="19"/>
  <c r="AE20" i="19"/>
  <c r="K21" i="19"/>
  <c r="L21" i="19"/>
  <c r="M21" i="19"/>
  <c r="Q21" i="19"/>
  <c r="R21" i="19"/>
  <c r="S21" i="19"/>
  <c r="W21" i="19"/>
  <c r="X21" i="19"/>
  <c r="Y21" i="19"/>
  <c r="AC21" i="19"/>
  <c r="AD21" i="19"/>
  <c r="AE21" i="19"/>
  <c r="K22" i="19"/>
  <c r="L22" i="19"/>
  <c r="M22" i="19"/>
  <c r="Q22" i="19"/>
  <c r="R22" i="19"/>
  <c r="S22" i="19"/>
  <c r="W22" i="19"/>
  <c r="X22" i="19"/>
  <c r="Y22" i="19"/>
  <c r="AC22" i="19"/>
  <c r="AD22" i="19"/>
  <c r="AE22" i="19"/>
  <c r="K23" i="19"/>
  <c r="L23" i="19"/>
  <c r="M23" i="19"/>
  <c r="Q23" i="19"/>
  <c r="R23" i="19"/>
  <c r="S23" i="19"/>
  <c r="W23" i="19"/>
  <c r="X23" i="19"/>
  <c r="Y23" i="19"/>
  <c r="AC23" i="19"/>
  <c r="AD23" i="19"/>
  <c r="AE23" i="19"/>
  <c r="K24" i="19"/>
  <c r="L24" i="19"/>
  <c r="M24" i="19"/>
  <c r="Q24" i="19"/>
  <c r="R24" i="19"/>
  <c r="S24" i="19"/>
  <c r="W24" i="19"/>
  <c r="X24" i="19"/>
  <c r="Y24" i="19"/>
  <c r="AC24" i="19"/>
  <c r="AD24" i="19"/>
  <c r="AE24" i="19"/>
  <c r="K25" i="19"/>
  <c r="L25" i="19"/>
  <c r="M25" i="19"/>
  <c r="Q25" i="19"/>
  <c r="R25" i="19"/>
  <c r="S25" i="19"/>
  <c r="W25" i="19"/>
  <c r="X25" i="19"/>
  <c r="Y25" i="19"/>
  <c r="AC25" i="19"/>
  <c r="AD25" i="19"/>
  <c r="AE25" i="19"/>
  <c r="K26" i="19"/>
  <c r="L26" i="19"/>
  <c r="M26" i="19"/>
  <c r="Q26" i="19"/>
  <c r="R26" i="19"/>
  <c r="S26" i="19"/>
  <c r="W26" i="19"/>
  <c r="X26" i="19"/>
  <c r="Y26" i="19"/>
  <c r="AC26" i="19"/>
  <c r="AD26" i="19"/>
  <c r="AE26" i="19"/>
  <c r="K27" i="19"/>
  <c r="L27" i="19"/>
  <c r="M27" i="19"/>
  <c r="Q27" i="19"/>
  <c r="R27" i="19"/>
  <c r="S27" i="19"/>
  <c r="W27" i="19"/>
  <c r="X27" i="19"/>
  <c r="Y27" i="19"/>
  <c r="AC27" i="19"/>
  <c r="AD27" i="19"/>
  <c r="AE27" i="19"/>
  <c r="K28" i="19"/>
  <c r="L28" i="19"/>
  <c r="M28" i="19"/>
  <c r="Q28" i="19"/>
  <c r="R28" i="19"/>
  <c r="S28" i="19"/>
  <c r="W28" i="19"/>
  <c r="X28" i="19"/>
  <c r="Y28" i="19"/>
  <c r="AC28" i="19"/>
  <c r="AD28" i="19"/>
  <c r="AE28" i="19"/>
  <c r="K29" i="19"/>
  <c r="L29" i="19"/>
  <c r="M29" i="19"/>
  <c r="Q29" i="19"/>
  <c r="R29" i="19"/>
  <c r="S29" i="19"/>
  <c r="W29" i="19"/>
  <c r="X29" i="19"/>
  <c r="Y29" i="19"/>
  <c r="AC29" i="19"/>
  <c r="AD29" i="19"/>
  <c r="AE29" i="19"/>
  <c r="K30" i="19"/>
  <c r="L30" i="19"/>
  <c r="M30" i="19"/>
  <c r="Q30" i="19"/>
  <c r="R30" i="19"/>
  <c r="S30" i="19"/>
  <c r="W30" i="19"/>
  <c r="X30" i="19"/>
  <c r="Y30" i="19"/>
  <c r="AC30" i="19"/>
  <c r="AD30" i="19"/>
  <c r="AE30" i="19"/>
  <c r="K31" i="19"/>
  <c r="L31" i="19"/>
  <c r="M31" i="19"/>
  <c r="Q31" i="19"/>
  <c r="R31" i="19"/>
  <c r="S31" i="19"/>
  <c r="W31" i="19"/>
  <c r="X31" i="19"/>
  <c r="Y31" i="19"/>
  <c r="AC31" i="19"/>
  <c r="AD31" i="19"/>
  <c r="AE31" i="19"/>
  <c r="K32" i="19"/>
  <c r="L32" i="19"/>
  <c r="M32" i="19"/>
  <c r="Q32" i="19"/>
  <c r="R32" i="19"/>
  <c r="S32" i="19"/>
  <c r="W32" i="19"/>
  <c r="X32" i="19"/>
  <c r="Y32" i="19"/>
  <c r="AC32" i="19"/>
  <c r="AD32" i="19"/>
  <c r="AE32" i="19"/>
  <c r="K33" i="19"/>
  <c r="L33" i="19"/>
  <c r="M33" i="19"/>
  <c r="Q33" i="19"/>
  <c r="R33" i="19"/>
  <c r="S33" i="19"/>
  <c r="W33" i="19"/>
  <c r="X33" i="19"/>
  <c r="Y33" i="19"/>
  <c r="AC33" i="19"/>
  <c r="AD33" i="19"/>
  <c r="AE33" i="19"/>
  <c r="K34" i="19"/>
  <c r="L34" i="19"/>
  <c r="M34" i="19"/>
  <c r="Q34" i="19"/>
  <c r="R34" i="19"/>
  <c r="S34" i="19"/>
  <c r="W34" i="19"/>
  <c r="X34" i="19"/>
  <c r="Y34" i="19"/>
  <c r="AC34" i="19"/>
  <c r="AD34" i="19"/>
  <c r="AE34" i="19"/>
  <c r="K35" i="19"/>
  <c r="L35" i="19"/>
  <c r="M35" i="19"/>
  <c r="Q35" i="19"/>
  <c r="R35" i="19"/>
  <c r="S35" i="19"/>
  <c r="W35" i="19"/>
  <c r="X35" i="19"/>
  <c r="Y35" i="19"/>
  <c r="AC35" i="19"/>
  <c r="AD35" i="19"/>
  <c r="AE35" i="19"/>
  <c r="K36" i="19"/>
  <c r="L36" i="19"/>
  <c r="M36" i="19"/>
  <c r="Q36" i="19"/>
  <c r="R36" i="19"/>
  <c r="S36" i="19"/>
  <c r="W36" i="19"/>
  <c r="X36" i="19"/>
  <c r="Y36" i="19"/>
  <c r="AC36" i="19"/>
  <c r="AD36" i="19"/>
  <c r="AE36" i="19"/>
  <c r="K37" i="19"/>
  <c r="L37" i="19"/>
  <c r="M37" i="19"/>
  <c r="Q37" i="19"/>
  <c r="R37" i="19"/>
  <c r="S37" i="19"/>
  <c r="W37" i="19"/>
  <c r="X37" i="19"/>
  <c r="Y37" i="19"/>
  <c r="AC37" i="19"/>
  <c r="AD37" i="19"/>
  <c r="AE37" i="19"/>
  <c r="K38" i="19"/>
  <c r="L38" i="19"/>
  <c r="M38" i="19"/>
  <c r="Q38" i="19"/>
  <c r="R38" i="19"/>
  <c r="S38" i="19"/>
  <c r="W38" i="19"/>
  <c r="X38" i="19"/>
  <c r="Y38" i="19"/>
  <c r="AC38" i="19"/>
  <c r="AD38" i="19"/>
  <c r="AE38" i="19"/>
  <c r="K39" i="19"/>
  <c r="L39" i="19"/>
  <c r="M39" i="19"/>
  <c r="Q39" i="19"/>
  <c r="R39" i="19"/>
  <c r="S39" i="19"/>
  <c r="W39" i="19"/>
  <c r="X39" i="19"/>
  <c r="Y39" i="19"/>
  <c r="AC39" i="19"/>
  <c r="AD39" i="19"/>
  <c r="AE39" i="19"/>
  <c r="K40" i="19"/>
  <c r="L40" i="19"/>
  <c r="M40" i="19"/>
  <c r="Q40" i="19"/>
  <c r="R40" i="19"/>
  <c r="S40" i="19"/>
  <c r="W40" i="19"/>
  <c r="X40" i="19"/>
  <c r="Y40" i="19"/>
  <c r="AC40" i="19"/>
  <c r="AD40" i="19"/>
  <c r="AE40" i="19"/>
  <c r="K41" i="19"/>
  <c r="L41" i="19"/>
  <c r="M41" i="19"/>
  <c r="Q41" i="19"/>
  <c r="R41" i="19"/>
  <c r="S41" i="19"/>
  <c r="W41" i="19"/>
  <c r="X41" i="19"/>
  <c r="Y41" i="19"/>
  <c r="AC41" i="19"/>
  <c r="AD41" i="19"/>
  <c r="AE41" i="19"/>
  <c r="K42" i="19"/>
  <c r="L42" i="19"/>
  <c r="M42" i="19"/>
  <c r="Q42" i="19"/>
  <c r="R42" i="19"/>
  <c r="S42" i="19"/>
  <c r="W42" i="19"/>
  <c r="X42" i="19"/>
  <c r="Y42" i="19"/>
  <c r="AC42" i="19"/>
  <c r="AD42" i="19"/>
  <c r="AE42" i="19"/>
  <c r="K43" i="19"/>
  <c r="L43" i="19"/>
  <c r="M43" i="19"/>
  <c r="Q43" i="19"/>
  <c r="R43" i="19"/>
  <c r="S43" i="19"/>
  <c r="W43" i="19"/>
  <c r="X43" i="19"/>
  <c r="Y43" i="19"/>
  <c r="AC43" i="19"/>
  <c r="AD43" i="19"/>
  <c r="AE43" i="19"/>
  <c r="K44" i="19"/>
  <c r="L44" i="19"/>
  <c r="M44" i="19"/>
  <c r="Q44" i="19"/>
  <c r="R44" i="19"/>
  <c r="S44" i="19"/>
  <c r="W44" i="19"/>
  <c r="X44" i="19"/>
  <c r="Y44" i="19"/>
  <c r="AC44" i="19"/>
  <c r="AD44" i="19"/>
  <c r="AE44" i="19"/>
  <c r="K45" i="19"/>
  <c r="L45" i="19"/>
  <c r="M45" i="19"/>
  <c r="Q45" i="19"/>
  <c r="R45" i="19"/>
  <c r="S45" i="19"/>
  <c r="W45" i="19"/>
  <c r="X45" i="19"/>
  <c r="Y45" i="19"/>
  <c r="AC45" i="19"/>
  <c r="AD45" i="19"/>
  <c r="AE45" i="19"/>
  <c r="K46" i="19"/>
  <c r="L46" i="19"/>
  <c r="M46" i="19"/>
  <c r="Q46" i="19"/>
  <c r="R46" i="19"/>
  <c r="S46" i="19"/>
  <c r="W46" i="19"/>
  <c r="X46" i="19"/>
  <c r="Y46" i="19"/>
  <c r="AC46" i="19"/>
  <c r="AD46" i="19"/>
  <c r="AE46" i="19"/>
  <c r="K47" i="19"/>
  <c r="L47" i="19"/>
  <c r="M47" i="19"/>
  <c r="Q47" i="19"/>
  <c r="R47" i="19"/>
  <c r="S47" i="19"/>
  <c r="W47" i="19"/>
  <c r="X47" i="19"/>
  <c r="Y47" i="19"/>
  <c r="AC47" i="19"/>
  <c r="AD47" i="19"/>
  <c r="AE47" i="19"/>
  <c r="K48" i="19"/>
  <c r="L48" i="19"/>
  <c r="M48" i="19"/>
  <c r="Q48" i="19"/>
  <c r="R48" i="19"/>
  <c r="S48" i="19"/>
  <c r="W48" i="19"/>
  <c r="X48" i="19"/>
  <c r="Y48" i="19"/>
  <c r="AC48" i="19"/>
  <c r="AD48" i="19"/>
  <c r="AE48" i="19"/>
  <c r="K49" i="19"/>
  <c r="L49" i="19"/>
  <c r="M49" i="19"/>
  <c r="Q49" i="19"/>
  <c r="R49" i="19"/>
  <c r="S49" i="19"/>
  <c r="W49" i="19"/>
  <c r="X49" i="19"/>
  <c r="Y49" i="19"/>
  <c r="AC49" i="19"/>
  <c r="AD49" i="19"/>
  <c r="AE49" i="19"/>
  <c r="K50" i="19"/>
  <c r="L50" i="19"/>
  <c r="M50" i="19"/>
  <c r="Q50" i="19"/>
  <c r="R50" i="19"/>
  <c r="S50" i="19"/>
  <c r="W50" i="19"/>
  <c r="X50" i="19"/>
  <c r="Y50" i="19"/>
  <c r="AC50" i="19"/>
  <c r="AD50" i="19"/>
  <c r="AE50" i="19"/>
  <c r="K51" i="19"/>
  <c r="L51" i="19"/>
  <c r="M51" i="19"/>
  <c r="Q51" i="19"/>
  <c r="R51" i="19"/>
  <c r="S51" i="19"/>
  <c r="W51" i="19"/>
  <c r="X51" i="19"/>
  <c r="Y51" i="19"/>
  <c r="AC51" i="19"/>
  <c r="AD51" i="19"/>
  <c r="AE51" i="19"/>
  <c r="K52" i="19"/>
  <c r="L52" i="19"/>
  <c r="M52" i="19"/>
  <c r="Q52" i="19"/>
  <c r="R52" i="19"/>
  <c r="S52" i="19"/>
  <c r="W52" i="19"/>
  <c r="X52" i="19"/>
  <c r="Y52" i="19"/>
  <c r="AC52" i="19"/>
  <c r="AD52" i="19"/>
  <c r="AE52" i="19"/>
  <c r="K53" i="19"/>
  <c r="L53" i="19"/>
  <c r="M53" i="19"/>
  <c r="Q53" i="19"/>
  <c r="R53" i="19"/>
  <c r="S53" i="19"/>
  <c r="W53" i="19"/>
  <c r="X53" i="19"/>
  <c r="Y53" i="19"/>
  <c r="AC53" i="19"/>
  <c r="AD53" i="19"/>
  <c r="AE53" i="19"/>
  <c r="K54" i="19"/>
  <c r="L54" i="19"/>
  <c r="M54" i="19"/>
  <c r="Q54" i="19"/>
  <c r="R54" i="19"/>
  <c r="S54" i="19"/>
  <c r="W54" i="19"/>
  <c r="X54" i="19"/>
  <c r="Y54" i="19"/>
  <c r="AC54" i="19"/>
  <c r="AD54" i="19"/>
  <c r="AE54" i="19"/>
  <c r="K55" i="19"/>
  <c r="L55" i="19"/>
  <c r="M55" i="19"/>
  <c r="Q55" i="19"/>
  <c r="R55" i="19"/>
  <c r="S55" i="19"/>
  <c r="W55" i="19"/>
  <c r="X55" i="19"/>
  <c r="Y55" i="19"/>
  <c r="AC55" i="19"/>
  <c r="AD55" i="19"/>
  <c r="AE55" i="19"/>
  <c r="K56" i="19"/>
  <c r="L56" i="19"/>
  <c r="M56" i="19"/>
  <c r="Q56" i="19"/>
  <c r="R56" i="19"/>
  <c r="S56" i="19"/>
  <c r="W56" i="19"/>
  <c r="X56" i="19"/>
  <c r="Y56" i="19"/>
  <c r="AC56" i="19"/>
  <c r="AD56" i="19"/>
  <c r="AE56" i="19"/>
  <c r="K57" i="19"/>
  <c r="L57" i="19"/>
  <c r="M57" i="19"/>
  <c r="Q57" i="19"/>
  <c r="R57" i="19"/>
  <c r="S57" i="19"/>
  <c r="W57" i="19"/>
  <c r="X57" i="19"/>
  <c r="Y57" i="19"/>
  <c r="AC57" i="19"/>
  <c r="AD57" i="19"/>
  <c r="AE57" i="19"/>
  <c r="K58" i="19"/>
  <c r="L58" i="19"/>
  <c r="M58" i="19"/>
  <c r="Q58" i="19"/>
  <c r="R58" i="19"/>
  <c r="S58" i="19"/>
  <c r="W58" i="19"/>
  <c r="X58" i="19"/>
  <c r="Y58" i="19"/>
  <c r="AC58" i="19"/>
  <c r="AD58" i="19"/>
  <c r="AE58" i="19"/>
  <c r="K59" i="19"/>
  <c r="L59" i="19"/>
  <c r="M59" i="19"/>
  <c r="Q59" i="19"/>
  <c r="R59" i="19"/>
  <c r="S59" i="19"/>
  <c r="W59" i="19"/>
  <c r="X59" i="19"/>
  <c r="Y59" i="19"/>
  <c r="AC59" i="19"/>
  <c r="AD59" i="19"/>
  <c r="AE59" i="19"/>
  <c r="K60" i="19"/>
  <c r="L60" i="19"/>
  <c r="M60" i="19"/>
  <c r="Q60" i="19"/>
  <c r="R60" i="19"/>
  <c r="S60" i="19"/>
  <c r="W60" i="19"/>
  <c r="X60" i="19"/>
  <c r="Y60" i="19"/>
  <c r="AC60" i="19"/>
  <c r="AD60" i="19"/>
  <c r="AE60" i="19"/>
  <c r="K61" i="19"/>
  <c r="L61" i="19"/>
  <c r="M61" i="19"/>
  <c r="Q61" i="19"/>
  <c r="R61" i="19"/>
  <c r="S61" i="19"/>
  <c r="W61" i="19"/>
  <c r="X61" i="19"/>
  <c r="Y61" i="19"/>
  <c r="AC61" i="19"/>
  <c r="AD61" i="19"/>
  <c r="AE61" i="19"/>
  <c r="K62" i="19"/>
  <c r="L62" i="19"/>
  <c r="M62" i="19"/>
  <c r="Q62" i="19"/>
  <c r="R62" i="19"/>
  <c r="S62" i="19"/>
  <c r="W62" i="19"/>
  <c r="X62" i="19"/>
  <c r="Y62" i="19"/>
  <c r="AC62" i="19"/>
  <c r="AD62" i="19"/>
  <c r="AE62" i="19"/>
  <c r="K63" i="19"/>
  <c r="L63" i="19"/>
  <c r="M63" i="19"/>
  <c r="Q63" i="19"/>
  <c r="R63" i="19"/>
  <c r="S63" i="19"/>
  <c r="W63" i="19"/>
  <c r="X63" i="19"/>
  <c r="Y63" i="19"/>
  <c r="AC63" i="19"/>
  <c r="AD63" i="19"/>
  <c r="AE63" i="19"/>
  <c r="K64" i="19"/>
  <c r="L64" i="19"/>
  <c r="M64" i="19"/>
  <c r="Q64" i="19"/>
  <c r="R64" i="19"/>
  <c r="S64" i="19"/>
  <c r="W64" i="19"/>
  <c r="X64" i="19"/>
  <c r="Y64" i="19"/>
  <c r="AC64" i="19"/>
  <c r="AD64" i="19"/>
  <c r="AE64" i="19"/>
  <c r="K65" i="19"/>
  <c r="L65" i="19"/>
  <c r="M65" i="19"/>
  <c r="Q65" i="19"/>
  <c r="R65" i="19"/>
  <c r="S65" i="19"/>
  <c r="W65" i="19"/>
  <c r="X65" i="19"/>
  <c r="Y65" i="19"/>
  <c r="AC65" i="19"/>
  <c r="AD65" i="19"/>
  <c r="AE65" i="19"/>
  <c r="K66" i="19"/>
  <c r="L66" i="19"/>
  <c r="M66" i="19"/>
  <c r="Q66" i="19"/>
  <c r="R66" i="19"/>
  <c r="S66" i="19"/>
  <c r="W66" i="19"/>
  <c r="X66" i="19"/>
  <c r="Y66" i="19"/>
  <c r="AC66" i="19"/>
  <c r="AD66" i="19"/>
  <c r="AE66" i="19"/>
  <c r="K67" i="19"/>
  <c r="L67" i="19"/>
  <c r="M67" i="19"/>
  <c r="Q67" i="19"/>
  <c r="R67" i="19"/>
  <c r="S67" i="19"/>
  <c r="W67" i="19"/>
  <c r="X67" i="19"/>
  <c r="Y67" i="19"/>
  <c r="AC67" i="19"/>
  <c r="AD67" i="19"/>
  <c r="AE67" i="19"/>
  <c r="K68" i="19"/>
  <c r="L68" i="19"/>
  <c r="M68" i="19"/>
  <c r="Q68" i="19"/>
  <c r="R68" i="19"/>
  <c r="S68" i="19"/>
  <c r="W68" i="19"/>
  <c r="X68" i="19"/>
  <c r="Y68" i="19"/>
  <c r="AC68" i="19"/>
  <c r="AD68" i="19"/>
  <c r="AE68" i="19"/>
  <c r="K69" i="19"/>
  <c r="L69" i="19"/>
  <c r="M69" i="19"/>
  <c r="Q69" i="19"/>
  <c r="R69" i="19"/>
  <c r="S69" i="19"/>
  <c r="W69" i="19"/>
  <c r="X69" i="19"/>
  <c r="Y69" i="19"/>
  <c r="AC69" i="19"/>
  <c r="AD69" i="19"/>
  <c r="AE69" i="19"/>
  <c r="K70" i="19"/>
  <c r="L70" i="19"/>
  <c r="M70" i="19"/>
  <c r="Q70" i="19"/>
  <c r="R70" i="19"/>
  <c r="S70" i="19"/>
  <c r="W70" i="19"/>
  <c r="X70" i="19"/>
  <c r="Y70" i="19"/>
  <c r="AC70" i="19"/>
  <c r="AD70" i="19"/>
  <c r="AE70" i="19"/>
  <c r="K71" i="19"/>
  <c r="L71" i="19"/>
  <c r="M71" i="19"/>
  <c r="Q71" i="19"/>
  <c r="R71" i="19"/>
  <c r="S71" i="19"/>
  <c r="W71" i="19"/>
  <c r="X71" i="19"/>
  <c r="Y71" i="19"/>
  <c r="AC71" i="19"/>
  <c r="AD71" i="19"/>
  <c r="AE71" i="19"/>
  <c r="K72" i="19"/>
  <c r="L72" i="19"/>
  <c r="M72" i="19"/>
  <c r="Q72" i="19"/>
  <c r="R72" i="19"/>
  <c r="S72" i="19"/>
  <c r="W72" i="19"/>
  <c r="X72" i="19"/>
  <c r="Y72" i="19"/>
  <c r="AC72" i="19"/>
  <c r="AD72" i="19"/>
  <c r="AE72" i="19"/>
  <c r="K73" i="19"/>
  <c r="L73" i="19"/>
  <c r="M73" i="19"/>
  <c r="Q73" i="19"/>
  <c r="R73" i="19"/>
  <c r="S73" i="19"/>
  <c r="W73" i="19"/>
  <c r="X73" i="19"/>
  <c r="Y73" i="19"/>
  <c r="AC73" i="19"/>
  <c r="AD73" i="19"/>
  <c r="AE73" i="19"/>
  <c r="K74" i="19"/>
  <c r="L74" i="19"/>
  <c r="M74" i="19"/>
  <c r="Q74" i="19"/>
  <c r="R74" i="19"/>
  <c r="S74" i="19"/>
  <c r="W74" i="19"/>
  <c r="X74" i="19"/>
  <c r="Y74" i="19"/>
  <c r="AC74" i="19"/>
  <c r="AD74" i="19"/>
  <c r="AE74" i="19"/>
  <c r="K75" i="19"/>
  <c r="L75" i="19"/>
  <c r="M75" i="19"/>
  <c r="Q75" i="19"/>
  <c r="R75" i="19"/>
  <c r="S75" i="19"/>
  <c r="W75" i="19"/>
  <c r="X75" i="19"/>
  <c r="Y75" i="19"/>
  <c r="AC75" i="19"/>
  <c r="AD75" i="19"/>
  <c r="AE75" i="19"/>
  <c r="K76" i="19"/>
  <c r="L76" i="19"/>
  <c r="M76" i="19"/>
  <c r="Q76" i="19"/>
  <c r="R76" i="19"/>
  <c r="S76" i="19"/>
  <c r="W76" i="19"/>
  <c r="X76" i="19"/>
  <c r="Y76" i="19"/>
  <c r="AC76" i="19"/>
  <c r="AD76" i="19"/>
  <c r="AE76" i="19"/>
  <c r="K77" i="19"/>
  <c r="L77" i="19"/>
  <c r="M77" i="19"/>
  <c r="Q77" i="19"/>
  <c r="R77" i="19"/>
  <c r="S77" i="19"/>
  <c r="W77" i="19"/>
  <c r="X77" i="19"/>
  <c r="Y77" i="19"/>
  <c r="AC77" i="19"/>
  <c r="AD77" i="19"/>
  <c r="AE77" i="19"/>
  <c r="K78" i="19"/>
  <c r="L78" i="19"/>
  <c r="M78" i="19"/>
  <c r="Q78" i="19"/>
  <c r="R78" i="19"/>
  <c r="S78" i="19"/>
  <c r="W78" i="19"/>
  <c r="X78" i="19"/>
  <c r="Y78" i="19"/>
  <c r="AC78" i="19"/>
  <c r="AD78" i="19"/>
  <c r="AE78" i="19"/>
  <c r="K79" i="19"/>
  <c r="L79" i="19"/>
  <c r="M79" i="19"/>
  <c r="Q79" i="19"/>
  <c r="R79" i="19"/>
  <c r="S79" i="19"/>
  <c r="W79" i="19"/>
  <c r="X79" i="19"/>
  <c r="Y79" i="19"/>
  <c r="AC79" i="19"/>
  <c r="AD79" i="19"/>
  <c r="AE79" i="19"/>
  <c r="K80" i="19"/>
  <c r="L80" i="19"/>
  <c r="M80" i="19"/>
  <c r="Q80" i="19"/>
  <c r="R80" i="19"/>
  <c r="S80" i="19"/>
  <c r="W80" i="19"/>
  <c r="X80" i="19"/>
  <c r="Y80" i="19"/>
  <c r="AC80" i="19"/>
  <c r="AD80" i="19"/>
  <c r="AE80" i="19"/>
  <c r="K81" i="19"/>
  <c r="L81" i="19"/>
  <c r="M81" i="19"/>
  <c r="Q81" i="19"/>
  <c r="R81" i="19"/>
  <c r="S81" i="19"/>
  <c r="W81" i="19"/>
  <c r="X81" i="19"/>
  <c r="Y81" i="19"/>
  <c r="AC81" i="19"/>
  <c r="AD81" i="19"/>
  <c r="AE81" i="19"/>
  <c r="K82" i="19"/>
  <c r="L82" i="19"/>
  <c r="M82" i="19"/>
  <c r="Q82" i="19"/>
  <c r="R82" i="19"/>
  <c r="S82" i="19"/>
  <c r="W82" i="19"/>
  <c r="X82" i="19"/>
  <c r="Y82" i="19"/>
  <c r="AC82" i="19"/>
  <c r="AD82" i="19"/>
  <c r="AE82" i="19"/>
  <c r="K83" i="19"/>
  <c r="L83" i="19"/>
  <c r="M83" i="19"/>
  <c r="Q83" i="19"/>
  <c r="R83" i="19"/>
  <c r="S83" i="19"/>
  <c r="W83" i="19"/>
  <c r="X83" i="19"/>
  <c r="Y83" i="19"/>
  <c r="AC83" i="19"/>
  <c r="AD83" i="19"/>
  <c r="AE83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4" i="19"/>
  <c r="H8" i="18" l="1"/>
  <c r="B27" i="18"/>
  <c r="T8" i="18"/>
  <c r="N32" i="18"/>
  <c r="N7" i="18"/>
  <c r="B8" i="18"/>
  <c r="Z7" i="19"/>
  <c r="T6" i="19"/>
  <c r="N6" i="19"/>
  <c r="H7" i="19"/>
  <c r="B9" i="18" l="1"/>
  <c r="T9" i="18"/>
  <c r="N33" i="18"/>
  <c r="N8" i="18"/>
  <c r="B28" i="18"/>
  <c r="H9" i="18"/>
  <c r="Z8" i="19"/>
  <c r="T7" i="19"/>
  <c r="N7" i="19"/>
  <c r="H8" i="19"/>
  <c r="N34" i="18" l="1"/>
  <c r="H10" i="18"/>
  <c r="B29" i="18"/>
  <c r="T48" i="18"/>
  <c r="N9" i="18"/>
  <c r="T10" i="18"/>
  <c r="B10" i="18"/>
  <c r="Z9" i="19"/>
  <c r="T8" i="19"/>
  <c r="N8" i="19"/>
  <c r="H9" i="19"/>
  <c r="B30" i="18" l="1"/>
  <c r="N10" i="18"/>
  <c r="N35" i="18"/>
  <c r="H11" i="18"/>
  <c r="T49" i="18"/>
  <c r="T11" i="18"/>
  <c r="Z10" i="19"/>
  <c r="T9" i="19"/>
  <c r="N9" i="19"/>
  <c r="H10" i="19"/>
  <c r="N11" i="18" l="1"/>
  <c r="T50" i="18"/>
  <c r="T12" i="18"/>
  <c r="H12" i="18"/>
  <c r="N36" i="18"/>
  <c r="B31" i="18"/>
  <c r="Z11" i="19"/>
  <c r="T10" i="19"/>
  <c r="N10" i="19"/>
  <c r="H11" i="19"/>
  <c r="T51" i="18" l="1"/>
  <c r="H13" i="18"/>
  <c r="B32" i="18"/>
  <c r="T13" i="18"/>
  <c r="N37" i="18"/>
  <c r="N12" i="18"/>
  <c r="Z12" i="19"/>
  <c r="T11" i="19"/>
  <c r="N11" i="19"/>
  <c r="H12" i="19"/>
  <c r="T14" i="18" l="1"/>
  <c r="B33" i="18"/>
  <c r="N13" i="18"/>
  <c r="T52" i="18"/>
  <c r="N38" i="18"/>
  <c r="H14" i="18"/>
  <c r="Z13" i="19"/>
  <c r="T12" i="19"/>
  <c r="N12" i="19"/>
  <c r="H13" i="19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15" i="7"/>
  <c r="B5" i="19"/>
  <c r="B6" i="19" s="1"/>
  <c r="H15" i="18" l="1"/>
  <c r="T53" i="18"/>
  <c r="T15" i="18"/>
  <c r="N39" i="18"/>
  <c r="N14" i="18"/>
  <c r="B34" i="18"/>
  <c r="Z14" i="19"/>
  <c r="T13" i="19"/>
  <c r="N13" i="19"/>
  <c r="H14" i="19"/>
  <c r="B7" i="19"/>
  <c r="N15" i="18" l="1"/>
  <c r="T16" i="18"/>
  <c r="N40" i="18"/>
  <c r="T54" i="18"/>
  <c r="H16" i="18"/>
  <c r="B35" i="18"/>
  <c r="Z15" i="19"/>
  <c r="T14" i="19"/>
  <c r="N14" i="19"/>
  <c r="H15" i="19"/>
  <c r="B8" i="19"/>
  <c r="N41" i="18" l="1"/>
  <c r="T55" i="18"/>
  <c r="H17" i="18"/>
  <c r="N16" i="18"/>
  <c r="T17" i="18"/>
  <c r="B36" i="18"/>
  <c r="Z16" i="19"/>
  <c r="T15" i="19"/>
  <c r="N15" i="19"/>
  <c r="H16" i="19"/>
  <c r="B9" i="19"/>
  <c r="T18" i="18" l="1"/>
  <c r="B37" i="18"/>
  <c r="N42" i="18"/>
  <c r="T56" i="18"/>
  <c r="N17" i="18"/>
  <c r="H18" i="18"/>
  <c r="Z17" i="19"/>
  <c r="T16" i="19"/>
  <c r="N16" i="19"/>
  <c r="H17" i="19"/>
  <c r="B10" i="19"/>
  <c r="N18" i="18" l="1"/>
  <c r="B38" i="18"/>
  <c r="T19" i="18"/>
  <c r="H19" i="18"/>
  <c r="T57" i="18"/>
  <c r="N43" i="18"/>
  <c r="Z18" i="19"/>
  <c r="T17" i="19"/>
  <c r="N17" i="19"/>
  <c r="H18" i="19"/>
  <c r="T58" i="18" l="1"/>
  <c r="N44" i="18"/>
  <c r="T20" i="18"/>
  <c r="B39" i="18"/>
  <c r="N19" i="18"/>
  <c r="H20" i="18"/>
  <c r="Z19" i="19"/>
  <c r="T18" i="19"/>
  <c r="N18" i="19"/>
  <c r="H19" i="19"/>
  <c r="T59" i="18" l="1"/>
  <c r="H21" i="18"/>
  <c r="N20" i="18"/>
  <c r="N45" i="18"/>
  <c r="T21" i="18"/>
  <c r="B40" i="18"/>
  <c r="Z20" i="19"/>
  <c r="T19" i="19"/>
  <c r="N19" i="19"/>
  <c r="H20" i="19"/>
  <c r="T22" i="18" l="1"/>
  <c r="N46" i="18"/>
  <c r="T60" i="18"/>
  <c r="B41" i="18"/>
  <c r="H22" i="18"/>
  <c r="Z21" i="19"/>
  <c r="T20" i="19"/>
  <c r="N20" i="19"/>
  <c r="B42" i="18" l="1"/>
  <c r="N47" i="18"/>
  <c r="T61" i="18"/>
  <c r="H24" i="18"/>
  <c r="Z22" i="19"/>
  <c r="T21" i="19"/>
  <c r="N21" i="19"/>
  <c r="H22" i="19"/>
  <c r="H25" i="18" l="1"/>
  <c r="N48" i="18"/>
  <c r="T62" i="18"/>
  <c r="B43" i="18"/>
  <c r="Z23" i="19"/>
  <c r="T22" i="19"/>
  <c r="N22" i="19"/>
  <c r="H23" i="19"/>
  <c r="U24" i="18" l="1"/>
  <c r="V24" i="18"/>
  <c r="H26" i="18"/>
  <c r="B44" i="18"/>
  <c r="T63" i="18"/>
  <c r="N49" i="18"/>
  <c r="Z24" i="19"/>
  <c r="T23" i="19"/>
  <c r="N23" i="19"/>
  <c r="H24" i="19"/>
  <c r="V25" i="18" l="1"/>
  <c r="U25" i="18"/>
  <c r="H27" i="18"/>
  <c r="T64" i="18"/>
  <c r="B45" i="18"/>
  <c r="N50" i="18"/>
  <c r="Z25" i="19"/>
  <c r="T24" i="19"/>
  <c r="N24" i="19"/>
  <c r="V26" i="18" l="1"/>
  <c r="U26" i="18"/>
  <c r="H28" i="18"/>
  <c r="N51" i="18"/>
  <c r="B46" i="18"/>
  <c r="H48" i="18"/>
  <c r="T65" i="18"/>
  <c r="Z26" i="19"/>
  <c r="T25" i="19"/>
  <c r="N25" i="19"/>
  <c r="H26" i="19"/>
  <c r="V27" i="18" l="1"/>
  <c r="U27" i="18"/>
  <c r="H29" i="18"/>
  <c r="H49" i="18"/>
  <c r="T66" i="18"/>
  <c r="B47" i="18"/>
  <c r="N52" i="18"/>
  <c r="Z27" i="19"/>
  <c r="T26" i="19"/>
  <c r="N26" i="19"/>
  <c r="H27" i="19"/>
  <c r="U28" i="18" l="1"/>
  <c r="V28" i="18"/>
  <c r="H30" i="18"/>
  <c r="T67" i="18"/>
  <c r="N53" i="18"/>
  <c r="B48" i="18"/>
  <c r="H50" i="18"/>
  <c r="Z28" i="19"/>
  <c r="T27" i="19"/>
  <c r="N27" i="19"/>
  <c r="H28" i="19"/>
  <c r="V29" i="18" l="1"/>
  <c r="U29" i="18"/>
  <c r="H31" i="18"/>
  <c r="H32" i="18" s="1"/>
  <c r="H33" i="18" s="1"/>
  <c r="H34" i="18" s="1"/>
  <c r="H35" i="18" s="1"/>
  <c r="H36" i="18" s="1"/>
  <c r="H37" i="18" s="1"/>
  <c r="H38" i="18" s="1"/>
  <c r="H39" i="18" s="1"/>
  <c r="H40" i="18" s="1"/>
  <c r="H41" i="18" s="1"/>
  <c r="H42" i="18" s="1"/>
  <c r="H43" i="18" s="1"/>
  <c r="H44" i="18" s="1"/>
  <c r="H45" i="18" s="1"/>
  <c r="H46" i="18" s="1"/>
  <c r="B49" i="18"/>
  <c r="H51" i="18"/>
  <c r="T68" i="18"/>
  <c r="N54" i="18"/>
  <c r="Z29" i="19"/>
  <c r="T28" i="19"/>
  <c r="H29" i="19"/>
  <c r="V30" i="18" l="1"/>
  <c r="U30" i="18"/>
  <c r="N55" i="18"/>
  <c r="B50" i="18"/>
  <c r="H52" i="18"/>
  <c r="T69" i="18"/>
  <c r="Z30" i="19"/>
  <c r="T29" i="19"/>
  <c r="H30" i="19"/>
  <c r="V31" i="18" l="1"/>
  <c r="U31" i="18"/>
  <c r="H53" i="18"/>
  <c r="B51" i="18"/>
  <c r="T70" i="18"/>
  <c r="N56" i="18"/>
  <c r="Z31" i="19"/>
  <c r="T30" i="19"/>
  <c r="H31" i="19"/>
  <c r="U32" i="18" l="1"/>
  <c r="V32" i="18"/>
  <c r="N57" i="18"/>
  <c r="B52" i="18"/>
  <c r="T71" i="18"/>
  <c r="H54" i="18"/>
  <c r="Z32" i="19"/>
  <c r="T31" i="19"/>
  <c r="H32" i="19"/>
  <c r="V33" i="18" l="1"/>
  <c r="U33" i="18"/>
  <c r="T72" i="18"/>
  <c r="H55" i="18"/>
  <c r="B53" i="18"/>
  <c r="N58" i="18"/>
  <c r="Z33" i="19"/>
  <c r="T32" i="19"/>
  <c r="N32" i="19"/>
  <c r="H33" i="19"/>
  <c r="V34" i="18" l="1"/>
  <c r="U34" i="18"/>
  <c r="N59" i="18"/>
  <c r="B54" i="18"/>
  <c r="T73" i="18"/>
  <c r="H56" i="18"/>
  <c r="Z34" i="19"/>
  <c r="T33" i="19"/>
  <c r="N33" i="19"/>
  <c r="H34" i="19"/>
  <c r="V35" i="18" l="1"/>
  <c r="U35" i="18"/>
  <c r="H57" i="18"/>
  <c r="B55" i="18"/>
  <c r="T74" i="18"/>
  <c r="N60" i="18"/>
  <c r="Z35" i="19"/>
  <c r="T34" i="19"/>
  <c r="N34" i="19"/>
  <c r="H35" i="19"/>
  <c r="U36" i="18" l="1"/>
  <c r="V36" i="18"/>
  <c r="B56" i="18"/>
  <c r="T75" i="18"/>
  <c r="H58" i="18"/>
  <c r="N61" i="18"/>
  <c r="Z36" i="19"/>
  <c r="T35" i="19"/>
  <c r="N35" i="19"/>
  <c r="H36" i="19"/>
  <c r="T39" i="18" l="1"/>
  <c r="T40" i="18" s="1"/>
  <c r="T41" i="18" s="1"/>
  <c r="T42" i="18" s="1"/>
  <c r="T43" i="18" s="1"/>
  <c r="T44" i="18" s="1"/>
  <c r="T45" i="18" s="1"/>
  <c r="T46" i="18" s="1"/>
  <c r="U37" i="18"/>
  <c r="V37" i="18"/>
  <c r="H59" i="18"/>
  <c r="T76" i="18"/>
  <c r="B57" i="18"/>
  <c r="N62" i="18"/>
  <c r="Z37" i="19"/>
  <c r="T36" i="19"/>
  <c r="N36" i="19"/>
  <c r="H37" i="19"/>
  <c r="H60" i="18" l="1"/>
  <c r="B58" i="18"/>
  <c r="N63" i="18"/>
  <c r="T77" i="18"/>
  <c r="Z38" i="19"/>
  <c r="T37" i="19"/>
  <c r="N37" i="19"/>
  <c r="H38" i="19"/>
  <c r="N64" i="18" l="1"/>
  <c r="B59" i="18"/>
  <c r="T78" i="18"/>
  <c r="H61" i="18"/>
  <c r="Z39" i="19"/>
  <c r="T38" i="19"/>
  <c r="N38" i="19"/>
  <c r="H39" i="19"/>
  <c r="T79" i="18" l="1"/>
  <c r="H62" i="18"/>
  <c r="B60" i="18"/>
  <c r="N65" i="18"/>
  <c r="Z40" i="19"/>
  <c r="T39" i="19"/>
  <c r="N39" i="19"/>
  <c r="H40" i="19"/>
  <c r="H63" i="18" l="1"/>
  <c r="N66" i="18"/>
  <c r="T80" i="18"/>
  <c r="B61" i="18"/>
  <c r="Z41" i="19"/>
  <c r="N40" i="19"/>
  <c r="H41" i="19"/>
  <c r="B62" i="18" l="1"/>
  <c r="H64" i="18"/>
  <c r="T81" i="18"/>
  <c r="N67" i="18"/>
  <c r="Z42" i="19"/>
  <c r="N41" i="19"/>
  <c r="H42" i="19"/>
  <c r="T82" i="18" l="1"/>
  <c r="H65" i="18"/>
  <c r="N68" i="18"/>
  <c r="B63" i="18"/>
  <c r="Z43" i="19"/>
  <c r="T42" i="19"/>
  <c r="N42" i="19"/>
  <c r="H43" i="19"/>
  <c r="H66" i="18" l="1"/>
  <c r="B64" i="18"/>
  <c r="T83" i="18"/>
  <c r="N69" i="18"/>
  <c r="Z44" i="19"/>
  <c r="N43" i="19"/>
  <c r="H44" i="19"/>
  <c r="H67" i="18" l="1"/>
  <c r="B65" i="18"/>
  <c r="N70" i="18"/>
  <c r="Z45" i="19"/>
  <c r="T44" i="19"/>
  <c r="N44" i="19"/>
  <c r="H45" i="19"/>
  <c r="N71" i="18" l="1"/>
  <c r="H68" i="18"/>
  <c r="B66" i="18"/>
  <c r="Z46" i="19"/>
  <c r="T45" i="19"/>
  <c r="N45" i="19"/>
  <c r="H46" i="19"/>
  <c r="H69" i="18" l="1"/>
  <c r="B67" i="18"/>
  <c r="N72" i="18"/>
  <c r="Z47" i="19"/>
  <c r="T46" i="19"/>
  <c r="N46" i="19"/>
  <c r="H47" i="19"/>
  <c r="B68" i="18" l="1"/>
  <c r="N73" i="18"/>
  <c r="H70" i="18"/>
  <c r="Z48" i="19"/>
  <c r="T47" i="19"/>
  <c r="N47" i="19"/>
  <c r="H48" i="19"/>
  <c r="N74" i="18" l="1"/>
  <c r="H71" i="18"/>
  <c r="B69" i="18"/>
  <c r="Z49" i="19"/>
  <c r="T48" i="19"/>
  <c r="N48" i="19"/>
  <c r="H49" i="19"/>
  <c r="B70" i="18" l="1"/>
  <c r="N75" i="18"/>
  <c r="H72" i="18"/>
  <c r="Z50" i="19"/>
  <c r="T49" i="19"/>
  <c r="N49" i="19"/>
  <c r="H50" i="19"/>
  <c r="N76" i="18" l="1"/>
  <c r="B71" i="18"/>
  <c r="H73" i="18"/>
  <c r="T50" i="19"/>
  <c r="N50" i="19"/>
  <c r="H51" i="19"/>
  <c r="N77" i="18" l="1"/>
  <c r="H74" i="18"/>
  <c r="B72" i="18"/>
  <c r="Z52" i="19"/>
  <c r="T51" i="19"/>
  <c r="N51" i="19"/>
  <c r="H52" i="19"/>
  <c r="H75" i="18" l="1"/>
  <c r="N78" i="18"/>
  <c r="B73" i="18"/>
  <c r="T52" i="19"/>
  <c r="N52" i="19"/>
  <c r="B74" i="18" l="1"/>
  <c r="N79" i="18"/>
  <c r="H76" i="18"/>
  <c r="Z54" i="19"/>
  <c r="T53" i="19"/>
  <c r="H54" i="19"/>
  <c r="N80" i="18" l="1"/>
  <c r="H77" i="18"/>
  <c r="B75" i="18"/>
  <c r="Z55" i="19"/>
  <c r="T54" i="19"/>
  <c r="N54" i="19"/>
  <c r="H55" i="19"/>
  <c r="B76" i="18" l="1"/>
  <c r="H78" i="18"/>
  <c r="N81" i="18"/>
  <c r="Z56" i="19"/>
  <c r="T55" i="19"/>
  <c r="N55" i="19"/>
  <c r="H56" i="19"/>
  <c r="H79" i="18" l="1"/>
  <c r="B77" i="18"/>
  <c r="N82" i="18"/>
  <c r="Z57" i="19"/>
  <c r="T56" i="19"/>
  <c r="N56" i="19"/>
  <c r="H57" i="19"/>
  <c r="B78" i="18" l="1"/>
  <c r="H80" i="18"/>
  <c r="N83" i="18"/>
  <c r="Z58" i="19"/>
  <c r="T57" i="19"/>
  <c r="N57" i="19"/>
  <c r="H58" i="19"/>
  <c r="H81" i="18" l="1"/>
  <c r="B79" i="18"/>
  <c r="Z59" i="19"/>
  <c r="T58" i="19"/>
  <c r="N58" i="19"/>
  <c r="H59" i="19"/>
  <c r="B80" i="18" l="1"/>
  <c r="H82" i="18"/>
  <c r="Z60" i="19"/>
  <c r="T59" i="19"/>
  <c r="N59" i="19"/>
  <c r="H60" i="19"/>
  <c r="H83" i="18" l="1"/>
  <c r="B81" i="18"/>
  <c r="Z61" i="19"/>
  <c r="T60" i="19"/>
  <c r="N60" i="19"/>
  <c r="H61" i="19"/>
  <c r="B82" i="18" l="1"/>
  <c r="Z62" i="19"/>
  <c r="T61" i="19"/>
  <c r="N61" i="19"/>
  <c r="H62" i="19"/>
  <c r="B83" i="18" l="1"/>
  <c r="Z63" i="19"/>
  <c r="T62" i="19"/>
  <c r="N62" i="19"/>
  <c r="H63" i="19"/>
  <c r="Z64" i="19" l="1"/>
  <c r="T63" i="19"/>
  <c r="N63" i="19"/>
  <c r="H64" i="19"/>
  <c r="Z65" i="19" l="1"/>
  <c r="T64" i="19"/>
  <c r="N64" i="19"/>
  <c r="H65" i="19"/>
  <c r="Z66" i="19" l="1"/>
  <c r="T65" i="19"/>
  <c r="N65" i="19"/>
  <c r="H66" i="19"/>
  <c r="Z67" i="19" l="1"/>
  <c r="T66" i="19"/>
  <c r="N66" i="19"/>
  <c r="H67" i="19"/>
  <c r="Z68" i="19" l="1"/>
  <c r="T67" i="19"/>
  <c r="N67" i="19"/>
  <c r="H68" i="19"/>
  <c r="Z69" i="19" l="1"/>
  <c r="T68" i="19"/>
  <c r="N68" i="19"/>
  <c r="H69" i="19"/>
  <c r="Z70" i="19" l="1"/>
  <c r="T69" i="19"/>
  <c r="N69" i="19"/>
  <c r="H70" i="19"/>
  <c r="Z71" i="19" l="1"/>
  <c r="T70" i="19"/>
  <c r="N70" i="19"/>
  <c r="H71" i="19"/>
  <c r="Z72" i="19" l="1"/>
  <c r="T71" i="19"/>
  <c r="N71" i="19"/>
  <c r="H72" i="19"/>
  <c r="Z73" i="19" l="1"/>
  <c r="T72" i="19"/>
  <c r="N72" i="19"/>
  <c r="H73" i="19"/>
  <c r="Z74" i="19" l="1"/>
  <c r="T73" i="19"/>
  <c r="N73" i="19"/>
  <c r="H74" i="19"/>
  <c r="Z75" i="19" l="1"/>
  <c r="T74" i="19"/>
  <c r="N74" i="19"/>
  <c r="H75" i="19"/>
  <c r="Z76" i="19" l="1"/>
  <c r="T75" i="19"/>
  <c r="N75" i="19"/>
  <c r="H76" i="19"/>
  <c r="Z77" i="19" l="1"/>
  <c r="T76" i="19"/>
  <c r="N76" i="19"/>
  <c r="H77" i="19"/>
  <c r="Z78" i="19" l="1"/>
  <c r="T77" i="19"/>
  <c r="N77" i="19"/>
  <c r="H78" i="19"/>
  <c r="Z79" i="19" l="1"/>
  <c r="T78" i="19"/>
  <c r="N78" i="19"/>
  <c r="H79" i="19"/>
  <c r="Z80" i="19" l="1"/>
  <c r="T79" i="19"/>
  <c r="N79" i="19"/>
  <c r="H80" i="19"/>
  <c r="Z81" i="19" l="1"/>
  <c r="T80" i="19"/>
  <c r="N80" i="19"/>
  <c r="H81" i="19"/>
  <c r="Z82" i="19" l="1"/>
  <c r="T81" i="19"/>
  <c r="N81" i="19"/>
  <c r="H82" i="19"/>
  <c r="Z83" i="19" l="1"/>
  <c r="T82" i="19"/>
  <c r="N82" i="19"/>
  <c r="H83" i="19"/>
  <c r="T83" i="19" l="1"/>
  <c r="N83" i="19"/>
  <c r="Q5" i="13" l="1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Q4" i="13"/>
  <c r="M4" i="13"/>
  <c r="I4" i="13"/>
  <c r="A347" i="5" l="1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D192" i="8" l="1"/>
  <c r="E192" i="8"/>
  <c r="G192" i="8"/>
  <c r="F192" i="8"/>
  <c r="E127" i="8"/>
  <c r="F127" i="8"/>
  <c r="G127" i="8"/>
  <c r="E128" i="8"/>
  <c r="F128" i="8"/>
  <c r="G128" i="8"/>
  <c r="K126" i="8" l="1"/>
  <c r="I7" i="10"/>
  <c r="J7" i="10"/>
  <c r="K7" i="10"/>
  <c r="J5" i="10"/>
  <c r="K5" i="10"/>
  <c r="I5" i="10"/>
  <c r="C745" i="10"/>
  <c r="D745" i="10"/>
  <c r="H745" i="10"/>
  <c r="J745" i="10"/>
  <c r="O745" i="10"/>
  <c r="P745" i="10"/>
  <c r="Q745" i="10"/>
  <c r="R745" i="10"/>
  <c r="S745" i="10"/>
  <c r="T745" i="10"/>
  <c r="V745" i="10"/>
  <c r="Y745" i="10"/>
  <c r="AB745" i="10"/>
  <c r="C746" i="10"/>
  <c r="D746" i="10"/>
  <c r="H746" i="10"/>
  <c r="J746" i="10"/>
  <c r="O746" i="10"/>
  <c r="P746" i="10"/>
  <c r="Q746" i="10"/>
  <c r="R746" i="10"/>
  <c r="S746" i="10"/>
  <c r="T746" i="10"/>
  <c r="V746" i="10"/>
  <c r="Y746" i="10"/>
  <c r="AB746" i="10"/>
  <c r="C747" i="10"/>
  <c r="D747" i="10"/>
  <c r="H747" i="10"/>
  <c r="J747" i="10"/>
  <c r="O747" i="10"/>
  <c r="P747" i="10"/>
  <c r="Q747" i="10"/>
  <c r="R747" i="10"/>
  <c r="S747" i="10"/>
  <c r="T747" i="10"/>
  <c r="V747" i="10"/>
  <c r="Y747" i="10"/>
  <c r="AB747" i="10"/>
  <c r="C748" i="10"/>
  <c r="D748" i="10"/>
  <c r="H748" i="10"/>
  <c r="J748" i="10"/>
  <c r="O748" i="10"/>
  <c r="P748" i="10"/>
  <c r="Q748" i="10"/>
  <c r="R748" i="10"/>
  <c r="S748" i="10"/>
  <c r="T748" i="10"/>
  <c r="V748" i="10"/>
  <c r="Y748" i="10"/>
  <c r="AB748" i="10"/>
  <c r="C749" i="10"/>
  <c r="D749" i="10"/>
  <c r="H749" i="10"/>
  <c r="J749" i="10"/>
  <c r="O749" i="10"/>
  <c r="P749" i="10"/>
  <c r="Q749" i="10"/>
  <c r="R749" i="10"/>
  <c r="S749" i="10"/>
  <c r="T749" i="10"/>
  <c r="V749" i="10"/>
  <c r="Y749" i="10"/>
  <c r="AB749" i="10"/>
  <c r="C750" i="10"/>
  <c r="D750" i="10"/>
  <c r="H750" i="10"/>
  <c r="J750" i="10"/>
  <c r="O750" i="10"/>
  <c r="P750" i="10"/>
  <c r="Q750" i="10"/>
  <c r="R750" i="10"/>
  <c r="S750" i="10"/>
  <c r="T750" i="10"/>
  <c r="V750" i="10"/>
  <c r="Y750" i="10"/>
  <c r="AB750" i="10"/>
  <c r="C751" i="10"/>
  <c r="D751" i="10"/>
  <c r="H751" i="10"/>
  <c r="J751" i="10"/>
  <c r="O751" i="10"/>
  <c r="P751" i="10"/>
  <c r="Q751" i="10"/>
  <c r="R751" i="10"/>
  <c r="S751" i="10"/>
  <c r="T751" i="10"/>
  <c r="V751" i="10"/>
  <c r="Y751" i="10"/>
  <c r="AB751" i="10"/>
  <c r="C752" i="10"/>
  <c r="D752" i="10"/>
  <c r="H752" i="10"/>
  <c r="J752" i="10"/>
  <c r="O752" i="10"/>
  <c r="P752" i="10"/>
  <c r="Q752" i="10"/>
  <c r="R752" i="10"/>
  <c r="S752" i="10"/>
  <c r="T752" i="10"/>
  <c r="V752" i="10"/>
  <c r="Y752" i="10"/>
  <c r="AB752" i="10"/>
  <c r="C753" i="10"/>
  <c r="D753" i="10"/>
  <c r="H753" i="10"/>
  <c r="J753" i="10"/>
  <c r="O753" i="10"/>
  <c r="P753" i="10"/>
  <c r="Q753" i="10"/>
  <c r="R753" i="10"/>
  <c r="S753" i="10"/>
  <c r="T753" i="10"/>
  <c r="V753" i="10"/>
  <c r="Y753" i="10"/>
  <c r="AB753" i="10"/>
  <c r="C754" i="10"/>
  <c r="D754" i="10"/>
  <c r="H754" i="10"/>
  <c r="J754" i="10"/>
  <c r="O754" i="10"/>
  <c r="P754" i="10"/>
  <c r="Q754" i="10"/>
  <c r="R754" i="10"/>
  <c r="S754" i="10"/>
  <c r="T754" i="10"/>
  <c r="V754" i="10"/>
  <c r="Y754" i="10"/>
  <c r="AB754" i="10"/>
  <c r="C755" i="10"/>
  <c r="D755" i="10"/>
  <c r="H755" i="10"/>
  <c r="J755" i="10"/>
  <c r="O755" i="10"/>
  <c r="P755" i="10"/>
  <c r="Q755" i="10"/>
  <c r="R755" i="10"/>
  <c r="S755" i="10"/>
  <c r="T755" i="10"/>
  <c r="V755" i="10"/>
  <c r="Y755" i="10"/>
  <c r="AB755" i="10"/>
  <c r="C756" i="10"/>
  <c r="D756" i="10"/>
  <c r="H756" i="10"/>
  <c r="J756" i="10"/>
  <c r="O756" i="10"/>
  <c r="P756" i="10"/>
  <c r="Q756" i="10"/>
  <c r="R756" i="10"/>
  <c r="S756" i="10"/>
  <c r="T756" i="10"/>
  <c r="V756" i="10"/>
  <c r="Y756" i="10"/>
  <c r="AB756" i="10"/>
  <c r="C757" i="10"/>
  <c r="D757" i="10"/>
  <c r="H757" i="10"/>
  <c r="J757" i="10"/>
  <c r="O757" i="10"/>
  <c r="P757" i="10"/>
  <c r="Q757" i="10"/>
  <c r="R757" i="10"/>
  <c r="S757" i="10"/>
  <c r="T757" i="10"/>
  <c r="V757" i="10"/>
  <c r="Y757" i="10"/>
  <c r="AB757" i="10"/>
  <c r="C758" i="10"/>
  <c r="D758" i="10"/>
  <c r="H758" i="10"/>
  <c r="J758" i="10"/>
  <c r="O758" i="10"/>
  <c r="P758" i="10"/>
  <c r="Q758" i="10"/>
  <c r="R758" i="10"/>
  <c r="S758" i="10"/>
  <c r="T758" i="10"/>
  <c r="V758" i="10"/>
  <c r="Y758" i="10"/>
  <c r="AB758" i="10"/>
  <c r="C759" i="10"/>
  <c r="D759" i="10"/>
  <c r="H759" i="10"/>
  <c r="J759" i="10"/>
  <c r="O759" i="10"/>
  <c r="P759" i="10"/>
  <c r="Q759" i="10"/>
  <c r="R759" i="10"/>
  <c r="S759" i="10"/>
  <c r="T759" i="10"/>
  <c r="V759" i="10"/>
  <c r="Y759" i="10"/>
  <c r="AB759" i="10"/>
  <c r="C760" i="10"/>
  <c r="D760" i="10"/>
  <c r="H760" i="10"/>
  <c r="J760" i="10"/>
  <c r="O760" i="10"/>
  <c r="P760" i="10"/>
  <c r="Q760" i="10"/>
  <c r="R760" i="10"/>
  <c r="S760" i="10"/>
  <c r="T760" i="10"/>
  <c r="V760" i="10"/>
  <c r="Y760" i="10"/>
  <c r="AB760" i="10"/>
  <c r="C761" i="10"/>
  <c r="D761" i="10"/>
  <c r="H761" i="10"/>
  <c r="J761" i="10"/>
  <c r="O761" i="10"/>
  <c r="P761" i="10"/>
  <c r="Q761" i="10"/>
  <c r="R761" i="10"/>
  <c r="S761" i="10"/>
  <c r="T761" i="10"/>
  <c r="V761" i="10"/>
  <c r="Y761" i="10"/>
  <c r="AB761" i="10"/>
  <c r="C762" i="10"/>
  <c r="D762" i="10"/>
  <c r="H762" i="10"/>
  <c r="J762" i="10"/>
  <c r="O762" i="10"/>
  <c r="P762" i="10"/>
  <c r="Q762" i="10"/>
  <c r="R762" i="10"/>
  <c r="S762" i="10"/>
  <c r="T762" i="10"/>
  <c r="V762" i="10"/>
  <c r="Y762" i="10"/>
  <c r="AB762" i="10"/>
  <c r="C763" i="10"/>
  <c r="D763" i="10"/>
  <c r="H763" i="10"/>
  <c r="J763" i="10"/>
  <c r="O763" i="10"/>
  <c r="P763" i="10"/>
  <c r="Q763" i="10"/>
  <c r="R763" i="10"/>
  <c r="S763" i="10"/>
  <c r="T763" i="10"/>
  <c r="V763" i="10"/>
  <c r="Y763" i="10"/>
  <c r="AB763" i="10"/>
  <c r="C764" i="10"/>
  <c r="D764" i="10"/>
  <c r="H764" i="10"/>
  <c r="J764" i="10"/>
  <c r="O764" i="10"/>
  <c r="P764" i="10"/>
  <c r="Q764" i="10"/>
  <c r="R764" i="10"/>
  <c r="S764" i="10"/>
  <c r="T764" i="10"/>
  <c r="V764" i="10"/>
  <c r="Y764" i="10"/>
  <c r="AB764" i="10"/>
  <c r="C765" i="10"/>
  <c r="D765" i="10"/>
  <c r="H765" i="10"/>
  <c r="J765" i="10"/>
  <c r="O765" i="10"/>
  <c r="P765" i="10"/>
  <c r="Q765" i="10"/>
  <c r="R765" i="10"/>
  <c r="S765" i="10"/>
  <c r="T765" i="10"/>
  <c r="V765" i="10"/>
  <c r="Y765" i="10"/>
  <c r="AB765" i="10"/>
  <c r="C766" i="10"/>
  <c r="D766" i="10"/>
  <c r="H766" i="10"/>
  <c r="J766" i="10"/>
  <c r="O766" i="10"/>
  <c r="P766" i="10"/>
  <c r="Q766" i="10"/>
  <c r="R766" i="10"/>
  <c r="S766" i="10"/>
  <c r="T766" i="10"/>
  <c r="V766" i="10"/>
  <c r="Y766" i="10"/>
  <c r="AB766" i="10"/>
  <c r="C767" i="10"/>
  <c r="D767" i="10"/>
  <c r="H767" i="10"/>
  <c r="J767" i="10"/>
  <c r="O767" i="10"/>
  <c r="P767" i="10"/>
  <c r="Q767" i="10"/>
  <c r="R767" i="10"/>
  <c r="S767" i="10"/>
  <c r="T767" i="10"/>
  <c r="V767" i="10"/>
  <c r="Y767" i="10"/>
  <c r="AB767" i="10"/>
  <c r="C768" i="10"/>
  <c r="D768" i="10"/>
  <c r="H768" i="10"/>
  <c r="J768" i="10"/>
  <c r="O768" i="10"/>
  <c r="P768" i="10"/>
  <c r="Q768" i="10"/>
  <c r="R768" i="10"/>
  <c r="S768" i="10"/>
  <c r="T768" i="10"/>
  <c r="V768" i="10"/>
  <c r="Y768" i="10"/>
  <c r="AB768" i="10"/>
  <c r="C769" i="10"/>
  <c r="D769" i="10"/>
  <c r="H769" i="10"/>
  <c r="J769" i="10"/>
  <c r="O769" i="10"/>
  <c r="P769" i="10"/>
  <c r="Q769" i="10"/>
  <c r="R769" i="10"/>
  <c r="S769" i="10"/>
  <c r="T769" i="10"/>
  <c r="V769" i="10"/>
  <c r="Y769" i="10"/>
  <c r="AB769" i="10"/>
  <c r="C770" i="10"/>
  <c r="D770" i="10"/>
  <c r="H770" i="10"/>
  <c r="J770" i="10"/>
  <c r="O770" i="10"/>
  <c r="P770" i="10"/>
  <c r="Q770" i="10"/>
  <c r="R770" i="10"/>
  <c r="S770" i="10"/>
  <c r="T770" i="10"/>
  <c r="V770" i="10"/>
  <c r="Y770" i="10"/>
  <c r="AB770" i="10"/>
  <c r="C771" i="10"/>
  <c r="D771" i="10"/>
  <c r="H771" i="10"/>
  <c r="J771" i="10"/>
  <c r="O771" i="10"/>
  <c r="P771" i="10"/>
  <c r="Q771" i="10"/>
  <c r="R771" i="10"/>
  <c r="S771" i="10"/>
  <c r="T771" i="10"/>
  <c r="V771" i="10"/>
  <c r="Y771" i="10"/>
  <c r="AB771" i="10"/>
  <c r="C772" i="10"/>
  <c r="D772" i="10"/>
  <c r="H772" i="10"/>
  <c r="J772" i="10"/>
  <c r="O772" i="10"/>
  <c r="P772" i="10"/>
  <c r="Q772" i="10"/>
  <c r="R772" i="10"/>
  <c r="S772" i="10"/>
  <c r="T772" i="10"/>
  <c r="V772" i="10"/>
  <c r="Y772" i="10"/>
  <c r="AB772" i="10"/>
  <c r="C773" i="10"/>
  <c r="D773" i="10"/>
  <c r="H773" i="10"/>
  <c r="J773" i="10"/>
  <c r="O773" i="10"/>
  <c r="P773" i="10"/>
  <c r="Q773" i="10"/>
  <c r="R773" i="10"/>
  <c r="S773" i="10"/>
  <c r="T773" i="10"/>
  <c r="V773" i="10"/>
  <c r="Y773" i="10"/>
  <c r="AB773" i="10"/>
  <c r="C774" i="10"/>
  <c r="D774" i="10"/>
  <c r="H774" i="10"/>
  <c r="J774" i="10"/>
  <c r="O774" i="10"/>
  <c r="P774" i="10"/>
  <c r="Q774" i="10"/>
  <c r="R774" i="10"/>
  <c r="S774" i="10"/>
  <c r="T774" i="10"/>
  <c r="V774" i="10"/>
  <c r="Y774" i="10"/>
  <c r="AB774" i="10"/>
  <c r="C775" i="10"/>
  <c r="D775" i="10"/>
  <c r="H775" i="10"/>
  <c r="J775" i="10"/>
  <c r="O775" i="10"/>
  <c r="P775" i="10"/>
  <c r="Q775" i="10"/>
  <c r="R775" i="10"/>
  <c r="S775" i="10"/>
  <c r="T775" i="10"/>
  <c r="V775" i="10"/>
  <c r="Y775" i="10"/>
  <c r="AB775" i="10"/>
  <c r="C776" i="10"/>
  <c r="D776" i="10"/>
  <c r="H776" i="10"/>
  <c r="J776" i="10"/>
  <c r="O776" i="10"/>
  <c r="P776" i="10"/>
  <c r="Q776" i="10"/>
  <c r="R776" i="10"/>
  <c r="S776" i="10"/>
  <c r="T776" i="10"/>
  <c r="V776" i="10"/>
  <c r="Y776" i="10"/>
  <c r="AB776" i="10"/>
  <c r="C777" i="10"/>
  <c r="D777" i="10"/>
  <c r="H777" i="10"/>
  <c r="J777" i="10"/>
  <c r="O777" i="10"/>
  <c r="P777" i="10"/>
  <c r="Q777" i="10"/>
  <c r="R777" i="10"/>
  <c r="S777" i="10"/>
  <c r="T777" i="10"/>
  <c r="V777" i="10"/>
  <c r="Y777" i="10"/>
  <c r="AB777" i="10"/>
  <c r="C778" i="10"/>
  <c r="D778" i="10"/>
  <c r="H778" i="10"/>
  <c r="J778" i="10"/>
  <c r="O778" i="10"/>
  <c r="P778" i="10"/>
  <c r="Q778" i="10"/>
  <c r="R778" i="10"/>
  <c r="S778" i="10"/>
  <c r="T778" i="10"/>
  <c r="V778" i="10"/>
  <c r="Y778" i="10"/>
  <c r="AB778" i="10"/>
  <c r="C779" i="10"/>
  <c r="D779" i="10"/>
  <c r="H779" i="10"/>
  <c r="J779" i="10"/>
  <c r="O779" i="10"/>
  <c r="P779" i="10"/>
  <c r="Q779" i="10"/>
  <c r="R779" i="10"/>
  <c r="S779" i="10"/>
  <c r="T779" i="10"/>
  <c r="V779" i="10"/>
  <c r="Y779" i="10"/>
  <c r="AB779" i="10"/>
  <c r="C780" i="10"/>
  <c r="D780" i="10"/>
  <c r="H780" i="10"/>
  <c r="J780" i="10"/>
  <c r="O780" i="10"/>
  <c r="P780" i="10"/>
  <c r="Q780" i="10"/>
  <c r="R780" i="10"/>
  <c r="S780" i="10"/>
  <c r="T780" i="10"/>
  <c r="V780" i="10"/>
  <c r="Y780" i="10"/>
  <c r="AB780" i="10"/>
  <c r="C781" i="10"/>
  <c r="D781" i="10"/>
  <c r="H781" i="10"/>
  <c r="J781" i="10"/>
  <c r="O781" i="10"/>
  <c r="P781" i="10"/>
  <c r="Q781" i="10"/>
  <c r="R781" i="10"/>
  <c r="S781" i="10"/>
  <c r="T781" i="10"/>
  <c r="V781" i="10"/>
  <c r="Y781" i="10"/>
  <c r="AB781" i="10"/>
  <c r="C782" i="10"/>
  <c r="D782" i="10"/>
  <c r="H782" i="10"/>
  <c r="J782" i="10"/>
  <c r="O782" i="10"/>
  <c r="P782" i="10"/>
  <c r="Q782" i="10"/>
  <c r="R782" i="10"/>
  <c r="S782" i="10"/>
  <c r="T782" i="10"/>
  <c r="V782" i="10"/>
  <c r="Y782" i="10"/>
  <c r="AB782" i="10"/>
  <c r="C783" i="10"/>
  <c r="D783" i="10"/>
  <c r="H783" i="10"/>
  <c r="J783" i="10"/>
  <c r="O783" i="10"/>
  <c r="P783" i="10"/>
  <c r="Q783" i="10"/>
  <c r="R783" i="10"/>
  <c r="S783" i="10"/>
  <c r="T783" i="10"/>
  <c r="V783" i="10"/>
  <c r="Y783" i="10"/>
  <c r="AB783" i="10"/>
  <c r="C784" i="10"/>
  <c r="D784" i="10"/>
  <c r="H784" i="10"/>
  <c r="J784" i="10"/>
  <c r="O784" i="10"/>
  <c r="P784" i="10"/>
  <c r="Q784" i="10"/>
  <c r="R784" i="10"/>
  <c r="S784" i="10"/>
  <c r="T784" i="10"/>
  <c r="V784" i="10"/>
  <c r="Y784" i="10"/>
  <c r="AB784" i="10"/>
  <c r="C785" i="10"/>
  <c r="D785" i="10"/>
  <c r="H785" i="10"/>
  <c r="J785" i="10"/>
  <c r="O785" i="10"/>
  <c r="P785" i="10"/>
  <c r="Q785" i="10"/>
  <c r="R785" i="10"/>
  <c r="S785" i="10"/>
  <c r="T785" i="10"/>
  <c r="V785" i="10"/>
  <c r="Y785" i="10"/>
  <c r="AB785" i="10"/>
  <c r="C786" i="10"/>
  <c r="D786" i="10"/>
  <c r="H786" i="10"/>
  <c r="J786" i="10"/>
  <c r="O786" i="10"/>
  <c r="P786" i="10"/>
  <c r="Q786" i="10"/>
  <c r="R786" i="10"/>
  <c r="S786" i="10"/>
  <c r="T786" i="10"/>
  <c r="V786" i="10"/>
  <c r="Y786" i="10"/>
  <c r="AB786" i="10"/>
  <c r="C787" i="10"/>
  <c r="D787" i="10"/>
  <c r="H787" i="10"/>
  <c r="J787" i="10"/>
  <c r="O787" i="10"/>
  <c r="P787" i="10"/>
  <c r="Q787" i="10"/>
  <c r="R787" i="10"/>
  <c r="S787" i="10"/>
  <c r="T787" i="10"/>
  <c r="V787" i="10"/>
  <c r="Y787" i="10"/>
  <c r="AB787" i="10"/>
  <c r="C788" i="10"/>
  <c r="D788" i="10"/>
  <c r="H788" i="10"/>
  <c r="J788" i="10"/>
  <c r="O788" i="10"/>
  <c r="P788" i="10"/>
  <c r="Q788" i="10"/>
  <c r="R788" i="10"/>
  <c r="S788" i="10"/>
  <c r="T788" i="10"/>
  <c r="V788" i="10"/>
  <c r="Y788" i="10"/>
  <c r="AB788" i="10"/>
  <c r="C789" i="10"/>
  <c r="D789" i="10"/>
  <c r="H789" i="10"/>
  <c r="J789" i="10"/>
  <c r="O789" i="10"/>
  <c r="P789" i="10"/>
  <c r="Q789" i="10"/>
  <c r="R789" i="10"/>
  <c r="S789" i="10"/>
  <c r="T789" i="10"/>
  <c r="V789" i="10"/>
  <c r="Y789" i="10"/>
  <c r="AB789" i="10"/>
  <c r="C790" i="10"/>
  <c r="D790" i="10"/>
  <c r="H790" i="10"/>
  <c r="J790" i="10"/>
  <c r="O790" i="10"/>
  <c r="P790" i="10"/>
  <c r="Q790" i="10"/>
  <c r="R790" i="10"/>
  <c r="S790" i="10"/>
  <c r="T790" i="10"/>
  <c r="V790" i="10"/>
  <c r="Y790" i="10"/>
  <c r="AB790" i="10"/>
  <c r="C791" i="10"/>
  <c r="D791" i="10"/>
  <c r="H791" i="10"/>
  <c r="J791" i="10"/>
  <c r="O791" i="10"/>
  <c r="P791" i="10"/>
  <c r="Q791" i="10"/>
  <c r="R791" i="10"/>
  <c r="S791" i="10"/>
  <c r="T791" i="10"/>
  <c r="V791" i="10"/>
  <c r="Y791" i="10"/>
  <c r="AB791" i="10"/>
  <c r="C792" i="10"/>
  <c r="D792" i="10"/>
  <c r="H792" i="10"/>
  <c r="J792" i="10"/>
  <c r="O792" i="10"/>
  <c r="P792" i="10"/>
  <c r="Q792" i="10"/>
  <c r="R792" i="10"/>
  <c r="S792" i="10"/>
  <c r="T792" i="10"/>
  <c r="V792" i="10"/>
  <c r="Y792" i="10"/>
  <c r="AB792" i="10"/>
  <c r="C793" i="10"/>
  <c r="D793" i="10"/>
  <c r="H793" i="10"/>
  <c r="J793" i="10"/>
  <c r="O793" i="10"/>
  <c r="P793" i="10"/>
  <c r="Q793" i="10"/>
  <c r="R793" i="10"/>
  <c r="S793" i="10"/>
  <c r="T793" i="10"/>
  <c r="V793" i="10"/>
  <c r="Y793" i="10"/>
  <c r="AB793" i="10"/>
  <c r="C794" i="10"/>
  <c r="D794" i="10"/>
  <c r="H794" i="10"/>
  <c r="J794" i="10"/>
  <c r="O794" i="10"/>
  <c r="P794" i="10"/>
  <c r="Q794" i="10"/>
  <c r="R794" i="10"/>
  <c r="S794" i="10"/>
  <c r="T794" i="10"/>
  <c r="V794" i="10"/>
  <c r="Y794" i="10"/>
  <c r="AB794" i="10"/>
  <c r="C795" i="10"/>
  <c r="D795" i="10"/>
  <c r="H795" i="10"/>
  <c r="J795" i="10"/>
  <c r="O795" i="10"/>
  <c r="P795" i="10"/>
  <c r="Q795" i="10"/>
  <c r="R795" i="10"/>
  <c r="S795" i="10"/>
  <c r="T795" i="10"/>
  <c r="V795" i="10"/>
  <c r="Y795" i="10"/>
  <c r="AB795" i="10"/>
  <c r="C796" i="10"/>
  <c r="D796" i="10"/>
  <c r="H796" i="10"/>
  <c r="J796" i="10"/>
  <c r="O796" i="10"/>
  <c r="P796" i="10"/>
  <c r="Q796" i="10"/>
  <c r="R796" i="10"/>
  <c r="S796" i="10"/>
  <c r="T796" i="10"/>
  <c r="V796" i="10"/>
  <c r="Y796" i="10"/>
  <c r="AB796" i="10"/>
  <c r="C797" i="10"/>
  <c r="D797" i="10"/>
  <c r="H797" i="10"/>
  <c r="J797" i="10"/>
  <c r="O797" i="10"/>
  <c r="P797" i="10"/>
  <c r="Q797" i="10"/>
  <c r="R797" i="10"/>
  <c r="S797" i="10"/>
  <c r="T797" i="10"/>
  <c r="V797" i="10"/>
  <c r="Y797" i="10"/>
  <c r="AB797" i="10"/>
  <c r="C798" i="10"/>
  <c r="D798" i="10"/>
  <c r="H798" i="10"/>
  <c r="J798" i="10"/>
  <c r="O798" i="10"/>
  <c r="P798" i="10"/>
  <c r="Q798" i="10"/>
  <c r="R798" i="10"/>
  <c r="S798" i="10"/>
  <c r="T798" i="10"/>
  <c r="V798" i="10"/>
  <c r="Y798" i="10"/>
  <c r="AB798" i="10"/>
  <c r="C799" i="10"/>
  <c r="D799" i="10"/>
  <c r="H799" i="10"/>
  <c r="J799" i="10"/>
  <c r="O799" i="10"/>
  <c r="P799" i="10"/>
  <c r="Q799" i="10"/>
  <c r="R799" i="10"/>
  <c r="S799" i="10"/>
  <c r="T799" i="10"/>
  <c r="V799" i="10"/>
  <c r="Y799" i="10"/>
  <c r="AB799" i="10"/>
  <c r="C800" i="10"/>
  <c r="D800" i="10"/>
  <c r="H800" i="10"/>
  <c r="J800" i="10"/>
  <c r="O800" i="10"/>
  <c r="P800" i="10"/>
  <c r="Q800" i="10"/>
  <c r="R800" i="10"/>
  <c r="S800" i="10"/>
  <c r="T800" i="10"/>
  <c r="V800" i="10"/>
  <c r="Y800" i="10"/>
  <c r="AB800" i="10"/>
  <c r="C801" i="10"/>
  <c r="D801" i="10"/>
  <c r="H801" i="10"/>
  <c r="J801" i="10"/>
  <c r="O801" i="10"/>
  <c r="P801" i="10"/>
  <c r="Q801" i="10"/>
  <c r="R801" i="10"/>
  <c r="S801" i="10"/>
  <c r="T801" i="10"/>
  <c r="V801" i="10"/>
  <c r="Y801" i="10"/>
  <c r="AB801" i="10"/>
  <c r="C802" i="10"/>
  <c r="D802" i="10"/>
  <c r="H802" i="10"/>
  <c r="J802" i="10"/>
  <c r="O802" i="10"/>
  <c r="P802" i="10"/>
  <c r="Q802" i="10"/>
  <c r="R802" i="10"/>
  <c r="S802" i="10"/>
  <c r="T802" i="10"/>
  <c r="V802" i="10"/>
  <c r="Y802" i="10"/>
  <c r="AB802" i="10"/>
  <c r="C803" i="10"/>
  <c r="D803" i="10"/>
  <c r="H803" i="10"/>
  <c r="J803" i="10"/>
  <c r="O803" i="10"/>
  <c r="P803" i="10"/>
  <c r="Q803" i="10"/>
  <c r="R803" i="10"/>
  <c r="S803" i="10"/>
  <c r="T803" i="10"/>
  <c r="V803" i="10"/>
  <c r="Y803" i="10"/>
  <c r="AB803" i="10"/>
  <c r="C804" i="10"/>
  <c r="D804" i="10"/>
  <c r="H804" i="10"/>
  <c r="J804" i="10"/>
  <c r="O804" i="10"/>
  <c r="P804" i="10"/>
  <c r="Q804" i="10"/>
  <c r="R804" i="10"/>
  <c r="S804" i="10"/>
  <c r="T804" i="10"/>
  <c r="V804" i="10"/>
  <c r="Y804" i="10"/>
  <c r="AB804" i="10"/>
  <c r="C805" i="10"/>
  <c r="D805" i="10"/>
  <c r="H805" i="10"/>
  <c r="J805" i="10"/>
  <c r="O805" i="10"/>
  <c r="P805" i="10"/>
  <c r="Q805" i="10"/>
  <c r="R805" i="10"/>
  <c r="S805" i="10"/>
  <c r="T805" i="10"/>
  <c r="V805" i="10"/>
  <c r="Y805" i="10"/>
  <c r="AB805" i="10"/>
  <c r="C806" i="10"/>
  <c r="D806" i="10"/>
  <c r="H806" i="10"/>
  <c r="J806" i="10"/>
  <c r="O806" i="10"/>
  <c r="P806" i="10"/>
  <c r="Q806" i="10"/>
  <c r="R806" i="10"/>
  <c r="S806" i="10"/>
  <c r="T806" i="10"/>
  <c r="V806" i="10"/>
  <c r="Y806" i="10"/>
  <c r="AB806" i="10"/>
  <c r="C807" i="10"/>
  <c r="D807" i="10"/>
  <c r="H807" i="10"/>
  <c r="J807" i="10"/>
  <c r="O807" i="10"/>
  <c r="P807" i="10"/>
  <c r="Q807" i="10"/>
  <c r="R807" i="10"/>
  <c r="S807" i="10"/>
  <c r="T807" i="10"/>
  <c r="V807" i="10"/>
  <c r="Y807" i="10"/>
  <c r="AB807" i="10"/>
  <c r="C808" i="10"/>
  <c r="D808" i="10"/>
  <c r="H808" i="10"/>
  <c r="J808" i="10"/>
  <c r="O808" i="10"/>
  <c r="P808" i="10"/>
  <c r="Q808" i="10"/>
  <c r="R808" i="10"/>
  <c r="S808" i="10"/>
  <c r="T808" i="10"/>
  <c r="V808" i="10"/>
  <c r="Y808" i="10"/>
  <c r="AB808" i="10"/>
  <c r="C809" i="10"/>
  <c r="D809" i="10"/>
  <c r="H809" i="10"/>
  <c r="J809" i="10"/>
  <c r="O809" i="10"/>
  <c r="P809" i="10"/>
  <c r="Q809" i="10"/>
  <c r="R809" i="10"/>
  <c r="S809" i="10"/>
  <c r="T809" i="10"/>
  <c r="V809" i="10"/>
  <c r="Y809" i="10"/>
  <c r="AB809" i="10"/>
  <c r="C810" i="10"/>
  <c r="D810" i="10"/>
  <c r="H810" i="10"/>
  <c r="J810" i="10"/>
  <c r="O810" i="10"/>
  <c r="P810" i="10"/>
  <c r="Q810" i="10"/>
  <c r="R810" i="10"/>
  <c r="S810" i="10"/>
  <c r="T810" i="10"/>
  <c r="V810" i="10"/>
  <c r="Y810" i="10"/>
  <c r="AB810" i="10"/>
  <c r="C811" i="10"/>
  <c r="D811" i="10"/>
  <c r="H811" i="10"/>
  <c r="J811" i="10"/>
  <c r="O811" i="10"/>
  <c r="P811" i="10"/>
  <c r="Q811" i="10"/>
  <c r="R811" i="10"/>
  <c r="S811" i="10"/>
  <c r="T811" i="10"/>
  <c r="V811" i="10"/>
  <c r="Y811" i="10"/>
  <c r="AB811" i="10"/>
  <c r="C812" i="10"/>
  <c r="D812" i="10"/>
  <c r="H812" i="10"/>
  <c r="J812" i="10"/>
  <c r="O812" i="10"/>
  <c r="P812" i="10"/>
  <c r="Q812" i="10"/>
  <c r="R812" i="10"/>
  <c r="S812" i="10"/>
  <c r="T812" i="10"/>
  <c r="V812" i="10"/>
  <c r="Y812" i="10"/>
  <c r="AB812" i="10"/>
  <c r="C813" i="10"/>
  <c r="D813" i="10"/>
  <c r="H813" i="10"/>
  <c r="J813" i="10"/>
  <c r="O813" i="10"/>
  <c r="P813" i="10"/>
  <c r="Q813" i="10"/>
  <c r="R813" i="10"/>
  <c r="S813" i="10"/>
  <c r="T813" i="10"/>
  <c r="V813" i="10"/>
  <c r="Y813" i="10"/>
  <c r="AB813" i="10"/>
  <c r="C814" i="10"/>
  <c r="D814" i="10"/>
  <c r="H814" i="10"/>
  <c r="J814" i="10"/>
  <c r="O814" i="10"/>
  <c r="P814" i="10"/>
  <c r="Q814" i="10"/>
  <c r="R814" i="10"/>
  <c r="S814" i="10"/>
  <c r="T814" i="10"/>
  <c r="V814" i="10"/>
  <c r="Y814" i="10"/>
  <c r="AB814" i="10"/>
  <c r="C815" i="10"/>
  <c r="D815" i="10"/>
  <c r="H815" i="10"/>
  <c r="J815" i="10"/>
  <c r="O815" i="10"/>
  <c r="P815" i="10"/>
  <c r="Q815" i="10"/>
  <c r="R815" i="10"/>
  <c r="S815" i="10"/>
  <c r="T815" i="10"/>
  <c r="V815" i="10"/>
  <c r="Y815" i="10"/>
  <c r="AB815" i="10"/>
  <c r="C816" i="10"/>
  <c r="D816" i="10"/>
  <c r="H816" i="10"/>
  <c r="J816" i="10"/>
  <c r="O816" i="10"/>
  <c r="P816" i="10"/>
  <c r="Q816" i="10"/>
  <c r="R816" i="10"/>
  <c r="S816" i="10"/>
  <c r="T816" i="10"/>
  <c r="V816" i="10"/>
  <c r="Y816" i="10"/>
  <c r="AB816" i="10"/>
  <c r="C817" i="10"/>
  <c r="D817" i="10"/>
  <c r="H817" i="10"/>
  <c r="J817" i="10"/>
  <c r="O817" i="10"/>
  <c r="P817" i="10"/>
  <c r="Q817" i="10"/>
  <c r="R817" i="10"/>
  <c r="S817" i="10"/>
  <c r="T817" i="10"/>
  <c r="V817" i="10"/>
  <c r="Y817" i="10"/>
  <c r="AB817" i="10"/>
  <c r="C818" i="10"/>
  <c r="D818" i="10"/>
  <c r="H818" i="10"/>
  <c r="J818" i="10"/>
  <c r="O818" i="10"/>
  <c r="P818" i="10"/>
  <c r="Q818" i="10"/>
  <c r="R818" i="10"/>
  <c r="S818" i="10"/>
  <c r="T818" i="10"/>
  <c r="V818" i="10"/>
  <c r="Y818" i="10"/>
  <c r="AB818" i="10"/>
  <c r="C819" i="10"/>
  <c r="D819" i="10"/>
  <c r="H819" i="10"/>
  <c r="J819" i="10"/>
  <c r="O819" i="10"/>
  <c r="P819" i="10"/>
  <c r="Q819" i="10"/>
  <c r="R819" i="10"/>
  <c r="S819" i="10"/>
  <c r="T819" i="10"/>
  <c r="V819" i="10"/>
  <c r="Y819" i="10"/>
  <c r="AB819" i="10"/>
  <c r="C820" i="10"/>
  <c r="D820" i="10"/>
  <c r="H820" i="10"/>
  <c r="J820" i="10"/>
  <c r="O820" i="10"/>
  <c r="P820" i="10"/>
  <c r="Q820" i="10"/>
  <c r="R820" i="10"/>
  <c r="S820" i="10"/>
  <c r="T820" i="10"/>
  <c r="V820" i="10"/>
  <c r="Y820" i="10"/>
  <c r="AB820" i="10"/>
  <c r="C821" i="10"/>
  <c r="D821" i="10"/>
  <c r="H821" i="10"/>
  <c r="J821" i="10"/>
  <c r="O821" i="10"/>
  <c r="P821" i="10"/>
  <c r="Q821" i="10"/>
  <c r="R821" i="10"/>
  <c r="S821" i="10"/>
  <c r="T821" i="10"/>
  <c r="V821" i="10"/>
  <c r="Y821" i="10"/>
  <c r="AB821" i="10"/>
  <c r="C822" i="10"/>
  <c r="D822" i="10"/>
  <c r="H822" i="10"/>
  <c r="J822" i="10"/>
  <c r="O822" i="10"/>
  <c r="P822" i="10"/>
  <c r="Q822" i="10"/>
  <c r="R822" i="10"/>
  <c r="S822" i="10"/>
  <c r="T822" i="10"/>
  <c r="V822" i="10"/>
  <c r="Y822" i="10"/>
  <c r="AB822" i="10"/>
  <c r="C823" i="10"/>
  <c r="D823" i="10"/>
  <c r="H823" i="10"/>
  <c r="J823" i="10"/>
  <c r="O823" i="10"/>
  <c r="P823" i="10"/>
  <c r="Q823" i="10"/>
  <c r="R823" i="10"/>
  <c r="S823" i="10"/>
  <c r="T823" i="10"/>
  <c r="V823" i="10"/>
  <c r="Y823" i="10"/>
  <c r="AB823" i="10"/>
  <c r="C824" i="10"/>
  <c r="D824" i="10"/>
  <c r="H824" i="10"/>
  <c r="J824" i="10"/>
  <c r="O824" i="10"/>
  <c r="P824" i="10"/>
  <c r="Q824" i="10"/>
  <c r="R824" i="10"/>
  <c r="S824" i="10"/>
  <c r="T824" i="10"/>
  <c r="V824" i="10"/>
  <c r="Y824" i="10"/>
  <c r="AB824" i="10"/>
  <c r="C825" i="10"/>
  <c r="D825" i="10"/>
  <c r="H825" i="10"/>
  <c r="J825" i="10"/>
  <c r="O825" i="10"/>
  <c r="P825" i="10"/>
  <c r="Q825" i="10"/>
  <c r="R825" i="10"/>
  <c r="S825" i="10"/>
  <c r="T825" i="10"/>
  <c r="V825" i="10"/>
  <c r="Y825" i="10"/>
  <c r="AB825" i="10"/>
  <c r="C826" i="10"/>
  <c r="D826" i="10"/>
  <c r="H826" i="10"/>
  <c r="J826" i="10"/>
  <c r="O826" i="10"/>
  <c r="P826" i="10"/>
  <c r="Q826" i="10"/>
  <c r="R826" i="10"/>
  <c r="S826" i="10"/>
  <c r="T826" i="10"/>
  <c r="V826" i="10"/>
  <c r="Y826" i="10"/>
  <c r="AB826" i="10"/>
  <c r="C827" i="10"/>
  <c r="D827" i="10"/>
  <c r="H827" i="10"/>
  <c r="J827" i="10"/>
  <c r="O827" i="10"/>
  <c r="P827" i="10"/>
  <c r="Q827" i="10"/>
  <c r="R827" i="10"/>
  <c r="S827" i="10"/>
  <c r="T827" i="10"/>
  <c r="V827" i="10"/>
  <c r="Y827" i="10"/>
  <c r="AB827" i="10"/>
  <c r="C828" i="10"/>
  <c r="D828" i="10"/>
  <c r="H828" i="10"/>
  <c r="J828" i="10"/>
  <c r="O828" i="10"/>
  <c r="P828" i="10"/>
  <c r="Q828" i="10"/>
  <c r="R828" i="10"/>
  <c r="S828" i="10"/>
  <c r="T828" i="10"/>
  <c r="V828" i="10"/>
  <c r="Y828" i="10"/>
  <c r="AB828" i="10"/>
  <c r="C829" i="10"/>
  <c r="D829" i="10"/>
  <c r="H829" i="10"/>
  <c r="J829" i="10"/>
  <c r="O829" i="10"/>
  <c r="P829" i="10"/>
  <c r="Q829" i="10"/>
  <c r="R829" i="10"/>
  <c r="S829" i="10"/>
  <c r="T829" i="10"/>
  <c r="V829" i="10"/>
  <c r="Y829" i="10"/>
  <c r="AB829" i="10"/>
  <c r="C830" i="10"/>
  <c r="D830" i="10"/>
  <c r="H830" i="10"/>
  <c r="J830" i="10"/>
  <c r="O830" i="10"/>
  <c r="P830" i="10"/>
  <c r="Q830" i="10"/>
  <c r="R830" i="10"/>
  <c r="S830" i="10"/>
  <c r="T830" i="10"/>
  <c r="V830" i="10"/>
  <c r="Y830" i="10"/>
  <c r="AB830" i="10"/>
  <c r="C831" i="10"/>
  <c r="D831" i="10"/>
  <c r="H831" i="10"/>
  <c r="J831" i="10"/>
  <c r="O831" i="10"/>
  <c r="P831" i="10"/>
  <c r="Q831" i="10"/>
  <c r="R831" i="10"/>
  <c r="S831" i="10"/>
  <c r="T831" i="10"/>
  <c r="V831" i="10"/>
  <c r="Y831" i="10"/>
  <c r="AB831" i="10"/>
  <c r="C832" i="10"/>
  <c r="D832" i="10"/>
  <c r="H832" i="10"/>
  <c r="J832" i="10"/>
  <c r="O832" i="10"/>
  <c r="P832" i="10"/>
  <c r="Q832" i="10"/>
  <c r="R832" i="10"/>
  <c r="S832" i="10"/>
  <c r="T832" i="10"/>
  <c r="V832" i="10"/>
  <c r="Y832" i="10"/>
  <c r="AB832" i="10"/>
  <c r="C833" i="10"/>
  <c r="D833" i="10"/>
  <c r="H833" i="10"/>
  <c r="J833" i="10"/>
  <c r="O833" i="10"/>
  <c r="P833" i="10"/>
  <c r="Q833" i="10"/>
  <c r="R833" i="10"/>
  <c r="S833" i="10"/>
  <c r="T833" i="10"/>
  <c r="V833" i="10"/>
  <c r="Y833" i="10"/>
  <c r="AB833" i="10"/>
  <c r="C834" i="10"/>
  <c r="D834" i="10"/>
  <c r="H834" i="10"/>
  <c r="J834" i="10"/>
  <c r="O834" i="10"/>
  <c r="P834" i="10"/>
  <c r="Q834" i="10"/>
  <c r="R834" i="10"/>
  <c r="S834" i="10"/>
  <c r="T834" i="10"/>
  <c r="V834" i="10"/>
  <c r="Y834" i="10"/>
  <c r="AB834" i="10"/>
  <c r="C835" i="10"/>
  <c r="D835" i="10"/>
  <c r="H835" i="10"/>
  <c r="J835" i="10"/>
  <c r="O835" i="10"/>
  <c r="P835" i="10"/>
  <c r="Q835" i="10"/>
  <c r="R835" i="10"/>
  <c r="S835" i="10"/>
  <c r="T835" i="10"/>
  <c r="V835" i="10"/>
  <c r="Y835" i="10"/>
  <c r="AB835" i="10"/>
  <c r="C836" i="10"/>
  <c r="D836" i="10"/>
  <c r="H836" i="10"/>
  <c r="J836" i="10"/>
  <c r="O836" i="10"/>
  <c r="P836" i="10"/>
  <c r="Q836" i="10"/>
  <c r="R836" i="10"/>
  <c r="S836" i="10"/>
  <c r="T836" i="10"/>
  <c r="V836" i="10"/>
  <c r="Y836" i="10"/>
  <c r="AB836" i="10"/>
  <c r="C837" i="10"/>
  <c r="D837" i="10"/>
  <c r="H837" i="10"/>
  <c r="J837" i="10"/>
  <c r="O837" i="10"/>
  <c r="P837" i="10"/>
  <c r="Q837" i="10"/>
  <c r="R837" i="10"/>
  <c r="S837" i="10"/>
  <c r="T837" i="10"/>
  <c r="V837" i="10"/>
  <c r="Y837" i="10"/>
  <c r="AB837" i="10"/>
  <c r="C838" i="10"/>
  <c r="D838" i="10"/>
  <c r="H838" i="10"/>
  <c r="J838" i="10"/>
  <c r="O838" i="10"/>
  <c r="P838" i="10"/>
  <c r="Q838" i="10"/>
  <c r="R838" i="10"/>
  <c r="S838" i="10"/>
  <c r="T838" i="10"/>
  <c r="V838" i="10"/>
  <c r="Y838" i="10"/>
  <c r="AB838" i="10"/>
  <c r="C839" i="10"/>
  <c r="D839" i="10"/>
  <c r="H839" i="10"/>
  <c r="J839" i="10"/>
  <c r="O839" i="10"/>
  <c r="P839" i="10"/>
  <c r="Q839" i="10"/>
  <c r="R839" i="10"/>
  <c r="S839" i="10"/>
  <c r="T839" i="10"/>
  <c r="V839" i="10"/>
  <c r="Y839" i="10"/>
  <c r="AB839" i="10"/>
  <c r="C840" i="10"/>
  <c r="D840" i="10"/>
  <c r="H840" i="10"/>
  <c r="J840" i="10"/>
  <c r="O840" i="10"/>
  <c r="P840" i="10"/>
  <c r="Q840" i="10"/>
  <c r="R840" i="10"/>
  <c r="S840" i="10"/>
  <c r="T840" i="10"/>
  <c r="V840" i="10"/>
  <c r="Y840" i="10"/>
  <c r="AB840" i="10"/>
  <c r="C841" i="10"/>
  <c r="D841" i="10"/>
  <c r="H841" i="10"/>
  <c r="J841" i="10"/>
  <c r="O841" i="10"/>
  <c r="P841" i="10"/>
  <c r="Q841" i="10"/>
  <c r="R841" i="10"/>
  <c r="S841" i="10"/>
  <c r="T841" i="10"/>
  <c r="V841" i="10"/>
  <c r="Y841" i="10"/>
  <c r="AB841" i="10"/>
  <c r="C842" i="10"/>
  <c r="D842" i="10"/>
  <c r="H842" i="10"/>
  <c r="J842" i="10"/>
  <c r="O842" i="10"/>
  <c r="P842" i="10"/>
  <c r="Q842" i="10"/>
  <c r="R842" i="10"/>
  <c r="S842" i="10"/>
  <c r="T842" i="10"/>
  <c r="V842" i="10"/>
  <c r="Y842" i="10"/>
  <c r="AB842" i="10"/>
  <c r="C843" i="10"/>
  <c r="D843" i="10"/>
  <c r="H843" i="10"/>
  <c r="J843" i="10"/>
  <c r="O843" i="10"/>
  <c r="P843" i="10"/>
  <c r="Q843" i="10"/>
  <c r="R843" i="10"/>
  <c r="S843" i="10"/>
  <c r="T843" i="10"/>
  <c r="V843" i="10"/>
  <c r="Y843" i="10"/>
  <c r="AB843" i="10"/>
  <c r="C844" i="10"/>
  <c r="D844" i="10"/>
  <c r="H844" i="10"/>
  <c r="J844" i="10"/>
  <c r="O844" i="10"/>
  <c r="P844" i="10"/>
  <c r="Q844" i="10"/>
  <c r="R844" i="10"/>
  <c r="S844" i="10"/>
  <c r="T844" i="10"/>
  <c r="V844" i="10"/>
  <c r="Y844" i="10"/>
  <c r="AB844" i="10"/>
  <c r="C845" i="10"/>
  <c r="D845" i="10"/>
  <c r="H845" i="10"/>
  <c r="J845" i="10"/>
  <c r="O845" i="10"/>
  <c r="P845" i="10"/>
  <c r="Q845" i="10"/>
  <c r="R845" i="10"/>
  <c r="S845" i="10"/>
  <c r="T845" i="10"/>
  <c r="V845" i="10"/>
  <c r="Y845" i="10"/>
  <c r="AB845" i="10"/>
  <c r="C846" i="10"/>
  <c r="D846" i="10"/>
  <c r="H846" i="10"/>
  <c r="J846" i="10"/>
  <c r="O846" i="10"/>
  <c r="P846" i="10"/>
  <c r="Q846" i="10"/>
  <c r="R846" i="10"/>
  <c r="S846" i="10"/>
  <c r="T846" i="10"/>
  <c r="V846" i="10"/>
  <c r="Y846" i="10"/>
  <c r="AB846" i="10"/>
  <c r="C847" i="10"/>
  <c r="D847" i="10"/>
  <c r="H847" i="10"/>
  <c r="J847" i="10"/>
  <c r="O847" i="10"/>
  <c r="P847" i="10"/>
  <c r="Q847" i="10"/>
  <c r="R847" i="10"/>
  <c r="S847" i="10"/>
  <c r="T847" i="10"/>
  <c r="V847" i="10"/>
  <c r="Y847" i="10"/>
  <c r="AB847" i="10"/>
  <c r="C848" i="10"/>
  <c r="D848" i="10"/>
  <c r="H848" i="10"/>
  <c r="J848" i="10"/>
  <c r="O848" i="10"/>
  <c r="P848" i="10"/>
  <c r="Q848" i="10"/>
  <c r="R848" i="10"/>
  <c r="S848" i="10"/>
  <c r="T848" i="10"/>
  <c r="V848" i="10"/>
  <c r="Y848" i="10"/>
  <c r="AB848" i="10"/>
  <c r="C849" i="10"/>
  <c r="D849" i="10"/>
  <c r="H849" i="10"/>
  <c r="J849" i="10"/>
  <c r="O849" i="10"/>
  <c r="P849" i="10"/>
  <c r="Q849" i="10"/>
  <c r="R849" i="10"/>
  <c r="S849" i="10"/>
  <c r="T849" i="10"/>
  <c r="V849" i="10"/>
  <c r="Y849" i="10"/>
  <c r="AB849" i="10"/>
  <c r="C850" i="10"/>
  <c r="D850" i="10"/>
  <c r="H850" i="10"/>
  <c r="J850" i="10"/>
  <c r="O850" i="10"/>
  <c r="P850" i="10"/>
  <c r="Q850" i="10"/>
  <c r="R850" i="10"/>
  <c r="S850" i="10"/>
  <c r="T850" i="10"/>
  <c r="V850" i="10"/>
  <c r="Y850" i="10"/>
  <c r="AB850" i="10"/>
  <c r="C851" i="10"/>
  <c r="D851" i="10"/>
  <c r="H851" i="10"/>
  <c r="J851" i="10"/>
  <c r="O851" i="10"/>
  <c r="P851" i="10"/>
  <c r="Q851" i="10"/>
  <c r="R851" i="10"/>
  <c r="S851" i="10"/>
  <c r="T851" i="10"/>
  <c r="V851" i="10"/>
  <c r="Y851" i="10"/>
  <c r="AB851" i="10"/>
  <c r="C852" i="10"/>
  <c r="D852" i="10"/>
  <c r="H852" i="10"/>
  <c r="J852" i="10"/>
  <c r="O852" i="10"/>
  <c r="P852" i="10"/>
  <c r="Q852" i="10"/>
  <c r="R852" i="10"/>
  <c r="S852" i="10"/>
  <c r="T852" i="10"/>
  <c r="V852" i="10"/>
  <c r="Y852" i="10"/>
  <c r="AB852" i="10"/>
  <c r="C853" i="10"/>
  <c r="D853" i="10"/>
  <c r="H853" i="10"/>
  <c r="J853" i="10"/>
  <c r="O853" i="10"/>
  <c r="P853" i="10"/>
  <c r="Q853" i="10"/>
  <c r="R853" i="10"/>
  <c r="S853" i="10"/>
  <c r="T853" i="10"/>
  <c r="V853" i="10"/>
  <c r="Y853" i="10"/>
  <c r="AB853" i="10"/>
  <c r="C854" i="10"/>
  <c r="D854" i="10"/>
  <c r="H854" i="10"/>
  <c r="J854" i="10"/>
  <c r="O854" i="10"/>
  <c r="P854" i="10"/>
  <c r="Q854" i="10"/>
  <c r="R854" i="10"/>
  <c r="S854" i="10"/>
  <c r="T854" i="10"/>
  <c r="V854" i="10"/>
  <c r="Y854" i="10"/>
  <c r="AB854" i="10"/>
  <c r="C855" i="10"/>
  <c r="D855" i="10"/>
  <c r="H855" i="10"/>
  <c r="J855" i="10"/>
  <c r="O855" i="10"/>
  <c r="P855" i="10"/>
  <c r="Q855" i="10"/>
  <c r="R855" i="10"/>
  <c r="S855" i="10"/>
  <c r="T855" i="10"/>
  <c r="V855" i="10"/>
  <c r="Y855" i="10"/>
  <c r="AB855" i="10"/>
  <c r="C856" i="10"/>
  <c r="D856" i="10"/>
  <c r="H856" i="10"/>
  <c r="J856" i="10"/>
  <c r="O856" i="10"/>
  <c r="P856" i="10"/>
  <c r="Q856" i="10"/>
  <c r="R856" i="10"/>
  <c r="S856" i="10"/>
  <c r="T856" i="10"/>
  <c r="V856" i="10"/>
  <c r="Y856" i="10"/>
  <c r="AB856" i="10"/>
  <c r="C857" i="10"/>
  <c r="D857" i="10"/>
  <c r="H857" i="10"/>
  <c r="J857" i="10"/>
  <c r="O857" i="10"/>
  <c r="P857" i="10"/>
  <c r="Q857" i="10"/>
  <c r="R857" i="10"/>
  <c r="S857" i="10"/>
  <c r="T857" i="10"/>
  <c r="V857" i="10"/>
  <c r="Y857" i="10"/>
  <c r="AB857" i="10"/>
  <c r="C858" i="10"/>
  <c r="D858" i="10"/>
  <c r="H858" i="10"/>
  <c r="J858" i="10"/>
  <c r="O858" i="10"/>
  <c r="P858" i="10"/>
  <c r="Q858" i="10"/>
  <c r="R858" i="10"/>
  <c r="S858" i="10"/>
  <c r="T858" i="10"/>
  <c r="V858" i="10"/>
  <c r="Y858" i="10"/>
  <c r="AB858" i="10"/>
  <c r="C859" i="10"/>
  <c r="D859" i="10"/>
  <c r="H859" i="10"/>
  <c r="J859" i="10"/>
  <c r="O859" i="10"/>
  <c r="P859" i="10"/>
  <c r="Q859" i="10"/>
  <c r="R859" i="10"/>
  <c r="S859" i="10"/>
  <c r="T859" i="10"/>
  <c r="V859" i="10"/>
  <c r="Y859" i="10"/>
  <c r="AB859" i="10"/>
  <c r="C860" i="10"/>
  <c r="D860" i="10"/>
  <c r="H860" i="10"/>
  <c r="J860" i="10"/>
  <c r="O860" i="10"/>
  <c r="P860" i="10"/>
  <c r="Q860" i="10"/>
  <c r="R860" i="10"/>
  <c r="S860" i="10"/>
  <c r="T860" i="10"/>
  <c r="V860" i="10"/>
  <c r="Y860" i="10"/>
  <c r="AB860" i="10"/>
  <c r="C861" i="10"/>
  <c r="D861" i="10"/>
  <c r="H861" i="10"/>
  <c r="J861" i="10"/>
  <c r="O861" i="10"/>
  <c r="P861" i="10"/>
  <c r="Q861" i="10"/>
  <c r="R861" i="10"/>
  <c r="S861" i="10"/>
  <c r="T861" i="10"/>
  <c r="V861" i="10"/>
  <c r="Y861" i="10"/>
  <c r="AB861" i="10"/>
  <c r="C862" i="10"/>
  <c r="D862" i="10"/>
  <c r="H862" i="10"/>
  <c r="J862" i="10"/>
  <c r="O862" i="10"/>
  <c r="P862" i="10"/>
  <c r="Q862" i="10"/>
  <c r="R862" i="10"/>
  <c r="S862" i="10"/>
  <c r="T862" i="10"/>
  <c r="V862" i="10"/>
  <c r="Y862" i="10"/>
  <c r="AB862" i="10"/>
  <c r="C863" i="10"/>
  <c r="D863" i="10"/>
  <c r="H863" i="10"/>
  <c r="J863" i="10"/>
  <c r="O863" i="10"/>
  <c r="P863" i="10"/>
  <c r="Q863" i="10"/>
  <c r="R863" i="10"/>
  <c r="S863" i="10"/>
  <c r="T863" i="10"/>
  <c r="V863" i="10"/>
  <c r="Y863" i="10"/>
  <c r="AB863" i="10"/>
  <c r="C864" i="10"/>
  <c r="D864" i="10"/>
  <c r="H864" i="10"/>
  <c r="J864" i="10"/>
  <c r="O864" i="10"/>
  <c r="P864" i="10"/>
  <c r="Q864" i="10"/>
  <c r="R864" i="10"/>
  <c r="S864" i="10"/>
  <c r="T864" i="10"/>
  <c r="V864" i="10"/>
  <c r="Y864" i="10"/>
  <c r="AB864" i="10"/>
  <c r="C865" i="10"/>
  <c r="D865" i="10"/>
  <c r="H865" i="10"/>
  <c r="J865" i="10"/>
  <c r="O865" i="10"/>
  <c r="P865" i="10"/>
  <c r="Q865" i="10"/>
  <c r="R865" i="10"/>
  <c r="S865" i="10"/>
  <c r="T865" i="10"/>
  <c r="V865" i="10"/>
  <c r="Y865" i="10"/>
  <c r="AB865" i="10"/>
  <c r="C866" i="10"/>
  <c r="D866" i="10"/>
  <c r="H866" i="10"/>
  <c r="J866" i="10"/>
  <c r="O866" i="10"/>
  <c r="P866" i="10"/>
  <c r="Q866" i="10"/>
  <c r="R866" i="10"/>
  <c r="S866" i="10"/>
  <c r="T866" i="10"/>
  <c r="V866" i="10"/>
  <c r="Y866" i="10"/>
  <c r="AB866" i="10"/>
  <c r="C867" i="10"/>
  <c r="D867" i="10"/>
  <c r="H867" i="10"/>
  <c r="J867" i="10"/>
  <c r="O867" i="10"/>
  <c r="P867" i="10"/>
  <c r="Q867" i="10"/>
  <c r="R867" i="10"/>
  <c r="S867" i="10"/>
  <c r="T867" i="10"/>
  <c r="V867" i="10"/>
  <c r="Y867" i="10"/>
  <c r="AB867" i="10"/>
  <c r="C868" i="10"/>
  <c r="D868" i="10"/>
  <c r="H868" i="10"/>
  <c r="J868" i="10"/>
  <c r="O868" i="10"/>
  <c r="P868" i="10"/>
  <c r="Q868" i="10"/>
  <c r="R868" i="10"/>
  <c r="S868" i="10"/>
  <c r="T868" i="10"/>
  <c r="V868" i="10"/>
  <c r="Y868" i="10"/>
  <c r="AB868" i="10"/>
  <c r="C869" i="10"/>
  <c r="D869" i="10"/>
  <c r="H869" i="10"/>
  <c r="J869" i="10"/>
  <c r="O869" i="10"/>
  <c r="P869" i="10"/>
  <c r="Q869" i="10"/>
  <c r="R869" i="10"/>
  <c r="S869" i="10"/>
  <c r="T869" i="10"/>
  <c r="V869" i="10"/>
  <c r="Y869" i="10"/>
  <c r="AB869" i="10"/>
  <c r="C870" i="10"/>
  <c r="D870" i="10"/>
  <c r="H870" i="10"/>
  <c r="J870" i="10"/>
  <c r="O870" i="10"/>
  <c r="P870" i="10"/>
  <c r="Q870" i="10"/>
  <c r="R870" i="10"/>
  <c r="S870" i="10"/>
  <c r="T870" i="10"/>
  <c r="V870" i="10"/>
  <c r="Y870" i="10"/>
  <c r="AB870" i="10"/>
  <c r="C871" i="10"/>
  <c r="D871" i="10"/>
  <c r="H871" i="10"/>
  <c r="J871" i="10"/>
  <c r="O871" i="10"/>
  <c r="P871" i="10"/>
  <c r="Q871" i="10"/>
  <c r="R871" i="10"/>
  <c r="S871" i="10"/>
  <c r="T871" i="10"/>
  <c r="V871" i="10"/>
  <c r="Y871" i="10"/>
  <c r="AB871" i="10"/>
  <c r="C872" i="10"/>
  <c r="D872" i="10"/>
  <c r="H872" i="10"/>
  <c r="J872" i="10"/>
  <c r="O872" i="10"/>
  <c r="P872" i="10"/>
  <c r="Q872" i="10"/>
  <c r="R872" i="10"/>
  <c r="S872" i="10"/>
  <c r="T872" i="10"/>
  <c r="V872" i="10"/>
  <c r="Y872" i="10"/>
  <c r="AB872" i="10"/>
  <c r="C873" i="10"/>
  <c r="D873" i="10"/>
  <c r="H873" i="10"/>
  <c r="J873" i="10"/>
  <c r="O873" i="10"/>
  <c r="P873" i="10"/>
  <c r="Q873" i="10"/>
  <c r="R873" i="10"/>
  <c r="S873" i="10"/>
  <c r="T873" i="10"/>
  <c r="V873" i="10"/>
  <c r="Y873" i="10"/>
  <c r="AB873" i="10"/>
  <c r="C874" i="10"/>
  <c r="D874" i="10"/>
  <c r="H874" i="10"/>
  <c r="J874" i="10"/>
  <c r="O874" i="10"/>
  <c r="P874" i="10"/>
  <c r="Q874" i="10"/>
  <c r="R874" i="10"/>
  <c r="S874" i="10"/>
  <c r="T874" i="10"/>
  <c r="V874" i="10"/>
  <c r="Y874" i="10"/>
  <c r="AB874" i="10"/>
  <c r="C875" i="10"/>
  <c r="D875" i="10"/>
  <c r="H875" i="10"/>
  <c r="J875" i="10"/>
  <c r="O875" i="10"/>
  <c r="P875" i="10"/>
  <c r="Q875" i="10"/>
  <c r="R875" i="10"/>
  <c r="S875" i="10"/>
  <c r="T875" i="10"/>
  <c r="V875" i="10"/>
  <c r="Y875" i="10"/>
  <c r="AB875" i="10"/>
  <c r="C876" i="10"/>
  <c r="D876" i="10"/>
  <c r="H876" i="10"/>
  <c r="J876" i="10"/>
  <c r="O876" i="10"/>
  <c r="P876" i="10"/>
  <c r="Q876" i="10"/>
  <c r="R876" i="10"/>
  <c r="S876" i="10"/>
  <c r="T876" i="10"/>
  <c r="V876" i="10"/>
  <c r="Y876" i="10"/>
  <c r="AB876" i="10"/>
  <c r="C877" i="10"/>
  <c r="D877" i="10"/>
  <c r="H877" i="10"/>
  <c r="J877" i="10"/>
  <c r="O877" i="10"/>
  <c r="P877" i="10"/>
  <c r="Q877" i="10"/>
  <c r="R877" i="10"/>
  <c r="S877" i="10"/>
  <c r="T877" i="10"/>
  <c r="V877" i="10"/>
  <c r="Y877" i="10"/>
  <c r="AB877" i="10"/>
  <c r="C878" i="10"/>
  <c r="D878" i="10"/>
  <c r="H878" i="10"/>
  <c r="J878" i="10"/>
  <c r="O878" i="10"/>
  <c r="P878" i="10"/>
  <c r="Q878" i="10"/>
  <c r="R878" i="10"/>
  <c r="S878" i="10"/>
  <c r="T878" i="10"/>
  <c r="V878" i="10"/>
  <c r="Y878" i="10"/>
  <c r="AB878" i="10"/>
  <c r="C879" i="10"/>
  <c r="D879" i="10"/>
  <c r="H879" i="10"/>
  <c r="J879" i="10"/>
  <c r="O879" i="10"/>
  <c r="P879" i="10"/>
  <c r="Q879" i="10"/>
  <c r="R879" i="10"/>
  <c r="S879" i="10"/>
  <c r="T879" i="10"/>
  <c r="V879" i="10"/>
  <c r="Y879" i="10"/>
  <c r="AB879" i="10"/>
  <c r="C880" i="10"/>
  <c r="D880" i="10"/>
  <c r="H880" i="10"/>
  <c r="J880" i="10"/>
  <c r="O880" i="10"/>
  <c r="P880" i="10"/>
  <c r="Q880" i="10"/>
  <c r="R880" i="10"/>
  <c r="S880" i="10"/>
  <c r="T880" i="10"/>
  <c r="V880" i="10"/>
  <c r="Y880" i="10"/>
  <c r="AB880" i="10"/>
  <c r="C881" i="10"/>
  <c r="D881" i="10"/>
  <c r="H881" i="10"/>
  <c r="J881" i="10"/>
  <c r="O881" i="10"/>
  <c r="P881" i="10"/>
  <c r="Q881" i="10"/>
  <c r="R881" i="10"/>
  <c r="S881" i="10"/>
  <c r="T881" i="10"/>
  <c r="V881" i="10"/>
  <c r="Y881" i="10"/>
  <c r="AB881" i="10"/>
  <c r="C882" i="10"/>
  <c r="D882" i="10"/>
  <c r="H882" i="10"/>
  <c r="J882" i="10"/>
  <c r="O882" i="10"/>
  <c r="P882" i="10"/>
  <c r="Q882" i="10"/>
  <c r="R882" i="10"/>
  <c r="S882" i="10"/>
  <c r="T882" i="10"/>
  <c r="V882" i="10"/>
  <c r="Y882" i="10"/>
  <c r="AB882" i="10"/>
  <c r="C883" i="10"/>
  <c r="D883" i="10"/>
  <c r="H883" i="10"/>
  <c r="J883" i="10"/>
  <c r="O883" i="10"/>
  <c r="P883" i="10"/>
  <c r="Q883" i="10"/>
  <c r="R883" i="10"/>
  <c r="S883" i="10"/>
  <c r="T883" i="10"/>
  <c r="V883" i="10"/>
  <c r="Y883" i="10"/>
  <c r="AB883" i="10"/>
  <c r="C884" i="10"/>
  <c r="D884" i="10"/>
  <c r="H884" i="10"/>
  <c r="J884" i="10"/>
  <c r="O884" i="10"/>
  <c r="P884" i="10"/>
  <c r="Q884" i="10"/>
  <c r="R884" i="10"/>
  <c r="S884" i="10"/>
  <c r="T884" i="10"/>
  <c r="V884" i="10"/>
  <c r="Y884" i="10"/>
  <c r="AB884" i="10"/>
  <c r="C885" i="10"/>
  <c r="D885" i="10"/>
  <c r="H885" i="10"/>
  <c r="J885" i="10"/>
  <c r="O885" i="10"/>
  <c r="P885" i="10"/>
  <c r="Q885" i="10"/>
  <c r="R885" i="10"/>
  <c r="S885" i="10"/>
  <c r="T885" i="10"/>
  <c r="V885" i="10"/>
  <c r="Y885" i="10"/>
  <c r="AB885" i="10"/>
  <c r="C886" i="10"/>
  <c r="D886" i="10"/>
  <c r="H886" i="10"/>
  <c r="J886" i="10"/>
  <c r="O886" i="10"/>
  <c r="P886" i="10"/>
  <c r="Q886" i="10"/>
  <c r="R886" i="10"/>
  <c r="S886" i="10"/>
  <c r="T886" i="10"/>
  <c r="V886" i="10"/>
  <c r="Y886" i="10"/>
  <c r="AB886" i="10"/>
  <c r="C887" i="10"/>
  <c r="D887" i="10"/>
  <c r="H887" i="10"/>
  <c r="J887" i="10"/>
  <c r="O887" i="10"/>
  <c r="P887" i="10"/>
  <c r="Q887" i="10"/>
  <c r="R887" i="10"/>
  <c r="S887" i="10"/>
  <c r="T887" i="10"/>
  <c r="V887" i="10"/>
  <c r="Y887" i="10"/>
  <c r="AB887" i="10"/>
  <c r="C888" i="10"/>
  <c r="D888" i="10"/>
  <c r="H888" i="10"/>
  <c r="J888" i="10"/>
  <c r="O888" i="10"/>
  <c r="P888" i="10"/>
  <c r="Q888" i="10"/>
  <c r="R888" i="10"/>
  <c r="S888" i="10"/>
  <c r="T888" i="10"/>
  <c r="V888" i="10"/>
  <c r="Y888" i="10"/>
  <c r="AB888" i="10"/>
  <c r="C889" i="10"/>
  <c r="D889" i="10"/>
  <c r="H889" i="10"/>
  <c r="J889" i="10"/>
  <c r="O889" i="10"/>
  <c r="P889" i="10"/>
  <c r="Q889" i="10"/>
  <c r="R889" i="10"/>
  <c r="S889" i="10"/>
  <c r="T889" i="10"/>
  <c r="V889" i="10"/>
  <c r="Y889" i="10"/>
  <c r="AB889" i="10"/>
  <c r="C890" i="10"/>
  <c r="D890" i="10"/>
  <c r="H890" i="10"/>
  <c r="J890" i="10"/>
  <c r="O890" i="10"/>
  <c r="P890" i="10"/>
  <c r="Q890" i="10"/>
  <c r="R890" i="10"/>
  <c r="S890" i="10"/>
  <c r="T890" i="10"/>
  <c r="V890" i="10"/>
  <c r="Y890" i="10"/>
  <c r="AB890" i="10"/>
  <c r="C891" i="10"/>
  <c r="D891" i="10"/>
  <c r="H891" i="10"/>
  <c r="J891" i="10"/>
  <c r="O891" i="10"/>
  <c r="P891" i="10"/>
  <c r="Q891" i="10"/>
  <c r="R891" i="10"/>
  <c r="S891" i="10"/>
  <c r="T891" i="10"/>
  <c r="V891" i="10"/>
  <c r="Y891" i="10"/>
  <c r="AB891" i="10"/>
  <c r="C892" i="10"/>
  <c r="D892" i="10"/>
  <c r="H892" i="10"/>
  <c r="J892" i="10"/>
  <c r="O892" i="10"/>
  <c r="P892" i="10"/>
  <c r="Q892" i="10"/>
  <c r="R892" i="10"/>
  <c r="S892" i="10"/>
  <c r="T892" i="10"/>
  <c r="V892" i="10"/>
  <c r="Y892" i="10"/>
  <c r="AB892" i="10"/>
  <c r="C893" i="10"/>
  <c r="D893" i="10"/>
  <c r="H893" i="10"/>
  <c r="J893" i="10"/>
  <c r="O893" i="10"/>
  <c r="P893" i="10"/>
  <c r="Q893" i="10"/>
  <c r="R893" i="10"/>
  <c r="S893" i="10"/>
  <c r="T893" i="10"/>
  <c r="V893" i="10"/>
  <c r="Y893" i="10"/>
  <c r="AB893" i="10"/>
  <c r="C894" i="10"/>
  <c r="D894" i="10"/>
  <c r="H894" i="10"/>
  <c r="J894" i="10"/>
  <c r="O894" i="10"/>
  <c r="P894" i="10"/>
  <c r="Q894" i="10"/>
  <c r="R894" i="10"/>
  <c r="S894" i="10"/>
  <c r="T894" i="10"/>
  <c r="V894" i="10"/>
  <c r="Y894" i="10"/>
  <c r="AB894" i="10"/>
  <c r="C895" i="10"/>
  <c r="D895" i="10"/>
  <c r="H895" i="10"/>
  <c r="J895" i="10"/>
  <c r="O895" i="10"/>
  <c r="P895" i="10"/>
  <c r="Q895" i="10"/>
  <c r="R895" i="10"/>
  <c r="S895" i="10"/>
  <c r="T895" i="10"/>
  <c r="V895" i="10"/>
  <c r="Y895" i="10"/>
  <c r="AB895" i="10"/>
  <c r="C896" i="10"/>
  <c r="D896" i="10"/>
  <c r="H896" i="10"/>
  <c r="J896" i="10"/>
  <c r="O896" i="10"/>
  <c r="P896" i="10"/>
  <c r="Q896" i="10"/>
  <c r="R896" i="10"/>
  <c r="S896" i="10"/>
  <c r="T896" i="10"/>
  <c r="V896" i="10"/>
  <c r="Y896" i="10"/>
  <c r="AB896" i="10"/>
  <c r="C897" i="10"/>
  <c r="D897" i="10"/>
  <c r="H897" i="10"/>
  <c r="J897" i="10"/>
  <c r="O897" i="10"/>
  <c r="P897" i="10"/>
  <c r="Q897" i="10"/>
  <c r="R897" i="10"/>
  <c r="S897" i="10"/>
  <c r="T897" i="10"/>
  <c r="V897" i="10"/>
  <c r="Y897" i="10"/>
  <c r="AB897" i="10"/>
  <c r="C898" i="10"/>
  <c r="D898" i="10"/>
  <c r="H898" i="10"/>
  <c r="J898" i="10"/>
  <c r="O898" i="10"/>
  <c r="P898" i="10"/>
  <c r="Q898" i="10"/>
  <c r="R898" i="10"/>
  <c r="S898" i="10"/>
  <c r="T898" i="10"/>
  <c r="V898" i="10"/>
  <c r="Y898" i="10"/>
  <c r="AB898" i="10"/>
  <c r="C899" i="10"/>
  <c r="D899" i="10"/>
  <c r="H899" i="10"/>
  <c r="J899" i="10"/>
  <c r="O899" i="10"/>
  <c r="P899" i="10"/>
  <c r="Q899" i="10"/>
  <c r="R899" i="10"/>
  <c r="S899" i="10"/>
  <c r="T899" i="10"/>
  <c r="V899" i="10"/>
  <c r="Y899" i="10"/>
  <c r="AB899" i="10"/>
  <c r="C900" i="10"/>
  <c r="D900" i="10"/>
  <c r="H900" i="10"/>
  <c r="J900" i="10"/>
  <c r="O900" i="10"/>
  <c r="P900" i="10"/>
  <c r="Q900" i="10"/>
  <c r="R900" i="10"/>
  <c r="S900" i="10"/>
  <c r="T900" i="10"/>
  <c r="V900" i="10"/>
  <c r="Y900" i="10"/>
  <c r="AB900" i="10"/>
  <c r="C901" i="10"/>
  <c r="D901" i="10"/>
  <c r="H901" i="10"/>
  <c r="J901" i="10"/>
  <c r="O901" i="10"/>
  <c r="P901" i="10"/>
  <c r="Q901" i="10"/>
  <c r="R901" i="10"/>
  <c r="S901" i="10"/>
  <c r="T901" i="10"/>
  <c r="V901" i="10"/>
  <c r="Y901" i="10"/>
  <c r="AB901" i="10"/>
  <c r="C902" i="10"/>
  <c r="D902" i="10"/>
  <c r="H902" i="10"/>
  <c r="J902" i="10"/>
  <c r="O902" i="10"/>
  <c r="P902" i="10"/>
  <c r="Q902" i="10"/>
  <c r="R902" i="10"/>
  <c r="S902" i="10"/>
  <c r="T902" i="10"/>
  <c r="V902" i="10"/>
  <c r="Y902" i="10"/>
  <c r="AB902" i="10"/>
  <c r="C903" i="10"/>
  <c r="D903" i="10"/>
  <c r="H903" i="10"/>
  <c r="J903" i="10"/>
  <c r="O903" i="10"/>
  <c r="P903" i="10"/>
  <c r="Q903" i="10"/>
  <c r="R903" i="10"/>
  <c r="S903" i="10"/>
  <c r="T903" i="10"/>
  <c r="V903" i="10"/>
  <c r="Y903" i="10"/>
  <c r="AB903" i="10"/>
  <c r="C904" i="10"/>
  <c r="D904" i="10"/>
  <c r="H904" i="10"/>
  <c r="J904" i="10"/>
  <c r="O904" i="10"/>
  <c r="P904" i="10"/>
  <c r="Q904" i="10"/>
  <c r="R904" i="10"/>
  <c r="S904" i="10"/>
  <c r="T904" i="10"/>
  <c r="V904" i="10"/>
  <c r="Y904" i="10"/>
  <c r="AB904" i="10"/>
  <c r="C905" i="10"/>
  <c r="D905" i="10"/>
  <c r="H905" i="10"/>
  <c r="J905" i="10"/>
  <c r="O905" i="10"/>
  <c r="P905" i="10"/>
  <c r="Q905" i="10"/>
  <c r="R905" i="10"/>
  <c r="S905" i="10"/>
  <c r="T905" i="10"/>
  <c r="V905" i="10"/>
  <c r="Y905" i="10"/>
  <c r="AB905" i="10"/>
  <c r="C906" i="10"/>
  <c r="D906" i="10"/>
  <c r="H906" i="10"/>
  <c r="J906" i="10"/>
  <c r="O906" i="10"/>
  <c r="P906" i="10"/>
  <c r="Q906" i="10"/>
  <c r="R906" i="10"/>
  <c r="S906" i="10"/>
  <c r="T906" i="10"/>
  <c r="V906" i="10"/>
  <c r="Y906" i="10"/>
  <c r="AB906" i="10"/>
  <c r="C907" i="10"/>
  <c r="D907" i="10"/>
  <c r="H907" i="10"/>
  <c r="J907" i="10"/>
  <c r="O907" i="10"/>
  <c r="P907" i="10"/>
  <c r="Q907" i="10"/>
  <c r="R907" i="10"/>
  <c r="S907" i="10"/>
  <c r="T907" i="10"/>
  <c r="V907" i="10"/>
  <c r="Y907" i="10"/>
  <c r="AB907" i="10"/>
  <c r="C908" i="10"/>
  <c r="D908" i="10"/>
  <c r="H908" i="10"/>
  <c r="J908" i="10"/>
  <c r="O908" i="10"/>
  <c r="P908" i="10"/>
  <c r="Q908" i="10"/>
  <c r="R908" i="10"/>
  <c r="S908" i="10"/>
  <c r="T908" i="10"/>
  <c r="V908" i="10"/>
  <c r="Y908" i="10"/>
  <c r="AB908" i="10"/>
  <c r="C909" i="10"/>
  <c r="D909" i="10"/>
  <c r="H909" i="10"/>
  <c r="J909" i="10"/>
  <c r="O909" i="10"/>
  <c r="P909" i="10"/>
  <c r="Q909" i="10"/>
  <c r="R909" i="10"/>
  <c r="S909" i="10"/>
  <c r="T909" i="10"/>
  <c r="V909" i="10"/>
  <c r="Y909" i="10"/>
  <c r="AB909" i="10"/>
  <c r="C910" i="10"/>
  <c r="D910" i="10"/>
  <c r="H910" i="10"/>
  <c r="J910" i="10"/>
  <c r="O910" i="10"/>
  <c r="P910" i="10"/>
  <c r="Q910" i="10"/>
  <c r="R910" i="10"/>
  <c r="S910" i="10"/>
  <c r="T910" i="10"/>
  <c r="V910" i="10"/>
  <c r="Y910" i="10"/>
  <c r="AB910" i="10"/>
  <c r="C911" i="10"/>
  <c r="D911" i="10"/>
  <c r="H911" i="10"/>
  <c r="J911" i="10"/>
  <c r="O911" i="10"/>
  <c r="P911" i="10"/>
  <c r="Q911" i="10"/>
  <c r="R911" i="10"/>
  <c r="S911" i="10"/>
  <c r="T911" i="10"/>
  <c r="V911" i="10"/>
  <c r="Y911" i="10"/>
  <c r="AB911" i="10"/>
  <c r="C912" i="10"/>
  <c r="D912" i="10"/>
  <c r="H912" i="10"/>
  <c r="J912" i="10"/>
  <c r="O912" i="10"/>
  <c r="P912" i="10"/>
  <c r="Q912" i="10"/>
  <c r="R912" i="10"/>
  <c r="S912" i="10"/>
  <c r="T912" i="10"/>
  <c r="V912" i="10"/>
  <c r="Y912" i="10"/>
  <c r="AB912" i="10"/>
  <c r="C913" i="10"/>
  <c r="D913" i="10"/>
  <c r="H913" i="10"/>
  <c r="J913" i="10"/>
  <c r="O913" i="10"/>
  <c r="P913" i="10"/>
  <c r="Q913" i="10"/>
  <c r="R913" i="10"/>
  <c r="S913" i="10"/>
  <c r="T913" i="10"/>
  <c r="V913" i="10"/>
  <c r="Y913" i="10"/>
  <c r="AB913" i="10"/>
  <c r="C914" i="10"/>
  <c r="D914" i="10"/>
  <c r="H914" i="10"/>
  <c r="J914" i="10"/>
  <c r="O914" i="10"/>
  <c r="P914" i="10"/>
  <c r="Q914" i="10"/>
  <c r="R914" i="10"/>
  <c r="S914" i="10"/>
  <c r="T914" i="10"/>
  <c r="V914" i="10"/>
  <c r="Y914" i="10"/>
  <c r="AB914" i="10"/>
  <c r="C915" i="10"/>
  <c r="D915" i="10"/>
  <c r="H915" i="10"/>
  <c r="J915" i="10"/>
  <c r="O915" i="10"/>
  <c r="P915" i="10"/>
  <c r="Q915" i="10"/>
  <c r="R915" i="10"/>
  <c r="S915" i="10"/>
  <c r="T915" i="10"/>
  <c r="V915" i="10"/>
  <c r="Y915" i="10"/>
  <c r="AB915" i="10"/>
  <c r="C916" i="10"/>
  <c r="D916" i="10"/>
  <c r="H916" i="10"/>
  <c r="J916" i="10"/>
  <c r="O916" i="10"/>
  <c r="P916" i="10"/>
  <c r="Q916" i="10"/>
  <c r="R916" i="10"/>
  <c r="S916" i="10"/>
  <c r="T916" i="10"/>
  <c r="V916" i="10"/>
  <c r="Y916" i="10"/>
  <c r="AB916" i="10"/>
  <c r="C917" i="10"/>
  <c r="D917" i="10"/>
  <c r="H917" i="10"/>
  <c r="J917" i="10"/>
  <c r="O917" i="10"/>
  <c r="P917" i="10"/>
  <c r="Q917" i="10"/>
  <c r="R917" i="10"/>
  <c r="S917" i="10"/>
  <c r="T917" i="10"/>
  <c r="V917" i="10"/>
  <c r="Y917" i="10"/>
  <c r="AB917" i="10"/>
  <c r="C918" i="10"/>
  <c r="D918" i="10"/>
  <c r="H918" i="10"/>
  <c r="J918" i="10"/>
  <c r="O918" i="10"/>
  <c r="P918" i="10"/>
  <c r="Q918" i="10"/>
  <c r="R918" i="10"/>
  <c r="S918" i="10"/>
  <c r="T918" i="10"/>
  <c r="V918" i="10"/>
  <c r="Y918" i="10"/>
  <c r="AB918" i="10"/>
  <c r="C919" i="10"/>
  <c r="D919" i="10"/>
  <c r="H919" i="10"/>
  <c r="J919" i="10"/>
  <c r="O919" i="10"/>
  <c r="P919" i="10"/>
  <c r="Q919" i="10"/>
  <c r="R919" i="10"/>
  <c r="S919" i="10"/>
  <c r="T919" i="10"/>
  <c r="V919" i="10"/>
  <c r="Y919" i="10"/>
  <c r="AB919" i="10"/>
  <c r="C920" i="10"/>
  <c r="D920" i="10"/>
  <c r="H920" i="10"/>
  <c r="J920" i="10"/>
  <c r="O920" i="10"/>
  <c r="P920" i="10"/>
  <c r="Q920" i="10"/>
  <c r="R920" i="10"/>
  <c r="S920" i="10"/>
  <c r="T920" i="10"/>
  <c r="V920" i="10"/>
  <c r="Y920" i="10"/>
  <c r="AB920" i="10"/>
  <c r="C921" i="10"/>
  <c r="D921" i="10"/>
  <c r="H921" i="10"/>
  <c r="J921" i="10"/>
  <c r="O921" i="10"/>
  <c r="P921" i="10"/>
  <c r="Q921" i="10"/>
  <c r="R921" i="10"/>
  <c r="S921" i="10"/>
  <c r="T921" i="10"/>
  <c r="V921" i="10"/>
  <c r="Y921" i="10"/>
  <c r="AB921" i="10"/>
  <c r="C922" i="10"/>
  <c r="D922" i="10"/>
  <c r="H922" i="10"/>
  <c r="J922" i="10"/>
  <c r="O922" i="10"/>
  <c r="P922" i="10"/>
  <c r="Q922" i="10"/>
  <c r="R922" i="10"/>
  <c r="S922" i="10"/>
  <c r="T922" i="10"/>
  <c r="V922" i="10"/>
  <c r="Y922" i="10"/>
  <c r="AB922" i="10"/>
  <c r="C923" i="10"/>
  <c r="D923" i="10"/>
  <c r="H923" i="10"/>
  <c r="J923" i="10"/>
  <c r="O923" i="10"/>
  <c r="P923" i="10"/>
  <c r="Q923" i="10"/>
  <c r="R923" i="10"/>
  <c r="S923" i="10"/>
  <c r="T923" i="10"/>
  <c r="V923" i="10"/>
  <c r="Y923" i="10"/>
  <c r="AB923" i="10"/>
  <c r="C924" i="10"/>
  <c r="D924" i="10"/>
  <c r="H924" i="10"/>
  <c r="J924" i="10"/>
  <c r="O924" i="10"/>
  <c r="P924" i="10"/>
  <c r="Q924" i="10"/>
  <c r="R924" i="10"/>
  <c r="S924" i="10"/>
  <c r="T924" i="10"/>
  <c r="V924" i="10"/>
  <c r="Y924" i="10"/>
  <c r="AB924" i="10"/>
  <c r="C925" i="10"/>
  <c r="D925" i="10"/>
  <c r="H925" i="10"/>
  <c r="J925" i="10"/>
  <c r="O925" i="10"/>
  <c r="P925" i="10"/>
  <c r="Q925" i="10"/>
  <c r="R925" i="10"/>
  <c r="S925" i="10"/>
  <c r="T925" i="10"/>
  <c r="V925" i="10"/>
  <c r="Y925" i="10"/>
  <c r="AB925" i="10"/>
  <c r="C926" i="10"/>
  <c r="D926" i="10"/>
  <c r="H926" i="10"/>
  <c r="J926" i="10"/>
  <c r="O926" i="10"/>
  <c r="P926" i="10"/>
  <c r="Q926" i="10"/>
  <c r="R926" i="10"/>
  <c r="S926" i="10"/>
  <c r="T926" i="10"/>
  <c r="V926" i="10"/>
  <c r="Y926" i="10"/>
  <c r="AB926" i="10"/>
  <c r="C927" i="10"/>
  <c r="D927" i="10"/>
  <c r="H927" i="10"/>
  <c r="J927" i="10"/>
  <c r="O927" i="10"/>
  <c r="P927" i="10"/>
  <c r="Q927" i="10"/>
  <c r="R927" i="10"/>
  <c r="S927" i="10"/>
  <c r="T927" i="10"/>
  <c r="V927" i="10"/>
  <c r="Y927" i="10"/>
  <c r="AB927" i="10"/>
  <c r="C928" i="10"/>
  <c r="D928" i="10"/>
  <c r="H928" i="10"/>
  <c r="J928" i="10"/>
  <c r="O928" i="10"/>
  <c r="P928" i="10"/>
  <c r="Q928" i="10"/>
  <c r="R928" i="10"/>
  <c r="S928" i="10"/>
  <c r="T928" i="10"/>
  <c r="V928" i="10"/>
  <c r="Y928" i="10"/>
  <c r="AB928" i="10"/>
  <c r="C929" i="10"/>
  <c r="D929" i="10"/>
  <c r="H929" i="10"/>
  <c r="J929" i="10"/>
  <c r="O929" i="10"/>
  <c r="P929" i="10"/>
  <c r="Q929" i="10"/>
  <c r="R929" i="10"/>
  <c r="S929" i="10"/>
  <c r="T929" i="10"/>
  <c r="V929" i="10"/>
  <c r="Y929" i="10"/>
  <c r="AB929" i="10"/>
  <c r="C930" i="10"/>
  <c r="D930" i="10"/>
  <c r="H930" i="10"/>
  <c r="J930" i="10"/>
  <c r="O930" i="10"/>
  <c r="P930" i="10"/>
  <c r="Q930" i="10"/>
  <c r="R930" i="10"/>
  <c r="S930" i="10"/>
  <c r="T930" i="10"/>
  <c r="V930" i="10"/>
  <c r="Y930" i="10"/>
  <c r="AB930" i="10"/>
  <c r="C931" i="10"/>
  <c r="D931" i="10"/>
  <c r="H931" i="10"/>
  <c r="J931" i="10"/>
  <c r="O931" i="10"/>
  <c r="P931" i="10"/>
  <c r="Q931" i="10"/>
  <c r="R931" i="10"/>
  <c r="S931" i="10"/>
  <c r="T931" i="10"/>
  <c r="V931" i="10"/>
  <c r="Y931" i="10"/>
  <c r="AB931" i="10"/>
  <c r="C932" i="10"/>
  <c r="D932" i="10"/>
  <c r="H932" i="10"/>
  <c r="J932" i="10"/>
  <c r="O932" i="10"/>
  <c r="P932" i="10"/>
  <c r="Q932" i="10"/>
  <c r="R932" i="10"/>
  <c r="S932" i="10"/>
  <c r="T932" i="10"/>
  <c r="V932" i="10"/>
  <c r="Y932" i="10"/>
  <c r="AB932" i="10"/>
  <c r="C933" i="10"/>
  <c r="D933" i="10"/>
  <c r="H933" i="10"/>
  <c r="J933" i="10"/>
  <c r="O933" i="10"/>
  <c r="P933" i="10"/>
  <c r="Q933" i="10"/>
  <c r="R933" i="10"/>
  <c r="S933" i="10"/>
  <c r="T933" i="10"/>
  <c r="V933" i="10"/>
  <c r="Y933" i="10"/>
  <c r="AB933" i="10"/>
  <c r="C934" i="10"/>
  <c r="D934" i="10"/>
  <c r="H934" i="10"/>
  <c r="J934" i="10"/>
  <c r="O934" i="10"/>
  <c r="P934" i="10"/>
  <c r="Q934" i="10"/>
  <c r="R934" i="10"/>
  <c r="S934" i="10"/>
  <c r="T934" i="10"/>
  <c r="V934" i="10"/>
  <c r="Y934" i="10"/>
  <c r="AB934" i="10"/>
  <c r="C935" i="10"/>
  <c r="D935" i="10"/>
  <c r="H935" i="10"/>
  <c r="J935" i="10"/>
  <c r="O935" i="10"/>
  <c r="P935" i="10"/>
  <c r="Q935" i="10"/>
  <c r="R935" i="10"/>
  <c r="S935" i="10"/>
  <c r="T935" i="10"/>
  <c r="V935" i="10"/>
  <c r="Y935" i="10"/>
  <c r="AB935" i="10"/>
  <c r="C936" i="10"/>
  <c r="D936" i="10"/>
  <c r="H936" i="10"/>
  <c r="J936" i="10"/>
  <c r="O936" i="10"/>
  <c r="P936" i="10"/>
  <c r="Q936" i="10"/>
  <c r="R936" i="10"/>
  <c r="S936" i="10"/>
  <c r="T936" i="10"/>
  <c r="V936" i="10"/>
  <c r="Y936" i="10"/>
  <c r="AB936" i="10"/>
  <c r="C937" i="10"/>
  <c r="D937" i="10"/>
  <c r="H937" i="10"/>
  <c r="J937" i="10"/>
  <c r="O937" i="10"/>
  <c r="P937" i="10"/>
  <c r="Q937" i="10"/>
  <c r="R937" i="10"/>
  <c r="S937" i="10"/>
  <c r="T937" i="10"/>
  <c r="V937" i="10"/>
  <c r="Y937" i="10"/>
  <c r="AB937" i="10"/>
  <c r="C938" i="10"/>
  <c r="D938" i="10"/>
  <c r="H938" i="10"/>
  <c r="J938" i="10"/>
  <c r="O938" i="10"/>
  <c r="P938" i="10"/>
  <c r="Q938" i="10"/>
  <c r="R938" i="10"/>
  <c r="S938" i="10"/>
  <c r="T938" i="10"/>
  <c r="V938" i="10"/>
  <c r="Y938" i="10"/>
  <c r="AB938" i="10"/>
  <c r="C939" i="10"/>
  <c r="D939" i="10"/>
  <c r="H939" i="10"/>
  <c r="J939" i="10"/>
  <c r="O939" i="10"/>
  <c r="P939" i="10"/>
  <c r="Q939" i="10"/>
  <c r="R939" i="10"/>
  <c r="S939" i="10"/>
  <c r="T939" i="10"/>
  <c r="V939" i="10"/>
  <c r="Y939" i="10"/>
  <c r="AB939" i="10"/>
  <c r="C940" i="10"/>
  <c r="D940" i="10"/>
  <c r="H940" i="10"/>
  <c r="J940" i="10"/>
  <c r="O940" i="10"/>
  <c r="P940" i="10"/>
  <c r="Q940" i="10"/>
  <c r="R940" i="10"/>
  <c r="S940" i="10"/>
  <c r="T940" i="10"/>
  <c r="V940" i="10"/>
  <c r="Y940" i="10"/>
  <c r="AB940" i="10"/>
  <c r="C941" i="10"/>
  <c r="D941" i="10"/>
  <c r="H941" i="10"/>
  <c r="J941" i="10"/>
  <c r="O941" i="10"/>
  <c r="P941" i="10"/>
  <c r="Q941" i="10"/>
  <c r="R941" i="10"/>
  <c r="S941" i="10"/>
  <c r="T941" i="10"/>
  <c r="V941" i="10"/>
  <c r="Y941" i="10"/>
  <c r="AB941" i="10"/>
  <c r="C942" i="10"/>
  <c r="D942" i="10"/>
  <c r="H942" i="10"/>
  <c r="J942" i="10"/>
  <c r="O942" i="10"/>
  <c r="P942" i="10"/>
  <c r="Q942" i="10"/>
  <c r="R942" i="10"/>
  <c r="S942" i="10"/>
  <c r="T942" i="10"/>
  <c r="V942" i="10"/>
  <c r="Y942" i="10"/>
  <c r="AB942" i="10"/>
  <c r="C943" i="10"/>
  <c r="D943" i="10"/>
  <c r="H943" i="10"/>
  <c r="J943" i="10"/>
  <c r="O943" i="10"/>
  <c r="P943" i="10"/>
  <c r="Q943" i="10"/>
  <c r="R943" i="10"/>
  <c r="S943" i="10"/>
  <c r="T943" i="10"/>
  <c r="V943" i="10"/>
  <c r="Y943" i="10"/>
  <c r="AB943" i="10"/>
  <c r="C944" i="10"/>
  <c r="D944" i="10"/>
  <c r="H944" i="10"/>
  <c r="J944" i="10"/>
  <c r="O944" i="10"/>
  <c r="P944" i="10"/>
  <c r="Q944" i="10"/>
  <c r="R944" i="10"/>
  <c r="S944" i="10"/>
  <c r="T944" i="10"/>
  <c r="V944" i="10"/>
  <c r="Y944" i="10"/>
  <c r="AB944" i="10"/>
  <c r="C945" i="10"/>
  <c r="D945" i="10"/>
  <c r="H945" i="10"/>
  <c r="J945" i="10"/>
  <c r="O945" i="10"/>
  <c r="P945" i="10"/>
  <c r="Q945" i="10"/>
  <c r="R945" i="10"/>
  <c r="S945" i="10"/>
  <c r="T945" i="10"/>
  <c r="V945" i="10"/>
  <c r="Y945" i="10"/>
  <c r="AB945" i="10"/>
  <c r="C946" i="10"/>
  <c r="D946" i="10"/>
  <c r="H946" i="10"/>
  <c r="J946" i="10"/>
  <c r="O946" i="10"/>
  <c r="P946" i="10"/>
  <c r="Q946" i="10"/>
  <c r="R946" i="10"/>
  <c r="S946" i="10"/>
  <c r="T946" i="10"/>
  <c r="V946" i="10"/>
  <c r="Y946" i="10"/>
  <c r="AB946" i="10"/>
  <c r="C947" i="10"/>
  <c r="D947" i="10"/>
  <c r="H947" i="10"/>
  <c r="J947" i="10"/>
  <c r="O947" i="10"/>
  <c r="P947" i="10"/>
  <c r="Q947" i="10"/>
  <c r="R947" i="10"/>
  <c r="S947" i="10"/>
  <c r="T947" i="10"/>
  <c r="V947" i="10"/>
  <c r="Y947" i="10"/>
  <c r="AB947" i="10"/>
  <c r="C948" i="10"/>
  <c r="D948" i="10"/>
  <c r="H948" i="10"/>
  <c r="J948" i="10"/>
  <c r="O948" i="10"/>
  <c r="P948" i="10"/>
  <c r="Q948" i="10"/>
  <c r="R948" i="10"/>
  <c r="S948" i="10"/>
  <c r="T948" i="10"/>
  <c r="V948" i="10"/>
  <c r="Y948" i="10"/>
  <c r="AB948" i="10"/>
  <c r="C949" i="10"/>
  <c r="D949" i="10"/>
  <c r="H949" i="10"/>
  <c r="J949" i="10"/>
  <c r="O949" i="10"/>
  <c r="P949" i="10"/>
  <c r="Q949" i="10"/>
  <c r="R949" i="10"/>
  <c r="S949" i="10"/>
  <c r="T949" i="10"/>
  <c r="V949" i="10"/>
  <c r="Y949" i="10"/>
  <c r="AB949" i="10"/>
  <c r="C950" i="10"/>
  <c r="D950" i="10"/>
  <c r="H950" i="10"/>
  <c r="J950" i="10"/>
  <c r="O950" i="10"/>
  <c r="P950" i="10"/>
  <c r="Q950" i="10"/>
  <c r="R950" i="10"/>
  <c r="S950" i="10"/>
  <c r="T950" i="10"/>
  <c r="V950" i="10"/>
  <c r="Y950" i="10"/>
  <c r="AB950" i="10"/>
  <c r="C951" i="10"/>
  <c r="D951" i="10"/>
  <c r="H951" i="10"/>
  <c r="J951" i="10"/>
  <c r="O951" i="10"/>
  <c r="P951" i="10"/>
  <c r="Q951" i="10"/>
  <c r="R951" i="10"/>
  <c r="S951" i="10"/>
  <c r="T951" i="10"/>
  <c r="V951" i="10"/>
  <c r="Y951" i="10"/>
  <c r="AB951" i="10"/>
  <c r="C952" i="10"/>
  <c r="D952" i="10"/>
  <c r="H952" i="10"/>
  <c r="J952" i="10"/>
  <c r="O952" i="10"/>
  <c r="P952" i="10"/>
  <c r="Q952" i="10"/>
  <c r="R952" i="10"/>
  <c r="S952" i="10"/>
  <c r="T952" i="10"/>
  <c r="V952" i="10"/>
  <c r="Y952" i="10"/>
  <c r="AB952" i="10"/>
  <c r="C953" i="10"/>
  <c r="D953" i="10"/>
  <c r="H953" i="10"/>
  <c r="J953" i="10"/>
  <c r="O953" i="10"/>
  <c r="P953" i="10"/>
  <c r="Q953" i="10"/>
  <c r="R953" i="10"/>
  <c r="S953" i="10"/>
  <c r="T953" i="10"/>
  <c r="V953" i="10"/>
  <c r="Y953" i="10"/>
  <c r="AB953" i="10"/>
  <c r="C954" i="10"/>
  <c r="D954" i="10"/>
  <c r="H954" i="10"/>
  <c r="J954" i="10"/>
  <c r="O954" i="10"/>
  <c r="P954" i="10"/>
  <c r="Q954" i="10"/>
  <c r="R954" i="10"/>
  <c r="S954" i="10"/>
  <c r="T954" i="10"/>
  <c r="V954" i="10"/>
  <c r="Y954" i="10"/>
  <c r="AB954" i="10"/>
  <c r="C955" i="10"/>
  <c r="D955" i="10"/>
  <c r="H955" i="10"/>
  <c r="J955" i="10"/>
  <c r="O955" i="10"/>
  <c r="P955" i="10"/>
  <c r="Q955" i="10"/>
  <c r="R955" i="10"/>
  <c r="S955" i="10"/>
  <c r="T955" i="10"/>
  <c r="V955" i="10"/>
  <c r="Y955" i="10"/>
  <c r="AB955" i="10"/>
  <c r="C956" i="10"/>
  <c r="D956" i="10"/>
  <c r="H956" i="10"/>
  <c r="J956" i="10"/>
  <c r="O956" i="10"/>
  <c r="P956" i="10"/>
  <c r="Q956" i="10"/>
  <c r="R956" i="10"/>
  <c r="S956" i="10"/>
  <c r="T956" i="10"/>
  <c r="V956" i="10"/>
  <c r="Y956" i="10"/>
  <c r="AB956" i="10"/>
  <c r="C957" i="10"/>
  <c r="D957" i="10"/>
  <c r="H957" i="10"/>
  <c r="J957" i="10"/>
  <c r="O957" i="10"/>
  <c r="P957" i="10"/>
  <c r="Q957" i="10"/>
  <c r="R957" i="10"/>
  <c r="S957" i="10"/>
  <c r="T957" i="10"/>
  <c r="V957" i="10"/>
  <c r="Y957" i="10"/>
  <c r="AB957" i="10"/>
  <c r="C958" i="10"/>
  <c r="D958" i="10"/>
  <c r="H958" i="10"/>
  <c r="J958" i="10"/>
  <c r="O958" i="10"/>
  <c r="P958" i="10"/>
  <c r="Q958" i="10"/>
  <c r="R958" i="10"/>
  <c r="S958" i="10"/>
  <c r="T958" i="10"/>
  <c r="V958" i="10"/>
  <c r="Y958" i="10"/>
  <c r="AB958" i="10"/>
  <c r="C959" i="10"/>
  <c r="D959" i="10"/>
  <c r="H959" i="10"/>
  <c r="J959" i="10"/>
  <c r="O959" i="10"/>
  <c r="P959" i="10"/>
  <c r="Q959" i="10"/>
  <c r="R959" i="10"/>
  <c r="S959" i="10"/>
  <c r="T959" i="10"/>
  <c r="V959" i="10"/>
  <c r="Y959" i="10"/>
  <c r="AB959" i="10"/>
  <c r="C960" i="10"/>
  <c r="D960" i="10"/>
  <c r="H960" i="10"/>
  <c r="J960" i="10"/>
  <c r="O960" i="10"/>
  <c r="P960" i="10"/>
  <c r="Q960" i="10"/>
  <c r="R960" i="10"/>
  <c r="S960" i="10"/>
  <c r="T960" i="10"/>
  <c r="V960" i="10"/>
  <c r="Y960" i="10"/>
  <c r="AB960" i="10"/>
  <c r="C961" i="10"/>
  <c r="D961" i="10"/>
  <c r="H961" i="10"/>
  <c r="J961" i="10"/>
  <c r="O961" i="10"/>
  <c r="P961" i="10"/>
  <c r="Q961" i="10"/>
  <c r="R961" i="10"/>
  <c r="S961" i="10"/>
  <c r="T961" i="10"/>
  <c r="V961" i="10"/>
  <c r="Y961" i="10"/>
  <c r="AB961" i="10"/>
  <c r="C962" i="10"/>
  <c r="D962" i="10"/>
  <c r="H962" i="10"/>
  <c r="J962" i="10"/>
  <c r="O962" i="10"/>
  <c r="P962" i="10"/>
  <c r="Q962" i="10"/>
  <c r="R962" i="10"/>
  <c r="S962" i="10"/>
  <c r="T962" i="10"/>
  <c r="V962" i="10"/>
  <c r="Y962" i="10"/>
  <c r="AB962" i="10"/>
  <c r="C963" i="10"/>
  <c r="D963" i="10"/>
  <c r="H963" i="10"/>
  <c r="J963" i="10"/>
  <c r="O963" i="10"/>
  <c r="P963" i="10"/>
  <c r="Q963" i="10"/>
  <c r="R963" i="10"/>
  <c r="S963" i="10"/>
  <c r="T963" i="10"/>
  <c r="V963" i="10"/>
  <c r="Y963" i="10"/>
  <c r="AB963" i="10"/>
  <c r="C964" i="10"/>
  <c r="D964" i="10"/>
  <c r="H964" i="10"/>
  <c r="J964" i="10"/>
  <c r="O964" i="10"/>
  <c r="P964" i="10"/>
  <c r="Q964" i="10"/>
  <c r="R964" i="10"/>
  <c r="S964" i="10"/>
  <c r="T964" i="10"/>
  <c r="V964" i="10"/>
  <c r="Y964" i="10"/>
  <c r="AB964" i="10"/>
  <c r="C965" i="10"/>
  <c r="D965" i="10"/>
  <c r="H965" i="10"/>
  <c r="J965" i="10"/>
  <c r="O965" i="10"/>
  <c r="P965" i="10"/>
  <c r="Q965" i="10"/>
  <c r="R965" i="10"/>
  <c r="S965" i="10"/>
  <c r="T965" i="10"/>
  <c r="V965" i="10"/>
  <c r="Y965" i="10"/>
  <c r="AB965" i="10"/>
  <c r="C966" i="10"/>
  <c r="D966" i="10"/>
  <c r="H966" i="10"/>
  <c r="J966" i="10"/>
  <c r="O966" i="10"/>
  <c r="P966" i="10"/>
  <c r="Q966" i="10"/>
  <c r="R966" i="10"/>
  <c r="S966" i="10"/>
  <c r="T966" i="10"/>
  <c r="V966" i="10"/>
  <c r="Y966" i="10"/>
  <c r="AB966" i="10"/>
  <c r="C967" i="10"/>
  <c r="D967" i="10"/>
  <c r="H967" i="10"/>
  <c r="J967" i="10"/>
  <c r="O967" i="10"/>
  <c r="P967" i="10"/>
  <c r="Q967" i="10"/>
  <c r="R967" i="10"/>
  <c r="S967" i="10"/>
  <c r="T967" i="10"/>
  <c r="V967" i="10"/>
  <c r="Y967" i="10"/>
  <c r="AB967" i="10"/>
  <c r="C968" i="10"/>
  <c r="D968" i="10"/>
  <c r="H968" i="10"/>
  <c r="J968" i="10"/>
  <c r="O968" i="10"/>
  <c r="P968" i="10"/>
  <c r="Q968" i="10"/>
  <c r="R968" i="10"/>
  <c r="S968" i="10"/>
  <c r="T968" i="10"/>
  <c r="V968" i="10"/>
  <c r="Y968" i="10"/>
  <c r="AB968" i="10"/>
  <c r="C969" i="10"/>
  <c r="D969" i="10"/>
  <c r="H969" i="10"/>
  <c r="J969" i="10"/>
  <c r="O969" i="10"/>
  <c r="P969" i="10"/>
  <c r="Q969" i="10"/>
  <c r="R969" i="10"/>
  <c r="S969" i="10"/>
  <c r="T969" i="10"/>
  <c r="V969" i="10"/>
  <c r="Y969" i="10"/>
  <c r="AB969" i="10"/>
  <c r="C970" i="10"/>
  <c r="D970" i="10"/>
  <c r="H970" i="10"/>
  <c r="J970" i="10"/>
  <c r="O970" i="10"/>
  <c r="P970" i="10"/>
  <c r="Q970" i="10"/>
  <c r="R970" i="10"/>
  <c r="S970" i="10"/>
  <c r="T970" i="10"/>
  <c r="V970" i="10"/>
  <c r="Y970" i="10"/>
  <c r="AB970" i="10"/>
  <c r="C971" i="10"/>
  <c r="D971" i="10"/>
  <c r="H971" i="10"/>
  <c r="J971" i="10"/>
  <c r="O971" i="10"/>
  <c r="P971" i="10"/>
  <c r="Q971" i="10"/>
  <c r="R971" i="10"/>
  <c r="S971" i="10"/>
  <c r="T971" i="10"/>
  <c r="V971" i="10"/>
  <c r="Y971" i="10"/>
  <c r="AB971" i="10"/>
  <c r="C972" i="10"/>
  <c r="D972" i="10"/>
  <c r="H972" i="10"/>
  <c r="J972" i="10"/>
  <c r="O972" i="10"/>
  <c r="P972" i="10"/>
  <c r="Q972" i="10"/>
  <c r="R972" i="10"/>
  <c r="S972" i="10"/>
  <c r="T972" i="10"/>
  <c r="V972" i="10"/>
  <c r="Y972" i="10"/>
  <c r="AB972" i="10"/>
  <c r="C973" i="10"/>
  <c r="D973" i="10"/>
  <c r="H973" i="10"/>
  <c r="J973" i="10"/>
  <c r="O973" i="10"/>
  <c r="P973" i="10"/>
  <c r="Q973" i="10"/>
  <c r="R973" i="10"/>
  <c r="S973" i="10"/>
  <c r="T973" i="10"/>
  <c r="V973" i="10"/>
  <c r="Y973" i="10"/>
  <c r="AB973" i="10"/>
  <c r="C974" i="10"/>
  <c r="D974" i="10"/>
  <c r="H974" i="10"/>
  <c r="J974" i="10"/>
  <c r="O974" i="10"/>
  <c r="P974" i="10"/>
  <c r="Q974" i="10"/>
  <c r="R974" i="10"/>
  <c r="S974" i="10"/>
  <c r="T974" i="10"/>
  <c r="V974" i="10"/>
  <c r="Y974" i="10"/>
  <c r="AB974" i="10"/>
  <c r="C975" i="10"/>
  <c r="D975" i="10"/>
  <c r="H975" i="10"/>
  <c r="J975" i="10"/>
  <c r="O975" i="10"/>
  <c r="P975" i="10"/>
  <c r="Q975" i="10"/>
  <c r="R975" i="10"/>
  <c r="S975" i="10"/>
  <c r="T975" i="10"/>
  <c r="V975" i="10"/>
  <c r="Y975" i="10"/>
  <c r="AB975" i="10"/>
  <c r="C976" i="10"/>
  <c r="D976" i="10"/>
  <c r="H976" i="10"/>
  <c r="J976" i="10"/>
  <c r="O976" i="10"/>
  <c r="P976" i="10"/>
  <c r="Q976" i="10"/>
  <c r="R976" i="10"/>
  <c r="S976" i="10"/>
  <c r="T976" i="10"/>
  <c r="V976" i="10"/>
  <c r="Y976" i="10"/>
  <c r="AB976" i="10"/>
  <c r="C977" i="10"/>
  <c r="D977" i="10"/>
  <c r="H977" i="10"/>
  <c r="J977" i="10"/>
  <c r="O977" i="10"/>
  <c r="P977" i="10"/>
  <c r="Q977" i="10"/>
  <c r="R977" i="10"/>
  <c r="S977" i="10"/>
  <c r="T977" i="10"/>
  <c r="V977" i="10"/>
  <c r="Y977" i="10"/>
  <c r="AB977" i="10"/>
  <c r="C978" i="10"/>
  <c r="D978" i="10"/>
  <c r="H978" i="10"/>
  <c r="J978" i="10"/>
  <c r="O978" i="10"/>
  <c r="P978" i="10"/>
  <c r="Q978" i="10"/>
  <c r="R978" i="10"/>
  <c r="S978" i="10"/>
  <c r="T978" i="10"/>
  <c r="V978" i="10"/>
  <c r="Y978" i="10"/>
  <c r="AB978" i="10"/>
  <c r="C979" i="10"/>
  <c r="D979" i="10"/>
  <c r="H979" i="10"/>
  <c r="J979" i="10"/>
  <c r="O979" i="10"/>
  <c r="P979" i="10"/>
  <c r="Q979" i="10"/>
  <c r="R979" i="10"/>
  <c r="S979" i="10"/>
  <c r="T979" i="10"/>
  <c r="V979" i="10"/>
  <c r="Y979" i="10"/>
  <c r="AB979" i="10"/>
  <c r="C980" i="10"/>
  <c r="D980" i="10"/>
  <c r="H980" i="10"/>
  <c r="J980" i="10"/>
  <c r="O980" i="10"/>
  <c r="P980" i="10"/>
  <c r="Q980" i="10"/>
  <c r="R980" i="10"/>
  <c r="S980" i="10"/>
  <c r="T980" i="10"/>
  <c r="V980" i="10"/>
  <c r="Y980" i="10"/>
  <c r="AB980" i="10"/>
  <c r="C981" i="10"/>
  <c r="D981" i="10"/>
  <c r="H981" i="10"/>
  <c r="J981" i="10"/>
  <c r="O981" i="10"/>
  <c r="P981" i="10"/>
  <c r="Q981" i="10"/>
  <c r="R981" i="10"/>
  <c r="S981" i="10"/>
  <c r="T981" i="10"/>
  <c r="V981" i="10"/>
  <c r="Y981" i="10"/>
  <c r="AB981" i="10"/>
  <c r="C982" i="10"/>
  <c r="D982" i="10"/>
  <c r="H982" i="10"/>
  <c r="J982" i="10"/>
  <c r="O982" i="10"/>
  <c r="P982" i="10"/>
  <c r="Q982" i="10"/>
  <c r="R982" i="10"/>
  <c r="S982" i="10"/>
  <c r="T982" i="10"/>
  <c r="V982" i="10"/>
  <c r="Y982" i="10"/>
  <c r="AB982" i="10"/>
  <c r="C983" i="10"/>
  <c r="D983" i="10"/>
  <c r="H983" i="10"/>
  <c r="J983" i="10"/>
  <c r="O983" i="10"/>
  <c r="P983" i="10"/>
  <c r="Q983" i="10"/>
  <c r="R983" i="10"/>
  <c r="S983" i="10"/>
  <c r="T983" i="10"/>
  <c r="V983" i="10"/>
  <c r="Y983" i="10"/>
  <c r="AB983" i="10"/>
  <c r="C984" i="10"/>
  <c r="D984" i="10"/>
  <c r="H984" i="10"/>
  <c r="J984" i="10"/>
  <c r="O984" i="10"/>
  <c r="P984" i="10"/>
  <c r="Q984" i="10"/>
  <c r="R984" i="10"/>
  <c r="S984" i="10"/>
  <c r="T984" i="10"/>
  <c r="V984" i="10"/>
  <c r="Y984" i="10"/>
  <c r="AB984" i="10"/>
  <c r="C985" i="10"/>
  <c r="D985" i="10"/>
  <c r="H985" i="10"/>
  <c r="J985" i="10"/>
  <c r="O985" i="10"/>
  <c r="P985" i="10"/>
  <c r="Q985" i="10"/>
  <c r="R985" i="10"/>
  <c r="S985" i="10"/>
  <c r="T985" i="10"/>
  <c r="V985" i="10"/>
  <c r="Y985" i="10"/>
  <c r="AB985" i="10"/>
  <c r="C986" i="10"/>
  <c r="D986" i="10"/>
  <c r="H986" i="10"/>
  <c r="J986" i="10"/>
  <c r="O986" i="10"/>
  <c r="P986" i="10"/>
  <c r="Q986" i="10"/>
  <c r="R986" i="10"/>
  <c r="S986" i="10"/>
  <c r="T986" i="10"/>
  <c r="V986" i="10"/>
  <c r="Y986" i="10"/>
  <c r="AB986" i="10"/>
  <c r="C987" i="10"/>
  <c r="D987" i="10"/>
  <c r="H987" i="10"/>
  <c r="J987" i="10"/>
  <c r="O987" i="10"/>
  <c r="P987" i="10"/>
  <c r="Q987" i="10"/>
  <c r="R987" i="10"/>
  <c r="S987" i="10"/>
  <c r="T987" i="10"/>
  <c r="V987" i="10"/>
  <c r="Y987" i="10"/>
  <c r="AB987" i="10"/>
  <c r="C988" i="10"/>
  <c r="D988" i="10"/>
  <c r="H988" i="10"/>
  <c r="J988" i="10"/>
  <c r="O988" i="10"/>
  <c r="P988" i="10"/>
  <c r="Q988" i="10"/>
  <c r="R988" i="10"/>
  <c r="S988" i="10"/>
  <c r="T988" i="10"/>
  <c r="V988" i="10"/>
  <c r="Y988" i="10"/>
  <c r="AB988" i="10"/>
  <c r="C989" i="10"/>
  <c r="D989" i="10"/>
  <c r="H989" i="10"/>
  <c r="J989" i="10"/>
  <c r="O989" i="10"/>
  <c r="P989" i="10"/>
  <c r="Q989" i="10"/>
  <c r="R989" i="10"/>
  <c r="S989" i="10"/>
  <c r="T989" i="10"/>
  <c r="V989" i="10"/>
  <c r="Y989" i="10"/>
  <c r="AB989" i="10"/>
  <c r="C990" i="10"/>
  <c r="D990" i="10"/>
  <c r="H990" i="10"/>
  <c r="J990" i="10"/>
  <c r="O990" i="10"/>
  <c r="P990" i="10"/>
  <c r="Q990" i="10"/>
  <c r="R990" i="10"/>
  <c r="S990" i="10"/>
  <c r="T990" i="10"/>
  <c r="V990" i="10"/>
  <c r="Y990" i="10"/>
  <c r="AB990" i="10"/>
  <c r="C991" i="10"/>
  <c r="D991" i="10"/>
  <c r="H991" i="10"/>
  <c r="J991" i="10"/>
  <c r="O991" i="10"/>
  <c r="P991" i="10"/>
  <c r="Q991" i="10"/>
  <c r="R991" i="10"/>
  <c r="S991" i="10"/>
  <c r="T991" i="10"/>
  <c r="V991" i="10"/>
  <c r="Y991" i="10"/>
  <c r="AB991" i="10"/>
  <c r="C992" i="10"/>
  <c r="D992" i="10"/>
  <c r="H992" i="10"/>
  <c r="J992" i="10"/>
  <c r="O992" i="10"/>
  <c r="P992" i="10"/>
  <c r="Q992" i="10"/>
  <c r="R992" i="10"/>
  <c r="S992" i="10"/>
  <c r="T992" i="10"/>
  <c r="V992" i="10"/>
  <c r="Y992" i="10"/>
  <c r="AB992" i="10"/>
  <c r="C993" i="10"/>
  <c r="D993" i="10"/>
  <c r="H993" i="10"/>
  <c r="J993" i="10"/>
  <c r="O993" i="10"/>
  <c r="P993" i="10"/>
  <c r="Q993" i="10"/>
  <c r="R993" i="10"/>
  <c r="S993" i="10"/>
  <c r="T993" i="10"/>
  <c r="V993" i="10"/>
  <c r="Y993" i="10"/>
  <c r="AB993" i="10"/>
  <c r="C994" i="10"/>
  <c r="D994" i="10"/>
  <c r="H994" i="10"/>
  <c r="J994" i="10"/>
  <c r="O994" i="10"/>
  <c r="P994" i="10"/>
  <c r="Q994" i="10"/>
  <c r="R994" i="10"/>
  <c r="S994" i="10"/>
  <c r="T994" i="10"/>
  <c r="V994" i="10"/>
  <c r="Y994" i="10"/>
  <c r="AB994" i="10"/>
  <c r="C995" i="10"/>
  <c r="D995" i="10"/>
  <c r="H995" i="10"/>
  <c r="J995" i="10"/>
  <c r="O995" i="10"/>
  <c r="P995" i="10"/>
  <c r="Q995" i="10"/>
  <c r="R995" i="10"/>
  <c r="S995" i="10"/>
  <c r="T995" i="10"/>
  <c r="V995" i="10"/>
  <c r="Y995" i="10"/>
  <c r="AB995" i="10"/>
  <c r="C996" i="10"/>
  <c r="D996" i="10"/>
  <c r="H996" i="10"/>
  <c r="J996" i="10"/>
  <c r="O996" i="10"/>
  <c r="P996" i="10"/>
  <c r="Q996" i="10"/>
  <c r="R996" i="10"/>
  <c r="S996" i="10"/>
  <c r="T996" i="10"/>
  <c r="V996" i="10"/>
  <c r="Y996" i="10"/>
  <c r="AB996" i="10"/>
  <c r="C997" i="10"/>
  <c r="D997" i="10"/>
  <c r="H997" i="10"/>
  <c r="J997" i="10"/>
  <c r="O997" i="10"/>
  <c r="P997" i="10"/>
  <c r="Q997" i="10"/>
  <c r="R997" i="10"/>
  <c r="S997" i="10"/>
  <c r="T997" i="10"/>
  <c r="V997" i="10"/>
  <c r="Y997" i="10"/>
  <c r="AB997" i="10"/>
  <c r="C998" i="10"/>
  <c r="D998" i="10"/>
  <c r="H998" i="10"/>
  <c r="J998" i="10"/>
  <c r="O998" i="10"/>
  <c r="P998" i="10"/>
  <c r="Q998" i="10"/>
  <c r="R998" i="10"/>
  <c r="S998" i="10"/>
  <c r="T998" i="10"/>
  <c r="V998" i="10"/>
  <c r="Y998" i="10"/>
  <c r="AB998" i="10"/>
  <c r="C999" i="10"/>
  <c r="D999" i="10"/>
  <c r="H999" i="10"/>
  <c r="J999" i="10"/>
  <c r="O999" i="10"/>
  <c r="P999" i="10"/>
  <c r="Q999" i="10"/>
  <c r="R999" i="10"/>
  <c r="S999" i="10"/>
  <c r="T999" i="10"/>
  <c r="V999" i="10"/>
  <c r="Y999" i="10"/>
  <c r="AB999" i="10"/>
  <c r="C1000" i="10"/>
  <c r="D1000" i="10"/>
  <c r="H1000" i="10"/>
  <c r="J1000" i="10"/>
  <c r="O1000" i="10"/>
  <c r="P1000" i="10"/>
  <c r="Q1000" i="10"/>
  <c r="R1000" i="10"/>
  <c r="S1000" i="10"/>
  <c r="T1000" i="10"/>
  <c r="V1000" i="10"/>
  <c r="Y1000" i="10"/>
  <c r="AB1000" i="10"/>
  <c r="C1001" i="10"/>
  <c r="D1001" i="10"/>
  <c r="H1001" i="10"/>
  <c r="J1001" i="10"/>
  <c r="O1001" i="10"/>
  <c r="P1001" i="10"/>
  <c r="Q1001" i="10"/>
  <c r="R1001" i="10"/>
  <c r="S1001" i="10"/>
  <c r="T1001" i="10"/>
  <c r="V1001" i="10"/>
  <c r="Y1001" i="10"/>
  <c r="AB1001" i="10"/>
  <c r="C1002" i="10"/>
  <c r="D1002" i="10"/>
  <c r="H1002" i="10"/>
  <c r="J1002" i="10"/>
  <c r="O1002" i="10"/>
  <c r="P1002" i="10"/>
  <c r="Q1002" i="10"/>
  <c r="R1002" i="10"/>
  <c r="S1002" i="10"/>
  <c r="T1002" i="10"/>
  <c r="V1002" i="10"/>
  <c r="Y1002" i="10"/>
  <c r="AB1002" i="10"/>
  <c r="C1003" i="10"/>
  <c r="D1003" i="10"/>
  <c r="H1003" i="10"/>
  <c r="J1003" i="10"/>
  <c r="O1003" i="10"/>
  <c r="P1003" i="10"/>
  <c r="Q1003" i="10"/>
  <c r="R1003" i="10"/>
  <c r="S1003" i="10"/>
  <c r="T1003" i="10"/>
  <c r="V1003" i="10"/>
  <c r="Y1003" i="10"/>
  <c r="AB1003" i="10"/>
  <c r="C1004" i="10"/>
  <c r="D1004" i="10"/>
  <c r="H1004" i="10"/>
  <c r="J1004" i="10"/>
  <c r="O1004" i="10"/>
  <c r="P1004" i="10"/>
  <c r="Q1004" i="10"/>
  <c r="R1004" i="10"/>
  <c r="S1004" i="10"/>
  <c r="T1004" i="10"/>
  <c r="V1004" i="10"/>
  <c r="Y1004" i="10"/>
  <c r="AB1004" i="10"/>
  <c r="C1005" i="10"/>
  <c r="D1005" i="10"/>
  <c r="H1005" i="10"/>
  <c r="J1005" i="10"/>
  <c r="O1005" i="10"/>
  <c r="P1005" i="10"/>
  <c r="Q1005" i="10"/>
  <c r="R1005" i="10"/>
  <c r="S1005" i="10"/>
  <c r="T1005" i="10"/>
  <c r="V1005" i="10"/>
  <c r="Y1005" i="10"/>
  <c r="AB1005" i="10"/>
  <c r="C1006" i="10"/>
  <c r="D1006" i="10"/>
  <c r="H1006" i="10"/>
  <c r="J1006" i="10"/>
  <c r="O1006" i="10"/>
  <c r="P1006" i="10"/>
  <c r="Q1006" i="10"/>
  <c r="R1006" i="10"/>
  <c r="S1006" i="10"/>
  <c r="T1006" i="10"/>
  <c r="V1006" i="10"/>
  <c r="Y1006" i="10"/>
  <c r="AB1006" i="10"/>
  <c r="C1007" i="10"/>
  <c r="D1007" i="10"/>
  <c r="H1007" i="10"/>
  <c r="J1007" i="10"/>
  <c r="O1007" i="10"/>
  <c r="P1007" i="10"/>
  <c r="Q1007" i="10"/>
  <c r="R1007" i="10"/>
  <c r="S1007" i="10"/>
  <c r="T1007" i="10"/>
  <c r="V1007" i="10"/>
  <c r="Y1007" i="10"/>
  <c r="AB1007" i="10"/>
  <c r="C1008" i="10"/>
  <c r="D1008" i="10"/>
  <c r="H1008" i="10"/>
  <c r="J1008" i="10"/>
  <c r="O1008" i="10"/>
  <c r="P1008" i="10"/>
  <c r="Q1008" i="10"/>
  <c r="R1008" i="10"/>
  <c r="S1008" i="10"/>
  <c r="T1008" i="10"/>
  <c r="V1008" i="10"/>
  <c r="Y1008" i="10"/>
  <c r="AB1008" i="10"/>
  <c r="C1009" i="10"/>
  <c r="D1009" i="10"/>
  <c r="H1009" i="10"/>
  <c r="J1009" i="10"/>
  <c r="O1009" i="10"/>
  <c r="P1009" i="10"/>
  <c r="Q1009" i="10"/>
  <c r="R1009" i="10"/>
  <c r="S1009" i="10"/>
  <c r="T1009" i="10"/>
  <c r="V1009" i="10"/>
  <c r="Y1009" i="10"/>
  <c r="AB1009" i="10"/>
  <c r="C1010" i="10"/>
  <c r="D1010" i="10"/>
  <c r="H1010" i="10"/>
  <c r="J1010" i="10"/>
  <c r="O1010" i="10"/>
  <c r="P1010" i="10"/>
  <c r="Q1010" i="10"/>
  <c r="R1010" i="10"/>
  <c r="S1010" i="10"/>
  <c r="T1010" i="10"/>
  <c r="V1010" i="10"/>
  <c r="Y1010" i="10"/>
  <c r="AB1010" i="10"/>
  <c r="C1011" i="10"/>
  <c r="D1011" i="10"/>
  <c r="H1011" i="10"/>
  <c r="J1011" i="10"/>
  <c r="O1011" i="10"/>
  <c r="P1011" i="10"/>
  <c r="Q1011" i="10"/>
  <c r="R1011" i="10"/>
  <c r="S1011" i="10"/>
  <c r="T1011" i="10"/>
  <c r="V1011" i="10"/>
  <c r="Y1011" i="10"/>
  <c r="AB1011" i="10"/>
  <c r="C1012" i="10"/>
  <c r="D1012" i="10"/>
  <c r="H1012" i="10"/>
  <c r="J1012" i="10"/>
  <c r="O1012" i="10"/>
  <c r="P1012" i="10"/>
  <c r="Q1012" i="10"/>
  <c r="R1012" i="10"/>
  <c r="S1012" i="10"/>
  <c r="T1012" i="10"/>
  <c r="V1012" i="10"/>
  <c r="Y1012" i="10"/>
  <c r="AB1012" i="10"/>
  <c r="C1013" i="10"/>
  <c r="D1013" i="10"/>
  <c r="H1013" i="10"/>
  <c r="J1013" i="10"/>
  <c r="O1013" i="10"/>
  <c r="P1013" i="10"/>
  <c r="Q1013" i="10"/>
  <c r="R1013" i="10"/>
  <c r="S1013" i="10"/>
  <c r="T1013" i="10"/>
  <c r="V1013" i="10"/>
  <c r="Y1013" i="10"/>
  <c r="AB1013" i="10"/>
  <c r="C1014" i="10"/>
  <c r="D1014" i="10"/>
  <c r="H1014" i="10"/>
  <c r="J1014" i="10"/>
  <c r="O1014" i="10"/>
  <c r="P1014" i="10"/>
  <c r="Q1014" i="10"/>
  <c r="R1014" i="10"/>
  <c r="S1014" i="10"/>
  <c r="T1014" i="10"/>
  <c r="V1014" i="10"/>
  <c r="Y1014" i="10"/>
  <c r="AB1014" i="10"/>
  <c r="C1015" i="10"/>
  <c r="D1015" i="10"/>
  <c r="H1015" i="10"/>
  <c r="J1015" i="10"/>
  <c r="O1015" i="10"/>
  <c r="P1015" i="10"/>
  <c r="Q1015" i="10"/>
  <c r="R1015" i="10"/>
  <c r="S1015" i="10"/>
  <c r="T1015" i="10"/>
  <c r="V1015" i="10"/>
  <c r="Y1015" i="10"/>
  <c r="AB1015" i="10"/>
  <c r="C1016" i="10"/>
  <c r="D1016" i="10"/>
  <c r="H1016" i="10"/>
  <c r="J1016" i="10"/>
  <c r="O1016" i="10"/>
  <c r="P1016" i="10"/>
  <c r="Q1016" i="10"/>
  <c r="R1016" i="10"/>
  <c r="S1016" i="10"/>
  <c r="T1016" i="10"/>
  <c r="V1016" i="10"/>
  <c r="Y1016" i="10"/>
  <c r="AB1016" i="10"/>
  <c r="C1017" i="10"/>
  <c r="D1017" i="10"/>
  <c r="H1017" i="10"/>
  <c r="J1017" i="10"/>
  <c r="O1017" i="10"/>
  <c r="P1017" i="10"/>
  <c r="Q1017" i="10"/>
  <c r="R1017" i="10"/>
  <c r="S1017" i="10"/>
  <c r="T1017" i="10"/>
  <c r="V1017" i="10"/>
  <c r="Y1017" i="10"/>
  <c r="AB1017" i="10"/>
  <c r="C1018" i="10"/>
  <c r="D1018" i="10"/>
  <c r="H1018" i="10"/>
  <c r="J1018" i="10"/>
  <c r="O1018" i="10"/>
  <c r="P1018" i="10"/>
  <c r="Q1018" i="10"/>
  <c r="R1018" i="10"/>
  <c r="S1018" i="10"/>
  <c r="T1018" i="10"/>
  <c r="V1018" i="10"/>
  <c r="Y1018" i="10"/>
  <c r="AB1018" i="10"/>
  <c r="C1019" i="10"/>
  <c r="D1019" i="10"/>
  <c r="H1019" i="10"/>
  <c r="J1019" i="10"/>
  <c r="O1019" i="10"/>
  <c r="P1019" i="10"/>
  <c r="Q1019" i="10"/>
  <c r="R1019" i="10"/>
  <c r="S1019" i="10"/>
  <c r="T1019" i="10"/>
  <c r="V1019" i="10"/>
  <c r="Y1019" i="10"/>
  <c r="AB1019" i="10"/>
  <c r="C1020" i="10"/>
  <c r="D1020" i="10"/>
  <c r="H1020" i="10"/>
  <c r="J1020" i="10"/>
  <c r="O1020" i="10"/>
  <c r="P1020" i="10"/>
  <c r="Q1020" i="10"/>
  <c r="R1020" i="10"/>
  <c r="S1020" i="10"/>
  <c r="T1020" i="10"/>
  <c r="V1020" i="10"/>
  <c r="Y1020" i="10"/>
  <c r="AB1020" i="10"/>
  <c r="C1021" i="10"/>
  <c r="D1021" i="10"/>
  <c r="H1021" i="10"/>
  <c r="J1021" i="10"/>
  <c r="O1021" i="10"/>
  <c r="P1021" i="10"/>
  <c r="Q1021" i="10"/>
  <c r="R1021" i="10"/>
  <c r="S1021" i="10"/>
  <c r="T1021" i="10"/>
  <c r="V1021" i="10"/>
  <c r="Y1021" i="10"/>
  <c r="AB1021" i="10"/>
  <c r="C1022" i="10"/>
  <c r="D1022" i="10"/>
  <c r="H1022" i="10"/>
  <c r="J1022" i="10"/>
  <c r="O1022" i="10"/>
  <c r="P1022" i="10"/>
  <c r="Q1022" i="10"/>
  <c r="R1022" i="10"/>
  <c r="S1022" i="10"/>
  <c r="T1022" i="10"/>
  <c r="V1022" i="10"/>
  <c r="Y1022" i="10"/>
  <c r="AB1022" i="10"/>
  <c r="C1023" i="10"/>
  <c r="D1023" i="10"/>
  <c r="H1023" i="10"/>
  <c r="J1023" i="10"/>
  <c r="O1023" i="10"/>
  <c r="P1023" i="10"/>
  <c r="Q1023" i="10"/>
  <c r="R1023" i="10"/>
  <c r="S1023" i="10"/>
  <c r="T1023" i="10"/>
  <c r="V1023" i="10"/>
  <c r="Y1023" i="10"/>
  <c r="AB1023" i="10"/>
  <c r="C1024" i="10"/>
  <c r="D1024" i="10"/>
  <c r="H1024" i="10"/>
  <c r="J1024" i="10"/>
  <c r="O1024" i="10"/>
  <c r="P1024" i="10"/>
  <c r="Q1024" i="10"/>
  <c r="R1024" i="10"/>
  <c r="S1024" i="10"/>
  <c r="T1024" i="10"/>
  <c r="V1024" i="10"/>
  <c r="Y1024" i="10"/>
  <c r="AB1024" i="10"/>
  <c r="C1025" i="10"/>
  <c r="D1025" i="10"/>
  <c r="H1025" i="10"/>
  <c r="J1025" i="10"/>
  <c r="O1025" i="10"/>
  <c r="P1025" i="10"/>
  <c r="Q1025" i="10"/>
  <c r="R1025" i="10"/>
  <c r="S1025" i="10"/>
  <c r="T1025" i="10"/>
  <c r="V1025" i="10"/>
  <c r="Y1025" i="10"/>
  <c r="AB1025" i="10"/>
  <c r="C1026" i="10"/>
  <c r="D1026" i="10"/>
  <c r="H1026" i="10"/>
  <c r="J1026" i="10"/>
  <c r="O1026" i="10"/>
  <c r="P1026" i="10"/>
  <c r="Q1026" i="10"/>
  <c r="R1026" i="10"/>
  <c r="S1026" i="10"/>
  <c r="T1026" i="10"/>
  <c r="V1026" i="10"/>
  <c r="Y1026" i="10"/>
  <c r="AB1026" i="10"/>
  <c r="C1027" i="10"/>
  <c r="D1027" i="10"/>
  <c r="H1027" i="10"/>
  <c r="J1027" i="10"/>
  <c r="O1027" i="10"/>
  <c r="P1027" i="10"/>
  <c r="Q1027" i="10"/>
  <c r="R1027" i="10"/>
  <c r="S1027" i="10"/>
  <c r="T1027" i="10"/>
  <c r="V1027" i="10"/>
  <c r="Y1027" i="10"/>
  <c r="AB1027" i="10"/>
  <c r="C1028" i="10"/>
  <c r="D1028" i="10"/>
  <c r="H1028" i="10"/>
  <c r="J1028" i="10"/>
  <c r="O1028" i="10"/>
  <c r="P1028" i="10"/>
  <c r="Q1028" i="10"/>
  <c r="R1028" i="10"/>
  <c r="S1028" i="10"/>
  <c r="T1028" i="10"/>
  <c r="V1028" i="10"/>
  <c r="Y1028" i="10"/>
  <c r="AB1028" i="10"/>
  <c r="C1029" i="10"/>
  <c r="D1029" i="10"/>
  <c r="H1029" i="10"/>
  <c r="J1029" i="10"/>
  <c r="O1029" i="10"/>
  <c r="P1029" i="10"/>
  <c r="Q1029" i="10"/>
  <c r="R1029" i="10"/>
  <c r="S1029" i="10"/>
  <c r="T1029" i="10"/>
  <c r="V1029" i="10"/>
  <c r="Y1029" i="10"/>
  <c r="AB1029" i="10"/>
  <c r="C1030" i="10"/>
  <c r="D1030" i="10"/>
  <c r="H1030" i="10"/>
  <c r="J1030" i="10"/>
  <c r="O1030" i="10"/>
  <c r="P1030" i="10"/>
  <c r="Q1030" i="10"/>
  <c r="R1030" i="10"/>
  <c r="S1030" i="10"/>
  <c r="T1030" i="10"/>
  <c r="V1030" i="10"/>
  <c r="Y1030" i="10"/>
  <c r="AB1030" i="10"/>
  <c r="C1031" i="10"/>
  <c r="D1031" i="10"/>
  <c r="H1031" i="10"/>
  <c r="J1031" i="10"/>
  <c r="O1031" i="10"/>
  <c r="P1031" i="10"/>
  <c r="Q1031" i="10"/>
  <c r="R1031" i="10"/>
  <c r="S1031" i="10"/>
  <c r="T1031" i="10"/>
  <c r="V1031" i="10"/>
  <c r="Y1031" i="10"/>
  <c r="AB1031" i="10"/>
  <c r="C1032" i="10"/>
  <c r="D1032" i="10"/>
  <c r="H1032" i="10"/>
  <c r="J1032" i="10"/>
  <c r="O1032" i="10"/>
  <c r="P1032" i="10"/>
  <c r="Q1032" i="10"/>
  <c r="R1032" i="10"/>
  <c r="S1032" i="10"/>
  <c r="T1032" i="10"/>
  <c r="V1032" i="10"/>
  <c r="Y1032" i="10"/>
  <c r="AB1032" i="10"/>
  <c r="C1033" i="10"/>
  <c r="D1033" i="10"/>
  <c r="H1033" i="10"/>
  <c r="J1033" i="10"/>
  <c r="O1033" i="10"/>
  <c r="P1033" i="10"/>
  <c r="Q1033" i="10"/>
  <c r="R1033" i="10"/>
  <c r="S1033" i="10"/>
  <c r="T1033" i="10"/>
  <c r="V1033" i="10"/>
  <c r="Y1033" i="10"/>
  <c r="AB1033" i="10"/>
  <c r="C1034" i="10"/>
  <c r="D1034" i="10"/>
  <c r="H1034" i="10"/>
  <c r="J1034" i="10"/>
  <c r="O1034" i="10"/>
  <c r="P1034" i="10"/>
  <c r="Q1034" i="10"/>
  <c r="R1034" i="10"/>
  <c r="S1034" i="10"/>
  <c r="T1034" i="10"/>
  <c r="V1034" i="10"/>
  <c r="Y1034" i="10"/>
  <c r="AB1034" i="10"/>
  <c r="C1035" i="10"/>
  <c r="D1035" i="10"/>
  <c r="H1035" i="10"/>
  <c r="J1035" i="10"/>
  <c r="O1035" i="10"/>
  <c r="P1035" i="10"/>
  <c r="Q1035" i="10"/>
  <c r="R1035" i="10"/>
  <c r="S1035" i="10"/>
  <c r="T1035" i="10"/>
  <c r="V1035" i="10"/>
  <c r="Y1035" i="10"/>
  <c r="AB1035" i="10"/>
  <c r="C1036" i="10"/>
  <c r="D1036" i="10"/>
  <c r="H1036" i="10"/>
  <c r="J1036" i="10"/>
  <c r="O1036" i="10"/>
  <c r="P1036" i="10"/>
  <c r="Q1036" i="10"/>
  <c r="R1036" i="10"/>
  <c r="S1036" i="10"/>
  <c r="T1036" i="10"/>
  <c r="V1036" i="10"/>
  <c r="Y1036" i="10"/>
  <c r="AB1036" i="10"/>
  <c r="C1037" i="10"/>
  <c r="D1037" i="10"/>
  <c r="H1037" i="10"/>
  <c r="J1037" i="10"/>
  <c r="O1037" i="10"/>
  <c r="P1037" i="10"/>
  <c r="Q1037" i="10"/>
  <c r="R1037" i="10"/>
  <c r="S1037" i="10"/>
  <c r="T1037" i="10"/>
  <c r="V1037" i="10"/>
  <c r="Y1037" i="10"/>
  <c r="AB1037" i="10"/>
  <c r="C1038" i="10"/>
  <c r="D1038" i="10"/>
  <c r="H1038" i="10"/>
  <c r="J1038" i="10"/>
  <c r="O1038" i="10"/>
  <c r="P1038" i="10"/>
  <c r="Q1038" i="10"/>
  <c r="R1038" i="10"/>
  <c r="S1038" i="10"/>
  <c r="T1038" i="10"/>
  <c r="V1038" i="10"/>
  <c r="Y1038" i="10"/>
  <c r="AB1038" i="10"/>
  <c r="C1039" i="10"/>
  <c r="D1039" i="10"/>
  <c r="H1039" i="10"/>
  <c r="J1039" i="10"/>
  <c r="O1039" i="10"/>
  <c r="P1039" i="10"/>
  <c r="Q1039" i="10"/>
  <c r="R1039" i="10"/>
  <c r="S1039" i="10"/>
  <c r="T1039" i="10"/>
  <c r="V1039" i="10"/>
  <c r="Y1039" i="10"/>
  <c r="AB1039" i="10"/>
  <c r="C1040" i="10"/>
  <c r="D1040" i="10"/>
  <c r="H1040" i="10"/>
  <c r="J1040" i="10"/>
  <c r="O1040" i="10"/>
  <c r="P1040" i="10"/>
  <c r="Q1040" i="10"/>
  <c r="R1040" i="10"/>
  <c r="S1040" i="10"/>
  <c r="T1040" i="10"/>
  <c r="V1040" i="10"/>
  <c r="Y1040" i="10"/>
  <c r="AB1040" i="10"/>
  <c r="C1041" i="10"/>
  <c r="D1041" i="10"/>
  <c r="H1041" i="10"/>
  <c r="J1041" i="10"/>
  <c r="O1041" i="10"/>
  <c r="P1041" i="10"/>
  <c r="Q1041" i="10"/>
  <c r="R1041" i="10"/>
  <c r="S1041" i="10"/>
  <c r="T1041" i="10"/>
  <c r="V1041" i="10"/>
  <c r="Y1041" i="10"/>
  <c r="AB1041" i="10"/>
  <c r="C1042" i="10"/>
  <c r="D1042" i="10"/>
  <c r="H1042" i="10"/>
  <c r="J1042" i="10"/>
  <c r="O1042" i="10"/>
  <c r="P1042" i="10"/>
  <c r="Q1042" i="10"/>
  <c r="R1042" i="10"/>
  <c r="S1042" i="10"/>
  <c r="T1042" i="10"/>
  <c r="V1042" i="10"/>
  <c r="Y1042" i="10"/>
  <c r="AB1042" i="10"/>
  <c r="C1043" i="10"/>
  <c r="D1043" i="10"/>
  <c r="H1043" i="10"/>
  <c r="J1043" i="10"/>
  <c r="O1043" i="10"/>
  <c r="P1043" i="10"/>
  <c r="Q1043" i="10"/>
  <c r="R1043" i="10"/>
  <c r="S1043" i="10"/>
  <c r="T1043" i="10"/>
  <c r="V1043" i="10"/>
  <c r="Y1043" i="10"/>
  <c r="AB1043" i="10"/>
  <c r="C1044" i="10"/>
  <c r="D1044" i="10"/>
  <c r="H1044" i="10"/>
  <c r="J1044" i="10"/>
  <c r="O1044" i="10"/>
  <c r="P1044" i="10"/>
  <c r="Q1044" i="10"/>
  <c r="R1044" i="10"/>
  <c r="S1044" i="10"/>
  <c r="T1044" i="10"/>
  <c r="V1044" i="10"/>
  <c r="Y1044" i="10"/>
  <c r="AB1044" i="10"/>
  <c r="C1045" i="10"/>
  <c r="D1045" i="10"/>
  <c r="H1045" i="10"/>
  <c r="J1045" i="10"/>
  <c r="O1045" i="10"/>
  <c r="P1045" i="10"/>
  <c r="Q1045" i="10"/>
  <c r="R1045" i="10"/>
  <c r="S1045" i="10"/>
  <c r="T1045" i="10"/>
  <c r="V1045" i="10"/>
  <c r="Y1045" i="10"/>
  <c r="AB1045" i="10"/>
  <c r="C1046" i="10"/>
  <c r="D1046" i="10"/>
  <c r="H1046" i="10"/>
  <c r="J1046" i="10"/>
  <c r="O1046" i="10"/>
  <c r="P1046" i="10"/>
  <c r="Q1046" i="10"/>
  <c r="R1046" i="10"/>
  <c r="S1046" i="10"/>
  <c r="T1046" i="10"/>
  <c r="V1046" i="10"/>
  <c r="Y1046" i="10"/>
  <c r="AB1046" i="10"/>
  <c r="C1047" i="10"/>
  <c r="D1047" i="10"/>
  <c r="H1047" i="10"/>
  <c r="J1047" i="10"/>
  <c r="O1047" i="10"/>
  <c r="P1047" i="10"/>
  <c r="Q1047" i="10"/>
  <c r="R1047" i="10"/>
  <c r="S1047" i="10"/>
  <c r="T1047" i="10"/>
  <c r="V1047" i="10"/>
  <c r="Y1047" i="10"/>
  <c r="AB1047" i="10"/>
  <c r="C1048" i="10"/>
  <c r="D1048" i="10"/>
  <c r="H1048" i="10"/>
  <c r="J1048" i="10"/>
  <c r="O1048" i="10"/>
  <c r="P1048" i="10"/>
  <c r="Q1048" i="10"/>
  <c r="R1048" i="10"/>
  <c r="S1048" i="10"/>
  <c r="T1048" i="10"/>
  <c r="V1048" i="10"/>
  <c r="Y1048" i="10"/>
  <c r="AB1048" i="10"/>
  <c r="C1049" i="10"/>
  <c r="D1049" i="10"/>
  <c r="H1049" i="10"/>
  <c r="J1049" i="10"/>
  <c r="O1049" i="10"/>
  <c r="P1049" i="10"/>
  <c r="Q1049" i="10"/>
  <c r="R1049" i="10"/>
  <c r="S1049" i="10"/>
  <c r="T1049" i="10"/>
  <c r="V1049" i="10"/>
  <c r="Y1049" i="10"/>
  <c r="AB1049" i="10"/>
  <c r="C1050" i="10"/>
  <c r="D1050" i="10"/>
  <c r="H1050" i="10"/>
  <c r="J1050" i="10"/>
  <c r="O1050" i="10"/>
  <c r="P1050" i="10"/>
  <c r="Q1050" i="10"/>
  <c r="R1050" i="10"/>
  <c r="S1050" i="10"/>
  <c r="T1050" i="10"/>
  <c r="V1050" i="10"/>
  <c r="Y1050" i="10"/>
  <c r="AB1050" i="10"/>
  <c r="C1051" i="10"/>
  <c r="D1051" i="10"/>
  <c r="H1051" i="10"/>
  <c r="J1051" i="10"/>
  <c r="O1051" i="10"/>
  <c r="P1051" i="10"/>
  <c r="Q1051" i="10"/>
  <c r="R1051" i="10"/>
  <c r="S1051" i="10"/>
  <c r="T1051" i="10"/>
  <c r="V1051" i="10"/>
  <c r="Y1051" i="10"/>
  <c r="AB1051" i="10"/>
  <c r="C1052" i="10"/>
  <c r="D1052" i="10"/>
  <c r="H1052" i="10"/>
  <c r="J1052" i="10"/>
  <c r="O1052" i="10"/>
  <c r="P1052" i="10"/>
  <c r="Q1052" i="10"/>
  <c r="R1052" i="10"/>
  <c r="S1052" i="10"/>
  <c r="T1052" i="10"/>
  <c r="V1052" i="10"/>
  <c r="Y1052" i="10"/>
  <c r="AB1052" i="10"/>
  <c r="C1053" i="10"/>
  <c r="D1053" i="10"/>
  <c r="H1053" i="10"/>
  <c r="J1053" i="10"/>
  <c r="O1053" i="10"/>
  <c r="P1053" i="10"/>
  <c r="Q1053" i="10"/>
  <c r="R1053" i="10"/>
  <c r="S1053" i="10"/>
  <c r="T1053" i="10"/>
  <c r="V1053" i="10"/>
  <c r="Y1053" i="10"/>
  <c r="AB1053" i="10"/>
  <c r="C1054" i="10"/>
  <c r="D1054" i="10"/>
  <c r="H1054" i="10"/>
  <c r="J1054" i="10"/>
  <c r="O1054" i="10"/>
  <c r="P1054" i="10"/>
  <c r="Q1054" i="10"/>
  <c r="R1054" i="10"/>
  <c r="S1054" i="10"/>
  <c r="T1054" i="10"/>
  <c r="V1054" i="10"/>
  <c r="Y1054" i="10"/>
  <c r="AB1054" i="10"/>
  <c r="C1055" i="10"/>
  <c r="D1055" i="10"/>
  <c r="H1055" i="10"/>
  <c r="J1055" i="10"/>
  <c r="O1055" i="10"/>
  <c r="P1055" i="10"/>
  <c r="Q1055" i="10"/>
  <c r="R1055" i="10"/>
  <c r="S1055" i="10"/>
  <c r="T1055" i="10"/>
  <c r="V1055" i="10"/>
  <c r="Y1055" i="10"/>
  <c r="AB1055" i="10"/>
  <c r="C1056" i="10"/>
  <c r="D1056" i="10"/>
  <c r="H1056" i="10"/>
  <c r="J1056" i="10"/>
  <c r="O1056" i="10"/>
  <c r="P1056" i="10"/>
  <c r="Q1056" i="10"/>
  <c r="R1056" i="10"/>
  <c r="S1056" i="10"/>
  <c r="T1056" i="10"/>
  <c r="V1056" i="10"/>
  <c r="Y1056" i="10"/>
  <c r="AB1056" i="10"/>
  <c r="C1057" i="10"/>
  <c r="D1057" i="10"/>
  <c r="H1057" i="10"/>
  <c r="J1057" i="10"/>
  <c r="O1057" i="10"/>
  <c r="P1057" i="10"/>
  <c r="Q1057" i="10"/>
  <c r="R1057" i="10"/>
  <c r="S1057" i="10"/>
  <c r="T1057" i="10"/>
  <c r="V1057" i="10"/>
  <c r="Y1057" i="10"/>
  <c r="AB1057" i="10"/>
  <c r="C1058" i="10"/>
  <c r="D1058" i="10"/>
  <c r="H1058" i="10"/>
  <c r="J1058" i="10"/>
  <c r="O1058" i="10"/>
  <c r="P1058" i="10"/>
  <c r="Q1058" i="10"/>
  <c r="R1058" i="10"/>
  <c r="S1058" i="10"/>
  <c r="T1058" i="10"/>
  <c r="V1058" i="10"/>
  <c r="Y1058" i="10"/>
  <c r="AB1058" i="10"/>
  <c r="C1059" i="10"/>
  <c r="D1059" i="10"/>
  <c r="H1059" i="10"/>
  <c r="J1059" i="10"/>
  <c r="O1059" i="10"/>
  <c r="P1059" i="10"/>
  <c r="Q1059" i="10"/>
  <c r="R1059" i="10"/>
  <c r="S1059" i="10"/>
  <c r="T1059" i="10"/>
  <c r="V1059" i="10"/>
  <c r="Y1059" i="10"/>
  <c r="AB1059" i="10"/>
  <c r="C1060" i="10"/>
  <c r="D1060" i="10"/>
  <c r="H1060" i="10"/>
  <c r="J1060" i="10"/>
  <c r="O1060" i="10"/>
  <c r="P1060" i="10"/>
  <c r="Q1060" i="10"/>
  <c r="R1060" i="10"/>
  <c r="S1060" i="10"/>
  <c r="T1060" i="10"/>
  <c r="V1060" i="10"/>
  <c r="Y1060" i="10"/>
  <c r="AB1060" i="10"/>
  <c r="C1061" i="10"/>
  <c r="D1061" i="10"/>
  <c r="H1061" i="10"/>
  <c r="J1061" i="10"/>
  <c r="O1061" i="10"/>
  <c r="P1061" i="10"/>
  <c r="Q1061" i="10"/>
  <c r="R1061" i="10"/>
  <c r="S1061" i="10"/>
  <c r="T1061" i="10"/>
  <c r="V1061" i="10"/>
  <c r="Y1061" i="10"/>
  <c r="AB1061" i="10"/>
  <c r="C1062" i="10"/>
  <c r="D1062" i="10"/>
  <c r="H1062" i="10"/>
  <c r="J1062" i="10"/>
  <c r="O1062" i="10"/>
  <c r="P1062" i="10"/>
  <c r="Q1062" i="10"/>
  <c r="R1062" i="10"/>
  <c r="S1062" i="10"/>
  <c r="T1062" i="10"/>
  <c r="V1062" i="10"/>
  <c r="Y1062" i="10"/>
  <c r="AB1062" i="10"/>
  <c r="C1063" i="10"/>
  <c r="D1063" i="10"/>
  <c r="H1063" i="10"/>
  <c r="J1063" i="10"/>
  <c r="O1063" i="10"/>
  <c r="P1063" i="10"/>
  <c r="Q1063" i="10"/>
  <c r="R1063" i="10"/>
  <c r="S1063" i="10"/>
  <c r="T1063" i="10"/>
  <c r="V1063" i="10"/>
  <c r="Y1063" i="10"/>
  <c r="AB1063" i="10"/>
  <c r="C1064" i="10"/>
  <c r="D1064" i="10"/>
  <c r="H1064" i="10"/>
  <c r="J1064" i="10"/>
  <c r="O1064" i="10"/>
  <c r="P1064" i="10"/>
  <c r="Q1064" i="10"/>
  <c r="R1064" i="10"/>
  <c r="S1064" i="10"/>
  <c r="T1064" i="10"/>
  <c r="V1064" i="10"/>
  <c r="Y1064" i="10"/>
  <c r="AB1064" i="10"/>
  <c r="C1065" i="10"/>
  <c r="D1065" i="10"/>
  <c r="H1065" i="10"/>
  <c r="J1065" i="10"/>
  <c r="O1065" i="10"/>
  <c r="P1065" i="10"/>
  <c r="Q1065" i="10"/>
  <c r="R1065" i="10"/>
  <c r="S1065" i="10"/>
  <c r="T1065" i="10"/>
  <c r="V1065" i="10"/>
  <c r="Y1065" i="10"/>
  <c r="AB1065" i="10"/>
  <c r="C1066" i="10"/>
  <c r="D1066" i="10"/>
  <c r="H1066" i="10"/>
  <c r="J1066" i="10"/>
  <c r="O1066" i="10"/>
  <c r="P1066" i="10"/>
  <c r="Q1066" i="10"/>
  <c r="R1066" i="10"/>
  <c r="S1066" i="10"/>
  <c r="T1066" i="10"/>
  <c r="V1066" i="10"/>
  <c r="Y1066" i="10"/>
  <c r="AB1066" i="10"/>
  <c r="C1067" i="10"/>
  <c r="D1067" i="10"/>
  <c r="H1067" i="10"/>
  <c r="J1067" i="10"/>
  <c r="O1067" i="10"/>
  <c r="P1067" i="10"/>
  <c r="Q1067" i="10"/>
  <c r="R1067" i="10"/>
  <c r="S1067" i="10"/>
  <c r="T1067" i="10"/>
  <c r="V1067" i="10"/>
  <c r="Y1067" i="10"/>
  <c r="AB1067" i="10"/>
  <c r="C1068" i="10"/>
  <c r="D1068" i="10"/>
  <c r="H1068" i="10"/>
  <c r="J1068" i="10"/>
  <c r="O1068" i="10"/>
  <c r="P1068" i="10"/>
  <c r="Q1068" i="10"/>
  <c r="R1068" i="10"/>
  <c r="S1068" i="10"/>
  <c r="T1068" i="10"/>
  <c r="V1068" i="10"/>
  <c r="Y1068" i="10"/>
  <c r="AB1068" i="10"/>
  <c r="C1069" i="10"/>
  <c r="D1069" i="10"/>
  <c r="H1069" i="10"/>
  <c r="J1069" i="10"/>
  <c r="O1069" i="10"/>
  <c r="P1069" i="10"/>
  <c r="Q1069" i="10"/>
  <c r="R1069" i="10"/>
  <c r="S1069" i="10"/>
  <c r="T1069" i="10"/>
  <c r="V1069" i="10"/>
  <c r="Y1069" i="10"/>
  <c r="AB1069" i="10"/>
  <c r="C1070" i="10"/>
  <c r="D1070" i="10"/>
  <c r="H1070" i="10"/>
  <c r="J1070" i="10"/>
  <c r="O1070" i="10"/>
  <c r="P1070" i="10"/>
  <c r="Q1070" i="10"/>
  <c r="R1070" i="10"/>
  <c r="S1070" i="10"/>
  <c r="T1070" i="10"/>
  <c r="V1070" i="10"/>
  <c r="Y1070" i="10"/>
  <c r="AB1070" i="10"/>
  <c r="C1071" i="10"/>
  <c r="D1071" i="10"/>
  <c r="H1071" i="10"/>
  <c r="J1071" i="10"/>
  <c r="O1071" i="10"/>
  <c r="P1071" i="10"/>
  <c r="Q1071" i="10"/>
  <c r="R1071" i="10"/>
  <c r="S1071" i="10"/>
  <c r="T1071" i="10"/>
  <c r="V1071" i="10"/>
  <c r="Y1071" i="10"/>
  <c r="AB1071" i="10"/>
  <c r="C1072" i="10"/>
  <c r="D1072" i="10"/>
  <c r="H1072" i="10"/>
  <c r="J1072" i="10"/>
  <c r="O1072" i="10"/>
  <c r="P1072" i="10"/>
  <c r="Q1072" i="10"/>
  <c r="R1072" i="10"/>
  <c r="S1072" i="10"/>
  <c r="T1072" i="10"/>
  <c r="V1072" i="10"/>
  <c r="Y1072" i="10"/>
  <c r="AB1072" i="10"/>
  <c r="AC1072" i="10"/>
  <c r="C1073" i="10"/>
  <c r="D1073" i="10"/>
  <c r="H1073" i="10"/>
  <c r="J1073" i="10"/>
  <c r="O1073" i="10"/>
  <c r="P1073" i="10"/>
  <c r="Q1073" i="10"/>
  <c r="R1073" i="10"/>
  <c r="S1073" i="10"/>
  <c r="T1073" i="10"/>
  <c r="V1073" i="10"/>
  <c r="Y1073" i="10"/>
  <c r="AB1073" i="10"/>
  <c r="AC1073" i="10"/>
  <c r="C1074" i="10"/>
  <c r="D1074" i="10"/>
  <c r="H1074" i="10"/>
  <c r="J1074" i="10"/>
  <c r="O1074" i="10"/>
  <c r="P1074" i="10"/>
  <c r="Q1074" i="10"/>
  <c r="R1074" i="10"/>
  <c r="S1074" i="10"/>
  <c r="T1074" i="10"/>
  <c r="V1074" i="10"/>
  <c r="Y1074" i="10"/>
  <c r="AB1074" i="10"/>
  <c r="AC1074" i="10"/>
  <c r="C1075" i="10"/>
  <c r="D1075" i="10"/>
  <c r="H1075" i="10"/>
  <c r="J1075" i="10"/>
  <c r="O1075" i="10"/>
  <c r="P1075" i="10"/>
  <c r="Q1075" i="10"/>
  <c r="R1075" i="10"/>
  <c r="S1075" i="10"/>
  <c r="T1075" i="10"/>
  <c r="V1075" i="10"/>
  <c r="Y1075" i="10"/>
  <c r="AB1075" i="10"/>
  <c r="AC1075" i="10"/>
  <c r="C1076" i="10"/>
  <c r="D1076" i="10"/>
  <c r="H1076" i="10"/>
  <c r="J1076" i="10"/>
  <c r="O1076" i="10"/>
  <c r="P1076" i="10"/>
  <c r="Q1076" i="10"/>
  <c r="R1076" i="10"/>
  <c r="S1076" i="10"/>
  <c r="T1076" i="10"/>
  <c r="V1076" i="10"/>
  <c r="Y1076" i="10"/>
  <c r="AB1076" i="10"/>
  <c r="AC1076" i="10"/>
  <c r="C1077" i="10"/>
  <c r="D1077" i="10"/>
  <c r="H1077" i="10"/>
  <c r="J1077" i="10"/>
  <c r="O1077" i="10"/>
  <c r="P1077" i="10"/>
  <c r="Q1077" i="10"/>
  <c r="R1077" i="10"/>
  <c r="S1077" i="10"/>
  <c r="T1077" i="10"/>
  <c r="V1077" i="10"/>
  <c r="Y1077" i="10"/>
  <c r="AB1077" i="10"/>
  <c r="AC1077" i="10"/>
  <c r="C1078" i="10"/>
  <c r="D1078" i="10"/>
  <c r="H1078" i="10"/>
  <c r="J1078" i="10"/>
  <c r="O1078" i="10"/>
  <c r="P1078" i="10"/>
  <c r="Q1078" i="10"/>
  <c r="R1078" i="10"/>
  <c r="S1078" i="10"/>
  <c r="T1078" i="10"/>
  <c r="V1078" i="10"/>
  <c r="Y1078" i="10"/>
  <c r="AB1078" i="10"/>
  <c r="AC1078" i="10"/>
  <c r="C1079" i="10"/>
  <c r="D1079" i="10"/>
  <c r="H1079" i="10"/>
  <c r="J1079" i="10"/>
  <c r="O1079" i="10"/>
  <c r="P1079" i="10"/>
  <c r="Q1079" i="10"/>
  <c r="R1079" i="10"/>
  <c r="S1079" i="10"/>
  <c r="T1079" i="10"/>
  <c r="V1079" i="10"/>
  <c r="Y1079" i="10"/>
  <c r="AB1079" i="10"/>
  <c r="AC1079" i="10"/>
  <c r="C1080" i="10"/>
  <c r="D1080" i="10"/>
  <c r="H1080" i="10"/>
  <c r="J1080" i="10"/>
  <c r="O1080" i="10"/>
  <c r="P1080" i="10"/>
  <c r="Q1080" i="10"/>
  <c r="R1080" i="10"/>
  <c r="S1080" i="10"/>
  <c r="T1080" i="10"/>
  <c r="V1080" i="10"/>
  <c r="Y1080" i="10"/>
  <c r="AB1080" i="10"/>
  <c r="AC1080" i="10"/>
  <c r="C1081" i="10"/>
  <c r="D1081" i="10"/>
  <c r="H1081" i="10"/>
  <c r="J1081" i="10"/>
  <c r="O1081" i="10"/>
  <c r="P1081" i="10"/>
  <c r="Q1081" i="10"/>
  <c r="R1081" i="10"/>
  <c r="S1081" i="10"/>
  <c r="T1081" i="10"/>
  <c r="V1081" i="10"/>
  <c r="Y1081" i="10"/>
  <c r="AB1081" i="10"/>
  <c r="AC1081" i="10"/>
  <c r="C1082" i="10"/>
  <c r="D1082" i="10"/>
  <c r="H1082" i="10"/>
  <c r="J1082" i="10"/>
  <c r="O1082" i="10"/>
  <c r="P1082" i="10"/>
  <c r="Q1082" i="10"/>
  <c r="R1082" i="10"/>
  <c r="S1082" i="10"/>
  <c r="T1082" i="10"/>
  <c r="V1082" i="10"/>
  <c r="Y1082" i="10"/>
  <c r="AB1082" i="10"/>
  <c r="AC1082" i="10"/>
  <c r="C1083" i="10"/>
  <c r="D1083" i="10"/>
  <c r="H1083" i="10"/>
  <c r="J1083" i="10"/>
  <c r="O1083" i="10"/>
  <c r="P1083" i="10"/>
  <c r="Q1083" i="10"/>
  <c r="R1083" i="10"/>
  <c r="S1083" i="10"/>
  <c r="T1083" i="10"/>
  <c r="V1083" i="10"/>
  <c r="Y1083" i="10"/>
  <c r="AB1083" i="10"/>
  <c r="AC1083" i="10"/>
  <c r="C1084" i="10"/>
  <c r="D1084" i="10"/>
  <c r="H1084" i="10"/>
  <c r="J1084" i="10"/>
  <c r="O1084" i="10"/>
  <c r="P1084" i="10"/>
  <c r="Q1084" i="10"/>
  <c r="R1084" i="10"/>
  <c r="S1084" i="10"/>
  <c r="T1084" i="10"/>
  <c r="V1084" i="10"/>
  <c r="Y1084" i="10"/>
  <c r="AB1084" i="10"/>
  <c r="AC1084" i="10"/>
  <c r="C1085" i="10"/>
  <c r="D1085" i="10"/>
  <c r="H1085" i="10"/>
  <c r="J1085" i="10"/>
  <c r="O1085" i="10"/>
  <c r="P1085" i="10"/>
  <c r="Q1085" i="10"/>
  <c r="R1085" i="10"/>
  <c r="S1085" i="10"/>
  <c r="T1085" i="10"/>
  <c r="V1085" i="10"/>
  <c r="Y1085" i="10"/>
  <c r="AB1085" i="10"/>
  <c r="AC1085" i="10"/>
  <c r="C1086" i="10"/>
  <c r="D1086" i="10"/>
  <c r="H1086" i="10"/>
  <c r="J1086" i="10"/>
  <c r="O1086" i="10"/>
  <c r="P1086" i="10"/>
  <c r="Q1086" i="10"/>
  <c r="R1086" i="10"/>
  <c r="S1086" i="10"/>
  <c r="T1086" i="10"/>
  <c r="V1086" i="10"/>
  <c r="Y1086" i="10"/>
  <c r="AB1086" i="10"/>
  <c r="AC1086" i="10"/>
  <c r="C1087" i="10"/>
  <c r="D1087" i="10"/>
  <c r="H1087" i="10"/>
  <c r="J1087" i="10"/>
  <c r="O1087" i="10"/>
  <c r="P1087" i="10"/>
  <c r="Q1087" i="10"/>
  <c r="R1087" i="10"/>
  <c r="S1087" i="10"/>
  <c r="T1087" i="10"/>
  <c r="V1087" i="10"/>
  <c r="Y1087" i="10"/>
  <c r="AB1087" i="10"/>
  <c r="AC1087" i="10"/>
  <c r="C1088" i="10"/>
  <c r="D1088" i="10"/>
  <c r="H1088" i="10"/>
  <c r="J1088" i="10"/>
  <c r="O1088" i="10"/>
  <c r="P1088" i="10"/>
  <c r="Q1088" i="10"/>
  <c r="R1088" i="10"/>
  <c r="S1088" i="10"/>
  <c r="T1088" i="10"/>
  <c r="V1088" i="10"/>
  <c r="Y1088" i="10"/>
  <c r="AB1088" i="10"/>
  <c r="AC1088" i="10"/>
  <c r="C1089" i="10"/>
  <c r="D1089" i="10"/>
  <c r="H1089" i="10"/>
  <c r="J1089" i="10"/>
  <c r="O1089" i="10"/>
  <c r="P1089" i="10"/>
  <c r="Q1089" i="10"/>
  <c r="R1089" i="10"/>
  <c r="S1089" i="10"/>
  <c r="T1089" i="10"/>
  <c r="V1089" i="10"/>
  <c r="Y1089" i="10"/>
  <c r="AB1089" i="10"/>
  <c r="AC1089" i="10"/>
  <c r="C1090" i="10"/>
  <c r="D1090" i="10"/>
  <c r="H1090" i="10"/>
  <c r="J1090" i="10"/>
  <c r="O1090" i="10"/>
  <c r="P1090" i="10"/>
  <c r="Q1090" i="10"/>
  <c r="R1090" i="10"/>
  <c r="S1090" i="10"/>
  <c r="T1090" i="10"/>
  <c r="V1090" i="10"/>
  <c r="Y1090" i="10"/>
  <c r="AB1090" i="10"/>
  <c r="AC1090" i="10"/>
  <c r="C1091" i="10"/>
  <c r="D1091" i="10"/>
  <c r="H1091" i="10"/>
  <c r="J1091" i="10"/>
  <c r="O1091" i="10"/>
  <c r="P1091" i="10"/>
  <c r="Q1091" i="10"/>
  <c r="R1091" i="10"/>
  <c r="S1091" i="10"/>
  <c r="T1091" i="10"/>
  <c r="V1091" i="10"/>
  <c r="Y1091" i="10"/>
  <c r="AB1091" i="10"/>
  <c r="AC1091" i="10"/>
  <c r="C1092" i="10"/>
  <c r="D1092" i="10"/>
  <c r="H1092" i="10"/>
  <c r="J1092" i="10"/>
  <c r="O1092" i="10"/>
  <c r="P1092" i="10"/>
  <c r="Q1092" i="10"/>
  <c r="R1092" i="10"/>
  <c r="S1092" i="10"/>
  <c r="T1092" i="10"/>
  <c r="V1092" i="10"/>
  <c r="Y1092" i="10"/>
  <c r="AB1092" i="10"/>
  <c r="AC1092" i="10"/>
  <c r="C1093" i="10"/>
  <c r="D1093" i="10"/>
  <c r="H1093" i="10"/>
  <c r="J1093" i="10"/>
  <c r="O1093" i="10"/>
  <c r="P1093" i="10"/>
  <c r="Q1093" i="10"/>
  <c r="R1093" i="10"/>
  <c r="S1093" i="10"/>
  <c r="T1093" i="10"/>
  <c r="V1093" i="10"/>
  <c r="Y1093" i="10"/>
  <c r="AB1093" i="10"/>
  <c r="AC1093" i="10"/>
  <c r="C1094" i="10"/>
  <c r="D1094" i="10"/>
  <c r="H1094" i="10"/>
  <c r="J1094" i="10"/>
  <c r="O1094" i="10"/>
  <c r="P1094" i="10"/>
  <c r="Q1094" i="10"/>
  <c r="R1094" i="10"/>
  <c r="S1094" i="10"/>
  <c r="T1094" i="10"/>
  <c r="V1094" i="10"/>
  <c r="Y1094" i="10"/>
  <c r="AB1094" i="10"/>
  <c r="AC1094" i="10"/>
  <c r="C1095" i="10"/>
  <c r="D1095" i="10"/>
  <c r="H1095" i="10"/>
  <c r="J1095" i="10"/>
  <c r="O1095" i="10"/>
  <c r="P1095" i="10"/>
  <c r="Q1095" i="10"/>
  <c r="R1095" i="10"/>
  <c r="S1095" i="10"/>
  <c r="T1095" i="10"/>
  <c r="V1095" i="10"/>
  <c r="Y1095" i="10"/>
  <c r="AB1095" i="10"/>
  <c r="AC1095" i="10"/>
  <c r="C1096" i="10"/>
  <c r="D1096" i="10"/>
  <c r="H1096" i="10"/>
  <c r="J1096" i="10"/>
  <c r="O1096" i="10"/>
  <c r="P1096" i="10"/>
  <c r="Q1096" i="10"/>
  <c r="R1096" i="10"/>
  <c r="S1096" i="10"/>
  <c r="T1096" i="10"/>
  <c r="V1096" i="10"/>
  <c r="Y1096" i="10"/>
  <c r="AB1096" i="10"/>
  <c r="AC1096" i="10"/>
  <c r="C1097" i="10"/>
  <c r="D1097" i="10"/>
  <c r="H1097" i="10"/>
  <c r="J1097" i="10"/>
  <c r="O1097" i="10"/>
  <c r="P1097" i="10"/>
  <c r="Q1097" i="10"/>
  <c r="R1097" i="10"/>
  <c r="S1097" i="10"/>
  <c r="T1097" i="10"/>
  <c r="V1097" i="10"/>
  <c r="Y1097" i="10"/>
  <c r="AB1097" i="10"/>
  <c r="AC1097" i="10"/>
  <c r="C1098" i="10"/>
  <c r="D1098" i="10"/>
  <c r="H1098" i="10"/>
  <c r="J1098" i="10"/>
  <c r="O1098" i="10"/>
  <c r="P1098" i="10"/>
  <c r="Q1098" i="10"/>
  <c r="R1098" i="10"/>
  <c r="S1098" i="10"/>
  <c r="T1098" i="10"/>
  <c r="V1098" i="10"/>
  <c r="Y1098" i="10"/>
  <c r="AB1098" i="10"/>
  <c r="AC1098" i="10"/>
  <c r="C1099" i="10"/>
  <c r="D1099" i="10"/>
  <c r="H1099" i="10"/>
  <c r="J1099" i="10"/>
  <c r="O1099" i="10"/>
  <c r="P1099" i="10"/>
  <c r="Q1099" i="10"/>
  <c r="R1099" i="10"/>
  <c r="S1099" i="10"/>
  <c r="T1099" i="10"/>
  <c r="V1099" i="10"/>
  <c r="Y1099" i="10"/>
  <c r="AB1099" i="10"/>
  <c r="AC1099" i="10"/>
  <c r="C1100" i="10"/>
  <c r="D1100" i="10"/>
  <c r="H1100" i="10"/>
  <c r="J1100" i="10"/>
  <c r="O1100" i="10"/>
  <c r="P1100" i="10"/>
  <c r="Q1100" i="10"/>
  <c r="R1100" i="10"/>
  <c r="S1100" i="10"/>
  <c r="T1100" i="10"/>
  <c r="V1100" i="10"/>
  <c r="Y1100" i="10"/>
  <c r="AB1100" i="10"/>
  <c r="AC1100" i="10"/>
  <c r="C1101" i="10"/>
  <c r="D1101" i="10"/>
  <c r="H1101" i="10"/>
  <c r="J1101" i="10"/>
  <c r="O1101" i="10"/>
  <c r="P1101" i="10"/>
  <c r="Q1101" i="10"/>
  <c r="R1101" i="10"/>
  <c r="S1101" i="10"/>
  <c r="T1101" i="10"/>
  <c r="V1101" i="10"/>
  <c r="Y1101" i="10"/>
  <c r="AB1101" i="10"/>
  <c r="AC1101" i="10"/>
  <c r="C1102" i="10"/>
  <c r="D1102" i="10"/>
  <c r="H1102" i="10"/>
  <c r="J1102" i="10"/>
  <c r="O1102" i="10"/>
  <c r="P1102" i="10"/>
  <c r="Q1102" i="10"/>
  <c r="R1102" i="10"/>
  <c r="S1102" i="10"/>
  <c r="T1102" i="10"/>
  <c r="V1102" i="10"/>
  <c r="Y1102" i="10"/>
  <c r="AB1102" i="10"/>
  <c r="AC1102" i="10"/>
  <c r="C1103" i="10"/>
  <c r="D1103" i="10"/>
  <c r="H1103" i="10"/>
  <c r="J1103" i="10"/>
  <c r="O1103" i="10"/>
  <c r="P1103" i="10"/>
  <c r="Q1103" i="10"/>
  <c r="R1103" i="10"/>
  <c r="S1103" i="10"/>
  <c r="T1103" i="10"/>
  <c r="V1103" i="10"/>
  <c r="Y1103" i="10"/>
  <c r="AB1103" i="10"/>
  <c r="AC1103" i="10"/>
  <c r="C1104" i="10"/>
  <c r="D1104" i="10"/>
  <c r="H1104" i="10"/>
  <c r="J1104" i="10"/>
  <c r="O1104" i="10"/>
  <c r="P1104" i="10"/>
  <c r="Q1104" i="10"/>
  <c r="R1104" i="10"/>
  <c r="S1104" i="10"/>
  <c r="T1104" i="10"/>
  <c r="V1104" i="10"/>
  <c r="Y1104" i="10"/>
  <c r="AB1104" i="10"/>
  <c r="AC1104" i="10"/>
  <c r="C1105" i="10"/>
  <c r="D1105" i="10"/>
  <c r="H1105" i="10"/>
  <c r="J1105" i="10"/>
  <c r="O1105" i="10"/>
  <c r="P1105" i="10"/>
  <c r="Q1105" i="10"/>
  <c r="R1105" i="10"/>
  <c r="S1105" i="10"/>
  <c r="T1105" i="10"/>
  <c r="V1105" i="10"/>
  <c r="Y1105" i="10"/>
  <c r="AB1105" i="10"/>
  <c r="AC1105" i="10"/>
  <c r="C1106" i="10"/>
  <c r="D1106" i="10"/>
  <c r="H1106" i="10"/>
  <c r="J1106" i="10"/>
  <c r="O1106" i="10"/>
  <c r="P1106" i="10"/>
  <c r="Q1106" i="10"/>
  <c r="R1106" i="10"/>
  <c r="S1106" i="10"/>
  <c r="T1106" i="10"/>
  <c r="V1106" i="10"/>
  <c r="Y1106" i="10"/>
  <c r="AB1106" i="10"/>
  <c r="AC1106" i="10"/>
  <c r="C1107" i="10"/>
  <c r="D1107" i="10"/>
  <c r="H1107" i="10"/>
  <c r="J1107" i="10"/>
  <c r="O1107" i="10"/>
  <c r="P1107" i="10"/>
  <c r="Q1107" i="10"/>
  <c r="R1107" i="10"/>
  <c r="S1107" i="10"/>
  <c r="T1107" i="10"/>
  <c r="V1107" i="10"/>
  <c r="Y1107" i="10"/>
  <c r="AB1107" i="10"/>
  <c r="AC1107" i="10"/>
  <c r="C1108" i="10"/>
  <c r="D1108" i="10"/>
  <c r="H1108" i="10"/>
  <c r="J1108" i="10"/>
  <c r="O1108" i="10"/>
  <c r="P1108" i="10"/>
  <c r="Q1108" i="10"/>
  <c r="R1108" i="10"/>
  <c r="S1108" i="10"/>
  <c r="T1108" i="10"/>
  <c r="V1108" i="10"/>
  <c r="Y1108" i="10"/>
  <c r="AB1108" i="10"/>
  <c r="AC1108" i="10"/>
  <c r="C1109" i="10"/>
  <c r="D1109" i="10"/>
  <c r="H1109" i="10"/>
  <c r="J1109" i="10"/>
  <c r="O1109" i="10"/>
  <c r="P1109" i="10"/>
  <c r="Q1109" i="10"/>
  <c r="R1109" i="10"/>
  <c r="S1109" i="10"/>
  <c r="T1109" i="10"/>
  <c r="V1109" i="10"/>
  <c r="Y1109" i="10"/>
  <c r="AB1109" i="10"/>
  <c r="AC1109" i="10"/>
  <c r="C1110" i="10"/>
  <c r="D1110" i="10"/>
  <c r="H1110" i="10"/>
  <c r="J1110" i="10"/>
  <c r="O1110" i="10"/>
  <c r="P1110" i="10"/>
  <c r="Q1110" i="10"/>
  <c r="R1110" i="10"/>
  <c r="S1110" i="10"/>
  <c r="T1110" i="10"/>
  <c r="V1110" i="10"/>
  <c r="Y1110" i="10"/>
  <c r="AB1110" i="10"/>
  <c r="AC1110" i="10"/>
  <c r="C1111" i="10"/>
  <c r="D1111" i="10"/>
  <c r="H1111" i="10"/>
  <c r="J1111" i="10"/>
  <c r="O1111" i="10"/>
  <c r="P1111" i="10"/>
  <c r="Q1111" i="10"/>
  <c r="R1111" i="10"/>
  <c r="S1111" i="10"/>
  <c r="T1111" i="10"/>
  <c r="V1111" i="10"/>
  <c r="Y1111" i="10"/>
  <c r="AB1111" i="10"/>
  <c r="AC1111" i="10"/>
  <c r="C1112" i="10"/>
  <c r="D1112" i="10"/>
  <c r="H1112" i="10"/>
  <c r="J1112" i="10"/>
  <c r="O1112" i="10"/>
  <c r="P1112" i="10"/>
  <c r="Q1112" i="10"/>
  <c r="R1112" i="10"/>
  <c r="S1112" i="10"/>
  <c r="T1112" i="10"/>
  <c r="V1112" i="10"/>
  <c r="Y1112" i="10"/>
  <c r="AB1112" i="10"/>
  <c r="AC1112" i="10"/>
  <c r="C1113" i="10"/>
  <c r="D1113" i="10"/>
  <c r="H1113" i="10"/>
  <c r="J1113" i="10"/>
  <c r="O1113" i="10"/>
  <c r="P1113" i="10"/>
  <c r="Q1113" i="10"/>
  <c r="R1113" i="10"/>
  <c r="S1113" i="10"/>
  <c r="T1113" i="10"/>
  <c r="V1113" i="10"/>
  <c r="Y1113" i="10"/>
  <c r="AB1113" i="10"/>
  <c r="AC1113" i="10"/>
  <c r="C1114" i="10"/>
  <c r="D1114" i="10"/>
  <c r="H1114" i="10"/>
  <c r="J1114" i="10"/>
  <c r="O1114" i="10"/>
  <c r="P1114" i="10"/>
  <c r="Q1114" i="10"/>
  <c r="R1114" i="10"/>
  <c r="S1114" i="10"/>
  <c r="T1114" i="10"/>
  <c r="V1114" i="10"/>
  <c r="Y1114" i="10"/>
  <c r="AB1114" i="10"/>
  <c r="AC1114" i="10"/>
  <c r="C1115" i="10"/>
  <c r="D1115" i="10"/>
  <c r="H1115" i="10"/>
  <c r="J1115" i="10"/>
  <c r="O1115" i="10"/>
  <c r="P1115" i="10"/>
  <c r="Q1115" i="10"/>
  <c r="R1115" i="10"/>
  <c r="S1115" i="10"/>
  <c r="T1115" i="10"/>
  <c r="V1115" i="10"/>
  <c r="Y1115" i="10"/>
  <c r="AB1115" i="10"/>
  <c r="AC1115" i="10"/>
  <c r="C1116" i="10"/>
  <c r="D1116" i="10"/>
  <c r="H1116" i="10"/>
  <c r="J1116" i="10"/>
  <c r="O1116" i="10"/>
  <c r="P1116" i="10"/>
  <c r="Q1116" i="10"/>
  <c r="R1116" i="10"/>
  <c r="S1116" i="10"/>
  <c r="T1116" i="10"/>
  <c r="V1116" i="10"/>
  <c r="Y1116" i="10"/>
  <c r="AB1116" i="10"/>
  <c r="AC1116" i="10"/>
  <c r="C1117" i="10"/>
  <c r="D1117" i="10"/>
  <c r="H1117" i="10"/>
  <c r="J1117" i="10"/>
  <c r="O1117" i="10"/>
  <c r="P1117" i="10"/>
  <c r="Q1117" i="10"/>
  <c r="R1117" i="10"/>
  <c r="S1117" i="10"/>
  <c r="T1117" i="10"/>
  <c r="V1117" i="10"/>
  <c r="Y1117" i="10"/>
  <c r="AB1117" i="10"/>
  <c r="AC1117" i="10"/>
  <c r="C1118" i="10"/>
  <c r="D1118" i="10"/>
  <c r="H1118" i="10"/>
  <c r="J1118" i="10"/>
  <c r="O1118" i="10"/>
  <c r="P1118" i="10"/>
  <c r="Q1118" i="10"/>
  <c r="R1118" i="10"/>
  <c r="S1118" i="10"/>
  <c r="T1118" i="10"/>
  <c r="V1118" i="10"/>
  <c r="Y1118" i="10"/>
  <c r="AB1118" i="10"/>
  <c r="AC1118" i="10"/>
  <c r="C1119" i="10"/>
  <c r="D1119" i="10"/>
  <c r="H1119" i="10"/>
  <c r="J1119" i="10"/>
  <c r="O1119" i="10"/>
  <c r="P1119" i="10"/>
  <c r="Q1119" i="10"/>
  <c r="R1119" i="10"/>
  <c r="S1119" i="10"/>
  <c r="T1119" i="10"/>
  <c r="V1119" i="10"/>
  <c r="Y1119" i="10"/>
  <c r="AB1119" i="10"/>
  <c r="AC1119" i="10"/>
  <c r="C1120" i="10"/>
  <c r="D1120" i="10"/>
  <c r="H1120" i="10"/>
  <c r="J1120" i="10"/>
  <c r="O1120" i="10"/>
  <c r="P1120" i="10"/>
  <c r="Q1120" i="10"/>
  <c r="R1120" i="10"/>
  <c r="S1120" i="10"/>
  <c r="T1120" i="10"/>
  <c r="V1120" i="10"/>
  <c r="Y1120" i="10"/>
  <c r="AB1120" i="10"/>
  <c r="AC1120" i="10"/>
  <c r="C1121" i="10"/>
  <c r="D1121" i="10"/>
  <c r="H1121" i="10"/>
  <c r="J1121" i="10"/>
  <c r="O1121" i="10"/>
  <c r="P1121" i="10"/>
  <c r="Q1121" i="10"/>
  <c r="R1121" i="10"/>
  <c r="S1121" i="10"/>
  <c r="T1121" i="10"/>
  <c r="V1121" i="10"/>
  <c r="Y1121" i="10"/>
  <c r="AB1121" i="10"/>
  <c r="AC1121" i="10"/>
  <c r="C1122" i="10"/>
  <c r="D1122" i="10"/>
  <c r="H1122" i="10"/>
  <c r="J1122" i="10"/>
  <c r="O1122" i="10"/>
  <c r="P1122" i="10"/>
  <c r="Q1122" i="10"/>
  <c r="R1122" i="10"/>
  <c r="S1122" i="10"/>
  <c r="T1122" i="10"/>
  <c r="V1122" i="10"/>
  <c r="Y1122" i="10"/>
  <c r="AB1122" i="10"/>
  <c r="AC1122" i="10"/>
  <c r="C1123" i="10"/>
  <c r="D1123" i="10"/>
  <c r="H1123" i="10"/>
  <c r="J1123" i="10"/>
  <c r="O1123" i="10"/>
  <c r="P1123" i="10"/>
  <c r="Q1123" i="10"/>
  <c r="R1123" i="10"/>
  <c r="S1123" i="10"/>
  <c r="T1123" i="10"/>
  <c r="V1123" i="10"/>
  <c r="Y1123" i="10"/>
  <c r="AB1123" i="10"/>
  <c r="AC1123" i="10"/>
  <c r="C1124" i="10"/>
  <c r="D1124" i="10"/>
  <c r="H1124" i="10"/>
  <c r="J1124" i="10"/>
  <c r="O1124" i="10"/>
  <c r="P1124" i="10"/>
  <c r="Q1124" i="10"/>
  <c r="R1124" i="10"/>
  <c r="S1124" i="10"/>
  <c r="T1124" i="10"/>
  <c r="V1124" i="10"/>
  <c r="Y1124" i="10"/>
  <c r="AB1124" i="10"/>
  <c r="AC1124" i="10"/>
  <c r="C1125" i="10"/>
  <c r="D1125" i="10"/>
  <c r="H1125" i="10"/>
  <c r="J1125" i="10"/>
  <c r="O1125" i="10"/>
  <c r="P1125" i="10"/>
  <c r="Q1125" i="10"/>
  <c r="R1125" i="10"/>
  <c r="S1125" i="10"/>
  <c r="T1125" i="10"/>
  <c r="V1125" i="10"/>
  <c r="Y1125" i="10"/>
  <c r="AB1125" i="10"/>
  <c r="AC1125" i="10"/>
  <c r="C1126" i="10"/>
  <c r="D1126" i="10"/>
  <c r="H1126" i="10"/>
  <c r="J1126" i="10"/>
  <c r="O1126" i="10"/>
  <c r="P1126" i="10"/>
  <c r="Q1126" i="10"/>
  <c r="R1126" i="10"/>
  <c r="S1126" i="10"/>
  <c r="T1126" i="10"/>
  <c r="V1126" i="10"/>
  <c r="Y1126" i="10"/>
  <c r="AB1126" i="10"/>
  <c r="AC1126" i="10"/>
  <c r="C1127" i="10"/>
  <c r="D1127" i="10"/>
  <c r="H1127" i="10"/>
  <c r="J1127" i="10"/>
  <c r="O1127" i="10"/>
  <c r="P1127" i="10"/>
  <c r="Q1127" i="10"/>
  <c r="R1127" i="10"/>
  <c r="S1127" i="10"/>
  <c r="T1127" i="10"/>
  <c r="V1127" i="10"/>
  <c r="Y1127" i="10"/>
  <c r="AB1127" i="10"/>
  <c r="AC1127" i="10"/>
  <c r="C1128" i="10"/>
  <c r="D1128" i="10"/>
  <c r="H1128" i="10"/>
  <c r="J1128" i="10"/>
  <c r="O1128" i="10"/>
  <c r="P1128" i="10"/>
  <c r="Q1128" i="10"/>
  <c r="R1128" i="10"/>
  <c r="S1128" i="10"/>
  <c r="T1128" i="10"/>
  <c r="V1128" i="10"/>
  <c r="Y1128" i="10"/>
  <c r="AB1128" i="10"/>
  <c r="AC1128" i="10"/>
  <c r="C1129" i="10"/>
  <c r="D1129" i="10"/>
  <c r="H1129" i="10"/>
  <c r="J1129" i="10"/>
  <c r="O1129" i="10"/>
  <c r="P1129" i="10"/>
  <c r="Q1129" i="10"/>
  <c r="R1129" i="10"/>
  <c r="S1129" i="10"/>
  <c r="T1129" i="10"/>
  <c r="V1129" i="10"/>
  <c r="Y1129" i="10"/>
  <c r="AB1129" i="10"/>
  <c r="AC1129" i="10"/>
  <c r="C1130" i="10"/>
  <c r="D1130" i="10"/>
  <c r="H1130" i="10"/>
  <c r="J1130" i="10"/>
  <c r="O1130" i="10"/>
  <c r="P1130" i="10"/>
  <c r="Q1130" i="10"/>
  <c r="R1130" i="10"/>
  <c r="S1130" i="10"/>
  <c r="T1130" i="10"/>
  <c r="V1130" i="10"/>
  <c r="Y1130" i="10"/>
  <c r="AB1130" i="10"/>
  <c r="AC1130" i="10"/>
  <c r="C1131" i="10"/>
  <c r="D1131" i="10"/>
  <c r="H1131" i="10"/>
  <c r="J1131" i="10"/>
  <c r="O1131" i="10"/>
  <c r="P1131" i="10"/>
  <c r="Q1131" i="10"/>
  <c r="R1131" i="10"/>
  <c r="S1131" i="10"/>
  <c r="T1131" i="10"/>
  <c r="V1131" i="10"/>
  <c r="Y1131" i="10"/>
  <c r="AB1131" i="10"/>
  <c r="AC1131" i="10"/>
  <c r="C1132" i="10"/>
  <c r="D1132" i="10"/>
  <c r="H1132" i="10"/>
  <c r="J1132" i="10"/>
  <c r="O1132" i="10"/>
  <c r="P1132" i="10"/>
  <c r="Q1132" i="10"/>
  <c r="R1132" i="10"/>
  <c r="S1132" i="10"/>
  <c r="T1132" i="10"/>
  <c r="V1132" i="10"/>
  <c r="Y1132" i="10"/>
  <c r="AB1132" i="10"/>
  <c r="AC1132" i="10"/>
  <c r="C1133" i="10"/>
  <c r="D1133" i="10"/>
  <c r="H1133" i="10"/>
  <c r="J1133" i="10"/>
  <c r="O1133" i="10"/>
  <c r="P1133" i="10"/>
  <c r="Q1133" i="10"/>
  <c r="R1133" i="10"/>
  <c r="S1133" i="10"/>
  <c r="T1133" i="10"/>
  <c r="V1133" i="10"/>
  <c r="Y1133" i="10"/>
  <c r="AB1133" i="10"/>
  <c r="AC1133" i="10"/>
  <c r="C1134" i="10"/>
  <c r="D1134" i="10"/>
  <c r="H1134" i="10"/>
  <c r="J1134" i="10"/>
  <c r="O1134" i="10"/>
  <c r="P1134" i="10"/>
  <c r="Q1134" i="10"/>
  <c r="R1134" i="10"/>
  <c r="S1134" i="10"/>
  <c r="T1134" i="10"/>
  <c r="V1134" i="10"/>
  <c r="Y1134" i="10"/>
  <c r="AB1134" i="10"/>
  <c r="AC1134" i="10"/>
  <c r="C1135" i="10"/>
  <c r="D1135" i="10"/>
  <c r="H1135" i="10"/>
  <c r="J1135" i="10"/>
  <c r="O1135" i="10"/>
  <c r="P1135" i="10"/>
  <c r="Q1135" i="10"/>
  <c r="R1135" i="10"/>
  <c r="S1135" i="10"/>
  <c r="T1135" i="10"/>
  <c r="V1135" i="10"/>
  <c r="Y1135" i="10"/>
  <c r="AB1135" i="10"/>
  <c r="AC1135" i="10"/>
  <c r="C1136" i="10"/>
  <c r="D1136" i="10"/>
  <c r="H1136" i="10"/>
  <c r="J1136" i="10"/>
  <c r="O1136" i="10"/>
  <c r="P1136" i="10"/>
  <c r="Q1136" i="10"/>
  <c r="R1136" i="10"/>
  <c r="S1136" i="10"/>
  <c r="T1136" i="10"/>
  <c r="V1136" i="10"/>
  <c r="Y1136" i="10"/>
  <c r="AB1136" i="10"/>
  <c r="AC1136" i="10"/>
  <c r="C1137" i="10"/>
  <c r="D1137" i="10"/>
  <c r="H1137" i="10"/>
  <c r="J1137" i="10"/>
  <c r="O1137" i="10"/>
  <c r="P1137" i="10"/>
  <c r="Q1137" i="10"/>
  <c r="R1137" i="10"/>
  <c r="S1137" i="10"/>
  <c r="T1137" i="10"/>
  <c r="V1137" i="10"/>
  <c r="Y1137" i="10"/>
  <c r="AB1137" i="10"/>
  <c r="AC1137" i="10"/>
  <c r="C1138" i="10"/>
  <c r="D1138" i="10"/>
  <c r="H1138" i="10"/>
  <c r="J1138" i="10"/>
  <c r="O1138" i="10"/>
  <c r="P1138" i="10"/>
  <c r="Q1138" i="10"/>
  <c r="R1138" i="10"/>
  <c r="S1138" i="10"/>
  <c r="T1138" i="10"/>
  <c r="V1138" i="10"/>
  <c r="Y1138" i="10"/>
  <c r="AB1138" i="10"/>
  <c r="AC1138" i="10"/>
  <c r="C1139" i="10"/>
  <c r="D1139" i="10"/>
  <c r="H1139" i="10"/>
  <c r="J1139" i="10"/>
  <c r="O1139" i="10"/>
  <c r="P1139" i="10"/>
  <c r="Q1139" i="10"/>
  <c r="R1139" i="10"/>
  <c r="S1139" i="10"/>
  <c r="T1139" i="10"/>
  <c r="V1139" i="10"/>
  <c r="Y1139" i="10"/>
  <c r="AB1139" i="10"/>
  <c r="AC1139" i="10"/>
  <c r="C1140" i="10"/>
  <c r="D1140" i="10"/>
  <c r="H1140" i="10"/>
  <c r="J1140" i="10"/>
  <c r="O1140" i="10"/>
  <c r="P1140" i="10"/>
  <c r="Q1140" i="10"/>
  <c r="R1140" i="10"/>
  <c r="S1140" i="10"/>
  <c r="T1140" i="10"/>
  <c r="V1140" i="10"/>
  <c r="Y1140" i="10"/>
  <c r="AB1140" i="10"/>
  <c r="AC1140" i="10"/>
  <c r="C1141" i="10"/>
  <c r="D1141" i="10"/>
  <c r="H1141" i="10"/>
  <c r="J1141" i="10"/>
  <c r="O1141" i="10"/>
  <c r="P1141" i="10"/>
  <c r="Q1141" i="10"/>
  <c r="R1141" i="10"/>
  <c r="S1141" i="10"/>
  <c r="T1141" i="10"/>
  <c r="V1141" i="10"/>
  <c r="Y1141" i="10"/>
  <c r="AB1141" i="10"/>
  <c r="AC1141" i="10"/>
  <c r="C1142" i="10"/>
  <c r="D1142" i="10"/>
  <c r="H1142" i="10"/>
  <c r="J1142" i="10"/>
  <c r="O1142" i="10"/>
  <c r="P1142" i="10"/>
  <c r="Q1142" i="10"/>
  <c r="R1142" i="10"/>
  <c r="S1142" i="10"/>
  <c r="T1142" i="10"/>
  <c r="V1142" i="10"/>
  <c r="Y1142" i="10"/>
  <c r="AB1142" i="10"/>
  <c r="AC1142" i="10"/>
  <c r="C1143" i="10"/>
  <c r="D1143" i="10"/>
  <c r="H1143" i="10"/>
  <c r="J1143" i="10"/>
  <c r="O1143" i="10"/>
  <c r="P1143" i="10"/>
  <c r="Q1143" i="10"/>
  <c r="R1143" i="10"/>
  <c r="S1143" i="10"/>
  <c r="T1143" i="10"/>
  <c r="V1143" i="10"/>
  <c r="Y1143" i="10"/>
  <c r="AB1143" i="10"/>
  <c r="AC1143" i="10"/>
  <c r="C1144" i="10"/>
  <c r="D1144" i="10"/>
  <c r="H1144" i="10"/>
  <c r="J1144" i="10"/>
  <c r="O1144" i="10"/>
  <c r="P1144" i="10"/>
  <c r="Q1144" i="10"/>
  <c r="R1144" i="10"/>
  <c r="S1144" i="10"/>
  <c r="T1144" i="10"/>
  <c r="V1144" i="10"/>
  <c r="Y1144" i="10"/>
  <c r="AB1144" i="10"/>
  <c r="AC1144" i="10"/>
  <c r="C1145" i="10"/>
  <c r="D1145" i="10"/>
  <c r="H1145" i="10"/>
  <c r="J1145" i="10"/>
  <c r="O1145" i="10"/>
  <c r="P1145" i="10"/>
  <c r="Q1145" i="10"/>
  <c r="R1145" i="10"/>
  <c r="S1145" i="10"/>
  <c r="T1145" i="10"/>
  <c r="V1145" i="10"/>
  <c r="Y1145" i="10"/>
  <c r="AB1145" i="10"/>
  <c r="AC1145" i="10"/>
  <c r="C1146" i="10"/>
  <c r="D1146" i="10"/>
  <c r="H1146" i="10"/>
  <c r="J1146" i="10"/>
  <c r="O1146" i="10"/>
  <c r="P1146" i="10"/>
  <c r="Q1146" i="10"/>
  <c r="R1146" i="10"/>
  <c r="S1146" i="10"/>
  <c r="T1146" i="10"/>
  <c r="V1146" i="10"/>
  <c r="Y1146" i="10"/>
  <c r="AB1146" i="10"/>
  <c r="AC1146" i="10"/>
  <c r="C1147" i="10"/>
  <c r="D1147" i="10"/>
  <c r="H1147" i="10"/>
  <c r="J1147" i="10"/>
  <c r="O1147" i="10"/>
  <c r="P1147" i="10"/>
  <c r="Q1147" i="10"/>
  <c r="R1147" i="10"/>
  <c r="S1147" i="10"/>
  <c r="T1147" i="10"/>
  <c r="V1147" i="10"/>
  <c r="Y1147" i="10"/>
  <c r="AB1147" i="10"/>
  <c r="AC1147" i="10"/>
  <c r="C1148" i="10"/>
  <c r="D1148" i="10"/>
  <c r="H1148" i="10"/>
  <c r="J1148" i="10"/>
  <c r="O1148" i="10"/>
  <c r="P1148" i="10"/>
  <c r="Q1148" i="10"/>
  <c r="R1148" i="10"/>
  <c r="S1148" i="10"/>
  <c r="T1148" i="10"/>
  <c r="V1148" i="10"/>
  <c r="Y1148" i="10"/>
  <c r="AB1148" i="10"/>
  <c r="AC1148" i="10"/>
  <c r="C1149" i="10"/>
  <c r="D1149" i="10"/>
  <c r="H1149" i="10"/>
  <c r="J1149" i="10"/>
  <c r="O1149" i="10"/>
  <c r="P1149" i="10"/>
  <c r="Q1149" i="10"/>
  <c r="R1149" i="10"/>
  <c r="S1149" i="10"/>
  <c r="T1149" i="10"/>
  <c r="V1149" i="10"/>
  <c r="Y1149" i="10"/>
  <c r="AB1149" i="10"/>
  <c r="AC1149" i="10"/>
  <c r="C1150" i="10"/>
  <c r="D1150" i="10"/>
  <c r="H1150" i="10"/>
  <c r="J1150" i="10"/>
  <c r="O1150" i="10"/>
  <c r="P1150" i="10"/>
  <c r="Q1150" i="10"/>
  <c r="R1150" i="10"/>
  <c r="S1150" i="10"/>
  <c r="T1150" i="10"/>
  <c r="V1150" i="10"/>
  <c r="Y1150" i="10"/>
  <c r="AB1150" i="10"/>
  <c r="AC1150" i="10"/>
  <c r="C1151" i="10"/>
  <c r="D1151" i="10"/>
  <c r="H1151" i="10"/>
  <c r="J1151" i="10"/>
  <c r="O1151" i="10"/>
  <c r="P1151" i="10"/>
  <c r="Q1151" i="10"/>
  <c r="R1151" i="10"/>
  <c r="S1151" i="10"/>
  <c r="T1151" i="10"/>
  <c r="V1151" i="10"/>
  <c r="Y1151" i="10"/>
  <c r="AB1151" i="10"/>
  <c r="AC1151" i="10"/>
  <c r="C1152" i="10"/>
  <c r="D1152" i="10"/>
  <c r="H1152" i="10"/>
  <c r="J1152" i="10"/>
  <c r="O1152" i="10"/>
  <c r="P1152" i="10"/>
  <c r="Q1152" i="10"/>
  <c r="R1152" i="10"/>
  <c r="S1152" i="10"/>
  <c r="T1152" i="10"/>
  <c r="V1152" i="10"/>
  <c r="Y1152" i="10"/>
  <c r="AB1152" i="10"/>
  <c r="AC1152" i="10"/>
  <c r="C1153" i="10"/>
  <c r="D1153" i="10"/>
  <c r="H1153" i="10"/>
  <c r="J1153" i="10"/>
  <c r="O1153" i="10"/>
  <c r="P1153" i="10"/>
  <c r="Q1153" i="10"/>
  <c r="R1153" i="10"/>
  <c r="S1153" i="10"/>
  <c r="T1153" i="10"/>
  <c r="V1153" i="10"/>
  <c r="Y1153" i="10"/>
  <c r="AB1153" i="10"/>
  <c r="AC1153" i="10"/>
  <c r="C1154" i="10"/>
  <c r="D1154" i="10"/>
  <c r="H1154" i="10"/>
  <c r="J1154" i="10"/>
  <c r="O1154" i="10"/>
  <c r="P1154" i="10"/>
  <c r="Q1154" i="10"/>
  <c r="R1154" i="10"/>
  <c r="S1154" i="10"/>
  <c r="T1154" i="10"/>
  <c r="V1154" i="10"/>
  <c r="Y1154" i="10"/>
  <c r="AB1154" i="10"/>
  <c r="AC1154" i="10"/>
  <c r="C1155" i="10"/>
  <c r="D1155" i="10"/>
  <c r="H1155" i="10"/>
  <c r="J1155" i="10"/>
  <c r="O1155" i="10"/>
  <c r="P1155" i="10"/>
  <c r="Q1155" i="10"/>
  <c r="R1155" i="10"/>
  <c r="S1155" i="10"/>
  <c r="T1155" i="10"/>
  <c r="V1155" i="10"/>
  <c r="Y1155" i="10"/>
  <c r="AB1155" i="10"/>
  <c r="AC1155" i="10"/>
  <c r="C1156" i="10"/>
  <c r="D1156" i="10"/>
  <c r="H1156" i="10"/>
  <c r="J1156" i="10"/>
  <c r="O1156" i="10"/>
  <c r="P1156" i="10"/>
  <c r="Q1156" i="10"/>
  <c r="R1156" i="10"/>
  <c r="S1156" i="10"/>
  <c r="T1156" i="10"/>
  <c r="V1156" i="10"/>
  <c r="Y1156" i="10"/>
  <c r="AB1156" i="10"/>
  <c r="AC1156" i="10"/>
  <c r="C1157" i="10"/>
  <c r="D1157" i="10"/>
  <c r="H1157" i="10"/>
  <c r="J1157" i="10"/>
  <c r="O1157" i="10"/>
  <c r="P1157" i="10"/>
  <c r="Q1157" i="10"/>
  <c r="R1157" i="10"/>
  <c r="S1157" i="10"/>
  <c r="T1157" i="10"/>
  <c r="V1157" i="10"/>
  <c r="Y1157" i="10"/>
  <c r="AB1157" i="10"/>
  <c r="AC1157" i="10"/>
  <c r="C1158" i="10"/>
  <c r="D1158" i="10"/>
  <c r="H1158" i="10"/>
  <c r="J1158" i="10"/>
  <c r="O1158" i="10"/>
  <c r="P1158" i="10"/>
  <c r="Q1158" i="10"/>
  <c r="R1158" i="10"/>
  <c r="S1158" i="10"/>
  <c r="T1158" i="10"/>
  <c r="V1158" i="10"/>
  <c r="Y1158" i="10"/>
  <c r="AB1158" i="10"/>
  <c r="AC1158" i="10"/>
  <c r="C1159" i="10"/>
  <c r="D1159" i="10"/>
  <c r="H1159" i="10"/>
  <c r="J1159" i="10"/>
  <c r="O1159" i="10"/>
  <c r="P1159" i="10"/>
  <c r="Q1159" i="10"/>
  <c r="R1159" i="10"/>
  <c r="S1159" i="10"/>
  <c r="T1159" i="10"/>
  <c r="V1159" i="10"/>
  <c r="Y1159" i="10"/>
  <c r="AB1159" i="10"/>
  <c r="AC1159" i="10"/>
  <c r="C1160" i="10"/>
  <c r="D1160" i="10"/>
  <c r="H1160" i="10"/>
  <c r="J1160" i="10"/>
  <c r="O1160" i="10"/>
  <c r="P1160" i="10"/>
  <c r="Q1160" i="10"/>
  <c r="R1160" i="10"/>
  <c r="S1160" i="10"/>
  <c r="T1160" i="10"/>
  <c r="V1160" i="10"/>
  <c r="Y1160" i="10"/>
  <c r="AB1160" i="10"/>
  <c r="AC1160" i="10"/>
  <c r="C1161" i="10"/>
  <c r="D1161" i="10"/>
  <c r="H1161" i="10"/>
  <c r="J1161" i="10"/>
  <c r="O1161" i="10"/>
  <c r="P1161" i="10"/>
  <c r="Q1161" i="10"/>
  <c r="R1161" i="10"/>
  <c r="S1161" i="10"/>
  <c r="T1161" i="10"/>
  <c r="V1161" i="10"/>
  <c r="Y1161" i="10"/>
  <c r="AB1161" i="10"/>
  <c r="AC1161" i="10"/>
  <c r="C1162" i="10"/>
  <c r="D1162" i="10"/>
  <c r="H1162" i="10"/>
  <c r="J1162" i="10"/>
  <c r="O1162" i="10"/>
  <c r="P1162" i="10"/>
  <c r="Q1162" i="10"/>
  <c r="R1162" i="10"/>
  <c r="S1162" i="10"/>
  <c r="T1162" i="10"/>
  <c r="V1162" i="10"/>
  <c r="Y1162" i="10"/>
  <c r="AB1162" i="10"/>
  <c r="AC1162" i="10"/>
  <c r="C1163" i="10"/>
  <c r="D1163" i="10"/>
  <c r="H1163" i="10"/>
  <c r="J1163" i="10"/>
  <c r="O1163" i="10"/>
  <c r="P1163" i="10"/>
  <c r="Q1163" i="10"/>
  <c r="R1163" i="10"/>
  <c r="S1163" i="10"/>
  <c r="T1163" i="10"/>
  <c r="V1163" i="10"/>
  <c r="Y1163" i="10"/>
  <c r="AB1163" i="10"/>
  <c r="AC1163" i="10"/>
  <c r="C1164" i="10"/>
  <c r="D1164" i="10"/>
  <c r="H1164" i="10"/>
  <c r="J1164" i="10"/>
  <c r="O1164" i="10"/>
  <c r="P1164" i="10"/>
  <c r="Q1164" i="10"/>
  <c r="R1164" i="10"/>
  <c r="S1164" i="10"/>
  <c r="T1164" i="10"/>
  <c r="V1164" i="10"/>
  <c r="Y1164" i="10"/>
  <c r="AB1164" i="10"/>
  <c r="AC1164" i="10"/>
  <c r="C1165" i="10"/>
  <c r="D1165" i="10"/>
  <c r="H1165" i="10"/>
  <c r="J1165" i="10"/>
  <c r="O1165" i="10"/>
  <c r="P1165" i="10"/>
  <c r="Q1165" i="10"/>
  <c r="R1165" i="10"/>
  <c r="S1165" i="10"/>
  <c r="T1165" i="10"/>
  <c r="V1165" i="10"/>
  <c r="Y1165" i="10"/>
  <c r="AB1165" i="10"/>
  <c r="AC1165" i="10"/>
  <c r="C1166" i="10"/>
  <c r="D1166" i="10"/>
  <c r="H1166" i="10"/>
  <c r="J1166" i="10"/>
  <c r="O1166" i="10"/>
  <c r="P1166" i="10"/>
  <c r="Q1166" i="10"/>
  <c r="R1166" i="10"/>
  <c r="S1166" i="10"/>
  <c r="T1166" i="10"/>
  <c r="V1166" i="10"/>
  <c r="Y1166" i="10"/>
  <c r="AB1166" i="10"/>
  <c r="AC1166" i="10"/>
  <c r="C1167" i="10"/>
  <c r="D1167" i="10"/>
  <c r="H1167" i="10"/>
  <c r="J1167" i="10"/>
  <c r="O1167" i="10"/>
  <c r="P1167" i="10"/>
  <c r="Q1167" i="10"/>
  <c r="R1167" i="10"/>
  <c r="S1167" i="10"/>
  <c r="T1167" i="10"/>
  <c r="V1167" i="10"/>
  <c r="Y1167" i="10"/>
  <c r="AB1167" i="10"/>
  <c r="AC1167" i="10"/>
  <c r="C1168" i="10"/>
  <c r="D1168" i="10"/>
  <c r="H1168" i="10"/>
  <c r="J1168" i="10"/>
  <c r="O1168" i="10"/>
  <c r="P1168" i="10"/>
  <c r="Q1168" i="10"/>
  <c r="R1168" i="10"/>
  <c r="S1168" i="10"/>
  <c r="T1168" i="10"/>
  <c r="V1168" i="10"/>
  <c r="Y1168" i="10"/>
  <c r="AB1168" i="10"/>
  <c r="AC1168" i="10"/>
  <c r="C1169" i="10"/>
  <c r="D1169" i="10"/>
  <c r="H1169" i="10"/>
  <c r="J1169" i="10"/>
  <c r="O1169" i="10"/>
  <c r="P1169" i="10"/>
  <c r="Q1169" i="10"/>
  <c r="R1169" i="10"/>
  <c r="S1169" i="10"/>
  <c r="T1169" i="10"/>
  <c r="V1169" i="10"/>
  <c r="Y1169" i="10"/>
  <c r="AB1169" i="10"/>
  <c r="AC1169" i="10"/>
  <c r="C1170" i="10"/>
  <c r="D1170" i="10"/>
  <c r="H1170" i="10"/>
  <c r="J1170" i="10"/>
  <c r="O1170" i="10"/>
  <c r="P1170" i="10"/>
  <c r="Q1170" i="10"/>
  <c r="R1170" i="10"/>
  <c r="S1170" i="10"/>
  <c r="T1170" i="10"/>
  <c r="V1170" i="10"/>
  <c r="Y1170" i="10"/>
  <c r="AB1170" i="10"/>
  <c r="AC1170" i="10"/>
  <c r="C1171" i="10"/>
  <c r="D1171" i="10"/>
  <c r="H1171" i="10"/>
  <c r="J1171" i="10"/>
  <c r="O1171" i="10"/>
  <c r="P1171" i="10"/>
  <c r="Q1171" i="10"/>
  <c r="R1171" i="10"/>
  <c r="S1171" i="10"/>
  <c r="T1171" i="10"/>
  <c r="V1171" i="10"/>
  <c r="Y1171" i="10"/>
  <c r="AB1171" i="10"/>
  <c r="AC1171" i="10"/>
  <c r="C1172" i="10"/>
  <c r="D1172" i="10"/>
  <c r="H1172" i="10"/>
  <c r="J1172" i="10"/>
  <c r="O1172" i="10"/>
  <c r="P1172" i="10"/>
  <c r="Q1172" i="10"/>
  <c r="R1172" i="10"/>
  <c r="S1172" i="10"/>
  <c r="T1172" i="10"/>
  <c r="V1172" i="10"/>
  <c r="Y1172" i="10"/>
  <c r="AB1172" i="10"/>
  <c r="AC1172" i="10"/>
  <c r="C1173" i="10"/>
  <c r="D1173" i="10"/>
  <c r="H1173" i="10"/>
  <c r="J1173" i="10"/>
  <c r="O1173" i="10"/>
  <c r="P1173" i="10"/>
  <c r="Q1173" i="10"/>
  <c r="R1173" i="10"/>
  <c r="S1173" i="10"/>
  <c r="T1173" i="10"/>
  <c r="V1173" i="10"/>
  <c r="Y1173" i="10"/>
  <c r="AB1173" i="10"/>
  <c r="AC1173" i="10"/>
  <c r="C1174" i="10"/>
  <c r="D1174" i="10"/>
  <c r="H1174" i="10"/>
  <c r="J1174" i="10"/>
  <c r="O1174" i="10"/>
  <c r="P1174" i="10"/>
  <c r="Q1174" i="10"/>
  <c r="R1174" i="10"/>
  <c r="S1174" i="10"/>
  <c r="T1174" i="10"/>
  <c r="V1174" i="10"/>
  <c r="Y1174" i="10"/>
  <c r="AB1174" i="10"/>
  <c r="AC1174" i="10"/>
  <c r="C1175" i="10"/>
  <c r="D1175" i="10"/>
  <c r="H1175" i="10"/>
  <c r="J1175" i="10"/>
  <c r="O1175" i="10"/>
  <c r="P1175" i="10"/>
  <c r="Q1175" i="10"/>
  <c r="R1175" i="10"/>
  <c r="S1175" i="10"/>
  <c r="T1175" i="10"/>
  <c r="V1175" i="10"/>
  <c r="Y1175" i="10"/>
  <c r="AB1175" i="10"/>
  <c r="AC1175" i="10"/>
  <c r="C1176" i="10"/>
  <c r="D1176" i="10"/>
  <c r="H1176" i="10"/>
  <c r="J1176" i="10"/>
  <c r="O1176" i="10"/>
  <c r="P1176" i="10"/>
  <c r="Q1176" i="10"/>
  <c r="R1176" i="10"/>
  <c r="S1176" i="10"/>
  <c r="T1176" i="10"/>
  <c r="V1176" i="10"/>
  <c r="Y1176" i="10"/>
  <c r="AB1176" i="10"/>
  <c r="AC1176" i="10"/>
  <c r="C1177" i="10"/>
  <c r="D1177" i="10"/>
  <c r="H1177" i="10"/>
  <c r="J1177" i="10"/>
  <c r="O1177" i="10"/>
  <c r="P1177" i="10"/>
  <c r="Q1177" i="10"/>
  <c r="R1177" i="10"/>
  <c r="S1177" i="10"/>
  <c r="T1177" i="10"/>
  <c r="V1177" i="10"/>
  <c r="Y1177" i="10"/>
  <c r="AB1177" i="10"/>
  <c r="AC1177" i="10"/>
  <c r="C1178" i="10"/>
  <c r="D1178" i="10"/>
  <c r="H1178" i="10"/>
  <c r="J1178" i="10"/>
  <c r="O1178" i="10"/>
  <c r="P1178" i="10"/>
  <c r="Q1178" i="10"/>
  <c r="R1178" i="10"/>
  <c r="S1178" i="10"/>
  <c r="T1178" i="10"/>
  <c r="V1178" i="10"/>
  <c r="Y1178" i="10"/>
  <c r="AB1178" i="10"/>
  <c r="AC1178" i="10"/>
  <c r="C1179" i="10"/>
  <c r="D1179" i="10"/>
  <c r="H1179" i="10"/>
  <c r="J1179" i="10"/>
  <c r="O1179" i="10"/>
  <c r="P1179" i="10"/>
  <c r="Q1179" i="10"/>
  <c r="R1179" i="10"/>
  <c r="S1179" i="10"/>
  <c r="T1179" i="10"/>
  <c r="V1179" i="10"/>
  <c r="Y1179" i="10"/>
  <c r="AB1179" i="10"/>
  <c r="AC1179" i="10"/>
  <c r="C1180" i="10"/>
  <c r="D1180" i="10"/>
  <c r="H1180" i="10"/>
  <c r="J1180" i="10"/>
  <c r="O1180" i="10"/>
  <c r="P1180" i="10"/>
  <c r="Q1180" i="10"/>
  <c r="R1180" i="10"/>
  <c r="S1180" i="10"/>
  <c r="T1180" i="10"/>
  <c r="V1180" i="10"/>
  <c r="Y1180" i="10"/>
  <c r="AB1180" i="10"/>
  <c r="AC1180" i="10"/>
  <c r="C1181" i="10"/>
  <c r="D1181" i="10"/>
  <c r="H1181" i="10"/>
  <c r="J1181" i="10"/>
  <c r="O1181" i="10"/>
  <c r="P1181" i="10"/>
  <c r="Q1181" i="10"/>
  <c r="R1181" i="10"/>
  <c r="S1181" i="10"/>
  <c r="T1181" i="10"/>
  <c r="V1181" i="10"/>
  <c r="Y1181" i="10"/>
  <c r="AB1181" i="10"/>
  <c r="AC1181" i="10"/>
  <c r="C1182" i="10"/>
  <c r="D1182" i="10"/>
  <c r="H1182" i="10"/>
  <c r="J1182" i="10"/>
  <c r="O1182" i="10"/>
  <c r="P1182" i="10"/>
  <c r="Q1182" i="10"/>
  <c r="R1182" i="10"/>
  <c r="S1182" i="10"/>
  <c r="T1182" i="10"/>
  <c r="V1182" i="10"/>
  <c r="Y1182" i="10"/>
  <c r="AB1182" i="10"/>
  <c r="AC1182" i="10"/>
  <c r="C1183" i="10"/>
  <c r="D1183" i="10"/>
  <c r="H1183" i="10"/>
  <c r="J1183" i="10"/>
  <c r="O1183" i="10"/>
  <c r="P1183" i="10"/>
  <c r="Q1183" i="10"/>
  <c r="R1183" i="10"/>
  <c r="S1183" i="10"/>
  <c r="T1183" i="10"/>
  <c r="V1183" i="10"/>
  <c r="Y1183" i="10"/>
  <c r="AB1183" i="10"/>
  <c r="AC1183" i="10"/>
  <c r="C1184" i="10"/>
  <c r="D1184" i="10"/>
  <c r="H1184" i="10"/>
  <c r="J1184" i="10"/>
  <c r="O1184" i="10"/>
  <c r="P1184" i="10"/>
  <c r="Q1184" i="10"/>
  <c r="R1184" i="10"/>
  <c r="S1184" i="10"/>
  <c r="T1184" i="10"/>
  <c r="V1184" i="10"/>
  <c r="Y1184" i="10"/>
  <c r="AB1184" i="10"/>
  <c r="AC1184" i="10"/>
  <c r="C1185" i="10"/>
  <c r="D1185" i="10"/>
  <c r="H1185" i="10"/>
  <c r="J1185" i="10"/>
  <c r="O1185" i="10"/>
  <c r="P1185" i="10"/>
  <c r="Q1185" i="10"/>
  <c r="R1185" i="10"/>
  <c r="S1185" i="10"/>
  <c r="T1185" i="10"/>
  <c r="V1185" i="10"/>
  <c r="Y1185" i="10"/>
  <c r="AB1185" i="10"/>
  <c r="AC1185" i="10"/>
  <c r="C1186" i="10"/>
  <c r="D1186" i="10"/>
  <c r="H1186" i="10"/>
  <c r="J1186" i="10"/>
  <c r="O1186" i="10"/>
  <c r="P1186" i="10"/>
  <c r="Q1186" i="10"/>
  <c r="R1186" i="10"/>
  <c r="S1186" i="10"/>
  <c r="T1186" i="10"/>
  <c r="V1186" i="10"/>
  <c r="Y1186" i="10"/>
  <c r="AB1186" i="10"/>
  <c r="AC1186" i="10"/>
  <c r="C1187" i="10"/>
  <c r="D1187" i="10"/>
  <c r="H1187" i="10"/>
  <c r="J1187" i="10"/>
  <c r="O1187" i="10"/>
  <c r="P1187" i="10"/>
  <c r="Q1187" i="10"/>
  <c r="R1187" i="10"/>
  <c r="S1187" i="10"/>
  <c r="T1187" i="10"/>
  <c r="V1187" i="10"/>
  <c r="Y1187" i="10"/>
  <c r="AB1187" i="10"/>
  <c r="AC1187" i="10"/>
  <c r="C1188" i="10"/>
  <c r="D1188" i="10"/>
  <c r="H1188" i="10"/>
  <c r="J1188" i="10"/>
  <c r="O1188" i="10"/>
  <c r="P1188" i="10"/>
  <c r="Q1188" i="10"/>
  <c r="R1188" i="10"/>
  <c r="S1188" i="10"/>
  <c r="T1188" i="10"/>
  <c r="V1188" i="10"/>
  <c r="Y1188" i="10"/>
  <c r="AB1188" i="10"/>
  <c r="AC1188" i="10"/>
  <c r="C1189" i="10"/>
  <c r="D1189" i="10"/>
  <c r="H1189" i="10"/>
  <c r="J1189" i="10"/>
  <c r="O1189" i="10"/>
  <c r="P1189" i="10"/>
  <c r="Q1189" i="10"/>
  <c r="R1189" i="10"/>
  <c r="S1189" i="10"/>
  <c r="T1189" i="10"/>
  <c r="V1189" i="10"/>
  <c r="Y1189" i="10"/>
  <c r="AB1189" i="10"/>
  <c r="AC1189" i="10"/>
  <c r="C1190" i="10"/>
  <c r="D1190" i="10"/>
  <c r="H1190" i="10"/>
  <c r="J1190" i="10"/>
  <c r="O1190" i="10"/>
  <c r="P1190" i="10"/>
  <c r="Q1190" i="10"/>
  <c r="R1190" i="10"/>
  <c r="S1190" i="10"/>
  <c r="T1190" i="10"/>
  <c r="V1190" i="10"/>
  <c r="Y1190" i="10"/>
  <c r="AB1190" i="10"/>
  <c r="AC1190" i="10"/>
  <c r="C1191" i="10"/>
  <c r="D1191" i="10"/>
  <c r="H1191" i="10"/>
  <c r="J1191" i="10"/>
  <c r="O1191" i="10"/>
  <c r="P1191" i="10"/>
  <c r="Q1191" i="10"/>
  <c r="R1191" i="10"/>
  <c r="S1191" i="10"/>
  <c r="T1191" i="10"/>
  <c r="V1191" i="10"/>
  <c r="Y1191" i="10"/>
  <c r="AB1191" i="10"/>
  <c r="AC1191" i="10"/>
  <c r="C1192" i="10"/>
  <c r="D1192" i="10"/>
  <c r="H1192" i="10"/>
  <c r="J1192" i="10"/>
  <c r="O1192" i="10"/>
  <c r="P1192" i="10"/>
  <c r="Q1192" i="10"/>
  <c r="R1192" i="10"/>
  <c r="S1192" i="10"/>
  <c r="T1192" i="10"/>
  <c r="V1192" i="10"/>
  <c r="Y1192" i="10"/>
  <c r="AB1192" i="10"/>
  <c r="AC1192" i="10"/>
  <c r="C1193" i="10"/>
  <c r="D1193" i="10"/>
  <c r="H1193" i="10"/>
  <c r="J1193" i="10"/>
  <c r="O1193" i="10"/>
  <c r="P1193" i="10"/>
  <c r="Q1193" i="10"/>
  <c r="R1193" i="10"/>
  <c r="S1193" i="10"/>
  <c r="T1193" i="10"/>
  <c r="V1193" i="10"/>
  <c r="Y1193" i="10"/>
  <c r="AB1193" i="10"/>
  <c r="AC1193" i="10"/>
  <c r="C1194" i="10"/>
  <c r="D1194" i="10"/>
  <c r="H1194" i="10"/>
  <c r="J1194" i="10"/>
  <c r="O1194" i="10"/>
  <c r="P1194" i="10"/>
  <c r="Q1194" i="10"/>
  <c r="R1194" i="10"/>
  <c r="S1194" i="10"/>
  <c r="T1194" i="10"/>
  <c r="V1194" i="10"/>
  <c r="Y1194" i="10"/>
  <c r="AB1194" i="10"/>
  <c r="AC1194" i="10"/>
  <c r="C1195" i="10"/>
  <c r="D1195" i="10"/>
  <c r="H1195" i="10"/>
  <c r="J1195" i="10"/>
  <c r="O1195" i="10"/>
  <c r="P1195" i="10"/>
  <c r="Q1195" i="10"/>
  <c r="R1195" i="10"/>
  <c r="S1195" i="10"/>
  <c r="T1195" i="10"/>
  <c r="V1195" i="10"/>
  <c r="Y1195" i="10"/>
  <c r="AB1195" i="10"/>
  <c r="AC1195" i="10"/>
  <c r="C1196" i="10"/>
  <c r="D1196" i="10"/>
  <c r="H1196" i="10"/>
  <c r="J1196" i="10"/>
  <c r="O1196" i="10"/>
  <c r="P1196" i="10"/>
  <c r="Q1196" i="10"/>
  <c r="R1196" i="10"/>
  <c r="S1196" i="10"/>
  <c r="T1196" i="10"/>
  <c r="V1196" i="10"/>
  <c r="Y1196" i="10"/>
  <c r="AB1196" i="10"/>
  <c r="AC1196" i="10"/>
  <c r="C1197" i="10"/>
  <c r="D1197" i="10"/>
  <c r="H1197" i="10"/>
  <c r="J1197" i="10"/>
  <c r="O1197" i="10"/>
  <c r="P1197" i="10"/>
  <c r="Q1197" i="10"/>
  <c r="R1197" i="10"/>
  <c r="S1197" i="10"/>
  <c r="T1197" i="10"/>
  <c r="V1197" i="10"/>
  <c r="Y1197" i="10"/>
  <c r="AB1197" i="10"/>
  <c r="AC1197" i="10"/>
  <c r="C1198" i="10"/>
  <c r="D1198" i="10"/>
  <c r="H1198" i="10"/>
  <c r="J1198" i="10"/>
  <c r="O1198" i="10"/>
  <c r="P1198" i="10"/>
  <c r="Q1198" i="10"/>
  <c r="R1198" i="10"/>
  <c r="S1198" i="10"/>
  <c r="T1198" i="10"/>
  <c r="V1198" i="10"/>
  <c r="Y1198" i="10"/>
  <c r="AB1198" i="10"/>
  <c r="AC1198" i="10"/>
  <c r="C1199" i="10"/>
  <c r="D1199" i="10"/>
  <c r="H1199" i="10"/>
  <c r="J1199" i="10"/>
  <c r="O1199" i="10"/>
  <c r="P1199" i="10"/>
  <c r="Q1199" i="10"/>
  <c r="R1199" i="10"/>
  <c r="S1199" i="10"/>
  <c r="T1199" i="10"/>
  <c r="V1199" i="10"/>
  <c r="Y1199" i="10"/>
  <c r="AB1199" i="10"/>
  <c r="AC1199" i="10"/>
  <c r="C1200" i="10"/>
  <c r="D1200" i="10"/>
  <c r="H1200" i="10"/>
  <c r="J1200" i="10"/>
  <c r="O1200" i="10"/>
  <c r="P1200" i="10"/>
  <c r="Q1200" i="10"/>
  <c r="R1200" i="10"/>
  <c r="S1200" i="10"/>
  <c r="T1200" i="10"/>
  <c r="V1200" i="10"/>
  <c r="Y1200" i="10"/>
  <c r="AB1200" i="10"/>
  <c r="AC1200" i="10"/>
  <c r="C1201" i="10"/>
  <c r="D1201" i="10"/>
  <c r="H1201" i="10"/>
  <c r="J1201" i="10"/>
  <c r="O1201" i="10"/>
  <c r="P1201" i="10"/>
  <c r="Q1201" i="10"/>
  <c r="R1201" i="10"/>
  <c r="S1201" i="10"/>
  <c r="T1201" i="10"/>
  <c r="V1201" i="10"/>
  <c r="Y1201" i="10"/>
  <c r="AB1201" i="10"/>
  <c r="AC1201" i="10"/>
  <c r="C1202" i="10"/>
  <c r="D1202" i="10"/>
  <c r="H1202" i="10"/>
  <c r="J1202" i="10"/>
  <c r="O1202" i="10"/>
  <c r="P1202" i="10"/>
  <c r="Q1202" i="10"/>
  <c r="R1202" i="10"/>
  <c r="S1202" i="10"/>
  <c r="T1202" i="10"/>
  <c r="V1202" i="10"/>
  <c r="Y1202" i="10"/>
  <c r="AB1202" i="10"/>
  <c r="AC1202" i="10"/>
  <c r="C1203" i="10"/>
  <c r="D1203" i="10"/>
  <c r="H1203" i="10"/>
  <c r="J1203" i="10"/>
  <c r="O1203" i="10"/>
  <c r="P1203" i="10"/>
  <c r="Q1203" i="10"/>
  <c r="R1203" i="10"/>
  <c r="S1203" i="10"/>
  <c r="T1203" i="10"/>
  <c r="V1203" i="10"/>
  <c r="Y1203" i="10"/>
  <c r="AB1203" i="10"/>
  <c r="AC1203" i="10"/>
  <c r="C1204" i="10"/>
  <c r="D1204" i="10"/>
  <c r="H1204" i="10"/>
  <c r="J1204" i="10"/>
  <c r="O1204" i="10"/>
  <c r="P1204" i="10"/>
  <c r="Q1204" i="10"/>
  <c r="R1204" i="10"/>
  <c r="S1204" i="10"/>
  <c r="T1204" i="10"/>
  <c r="V1204" i="10"/>
  <c r="Y1204" i="10"/>
  <c r="AB1204" i="10"/>
  <c r="AC1204" i="10"/>
  <c r="C1205" i="10"/>
  <c r="D1205" i="10"/>
  <c r="H1205" i="10"/>
  <c r="J1205" i="10"/>
  <c r="O1205" i="10"/>
  <c r="P1205" i="10"/>
  <c r="Q1205" i="10"/>
  <c r="R1205" i="10"/>
  <c r="S1205" i="10"/>
  <c r="T1205" i="10"/>
  <c r="V1205" i="10"/>
  <c r="Y1205" i="10"/>
  <c r="AB1205" i="10"/>
  <c r="AC1205" i="10"/>
  <c r="C1206" i="10"/>
  <c r="D1206" i="10"/>
  <c r="H1206" i="10"/>
  <c r="J1206" i="10"/>
  <c r="O1206" i="10"/>
  <c r="P1206" i="10"/>
  <c r="Q1206" i="10"/>
  <c r="R1206" i="10"/>
  <c r="S1206" i="10"/>
  <c r="T1206" i="10"/>
  <c r="V1206" i="10"/>
  <c r="Y1206" i="10"/>
  <c r="AB1206" i="10"/>
  <c r="AC1206" i="10"/>
  <c r="C1207" i="10"/>
  <c r="D1207" i="10"/>
  <c r="H1207" i="10"/>
  <c r="J1207" i="10"/>
  <c r="O1207" i="10"/>
  <c r="P1207" i="10"/>
  <c r="Q1207" i="10"/>
  <c r="R1207" i="10"/>
  <c r="S1207" i="10"/>
  <c r="T1207" i="10"/>
  <c r="V1207" i="10"/>
  <c r="Y1207" i="10"/>
  <c r="AB1207" i="10"/>
  <c r="AC1207" i="10"/>
  <c r="C1208" i="10"/>
  <c r="D1208" i="10"/>
  <c r="H1208" i="10"/>
  <c r="J1208" i="10"/>
  <c r="O1208" i="10"/>
  <c r="P1208" i="10"/>
  <c r="Q1208" i="10"/>
  <c r="R1208" i="10"/>
  <c r="S1208" i="10"/>
  <c r="T1208" i="10"/>
  <c r="V1208" i="10"/>
  <c r="Y1208" i="10"/>
  <c r="AB1208" i="10"/>
  <c r="AC1208" i="10"/>
  <c r="C1209" i="10"/>
  <c r="D1209" i="10"/>
  <c r="H1209" i="10"/>
  <c r="J1209" i="10"/>
  <c r="O1209" i="10"/>
  <c r="P1209" i="10"/>
  <c r="Q1209" i="10"/>
  <c r="R1209" i="10"/>
  <c r="S1209" i="10"/>
  <c r="T1209" i="10"/>
  <c r="V1209" i="10"/>
  <c r="Y1209" i="10"/>
  <c r="AB1209" i="10"/>
  <c r="AC1209" i="10"/>
  <c r="C1210" i="10"/>
  <c r="D1210" i="10"/>
  <c r="H1210" i="10"/>
  <c r="J1210" i="10"/>
  <c r="O1210" i="10"/>
  <c r="P1210" i="10"/>
  <c r="Q1210" i="10"/>
  <c r="R1210" i="10"/>
  <c r="S1210" i="10"/>
  <c r="T1210" i="10"/>
  <c r="V1210" i="10"/>
  <c r="Y1210" i="10"/>
  <c r="AB1210" i="10"/>
  <c r="AC1210" i="10"/>
  <c r="C1211" i="10"/>
  <c r="D1211" i="10"/>
  <c r="H1211" i="10"/>
  <c r="J1211" i="10"/>
  <c r="O1211" i="10"/>
  <c r="P1211" i="10"/>
  <c r="Q1211" i="10"/>
  <c r="R1211" i="10"/>
  <c r="S1211" i="10"/>
  <c r="T1211" i="10"/>
  <c r="V1211" i="10"/>
  <c r="Y1211" i="10"/>
  <c r="AB1211" i="10"/>
  <c r="AC1211" i="10"/>
  <c r="C509" i="10"/>
  <c r="D509" i="10"/>
  <c r="H509" i="10"/>
  <c r="J509" i="10"/>
  <c r="O509" i="10"/>
  <c r="P509" i="10"/>
  <c r="Q509" i="10"/>
  <c r="R509" i="10"/>
  <c r="S509" i="10"/>
  <c r="T509" i="10"/>
  <c r="V509" i="10"/>
  <c r="Y509" i="10"/>
  <c r="AB509" i="10"/>
  <c r="C510" i="10"/>
  <c r="D510" i="10"/>
  <c r="H510" i="10"/>
  <c r="J510" i="10"/>
  <c r="O510" i="10"/>
  <c r="P510" i="10"/>
  <c r="Q510" i="10"/>
  <c r="R510" i="10"/>
  <c r="S510" i="10"/>
  <c r="T510" i="10"/>
  <c r="V510" i="10"/>
  <c r="Y510" i="10"/>
  <c r="AB510" i="10"/>
  <c r="C511" i="10"/>
  <c r="D511" i="10"/>
  <c r="H511" i="10"/>
  <c r="J511" i="10"/>
  <c r="O511" i="10"/>
  <c r="P511" i="10"/>
  <c r="Q511" i="10"/>
  <c r="R511" i="10"/>
  <c r="S511" i="10"/>
  <c r="T511" i="10"/>
  <c r="V511" i="10"/>
  <c r="Y511" i="10"/>
  <c r="AB511" i="10"/>
  <c r="C512" i="10"/>
  <c r="D512" i="10"/>
  <c r="H512" i="10"/>
  <c r="J512" i="10"/>
  <c r="O512" i="10"/>
  <c r="P512" i="10"/>
  <c r="Q512" i="10"/>
  <c r="R512" i="10"/>
  <c r="S512" i="10"/>
  <c r="T512" i="10"/>
  <c r="V512" i="10"/>
  <c r="Y512" i="10"/>
  <c r="AB512" i="10"/>
  <c r="C513" i="10"/>
  <c r="D513" i="10"/>
  <c r="H513" i="10"/>
  <c r="J513" i="10"/>
  <c r="O513" i="10"/>
  <c r="P513" i="10"/>
  <c r="Q513" i="10"/>
  <c r="R513" i="10"/>
  <c r="S513" i="10"/>
  <c r="T513" i="10"/>
  <c r="V513" i="10"/>
  <c r="Y513" i="10"/>
  <c r="AB513" i="10"/>
  <c r="C514" i="10"/>
  <c r="D514" i="10"/>
  <c r="H514" i="10"/>
  <c r="J514" i="10"/>
  <c r="O514" i="10"/>
  <c r="P514" i="10"/>
  <c r="Q514" i="10"/>
  <c r="R514" i="10"/>
  <c r="S514" i="10"/>
  <c r="T514" i="10"/>
  <c r="V514" i="10"/>
  <c r="Y514" i="10"/>
  <c r="AB514" i="10"/>
  <c r="C515" i="10"/>
  <c r="D515" i="10"/>
  <c r="H515" i="10"/>
  <c r="J515" i="10"/>
  <c r="O515" i="10"/>
  <c r="P515" i="10"/>
  <c r="Q515" i="10"/>
  <c r="R515" i="10"/>
  <c r="S515" i="10"/>
  <c r="T515" i="10"/>
  <c r="V515" i="10"/>
  <c r="Y515" i="10"/>
  <c r="AB515" i="10"/>
  <c r="C516" i="10"/>
  <c r="D516" i="10"/>
  <c r="H516" i="10"/>
  <c r="J516" i="10"/>
  <c r="O516" i="10"/>
  <c r="P516" i="10"/>
  <c r="Q516" i="10"/>
  <c r="R516" i="10"/>
  <c r="S516" i="10"/>
  <c r="T516" i="10"/>
  <c r="V516" i="10"/>
  <c r="Y516" i="10"/>
  <c r="AB516" i="10"/>
  <c r="C517" i="10"/>
  <c r="D517" i="10"/>
  <c r="H517" i="10"/>
  <c r="J517" i="10"/>
  <c r="O517" i="10"/>
  <c r="P517" i="10"/>
  <c r="Q517" i="10"/>
  <c r="R517" i="10"/>
  <c r="S517" i="10"/>
  <c r="T517" i="10"/>
  <c r="V517" i="10"/>
  <c r="Y517" i="10"/>
  <c r="AB517" i="10"/>
  <c r="C518" i="10"/>
  <c r="D518" i="10"/>
  <c r="H518" i="10"/>
  <c r="J518" i="10"/>
  <c r="O518" i="10"/>
  <c r="P518" i="10"/>
  <c r="Q518" i="10"/>
  <c r="R518" i="10"/>
  <c r="S518" i="10"/>
  <c r="T518" i="10"/>
  <c r="V518" i="10"/>
  <c r="Y518" i="10"/>
  <c r="AB518" i="10"/>
  <c r="C519" i="10"/>
  <c r="D519" i="10"/>
  <c r="H519" i="10"/>
  <c r="J519" i="10"/>
  <c r="O519" i="10"/>
  <c r="P519" i="10"/>
  <c r="Q519" i="10"/>
  <c r="R519" i="10"/>
  <c r="S519" i="10"/>
  <c r="T519" i="10"/>
  <c r="V519" i="10"/>
  <c r="Y519" i="10"/>
  <c r="AB519" i="10"/>
  <c r="C520" i="10"/>
  <c r="D520" i="10"/>
  <c r="H520" i="10"/>
  <c r="J520" i="10"/>
  <c r="O520" i="10"/>
  <c r="P520" i="10"/>
  <c r="Q520" i="10"/>
  <c r="R520" i="10"/>
  <c r="S520" i="10"/>
  <c r="T520" i="10"/>
  <c r="V520" i="10"/>
  <c r="Y520" i="10"/>
  <c r="AB520" i="10"/>
  <c r="C521" i="10"/>
  <c r="D521" i="10"/>
  <c r="H521" i="10"/>
  <c r="J521" i="10"/>
  <c r="O521" i="10"/>
  <c r="P521" i="10"/>
  <c r="Q521" i="10"/>
  <c r="R521" i="10"/>
  <c r="S521" i="10"/>
  <c r="T521" i="10"/>
  <c r="V521" i="10"/>
  <c r="Y521" i="10"/>
  <c r="AB521" i="10"/>
  <c r="C522" i="10"/>
  <c r="D522" i="10"/>
  <c r="H522" i="10"/>
  <c r="J522" i="10"/>
  <c r="O522" i="10"/>
  <c r="P522" i="10"/>
  <c r="Q522" i="10"/>
  <c r="R522" i="10"/>
  <c r="S522" i="10"/>
  <c r="T522" i="10"/>
  <c r="V522" i="10"/>
  <c r="Y522" i="10"/>
  <c r="AB522" i="10"/>
  <c r="C523" i="10"/>
  <c r="D523" i="10"/>
  <c r="H523" i="10"/>
  <c r="J523" i="10"/>
  <c r="O523" i="10"/>
  <c r="P523" i="10"/>
  <c r="Q523" i="10"/>
  <c r="R523" i="10"/>
  <c r="S523" i="10"/>
  <c r="T523" i="10"/>
  <c r="V523" i="10"/>
  <c r="Y523" i="10"/>
  <c r="AB523" i="10"/>
  <c r="C524" i="10"/>
  <c r="D524" i="10"/>
  <c r="H524" i="10"/>
  <c r="J524" i="10"/>
  <c r="O524" i="10"/>
  <c r="P524" i="10"/>
  <c r="Q524" i="10"/>
  <c r="R524" i="10"/>
  <c r="S524" i="10"/>
  <c r="T524" i="10"/>
  <c r="V524" i="10"/>
  <c r="Y524" i="10"/>
  <c r="AB524" i="10"/>
  <c r="C525" i="10"/>
  <c r="D525" i="10"/>
  <c r="H525" i="10"/>
  <c r="J525" i="10"/>
  <c r="O525" i="10"/>
  <c r="P525" i="10"/>
  <c r="Q525" i="10"/>
  <c r="R525" i="10"/>
  <c r="S525" i="10"/>
  <c r="T525" i="10"/>
  <c r="V525" i="10"/>
  <c r="Y525" i="10"/>
  <c r="AB525" i="10"/>
  <c r="C526" i="10"/>
  <c r="D526" i="10"/>
  <c r="H526" i="10"/>
  <c r="J526" i="10"/>
  <c r="O526" i="10"/>
  <c r="P526" i="10"/>
  <c r="Q526" i="10"/>
  <c r="R526" i="10"/>
  <c r="S526" i="10"/>
  <c r="T526" i="10"/>
  <c r="V526" i="10"/>
  <c r="Y526" i="10"/>
  <c r="AB526" i="10"/>
  <c r="C527" i="10"/>
  <c r="D527" i="10"/>
  <c r="H527" i="10"/>
  <c r="J527" i="10"/>
  <c r="O527" i="10"/>
  <c r="P527" i="10"/>
  <c r="Q527" i="10"/>
  <c r="R527" i="10"/>
  <c r="S527" i="10"/>
  <c r="T527" i="10"/>
  <c r="V527" i="10"/>
  <c r="Y527" i="10"/>
  <c r="AB527" i="10"/>
  <c r="C528" i="10"/>
  <c r="D528" i="10"/>
  <c r="H528" i="10"/>
  <c r="J528" i="10"/>
  <c r="O528" i="10"/>
  <c r="P528" i="10"/>
  <c r="Q528" i="10"/>
  <c r="R528" i="10"/>
  <c r="S528" i="10"/>
  <c r="T528" i="10"/>
  <c r="V528" i="10"/>
  <c r="Y528" i="10"/>
  <c r="AB528" i="10"/>
  <c r="C529" i="10"/>
  <c r="D529" i="10"/>
  <c r="H529" i="10"/>
  <c r="J529" i="10"/>
  <c r="O529" i="10"/>
  <c r="P529" i="10"/>
  <c r="Q529" i="10"/>
  <c r="R529" i="10"/>
  <c r="S529" i="10"/>
  <c r="T529" i="10"/>
  <c r="V529" i="10"/>
  <c r="Y529" i="10"/>
  <c r="AB529" i="10"/>
  <c r="C530" i="10"/>
  <c r="D530" i="10"/>
  <c r="H530" i="10"/>
  <c r="J530" i="10"/>
  <c r="O530" i="10"/>
  <c r="P530" i="10"/>
  <c r="Q530" i="10"/>
  <c r="R530" i="10"/>
  <c r="S530" i="10"/>
  <c r="T530" i="10"/>
  <c r="V530" i="10"/>
  <c r="Y530" i="10"/>
  <c r="AB530" i="10"/>
  <c r="C531" i="10"/>
  <c r="D531" i="10"/>
  <c r="H531" i="10"/>
  <c r="J531" i="10"/>
  <c r="O531" i="10"/>
  <c r="P531" i="10"/>
  <c r="Q531" i="10"/>
  <c r="R531" i="10"/>
  <c r="S531" i="10"/>
  <c r="T531" i="10"/>
  <c r="V531" i="10"/>
  <c r="Y531" i="10"/>
  <c r="AB531" i="10"/>
  <c r="C532" i="10"/>
  <c r="D532" i="10"/>
  <c r="H532" i="10"/>
  <c r="J532" i="10"/>
  <c r="O532" i="10"/>
  <c r="P532" i="10"/>
  <c r="Q532" i="10"/>
  <c r="R532" i="10"/>
  <c r="S532" i="10"/>
  <c r="T532" i="10"/>
  <c r="V532" i="10"/>
  <c r="Y532" i="10"/>
  <c r="AB532" i="10"/>
  <c r="C533" i="10"/>
  <c r="D533" i="10"/>
  <c r="H533" i="10"/>
  <c r="J533" i="10"/>
  <c r="O533" i="10"/>
  <c r="P533" i="10"/>
  <c r="Q533" i="10"/>
  <c r="R533" i="10"/>
  <c r="S533" i="10"/>
  <c r="T533" i="10"/>
  <c r="V533" i="10"/>
  <c r="Y533" i="10"/>
  <c r="AB533" i="10"/>
  <c r="C534" i="10"/>
  <c r="D534" i="10"/>
  <c r="H534" i="10"/>
  <c r="J534" i="10"/>
  <c r="O534" i="10"/>
  <c r="P534" i="10"/>
  <c r="Q534" i="10"/>
  <c r="R534" i="10"/>
  <c r="S534" i="10"/>
  <c r="T534" i="10"/>
  <c r="V534" i="10"/>
  <c r="Y534" i="10"/>
  <c r="AB534" i="10"/>
  <c r="C535" i="10"/>
  <c r="D535" i="10"/>
  <c r="H535" i="10"/>
  <c r="J535" i="10"/>
  <c r="O535" i="10"/>
  <c r="P535" i="10"/>
  <c r="Q535" i="10"/>
  <c r="R535" i="10"/>
  <c r="S535" i="10"/>
  <c r="T535" i="10"/>
  <c r="V535" i="10"/>
  <c r="Y535" i="10"/>
  <c r="AB535" i="10"/>
  <c r="C536" i="10"/>
  <c r="D536" i="10"/>
  <c r="H536" i="10"/>
  <c r="J536" i="10"/>
  <c r="O536" i="10"/>
  <c r="P536" i="10"/>
  <c r="Q536" i="10"/>
  <c r="R536" i="10"/>
  <c r="S536" i="10"/>
  <c r="T536" i="10"/>
  <c r="V536" i="10"/>
  <c r="Y536" i="10"/>
  <c r="AB536" i="10"/>
  <c r="C537" i="10"/>
  <c r="D537" i="10"/>
  <c r="H537" i="10"/>
  <c r="J537" i="10"/>
  <c r="O537" i="10"/>
  <c r="P537" i="10"/>
  <c r="Q537" i="10"/>
  <c r="R537" i="10"/>
  <c r="S537" i="10"/>
  <c r="T537" i="10"/>
  <c r="V537" i="10"/>
  <c r="Y537" i="10"/>
  <c r="AB537" i="10"/>
  <c r="C538" i="10"/>
  <c r="D538" i="10"/>
  <c r="H538" i="10"/>
  <c r="J538" i="10"/>
  <c r="O538" i="10"/>
  <c r="P538" i="10"/>
  <c r="Q538" i="10"/>
  <c r="R538" i="10"/>
  <c r="S538" i="10"/>
  <c r="T538" i="10"/>
  <c r="V538" i="10"/>
  <c r="Y538" i="10"/>
  <c r="AB538" i="10"/>
  <c r="C539" i="10"/>
  <c r="D539" i="10"/>
  <c r="H539" i="10"/>
  <c r="J539" i="10"/>
  <c r="O539" i="10"/>
  <c r="P539" i="10"/>
  <c r="Q539" i="10"/>
  <c r="R539" i="10"/>
  <c r="S539" i="10"/>
  <c r="T539" i="10"/>
  <c r="V539" i="10"/>
  <c r="Y539" i="10"/>
  <c r="AB539" i="10"/>
  <c r="C540" i="10"/>
  <c r="D540" i="10"/>
  <c r="H540" i="10"/>
  <c r="J540" i="10"/>
  <c r="O540" i="10"/>
  <c r="P540" i="10"/>
  <c r="Q540" i="10"/>
  <c r="R540" i="10"/>
  <c r="S540" i="10"/>
  <c r="T540" i="10"/>
  <c r="V540" i="10"/>
  <c r="Y540" i="10"/>
  <c r="AB540" i="10"/>
  <c r="C541" i="10"/>
  <c r="D541" i="10"/>
  <c r="H541" i="10"/>
  <c r="J541" i="10"/>
  <c r="O541" i="10"/>
  <c r="P541" i="10"/>
  <c r="Q541" i="10"/>
  <c r="R541" i="10"/>
  <c r="S541" i="10"/>
  <c r="T541" i="10"/>
  <c r="V541" i="10"/>
  <c r="Y541" i="10"/>
  <c r="AB541" i="10"/>
  <c r="C542" i="10"/>
  <c r="D542" i="10"/>
  <c r="H542" i="10"/>
  <c r="J542" i="10"/>
  <c r="O542" i="10"/>
  <c r="P542" i="10"/>
  <c r="Q542" i="10"/>
  <c r="R542" i="10"/>
  <c r="S542" i="10"/>
  <c r="T542" i="10"/>
  <c r="V542" i="10"/>
  <c r="Y542" i="10"/>
  <c r="AB542" i="10"/>
  <c r="C543" i="10"/>
  <c r="D543" i="10"/>
  <c r="H543" i="10"/>
  <c r="J543" i="10"/>
  <c r="O543" i="10"/>
  <c r="P543" i="10"/>
  <c r="Q543" i="10"/>
  <c r="R543" i="10"/>
  <c r="S543" i="10"/>
  <c r="T543" i="10"/>
  <c r="V543" i="10"/>
  <c r="Y543" i="10"/>
  <c r="AB543" i="10"/>
  <c r="C544" i="10"/>
  <c r="D544" i="10"/>
  <c r="H544" i="10"/>
  <c r="J544" i="10"/>
  <c r="O544" i="10"/>
  <c r="P544" i="10"/>
  <c r="Q544" i="10"/>
  <c r="R544" i="10"/>
  <c r="S544" i="10"/>
  <c r="T544" i="10"/>
  <c r="V544" i="10"/>
  <c r="Y544" i="10"/>
  <c r="AB544" i="10"/>
  <c r="C545" i="10"/>
  <c r="D545" i="10"/>
  <c r="H545" i="10"/>
  <c r="J545" i="10"/>
  <c r="O545" i="10"/>
  <c r="P545" i="10"/>
  <c r="Q545" i="10"/>
  <c r="R545" i="10"/>
  <c r="S545" i="10"/>
  <c r="T545" i="10"/>
  <c r="V545" i="10"/>
  <c r="Y545" i="10"/>
  <c r="AB545" i="10"/>
  <c r="C546" i="10"/>
  <c r="D546" i="10"/>
  <c r="H546" i="10"/>
  <c r="J546" i="10"/>
  <c r="O546" i="10"/>
  <c r="P546" i="10"/>
  <c r="Q546" i="10"/>
  <c r="R546" i="10"/>
  <c r="S546" i="10"/>
  <c r="T546" i="10"/>
  <c r="V546" i="10"/>
  <c r="Y546" i="10"/>
  <c r="AB546" i="10"/>
  <c r="C547" i="10"/>
  <c r="D547" i="10"/>
  <c r="H547" i="10"/>
  <c r="J547" i="10"/>
  <c r="O547" i="10"/>
  <c r="P547" i="10"/>
  <c r="Q547" i="10"/>
  <c r="R547" i="10"/>
  <c r="S547" i="10"/>
  <c r="T547" i="10"/>
  <c r="V547" i="10"/>
  <c r="Y547" i="10"/>
  <c r="AB547" i="10"/>
  <c r="C548" i="10"/>
  <c r="D548" i="10"/>
  <c r="H548" i="10"/>
  <c r="J548" i="10"/>
  <c r="O548" i="10"/>
  <c r="P548" i="10"/>
  <c r="Q548" i="10"/>
  <c r="R548" i="10"/>
  <c r="S548" i="10"/>
  <c r="T548" i="10"/>
  <c r="V548" i="10"/>
  <c r="Y548" i="10"/>
  <c r="AB548" i="10"/>
  <c r="C549" i="10"/>
  <c r="D549" i="10"/>
  <c r="H549" i="10"/>
  <c r="J549" i="10"/>
  <c r="O549" i="10"/>
  <c r="P549" i="10"/>
  <c r="Q549" i="10"/>
  <c r="R549" i="10"/>
  <c r="S549" i="10"/>
  <c r="T549" i="10"/>
  <c r="V549" i="10"/>
  <c r="Y549" i="10"/>
  <c r="AB549" i="10"/>
  <c r="C550" i="10"/>
  <c r="D550" i="10"/>
  <c r="H550" i="10"/>
  <c r="J550" i="10"/>
  <c r="O550" i="10"/>
  <c r="P550" i="10"/>
  <c r="Q550" i="10"/>
  <c r="R550" i="10"/>
  <c r="S550" i="10"/>
  <c r="T550" i="10"/>
  <c r="V550" i="10"/>
  <c r="Y550" i="10"/>
  <c r="AB550" i="10"/>
  <c r="C551" i="10"/>
  <c r="D551" i="10"/>
  <c r="H551" i="10"/>
  <c r="J551" i="10"/>
  <c r="O551" i="10"/>
  <c r="P551" i="10"/>
  <c r="Q551" i="10"/>
  <c r="R551" i="10"/>
  <c r="S551" i="10"/>
  <c r="T551" i="10"/>
  <c r="V551" i="10"/>
  <c r="Y551" i="10"/>
  <c r="AB551" i="10"/>
  <c r="C552" i="10"/>
  <c r="D552" i="10"/>
  <c r="H552" i="10"/>
  <c r="J552" i="10"/>
  <c r="O552" i="10"/>
  <c r="P552" i="10"/>
  <c r="Q552" i="10"/>
  <c r="R552" i="10"/>
  <c r="S552" i="10"/>
  <c r="T552" i="10"/>
  <c r="V552" i="10"/>
  <c r="Y552" i="10"/>
  <c r="AB552" i="10"/>
  <c r="C553" i="10"/>
  <c r="D553" i="10"/>
  <c r="H553" i="10"/>
  <c r="J553" i="10"/>
  <c r="O553" i="10"/>
  <c r="P553" i="10"/>
  <c r="Q553" i="10"/>
  <c r="R553" i="10"/>
  <c r="S553" i="10"/>
  <c r="T553" i="10"/>
  <c r="V553" i="10"/>
  <c r="Y553" i="10"/>
  <c r="AB553" i="10"/>
  <c r="C554" i="10"/>
  <c r="D554" i="10"/>
  <c r="H554" i="10"/>
  <c r="J554" i="10"/>
  <c r="O554" i="10"/>
  <c r="P554" i="10"/>
  <c r="Q554" i="10"/>
  <c r="R554" i="10"/>
  <c r="S554" i="10"/>
  <c r="T554" i="10"/>
  <c r="V554" i="10"/>
  <c r="Y554" i="10"/>
  <c r="AB554" i="10"/>
  <c r="C555" i="10"/>
  <c r="D555" i="10"/>
  <c r="H555" i="10"/>
  <c r="J555" i="10"/>
  <c r="O555" i="10"/>
  <c r="P555" i="10"/>
  <c r="Q555" i="10"/>
  <c r="R555" i="10"/>
  <c r="S555" i="10"/>
  <c r="T555" i="10"/>
  <c r="V555" i="10"/>
  <c r="Y555" i="10"/>
  <c r="AB555" i="10"/>
  <c r="C556" i="10"/>
  <c r="D556" i="10"/>
  <c r="H556" i="10"/>
  <c r="J556" i="10"/>
  <c r="O556" i="10"/>
  <c r="P556" i="10"/>
  <c r="Q556" i="10"/>
  <c r="R556" i="10"/>
  <c r="S556" i="10"/>
  <c r="T556" i="10"/>
  <c r="V556" i="10"/>
  <c r="Y556" i="10"/>
  <c r="AB556" i="10"/>
  <c r="C557" i="10"/>
  <c r="D557" i="10"/>
  <c r="H557" i="10"/>
  <c r="J557" i="10"/>
  <c r="O557" i="10"/>
  <c r="P557" i="10"/>
  <c r="Q557" i="10"/>
  <c r="R557" i="10"/>
  <c r="S557" i="10"/>
  <c r="T557" i="10"/>
  <c r="V557" i="10"/>
  <c r="Y557" i="10"/>
  <c r="AB557" i="10"/>
  <c r="C558" i="10"/>
  <c r="D558" i="10"/>
  <c r="H558" i="10"/>
  <c r="J558" i="10"/>
  <c r="O558" i="10"/>
  <c r="P558" i="10"/>
  <c r="Q558" i="10"/>
  <c r="R558" i="10"/>
  <c r="S558" i="10"/>
  <c r="T558" i="10"/>
  <c r="V558" i="10"/>
  <c r="Y558" i="10"/>
  <c r="AB558" i="10"/>
  <c r="C559" i="10"/>
  <c r="D559" i="10"/>
  <c r="H559" i="10"/>
  <c r="J559" i="10"/>
  <c r="O559" i="10"/>
  <c r="P559" i="10"/>
  <c r="Q559" i="10"/>
  <c r="R559" i="10"/>
  <c r="S559" i="10"/>
  <c r="T559" i="10"/>
  <c r="V559" i="10"/>
  <c r="Y559" i="10"/>
  <c r="AB559" i="10"/>
  <c r="C560" i="10"/>
  <c r="D560" i="10"/>
  <c r="H560" i="10"/>
  <c r="J560" i="10"/>
  <c r="O560" i="10"/>
  <c r="P560" i="10"/>
  <c r="Q560" i="10"/>
  <c r="R560" i="10"/>
  <c r="S560" i="10"/>
  <c r="T560" i="10"/>
  <c r="V560" i="10"/>
  <c r="Y560" i="10"/>
  <c r="AB560" i="10"/>
  <c r="C561" i="10"/>
  <c r="D561" i="10"/>
  <c r="H561" i="10"/>
  <c r="J561" i="10"/>
  <c r="O561" i="10"/>
  <c r="P561" i="10"/>
  <c r="Q561" i="10"/>
  <c r="R561" i="10"/>
  <c r="S561" i="10"/>
  <c r="T561" i="10"/>
  <c r="V561" i="10"/>
  <c r="Y561" i="10"/>
  <c r="AB561" i="10"/>
  <c r="C562" i="10"/>
  <c r="D562" i="10"/>
  <c r="H562" i="10"/>
  <c r="J562" i="10"/>
  <c r="O562" i="10"/>
  <c r="P562" i="10"/>
  <c r="Q562" i="10"/>
  <c r="R562" i="10"/>
  <c r="S562" i="10"/>
  <c r="T562" i="10"/>
  <c r="V562" i="10"/>
  <c r="Y562" i="10"/>
  <c r="AB562" i="10"/>
  <c r="C563" i="10"/>
  <c r="D563" i="10"/>
  <c r="H563" i="10"/>
  <c r="J563" i="10"/>
  <c r="O563" i="10"/>
  <c r="P563" i="10"/>
  <c r="Q563" i="10"/>
  <c r="R563" i="10"/>
  <c r="S563" i="10"/>
  <c r="T563" i="10"/>
  <c r="V563" i="10"/>
  <c r="Y563" i="10"/>
  <c r="AB563" i="10"/>
  <c r="C564" i="10"/>
  <c r="D564" i="10"/>
  <c r="H564" i="10"/>
  <c r="J564" i="10"/>
  <c r="O564" i="10"/>
  <c r="P564" i="10"/>
  <c r="Q564" i="10"/>
  <c r="R564" i="10"/>
  <c r="S564" i="10"/>
  <c r="T564" i="10"/>
  <c r="V564" i="10"/>
  <c r="Y564" i="10"/>
  <c r="AB564" i="10"/>
  <c r="C565" i="10"/>
  <c r="D565" i="10"/>
  <c r="H565" i="10"/>
  <c r="J565" i="10"/>
  <c r="O565" i="10"/>
  <c r="P565" i="10"/>
  <c r="Q565" i="10"/>
  <c r="R565" i="10"/>
  <c r="S565" i="10"/>
  <c r="T565" i="10"/>
  <c r="V565" i="10"/>
  <c r="Y565" i="10"/>
  <c r="AB565" i="10"/>
  <c r="C566" i="10"/>
  <c r="D566" i="10"/>
  <c r="H566" i="10"/>
  <c r="J566" i="10"/>
  <c r="O566" i="10"/>
  <c r="P566" i="10"/>
  <c r="Q566" i="10"/>
  <c r="R566" i="10"/>
  <c r="S566" i="10"/>
  <c r="T566" i="10"/>
  <c r="V566" i="10"/>
  <c r="Y566" i="10"/>
  <c r="AB566" i="10"/>
  <c r="C567" i="10"/>
  <c r="D567" i="10"/>
  <c r="H567" i="10"/>
  <c r="J567" i="10"/>
  <c r="O567" i="10"/>
  <c r="P567" i="10"/>
  <c r="Q567" i="10"/>
  <c r="R567" i="10"/>
  <c r="S567" i="10"/>
  <c r="T567" i="10"/>
  <c r="V567" i="10"/>
  <c r="Y567" i="10"/>
  <c r="AB567" i="10"/>
  <c r="C568" i="10"/>
  <c r="D568" i="10"/>
  <c r="H568" i="10"/>
  <c r="J568" i="10"/>
  <c r="O568" i="10"/>
  <c r="P568" i="10"/>
  <c r="Q568" i="10"/>
  <c r="R568" i="10"/>
  <c r="S568" i="10"/>
  <c r="T568" i="10"/>
  <c r="V568" i="10"/>
  <c r="Y568" i="10"/>
  <c r="AB568" i="10"/>
  <c r="C569" i="10"/>
  <c r="D569" i="10"/>
  <c r="H569" i="10"/>
  <c r="J569" i="10"/>
  <c r="O569" i="10"/>
  <c r="P569" i="10"/>
  <c r="Q569" i="10"/>
  <c r="R569" i="10"/>
  <c r="S569" i="10"/>
  <c r="T569" i="10"/>
  <c r="V569" i="10"/>
  <c r="Y569" i="10"/>
  <c r="AB569" i="10"/>
  <c r="C570" i="10"/>
  <c r="D570" i="10"/>
  <c r="H570" i="10"/>
  <c r="J570" i="10"/>
  <c r="O570" i="10"/>
  <c r="P570" i="10"/>
  <c r="Q570" i="10"/>
  <c r="R570" i="10"/>
  <c r="S570" i="10"/>
  <c r="T570" i="10"/>
  <c r="V570" i="10"/>
  <c r="Y570" i="10"/>
  <c r="AB570" i="10"/>
  <c r="C571" i="10"/>
  <c r="D571" i="10"/>
  <c r="H571" i="10"/>
  <c r="J571" i="10"/>
  <c r="O571" i="10"/>
  <c r="P571" i="10"/>
  <c r="Q571" i="10"/>
  <c r="R571" i="10"/>
  <c r="S571" i="10"/>
  <c r="T571" i="10"/>
  <c r="V571" i="10"/>
  <c r="Y571" i="10"/>
  <c r="AB571" i="10"/>
  <c r="C572" i="10"/>
  <c r="D572" i="10"/>
  <c r="H572" i="10"/>
  <c r="J572" i="10"/>
  <c r="O572" i="10"/>
  <c r="P572" i="10"/>
  <c r="Q572" i="10"/>
  <c r="R572" i="10"/>
  <c r="S572" i="10"/>
  <c r="T572" i="10"/>
  <c r="V572" i="10"/>
  <c r="Y572" i="10"/>
  <c r="AB572" i="10"/>
  <c r="C573" i="10"/>
  <c r="D573" i="10"/>
  <c r="H573" i="10"/>
  <c r="J573" i="10"/>
  <c r="O573" i="10"/>
  <c r="P573" i="10"/>
  <c r="Q573" i="10"/>
  <c r="R573" i="10"/>
  <c r="S573" i="10"/>
  <c r="T573" i="10"/>
  <c r="V573" i="10"/>
  <c r="Y573" i="10"/>
  <c r="AB573" i="10"/>
  <c r="C574" i="10"/>
  <c r="D574" i="10"/>
  <c r="H574" i="10"/>
  <c r="J574" i="10"/>
  <c r="O574" i="10"/>
  <c r="P574" i="10"/>
  <c r="Q574" i="10"/>
  <c r="R574" i="10"/>
  <c r="S574" i="10"/>
  <c r="T574" i="10"/>
  <c r="V574" i="10"/>
  <c r="Y574" i="10"/>
  <c r="AB574" i="10"/>
  <c r="C575" i="10"/>
  <c r="D575" i="10"/>
  <c r="H575" i="10"/>
  <c r="J575" i="10"/>
  <c r="O575" i="10"/>
  <c r="P575" i="10"/>
  <c r="Q575" i="10"/>
  <c r="R575" i="10"/>
  <c r="S575" i="10"/>
  <c r="T575" i="10"/>
  <c r="V575" i="10"/>
  <c r="Y575" i="10"/>
  <c r="AB575" i="10"/>
  <c r="C576" i="10"/>
  <c r="D576" i="10"/>
  <c r="H576" i="10"/>
  <c r="J576" i="10"/>
  <c r="O576" i="10"/>
  <c r="P576" i="10"/>
  <c r="Q576" i="10"/>
  <c r="R576" i="10"/>
  <c r="S576" i="10"/>
  <c r="T576" i="10"/>
  <c r="V576" i="10"/>
  <c r="Y576" i="10"/>
  <c r="AB576" i="10"/>
  <c r="C577" i="10"/>
  <c r="D577" i="10"/>
  <c r="H577" i="10"/>
  <c r="J577" i="10"/>
  <c r="O577" i="10"/>
  <c r="P577" i="10"/>
  <c r="Q577" i="10"/>
  <c r="R577" i="10"/>
  <c r="S577" i="10"/>
  <c r="T577" i="10"/>
  <c r="V577" i="10"/>
  <c r="Y577" i="10"/>
  <c r="AB577" i="10"/>
  <c r="C578" i="10"/>
  <c r="D578" i="10"/>
  <c r="H578" i="10"/>
  <c r="J578" i="10"/>
  <c r="O578" i="10"/>
  <c r="P578" i="10"/>
  <c r="Q578" i="10"/>
  <c r="R578" i="10"/>
  <c r="S578" i="10"/>
  <c r="T578" i="10"/>
  <c r="V578" i="10"/>
  <c r="Y578" i="10"/>
  <c r="AB578" i="10"/>
  <c r="C579" i="10"/>
  <c r="D579" i="10"/>
  <c r="H579" i="10"/>
  <c r="J579" i="10"/>
  <c r="O579" i="10"/>
  <c r="P579" i="10"/>
  <c r="Q579" i="10"/>
  <c r="R579" i="10"/>
  <c r="S579" i="10"/>
  <c r="T579" i="10"/>
  <c r="V579" i="10"/>
  <c r="Y579" i="10"/>
  <c r="AB579" i="10"/>
  <c r="C580" i="10"/>
  <c r="D580" i="10"/>
  <c r="H580" i="10"/>
  <c r="J580" i="10"/>
  <c r="O580" i="10"/>
  <c r="P580" i="10"/>
  <c r="Q580" i="10"/>
  <c r="R580" i="10"/>
  <c r="S580" i="10"/>
  <c r="T580" i="10"/>
  <c r="V580" i="10"/>
  <c r="Y580" i="10"/>
  <c r="AB580" i="10"/>
  <c r="C581" i="10"/>
  <c r="D581" i="10"/>
  <c r="H581" i="10"/>
  <c r="J581" i="10"/>
  <c r="O581" i="10"/>
  <c r="P581" i="10"/>
  <c r="Q581" i="10"/>
  <c r="R581" i="10"/>
  <c r="S581" i="10"/>
  <c r="T581" i="10"/>
  <c r="V581" i="10"/>
  <c r="Y581" i="10"/>
  <c r="AB581" i="10"/>
  <c r="C582" i="10"/>
  <c r="D582" i="10"/>
  <c r="H582" i="10"/>
  <c r="J582" i="10"/>
  <c r="O582" i="10"/>
  <c r="P582" i="10"/>
  <c r="Q582" i="10"/>
  <c r="R582" i="10"/>
  <c r="S582" i="10"/>
  <c r="T582" i="10"/>
  <c r="V582" i="10"/>
  <c r="Y582" i="10"/>
  <c r="AB582" i="10"/>
  <c r="C583" i="10"/>
  <c r="D583" i="10"/>
  <c r="H583" i="10"/>
  <c r="J583" i="10"/>
  <c r="O583" i="10"/>
  <c r="P583" i="10"/>
  <c r="Q583" i="10"/>
  <c r="R583" i="10"/>
  <c r="S583" i="10"/>
  <c r="T583" i="10"/>
  <c r="V583" i="10"/>
  <c r="Y583" i="10"/>
  <c r="AB583" i="10"/>
  <c r="C584" i="10"/>
  <c r="D584" i="10"/>
  <c r="H584" i="10"/>
  <c r="J584" i="10"/>
  <c r="O584" i="10"/>
  <c r="P584" i="10"/>
  <c r="Q584" i="10"/>
  <c r="R584" i="10"/>
  <c r="S584" i="10"/>
  <c r="T584" i="10"/>
  <c r="V584" i="10"/>
  <c r="Y584" i="10"/>
  <c r="AB584" i="10"/>
  <c r="C585" i="10"/>
  <c r="D585" i="10"/>
  <c r="H585" i="10"/>
  <c r="J585" i="10"/>
  <c r="O585" i="10"/>
  <c r="P585" i="10"/>
  <c r="Q585" i="10"/>
  <c r="R585" i="10"/>
  <c r="S585" i="10"/>
  <c r="T585" i="10"/>
  <c r="V585" i="10"/>
  <c r="Y585" i="10"/>
  <c r="AB585" i="10"/>
  <c r="C586" i="10"/>
  <c r="D586" i="10"/>
  <c r="H586" i="10"/>
  <c r="J586" i="10"/>
  <c r="O586" i="10"/>
  <c r="P586" i="10"/>
  <c r="Q586" i="10"/>
  <c r="R586" i="10"/>
  <c r="S586" i="10"/>
  <c r="T586" i="10"/>
  <c r="V586" i="10"/>
  <c r="Y586" i="10"/>
  <c r="AB586" i="10"/>
  <c r="C587" i="10"/>
  <c r="D587" i="10"/>
  <c r="H587" i="10"/>
  <c r="J587" i="10"/>
  <c r="O587" i="10"/>
  <c r="P587" i="10"/>
  <c r="Q587" i="10"/>
  <c r="R587" i="10"/>
  <c r="S587" i="10"/>
  <c r="T587" i="10"/>
  <c r="V587" i="10"/>
  <c r="Y587" i="10"/>
  <c r="AB587" i="10"/>
  <c r="C588" i="10"/>
  <c r="D588" i="10"/>
  <c r="H588" i="10"/>
  <c r="J588" i="10"/>
  <c r="O588" i="10"/>
  <c r="P588" i="10"/>
  <c r="Q588" i="10"/>
  <c r="R588" i="10"/>
  <c r="S588" i="10"/>
  <c r="T588" i="10"/>
  <c r="V588" i="10"/>
  <c r="Y588" i="10"/>
  <c r="AB588" i="10"/>
  <c r="C589" i="10"/>
  <c r="D589" i="10"/>
  <c r="H589" i="10"/>
  <c r="J589" i="10"/>
  <c r="O589" i="10"/>
  <c r="P589" i="10"/>
  <c r="Q589" i="10"/>
  <c r="R589" i="10"/>
  <c r="S589" i="10"/>
  <c r="T589" i="10"/>
  <c r="V589" i="10"/>
  <c r="Y589" i="10"/>
  <c r="AB589" i="10"/>
  <c r="C590" i="10"/>
  <c r="D590" i="10"/>
  <c r="H590" i="10"/>
  <c r="J590" i="10"/>
  <c r="O590" i="10"/>
  <c r="P590" i="10"/>
  <c r="Q590" i="10"/>
  <c r="R590" i="10"/>
  <c r="S590" i="10"/>
  <c r="T590" i="10"/>
  <c r="V590" i="10"/>
  <c r="Y590" i="10"/>
  <c r="AB590" i="10"/>
  <c r="C591" i="10"/>
  <c r="D591" i="10"/>
  <c r="H591" i="10"/>
  <c r="J591" i="10"/>
  <c r="O591" i="10"/>
  <c r="P591" i="10"/>
  <c r="Q591" i="10"/>
  <c r="R591" i="10"/>
  <c r="S591" i="10"/>
  <c r="T591" i="10"/>
  <c r="V591" i="10"/>
  <c r="Y591" i="10"/>
  <c r="AB591" i="10"/>
  <c r="C592" i="10"/>
  <c r="D592" i="10"/>
  <c r="H592" i="10"/>
  <c r="J592" i="10"/>
  <c r="O592" i="10"/>
  <c r="P592" i="10"/>
  <c r="Q592" i="10"/>
  <c r="R592" i="10"/>
  <c r="S592" i="10"/>
  <c r="T592" i="10"/>
  <c r="V592" i="10"/>
  <c r="Y592" i="10"/>
  <c r="AB592" i="10"/>
  <c r="C593" i="10"/>
  <c r="D593" i="10"/>
  <c r="H593" i="10"/>
  <c r="J593" i="10"/>
  <c r="O593" i="10"/>
  <c r="P593" i="10"/>
  <c r="Q593" i="10"/>
  <c r="R593" i="10"/>
  <c r="S593" i="10"/>
  <c r="T593" i="10"/>
  <c r="V593" i="10"/>
  <c r="Y593" i="10"/>
  <c r="AB593" i="10"/>
  <c r="C594" i="10"/>
  <c r="D594" i="10"/>
  <c r="H594" i="10"/>
  <c r="J594" i="10"/>
  <c r="O594" i="10"/>
  <c r="P594" i="10"/>
  <c r="Q594" i="10"/>
  <c r="R594" i="10"/>
  <c r="S594" i="10"/>
  <c r="T594" i="10"/>
  <c r="V594" i="10"/>
  <c r="Y594" i="10"/>
  <c r="AB594" i="10"/>
  <c r="C595" i="10"/>
  <c r="D595" i="10"/>
  <c r="H595" i="10"/>
  <c r="J595" i="10"/>
  <c r="O595" i="10"/>
  <c r="P595" i="10"/>
  <c r="Q595" i="10"/>
  <c r="R595" i="10"/>
  <c r="S595" i="10"/>
  <c r="T595" i="10"/>
  <c r="V595" i="10"/>
  <c r="Y595" i="10"/>
  <c r="AB595" i="10"/>
  <c r="C596" i="10"/>
  <c r="D596" i="10"/>
  <c r="H596" i="10"/>
  <c r="J596" i="10"/>
  <c r="O596" i="10"/>
  <c r="P596" i="10"/>
  <c r="Q596" i="10"/>
  <c r="R596" i="10"/>
  <c r="S596" i="10"/>
  <c r="T596" i="10"/>
  <c r="V596" i="10"/>
  <c r="Y596" i="10"/>
  <c r="AB596" i="10"/>
  <c r="C597" i="10"/>
  <c r="D597" i="10"/>
  <c r="H597" i="10"/>
  <c r="J597" i="10"/>
  <c r="O597" i="10"/>
  <c r="P597" i="10"/>
  <c r="Q597" i="10"/>
  <c r="R597" i="10"/>
  <c r="S597" i="10"/>
  <c r="T597" i="10"/>
  <c r="V597" i="10"/>
  <c r="Y597" i="10"/>
  <c r="AB597" i="10"/>
  <c r="C598" i="10"/>
  <c r="D598" i="10"/>
  <c r="H598" i="10"/>
  <c r="J598" i="10"/>
  <c r="O598" i="10"/>
  <c r="P598" i="10"/>
  <c r="Q598" i="10"/>
  <c r="R598" i="10"/>
  <c r="S598" i="10"/>
  <c r="T598" i="10"/>
  <c r="V598" i="10"/>
  <c r="Y598" i="10"/>
  <c r="AB598" i="10"/>
  <c r="C599" i="10"/>
  <c r="D599" i="10"/>
  <c r="H599" i="10"/>
  <c r="J599" i="10"/>
  <c r="O599" i="10"/>
  <c r="P599" i="10"/>
  <c r="Q599" i="10"/>
  <c r="R599" i="10"/>
  <c r="S599" i="10"/>
  <c r="T599" i="10"/>
  <c r="V599" i="10"/>
  <c r="Y599" i="10"/>
  <c r="AB599" i="10"/>
  <c r="C600" i="10"/>
  <c r="D600" i="10"/>
  <c r="H600" i="10"/>
  <c r="J600" i="10"/>
  <c r="O600" i="10"/>
  <c r="P600" i="10"/>
  <c r="Q600" i="10"/>
  <c r="R600" i="10"/>
  <c r="S600" i="10"/>
  <c r="T600" i="10"/>
  <c r="V600" i="10"/>
  <c r="Y600" i="10"/>
  <c r="AB600" i="10"/>
  <c r="C601" i="10"/>
  <c r="D601" i="10"/>
  <c r="H601" i="10"/>
  <c r="J601" i="10"/>
  <c r="O601" i="10"/>
  <c r="P601" i="10"/>
  <c r="Q601" i="10"/>
  <c r="R601" i="10"/>
  <c r="S601" i="10"/>
  <c r="T601" i="10"/>
  <c r="V601" i="10"/>
  <c r="Y601" i="10"/>
  <c r="AB601" i="10"/>
  <c r="C602" i="10"/>
  <c r="D602" i="10"/>
  <c r="H602" i="10"/>
  <c r="J602" i="10"/>
  <c r="O602" i="10"/>
  <c r="P602" i="10"/>
  <c r="Q602" i="10"/>
  <c r="R602" i="10"/>
  <c r="S602" i="10"/>
  <c r="T602" i="10"/>
  <c r="V602" i="10"/>
  <c r="Y602" i="10"/>
  <c r="AB602" i="10"/>
  <c r="C603" i="10"/>
  <c r="D603" i="10"/>
  <c r="H603" i="10"/>
  <c r="J603" i="10"/>
  <c r="O603" i="10"/>
  <c r="P603" i="10"/>
  <c r="Q603" i="10"/>
  <c r="R603" i="10"/>
  <c r="S603" i="10"/>
  <c r="T603" i="10"/>
  <c r="V603" i="10"/>
  <c r="Y603" i="10"/>
  <c r="AB603" i="10"/>
  <c r="C604" i="10"/>
  <c r="D604" i="10"/>
  <c r="H604" i="10"/>
  <c r="J604" i="10"/>
  <c r="O604" i="10"/>
  <c r="P604" i="10"/>
  <c r="Q604" i="10"/>
  <c r="R604" i="10"/>
  <c r="S604" i="10"/>
  <c r="T604" i="10"/>
  <c r="V604" i="10"/>
  <c r="Y604" i="10"/>
  <c r="AB604" i="10"/>
  <c r="C605" i="10"/>
  <c r="D605" i="10"/>
  <c r="H605" i="10"/>
  <c r="J605" i="10"/>
  <c r="O605" i="10"/>
  <c r="P605" i="10"/>
  <c r="Q605" i="10"/>
  <c r="R605" i="10"/>
  <c r="S605" i="10"/>
  <c r="T605" i="10"/>
  <c r="V605" i="10"/>
  <c r="Y605" i="10"/>
  <c r="AB605" i="10"/>
  <c r="C606" i="10"/>
  <c r="D606" i="10"/>
  <c r="H606" i="10"/>
  <c r="J606" i="10"/>
  <c r="O606" i="10"/>
  <c r="P606" i="10"/>
  <c r="Q606" i="10"/>
  <c r="R606" i="10"/>
  <c r="S606" i="10"/>
  <c r="T606" i="10"/>
  <c r="V606" i="10"/>
  <c r="Y606" i="10"/>
  <c r="AB606" i="10"/>
  <c r="C607" i="10"/>
  <c r="D607" i="10"/>
  <c r="H607" i="10"/>
  <c r="J607" i="10"/>
  <c r="O607" i="10"/>
  <c r="P607" i="10"/>
  <c r="Q607" i="10"/>
  <c r="R607" i="10"/>
  <c r="S607" i="10"/>
  <c r="T607" i="10"/>
  <c r="V607" i="10"/>
  <c r="Y607" i="10"/>
  <c r="AB607" i="10"/>
  <c r="C608" i="10"/>
  <c r="D608" i="10"/>
  <c r="H608" i="10"/>
  <c r="J608" i="10"/>
  <c r="O608" i="10"/>
  <c r="P608" i="10"/>
  <c r="Q608" i="10"/>
  <c r="R608" i="10"/>
  <c r="S608" i="10"/>
  <c r="T608" i="10"/>
  <c r="V608" i="10"/>
  <c r="Y608" i="10"/>
  <c r="AB608" i="10"/>
  <c r="C609" i="10"/>
  <c r="D609" i="10"/>
  <c r="H609" i="10"/>
  <c r="J609" i="10"/>
  <c r="O609" i="10"/>
  <c r="P609" i="10"/>
  <c r="Q609" i="10"/>
  <c r="R609" i="10"/>
  <c r="S609" i="10"/>
  <c r="T609" i="10"/>
  <c r="V609" i="10"/>
  <c r="Y609" i="10"/>
  <c r="AB609" i="10"/>
  <c r="C610" i="10"/>
  <c r="D610" i="10"/>
  <c r="H610" i="10"/>
  <c r="J610" i="10"/>
  <c r="O610" i="10"/>
  <c r="P610" i="10"/>
  <c r="Q610" i="10"/>
  <c r="R610" i="10"/>
  <c r="S610" i="10"/>
  <c r="T610" i="10"/>
  <c r="V610" i="10"/>
  <c r="Y610" i="10"/>
  <c r="AB610" i="10"/>
  <c r="C611" i="10"/>
  <c r="D611" i="10"/>
  <c r="H611" i="10"/>
  <c r="J611" i="10"/>
  <c r="O611" i="10"/>
  <c r="P611" i="10"/>
  <c r="Q611" i="10"/>
  <c r="R611" i="10"/>
  <c r="S611" i="10"/>
  <c r="T611" i="10"/>
  <c r="V611" i="10"/>
  <c r="Y611" i="10"/>
  <c r="AB611" i="10"/>
  <c r="C612" i="10"/>
  <c r="D612" i="10"/>
  <c r="H612" i="10"/>
  <c r="J612" i="10"/>
  <c r="O612" i="10"/>
  <c r="P612" i="10"/>
  <c r="Q612" i="10"/>
  <c r="R612" i="10"/>
  <c r="S612" i="10"/>
  <c r="T612" i="10"/>
  <c r="V612" i="10"/>
  <c r="Y612" i="10"/>
  <c r="AB612" i="10"/>
  <c r="C613" i="10"/>
  <c r="D613" i="10"/>
  <c r="H613" i="10"/>
  <c r="J613" i="10"/>
  <c r="O613" i="10"/>
  <c r="P613" i="10"/>
  <c r="Q613" i="10"/>
  <c r="R613" i="10"/>
  <c r="S613" i="10"/>
  <c r="T613" i="10"/>
  <c r="V613" i="10"/>
  <c r="Y613" i="10"/>
  <c r="AB613" i="10"/>
  <c r="C614" i="10"/>
  <c r="D614" i="10"/>
  <c r="H614" i="10"/>
  <c r="J614" i="10"/>
  <c r="O614" i="10"/>
  <c r="P614" i="10"/>
  <c r="Q614" i="10"/>
  <c r="R614" i="10"/>
  <c r="S614" i="10"/>
  <c r="T614" i="10"/>
  <c r="V614" i="10"/>
  <c r="Y614" i="10"/>
  <c r="AB614" i="10"/>
  <c r="C615" i="10"/>
  <c r="D615" i="10"/>
  <c r="H615" i="10"/>
  <c r="J615" i="10"/>
  <c r="O615" i="10"/>
  <c r="P615" i="10"/>
  <c r="Q615" i="10"/>
  <c r="R615" i="10"/>
  <c r="S615" i="10"/>
  <c r="T615" i="10"/>
  <c r="V615" i="10"/>
  <c r="Y615" i="10"/>
  <c r="AB615" i="10"/>
  <c r="C616" i="10"/>
  <c r="D616" i="10"/>
  <c r="H616" i="10"/>
  <c r="J616" i="10"/>
  <c r="O616" i="10"/>
  <c r="P616" i="10"/>
  <c r="Q616" i="10"/>
  <c r="R616" i="10"/>
  <c r="S616" i="10"/>
  <c r="T616" i="10"/>
  <c r="V616" i="10"/>
  <c r="Y616" i="10"/>
  <c r="AB616" i="10"/>
  <c r="C617" i="10"/>
  <c r="D617" i="10"/>
  <c r="H617" i="10"/>
  <c r="J617" i="10"/>
  <c r="O617" i="10"/>
  <c r="P617" i="10"/>
  <c r="Q617" i="10"/>
  <c r="R617" i="10"/>
  <c r="S617" i="10"/>
  <c r="T617" i="10"/>
  <c r="V617" i="10"/>
  <c r="Y617" i="10"/>
  <c r="AB617" i="10"/>
  <c r="C618" i="10"/>
  <c r="D618" i="10"/>
  <c r="H618" i="10"/>
  <c r="J618" i="10"/>
  <c r="O618" i="10"/>
  <c r="P618" i="10"/>
  <c r="Q618" i="10"/>
  <c r="R618" i="10"/>
  <c r="S618" i="10"/>
  <c r="T618" i="10"/>
  <c r="V618" i="10"/>
  <c r="Y618" i="10"/>
  <c r="AB618" i="10"/>
  <c r="C619" i="10"/>
  <c r="D619" i="10"/>
  <c r="H619" i="10"/>
  <c r="J619" i="10"/>
  <c r="O619" i="10"/>
  <c r="P619" i="10"/>
  <c r="Q619" i="10"/>
  <c r="R619" i="10"/>
  <c r="S619" i="10"/>
  <c r="T619" i="10"/>
  <c r="V619" i="10"/>
  <c r="Y619" i="10"/>
  <c r="AB619" i="10"/>
  <c r="C620" i="10"/>
  <c r="D620" i="10"/>
  <c r="H620" i="10"/>
  <c r="J620" i="10"/>
  <c r="O620" i="10"/>
  <c r="P620" i="10"/>
  <c r="Q620" i="10"/>
  <c r="R620" i="10"/>
  <c r="S620" i="10"/>
  <c r="T620" i="10"/>
  <c r="V620" i="10"/>
  <c r="Y620" i="10"/>
  <c r="AB620" i="10"/>
  <c r="C621" i="10"/>
  <c r="D621" i="10"/>
  <c r="H621" i="10"/>
  <c r="J621" i="10"/>
  <c r="O621" i="10"/>
  <c r="P621" i="10"/>
  <c r="Q621" i="10"/>
  <c r="R621" i="10"/>
  <c r="S621" i="10"/>
  <c r="T621" i="10"/>
  <c r="V621" i="10"/>
  <c r="Y621" i="10"/>
  <c r="AB621" i="10"/>
  <c r="C622" i="10"/>
  <c r="D622" i="10"/>
  <c r="H622" i="10"/>
  <c r="J622" i="10"/>
  <c r="O622" i="10"/>
  <c r="P622" i="10"/>
  <c r="Q622" i="10"/>
  <c r="R622" i="10"/>
  <c r="S622" i="10"/>
  <c r="T622" i="10"/>
  <c r="V622" i="10"/>
  <c r="Y622" i="10"/>
  <c r="AB622" i="10"/>
  <c r="C623" i="10"/>
  <c r="D623" i="10"/>
  <c r="H623" i="10"/>
  <c r="J623" i="10"/>
  <c r="O623" i="10"/>
  <c r="P623" i="10"/>
  <c r="Q623" i="10"/>
  <c r="R623" i="10"/>
  <c r="S623" i="10"/>
  <c r="T623" i="10"/>
  <c r="V623" i="10"/>
  <c r="Y623" i="10"/>
  <c r="AB623" i="10"/>
  <c r="C624" i="10"/>
  <c r="D624" i="10"/>
  <c r="H624" i="10"/>
  <c r="J624" i="10"/>
  <c r="O624" i="10"/>
  <c r="P624" i="10"/>
  <c r="Q624" i="10"/>
  <c r="R624" i="10"/>
  <c r="S624" i="10"/>
  <c r="T624" i="10"/>
  <c r="V624" i="10"/>
  <c r="Y624" i="10"/>
  <c r="AB624" i="10"/>
  <c r="C625" i="10"/>
  <c r="D625" i="10"/>
  <c r="H625" i="10"/>
  <c r="J625" i="10"/>
  <c r="O625" i="10"/>
  <c r="P625" i="10"/>
  <c r="Q625" i="10"/>
  <c r="R625" i="10"/>
  <c r="S625" i="10"/>
  <c r="T625" i="10"/>
  <c r="V625" i="10"/>
  <c r="Y625" i="10"/>
  <c r="AB625" i="10"/>
  <c r="C626" i="10"/>
  <c r="D626" i="10"/>
  <c r="H626" i="10"/>
  <c r="J626" i="10"/>
  <c r="O626" i="10"/>
  <c r="P626" i="10"/>
  <c r="Q626" i="10"/>
  <c r="R626" i="10"/>
  <c r="S626" i="10"/>
  <c r="T626" i="10"/>
  <c r="V626" i="10"/>
  <c r="Y626" i="10"/>
  <c r="AB626" i="10"/>
  <c r="C627" i="10"/>
  <c r="D627" i="10"/>
  <c r="H627" i="10"/>
  <c r="J627" i="10"/>
  <c r="O627" i="10"/>
  <c r="P627" i="10"/>
  <c r="Q627" i="10"/>
  <c r="R627" i="10"/>
  <c r="S627" i="10"/>
  <c r="T627" i="10"/>
  <c r="V627" i="10"/>
  <c r="Y627" i="10"/>
  <c r="AB627" i="10"/>
  <c r="C628" i="10"/>
  <c r="D628" i="10"/>
  <c r="H628" i="10"/>
  <c r="J628" i="10"/>
  <c r="O628" i="10"/>
  <c r="P628" i="10"/>
  <c r="Q628" i="10"/>
  <c r="R628" i="10"/>
  <c r="S628" i="10"/>
  <c r="T628" i="10"/>
  <c r="V628" i="10"/>
  <c r="Y628" i="10"/>
  <c r="AB628" i="10"/>
  <c r="C629" i="10"/>
  <c r="D629" i="10"/>
  <c r="H629" i="10"/>
  <c r="J629" i="10"/>
  <c r="O629" i="10"/>
  <c r="P629" i="10"/>
  <c r="Q629" i="10"/>
  <c r="R629" i="10"/>
  <c r="S629" i="10"/>
  <c r="T629" i="10"/>
  <c r="V629" i="10"/>
  <c r="Y629" i="10"/>
  <c r="AB629" i="10"/>
  <c r="C630" i="10"/>
  <c r="D630" i="10"/>
  <c r="H630" i="10"/>
  <c r="J630" i="10"/>
  <c r="O630" i="10"/>
  <c r="P630" i="10"/>
  <c r="Q630" i="10"/>
  <c r="R630" i="10"/>
  <c r="S630" i="10"/>
  <c r="T630" i="10"/>
  <c r="V630" i="10"/>
  <c r="Y630" i="10"/>
  <c r="AB630" i="10"/>
  <c r="C631" i="10"/>
  <c r="D631" i="10"/>
  <c r="H631" i="10"/>
  <c r="J631" i="10"/>
  <c r="O631" i="10"/>
  <c r="P631" i="10"/>
  <c r="Q631" i="10"/>
  <c r="R631" i="10"/>
  <c r="S631" i="10"/>
  <c r="T631" i="10"/>
  <c r="V631" i="10"/>
  <c r="Y631" i="10"/>
  <c r="AB631" i="10"/>
  <c r="C632" i="10"/>
  <c r="D632" i="10"/>
  <c r="H632" i="10"/>
  <c r="J632" i="10"/>
  <c r="O632" i="10"/>
  <c r="P632" i="10"/>
  <c r="Q632" i="10"/>
  <c r="R632" i="10"/>
  <c r="S632" i="10"/>
  <c r="T632" i="10"/>
  <c r="V632" i="10"/>
  <c r="Y632" i="10"/>
  <c r="AB632" i="10"/>
  <c r="C633" i="10"/>
  <c r="D633" i="10"/>
  <c r="H633" i="10"/>
  <c r="J633" i="10"/>
  <c r="O633" i="10"/>
  <c r="P633" i="10"/>
  <c r="Q633" i="10"/>
  <c r="R633" i="10"/>
  <c r="S633" i="10"/>
  <c r="T633" i="10"/>
  <c r="V633" i="10"/>
  <c r="Y633" i="10"/>
  <c r="AB633" i="10"/>
  <c r="C634" i="10"/>
  <c r="D634" i="10"/>
  <c r="H634" i="10"/>
  <c r="J634" i="10"/>
  <c r="O634" i="10"/>
  <c r="P634" i="10"/>
  <c r="Q634" i="10"/>
  <c r="R634" i="10"/>
  <c r="S634" i="10"/>
  <c r="T634" i="10"/>
  <c r="V634" i="10"/>
  <c r="Y634" i="10"/>
  <c r="AB634" i="10"/>
  <c r="C635" i="10"/>
  <c r="D635" i="10"/>
  <c r="H635" i="10"/>
  <c r="J635" i="10"/>
  <c r="O635" i="10"/>
  <c r="P635" i="10"/>
  <c r="Q635" i="10"/>
  <c r="R635" i="10"/>
  <c r="S635" i="10"/>
  <c r="T635" i="10"/>
  <c r="V635" i="10"/>
  <c r="Y635" i="10"/>
  <c r="AB635" i="10"/>
  <c r="C636" i="10"/>
  <c r="D636" i="10"/>
  <c r="H636" i="10"/>
  <c r="J636" i="10"/>
  <c r="O636" i="10"/>
  <c r="P636" i="10"/>
  <c r="Q636" i="10"/>
  <c r="R636" i="10"/>
  <c r="S636" i="10"/>
  <c r="T636" i="10"/>
  <c r="V636" i="10"/>
  <c r="Y636" i="10"/>
  <c r="AB636" i="10"/>
  <c r="C637" i="10"/>
  <c r="D637" i="10"/>
  <c r="H637" i="10"/>
  <c r="J637" i="10"/>
  <c r="O637" i="10"/>
  <c r="P637" i="10"/>
  <c r="Q637" i="10"/>
  <c r="R637" i="10"/>
  <c r="S637" i="10"/>
  <c r="T637" i="10"/>
  <c r="V637" i="10"/>
  <c r="Y637" i="10"/>
  <c r="AB637" i="10"/>
  <c r="C638" i="10"/>
  <c r="D638" i="10"/>
  <c r="H638" i="10"/>
  <c r="J638" i="10"/>
  <c r="O638" i="10"/>
  <c r="P638" i="10"/>
  <c r="Q638" i="10"/>
  <c r="R638" i="10"/>
  <c r="S638" i="10"/>
  <c r="T638" i="10"/>
  <c r="V638" i="10"/>
  <c r="Y638" i="10"/>
  <c r="AB638" i="10"/>
  <c r="C639" i="10"/>
  <c r="D639" i="10"/>
  <c r="H639" i="10"/>
  <c r="J639" i="10"/>
  <c r="O639" i="10"/>
  <c r="P639" i="10"/>
  <c r="Q639" i="10"/>
  <c r="R639" i="10"/>
  <c r="S639" i="10"/>
  <c r="T639" i="10"/>
  <c r="V639" i="10"/>
  <c r="Y639" i="10"/>
  <c r="AB639" i="10"/>
  <c r="C640" i="10"/>
  <c r="D640" i="10"/>
  <c r="H640" i="10"/>
  <c r="J640" i="10"/>
  <c r="O640" i="10"/>
  <c r="P640" i="10"/>
  <c r="Q640" i="10"/>
  <c r="R640" i="10"/>
  <c r="S640" i="10"/>
  <c r="T640" i="10"/>
  <c r="V640" i="10"/>
  <c r="Y640" i="10"/>
  <c r="AB640" i="10"/>
  <c r="C641" i="10"/>
  <c r="D641" i="10"/>
  <c r="H641" i="10"/>
  <c r="J641" i="10"/>
  <c r="O641" i="10"/>
  <c r="P641" i="10"/>
  <c r="Q641" i="10"/>
  <c r="R641" i="10"/>
  <c r="S641" i="10"/>
  <c r="T641" i="10"/>
  <c r="V641" i="10"/>
  <c r="Y641" i="10"/>
  <c r="AB641" i="10"/>
  <c r="C642" i="10"/>
  <c r="D642" i="10"/>
  <c r="H642" i="10"/>
  <c r="J642" i="10"/>
  <c r="O642" i="10"/>
  <c r="P642" i="10"/>
  <c r="Q642" i="10"/>
  <c r="R642" i="10"/>
  <c r="S642" i="10"/>
  <c r="T642" i="10"/>
  <c r="V642" i="10"/>
  <c r="Y642" i="10"/>
  <c r="AB642" i="10"/>
  <c r="C643" i="10"/>
  <c r="D643" i="10"/>
  <c r="H643" i="10"/>
  <c r="J643" i="10"/>
  <c r="O643" i="10"/>
  <c r="P643" i="10"/>
  <c r="Q643" i="10"/>
  <c r="R643" i="10"/>
  <c r="S643" i="10"/>
  <c r="T643" i="10"/>
  <c r="V643" i="10"/>
  <c r="Y643" i="10"/>
  <c r="AB643" i="10"/>
  <c r="C644" i="10"/>
  <c r="D644" i="10"/>
  <c r="H644" i="10"/>
  <c r="J644" i="10"/>
  <c r="O644" i="10"/>
  <c r="P644" i="10"/>
  <c r="Q644" i="10"/>
  <c r="R644" i="10"/>
  <c r="S644" i="10"/>
  <c r="T644" i="10"/>
  <c r="V644" i="10"/>
  <c r="Y644" i="10"/>
  <c r="AB644" i="10"/>
  <c r="C645" i="10"/>
  <c r="D645" i="10"/>
  <c r="H645" i="10"/>
  <c r="J645" i="10"/>
  <c r="O645" i="10"/>
  <c r="P645" i="10"/>
  <c r="Q645" i="10"/>
  <c r="R645" i="10"/>
  <c r="S645" i="10"/>
  <c r="T645" i="10"/>
  <c r="V645" i="10"/>
  <c r="Y645" i="10"/>
  <c r="AB645" i="10"/>
  <c r="C646" i="10"/>
  <c r="D646" i="10"/>
  <c r="H646" i="10"/>
  <c r="J646" i="10"/>
  <c r="O646" i="10"/>
  <c r="P646" i="10"/>
  <c r="Q646" i="10"/>
  <c r="R646" i="10"/>
  <c r="S646" i="10"/>
  <c r="T646" i="10"/>
  <c r="V646" i="10"/>
  <c r="Y646" i="10"/>
  <c r="AB646" i="10"/>
  <c r="C647" i="10"/>
  <c r="D647" i="10"/>
  <c r="H647" i="10"/>
  <c r="J647" i="10"/>
  <c r="O647" i="10"/>
  <c r="P647" i="10"/>
  <c r="Q647" i="10"/>
  <c r="R647" i="10"/>
  <c r="S647" i="10"/>
  <c r="T647" i="10"/>
  <c r="V647" i="10"/>
  <c r="Y647" i="10"/>
  <c r="AB647" i="10"/>
  <c r="C648" i="10"/>
  <c r="D648" i="10"/>
  <c r="H648" i="10"/>
  <c r="J648" i="10"/>
  <c r="O648" i="10"/>
  <c r="P648" i="10"/>
  <c r="Q648" i="10"/>
  <c r="R648" i="10"/>
  <c r="S648" i="10"/>
  <c r="T648" i="10"/>
  <c r="V648" i="10"/>
  <c r="Y648" i="10"/>
  <c r="AB648" i="10"/>
  <c r="C649" i="10"/>
  <c r="D649" i="10"/>
  <c r="H649" i="10"/>
  <c r="J649" i="10"/>
  <c r="O649" i="10"/>
  <c r="P649" i="10"/>
  <c r="Q649" i="10"/>
  <c r="R649" i="10"/>
  <c r="S649" i="10"/>
  <c r="T649" i="10"/>
  <c r="V649" i="10"/>
  <c r="Y649" i="10"/>
  <c r="AB649" i="10"/>
  <c r="C650" i="10"/>
  <c r="D650" i="10"/>
  <c r="H650" i="10"/>
  <c r="J650" i="10"/>
  <c r="O650" i="10"/>
  <c r="P650" i="10"/>
  <c r="Q650" i="10"/>
  <c r="R650" i="10"/>
  <c r="S650" i="10"/>
  <c r="T650" i="10"/>
  <c r="V650" i="10"/>
  <c r="Y650" i="10"/>
  <c r="AB650" i="10"/>
  <c r="C651" i="10"/>
  <c r="D651" i="10"/>
  <c r="H651" i="10"/>
  <c r="J651" i="10"/>
  <c r="O651" i="10"/>
  <c r="P651" i="10"/>
  <c r="Q651" i="10"/>
  <c r="R651" i="10"/>
  <c r="S651" i="10"/>
  <c r="T651" i="10"/>
  <c r="V651" i="10"/>
  <c r="Y651" i="10"/>
  <c r="AB651" i="10"/>
  <c r="C652" i="10"/>
  <c r="D652" i="10"/>
  <c r="H652" i="10"/>
  <c r="J652" i="10"/>
  <c r="O652" i="10"/>
  <c r="P652" i="10"/>
  <c r="Q652" i="10"/>
  <c r="R652" i="10"/>
  <c r="S652" i="10"/>
  <c r="T652" i="10"/>
  <c r="V652" i="10"/>
  <c r="Y652" i="10"/>
  <c r="AB652" i="10"/>
  <c r="C653" i="10"/>
  <c r="D653" i="10"/>
  <c r="H653" i="10"/>
  <c r="J653" i="10"/>
  <c r="O653" i="10"/>
  <c r="P653" i="10"/>
  <c r="Q653" i="10"/>
  <c r="R653" i="10"/>
  <c r="S653" i="10"/>
  <c r="T653" i="10"/>
  <c r="V653" i="10"/>
  <c r="Y653" i="10"/>
  <c r="AB653" i="10"/>
  <c r="C654" i="10"/>
  <c r="D654" i="10"/>
  <c r="H654" i="10"/>
  <c r="J654" i="10"/>
  <c r="O654" i="10"/>
  <c r="P654" i="10"/>
  <c r="Q654" i="10"/>
  <c r="R654" i="10"/>
  <c r="S654" i="10"/>
  <c r="T654" i="10"/>
  <c r="V654" i="10"/>
  <c r="Y654" i="10"/>
  <c r="AB654" i="10"/>
  <c r="C655" i="10"/>
  <c r="D655" i="10"/>
  <c r="H655" i="10"/>
  <c r="J655" i="10"/>
  <c r="O655" i="10"/>
  <c r="P655" i="10"/>
  <c r="Q655" i="10"/>
  <c r="R655" i="10"/>
  <c r="S655" i="10"/>
  <c r="T655" i="10"/>
  <c r="V655" i="10"/>
  <c r="Y655" i="10"/>
  <c r="AB655" i="10"/>
  <c r="C656" i="10"/>
  <c r="D656" i="10"/>
  <c r="H656" i="10"/>
  <c r="J656" i="10"/>
  <c r="O656" i="10"/>
  <c r="P656" i="10"/>
  <c r="Q656" i="10"/>
  <c r="R656" i="10"/>
  <c r="S656" i="10"/>
  <c r="T656" i="10"/>
  <c r="V656" i="10"/>
  <c r="Y656" i="10"/>
  <c r="AB656" i="10"/>
  <c r="C657" i="10"/>
  <c r="D657" i="10"/>
  <c r="H657" i="10"/>
  <c r="J657" i="10"/>
  <c r="O657" i="10"/>
  <c r="P657" i="10"/>
  <c r="Q657" i="10"/>
  <c r="R657" i="10"/>
  <c r="S657" i="10"/>
  <c r="T657" i="10"/>
  <c r="V657" i="10"/>
  <c r="Y657" i="10"/>
  <c r="AB657" i="10"/>
  <c r="C658" i="10"/>
  <c r="D658" i="10"/>
  <c r="H658" i="10"/>
  <c r="J658" i="10"/>
  <c r="O658" i="10"/>
  <c r="P658" i="10"/>
  <c r="Q658" i="10"/>
  <c r="R658" i="10"/>
  <c r="S658" i="10"/>
  <c r="T658" i="10"/>
  <c r="V658" i="10"/>
  <c r="Y658" i="10"/>
  <c r="AB658" i="10"/>
  <c r="C659" i="10"/>
  <c r="D659" i="10"/>
  <c r="H659" i="10"/>
  <c r="J659" i="10"/>
  <c r="O659" i="10"/>
  <c r="P659" i="10"/>
  <c r="Q659" i="10"/>
  <c r="R659" i="10"/>
  <c r="S659" i="10"/>
  <c r="T659" i="10"/>
  <c r="V659" i="10"/>
  <c r="Y659" i="10"/>
  <c r="AB659" i="10"/>
  <c r="C660" i="10"/>
  <c r="D660" i="10"/>
  <c r="H660" i="10"/>
  <c r="J660" i="10"/>
  <c r="O660" i="10"/>
  <c r="P660" i="10"/>
  <c r="Q660" i="10"/>
  <c r="R660" i="10"/>
  <c r="S660" i="10"/>
  <c r="T660" i="10"/>
  <c r="V660" i="10"/>
  <c r="Y660" i="10"/>
  <c r="AB660" i="10"/>
  <c r="C661" i="10"/>
  <c r="D661" i="10"/>
  <c r="H661" i="10"/>
  <c r="J661" i="10"/>
  <c r="O661" i="10"/>
  <c r="P661" i="10"/>
  <c r="Q661" i="10"/>
  <c r="R661" i="10"/>
  <c r="S661" i="10"/>
  <c r="T661" i="10"/>
  <c r="V661" i="10"/>
  <c r="Y661" i="10"/>
  <c r="AB661" i="10"/>
  <c r="C662" i="10"/>
  <c r="D662" i="10"/>
  <c r="H662" i="10"/>
  <c r="J662" i="10"/>
  <c r="O662" i="10"/>
  <c r="P662" i="10"/>
  <c r="Q662" i="10"/>
  <c r="R662" i="10"/>
  <c r="S662" i="10"/>
  <c r="T662" i="10"/>
  <c r="V662" i="10"/>
  <c r="Y662" i="10"/>
  <c r="AB662" i="10"/>
  <c r="C663" i="10"/>
  <c r="D663" i="10"/>
  <c r="H663" i="10"/>
  <c r="J663" i="10"/>
  <c r="O663" i="10"/>
  <c r="P663" i="10"/>
  <c r="Q663" i="10"/>
  <c r="R663" i="10"/>
  <c r="S663" i="10"/>
  <c r="T663" i="10"/>
  <c r="V663" i="10"/>
  <c r="Y663" i="10"/>
  <c r="AB663" i="10"/>
  <c r="C664" i="10"/>
  <c r="D664" i="10"/>
  <c r="H664" i="10"/>
  <c r="J664" i="10"/>
  <c r="O664" i="10"/>
  <c r="P664" i="10"/>
  <c r="Q664" i="10"/>
  <c r="R664" i="10"/>
  <c r="S664" i="10"/>
  <c r="T664" i="10"/>
  <c r="V664" i="10"/>
  <c r="Y664" i="10"/>
  <c r="AB664" i="10"/>
  <c r="C665" i="10"/>
  <c r="D665" i="10"/>
  <c r="H665" i="10"/>
  <c r="J665" i="10"/>
  <c r="O665" i="10"/>
  <c r="P665" i="10"/>
  <c r="Q665" i="10"/>
  <c r="R665" i="10"/>
  <c r="S665" i="10"/>
  <c r="T665" i="10"/>
  <c r="V665" i="10"/>
  <c r="Y665" i="10"/>
  <c r="AB665" i="10"/>
  <c r="C666" i="10"/>
  <c r="D666" i="10"/>
  <c r="H666" i="10"/>
  <c r="J666" i="10"/>
  <c r="O666" i="10"/>
  <c r="P666" i="10"/>
  <c r="Q666" i="10"/>
  <c r="R666" i="10"/>
  <c r="S666" i="10"/>
  <c r="T666" i="10"/>
  <c r="V666" i="10"/>
  <c r="Y666" i="10"/>
  <c r="AB666" i="10"/>
  <c r="C667" i="10"/>
  <c r="D667" i="10"/>
  <c r="H667" i="10"/>
  <c r="J667" i="10"/>
  <c r="O667" i="10"/>
  <c r="P667" i="10"/>
  <c r="Q667" i="10"/>
  <c r="R667" i="10"/>
  <c r="S667" i="10"/>
  <c r="T667" i="10"/>
  <c r="V667" i="10"/>
  <c r="Y667" i="10"/>
  <c r="AB667" i="10"/>
  <c r="C668" i="10"/>
  <c r="D668" i="10"/>
  <c r="H668" i="10"/>
  <c r="J668" i="10"/>
  <c r="O668" i="10"/>
  <c r="P668" i="10"/>
  <c r="Q668" i="10"/>
  <c r="R668" i="10"/>
  <c r="S668" i="10"/>
  <c r="T668" i="10"/>
  <c r="V668" i="10"/>
  <c r="Y668" i="10"/>
  <c r="AB668" i="10"/>
  <c r="C669" i="10"/>
  <c r="D669" i="10"/>
  <c r="H669" i="10"/>
  <c r="J669" i="10"/>
  <c r="O669" i="10"/>
  <c r="P669" i="10"/>
  <c r="Q669" i="10"/>
  <c r="R669" i="10"/>
  <c r="S669" i="10"/>
  <c r="T669" i="10"/>
  <c r="V669" i="10"/>
  <c r="Y669" i="10"/>
  <c r="AB669" i="10"/>
  <c r="C670" i="10"/>
  <c r="D670" i="10"/>
  <c r="H670" i="10"/>
  <c r="J670" i="10"/>
  <c r="O670" i="10"/>
  <c r="P670" i="10"/>
  <c r="Q670" i="10"/>
  <c r="R670" i="10"/>
  <c r="S670" i="10"/>
  <c r="T670" i="10"/>
  <c r="V670" i="10"/>
  <c r="Y670" i="10"/>
  <c r="AB670" i="10"/>
  <c r="C671" i="10"/>
  <c r="D671" i="10"/>
  <c r="H671" i="10"/>
  <c r="J671" i="10"/>
  <c r="O671" i="10"/>
  <c r="P671" i="10"/>
  <c r="Q671" i="10"/>
  <c r="R671" i="10"/>
  <c r="S671" i="10"/>
  <c r="T671" i="10"/>
  <c r="V671" i="10"/>
  <c r="Y671" i="10"/>
  <c r="AB671" i="10"/>
  <c r="C672" i="10"/>
  <c r="D672" i="10"/>
  <c r="H672" i="10"/>
  <c r="J672" i="10"/>
  <c r="O672" i="10"/>
  <c r="P672" i="10"/>
  <c r="Q672" i="10"/>
  <c r="R672" i="10"/>
  <c r="S672" i="10"/>
  <c r="T672" i="10"/>
  <c r="V672" i="10"/>
  <c r="Y672" i="10"/>
  <c r="AB672" i="10"/>
  <c r="C673" i="10"/>
  <c r="D673" i="10"/>
  <c r="H673" i="10"/>
  <c r="J673" i="10"/>
  <c r="O673" i="10"/>
  <c r="P673" i="10"/>
  <c r="Q673" i="10"/>
  <c r="R673" i="10"/>
  <c r="S673" i="10"/>
  <c r="T673" i="10"/>
  <c r="V673" i="10"/>
  <c r="Y673" i="10"/>
  <c r="AB673" i="10"/>
  <c r="C674" i="10"/>
  <c r="D674" i="10"/>
  <c r="H674" i="10"/>
  <c r="J674" i="10"/>
  <c r="O674" i="10"/>
  <c r="P674" i="10"/>
  <c r="Q674" i="10"/>
  <c r="R674" i="10"/>
  <c r="S674" i="10"/>
  <c r="T674" i="10"/>
  <c r="V674" i="10"/>
  <c r="Y674" i="10"/>
  <c r="AB674" i="10"/>
  <c r="C675" i="10"/>
  <c r="D675" i="10"/>
  <c r="H675" i="10"/>
  <c r="J675" i="10"/>
  <c r="O675" i="10"/>
  <c r="P675" i="10"/>
  <c r="Q675" i="10"/>
  <c r="R675" i="10"/>
  <c r="S675" i="10"/>
  <c r="T675" i="10"/>
  <c r="V675" i="10"/>
  <c r="Y675" i="10"/>
  <c r="AB675" i="10"/>
  <c r="C676" i="10"/>
  <c r="D676" i="10"/>
  <c r="H676" i="10"/>
  <c r="J676" i="10"/>
  <c r="O676" i="10"/>
  <c r="P676" i="10"/>
  <c r="Q676" i="10"/>
  <c r="R676" i="10"/>
  <c r="S676" i="10"/>
  <c r="T676" i="10"/>
  <c r="V676" i="10"/>
  <c r="Y676" i="10"/>
  <c r="AB676" i="10"/>
  <c r="C677" i="10"/>
  <c r="D677" i="10"/>
  <c r="H677" i="10"/>
  <c r="J677" i="10"/>
  <c r="O677" i="10"/>
  <c r="P677" i="10"/>
  <c r="Q677" i="10"/>
  <c r="R677" i="10"/>
  <c r="S677" i="10"/>
  <c r="T677" i="10"/>
  <c r="V677" i="10"/>
  <c r="Y677" i="10"/>
  <c r="AB677" i="10"/>
  <c r="C678" i="10"/>
  <c r="D678" i="10"/>
  <c r="H678" i="10"/>
  <c r="J678" i="10"/>
  <c r="O678" i="10"/>
  <c r="P678" i="10"/>
  <c r="Q678" i="10"/>
  <c r="R678" i="10"/>
  <c r="S678" i="10"/>
  <c r="T678" i="10"/>
  <c r="V678" i="10"/>
  <c r="Y678" i="10"/>
  <c r="AB678" i="10"/>
  <c r="C679" i="10"/>
  <c r="D679" i="10"/>
  <c r="H679" i="10"/>
  <c r="J679" i="10"/>
  <c r="O679" i="10"/>
  <c r="P679" i="10"/>
  <c r="Q679" i="10"/>
  <c r="R679" i="10"/>
  <c r="S679" i="10"/>
  <c r="T679" i="10"/>
  <c r="V679" i="10"/>
  <c r="Y679" i="10"/>
  <c r="AB679" i="10"/>
  <c r="C680" i="10"/>
  <c r="D680" i="10"/>
  <c r="H680" i="10"/>
  <c r="J680" i="10"/>
  <c r="O680" i="10"/>
  <c r="P680" i="10"/>
  <c r="Q680" i="10"/>
  <c r="R680" i="10"/>
  <c r="S680" i="10"/>
  <c r="T680" i="10"/>
  <c r="V680" i="10"/>
  <c r="Y680" i="10"/>
  <c r="AB680" i="10"/>
  <c r="C681" i="10"/>
  <c r="D681" i="10"/>
  <c r="H681" i="10"/>
  <c r="J681" i="10"/>
  <c r="O681" i="10"/>
  <c r="P681" i="10"/>
  <c r="Q681" i="10"/>
  <c r="R681" i="10"/>
  <c r="S681" i="10"/>
  <c r="T681" i="10"/>
  <c r="V681" i="10"/>
  <c r="Y681" i="10"/>
  <c r="AB681" i="10"/>
  <c r="C682" i="10"/>
  <c r="D682" i="10"/>
  <c r="H682" i="10"/>
  <c r="J682" i="10"/>
  <c r="O682" i="10"/>
  <c r="P682" i="10"/>
  <c r="Q682" i="10"/>
  <c r="R682" i="10"/>
  <c r="S682" i="10"/>
  <c r="T682" i="10"/>
  <c r="V682" i="10"/>
  <c r="Y682" i="10"/>
  <c r="AB682" i="10"/>
  <c r="C683" i="10"/>
  <c r="D683" i="10"/>
  <c r="H683" i="10"/>
  <c r="J683" i="10"/>
  <c r="O683" i="10"/>
  <c r="P683" i="10"/>
  <c r="Q683" i="10"/>
  <c r="R683" i="10"/>
  <c r="S683" i="10"/>
  <c r="T683" i="10"/>
  <c r="V683" i="10"/>
  <c r="Y683" i="10"/>
  <c r="AB683" i="10"/>
  <c r="C684" i="10"/>
  <c r="D684" i="10"/>
  <c r="H684" i="10"/>
  <c r="J684" i="10"/>
  <c r="O684" i="10"/>
  <c r="P684" i="10"/>
  <c r="Q684" i="10"/>
  <c r="R684" i="10"/>
  <c r="S684" i="10"/>
  <c r="T684" i="10"/>
  <c r="V684" i="10"/>
  <c r="Y684" i="10"/>
  <c r="AB684" i="10"/>
  <c r="C685" i="10"/>
  <c r="D685" i="10"/>
  <c r="H685" i="10"/>
  <c r="J685" i="10"/>
  <c r="O685" i="10"/>
  <c r="P685" i="10"/>
  <c r="Q685" i="10"/>
  <c r="R685" i="10"/>
  <c r="S685" i="10"/>
  <c r="T685" i="10"/>
  <c r="V685" i="10"/>
  <c r="Y685" i="10"/>
  <c r="AB685" i="10"/>
  <c r="C686" i="10"/>
  <c r="D686" i="10"/>
  <c r="H686" i="10"/>
  <c r="J686" i="10"/>
  <c r="O686" i="10"/>
  <c r="P686" i="10"/>
  <c r="Q686" i="10"/>
  <c r="R686" i="10"/>
  <c r="S686" i="10"/>
  <c r="T686" i="10"/>
  <c r="V686" i="10"/>
  <c r="Y686" i="10"/>
  <c r="AB686" i="10"/>
  <c r="C687" i="10"/>
  <c r="D687" i="10"/>
  <c r="H687" i="10"/>
  <c r="J687" i="10"/>
  <c r="O687" i="10"/>
  <c r="P687" i="10"/>
  <c r="Q687" i="10"/>
  <c r="R687" i="10"/>
  <c r="S687" i="10"/>
  <c r="T687" i="10"/>
  <c r="V687" i="10"/>
  <c r="Y687" i="10"/>
  <c r="AB687" i="10"/>
  <c r="C688" i="10"/>
  <c r="D688" i="10"/>
  <c r="H688" i="10"/>
  <c r="J688" i="10"/>
  <c r="O688" i="10"/>
  <c r="P688" i="10"/>
  <c r="Q688" i="10"/>
  <c r="R688" i="10"/>
  <c r="S688" i="10"/>
  <c r="T688" i="10"/>
  <c r="V688" i="10"/>
  <c r="Y688" i="10"/>
  <c r="AB688" i="10"/>
  <c r="C689" i="10"/>
  <c r="D689" i="10"/>
  <c r="H689" i="10"/>
  <c r="J689" i="10"/>
  <c r="O689" i="10"/>
  <c r="P689" i="10"/>
  <c r="Q689" i="10"/>
  <c r="R689" i="10"/>
  <c r="S689" i="10"/>
  <c r="T689" i="10"/>
  <c r="V689" i="10"/>
  <c r="Y689" i="10"/>
  <c r="AB689" i="10"/>
  <c r="C690" i="10"/>
  <c r="D690" i="10"/>
  <c r="H690" i="10"/>
  <c r="J690" i="10"/>
  <c r="O690" i="10"/>
  <c r="P690" i="10"/>
  <c r="Q690" i="10"/>
  <c r="R690" i="10"/>
  <c r="S690" i="10"/>
  <c r="T690" i="10"/>
  <c r="V690" i="10"/>
  <c r="Y690" i="10"/>
  <c r="AB690" i="10"/>
  <c r="C691" i="10"/>
  <c r="D691" i="10"/>
  <c r="H691" i="10"/>
  <c r="J691" i="10"/>
  <c r="O691" i="10"/>
  <c r="P691" i="10"/>
  <c r="Q691" i="10"/>
  <c r="R691" i="10"/>
  <c r="S691" i="10"/>
  <c r="T691" i="10"/>
  <c r="V691" i="10"/>
  <c r="Y691" i="10"/>
  <c r="AB691" i="10"/>
  <c r="C692" i="10"/>
  <c r="D692" i="10"/>
  <c r="H692" i="10"/>
  <c r="J692" i="10"/>
  <c r="O692" i="10"/>
  <c r="P692" i="10"/>
  <c r="Q692" i="10"/>
  <c r="R692" i="10"/>
  <c r="S692" i="10"/>
  <c r="T692" i="10"/>
  <c r="V692" i="10"/>
  <c r="Y692" i="10"/>
  <c r="AB692" i="10"/>
  <c r="C693" i="10"/>
  <c r="D693" i="10"/>
  <c r="H693" i="10"/>
  <c r="J693" i="10"/>
  <c r="O693" i="10"/>
  <c r="P693" i="10"/>
  <c r="Q693" i="10"/>
  <c r="R693" i="10"/>
  <c r="S693" i="10"/>
  <c r="T693" i="10"/>
  <c r="V693" i="10"/>
  <c r="Y693" i="10"/>
  <c r="AB693" i="10"/>
  <c r="C694" i="10"/>
  <c r="D694" i="10"/>
  <c r="H694" i="10"/>
  <c r="J694" i="10"/>
  <c r="O694" i="10"/>
  <c r="P694" i="10"/>
  <c r="Q694" i="10"/>
  <c r="R694" i="10"/>
  <c r="S694" i="10"/>
  <c r="T694" i="10"/>
  <c r="V694" i="10"/>
  <c r="Y694" i="10"/>
  <c r="AB694" i="10"/>
  <c r="C695" i="10"/>
  <c r="D695" i="10"/>
  <c r="H695" i="10"/>
  <c r="J695" i="10"/>
  <c r="O695" i="10"/>
  <c r="P695" i="10"/>
  <c r="Q695" i="10"/>
  <c r="R695" i="10"/>
  <c r="S695" i="10"/>
  <c r="T695" i="10"/>
  <c r="V695" i="10"/>
  <c r="Y695" i="10"/>
  <c r="AB695" i="10"/>
  <c r="C696" i="10"/>
  <c r="D696" i="10"/>
  <c r="H696" i="10"/>
  <c r="J696" i="10"/>
  <c r="O696" i="10"/>
  <c r="P696" i="10"/>
  <c r="Q696" i="10"/>
  <c r="R696" i="10"/>
  <c r="S696" i="10"/>
  <c r="T696" i="10"/>
  <c r="V696" i="10"/>
  <c r="Y696" i="10"/>
  <c r="AB696" i="10"/>
  <c r="C697" i="10"/>
  <c r="D697" i="10"/>
  <c r="H697" i="10"/>
  <c r="J697" i="10"/>
  <c r="O697" i="10"/>
  <c r="P697" i="10"/>
  <c r="Q697" i="10"/>
  <c r="R697" i="10"/>
  <c r="S697" i="10"/>
  <c r="T697" i="10"/>
  <c r="V697" i="10"/>
  <c r="Y697" i="10"/>
  <c r="AB697" i="10"/>
  <c r="C698" i="10"/>
  <c r="D698" i="10"/>
  <c r="H698" i="10"/>
  <c r="J698" i="10"/>
  <c r="O698" i="10"/>
  <c r="P698" i="10"/>
  <c r="Q698" i="10"/>
  <c r="R698" i="10"/>
  <c r="S698" i="10"/>
  <c r="T698" i="10"/>
  <c r="V698" i="10"/>
  <c r="Y698" i="10"/>
  <c r="AB698" i="10"/>
  <c r="C699" i="10"/>
  <c r="D699" i="10"/>
  <c r="H699" i="10"/>
  <c r="J699" i="10"/>
  <c r="O699" i="10"/>
  <c r="P699" i="10"/>
  <c r="Q699" i="10"/>
  <c r="R699" i="10"/>
  <c r="S699" i="10"/>
  <c r="T699" i="10"/>
  <c r="V699" i="10"/>
  <c r="Y699" i="10"/>
  <c r="AB699" i="10"/>
  <c r="C700" i="10"/>
  <c r="D700" i="10"/>
  <c r="H700" i="10"/>
  <c r="J700" i="10"/>
  <c r="O700" i="10"/>
  <c r="P700" i="10"/>
  <c r="Q700" i="10"/>
  <c r="R700" i="10"/>
  <c r="S700" i="10"/>
  <c r="T700" i="10"/>
  <c r="V700" i="10"/>
  <c r="Y700" i="10"/>
  <c r="AB700" i="10"/>
  <c r="C701" i="10"/>
  <c r="D701" i="10"/>
  <c r="H701" i="10"/>
  <c r="J701" i="10"/>
  <c r="O701" i="10"/>
  <c r="P701" i="10"/>
  <c r="Q701" i="10"/>
  <c r="R701" i="10"/>
  <c r="S701" i="10"/>
  <c r="T701" i="10"/>
  <c r="V701" i="10"/>
  <c r="Y701" i="10"/>
  <c r="AB701" i="10"/>
  <c r="C702" i="10"/>
  <c r="D702" i="10"/>
  <c r="H702" i="10"/>
  <c r="J702" i="10"/>
  <c r="O702" i="10"/>
  <c r="P702" i="10"/>
  <c r="Q702" i="10"/>
  <c r="R702" i="10"/>
  <c r="S702" i="10"/>
  <c r="T702" i="10"/>
  <c r="V702" i="10"/>
  <c r="Y702" i="10"/>
  <c r="AB702" i="10"/>
  <c r="C703" i="10"/>
  <c r="D703" i="10"/>
  <c r="H703" i="10"/>
  <c r="J703" i="10"/>
  <c r="O703" i="10"/>
  <c r="P703" i="10"/>
  <c r="Q703" i="10"/>
  <c r="R703" i="10"/>
  <c r="S703" i="10"/>
  <c r="T703" i="10"/>
  <c r="V703" i="10"/>
  <c r="Y703" i="10"/>
  <c r="AB703" i="10"/>
  <c r="C704" i="10"/>
  <c r="D704" i="10"/>
  <c r="H704" i="10"/>
  <c r="J704" i="10"/>
  <c r="O704" i="10"/>
  <c r="P704" i="10"/>
  <c r="Q704" i="10"/>
  <c r="R704" i="10"/>
  <c r="S704" i="10"/>
  <c r="T704" i="10"/>
  <c r="V704" i="10"/>
  <c r="Y704" i="10"/>
  <c r="AB704" i="10"/>
  <c r="C705" i="10"/>
  <c r="D705" i="10"/>
  <c r="H705" i="10"/>
  <c r="J705" i="10"/>
  <c r="O705" i="10"/>
  <c r="P705" i="10"/>
  <c r="Q705" i="10"/>
  <c r="R705" i="10"/>
  <c r="S705" i="10"/>
  <c r="T705" i="10"/>
  <c r="V705" i="10"/>
  <c r="Y705" i="10"/>
  <c r="AB705" i="10"/>
  <c r="C706" i="10"/>
  <c r="D706" i="10"/>
  <c r="H706" i="10"/>
  <c r="J706" i="10"/>
  <c r="O706" i="10"/>
  <c r="P706" i="10"/>
  <c r="Q706" i="10"/>
  <c r="R706" i="10"/>
  <c r="S706" i="10"/>
  <c r="T706" i="10"/>
  <c r="V706" i="10"/>
  <c r="Y706" i="10"/>
  <c r="AB706" i="10"/>
  <c r="C707" i="10"/>
  <c r="D707" i="10"/>
  <c r="H707" i="10"/>
  <c r="J707" i="10"/>
  <c r="O707" i="10"/>
  <c r="P707" i="10"/>
  <c r="Q707" i="10"/>
  <c r="R707" i="10"/>
  <c r="S707" i="10"/>
  <c r="T707" i="10"/>
  <c r="V707" i="10"/>
  <c r="Y707" i="10"/>
  <c r="AB707" i="10"/>
  <c r="C708" i="10"/>
  <c r="D708" i="10"/>
  <c r="H708" i="10"/>
  <c r="J708" i="10"/>
  <c r="O708" i="10"/>
  <c r="P708" i="10"/>
  <c r="Q708" i="10"/>
  <c r="R708" i="10"/>
  <c r="S708" i="10"/>
  <c r="T708" i="10"/>
  <c r="V708" i="10"/>
  <c r="Y708" i="10"/>
  <c r="AB708" i="10"/>
  <c r="C709" i="10"/>
  <c r="D709" i="10"/>
  <c r="H709" i="10"/>
  <c r="J709" i="10"/>
  <c r="O709" i="10"/>
  <c r="P709" i="10"/>
  <c r="Q709" i="10"/>
  <c r="R709" i="10"/>
  <c r="S709" i="10"/>
  <c r="T709" i="10"/>
  <c r="V709" i="10"/>
  <c r="Y709" i="10"/>
  <c r="AB709" i="10"/>
  <c r="C710" i="10"/>
  <c r="D710" i="10"/>
  <c r="H710" i="10"/>
  <c r="J710" i="10"/>
  <c r="O710" i="10"/>
  <c r="P710" i="10"/>
  <c r="Q710" i="10"/>
  <c r="R710" i="10"/>
  <c r="S710" i="10"/>
  <c r="T710" i="10"/>
  <c r="V710" i="10"/>
  <c r="Y710" i="10"/>
  <c r="AB710" i="10"/>
  <c r="C711" i="10"/>
  <c r="D711" i="10"/>
  <c r="H711" i="10"/>
  <c r="J711" i="10"/>
  <c r="O711" i="10"/>
  <c r="P711" i="10"/>
  <c r="Q711" i="10"/>
  <c r="R711" i="10"/>
  <c r="S711" i="10"/>
  <c r="T711" i="10"/>
  <c r="V711" i="10"/>
  <c r="Y711" i="10"/>
  <c r="AB711" i="10"/>
  <c r="C712" i="10"/>
  <c r="D712" i="10"/>
  <c r="H712" i="10"/>
  <c r="J712" i="10"/>
  <c r="O712" i="10"/>
  <c r="P712" i="10"/>
  <c r="Q712" i="10"/>
  <c r="R712" i="10"/>
  <c r="S712" i="10"/>
  <c r="T712" i="10"/>
  <c r="V712" i="10"/>
  <c r="Y712" i="10"/>
  <c r="AB712" i="10"/>
  <c r="C713" i="10"/>
  <c r="D713" i="10"/>
  <c r="H713" i="10"/>
  <c r="J713" i="10"/>
  <c r="O713" i="10"/>
  <c r="P713" i="10"/>
  <c r="Q713" i="10"/>
  <c r="R713" i="10"/>
  <c r="S713" i="10"/>
  <c r="T713" i="10"/>
  <c r="V713" i="10"/>
  <c r="Y713" i="10"/>
  <c r="AB713" i="10"/>
  <c r="C714" i="10"/>
  <c r="D714" i="10"/>
  <c r="H714" i="10"/>
  <c r="J714" i="10"/>
  <c r="O714" i="10"/>
  <c r="P714" i="10"/>
  <c r="Q714" i="10"/>
  <c r="R714" i="10"/>
  <c r="S714" i="10"/>
  <c r="T714" i="10"/>
  <c r="V714" i="10"/>
  <c r="Y714" i="10"/>
  <c r="AB714" i="10"/>
  <c r="C715" i="10"/>
  <c r="D715" i="10"/>
  <c r="H715" i="10"/>
  <c r="J715" i="10"/>
  <c r="O715" i="10"/>
  <c r="P715" i="10"/>
  <c r="Q715" i="10"/>
  <c r="R715" i="10"/>
  <c r="S715" i="10"/>
  <c r="T715" i="10"/>
  <c r="V715" i="10"/>
  <c r="Y715" i="10"/>
  <c r="AB715" i="10"/>
  <c r="C716" i="10"/>
  <c r="D716" i="10"/>
  <c r="H716" i="10"/>
  <c r="J716" i="10"/>
  <c r="O716" i="10"/>
  <c r="P716" i="10"/>
  <c r="Q716" i="10"/>
  <c r="R716" i="10"/>
  <c r="S716" i="10"/>
  <c r="T716" i="10"/>
  <c r="V716" i="10"/>
  <c r="Y716" i="10"/>
  <c r="AB716" i="10"/>
  <c r="C717" i="10"/>
  <c r="D717" i="10"/>
  <c r="H717" i="10"/>
  <c r="J717" i="10"/>
  <c r="O717" i="10"/>
  <c r="P717" i="10"/>
  <c r="Q717" i="10"/>
  <c r="R717" i="10"/>
  <c r="S717" i="10"/>
  <c r="T717" i="10"/>
  <c r="V717" i="10"/>
  <c r="Y717" i="10"/>
  <c r="AB717" i="10"/>
  <c r="C718" i="10"/>
  <c r="D718" i="10"/>
  <c r="H718" i="10"/>
  <c r="J718" i="10"/>
  <c r="O718" i="10"/>
  <c r="P718" i="10"/>
  <c r="Q718" i="10"/>
  <c r="R718" i="10"/>
  <c r="S718" i="10"/>
  <c r="T718" i="10"/>
  <c r="V718" i="10"/>
  <c r="Y718" i="10"/>
  <c r="AB718" i="10"/>
  <c r="C719" i="10"/>
  <c r="D719" i="10"/>
  <c r="H719" i="10"/>
  <c r="J719" i="10"/>
  <c r="O719" i="10"/>
  <c r="P719" i="10"/>
  <c r="Q719" i="10"/>
  <c r="R719" i="10"/>
  <c r="S719" i="10"/>
  <c r="T719" i="10"/>
  <c r="V719" i="10"/>
  <c r="Y719" i="10"/>
  <c r="AB719" i="10"/>
  <c r="C720" i="10"/>
  <c r="D720" i="10"/>
  <c r="H720" i="10"/>
  <c r="J720" i="10"/>
  <c r="O720" i="10"/>
  <c r="P720" i="10"/>
  <c r="Q720" i="10"/>
  <c r="R720" i="10"/>
  <c r="S720" i="10"/>
  <c r="T720" i="10"/>
  <c r="V720" i="10"/>
  <c r="Y720" i="10"/>
  <c r="AB720" i="10"/>
  <c r="C721" i="10"/>
  <c r="D721" i="10"/>
  <c r="H721" i="10"/>
  <c r="J721" i="10"/>
  <c r="O721" i="10"/>
  <c r="P721" i="10"/>
  <c r="Q721" i="10"/>
  <c r="R721" i="10"/>
  <c r="S721" i="10"/>
  <c r="T721" i="10"/>
  <c r="V721" i="10"/>
  <c r="Y721" i="10"/>
  <c r="AB721" i="10"/>
  <c r="C722" i="10"/>
  <c r="D722" i="10"/>
  <c r="H722" i="10"/>
  <c r="J722" i="10"/>
  <c r="O722" i="10"/>
  <c r="P722" i="10"/>
  <c r="Q722" i="10"/>
  <c r="R722" i="10"/>
  <c r="S722" i="10"/>
  <c r="T722" i="10"/>
  <c r="V722" i="10"/>
  <c r="Y722" i="10"/>
  <c r="AB722" i="10"/>
  <c r="C723" i="10"/>
  <c r="D723" i="10"/>
  <c r="H723" i="10"/>
  <c r="J723" i="10"/>
  <c r="O723" i="10"/>
  <c r="P723" i="10"/>
  <c r="Q723" i="10"/>
  <c r="R723" i="10"/>
  <c r="S723" i="10"/>
  <c r="T723" i="10"/>
  <c r="V723" i="10"/>
  <c r="Y723" i="10"/>
  <c r="AB723" i="10"/>
  <c r="C724" i="10"/>
  <c r="D724" i="10"/>
  <c r="H724" i="10"/>
  <c r="J724" i="10"/>
  <c r="O724" i="10"/>
  <c r="P724" i="10"/>
  <c r="Q724" i="10"/>
  <c r="R724" i="10"/>
  <c r="S724" i="10"/>
  <c r="T724" i="10"/>
  <c r="V724" i="10"/>
  <c r="Y724" i="10"/>
  <c r="AB724" i="10"/>
  <c r="C725" i="10"/>
  <c r="D725" i="10"/>
  <c r="H725" i="10"/>
  <c r="J725" i="10"/>
  <c r="O725" i="10"/>
  <c r="P725" i="10"/>
  <c r="Q725" i="10"/>
  <c r="R725" i="10"/>
  <c r="S725" i="10"/>
  <c r="T725" i="10"/>
  <c r="V725" i="10"/>
  <c r="Y725" i="10"/>
  <c r="AB725" i="10"/>
  <c r="C726" i="10"/>
  <c r="D726" i="10"/>
  <c r="H726" i="10"/>
  <c r="J726" i="10"/>
  <c r="O726" i="10"/>
  <c r="P726" i="10"/>
  <c r="Q726" i="10"/>
  <c r="R726" i="10"/>
  <c r="S726" i="10"/>
  <c r="T726" i="10"/>
  <c r="V726" i="10"/>
  <c r="Y726" i="10"/>
  <c r="AB726" i="10"/>
  <c r="C727" i="10"/>
  <c r="D727" i="10"/>
  <c r="H727" i="10"/>
  <c r="J727" i="10"/>
  <c r="O727" i="10"/>
  <c r="P727" i="10"/>
  <c r="Q727" i="10"/>
  <c r="R727" i="10"/>
  <c r="S727" i="10"/>
  <c r="T727" i="10"/>
  <c r="V727" i="10"/>
  <c r="Y727" i="10"/>
  <c r="AB727" i="10"/>
  <c r="C728" i="10"/>
  <c r="D728" i="10"/>
  <c r="H728" i="10"/>
  <c r="J728" i="10"/>
  <c r="O728" i="10"/>
  <c r="P728" i="10"/>
  <c r="Q728" i="10"/>
  <c r="R728" i="10"/>
  <c r="S728" i="10"/>
  <c r="T728" i="10"/>
  <c r="V728" i="10"/>
  <c r="Y728" i="10"/>
  <c r="AB728" i="10"/>
  <c r="C729" i="10"/>
  <c r="D729" i="10"/>
  <c r="H729" i="10"/>
  <c r="J729" i="10"/>
  <c r="O729" i="10"/>
  <c r="P729" i="10"/>
  <c r="Q729" i="10"/>
  <c r="R729" i="10"/>
  <c r="S729" i="10"/>
  <c r="T729" i="10"/>
  <c r="V729" i="10"/>
  <c r="Y729" i="10"/>
  <c r="AB729" i="10"/>
  <c r="C730" i="10"/>
  <c r="D730" i="10"/>
  <c r="H730" i="10"/>
  <c r="J730" i="10"/>
  <c r="O730" i="10"/>
  <c r="P730" i="10"/>
  <c r="Q730" i="10"/>
  <c r="R730" i="10"/>
  <c r="S730" i="10"/>
  <c r="T730" i="10"/>
  <c r="V730" i="10"/>
  <c r="Y730" i="10"/>
  <c r="AB730" i="10"/>
  <c r="C731" i="10"/>
  <c r="D731" i="10"/>
  <c r="H731" i="10"/>
  <c r="J731" i="10"/>
  <c r="O731" i="10"/>
  <c r="P731" i="10"/>
  <c r="Q731" i="10"/>
  <c r="R731" i="10"/>
  <c r="S731" i="10"/>
  <c r="T731" i="10"/>
  <c r="V731" i="10"/>
  <c r="Y731" i="10"/>
  <c r="AB731" i="10"/>
  <c r="C732" i="10"/>
  <c r="D732" i="10"/>
  <c r="H732" i="10"/>
  <c r="J732" i="10"/>
  <c r="O732" i="10"/>
  <c r="P732" i="10"/>
  <c r="Q732" i="10"/>
  <c r="R732" i="10"/>
  <c r="S732" i="10"/>
  <c r="T732" i="10"/>
  <c r="V732" i="10"/>
  <c r="Y732" i="10"/>
  <c r="AB732" i="10"/>
  <c r="C733" i="10"/>
  <c r="D733" i="10"/>
  <c r="H733" i="10"/>
  <c r="J733" i="10"/>
  <c r="O733" i="10"/>
  <c r="P733" i="10"/>
  <c r="Q733" i="10"/>
  <c r="R733" i="10"/>
  <c r="S733" i="10"/>
  <c r="T733" i="10"/>
  <c r="V733" i="10"/>
  <c r="Y733" i="10"/>
  <c r="AB733" i="10"/>
  <c r="C734" i="10"/>
  <c r="D734" i="10"/>
  <c r="H734" i="10"/>
  <c r="J734" i="10"/>
  <c r="O734" i="10"/>
  <c r="P734" i="10"/>
  <c r="Q734" i="10"/>
  <c r="R734" i="10"/>
  <c r="S734" i="10"/>
  <c r="T734" i="10"/>
  <c r="V734" i="10"/>
  <c r="Y734" i="10"/>
  <c r="AB734" i="10"/>
  <c r="C735" i="10"/>
  <c r="D735" i="10"/>
  <c r="H735" i="10"/>
  <c r="J735" i="10"/>
  <c r="O735" i="10"/>
  <c r="P735" i="10"/>
  <c r="Q735" i="10"/>
  <c r="R735" i="10"/>
  <c r="S735" i="10"/>
  <c r="T735" i="10"/>
  <c r="V735" i="10"/>
  <c r="Y735" i="10"/>
  <c r="AB735" i="10"/>
  <c r="C736" i="10"/>
  <c r="D736" i="10"/>
  <c r="H736" i="10"/>
  <c r="J736" i="10"/>
  <c r="O736" i="10"/>
  <c r="P736" i="10"/>
  <c r="Q736" i="10"/>
  <c r="R736" i="10"/>
  <c r="S736" i="10"/>
  <c r="T736" i="10"/>
  <c r="V736" i="10"/>
  <c r="Y736" i="10"/>
  <c r="AB736" i="10"/>
  <c r="C737" i="10"/>
  <c r="D737" i="10"/>
  <c r="H737" i="10"/>
  <c r="J737" i="10"/>
  <c r="O737" i="10"/>
  <c r="P737" i="10"/>
  <c r="Q737" i="10"/>
  <c r="R737" i="10"/>
  <c r="S737" i="10"/>
  <c r="T737" i="10"/>
  <c r="V737" i="10"/>
  <c r="Y737" i="10"/>
  <c r="AB737" i="10"/>
  <c r="C738" i="10"/>
  <c r="D738" i="10"/>
  <c r="H738" i="10"/>
  <c r="J738" i="10"/>
  <c r="O738" i="10"/>
  <c r="P738" i="10"/>
  <c r="Q738" i="10"/>
  <c r="R738" i="10"/>
  <c r="S738" i="10"/>
  <c r="T738" i="10"/>
  <c r="V738" i="10"/>
  <c r="Y738" i="10"/>
  <c r="AB738" i="10"/>
  <c r="C739" i="10"/>
  <c r="D739" i="10"/>
  <c r="H739" i="10"/>
  <c r="J739" i="10"/>
  <c r="O739" i="10"/>
  <c r="P739" i="10"/>
  <c r="Q739" i="10"/>
  <c r="R739" i="10"/>
  <c r="S739" i="10"/>
  <c r="T739" i="10"/>
  <c r="V739" i="10"/>
  <c r="Y739" i="10"/>
  <c r="AB739" i="10"/>
  <c r="C740" i="10"/>
  <c r="D740" i="10"/>
  <c r="H740" i="10"/>
  <c r="J740" i="10"/>
  <c r="O740" i="10"/>
  <c r="P740" i="10"/>
  <c r="Q740" i="10"/>
  <c r="R740" i="10"/>
  <c r="S740" i="10"/>
  <c r="T740" i="10"/>
  <c r="V740" i="10"/>
  <c r="Y740" i="10"/>
  <c r="AB740" i="10"/>
  <c r="C741" i="10"/>
  <c r="D741" i="10"/>
  <c r="H741" i="10"/>
  <c r="J741" i="10"/>
  <c r="O741" i="10"/>
  <c r="P741" i="10"/>
  <c r="Q741" i="10"/>
  <c r="R741" i="10"/>
  <c r="S741" i="10"/>
  <c r="T741" i="10"/>
  <c r="V741" i="10"/>
  <c r="Y741" i="10"/>
  <c r="AB741" i="10"/>
  <c r="C742" i="10"/>
  <c r="D742" i="10"/>
  <c r="H742" i="10"/>
  <c r="J742" i="10"/>
  <c r="O742" i="10"/>
  <c r="P742" i="10"/>
  <c r="Q742" i="10"/>
  <c r="R742" i="10"/>
  <c r="S742" i="10"/>
  <c r="T742" i="10"/>
  <c r="V742" i="10"/>
  <c r="Y742" i="10"/>
  <c r="AB742" i="10"/>
  <c r="C743" i="10"/>
  <c r="D743" i="10"/>
  <c r="H743" i="10"/>
  <c r="J743" i="10"/>
  <c r="O743" i="10"/>
  <c r="P743" i="10"/>
  <c r="Q743" i="10"/>
  <c r="R743" i="10"/>
  <c r="S743" i="10"/>
  <c r="T743" i="10"/>
  <c r="V743" i="10"/>
  <c r="Y743" i="10"/>
  <c r="AB743" i="10"/>
  <c r="C744" i="10"/>
  <c r="D744" i="10"/>
  <c r="H744" i="10"/>
  <c r="J744" i="10"/>
  <c r="O744" i="10"/>
  <c r="P744" i="10"/>
  <c r="Q744" i="10"/>
  <c r="R744" i="10"/>
  <c r="S744" i="10"/>
  <c r="T744" i="10"/>
  <c r="V744" i="10"/>
  <c r="Y744" i="10"/>
  <c r="AB744" i="10"/>
  <c r="C95" i="10"/>
  <c r="D95" i="10"/>
  <c r="H95" i="10"/>
  <c r="J95" i="10"/>
  <c r="O95" i="10"/>
  <c r="P95" i="10"/>
  <c r="Q95" i="10"/>
  <c r="R95" i="10"/>
  <c r="S95" i="10"/>
  <c r="T95" i="10"/>
  <c r="V95" i="10"/>
  <c r="Y95" i="10"/>
  <c r="AB95" i="10"/>
  <c r="C96" i="10"/>
  <c r="D96" i="10"/>
  <c r="H96" i="10"/>
  <c r="J96" i="10"/>
  <c r="O96" i="10"/>
  <c r="P96" i="10"/>
  <c r="Q96" i="10"/>
  <c r="R96" i="10"/>
  <c r="S96" i="10"/>
  <c r="T96" i="10"/>
  <c r="V96" i="10"/>
  <c r="Y96" i="10"/>
  <c r="AB96" i="10"/>
  <c r="C97" i="10"/>
  <c r="D97" i="10"/>
  <c r="H97" i="10"/>
  <c r="J97" i="10"/>
  <c r="O97" i="10"/>
  <c r="P97" i="10"/>
  <c r="Q97" i="10"/>
  <c r="R97" i="10"/>
  <c r="S97" i="10"/>
  <c r="T97" i="10"/>
  <c r="V97" i="10"/>
  <c r="Y97" i="10"/>
  <c r="AB97" i="10"/>
  <c r="C98" i="10"/>
  <c r="D98" i="10"/>
  <c r="H98" i="10"/>
  <c r="J98" i="10"/>
  <c r="O98" i="10"/>
  <c r="P98" i="10"/>
  <c r="Q98" i="10"/>
  <c r="R98" i="10"/>
  <c r="S98" i="10"/>
  <c r="T98" i="10"/>
  <c r="V98" i="10"/>
  <c r="Y98" i="10"/>
  <c r="AB98" i="10"/>
  <c r="C99" i="10"/>
  <c r="D99" i="10"/>
  <c r="H99" i="10"/>
  <c r="J99" i="10"/>
  <c r="O99" i="10"/>
  <c r="P99" i="10"/>
  <c r="Q99" i="10"/>
  <c r="R99" i="10"/>
  <c r="S99" i="10"/>
  <c r="T99" i="10"/>
  <c r="V99" i="10"/>
  <c r="Y99" i="10"/>
  <c r="AB99" i="10"/>
  <c r="C100" i="10"/>
  <c r="D100" i="10"/>
  <c r="H100" i="10"/>
  <c r="J100" i="10"/>
  <c r="O100" i="10"/>
  <c r="P100" i="10"/>
  <c r="Q100" i="10"/>
  <c r="R100" i="10"/>
  <c r="S100" i="10"/>
  <c r="T100" i="10"/>
  <c r="V100" i="10"/>
  <c r="Y100" i="10"/>
  <c r="AB100" i="10"/>
  <c r="C101" i="10"/>
  <c r="D101" i="10"/>
  <c r="H101" i="10"/>
  <c r="J101" i="10"/>
  <c r="O101" i="10"/>
  <c r="P101" i="10"/>
  <c r="Q101" i="10"/>
  <c r="R101" i="10"/>
  <c r="S101" i="10"/>
  <c r="T101" i="10"/>
  <c r="V101" i="10"/>
  <c r="Y101" i="10"/>
  <c r="AB101" i="10"/>
  <c r="C102" i="10"/>
  <c r="D102" i="10"/>
  <c r="H102" i="10"/>
  <c r="J102" i="10"/>
  <c r="O102" i="10"/>
  <c r="P102" i="10"/>
  <c r="Q102" i="10"/>
  <c r="R102" i="10"/>
  <c r="S102" i="10"/>
  <c r="T102" i="10"/>
  <c r="V102" i="10"/>
  <c r="Y102" i="10"/>
  <c r="AB102" i="10"/>
  <c r="C103" i="10"/>
  <c r="D103" i="10"/>
  <c r="H103" i="10"/>
  <c r="J103" i="10"/>
  <c r="O103" i="10"/>
  <c r="P103" i="10"/>
  <c r="Q103" i="10"/>
  <c r="R103" i="10"/>
  <c r="S103" i="10"/>
  <c r="T103" i="10"/>
  <c r="V103" i="10"/>
  <c r="Y103" i="10"/>
  <c r="AB103" i="10"/>
  <c r="C104" i="10"/>
  <c r="D104" i="10"/>
  <c r="H104" i="10"/>
  <c r="J104" i="10"/>
  <c r="O104" i="10"/>
  <c r="P104" i="10"/>
  <c r="Q104" i="10"/>
  <c r="R104" i="10"/>
  <c r="S104" i="10"/>
  <c r="T104" i="10"/>
  <c r="V104" i="10"/>
  <c r="Y104" i="10"/>
  <c r="AB104" i="10"/>
  <c r="C105" i="10"/>
  <c r="D105" i="10"/>
  <c r="H105" i="10"/>
  <c r="J105" i="10"/>
  <c r="O105" i="10"/>
  <c r="P105" i="10"/>
  <c r="Q105" i="10"/>
  <c r="R105" i="10"/>
  <c r="S105" i="10"/>
  <c r="T105" i="10"/>
  <c r="V105" i="10"/>
  <c r="Y105" i="10"/>
  <c r="AB105" i="10"/>
  <c r="C106" i="10"/>
  <c r="D106" i="10"/>
  <c r="H106" i="10"/>
  <c r="J106" i="10"/>
  <c r="O106" i="10"/>
  <c r="P106" i="10"/>
  <c r="Q106" i="10"/>
  <c r="R106" i="10"/>
  <c r="S106" i="10"/>
  <c r="T106" i="10"/>
  <c r="V106" i="10"/>
  <c r="Y106" i="10"/>
  <c r="AB106" i="10"/>
  <c r="C107" i="10"/>
  <c r="D107" i="10"/>
  <c r="H107" i="10"/>
  <c r="J107" i="10"/>
  <c r="O107" i="10"/>
  <c r="P107" i="10"/>
  <c r="Q107" i="10"/>
  <c r="R107" i="10"/>
  <c r="S107" i="10"/>
  <c r="T107" i="10"/>
  <c r="V107" i="10"/>
  <c r="Y107" i="10"/>
  <c r="AB107" i="10"/>
  <c r="C108" i="10"/>
  <c r="D108" i="10"/>
  <c r="H108" i="10"/>
  <c r="J108" i="10"/>
  <c r="O108" i="10"/>
  <c r="P108" i="10"/>
  <c r="Q108" i="10"/>
  <c r="R108" i="10"/>
  <c r="S108" i="10"/>
  <c r="T108" i="10"/>
  <c r="V108" i="10"/>
  <c r="Y108" i="10"/>
  <c r="AB108" i="10"/>
  <c r="C109" i="10"/>
  <c r="D109" i="10"/>
  <c r="H109" i="10"/>
  <c r="J109" i="10"/>
  <c r="O109" i="10"/>
  <c r="P109" i="10"/>
  <c r="Q109" i="10"/>
  <c r="R109" i="10"/>
  <c r="S109" i="10"/>
  <c r="T109" i="10"/>
  <c r="V109" i="10"/>
  <c r="Y109" i="10"/>
  <c r="AB109" i="10"/>
  <c r="C110" i="10"/>
  <c r="D110" i="10"/>
  <c r="H110" i="10"/>
  <c r="J110" i="10"/>
  <c r="O110" i="10"/>
  <c r="P110" i="10"/>
  <c r="Q110" i="10"/>
  <c r="R110" i="10"/>
  <c r="S110" i="10"/>
  <c r="T110" i="10"/>
  <c r="V110" i="10"/>
  <c r="Y110" i="10"/>
  <c r="AB110" i="10"/>
  <c r="C111" i="10"/>
  <c r="D111" i="10"/>
  <c r="H111" i="10"/>
  <c r="J111" i="10"/>
  <c r="O111" i="10"/>
  <c r="P111" i="10"/>
  <c r="Q111" i="10"/>
  <c r="R111" i="10"/>
  <c r="S111" i="10"/>
  <c r="T111" i="10"/>
  <c r="V111" i="10"/>
  <c r="Y111" i="10"/>
  <c r="AB111" i="10"/>
  <c r="C112" i="10"/>
  <c r="D112" i="10"/>
  <c r="H112" i="10"/>
  <c r="J112" i="10"/>
  <c r="O112" i="10"/>
  <c r="P112" i="10"/>
  <c r="Q112" i="10"/>
  <c r="R112" i="10"/>
  <c r="S112" i="10"/>
  <c r="T112" i="10"/>
  <c r="V112" i="10"/>
  <c r="Y112" i="10"/>
  <c r="AB112" i="10"/>
  <c r="C113" i="10"/>
  <c r="D113" i="10"/>
  <c r="H113" i="10"/>
  <c r="J113" i="10"/>
  <c r="O113" i="10"/>
  <c r="P113" i="10"/>
  <c r="Q113" i="10"/>
  <c r="R113" i="10"/>
  <c r="S113" i="10"/>
  <c r="T113" i="10"/>
  <c r="V113" i="10"/>
  <c r="Y113" i="10"/>
  <c r="AB113" i="10"/>
  <c r="C114" i="10"/>
  <c r="D114" i="10"/>
  <c r="H114" i="10"/>
  <c r="J114" i="10"/>
  <c r="O114" i="10"/>
  <c r="P114" i="10"/>
  <c r="Q114" i="10"/>
  <c r="R114" i="10"/>
  <c r="S114" i="10"/>
  <c r="T114" i="10"/>
  <c r="V114" i="10"/>
  <c r="Y114" i="10"/>
  <c r="AB114" i="10"/>
  <c r="C115" i="10"/>
  <c r="D115" i="10"/>
  <c r="H115" i="10"/>
  <c r="J115" i="10"/>
  <c r="O115" i="10"/>
  <c r="P115" i="10"/>
  <c r="Q115" i="10"/>
  <c r="R115" i="10"/>
  <c r="S115" i="10"/>
  <c r="T115" i="10"/>
  <c r="V115" i="10"/>
  <c r="Y115" i="10"/>
  <c r="AB115" i="10"/>
  <c r="C116" i="10"/>
  <c r="D116" i="10"/>
  <c r="H116" i="10"/>
  <c r="J116" i="10"/>
  <c r="O116" i="10"/>
  <c r="P116" i="10"/>
  <c r="Q116" i="10"/>
  <c r="R116" i="10"/>
  <c r="S116" i="10"/>
  <c r="T116" i="10"/>
  <c r="V116" i="10"/>
  <c r="Y116" i="10"/>
  <c r="AB116" i="10"/>
  <c r="C117" i="10"/>
  <c r="D117" i="10"/>
  <c r="H117" i="10"/>
  <c r="J117" i="10"/>
  <c r="O117" i="10"/>
  <c r="P117" i="10"/>
  <c r="Q117" i="10"/>
  <c r="R117" i="10"/>
  <c r="S117" i="10"/>
  <c r="T117" i="10"/>
  <c r="V117" i="10"/>
  <c r="Y117" i="10"/>
  <c r="AB117" i="10"/>
  <c r="C118" i="10"/>
  <c r="D118" i="10"/>
  <c r="H118" i="10"/>
  <c r="J118" i="10"/>
  <c r="O118" i="10"/>
  <c r="P118" i="10"/>
  <c r="Q118" i="10"/>
  <c r="R118" i="10"/>
  <c r="S118" i="10"/>
  <c r="T118" i="10"/>
  <c r="V118" i="10"/>
  <c r="Y118" i="10"/>
  <c r="AB118" i="10"/>
  <c r="C119" i="10"/>
  <c r="D119" i="10"/>
  <c r="H119" i="10"/>
  <c r="J119" i="10"/>
  <c r="O119" i="10"/>
  <c r="P119" i="10"/>
  <c r="Q119" i="10"/>
  <c r="R119" i="10"/>
  <c r="S119" i="10"/>
  <c r="T119" i="10"/>
  <c r="V119" i="10"/>
  <c r="Y119" i="10"/>
  <c r="AB119" i="10"/>
  <c r="C120" i="10"/>
  <c r="D120" i="10"/>
  <c r="H120" i="10"/>
  <c r="J120" i="10"/>
  <c r="O120" i="10"/>
  <c r="P120" i="10"/>
  <c r="Q120" i="10"/>
  <c r="R120" i="10"/>
  <c r="S120" i="10"/>
  <c r="T120" i="10"/>
  <c r="V120" i="10"/>
  <c r="Y120" i="10"/>
  <c r="AB120" i="10"/>
  <c r="C121" i="10"/>
  <c r="D121" i="10"/>
  <c r="H121" i="10"/>
  <c r="J121" i="10"/>
  <c r="O121" i="10"/>
  <c r="P121" i="10"/>
  <c r="Q121" i="10"/>
  <c r="R121" i="10"/>
  <c r="S121" i="10"/>
  <c r="T121" i="10"/>
  <c r="V121" i="10"/>
  <c r="Y121" i="10"/>
  <c r="AB121" i="10"/>
  <c r="C122" i="10"/>
  <c r="D122" i="10"/>
  <c r="H122" i="10"/>
  <c r="J122" i="10"/>
  <c r="O122" i="10"/>
  <c r="P122" i="10"/>
  <c r="Q122" i="10"/>
  <c r="R122" i="10"/>
  <c r="S122" i="10"/>
  <c r="T122" i="10"/>
  <c r="V122" i="10"/>
  <c r="Y122" i="10"/>
  <c r="AB122" i="10"/>
  <c r="C123" i="10"/>
  <c r="D123" i="10"/>
  <c r="H123" i="10"/>
  <c r="J123" i="10"/>
  <c r="O123" i="10"/>
  <c r="P123" i="10"/>
  <c r="Q123" i="10"/>
  <c r="R123" i="10"/>
  <c r="S123" i="10"/>
  <c r="T123" i="10"/>
  <c r="V123" i="10"/>
  <c r="Y123" i="10"/>
  <c r="AB123" i="10"/>
  <c r="C124" i="10"/>
  <c r="D124" i="10"/>
  <c r="H124" i="10"/>
  <c r="J124" i="10"/>
  <c r="O124" i="10"/>
  <c r="P124" i="10"/>
  <c r="Q124" i="10"/>
  <c r="R124" i="10"/>
  <c r="S124" i="10"/>
  <c r="T124" i="10"/>
  <c r="V124" i="10"/>
  <c r="Y124" i="10"/>
  <c r="AB124" i="10"/>
  <c r="C125" i="10"/>
  <c r="D125" i="10"/>
  <c r="H125" i="10"/>
  <c r="J125" i="10"/>
  <c r="O125" i="10"/>
  <c r="P125" i="10"/>
  <c r="Q125" i="10"/>
  <c r="R125" i="10"/>
  <c r="S125" i="10"/>
  <c r="T125" i="10"/>
  <c r="V125" i="10"/>
  <c r="Y125" i="10"/>
  <c r="AB125" i="10"/>
  <c r="C126" i="10"/>
  <c r="D126" i="10"/>
  <c r="H126" i="10"/>
  <c r="J126" i="10"/>
  <c r="O126" i="10"/>
  <c r="P126" i="10"/>
  <c r="Q126" i="10"/>
  <c r="R126" i="10"/>
  <c r="S126" i="10"/>
  <c r="T126" i="10"/>
  <c r="V126" i="10"/>
  <c r="Y126" i="10"/>
  <c r="AB126" i="10"/>
  <c r="C127" i="10"/>
  <c r="D127" i="10"/>
  <c r="H127" i="10"/>
  <c r="J127" i="10"/>
  <c r="O127" i="10"/>
  <c r="P127" i="10"/>
  <c r="Q127" i="10"/>
  <c r="R127" i="10"/>
  <c r="S127" i="10"/>
  <c r="T127" i="10"/>
  <c r="V127" i="10"/>
  <c r="Y127" i="10"/>
  <c r="AB127" i="10"/>
  <c r="C128" i="10"/>
  <c r="D128" i="10"/>
  <c r="H128" i="10"/>
  <c r="J128" i="10"/>
  <c r="O128" i="10"/>
  <c r="P128" i="10"/>
  <c r="Q128" i="10"/>
  <c r="R128" i="10"/>
  <c r="S128" i="10"/>
  <c r="T128" i="10"/>
  <c r="V128" i="10"/>
  <c r="Y128" i="10"/>
  <c r="AB128" i="10"/>
  <c r="C129" i="10"/>
  <c r="D129" i="10"/>
  <c r="H129" i="10"/>
  <c r="J129" i="10"/>
  <c r="O129" i="10"/>
  <c r="P129" i="10"/>
  <c r="Q129" i="10"/>
  <c r="R129" i="10"/>
  <c r="S129" i="10"/>
  <c r="T129" i="10"/>
  <c r="V129" i="10"/>
  <c r="Y129" i="10"/>
  <c r="AB129" i="10"/>
  <c r="C130" i="10"/>
  <c r="D130" i="10"/>
  <c r="H130" i="10"/>
  <c r="J130" i="10"/>
  <c r="O130" i="10"/>
  <c r="P130" i="10"/>
  <c r="Q130" i="10"/>
  <c r="R130" i="10"/>
  <c r="S130" i="10"/>
  <c r="T130" i="10"/>
  <c r="V130" i="10"/>
  <c r="Y130" i="10"/>
  <c r="AB130" i="10"/>
  <c r="C131" i="10"/>
  <c r="D131" i="10"/>
  <c r="H131" i="10"/>
  <c r="J131" i="10"/>
  <c r="O131" i="10"/>
  <c r="P131" i="10"/>
  <c r="Q131" i="10"/>
  <c r="R131" i="10"/>
  <c r="S131" i="10"/>
  <c r="T131" i="10"/>
  <c r="V131" i="10"/>
  <c r="Y131" i="10"/>
  <c r="AB131" i="10"/>
  <c r="C132" i="10"/>
  <c r="D132" i="10"/>
  <c r="H132" i="10"/>
  <c r="J132" i="10"/>
  <c r="O132" i="10"/>
  <c r="P132" i="10"/>
  <c r="Q132" i="10"/>
  <c r="R132" i="10"/>
  <c r="S132" i="10"/>
  <c r="T132" i="10"/>
  <c r="V132" i="10"/>
  <c r="Y132" i="10"/>
  <c r="AB132" i="10"/>
  <c r="C133" i="10"/>
  <c r="D133" i="10"/>
  <c r="H133" i="10"/>
  <c r="J133" i="10"/>
  <c r="O133" i="10"/>
  <c r="P133" i="10"/>
  <c r="Q133" i="10"/>
  <c r="R133" i="10"/>
  <c r="S133" i="10"/>
  <c r="T133" i="10"/>
  <c r="V133" i="10"/>
  <c r="Y133" i="10"/>
  <c r="AB133" i="10"/>
  <c r="C134" i="10"/>
  <c r="D134" i="10"/>
  <c r="H134" i="10"/>
  <c r="J134" i="10"/>
  <c r="O134" i="10"/>
  <c r="P134" i="10"/>
  <c r="Q134" i="10"/>
  <c r="R134" i="10"/>
  <c r="S134" i="10"/>
  <c r="T134" i="10"/>
  <c r="V134" i="10"/>
  <c r="Y134" i="10"/>
  <c r="AB134" i="10"/>
  <c r="C135" i="10"/>
  <c r="D135" i="10"/>
  <c r="H135" i="10"/>
  <c r="J135" i="10"/>
  <c r="O135" i="10"/>
  <c r="P135" i="10"/>
  <c r="Q135" i="10"/>
  <c r="R135" i="10"/>
  <c r="S135" i="10"/>
  <c r="T135" i="10"/>
  <c r="V135" i="10"/>
  <c r="Y135" i="10"/>
  <c r="AB135" i="10"/>
  <c r="C136" i="10"/>
  <c r="D136" i="10"/>
  <c r="H136" i="10"/>
  <c r="J136" i="10"/>
  <c r="O136" i="10"/>
  <c r="P136" i="10"/>
  <c r="Q136" i="10"/>
  <c r="R136" i="10"/>
  <c r="S136" i="10"/>
  <c r="T136" i="10"/>
  <c r="V136" i="10"/>
  <c r="Y136" i="10"/>
  <c r="AB136" i="10"/>
  <c r="C137" i="10"/>
  <c r="D137" i="10"/>
  <c r="H137" i="10"/>
  <c r="J137" i="10"/>
  <c r="O137" i="10"/>
  <c r="P137" i="10"/>
  <c r="Q137" i="10"/>
  <c r="R137" i="10"/>
  <c r="S137" i="10"/>
  <c r="T137" i="10"/>
  <c r="V137" i="10"/>
  <c r="Y137" i="10"/>
  <c r="AB137" i="10"/>
  <c r="C138" i="10"/>
  <c r="D138" i="10"/>
  <c r="H138" i="10"/>
  <c r="J138" i="10"/>
  <c r="O138" i="10"/>
  <c r="P138" i="10"/>
  <c r="Q138" i="10"/>
  <c r="R138" i="10"/>
  <c r="S138" i="10"/>
  <c r="T138" i="10"/>
  <c r="V138" i="10"/>
  <c r="Y138" i="10"/>
  <c r="AB138" i="10"/>
  <c r="C139" i="10"/>
  <c r="D139" i="10"/>
  <c r="H139" i="10"/>
  <c r="J139" i="10"/>
  <c r="O139" i="10"/>
  <c r="P139" i="10"/>
  <c r="Q139" i="10"/>
  <c r="R139" i="10"/>
  <c r="S139" i="10"/>
  <c r="T139" i="10"/>
  <c r="V139" i="10"/>
  <c r="Y139" i="10"/>
  <c r="AB139" i="10"/>
  <c r="C140" i="10"/>
  <c r="D140" i="10"/>
  <c r="H140" i="10"/>
  <c r="J140" i="10"/>
  <c r="O140" i="10"/>
  <c r="P140" i="10"/>
  <c r="Q140" i="10"/>
  <c r="R140" i="10"/>
  <c r="S140" i="10"/>
  <c r="T140" i="10"/>
  <c r="V140" i="10"/>
  <c r="Y140" i="10"/>
  <c r="AB140" i="10"/>
  <c r="C141" i="10"/>
  <c r="D141" i="10"/>
  <c r="H141" i="10"/>
  <c r="J141" i="10"/>
  <c r="O141" i="10"/>
  <c r="P141" i="10"/>
  <c r="Q141" i="10"/>
  <c r="R141" i="10"/>
  <c r="S141" i="10"/>
  <c r="T141" i="10"/>
  <c r="V141" i="10"/>
  <c r="Y141" i="10"/>
  <c r="AB141" i="10"/>
  <c r="C142" i="10"/>
  <c r="D142" i="10"/>
  <c r="H142" i="10"/>
  <c r="J142" i="10"/>
  <c r="O142" i="10"/>
  <c r="P142" i="10"/>
  <c r="Q142" i="10"/>
  <c r="R142" i="10"/>
  <c r="S142" i="10"/>
  <c r="T142" i="10"/>
  <c r="V142" i="10"/>
  <c r="Y142" i="10"/>
  <c r="AB142" i="10"/>
  <c r="C143" i="10"/>
  <c r="D143" i="10"/>
  <c r="H143" i="10"/>
  <c r="J143" i="10"/>
  <c r="O143" i="10"/>
  <c r="P143" i="10"/>
  <c r="Q143" i="10"/>
  <c r="R143" i="10"/>
  <c r="S143" i="10"/>
  <c r="T143" i="10"/>
  <c r="V143" i="10"/>
  <c r="Y143" i="10"/>
  <c r="AB143" i="10"/>
  <c r="C144" i="10"/>
  <c r="D144" i="10"/>
  <c r="H144" i="10"/>
  <c r="J144" i="10"/>
  <c r="O144" i="10"/>
  <c r="P144" i="10"/>
  <c r="Q144" i="10"/>
  <c r="R144" i="10"/>
  <c r="S144" i="10"/>
  <c r="T144" i="10"/>
  <c r="V144" i="10"/>
  <c r="Y144" i="10"/>
  <c r="AB144" i="10"/>
  <c r="C145" i="10"/>
  <c r="D145" i="10"/>
  <c r="H145" i="10"/>
  <c r="J145" i="10"/>
  <c r="O145" i="10"/>
  <c r="P145" i="10"/>
  <c r="Q145" i="10"/>
  <c r="R145" i="10"/>
  <c r="S145" i="10"/>
  <c r="T145" i="10"/>
  <c r="V145" i="10"/>
  <c r="Y145" i="10"/>
  <c r="AB145" i="10"/>
  <c r="C146" i="10"/>
  <c r="D146" i="10"/>
  <c r="H146" i="10"/>
  <c r="J146" i="10"/>
  <c r="O146" i="10"/>
  <c r="P146" i="10"/>
  <c r="Q146" i="10"/>
  <c r="R146" i="10"/>
  <c r="S146" i="10"/>
  <c r="T146" i="10"/>
  <c r="V146" i="10"/>
  <c r="Y146" i="10"/>
  <c r="AB146" i="10"/>
  <c r="C147" i="10"/>
  <c r="D147" i="10"/>
  <c r="H147" i="10"/>
  <c r="J147" i="10"/>
  <c r="O147" i="10"/>
  <c r="P147" i="10"/>
  <c r="Q147" i="10"/>
  <c r="R147" i="10"/>
  <c r="S147" i="10"/>
  <c r="T147" i="10"/>
  <c r="V147" i="10"/>
  <c r="Y147" i="10"/>
  <c r="AB147" i="10"/>
  <c r="C148" i="10"/>
  <c r="D148" i="10"/>
  <c r="H148" i="10"/>
  <c r="J148" i="10"/>
  <c r="O148" i="10"/>
  <c r="P148" i="10"/>
  <c r="Q148" i="10"/>
  <c r="R148" i="10"/>
  <c r="S148" i="10"/>
  <c r="T148" i="10"/>
  <c r="V148" i="10"/>
  <c r="Y148" i="10"/>
  <c r="AB148" i="10"/>
  <c r="C149" i="10"/>
  <c r="D149" i="10"/>
  <c r="H149" i="10"/>
  <c r="J149" i="10"/>
  <c r="O149" i="10"/>
  <c r="P149" i="10"/>
  <c r="Q149" i="10"/>
  <c r="R149" i="10"/>
  <c r="S149" i="10"/>
  <c r="T149" i="10"/>
  <c r="V149" i="10"/>
  <c r="Y149" i="10"/>
  <c r="AB149" i="10"/>
  <c r="C150" i="10"/>
  <c r="D150" i="10"/>
  <c r="H150" i="10"/>
  <c r="J150" i="10"/>
  <c r="O150" i="10"/>
  <c r="P150" i="10"/>
  <c r="Q150" i="10"/>
  <c r="R150" i="10"/>
  <c r="S150" i="10"/>
  <c r="T150" i="10"/>
  <c r="V150" i="10"/>
  <c r="Y150" i="10"/>
  <c r="AB150" i="10"/>
  <c r="C151" i="10"/>
  <c r="D151" i="10"/>
  <c r="H151" i="10"/>
  <c r="J151" i="10"/>
  <c r="O151" i="10"/>
  <c r="P151" i="10"/>
  <c r="Q151" i="10"/>
  <c r="R151" i="10"/>
  <c r="S151" i="10"/>
  <c r="T151" i="10"/>
  <c r="V151" i="10"/>
  <c r="Y151" i="10"/>
  <c r="AB151" i="10"/>
  <c r="C152" i="10"/>
  <c r="D152" i="10"/>
  <c r="H152" i="10"/>
  <c r="J152" i="10"/>
  <c r="O152" i="10"/>
  <c r="P152" i="10"/>
  <c r="Q152" i="10"/>
  <c r="R152" i="10"/>
  <c r="S152" i="10"/>
  <c r="T152" i="10"/>
  <c r="V152" i="10"/>
  <c r="Y152" i="10"/>
  <c r="AB152" i="10"/>
  <c r="C153" i="10"/>
  <c r="D153" i="10"/>
  <c r="H153" i="10"/>
  <c r="J153" i="10"/>
  <c r="O153" i="10"/>
  <c r="P153" i="10"/>
  <c r="Q153" i="10"/>
  <c r="R153" i="10"/>
  <c r="S153" i="10"/>
  <c r="T153" i="10"/>
  <c r="V153" i="10"/>
  <c r="Y153" i="10"/>
  <c r="AB153" i="10"/>
  <c r="C154" i="10"/>
  <c r="D154" i="10"/>
  <c r="H154" i="10"/>
  <c r="J154" i="10"/>
  <c r="O154" i="10"/>
  <c r="P154" i="10"/>
  <c r="Q154" i="10"/>
  <c r="R154" i="10"/>
  <c r="S154" i="10"/>
  <c r="T154" i="10"/>
  <c r="V154" i="10"/>
  <c r="Y154" i="10"/>
  <c r="AB154" i="10"/>
  <c r="C155" i="10"/>
  <c r="D155" i="10"/>
  <c r="H155" i="10"/>
  <c r="J155" i="10"/>
  <c r="O155" i="10"/>
  <c r="P155" i="10"/>
  <c r="Q155" i="10"/>
  <c r="R155" i="10"/>
  <c r="S155" i="10"/>
  <c r="T155" i="10"/>
  <c r="V155" i="10"/>
  <c r="Y155" i="10"/>
  <c r="AB155" i="10"/>
  <c r="C156" i="10"/>
  <c r="D156" i="10"/>
  <c r="H156" i="10"/>
  <c r="J156" i="10"/>
  <c r="O156" i="10"/>
  <c r="P156" i="10"/>
  <c r="Q156" i="10"/>
  <c r="R156" i="10"/>
  <c r="S156" i="10"/>
  <c r="T156" i="10"/>
  <c r="V156" i="10"/>
  <c r="Y156" i="10"/>
  <c r="AB156" i="10"/>
  <c r="C157" i="10"/>
  <c r="D157" i="10"/>
  <c r="H157" i="10"/>
  <c r="J157" i="10"/>
  <c r="O157" i="10"/>
  <c r="P157" i="10"/>
  <c r="Q157" i="10"/>
  <c r="R157" i="10"/>
  <c r="S157" i="10"/>
  <c r="T157" i="10"/>
  <c r="V157" i="10"/>
  <c r="Y157" i="10"/>
  <c r="AB157" i="10"/>
  <c r="C158" i="10"/>
  <c r="D158" i="10"/>
  <c r="H158" i="10"/>
  <c r="J158" i="10"/>
  <c r="O158" i="10"/>
  <c r="P158" i="10"/>
  <c r="Q158" i="10"/>
  <c r="R158" i="10"/>
  <c r="S158" i="10"/>
  <c r="T158" i="10"/>
  <c r="V158" i="10"/>
  <c r="Y158" i="10"/>
  <c r="AB158" i="10"/>
  <c r="C159" i="10"/>
  <c r="D159" i="10"/>
  <c r="H159" i="10"/>
  <c r="J159" i="10"/>
  <c r="O159" i="10"/>
  <c r="P159" i="10"/>
  <c r="Q159" i="10"/>
  <c r="R159" i="10"/>
  <c r="S159" i="10"/>
  <c r="T159" i="10"/>
  <c r="V159" i="10"/>
  <c r="Y159" i="10"/>
  <c r="AB159" i="10"/>
  <c r="C160" i="10"/>
  <c r="D160" i="10"/>
  <c r="H160" i="10"/>
  <c r="J160" i="10"/>
  <c r="O160" i="10"/>
  <c r="P160" i="10"/>
  <c r="Q160" i="10"/>
  <c r="R160" i="10"/>
  <c r="S160" i="10"/>
  <c r="T160" i="10"/>
  <c r="V160" i="10"/>
  <c r="Y160" i="10"/>
  <c r="AB160" i="10"/>
  <c r="C161" i="10"/>
  <c r="D161" i="10"/>
  <c r="H161" i="10"/>
  <c r="J161" i="10"/>
  <c r="O161" i="10"/>
  <c r="P161" i="10"/>
  <c r="Q161" i="10"/>
  <c r="R161" i="10"/>
  <c r="S161" i="10"/>
  <c r="T161" i="10"/>
  <c r="V161" i="10"/>
  <c r="Y161" i="10"/>
  <c r="AB161" i="10"/>
  <c r="C162" i="10"/>
  <c r="D162" i="10"/>
  <c r="H162" i="10"/>
  <c r="J162" i="10"/>
  <c r="O162" i="10"/>
  <c r="P162" i="10"/>
  <c r="Q162" i="10"/>
  <c r="R162" i="10"/>
  <c r="S162" i="10"/>
  <c r="T162" i="10"/>
  <c r="V162" i="10"/>
  <c r="Y162" i="10"/>
  <c r="AB162" i="10"/>
  <c r="C163" i="10"/>
  <c r="D163" i="10"/>
  <c r="H163" i="10"/>
  <c r="J163" i="10"/>
  <c r="O163" i="10"/>
  <c r="P163" i="10"/>
  <c r="Q163" i="10"/>
  <c r="R163" i="10"/>
  <c r="S163" i="10"/>
  <c r="T163" i="10"/>
  <c r="V163" i="10"/>
  <c r="Y163" i="10"/>
  <c r="AB163" i="10"/>
  <c r="C164" i="10"/>
  <c r="D164" i="10"/>
  <c r="H164" i="10"/>
  <c r="J164" i="10"/>
  <c r="O164" i="10"/>
  <c r="P164" i="10"/>
  <c r="Q164" i="10"/>
  <c r="R164" i="10"/>
  <c r="S164" i="10"/>
  <c r="T164" i="10"/>
  <c r="V164" i="10"/>
  <c r="Y164" i="10"/>
  <c r="AB164" i="10"/>
  <c r="C165" i="10"/>
  <c r="D165" i="10"/>
  <c r="H165" i="10"/>
  <c r="J165" i="10"/>
  <c r="O165" i="10"/>
  <c r="P165" i="10"/>
  <c r="Q165" i="10"/>
  <c r="R165" i="10"/>
  <c r="S165" i="10"/>
  <c r="T165" i="10"/>
  <c r="V165" i="10"/>
  <c r="Y165" i="10"/>
  <c r="AB165" i="10"/>
  <c r="C166" i="10"/>
  <c r="D166" i="10"/>
  <c r="H166" i="10"/>
  <c r="J166" i="10"/>
  <c r="O166" i="10"/>
  <c r="P166" i="10"/>
  <c r="Q166" i="10"/>
  <c r="R166" i="10"/>
  <c r="S166" i="10"/>
  <c r="T166" i="10"/>
  <c r="V166" i="10"/>
  <c r="Y166" i="10"/>
  <c r="AB166" i="10"/>
  <c r="C167" i="10"/>
  <c r="D167" i="10"/>
  <c r="H167" i="10"/>
  <c r="J167" i="10"/>
  <c r="O167" i="10"/>
  <c r="P167" i="10"/>
  <c r="Q167" i="10"/>
  <c r="R167" i="10"/>
  <c r="S167" i="10"/>
  <c r="T167" i="10"/>
  <c r="V167" i="10"/>
  <c r="Y167" i="10"/>
  <c r="AB167" i="10"/>
  <c r="C168" i="10"/>
  <c r="D168" i="10"/>
  <c r="H168" i="10"/>
  <c r="J168" i="10"/>
  <c r="O168" i="10"/>
  <c r="P168" i="10"/>
  <c r="Q168" i="10"/>
  <c r="R168" i="10"/>
  <c r="S168" i="10"/>
  <c r="T168" i="10"/>
  <c r="V168" i="10"/>
  <c r="Y168" i="10"/>
  <c r="AB168" i="10"/>
  <c r="C169" i="10"/>
  <c r="D169" i="10"/>
  <c r="H169" i="10"/>
  <c r="J169" i="10"/>
  <c r="O169" i="10"/>
  <c r="P169" i="10"/>
  <c r="Q169" i="10"/>
  <c r="R169" i="10"/>
  <c r="S169" i="10"/>
  <c r="T169" i="10"/>
  <c r="V169" i="10"/>
  <c r="Y169" i="10"/>
  <c r="AB169" i="10"/>
  <c r="C170" i="10"/>
  <c r="D170" i="10"/>
  <c r="H170" i="10"/>
  <c r="J170" i="10"/>
  <c r="O170" i="10"/>
  <c r="P170" i="10"/>
  <c r="Q170" i="10"/>
  <c r="R170" i="10"/>
  <c r="S170" i="10"/>
  <c r="T170" i="10"/>
  <c r="V170" i="10"/>
  <c r="Y170" i="10"/>
  <c r="AB170" i="10"/>
  <c r="C171" i="10"/>
  <c r="D171" i="10"/>
  <c r="H171" i="10"/>
  <c r="J171" i="10"/>
  <c r="O171" i="10"/>
  <c r="P171" i="10"/>
  <c r="Q171" i="10"/>
  <c r="R171" i="10"/>
  <c r="S171" i="10"/>
  <c r="T171" i="10"/>
  <c r="V171" i="10"/>
  <c r="Y171" i="10"/>
  <c r="AB171" i="10"/>
  <c r="C172" i="10"/>
  <c r="D172" i="10"/>
  <c r="H172" i="10"/>
  <c r="J172" i="10"/>
  <c r="O172" i="10"/>
  <c r="P172" i="10"/>
  <c r="Q172" i="10"/>
  <c r="R172" i="10"/>
  <c r="S172" i="10"/>
  <c r="T172" i="10"/>
  <c r="V172" i="10"/>
  <c r="Y172" i="10"/>
  <c r="AB172" i="10"/>
  <c r="C173" i="10"/>
  <c r="D173" i="10"/>
  <c r="H173" i="10"/>
  <c r="J173" i="10"/>
  <c r="O173" i="10"/>
  <c r="P173" i="10"/>
  <c r="Q173" i="10"/>
  <c r="R173" i="10"/>
  <c r="S173" i="10"/>
  <c r="T173" i="10"/>
  <c r="V173" i="10"/>
  <c r="Y173" i="10"/>
  <c r="AB173" i="10"/>
  <c r="C174" i="10"/>
  <c r="D174" i="10"/>
  <c r="H174" i="10"/>
  <c r="J174" i="10"/>
  <c r="O174" i="10"/>
  <c r="P174" i="10"/>
  <c r="Q174" i="10"/>
  <c r="R174" i="10"/>
  <c r="S174" i="10"/>
  <c r="T174" i="10"/>
  <c r="V174" i="10"/>
  <c r="Y174" i="10"/>
  <c r="AB174" i="10"/>
  <c r="C175" i="10"/>
  <c r="D175" i="10"/>
  <c r="H175" i="10"/>
  <c r="J175" i="10"/>
  <c r="O175" i="10"/>
  <c r="P175" i="10"/>
  <c r="Q175" i="10"/>
  <c r="R175" i="10"/>
  <c r="S175" i="10"/>
  <c r="T175" i="10"/>
  <c r="V175" i="10"/>
  <c r="Y175" i="10"/>
  <c r="AB175" i="10"/>
  <c r="C176" i="10"/>
  <c r="D176" i="10"/>
  <c r="H176" i="10"/>
  <c r="J176" i="10"/>
  <c r="O176" i="10"/>
  <c r="P176" i="10"/>
  <c r="Q176" i="10"/>
  <c r="R176" i="10"/>
  <c r="S176" i="10"/>
  <c r="T176" i="10"/>
  <c r="V176" i="10"/>
  <c r="Y176" i="10"/>
  <c r="AB176" i="10"/>
  <c r="C177" i="10"/>
  <c r="D177" i="10"/>
  <c r="H177" i="10"/>
  <c r="J177" i="10"/>
  <c r="O177" i="10"/>
  <c r="P177" i="10"/>
  <c r="Q177" i="10"/>
  <c r="R177" i="10"/>
  <c r="S177" i="10"/>
  <c r="T177" i="10"/>
  <c r="V177" i="10"/>
  <c r="Y177" i="10"/>
  <c r="AB177" i="10"/>
  <c r="C178" i="10"/>
  <c r="D178" i="10"/>
  <c r="H178" i="10"/>
  <c r="J178" i="10"/>
  <c r="O178" i="10"/>
  <c r="P178" i="10"/>
  <c r="Q178" i="10"/>
  <c r="R178" i="10"/>
  <c r="S178" i="10"/>
  <c r="T178" i="10"/>
  <c r="V178" i="10"/>
  <c r="Y178" i="10"/>
  <c r="AB178" i="10"/>
  <c r="C179" i="10"/>
  <c r="D179" i="10"/>
  <c r="H179" i="10"/>
  <c r="J179" i="10"/>
  <c r="O179" i="10"/>
  <c r="P179" i="10"/>
  <c r="Q179" i="10"/>
  <c r="R179" i="10"/>
  <c r="S179" i="10"/>
  <c r="T179" i="10"/>
  <c r="V179" i="10"/>
  <c r="Y179" i="10"/>
  <c r="AB179" i="10"/>
  <c r="C180" i="10"/>
  <c r="D180" i="10"/>
  <c r="H180" i="10"/>
  <c r="J180" i="10"/>
  <c r="O180" i="10"/>
  <c r="P180" i="10"/>
  <c r="Q180" i="10"/>
  <c r="R180" i="10"/>
  <c r="S180" i="10"/>
  <c r="T180" i="10"/>
  <c r="V180" i="10"/>
  <c r="Y180" i="10"/>
  <c r="AB180" i="10"/>
  <c r="C181" i="10"/>
  <c r="D181" i="10"/>
  <c r="H181" i="10"/>
  <c r="J181" i="10"/>
  <c r="O181" i="10"/>
  <c r="P181" i="10"/>
  <c r="Q181" i="10"/>
  <c r="R181" i="10"/>
  <c r="S181" i="10"/>
  <c r="T181" i="10"/>
  <c r="V181" i="10"/>
  <c r="Y181" i="10"/>
  <c r="AB181" i="10"/>
  <c r="C182" i="10"/>
  <c r="D182" i="10"/>
  <c r="H182" i="10"/>
  <c r="J182" i="10"/>
  <c r="O182" i="10"/>
  <c r="P182" i="10"/>
  <c r="Q182" i="10"/>
  <c r="R182" i="10"/>
  <c r="S182" i="10"/>
  <c r="T182" i="10"/>
  <c r="V182" i="10"/>
  <c r="Y182" i="10"/>
  <c r="AB182" i="10"/>
  <c r="C183" i="10"/>
  <c r="D183" i="10"/>
  <c r="H183" i="10"/>
  <c r="J183" i="10"/>
  <c r="O183" i="10"/>
  <c r="P183" i="10"/>
  <c r="Q183" i="10"/>
  <c r="R183" i="10"/>
  <c r="S183" i="10"/>
  <c r="T183" i="10"/>
  <c r="V183" i="10"/>
  <c r="Y183" i="10"/>
  <c r="AB183" i="10"/>
  <c r="C184" i="10"/>
  <c r="D184" i="10"/>
  <c r="H184" i="10"/>
  <c r="J184" i="10"/>
  <c r="O184" i="10"/>
  <c r="P184" i="10"/>
  <c r="Q184" i="10"/>
  <c r="R184" i="10"/>
  <c r="S184" i="10"/>
  <c r="T184" i="10"/>
  <c r="V184" i="10"/>
  <c r="Y184" i="10"/>
  <c r="AB184" i="10"/>
  <c r="C185" i="10"/>
  <c r="D185" i="10"/>
  <c r="H185" i="10"/>
  <c r="J185" i="10"/>
  <c r="O185" i="10"/>
  <c r="P185" i="10"/>
  <c r="Q185" i="10"/>
  <c r="R185" i="10"/>
  <c r="S185" i="10"/>
  <c r="T185" i="10"/>
  <c r="V185" i="10"/>
  <c r="Y185" i="10"/>
  <c r="AB185" i="10"/>
  <c r="C186" i="10"/>
  <c r="D186" i="10"/>
  <c r="H186" i="10"/>
  <c r="J186" i="10"/>
  <c r="O186" i="10"/>
  <c r="P186" i="10"/>
  <c r="Q186" i="10"/>
  <c r="R186" i="10"/>
  <c r="S186" i="10"/>
  <c r="T186" i="10"/>
  <c r="V186" i="10"/>
  <c r="Y186" i="10"/>
  <c r="AB186" i="10"/>
  <c r="C187" i="10"/>
  <c r="D187" i="10"/>
  <c r="H187" i="10"/>
  <c r="J187" i="10"/>
  <c r="O187" i="10"/>
  <c r="P187" i="10"/>
  <c r="Q187" i="10"/>
  <c r="R187" i="10"/>
  <c r="S187" i="10"/>
  <c r="T187" i="10"/>
  <c r="V187" i="10"/>
  <c r="Y187" i="10"/>
  <c r="AB187" i="10"/>
  <c r="C188" i="10"/>
  <c r="D188" i="10"/>
  <c r="H188" i="10"/>
  <c r="J188" i="10"/>
  <c r="O188" i="10"/>
  <c r="P188" i="10"/>
  <c r="Q188" i="10"/>
  <c r="R188" i="10"/>
  <c r="S188" i="10"/>
  <c r="T188" i="10"/>
  <c r="V188" i="10"/>
  <c r="Y188" i="10"/>
  <c r="AB188" i="10"/>
  <c r="C189" i="10"/>
  <c r="D189" i="10"/>
  <c r="H189" i="10"/>
  <c r="J189" i="10"/>
  <c r="O189" i="10"/>
  <c r="P189" i="10"/>
  <c r="Q189" i="10"/>
  <c r="R189" i="10"/>
  <c r="S189" i="10"/>
  <c r="T189" i="10"/>
  <c r="V189" i="10"/>
  <c r="Y189" i="10"/>
  <c r="AB189" i="10"/>
  <c r="C190" i="10"/>
  <c r="D190" i="10"/>
  <c r="H190" i="10"/>
  <c r="J190" i="10"/>
  <c r="O190" i="10"/>
  <c r="P190" i="10"/>
  <c r="Q190" i="10"/>
  <c r="R190" i="10"/>
  <c r="S190" i="10"/>
  <c r="T190" i="10"/>
  <c r="V190" i="10"/>
  <c r="Y190" i="10"/>
  <c r="AB190" i="10"/>
  <c r="C191" i="10"/>
  <c r="D191" i="10"/>
  <c r="H191" i="10"/>
  <c r="J191" i="10"/>
  <c r="O191" i="10"/>
  <c r="P191" i="10"/>
  <c r="Q191" i="10"/>
  <c r="R191" i="10"/>
  <c r="S191" i="10"/>
  <c r="T191" i="10"/>
  <c r="V191" i="10"/>
  <c r="Y191" i="10"/>
  <c r="AB191" i="10"/>
  <c r="C192" i="10"/>
  <c r="D192" i="10"/>
  <c r="H192" i="10"/>
  <c r="J192" i="10"/>
  <c r="O192" i="10"/>
  <c r="P192" i="10"/>
  <c r="Q192" i="10"/>
  <c r="R192" i="10"/>
  <c r="S192" i="10"/>
  <c r="T192" i="10"/>
  <c r="V192" i="10"/>
  <c r="Y192" i="10"/>
  <c r="AB192" i="10"/>
  <c r="C193" i="10"/>
  <c r="D193" i="10"/>
  <c r="H193" i="10"/>
  <c r="J193" i="10"/>
  <c r="O193" i="10"/>
  <c r="P193" i="10"/>
  <c r="Q193" i="10"/>
  <c r="R193" i="10"/>
  <c r="S193" i="10"/>
  <c r="T193" i="10"/>
  <c r="V193" i="10"/>
  <c r="Y193" i="10"/>
  <c r="AB193" i="10"/>
  <c r="C194" i="10"/>
  <c r="D194" i="10"/>
  <c r="H194" i="10"/>
  <c r="J194" i="10"/>
  <c r="O194" i="10"/>
  <c r="P194" i="10"/>
  <c r="Q194" i="10"/>
  <c r="R194" i="10"/>
  <c r="S194" i="10"/>
  <c r="T194" i="10"/>
  <c r="V194" i="10"/>
  <c r="Y194" i="10"/>
  <c r="AB194" i="10"/>
  <c r="C195" i="10"/>
  <c r="D195" i="10"/>
  <c r="H195" i="10"/>
  <c r="J195" i="10"/>
  <c r="O195" i="10"/>
  <c r="P195" i="10"/>
  <c r="Q195" i="10"/>
  <c r="R195" i="10"/>
  <c r="S195" i="10"/>
  <c r="T195" i="10"/>
  <c r="V195" i="10"/>
  <c r="Y195" i="10"/>
  <c r="AB195" i="10"/>
  <c r="C196" i="10"/>
  <c r="D196" i="10"/>
  <c r="H196" i="10"/>
  <c r="J196" i="10"/>
  <c r="O196" i="10"/>
  <c r="P196" i="10"/>
  <c r="Q196" i="10"/>
  <c r="R196" i="10"/>
  <c r="S196" i="10"/>
  <c r="T196" i="10"/>
  <c r="V196" i="10"/>
  <c r="Y196" i="10"/>
  <c r="AB196" i="10"/>
  <c r="C197" i="10"/>
  <c r="D197" i="10"/>
  <c r="H197" i="10"/>
  <c r="J197" i="10"/>
  <c r="O197" i="10"/>
  <c r="P197" i="10"/>
  <c r="Q197" i="10"/>
  <c r="R197" i="10"/>
  <c r="S197" i="10"/>
  <c r="T197" i="10"/>
  <c r="V197" i="10"/>
  <c r="Y197" i="10"/>
  <c r="AB197" i="10"/>
  <c r="C198" i="10"/>
  <c r="D198" i="10"/>
  <c r="H198" i="10"/>
  <c r="J198" i="10"/>
  <c r="O198" i="10"/>
  <c r="P198" i="10"/>
  <c r="Q198" i="10"/>
  <c r="R198" i="10"/>
  <c r="S198" i="10"/>
  <c r="T198" i="10"/>
  <c r="V198" i="10"/>
  <c r="Y198" i="10"/>
  <c r="AB198" i="10"/>
  <c r="C199" i="10"/>
  <c r="D199" i="10"/>
  <c r="H199" i="10"/>
  <c r="J199" i="10"/>
  <c r="O199" i="10"/>
  <c r="P199" i="10"/>
  <c r="Q199" i="10"/>
  <c r="R199" i="10"/>
  <c r="S199" i="10"/>
  <c r="T199" i="10"/>
  <c r="V199" i="10"/>
  <c r="Y199" i="10"/>
  <c r="AB199" i="10"/>
  <c r="C200" i="10"/>
  <c r="D200" i="10"/>
  <c r="H200" i="10"/>
  <c r="J200" i="10"/>
  <c r="O200" i="10"/>
  <c r="P200" i="10"/>
  <c r="Q200" i="10"/>
  <c r="R200" i="10"/>
  <c r="S200" i="10"/>
  <c r="T200" i="10"/>
  <c r="V200" i="10"/>
  <c r="Y200" i="10"/>
  <c r="AB200" i="10"/>
  <c r="C201" i="10"/>
  <c r="D201" i="10"/>
  <c r="H201" i="10"/>
  <c r="J201" i="10"/>
  <c r="O201" i="10"/>
  <c r="P201" i="10"/>
  <c r="Q201" i="10"/>
  <c r="R201" i="10"/>
  <c r="S201" i="10"/>
  <c r="T201" i="10"/>
  <c r="V201" i="10"/>
  <c r="Y201" i="10"/>
  <c r="AB201" i="10"/>
  <c r="C202" i="10"/>
  <c r="D202" i="10"/>
  <c r="H202" i="10"/>
  <c r="J202" i="10"/>
  <c r="O202" i="10"/>
  <c r="P202" i="10"/>
  <c r="Q202" i="10"/>
  <c r="R202" i="10"/>
  <c r="S202" i="10"/>
  <c r="T202" i="10"/>
  <c r="V202" i="10"/>
  <c r="Y202" i="10"/>
  <c r="AB202" i="10"/>
  <c r="C203" i="10"/>
  <c r="D203" i="10"/>
  <c r="H203" i="10"/>
  <c r="J203" i="10"/>
  <c r="O203" i="10"/>
  <c r="P203" i="10"/>
  <c r="Q203" i="10"/>
  <c r="R203" i="10"/>
  <c r="S203" i="10"/>
  <c r="T203" i="10"/>
  <c r="V203" i="10"/>
  <c r="Y203" i="10"/>
  <c r="AB203" i="10"/>
  <c r="C204" i="10"/>
  <c r="D204" i="10"/>
  <c r="H204" i="10"/>
  <c r="J204" i="10"/>
  <c r="O204" i="10"/>
  <c r="P204" i="10"/>
  <c r="Q204" i="10"/>
  <c r="R204" i="10"/>
  <c r="S204" i="10"/>
  <c r="T204" i="10"/>
  <c r="V204" i="10"/>
  <c r="Y204" i="10"/>
  <c r="AB204" i="10"/>
  <c r="C205" i="10"/>
  <c r="D205" i="10"/>
  <c r="H205" i="10"/>
  <c r="J205" i="10"/>
  <c r="O205" i="10"/>
  <c r="P205" i="10"/>
  <c r="Q205" i="10"/>
  <c r="R205" i="10"/>
  <c r="S205" i="10"/>
  <c r="T205" i="10"/>
  <c r="V205" i="10"/>
  <c r="Y205" i="10"/>
  <c r="AB205" i="10"/>
  <c r="C206" i="10"/>
  <c r="D206" i="10"/>
  <c r="H206" i="10"/>
  <c r="J206" i="10"/>
  <c r="O206" i="10"/>
  <c r="P206" i="10"/>
  <c r="Q206" i="10"/>
  <c r="R206" i="10"/>
  <c r="S206" i="10"/>
  <c r="T206" i="10"/>
  <c r="V206" i="10"/>
  <c r="Y206" i="10"/>
  <c r="AB206" i="10"/>
  <c r="C207" i="10"/>
  <c r="D207" i="10"/>
  <c r="H207" i="10"/>
  <c r="J207" i="10"/>
  <c r="O207" i="10"/>
  <c r="P207" i="10"/>
  <c r="Q207" i="10"/>
  <c r="R207" i="10"/>
  <c r="S207" i="10"/>
  <c r="T207" i="10"/>
  <c r="V207" i="10"/>
  <c r="Y207" i="10"/>
  <c r="AB207" i="10"/>
  <c r="C208" i="10"/>
  <c r="D208" i="10"/>
  <c r="H208" i="10"/>
  <c r="J208" i="10"/>
  <c r="O208" i="10"/>
  <c r="P208" i="10"/>
  <c r="Q208" i="10"/>
  <c r="R208" i="10"/>
  <c r="S208" i="10"/>
  <c r="T208" i="10"/>
  <c r="V208" i="10"/>
  <c r="Y208" i="10"/>
  <c r="AB208" i="10"/>
  <c r="C209" i="10"/>
  <c r="D209" i="10"/>
  <c r="H209" i="10"/>
  <c r="J209" i="10"/>
  <c r="O209" i="10"/>
  <c r="P209" i="10"/>
  <c r="Q209" i="10"/>
  <c r="R209" i="10"/>
  <c r="S209" i="10"/>
  <c r="T209" i="10"/>
  <c r="V209" i="10"/>
  <c r="Y209" i="10"/>
  <c r="AB209" i="10"/>
  <c r="C210" i="10"/>
  <c r="D210" i="10"/>
  <c r="H210" i="10"/>
  <c r="J210" i="10"/>
  <c r="O210" i="10"/>
  <c r="P210" i="10"/>
  <c r="Q210" i="10"/>
  <c r="R210" i="10"/>
  <c r="S210" i="10"/>
  <c r="T210" i="10"/>
  <c r="V210" i="10"/>
  <c r="Y210" i="10"/>
  <c r="AB210" i="10"/>
  <c r="C211" i="10"/>
  <c r="D211" i="10"/>
  <c r="H211" i="10"/>
  <c r="J211" i="10"/>
  <c r="O211" i="10"/>
  <c r="P211" i="10"/>
  <c r="Q211" i="10"/>
  <c r="R211" i="10"/>
  <c r="S211" i="10"/>
  <c r="T211" i="10"/>
  <c r="V211" i="10"/>
  <c r="Y211" i="10"/>
  <c r="AB211" i="10"/>
  <c r="C212" i="10"/>
  <c r="D212" i="10"/>
  <c r="H212" i="10"/>
  <c r="J212" i="10"/>
  <c r="O212" i="10"/>
  <c r="P212" i="10"/>
  <c r="Q212" i="10"/>
  <c r="R212" i="10"/>
  <c r="S212" i="10"/>
  <c r="T212" i="10"/>
  <c r="V212" i="10"/>
  <c r="Y212" i="10"/>
  <c r="AB212" i="10"/>
  <c r="C213" i="10"/>
  <c r="D213" i="10"/>
  <c r="H213" i="10"/>
  <c r="J213" i="10"/>
  <c r="O213" i="10"/>
  <c r="P213" i="10"/>
  <c r="Q213" i="10"/>
  <c r="R213" i="10"/>
  <c r="S213" i="10"/>
  <c r="T213" i="10"/>
  <c r="V213" i="10"/>
  <c r="Y213" i="10"/>
  <c r="AB213" i="10"/>
  <c r="C214" i="10"/>
  <c r="D214" i="10"/>
  <c r="H214" i="10"/>
  <c r="J214" i="10"/>
  <c r="O214" i="10"/>
  <c r="P214" i="10"/>
  <c r="Q214" i="10"/>
  <c r="R214" i="10"/>
  <c r="S214" i="10"/>
  <c r="T214" i="10"/>
  <c r="V214" i="10"/>
  <c r="Y214" i="10"/>
  <c r="AB214" i="10"/>
  <c r="C215" i="10"/>
  <c r="D215" i="10"/>
  <c r="H215" i="10"/>
  <c r="J215" i="10"/>
  <c r="O215" i="10"/>
  <c r="P215" i="10"/>
  <c r="Q215" i="10"/>
  <c r="R215" i="10"/>
  <c r="S215" i="10"/>
  <c r="T215" i="10"/>
  <c r="V215" i="10"/>
  <c r="Y215" i="10"/>
  <c r="AB215" i="10"/>
  <c r="C216" i="10"/>
  <c r="D216" i="10"/>
  <c r="H216" i="10"/>
  <c r="J216" i="10"/>
  <c r="O216" i="10"/>
  <c r="P216" i="10"/>
  <c r="Q216" i="10"/>
  <c r="R216" i="10"/>
  <c r="S216" i="10"/>
  <c r="T216" i="10"/>
  <c r="V216" i="10"/>
  <c r="Y216" i="10"/>
  <c r="AB216" i="10"/>
  <c r="C217" i="10"/>
  <c r="D217" i="10"/>
  <c r="H217" i="10"/>
  <c r="J217" i="10"/>
  <c r="O217" i="10"/>
  <c r="P217" i="10"/>
  <c r="Q217" i="10"/>
  <c r="R217" i="10"/>
  <c r="S217" i="10"/>
  <c r="T217" i="10"/>
  <c r="V217" i="10"/>
  <c r="Y217" i="10"/>
  <c r="AB217" i="10"/>
  <c r="C218" i="10"/>
  <c r="D218" i="10"/>
  <c r="H218" i="10"/>
  <c r="J218" i="10"/>
  <c r="O218" i="10"/>
  <c r="P218" i="10"/>
  <c r="Q218" i="10"/>
  <c r="R218" i="10"/>
  <c r="S218" i="10"/>
  <c r="T218" i="10"/>
  <c r="V218" i="10"/>
  <c r="Y218" i="10"/>
  <c r="AB218" i="10"/>
  <c r="C219" i="10"/>
  <c r="D219" i="10"/>
  <c r="H219" i="10"/>
  <c r="J219" i="10"/>
  <c r="O219" i="10"/>
  <c r="P219" i="10"/>
  <c r="Q219" i="10"/>
  <c r="R219" i="10"/>
  <c r="S219" i="10"/>
  <c r="T219" i="10"/>
  <c r="V219" i="10"/>
  <c r="Y219" i="10"/>
  <c r="AB219" i="10"/>
  <c r="C220" i="10"/>
  <c r="D220" i="10"/>
  <c r="H220" i="10"/>
  <c r="J220" i="10"/>
  <c r="O220" i="10"/>
  <c r="P220" i="10"/>
  <c r="Q220" i="10"/>
  <c r="R220" i="10"/>
  <c r="S220" i="10"/>
  <c r="T220" i="10"/>
  <c r="V220" i="10"/>
  <c r="Y220" i="10"/>
  <c r="AB220" i="10"/>
  <c r="C221" i="10"/>
  <c r="D221" i="10"/>
  <c r="H221" i="10"/>
  <c r="J221" i="10"/>
  <c r="O221" i="10"/>
  <c r="P221" i="10"/>
  <c r="Q221" i="10"/>
  <c r="R221" i="10"/>
  <c r="S221" i="10"/>
  <c r="T221" i="10"/>
  <c r="V221" i="10"/>
  <c r="Y221" i="10"/>
  <c r="AB221" i="10"/>
  <c r="C222" i="10"/>
  <c r="D222" i="10"/>
  <c r="H222" i="10"/>
  <c r="J222" i="10"/>
  <c r="O222" i="10"/>
  <c r="P222" i="10"/>
  <c r="Q222" i="10"/>
  <c r="R222" i="10"/>
  <c r="S222" i="10"/>
  <c r="T222" i="10"/>
  <c r="V222" i="10"/>
  <c r="Y222" i="10"/>
  <c r="AB222" i="10"/>
  <c r="C223" i="10"/>
  <c r="D223" i="10"/>
  <c r="H223" i="10"/>
  <c r="J223" i="10"/>
  <c r="O223" i="10"/>
  <c r="P223" i="10"/>
  <c r="Q223" i="10"/>
  <c r="R223" i="10"/>
  <c r="S223" i="10"/>
  <c r="T223" i="10"/>
  <c r="V223" i="10"/>
  <c r="Y223" i="10"/>
  <c r="AB223" i="10"/>
  <c r="C224" i="10"/>
  <c r="D224" i="10"/>
  <c r="H224" i="10"/>
  <c r="J224" i="10"/>
  <c r="O224" i="10"/>
  <c r="P224" i="10"/>
  <c r="Q224" i="10"/>
  <c r="R224" i="10"/>
  <c r="S224" i="10"/>
  <c r="T224" i="10"/>
  <c r="V224" i="10"/>
  <c r="Y224" i="10"/>
  <c r="AB224" i="10"/>
  <c r="C225" i="10"/>
  <c r="D225" i="10"/>
  <c r="H225" i="10"/>
  <c r="J225" i="10"/>
  <c r="O225" i="10"/>
  <c r="P225" i="10"/>
  <c r="Q225" i="10"/>
  <c r="R225" i="10"/>
  <c r="S225" i="10"/>
  <c r="T225" i="10"/>
  <c r="V225" i="10"/>
  <c r="Y225" i="10"/>
  <c r="AB225" i="10"/>
  <c r="C226" i="10"/>
  <c r="D226" i="10"/>
  <c r="H226" i="10"/>
  <c r="J226" i="10"/>
  <c r="O226" i="10"/>
  <c r="P226" i="10"/>
  <c r="Q226" i="10"/>
  <c r="R226" i="10"/>
  <c r="S226" i="10"/>
  <c r="T226" i="10"/>
  <c r="V226" i="10"/>
  <c r="Y226" i="10"/>
  <c r="AB226" i="10"/>
  <c r="C227" i="10"/>
  <c r="D227" i="10"/>
  <c r="H227" i="10"/>
  <c r="J227" i="10"/>
  <c r="O227" i="10"/>
  <c r="P227" i="10"/>
  <c r="Q227" i="10"/>
  <c r="R227" i="10"/>
  <c r="S227" i="10"/>
  <c r="T227" i="10"/>
  <c r="V227" i="10"/>
  <c r="Y227" i="10"/>
  <c r="AB227" i="10"/>
  <c r="C228" i="10"/>
  <c r="D228" i="10"/>
  <c r="H228" i="10"/>
  <c r="J228" i="10"/>
  <c r="O228" i="10"/>
  <c r="P228" i="10"/>
  <c r="Q228" i="10"/>
  <c r="R228" i="10"/>
  <c r="S228" i="10"/>
  <c r="T228" i="10"/>
  <c r="V228" i="10"/>
  <c r="Y228" i="10"/>
  <c r="AB228" i="10"/>
  <c r="C229" i="10"/>
  <c r="D229" i="10"/>
  <c r="H229" i="10"/>
  <c r="J229" i="10"/>
  <c r="O229" i="10"/>
  <c r="P229" i="10"/>
  <c r="Q229" i="10"/>
  <c r="R229" i="10"/>
  <c r="S229" i="10"/>
  <c r="T229" i="10"/>
  <c r="V229" i="10"/>
  <c r="Y229" i="10"/>
  <c r="AB229" i="10"/>
  <c r="C230" i="10"/>
  <c r="D230" i="10"/>
  <c r="H230" i="10"/>
  <c r="J230" i="10"/>
  <c r="O230" i="10"/>
  <c r="P230" i="10"/>
  <c r="Q230" i="10"/>
  <c r="R230" i="10"/>
  <c r="S230" i="10"/>
  <c r="T230" i="10"/>
  <c r="V230" i="10"/>
  <c r="Y230" i="10"/>
  <c r="AB230" i="10"/>
  <c r="C231" i="10"/>
  <c r="D231" i="10"/>
  <c r="H231" i="10"/>
  <c r="J231" i="10"/>
  <c r="O231" i="10"/>
  <c r="P231" i="10"/>
  <c r="Q231" i="10"/>
  <c r="R231" i="10"/>
  <c r="S231" i="10"/>
  <c r="T231" i="10"/>
  <c r="V231" i="10"/>
  <c r="Y231" i="10"/>
  <c r="AB231" i="10"/>
  <c r="C232" i="10"/>
  <c r="D232" i="10"/>
  <c r="H232" i="10"/>
  <c r="J232" i="10"/>
  <c r="O232" i="10"/>
  <c r="P232" i="10"/>
  <c r="Q232" i="10"/>
  <c r="R232" i="10"/>
  <c r="S232" i="10"/>
  <c r="T232" i="10"/>
  <c r="V232" i="10"/>
  <c r="Y232" i="10"/>
  <c r="AB232" i="10"/>
  <c r="C233" i="10"/>
  <c r="D233" i="10"/>
  <c r="H233" i="10"/>
  <c r="J233" i="10"/>
  <c r="O233" i="10"/>
  <c r="P233" i="10"/>
  <c r="Q233" i="10"/>
  <c r="R233" i="10"/>
  <c r="S233" i="10"/>
  <c r="T233" i="10"/>
  <c r="V233" i="10"/>
  <c r="Y233" i="10"/>
  <c r="AB233" i="10"/>
  <c r="C234" i="10"/>
  <c r="D234" i="10"/>
  <c r="H234" i="10"/>
  <c r="J234" i="10"/>
  <c r="O234" i="10"/>
  <c r="P234" i="10"/>
  <c r="Q234" i="10"/>
  <c r="R234" i="10"/>
  <c r="S234" i="10"/>
  <c r="T234" i="10"/>
  <c r="V234" i="10"/>
  <c r="Y234" i="10"/>
  <c r="AB234" i="10"/>
  <c r="C235" i="10"/>
  <c r="D235" i="10"/>
  <c r="H235" i="10"/>
  <c r="J235" i="10"/>
  <c r="O235" i="10"/>
  <c r="P235" i="10"/>
  <c r="Q235" i="10"/>
  <c r="R235" i="10"/>
  <c r="S235" i="10"/>
  <c r="T235" i="10"/>
  <c r="V235" i="10"/>
  <c r="Y235" i="10"/>
  <c r="AB235" i="10"/>
  <c r="C236" i="10"/>
  <c r="D236" i="10"/>
  <c r="H236" i="10"/>
  <c r="J236" i="10"/>
  <c r="O236" i="10"/>
  <c r="P236" i="10"/>
  <c r="Q236" i="10"/>
  <c r="R236" i="10"/>
  <c r="S236" i="10"/>
  <c r="T236" i="10"/>
  <c r="V236" i="10"/>
  <c r="Y236" i="10"/>
  <c r="AB236" i="10"/>
  <c r="C237" i="10"/>
  <c r="D237" i="10"/>
  <c r="H237" i="10"/>
  <c r="J237" i="10"/>
  <c r="O237" i="10"/>
  <c r="P237" i="10"/>
  <c r="Q237" i="10"/>
  <c r="R237" i="10"/>
  <c r="S237" i="10"/>
  <c r="T237" i="10"/>
  <c r="V237" i="10"/>
  <c r="Y237" i="10"/>
  <c r="AB237" i="10"/>
  <c r="C238" i="10"/>
  <c r="D238" i="10"/>
  <c r="H238" i="10"/>
  <c r="J238" i="10"/>
  <c r="O238" i="10"/>
  <c r="P238" i="10"/>
  <c r="Q238" i="10"/>
  <c r="R238" i="10"/>
  <c r="S238" i="10"/>
  <c r="T238" i="10"/>
  <c r="V238" i="10"/>
  <c r="Y238" i="10"/>
  <c r="AB238" i="10"/>
  <c r="C239" i="10"/>
  <c r="D239" i="10"/>
  <c r="H239" i="10"/>
  <c r="J239" i="10"/>
  <c r="O239" i="10"/>
  <c r="P239" i="10"/>
  <c r="Q239" i="10"/>
  <c r="R239" i="10"/>
  <c r="S239" i="10"/>
  <c r="T239" i="10"/>
  <c r="V239" i="10"/>
  <c r="Y239" i="10"/>
  <c r="AB239" i="10"/>
  <c r="C240" i="10"/>
  <c r="D240" i="10"/>
  <c r="H240" i="10"/>
  <c r="J240" i="10"/>
  <c r="O240" i="10"/>
  <c r="P240" i="10"/>
  <c r="Q240" i="10"/>
  <c r="R240" i="10"/>
  <c r="S240" i="10"/>
  <c r="T240" i="10"/>
  <c r="V240" i="10"/>
  <c r="Y240" i="10"/>
  <c r="AB240" i="10"/>
  <c r="C241" i="10"/>
  <c r="D241" i="10"/>
  <c r="H241" i="10"/>
  <c r="J241" i="10"/>
  <c r="O241" i="10"/>
  <c r="P241" i="10"/>
  <c r="Q241" i="10"/>
  <c r="R241" i="10"/>
  <c r="S241" i="10"/>
  <c r="T241" i="10"/>
  <c r="V241" i="10"/>
  <c r="Y241" i="10"/>
  <c r="AB241" i="10"/>
  <c r="C242" i="10"/>
  <c r="D242" i="10"/>
  <c r="H242" i="10"/>
  <c r="J242" i="10"/>
  <c r="O242" i="10"/>
  <c r="P242" i="10"/>
  <c r="Q242" i="10"/>
  <c r="R242" i="10"/>
  <c r="S242" i="10"/>
  <c r="T242" i="10"/>
  <c r="V242" i="10"/>
  <c r="Y242" i="10"/>
  <c r="AB242" i="10"/>
  <c r="C243" i="10"/>
  <c r="D243" i="10"/>
  <c r="H243" i="10"/>
  <c r="J243" i="10"/>
  <c r="O243" i="10"/>
  <c r="P243" i="10"/>
  <c r="Q243" i="10"/>
  <c r="R243" i="10"/>
  <c r="S243" i="10"/>
  <c r="T243" i="10"/>
  <c r="V243" i="10"/>
  <c r="Y243" i="10"/>
  <c r="AB243" i="10"/>
  <c r="C244" i="10"/>
  <c r="D244" i="10"/>
  <c r="H244" i="10"/>
  <c r="J244" i="10"/>
  <c r="O244" i="10"/>
  <c r="P244" i="10"/>
  <c r="Q244" i="10"/>
  <c r="R244" i="10"/>
  <c r="S244" i="10"/>
  <c r="T244" i="10"/>
  <c r="V244" i="10"/>
  <c r="Y244" i="10"/>
  <c r="AB244" i="10"/>
  <c r="C245" i="10"/>
  <c r="D245" i="10"/>
  <c r="H245" i="10"/>
  <c r="J245" i="10"/>
  <c r="O245" i="10"/>
  <c r="P245" i="10"/>
  <c r="Q245" i="10"/>
  <c r="R245" i="10"/>
  <c r="S245" i="10"/>
  <c r="T245" i="10"/>
  <c r="V245" i="10"/>
  <c r="Y245" i="10"/>
  <c r="AB245" i="10"/>
  <c r="C246" i="10"/>
  <c r="D246" i="10"/>
  <c r="H246" i="10"/>
  <c r="J246" i="10"/>
  <c r="O246" i="10"/>
  <c r="P246" i="10"/>
  <c r="Q246" i="10"/>
  <c r="R246" i="10"/>
  <c r="S246" i="10"/>
  <c r="T246" i="10"/>
  <c r="V246" i="10"/>
  <c r="Y246" i="10"/>
  <c r="AB246" i="10"/>
  <c r="C247" i="10"/>
  <c r="D247" i="10"/>
  <c r="H247" i="10"/>
  <c r="J247" i="10"/>
  <c r="O247" i="10"/>
  <c r="P247" i="10"/>
  <c r="Q247" i="10"/>
  <c r="R247" i="10"/>
  <c r="S247" i="10"/>
  <c r="T247" i="10"/>
  <c r="V247" i="10"/>
  <c r="Y247" i="10"/>
  <c r="AB247" i="10"/>
  <c r="C248" i="10"/>
  <c r="D248" i="10"/>
  <c r="H248" i="10"/>
  <c r="J248" i="10"/>
  <c r="O248" i="10"/>
  <c r="P248" i="10"/>
  <c r="Q248" i="10"/>
  <c r="R248" i="10"/>
  <c r="S248" i="10"/>
  <c r="T248" i="10"/>
  <c r="V248" i="10"/>
  <c r="Y248" i="10"/>
  <c r="AB248" i="10"/>
  <c r="C249" i="10"/>
  <c r="D249" i="10"/>
  <c r="H249" i="10"/>
  <c r="J249" i="10"/>
  <c r="O249" i="10"/>
  <c r="P249" i="10"/>
  <c r="Q249" i="10"/>
  <c r="R249" i="10"/>
  <c r="S249" i="10"/>
  <c r="T249" i="10"/>
  <c r="V249" i="10"/>
  <c r="Y249" i="10"/>
  <c r="AB249" i="10"/>
  <c r="C250" i="10"/>
  <c r="D250" i="10"/>
  <c r="H250" i="10"/>
  <c r="J250" i="10"/>
  <c r="O250" i="10"/>
  <c r="P250" i="10"/>
  <c r="Q250" i="10"/>
  <c r="R250" i="10"/>
  <c r="S250" i="10"/>
  <c r="T250" i="10"/>
  <c r="V250" i="10"/>
  <c r="Y250" i="10"/>
  <c r="AB250" i="10"/>
  <c r="C251" i="10"/>
  <c r="D251" i="10"/>
  <c r="H251" i="10"/>
  <c r="J251" i="10"/>
  <c r="O251" i="10"/>
  <c r="P251" i="10"/>
  <c r="Q251" i="10"/>
  <c r="R251" i="10"/>
  <c r="S251" i="10"/>
  <c r="T251" i="10"/>
  <c r="V251" i="10"/>
  <c r="Y251" i="10"/>
  <c r="AB251" i="10"/>
  <c r="C252" i="10"/>
  <c r="D252" i="10"/>
  <c r="H252" i="10"/>
  <c r="J252" i="10"/>
  <c r="O252" i="10"/>
  <c r="P252" i="10"/>
  <c r="Q252" i="10"/>
  <c r="R252" i="10"/>
  <c r="S252" i="10"/>
  <c r="T252" i="10"/>
  <c r="V252" i="10"/>
  <c r="Y252" i="10"/>
  <c r="AB252" i="10"/>
  <c r="C253" i="10"/>
  <c r="D253" i="10"/>
  <c r="H253" i="10"/>
  <c r="J253" i="10"/>
  <c r="O253" i="10"/>
  <c r="P253" i="10"/>
  <c r="Q253" i="10"/>
  <c r="R253" i="10"/>
  <c r="S253" i="10"/>
  <c r="T253" i="10"/>
  <c r="V253" i="10"/>
  <c r="Y253" i="10"/>
  <c r="AB253" i="10"/>
  <c r="C254" i="10"/>
  <c r="D254" i="10"/>
  <c r="H254" i="10"/>
  <c r="J254" i="10"/>
  <c r="O254" i="10"/>
  <c r="P254" i="10"/>
  <c r="Q254" i="10"/>
  <c r="R254" i="10"/>
  <c r="S254" i="10"/>
  <c r="T254" i="10"/>
  <c r="V254" i="10"/>
  <c r="Y254" i="10"/>
  <c r="AB254" i="10"/>
  <c r="C255" i="10"/>
  <c r="D255" i="10"/>
  <c r="H255" i="10"/>
  <c r="J255" i="10"/>
  <c r="O255" i="10"/>
  <c r="P255" i="10"/>
  <c r="Q255" i="10"/>
  <c r="R255" i="10"/>
  <c r="S255" i="10"/>
  <c r="T255" i="10"/>
  <c r="V255" i="10"/>
  <c r="Y255" i="10"/>
  <c r="AB255" i="10"/>
  <c r="C256" i="10"/>
  <c r="D256" i="10"/>
  <c r="H256" i="10"/>
  <c r="J256" i="10"/>
  <c r="O256" i="10"/>
  <c r="P256" i="10"/>
  <c r="Q256" i="10"/>
  <c r="R256" i="10"/>
  <c r="S256" i="10"/>
  <c r="T256" i="10"/>
  <c r="V256" i="10"/>
  <c r="Y256" i="10"/>
  <c r="AB256" i="10"/>
  <c r="C257" i="10"/>
  <c r="D257" i="10"/>
  <c r="H257" i="10"/>
  <c r="J257" i="10"/>
  <c r="O257" i="10"/>
  <c r="P257" i="10"/>
  <c r="Q257" i="10"/>
  <c r="R257" i="10"/>
  <c r="S257" i="10"/>
  <c r="T257" i="10"/>
  <c r="V257" i="10"/>
  <c r="Y257" i="10"/>
  <c r="AB257" i="10"/>
  <c r="C258" i="10"/>
  <c r="D258" i="10"/>
  <c r="H258" i="10"/>
  <c r="J258" i="10"/>
  <c r="O258" i="10"/>
  <c r="P258" i="10"/>
  <c r="Q258" i="10"/>
  <c r="R258" i="10"/>
  <c r="S258" i="10"/>
  <c r="T258" i="10"/>
  <c r="V258" i="10"/>
  <c r="Y258" i="10"/>
  <c r="AB258" i="10"/>
  <c r="C259" i="10"/>
  <c r="D259" i="10"/>
  <c r="H259" i="10"/>
  <c r="J259" i="10"/>
  <c r="O259" i="10"/>
  <c r="P259" i="10"/>
  <c r="Q259" i="10"/>
  <c r="R259" i="10"/>
  <c r="S259" i="10"/>
  <c r="T259" i="10"/>
  <c r="V259" i="10"/>
  <c r="Y259" i="10"/>
  <c r="AB259" i="10"/>
  <c r="C260" i="10"/>
  <c r="D260" i="10"/>
  <c r="H260" i="10"/>
  <c r="J260" i="10"/>
  <c r="O260" i="10"/>
  <c r="P260" i="10"/>
  <c r="Q260" i="10"/>
  <c r="R260" i="10"/>
  <c r="S260" i="10"/>
  <c r="T260" i="10"/>
  <c r="V260" i="10"/>
  <c r="Y260" i="10"/>
  <c r="AB260" i="10"/>
  <c r="C261" i="10"/>
  <c r="D261" i="10"/>
  <c r="H261" i="10"/>
  <c r="J261" i="10"/>
  <c r="O261" i="10"/>
  <c r="P261" i="10"/>
  <c r="Q261" i="10"/>
  <c r="R261" i="10"/>
  <c r="S261" i="10"/>
  <c r="T261" i="10"/>
  <c r="V261" i="10"/>
  <c r="Y261" i="10"/>
  <c r="AB261" i="10"/>
  <c r="C262" i="10"/>
  <c r="D262" i="10"/>
  <c r="H262" i="10"/>
  <c r="J262" i="10"/>
  <c r="O262" i="10"/>
  <c r="P262" i="10"/>
  <c r="Q262" i="10"/>
  <c r="R262" i="10"/>
  <c r="S262" i="10"/>
  <c r="T262" i="10"/>
  <c r="V262" i="10"/>
  <c r="Y262" i="10"/>
  <c r="AB262" i="10"/>
  <c r="C263" i="10"/>
  <c r="D263" i="10"/>
  <c r="H263" i="10"/>
  <c r="J263" i="10"/>
  <c r="O263" i="10"/>
  <c r="P263" i="10"/>
  <c r="Q263" i="10"/>
  <c r="R263" i="10"/>
  <c r="S263" i="10"/>
  <c r="T263" i="10"/>
  <c r="V263" i="10"/>
  <c r="Y263" i="10"/>
  <c r="AB263" i="10"/>
  <c r="C264" i="10"/>
  <c r="D264" i="10"/>
  <c r="H264" i="10"/>
  <c r="J264" i="10"/>
  <c r="O264" i="10"/>
  <c r="P264" i="10"/>
  <c r="Q264" i="10"/>
  <c r="R264" i="10"/>
  <c r="S264" i="10"/>
  <c r="T264" i="10"/>
  <c r="V264" i="10"/>
  <c r="Y264" i="10"/>
  <c r="AB264" i="10"/>
  <c r="C265" i="10"/>
  <c r="D265" i="10"/>
  <c r="H265" i="10"/>
  <c r="J265" i="10"/>
  <c r="O265" i="10"/>
  <c r="P265" i="10"/>
  <c r="Q265" i="10"/>
  <c r="R265" i="10"/>
  <c r="S265" i="10"/>
  <c r="T265" i="10"/>
  <c r="V265" i="10"/>
  <c r="Y265" i="10"/>
  <c r="AB265" i="10"/>
  <c r="C266" i="10"/>
  <c r="D266" i="10"/>
  <c r="H266" i="10"/>
  <c r="J266" i="10"/>
  <c r="O266" i="10"/>
  <c r="P266" i="10"/>
  <c r="Q266" i="10"/>
  <c r="R266" i="10"/>
  <c r="S266" i="10"/>
  <c r="T266" i="10"/>
  <c r="V266" i="10"/>
  <c r="Y266" i="10"/>
  <c r="AB266" i="10"/>
  <c r="C267" i="10"/>
  <c r="D267" i="10"/>
  <c r="H267" i="10"/>
  <c r="J267" i="10"/>
  <c r="O267" i="10"/>
  <c r="P267" i="10"/>
  <c r="Q267" i="10"/>
  <c r="R267" i="10"/>
  <c r="S267" i="10"/>
  <c r="T267" i="10"/>
  <c r="V267" i="10"/>
  <c r="Y267" i="10"/>
  <c r="AB267" i="10"/>
  <c r="C268" i="10"/>
  <c r="D268" i="10"/>
  <c r="H268" i="10"/>
  <c r="J268" i="10"/>
  <c r="O268" i="10"/>
  <c r="P268" i="10"/>
  <c r="Q268" i="10"/>
  <c r="R268" i="10"/>
  <c r="S268" i="10"/>
  <c r="T268" i="10"/>
  <c r="V268" i="10"/>
  <c r="Y268" i="10"/>
  <c r="AB268" i="10"/>
  <c r="C269" i="10"/>
  <c r="D269" i="10"/>
  <c r="H269" i="10"/>
  <c r="J269" i="10"/>
  <c r="O269" i="10"/>
  <c r="P269" i="10"/>
  <c r="Q269" i="10"/>
  <c r="R269" i="10"/>
  <c r="S269" i="10"/>
  <c r="T269" i="10"/>
  <c r="V269" i="10"/>
  <c r="Y269" i="10"/>
  <c r="AB269" i="10"/>
  <c r="C270" i="10"/>
  <c r="D270" i="10"/>
  <c r="H270" i="10"/>
  <c r="J270" i="10"/>
  <c r="O270" i="10"/>
  <c r="P270" i="10"/>
  <c r="Q270" i="10"/>
  <c r="R270" i="10"/>
  <c r="S270" i="10"/>
  <c r="T270" i="10"/>
  <c r="V270" i="10"/>
  <c r="Y270" i="10"/>
  <c r="AB270" i="10"/>
  <c r="C271" i="10"/>
  <c r="D271" i="10"/>
  <c r="H271" i="10"/>
  <c r="J271" i="10"/>
  <c r="O271" i="10"/>
  <c r="P271" i="10"/>
  <c r="Q271" i="10"/>
  <c r="R271" i="10"/>
  <c r="S271" i="10"/>
  <c r="T271" i="10"/>
  <c r="V271" i="10"/>
  <c r="Y271" i="10"/>
  <c r="AB271" i="10"/>
  <c r="C272" i="10"/>
  <c r="D272" i="10"/>
  <c r="H272" i="10"/>
  <c r="J272" i="10"/>
  <c r="O272" i="10"/>
  <c r="P272" i="10"/>
  <c r="Q272" i="10"/>
  <c r="R272" i="10"/>
  <c r="S272" i="10"/>
  <c r="T272" i="10"/>
  <c r="V272" i="10"/>
  <c r="Y272" i="10"/>
  <c r="AB272" i="10"/>
  <c r="C273" i="10"/>
  <c r="D273" i="10"/>
  <c r="H273" i="10"/>
  <c r="J273" i="10"/>
  <c r="O273" i="10"/>
  <c r="P273" i="10"/>
  <c r="Q273" i="10"/>
  <c r="R273" i="10"/>
  <c r="S273" i="10"/>
  <c r="T273" i="10"/>
  <c r="V273" i="10"/>
  <c r="Y273" i="10"/>
  <c r="AB273" i="10"/>
  <c r="C274" i="10"/>
  <c r="D274" i="10"/>
  <c r="H274" i="10"/>
  <c r="J274" i="10"/>
  <c r="O274" i="10"/>
  <c r="P274" i="10"/>
  <c r="Q274" i="10"/>
  <c r="R274" i="10"/>
  <c r="S274" i="10"/>
  <c r="T274" i="10"/>
  <c r="V274" i="10"/>
  <c r="Y274" i="10"/>
  <c r="AB274" i="10"/>
  <c r="C275" i="10"/>
  <c r="D275" i="10"/>
  <c r="H275" i="10"/>
  <c r="J275" i="10"/>
  <c r="O275" i="10"/>
  <c r="P275" i="10"/>
  <c r="Q275" i="10"/>
  <c r="R275" i="10"/>
  <c r="S275" i="10"/>
  <c r="T275" i="10"/>
  <c r="V275" i="10"/>
  <c r="Y275" i="10"/>
  <c r="AB275" i="10"/>
  <c r="C276" i="10"/>
  <c r="D276" i="10"/>
  <c r="H276" i="10"/>
  <c r="J276" i="10"/>
  <c r="O276" i="10"/>
  <c r="P276" i="10"/>
  <c r="Q276" i="10"/>
  <c r="R276" i="10"/>
  <c r="S276" i="10"/>
  <c r="T276" i="10"/>
  <c r="V276" i="10"/>
  <c r="Y276" i="10"/>
  <c r="AB276" i="10"/>
  <c r="C277" i="10"/>
  <c r="D277" i="10"/>
  <c r="H277" i="10"/>
  <c r="J277" i="10"/>
  <c r="O277" i="10"/>
  <c r="P277" i="10"/>
  <c r="Q277" i="10"/>
  <c r="R277" i="10"/>
  <c r="S277" i="10"/>
  <c r="T277" i="10"/>
  <c r="V277" i="10"/>
  <c r="Y277" i="10"/>
  <c r="AB277" i="10"/>
  <c r="C278" i="10"/>
  <c r="D278" i="10"/>
  <c r="H278" i="10"/>
  <c r="J278" i="10"/>
  <c r="O278" i="10"/>
  <c r="P278" i="10"/>
  <c r="Q278" i="10"/>
  <c r="R278" i="10"/>
  <c r="S278" i="10"/>
  <c r="T278" i="10"/>
  <c r="V278" i="10"/>
  <c r="Y278" i="10"/>
  <c r="AB278" i="10"/>
  <c r="C279" i="10"/>
  <c r="D279" i="10"/>
  <c r="H279" i="10"/>
  <c r="J279" i="10"/>
  <c r="O279" i="10"/>
  <c r="P279" i="10"/>
  <c r="Q279" i="10"/>
  <c r="R279" i="10"/>
  <c r="S279" i="10"/>
  <c r="T279" i="10"/>
  <c r="V279" i="10"/>
  <c r="Y279" i="10"/>
  <c r="AB279" i="10"/>
  <c r="C280" i="10"/>
  <c r="D280" i="10"/>
  <c r="H280" i="10"/>
  <c r="J280" i="10"/>
  <c r="O280" i="10"/>
  <c r="P280" i="10"/>
  <c r="Q280" i="10"/>
  <c r="R280" i="10"/>
  <c r="S280" i="10"/>
  <c r="T280" i="10"/>
  <c r="V280" i="10"/>
  <c r="Y280" i="10"/>
  <c r="AB280" i="10"/>
  <c r="C281" i="10"/>
  <c r="D281" i="10"/>
  <c r="H281" i="10"/>
  <c r="J281" i="10"/>
  <c r="O281" i="10"/>
  <c r="P281" i="10"/>
  <c r="Q281" i="10"/>
  <c r="R281" i="10"/>
  <c r="S281" i="10"/>
  <c r="T281" i="10"/>
  <c r="V281" i="10"/>
  <c r="Y281" i="10"/>
  <c r="AB281" i="10"/>
  <c r="C282" i="10"/>
  <c r="D282" i="10"/>
  <c r="H282" i="10"/>
  <c r="J282" i="10"/>
  <c r="O282" i="10"/>
  <c r="P282" i="10"/>
  <c r="Q282" i="10"/>
  <c r="R282" i="10"/>
  <c r="S282" i="10"/>
  <c r="T282" i="10"/>
  <c r="V282" i="10"/>
  <c r="Y282" i="10"/>
  <c r="AB282" i="10"/>
  <c r="C283" i="10"/>
  <c r="D283" i="10"/>
  <c r="H283" i="10"/>
  <c r="J283" i="10"/>
  <c r="O283" i="10"/>
  <c r="P283" i="10"/>
  <c r="Q283" i="10"/>
  <c r="R283" i="10"/>
  <c r="S283" i="10"/>
  <c r="T283" i="10"/>
  <c r="V283" i="10"/>
  <c r="Y283" i="10"/>
  <c r="AB283" i="10"/>
  <c r="C284" i="10"/>
  <c r="D284" i="10"/>
  <c r="H284" i="10"/>
  <c r="J284" i="10"/>
  <c r="O284" i="10"/>
  <c r="P284" i="10"/>
  <c r="Q284" i="10"/>
  <c r="R284" i="10"/>
  <c r="S284" i="10"/>
  <c r="T284" i="10"/>
  <c r="V284" i="10"/>
  <c r="Y284" i="10"/>
  <c r="AB284" i="10"/>
  <c r="C285" i="10"/>
  <c r="D285" i="10"/>
  <c r="H285" i="10"/>
  <c r="J285" i="10"/>
  <c r="O285" i="10"/>
  <c r="P285" i="10"/>
  <c r="Q285" i="10"/>
  <c r="R285" i="10"/>
  <c r="S285" i="10"/>
  <c r="T285" i="10"/>
  <c r="V285" i="10"/>
  <c r="Y285" i="10"/>
  <c r="AB285" i="10"/>
  <c r="C286" i="10"/>
  <c r="D286" i="10"/>
  <c r="H286" i="10"/>
  <c r="J286" i="10"/>
  <c r="O286" i="10"/>
  <c r="P286" i="10"/>
  <c r="Q286" i="10"/>
  <c r="R286" i="10"/>
  <c r="S286" i="10"/>
  <c r="T286" i="10"/>
  <c r="V286" i="10"/>
  <c r="Y286" i="10"/>
  <c r="AB286" i="10"/>
  <c r="C287" i="10"/>
  <c r="D287" i="10"/>
  <c r="H287" i="10"/>
  <c r="J287" i="10"/>
  <c r="O287" i="10"/>
  <c r="P287" i="10"/>
  <c r="Q287" i="10"/>
  <c r="R287" i="10"/>
  <c r="S287" i="10"/>
  <c r="T287" i="10"/>
  <c r="V287" i="10"/>
  <c r="Y287" i="10"/>
  <c r="AB287" i="10"/>
  <c r="C288" i="10"/>
  <c r="D288" i="10"/>
  <c r="H288" i="10"/>
  <c r="J288" i="10"/>
  <c r="O288" i="10"/>
  <c r="P288" i="10"/>
  <c r="Q288" i="10"/>
  <c r="R288" i="10"/>
  <c r="S288" i="10"/>
  <c r="T288" i="10"/>
  <c r="V288" i="10"/>
  <c r="Y288" i="10"/>
  <c r="AB288" i="10"/>
  <c r="C289" i="10"/>
  <c r="D289" i="10"/>
  <c r="H289" i="10"/>
  <c r="J289" i="10"/>
  <c r="O289" i="10"/>
  <c r="P289" i="10"/>
  <c r="Q289" i="10"/>
  <c r="R289" i="10"/>
  <c r="S289" i="10"/>
  <c r="T289" i="10"/>
  <c r="V289" i="10"/>
  <c r="Y289" i="10"/>
  <c r="AB289" i="10"/>
  <c r="C290" i="10"/>
  <c r="D290" i="10"/>
  <c r="H290" i="10"/>
  <c r="J290" i="10"/>
  <c r="O290" i="10"/>
  <c r="P290" i="10"/>
  <c r="Q290" i="10"/>
  <c r="R290" i="10"/>
  <c r="S290" i="10"/>
  <c r="T290" i="10"/>
  <c r="V290" i="10"/>
  <c r="Y290" i="10"/>
  <c r="AB290" i="10"/>
  <c r="C291" i="10"/>
  <c r="D291" i="10"/>
  <c r="H291" i="10"/>
  <c r="J291" i="10"/>
  <c r="O291" i="10"/>
  <c r="P291" i="10"/>
  <c r="Q291" i="10"/>
  <c r="R291" i="10"/>
  <c r="S291" i="10"/>
  <c r="T291" i="10"/>
  <c r="V291" i="10"/>
  <c r="Y291" i="10"/>
  <c r="AB291" i="10"/>
  <c r="C292" i="10"/>
  <c r="D292" i="10"/>
  <c r="H292" i="10"/>
  <c r="J292" i="10"/>
  <c r="O292" i="10"/>
  <c r="P292" i="10"/>
  <c r="Q292" i="10"/>
  <c r="R292" i="10"/>
  <c r="S292" i="10"/>
  <c r="T292" i="10"/>
  <c r="V292" i="10"/>
  <c r="Y292" i="10"/>
  <c r="AB292" i="10"/>
  <c r="C293" i="10"/>
  <c r="D293" i="10"/>
  <c r="H293" i="10"/>
  <c r="J293" i="10"/>
  <c r="O293" i="10"/>
  <c r="P293" i="10"/>
  <c r="Q293" i="10"/>
  <c r="R293" i="10"/>
  <c r="S293" i="10"/>
  <c r="T293" i="10"/>
  <c r="V293" i="10"/>
  <c r="Y293" i="10"/>
  <c r="AB293" i="10"/>
  <c r="C294" i="10"/>
  <c r="D294" i="10"/>
  <c r="H294" i="10"/>
  <c r="J294" i="10"/>
  <c r="O294" i="10"/>
  <c r="P294" i="10"/>
  <c r="Q294" i="10"/>
  <c r="R294" i="10"/>
  <c r="S294" i="10"/>
  <c r="T294" i="10"/>
  <c r="V294" i="10"/>
  <c r="Y294" i="10"/>
  <c r="AB294" i="10"/>
  <c r="C295" i="10"/>
  <c r="D295" i="10"/>
  <c r="H295" i="10"/>
  <c r="J295" i="10"/>
  <c r="O295" i="10"/>
  <c r="P295" i="10"/>
  <c r="Q295" i="10"/>
  <c r="R295" i="10"/>
  <c r="S295" i="10"/>
  <c r="T295" i="10"/>
  <c r="V295" i="10"/>
  <c r="Y295" i="10"/>
  <c r="AB295" i="10"/>
  <c r="C296" i="10"/>
  <c r="D296" i="10"/>
  <c r="H296" i="10"/>
  <c r="J296" i="10"/>
  <c r="O296" i="10"/>
  <c r="P296" i="10"/>
  <c r="Q296" i="10"/>
  <c r="R296" i="10"/>
  <c r="S296" i="10"/>
  <c r="T296" i="10"/>
  <c r="V296" i="10"/>
  <c r="Y296" i="10"/>
  <c r="AB296" i="10"/>
  <c r="C297" i="10"/>
  <c r="D297" i="10"/>
  <c r="H297" i="10"/>
  <c r="J297" i="10"/>
  <c r="O297" i="10"/>
  <c r="P297" i="10"/>
  <c r="Q297" i="10"/>
  <c r="R297" i="10"/>
  <c r="S297" i="10"/>
  <c r="T297" i="10"/>
  <c r="V297" i="10"/>
  <c r="Y297" i="10"/>
  <c r="AB297" i="10"/>
  <c r="C298" i="10"/>
  <c r="D298" i="10"/>
  <c r="H298" i="10"/>
  <c r="J298" i="10"/>
  <c r="O298" i="10"/>
  <c r="P298" i="10"/>
  <c r="Q298" i="10"/>
  <c r="R298" i="10"/>
  <c r="S298" i="10"/>
  <c r="T298" i="10"/>
  <c r="V298" i="10"/>
  <c r="Y298" i="10"/>
  <c r="AB298" i="10"/>
  <c r="C299" i="10"/>
  <c r="D299" i="10"/>
  <c r="H299" i="10"/>
  <c r="J299" i="10"/>
  <c r="O299" i="10"/>
  <c r="P299" i="10"/>
  <c r="Q299" i="10"/>
  <c r="R299" i="10"/>
  <c r="S299" i="10"/>
  <c r="T299" i="10"/>
  <c r="V299" i="10"/>
  <c r="Y299" i="10"/>
  <c r="AB299" i="10"/>
  <c r="C300" i="10"/>
  <c r="D300" i="10"/>
  <c r="H300" i="10"/>
  <c r="J300" i="10"/>
  <c r="O300" i="10"/>
  <c r="P300" i="10"/>
  <c r="Q300" i="10"/>
  <c r="R300" i="10"/>
  <c r="S300" i="10"/>
  <c r="T300" i="10"/>
  <c r="V300" i="10"/>
  <c r="Y300" i="10"/>
  <c r="AB300" i="10"/>
  <c r="C301" i="10"/>
  <c r="D301" i="10"/>
  <c r="H301" i="10"/>
  <c r="J301" i="10"/>
  <c r="O301" i="10"/>
  <c r="P301" i="10"/>
  <c r="Q301" i="10"/>
  <c r="R301" i="10"/>
  <c r="S301" i="10"/>
  <c r="T301" i="10"/>
  <c r="V301" i="10"/>
  <c r="Y301" i="10"/>
  <c r="AB301" i="10"/>
  <c r="C302" i="10"/>
  <c r="D302" i="10"/>
  <c r="H302" i="10"/>
  <c r="J302" i="10"/>
  <c r="O302" i="10"/>
  <c r="P302" i="10"/>
  <c r="Q302" i="10"/>
  <c r="R302" i="10"/>
  <c r="S302" i="10"/>
  <c r="T302" i="10"/>
  <c r="V302" i="10"/>
  <c r="Y302" i="10"/>
  <c r="AB302" i="10"/>
  <c r="C303" i="10"/>
  <c r="D303" i="10"/>
  <c r="H303" i="10"/>
  <c r="J303" i="10"/>
  <c r="O303" i="10"/>
  <c r="P303" i="10"/>
  <c r="Q303" i="10"/>
  <c r="R303" i="10"/>
  <c r="S303" i="10"/>
  <c r="T303" i="10"/>
  <c r="V303" i="10"/>
  <c r="Y303" i="10"/>
  <c r="AB303" i="10"/>
  <c r="C304" i="10"/>
  <c r="D304" i="10"/>
  <c r="H304" i="10"/>
  <c r="J304" i="10"/>
  <c r="O304" i="10"/>
  <c r="P304" i="10"/>
  <c r="Q304" i="10"/>
  <c r="R304" i="10"/>
  <c r="S304" i="10"/>
  <c r="T304" i="10"/>
  <c r="V304" i="10"/>
  <c r="Y304" i="10"/>
  <c r="AB304" i="10"/>
  <c r="C305" i="10"/>
  <c r="D305" i="10"/>
  <c r="H305" i="10"/>
  <c r="J305" i="10"/>
  <c r="O305" i="10"/>
  <c r="P305" i="10"/>
  <c r="Q305" i="10"/>
  <c r="R305" i="10"/>
  <c r="S305" i="10"/>
  <c r="T305" i="10"/>
  <c r="V305" i="10"/>
  <c r="Y305" i="10"/>
  <c r="AB305" i="10"/>
  <c r="C306" i="10"/>
  <c r="D306" i="10"/>
  <c r="H306" i="10"/>
  <c r="J306" i="10"/>
  <c r="O306" i="10"/>
  <c r="P306" i="10"/>
  <c r="Q306" i="10"/>
  <c r="R306" i="10"/>
  <c r="S306" i="10"/>
  <c r="T306" i="10"/>
  <c r="V306" i="10"/>
  <c r="Y306" i="10"/>
  <c r="AB306" i="10"/>
  <c r="C307" i="10"/>
  <c r="D307" i="10"/>
  <c r="H307" i="10"/>
  <c r="J307" i="10"/>
  <c r="O307" i="10"/>
  <c r="P307" i="10"/>
  <c r="Q307" i="10"/>
  <c r="R307" i="10"/>
  <c r="S307" i="10"/>
  <c r="T307" i="10"/>
  <c r="V307" i="10"/>
  <c r="Y307" i="10"/>
  <c r="AB307" i="10"/>
  <c r="C308" i="10"/>
  <c r="D308" i="10"/>
  <c r="H308" i="10"/>
  <c r="J308" i="10"/>
  <c r="O308" i="10"/>
  <c r="P308" i="10"/>
  <c r="Q308" i="10"/>
  <c r="R308" i="10"/>
  <c r="S308" i="10"/>
  <c r="T308" i="10"/>
  <c r="V308" i="10"/>
  <c r="Y308" i="10"/>
  <c r="AB308" i="10"/>
  <c r="C309" i="10"/>
  <c r="D309" i="10"/>
  <c r="H309" i="10"/>
  <c r="J309" i="10"/>
  <c r="O309" i="10"/>
  <c r="P309" i="10"/>
  <c r="Q309" i="10"/>
  <c r="R309" i="10"/>
  <c r="S309" i="10"/>
  <c r="T309" i="10"/>
  <c r="V309" i="10"/>
  <c r="Y309" i="10"/>
  <c r="AB309" i="10"/>
  <c r="C310" i="10"/>
  <c r="D310" i="10"/>
  <c r="H310" i="10"/>
  <c r="J310" i="10"/>
  <c r="O310" i="10"/>
  <c r="P310" i="10"/>
  <c r="Q310" i="10"/>
  <c r="R310" i="10"/>
  <c r="S310" i="10"/>
  <c r="T310" i="10"/>
  <c r="V310" i="10"/>
  <c r="Y310" i="10"/>
  <c r="AB310" i="10"/>
  <c r="C311" i="10"/>
  <c r="D311" i="10"/>
  <c r="H311" i="10"/>
  <c r="J311" i="10"/>
  <c r="O311" i="10"/>
  <c r="P311" i="10"/>
  <c r="Q311" i="10"/>
  <c r="R311" i="10"/>
  <c r="S311" i="10"/>
  <c r="T311" i="10"/>
  <c r="V311" i="10"/>
  <c r="Y311" i="10"/>
  <c r="AB311" i="10"/>
  <c r="C312" i="10"/>
  <c r="D312" i="10"/>
  <c r="H312" i="10"/>
  <c r="J312" i="10"/>
  <c r="O312" i="10"/>
  <c r="P312" i="10"/>
  <c r="Q312" i="10"/>
  <c r="R312" i="10"/>
  <c r="S312" i="10"/>
  <c r="T312" i="10"/>
  <c r="V312" i="10"/>
  <c r="Y312" i="10"/>
  <c r="AB312" i="10"/>
  <c r="C313" i="10"/>
  <c r="D313" i="10"/>
  <c r="H313" i="10"/>
  <c r="J313" i="10"/>
  <c r="O313" i="10"/>
  <c r="P313" i="10"/>
  <c r="Q313" i="10"/>
  <c r="R313" i="10"/>
  <c r="S313" i="10"/>
  <c r="T313" i="10"/>
  <c r="V313" i="10"/>
  <c r="Y313" i="10"/>
  <c r="AB313" i="10"/>
  <c r="C314" i="10"/>
  <c r="D314" i="10"/>
  <c r="H314" i="10"/>
  <c r="J314" i="10"/>
  <c r="O314" i="10"/>
  <c r="P314" i="10"/>
  <c r="Q314" i="10"/>
  <c r="R314" i="10"/>
  <c r="S314" i="10"/>
  <c r="T314" i="10"/>
  <c r="V314" i="10"/>
  <c r="Y314" i="10"/>
  <c r="AB314" i="10"/>
  <c r="C315" i="10"/>
  <c r="D315" i="10"/>
  <c r="H315" i="10"/>
  <c r="J315" i="10"/>
  <c r="O315" i="10"/>
  <c r="P315" i="10"/>
  <c r="Q315" i="10"/>
  <c r="R315" i="10"/>
  <c r="S315" i="10"/>
  <c r="T315" i="10"/>
  <c r="V315" i="10"/>
  <c r="Y315" i="10"/>
  <c r="AB315" i="10"/>
  <c r="C316" i="10"/>
  <c r="D316" i="10"/>
  <c r="H316" i="10"/>
  <c r="J316" i="10"/>
  <c r="O316" i="10"/>
  <c r="P316" i="10"/>
  <c r="Q316" i="10"/>
  <c r="R316" i="10"/>
  <c r="S316" i="10"/>
  <c r="T316" i="10"/>
  <c r="V316" i="10"/>
  <c r="Y316" i="10"/>
  <c r="AB316" i="10"/>
  <c r="C317" i="10"/>
  <c r="D317" i="10"/>
  <c r="H317" i="10"/>
  <c r="J317" i="10"/>
  <c r="O317" i="10"/>
  <c r="P317" i="10"/>
  <c r="Q317" i="10"/>
  <c r="R317" i="10"/>
  <c r="S317" i="10"/>
  <c r="T317" i="10"/>
  <c r="V317" i="10"/>
  <c r="Y317" i="10"/>
  <c r="AB317" i="10"/>
  <c r="C318" i="10"/>
  <c r="D318" i="10"/>
  <c r="H318" i="10"/>
  <c r="J318" i="10"/>
  <c r="O318" i="10"/>
  <c r="P318" i="10"/>
  <c r="Q318" i="10"/>
  <c r="R318" i="10"/>
  <c r="S318" i="10"/>
  <c r="T318" i="10"/>
  <c r="V318" i="10"/>
  <c r="Y318" i="10"/>
  <c r="AB318" i="10"/>
  <c r="C319" i="10"/>
  <c r="D319" i="10"/>
  <c r="H319" i="10"/>
  <c r="J319" i="10"/>
  <c r="O319" i="10"/>
  <c r="P319" i="10"/>
  <c r="Q319" i="10"/>
  <c r="R319" i="10"/>
  <c r="S319" i="10"/>
  <c r="T319" i="10"/>
  <c r="V319" i="10"/>
  <c r="Y319" i="10"/>
  <c r="AB319" i="10"/>
  <c r="C320" i="10"/>
  <c r="D320" i="10"/>
  <c r="H320" i="10"/>
  <c r="J320" i="10"/>
  <c r="O320" i="10"/>
  <c r="P320" i="10"/>
  <c r="Q320" i="10"/>
  <c r="R320" i="10"/>
  <c r="S320" i="10"/>
  <c r="T320" i="10"/>
  <c r="V320" i="10"/>
  <c r="Y320" i="10"/>
  <c r="AB320" i="10"/>
  <c r="C321" i="10"/>
  <c r="D321" i="10"/>
  <c r="H321" i="10"/>
  <c r="J321" i="10"/>
  <c r="O321" i="10"/>
  <c r="P321" i="10"/>
  <c r="Q321" i="10"/>
  <c r="R321" i="10"/>
  <c r="S321" i="10"/>
  <c r="T321" i="10"/>
  <c r="V321" i="10"/>
  <c r="Y321" i="10"/>
  <c r="AB321" i="10"/>
  <c r="C322" i="10"/>
  <c r="D322" i="10"/>
  <c r="H322" i="10"/>
  <c r="J322" i="10"/>
  <c r="O322" i="10"/>
  <c r="P322" i="10"/>
  <c r="Q322" i="10"/>
  <c r="R322" i="10"/>
  <c r="S322" i="10"/>
  <c r="T322" i="10"/>
  <c r="V322" i="10"/>
  <c r="Y322" i="10"/>
  <c r="AB322" i="10"/>
  <c r="C323" i="10"/>
  <c r="D323" i="10"/>
  <c r="H323" i="10"/>
  <c r="J323" i="10"/>
  <c r="O323" i="10"/>
  <c r="P323" i="10"/>
  <c r="Q323" i="10"/>
  <c r="R323" i="10"/>
  <c r="S323" i="10"/>
  <c r="T323" i="10"/>
  <c r="V323" i="10"/>
  <c r="Y323" i="10"/>
  <c r="AB323" i="10"/>
  <c r="C324" i="10"/>
  <c r="D324" i="10"/>
  <c r="H324" i="10"/>
  <c r="J324" i="10"/>
  <c r="O324" i="10"/>
  <c r="P324" i="10"/>
  <c r="Q324" i="10"/>
  <c r="R324" i="10"/>
  <c r="S324" i="10"/>
  <c r="T324" i="10"/>
  <c r="V324" i="10"/>
  <c r="Y324" i="10"/>
  <c r="AB324" i="10"/>
  <c r="C325" i="10"/>
  <c r="D325" i="10"/>
  <c r="H325" i="10"/>
  <c r="J325" i="10"/>
  <c r="O325" i="10"/>
  <c r="P325" i="10"/>
  <c r="Q325" i="10"/>
  <c r="R325" i="10"/>
  <c r="S325" i="10"/>
  <c r="T325" i="10"/>
  <c r="V325" i="10"/>
  <c r="Y325" i="10"/>
  <c r="AB325" i="10"/>
  <c r="C326" i="10"/>
  <c r="D326" i="10"/>
  <c r="H326" i="10"/>
  <c r="J326" i="10"/>
  <c r="O326" i="10"/>
  <c r="P326" i="10"/>
  <c r="Q326" i="10"/>
  <c r="R326" i="10"/>
  <c r="S326" i="10"/>
  <c r="T326" i="10"/>
  <c r="V326" i="10"/>
  <c r="Y326" i="10"/>
  <c r="AB326" i="10"/>
  <c r="C327" i="10"/>
  <c r="D327" i="10"/>
  <c r="H327" i="10"/>
  <c r="J327" i="10"/>
  <c r="O327" i="10"/>
  <c r="P327" i="10"/>
  <c r="Q327" i="10"/>
  <c r="R327" i="10"/>
  <c r="S327" i="10"/>
  <c r="T327" i="10"/>
  <c r="V327" i="10"/>
  <c r="Y327" i="10"/>
  <c r="AB327" i="10"/>
  <c r="C328" i="10"/>
  <c r="D328" i="10"/>
  <c r="H328" i="10"/>
  <c r="J328" i="10"/>
  <c r="O328" i="10"/>
  <c r="P328" i="10"/>
  <c r="Q328" i="10"/>
  <c r="R328" i="10"/>
  <c r="S328" i="10"/>
  <c r="T328" i="10"/>
  <c r="V328" i="10"/>
  <c r="Y328" i="10"/>
  <c r="AB328" i="10"/>
  <c r="C329" i="10"/>
  <c r="D329" i="10"/>
  <c r="H329" i="10"/>
  <c r="J329" i="10"/>
  <c r="O329" i="10"/>
  <c r="P329" i="10"/>
  <c r="Q329" i="10"/>
  <c r="R329" i="10"/>
  <c r="S329" i="10"/>
  <c r="T329" i="10"/>
  <c r="V329" i="10"/>
  <c r="Y329" i="10"/>
  <c r="AB329" i="10"/>
  <c r="C330" i="10"/>
  <c r="D330" i="10"/>
  <c r="H330" i="10"/>
  <c r="J330" i="10"/>
  <c r="O330" i="10"/>
  <c r="P330" i="10"/>
  <c r="Q330" i="10"/>
  <c r="R330" i="10"/>
  <c r="S330" i="10"/>
  <c r="T330" i="10"/>
  <c r="V330" i="10"/>
  <c r="Y330" i="10"/>
  <c r="AB330" i="10"/>
  <c r="C331" i="10"/>
  <c r="D331" i="10"/>
  <c r="H331" i="10"/>
  <c r="J331" i="10"/>
  <c r="O331" i="10"/>
  <c r="P331" i="10"/>
  <c r="Q331" i="10"/>
  <c r="R331" i="10"/>
  <c r="S331" i="10"/>
  <c r="T331" i="10"/>
  <c r="V331" i="10"/>
  <c r="Y331" i="10"/>
  <c r="AB331" i="10"/>
  <c r="C332" i="10"/>
  <c r="D332" i="10"/>
  <c r="H332" i="10"/>
  <c r="J332" i="10"/>
  <c r="O332" i="10"/>
  <c r="P332" i="10"/>
  <c r="Q332" i="10"/>
  <c r="R332" i="10"/>
  <c r="S332" i="10"/>
  <c r="T332" i="10"/>
  <c r="V332" i="10"/>
  <c r="Y332" i="10"/>
  <c r="AB332" i="10"/>
  <c r="C333" i="10"/>
  <c r="D333" i="10"/>
  <c r="H333" i="10"/>
  <c r="J333" i="10"/>
  <c r="O333" i="10"/>
  <c r="P333" i="10"/>
  <c r="Q333" i="10"/>
  <c r="R333" i="10"/>
  <c r="S333" i="10"/>
  <c r="T333" i="10"/>
  <c r="V333" i="10"/>
  <c r="Y333" i="10"/>
  <c r="AB333" i="10"/>
  <c r="C334" i="10"/>
  <c r="D334" i="10"/>
  <c r="H334" i="10"/>
  <c r="J334" i="10"/>
  <c r="O334" i="10"/>
  <c r="P334" i="10"/>
  <c r="Q334" i="10"/>
  <c r="R334" i="10"/>
  <c r="S334" i="10"/>
  <c r="T334" i="10"/>
  <c r="V334" i="10"/>
  <c r="Y334" i="10"/>
  <c r="AB334" i="10"/>
  <c r="C335" i="10"/>
  <c r="D335" i="10"/>
  <c r="H335" i="10"/>
  <c r="J335" i="10"/>
  <c r="O335" i="10"/>
  <c r="P335" i="10"/>
  <c r="Q335" i="10"/>
  <c r="R335" i="10"/>
  <c r="S335" i="10"/>
  <c r="T335" i="10"/>
  <c r="V335" i="10"/>
  <c r="Y335" i="10"/>
  <c r="AB335" i="10"/>
  <c r="C336" i="10"/>
  <c r="D336" i="10"/>
  <c r="H336" i="10"/>
  <c r="J336" i="10"/>
  <c r="O336" i="10"/>
  <c r="P336" i="10"/>
  <c r="Q336" i="10"/>
  <c r="R336" i="10"/>
  <c r="S336" i="10"/>
  <c r="T336" i="10"/>
  <c r="V336" i="10"/>
  <c r="Y336" i="10"/>
  <c r="AB336" i="10"/>
  <c r="C337" i="10"/>
  <c r="D337" i="10"/>
  <c r="H337" i="10"/>
  <c r="J337" i="10"/>
  <c r="O337" i="10"/>
  <c r="P337" i="10"/>
  <c r="Q337" i="10"/>
  <c r="R337" i="10"/>
  <c r="S337" i="10"/>
  <c r="T337" i="10"/>
  <c r="V337" i="10"/>
  <c r="Y337" i="10"/>
  <c r="AB337" i="10"/>
  <c r="C338" i="10"/>
  <c r="D338" i="10"/>
  <c r="H338" i="10"/>
  <c r="J338" i="10"/>
  <c r="O338" i="10"/>
  <c r="P338" i="10"/>
  <c r="Q338" i="10"/>
  <c r="R338" i="10"/>
  <c r="S338" i="10"/>
  <c r="T338" i="10"/>
  <c r="V338" i="10"/>
  <c r="Y338" i="10"/>
  <c r="AB338" i="10"/>
  <c r="C339" i="10"/>
  <c r="D339" i="10"/>
  <c r="H339" i="10"/>
  <c r="J339" i="10"/>
  <c r="O339" i="10"/>
  <c r="P339" i="10"/>
  <c r="Q339" i="10"/>
  <c r="R339" i="10"/>
  <c r="S339" i="10"/>
  <c r="T339" i="10"/>
  <c r="V339" i="10"/>
  <c r="Y339" i="10"/>
  <c r="AB339" i="10"/>
  <c r="C340" i="10"/>
  <c r="D340" i="10"/>
  <c r="H340" i="10"/>
  <c r="J340" i="10"/>
  <c r="O340" i="10"/>
  <c r="P340" i="10"/>
  <c r="Q340" i="10"/>
  <c r="R340" i="10"/>
  <c r="S340" i="10"/>
  <c r="T340" i="10"/>
  <c r="V340" i="10"/>
  <c r="Y340" i="10"/>
  <c r="AB340" i="10"/>
  <c r="C341" i="10"/>
  <c r="D341" i="10"/>
  <c r="H341" i="10"/>
  <c r="J341" i="10"/>
  <c r="O341" i="10"/>
  <c r="P341" i="10"/>
  <c r="Q341" i="10"/>
  <c r="R341" i="10"/>
  <c r="S341" i="10"/>
  <c r="T341" i="10"/>
  <c r="V341" i="10"/>
  <c r="Y341" i="10"/>
  <c r="AB341" i="10"/>
  <c r="C342" i="10"/>
  <c r="D342" i="10"/>
  <c r="H342" i="10"/>
  <c r="J342" i="10"/>
  <c r="O342" i="10"/>
  <c r="P342" i="10"/>
  <c r="Q342" i="10"/>
  <c r="R342" i="10"/>
  <c r="S342" i="10"/>
  <c r="T342" i="10"/>
  <c r="V342" i="10"/>
  <c r="Y342" i="10"/>
  <c r="AB342" i="10"/>
  <c r="C343" i="10"/>
  <c r="D343" i="10"/>
  <c r="H343" i="10"/>
  <c r="J343" i="10"/>
  <c r="O343" i="10"/>
  <c r="P343" i="10"/>
  <c r="Q343" i="10"/>
  <c r="R343" i="10"/>
  <c r="S343" i="10"/>
  <c r="T343" i="10"/>
  <c r="V343" i="10"/>
  <c r="Y343" i="10"/>
  <c r="AB343" i="10"/>
  <c r="C344" i="10"/>
  <c r="D344" i="10"/>
  <c r="H344" i="10"/>
  <c r="J344" i="10"/>
  <c r="O344" i="10"/>
  <c r="P344" i="10"/>
  <c r="Q344" i="10"/>
  <c r="R344" i="10"/>
  <c r="S344" i="10"/>
  <c r="T344" i="10"/>
  <c r="V344" i="10"/>
  <c r="Y344" i="10"/>
  <c r="AB344" i="10"/>
  <c r="C345" i="10"/>
  <c r="D345" i="10"/>
  <c r="H345" i="10"/>
  <c r="J345" i="10"/>
  <c r="O345" i="10"/>
  <c r="P345" i="10"/>
  <c r="Q345" i="10"/>
  <c r="R345" i="10"/>
  <c r="S345" i="10"/>
  <c r="T345" i="10"/>
  <c r="V345" i="10"/>
  <c r="Y345" i="10"/>
  <c r="AB345" i="10"/>
  <c r="C346" i="10"/>
  <c r="D346" i="10"/>
  <c r="H346" i="10"/>
  <c r="J346" i="10"/>
  <c r="O346" i="10"/>
  <c r="P346" i="10"/>
  <c r="Q346" i="10"/>
  <c r="R346" i="10"/>
  <c r="S346" i="10"/>
  <c r="T346" i="10"/>
  <c r="V346" i="10"/>
  <c r="Y346" i="10"/>
  <c r="AB346" i="10"/>
  <c r="C347" i="10"/>
  <c r="D347" i="10"/>
  <c r="H347" i="10"/>
  <c r="J347" i="10"/>
  <c r="O347" i="10"/>
  <c r="P347" i="10"/>
  <c r="Q347" i="10"/>
  <c r="R347" i="10"/>
  <c r="S347" i="10"/>
  <c r="T347" i="10"/>
  <c r="V347" i="10"/>
  <c r="Y347" i="10"/>
  <c r="AB347" i="10"/>
  <c r="C348" i="10"/>
  <c r="D348" i="10"/>
  <c r="H348" i="10"/>
  <c r="J348" i="10"/>
  <c r="O348" i="10"/>
  <c r="P348" i="10"/>
  <c r="Q348" i="10"/>
  <c r="R348" i="10"/>
  <c r="S348" i="10"/>
  <c r="T348" i="10"/>
  <c r="V348" i="10"/>
  <c r="Y348" i="10"/>
  <c r="AB348" i="10"/>
  <c r="C349" i="10"/>
  <c r="D349" i="10"/>
  <c r="H349" i="10"/>
  <c r="J349" i="10"/>
  <c r="O349" i="10"/>
  <c r="P349" i="10"/>
  <c r="Q349" i="10"/>
  <c r="R349" i="10"/>
  <c r="S349" i="10"/>
  <c r="T349" i="10"/>
  <c r="V349" i="10"/>
  <c r="Y349" i="10"/>
  <c r="AB349" i="10"/>
  <c r="C350" i="10"/>
  <c r="D350" i="10"/>
  <c r="H350" i="10"/>
  <c r="J350" i="10"/>
  <c r="O350" i="10"/>
  <c r="P350" i="10"/>
  <c r="Q350" i="10"/>
  <c r="R350" i="10"/>
  <c r="S350" i="10"/>
  <c r="T350" i="10"/>
  <c r="V350" i="10"/>
  <c r="Y350" i="10"/>
  <c r="AB350" i="10"/>
  <c r="C351" i="10"/>
  <c r="D351" i="10"/>
  <c r="H351" i="10"/>
  <c r="J351" i="10"/>
  <c r="O351" i="10"/>
  <c r="P351" i="10"/>
  <c r="Q351" i="10"/>
  <c r="R351" i="10"/>
  <c r="S351" i="10"/>
  <c r="T351" i="10"/>
  <c r="V351" i="10"/>
  <c r="Y351" i="10"/>
  <c r="AB351" i="10"/>
  <c r="C352" i="10"/>
  <c r="D352" i="10"/>
  <c r="H352" i="10"/>
  <c r="J352" i="10"/>
  <c r="O352" i="10"/>
  <c r="P352" i="10"/>
  <c r="Q352" i="10"/>
  <c r="R352" i="10"/>
  <c r="S352" i="10"/>
  <c r="T352" i="10"/>
  <c r="V352" i="10"/>
  <c r="Y352" i="10"/>
  <c r="AB352" i="10"/>
  <c r="C353" i="10"/>
  <c r="D353" i="10"/>
  <c r="H353" i="10"/>
  <c r="J353" i="10"/>
  <c r="O353" i="10"/>
  <c r="P353" i="10"/>
  <c r="Q353" i="10"/>
  <c r="R353" i="10"/>
  <c r="S353" i="10"/>
  <c r="T353" i="10"/>
  <c r="V353" i="10"/>
  <c r="Y353" i="10"/>
  <c r="AB353" i="10"/>
  <c r="C354" i="10"/>
  <c r="D354" i="10"/>
  <c r="H354" i="10"/>
  <c r="J354" i="10"/>
  <c r="O354" i="10"/>
  <c r="P354" i="10"/>
  <c r="Q354" i="10"/>
  <c r="R354" i="10"/>
  <c r="S354" i="10"/>
  <c r="T354" i="10"/>
  <c r="V354" i="10"/>
  <c r="Y354" i="10"/>
  <c r="AB354" i="10"/>
  <c r="C355" i="10"/>
  <c r="D355" i="10"/>
  <c r="H355" i="10"/>
  <c r="J355" i="10"/>
  <c r="O355" i="10"/>
  <c r="P355" i="10"/>
  <c r="Q355" i="10"/>
  <c r="R355" i="10"/>
  <c r="S355" i="10"/>
  <c r="T355" i="10"/>
  <c r="V355" i="10"/>
  <c r="Y355" i="10"/>
  <c r="AB355" i="10"/>
  <c r="C356" i="10"/>
  <c r="D356" i="10"/>
  <c r="H356" i="10"/>
  <c r="J356" i="10"/>
  <c r="O356" i="10"/>
  <c r="P356" i="10"/>
  <c r="Q356" i="10"/>
  <c r="R356" i="10"/>
  <c r="S356" i="10"/>
  <c r="T356" i="10"/>
  <c r="V356" i="10"/>
  <c r="Y356" i="10"/>
  <c r="AB356" i="10"/>
  <c r="C357" i="10"/>
  <c r="D357" i="10"/>
  <c r="H357" i="10"/>
  <c r="J357" i="10"/>
  <c r="O357" i="10"/>
  <c r="P357" i="10"/>
  <c r="Q357" i="10"/>
  <c r="R357" i="10"/>
  <c r="S357" i="10"/>
  <c r="T357" i="10"/>
  <c r="V357" i="10"/>
  <c r="Y357" i="10"/>
  <c r="AB357" i="10"/>
  <c r="C358" i="10"/>
  <c r="D358" i="10"/>
  <c r="H358" i="10"/>
  <c r="J358" i="10"/>
  <c r="O358" i="10"/>
  <c r="P358" i="10"/>
  <c r="Q358" i="10"/>
  <c r="R358" i="10"/>
  <c r="S358" i="10"/>
  <c r="T358" i="10"/>
  <c r="V358" i="10"/>
  <c r="Y358" i="10"/>
  <c r="AB358" i="10"/>
  <c r="C359" i="10"/>
  <c r="D359" i="10"/>
  <c r="H359" i="10"/>
  <c r="J359" i="10"/>
  <c r="O359" i="10"/>
  <c r="P359" i="10"/>
  <c r="Q359" i="10"/>
  <c r="R359" i="10"/>
  <c r="S359" i="10"/>
  <c r="T359" i="10"/>
  <c r="V359" i="10"/>
  <c r="Y359" i="10"/>
  <c r="AB359" i="10"/>
  <c r="C360" i="10"/>
  <c r="D360" i="10"/>
  <c r="H360" i="10"/>
  <c r="J360" i="10"/>
  <c r="O360" i="10"/>
  <c r="P360" i="10"/>
  <c r="Q360" i="10"/>
  <c r="R360" i="10"/>
  <c r="S360" i="10"/>
  <c r="T360" i="10"/>
  <c r="V360" i="10"/>
  <c r="Y360" i="10"/>
  <c r="AB360" i="10"/>
  <c r="C361" i="10"/>
  <c r="D361" i="10"/>
  <c r="H361" i="10"/>
  <c r="J361" i="10"/>
  <c r="O361" i="10"/>
  <c r="P361" i="10"/>
  <c r="Q361" i="10"/>
  <c r="R361" i="10"/>
  <c r="S361" i="10"/>
  <c r="T361" i="10"/>
  <c r="V361" i="10"/>
  <c r="Y361" i="10"/>
  <c r="AB361" i="10"/>
  <c r="C362" i="10"/>
  <c r="D362" i="10"/>
  <c r="H362" i="10"/>
  <c r="J362" i="10"/>
  <c r="O362" i="10"/>
  <c r="P362" i="10"/>
  <c r="Q362" i="10"/>
  <c r="R362" i="10"/>
  <c r="S362" i="10"/>
  <c r="T362" i="10"/>
  <c r="V362" i="10"/>
  <c r="Y362" i="10"/>
  <c r="AB362" i="10"/>
  <c r="C363" i="10"/>
  <c r="D363" i="10"/>
  <c r="H363" i="10"/>
  <c r="J363" i="10"/>
  <c r="O363" i="10"/>
  <c r="P363" i="10"/>
  <c r="Q363" i="10"/>
  <c r="R363" i="10"/>
  <c r="S363" i="10"/>
  <c r="T363" i="10"/>
  <c r="V363" i="10"/>
  <c r="Y363" i="10"/>
  <c r="AB363" i="10"/>
  <c r="C364" i="10"/>
  <c r="D364" i="10"/>
  <c r="H364" i="10"/>
  <c r="J364" i="10"/>
  <c r="O364" i="10"/>
  <c r="P364" i="10"/>
  <c r="Q364" i="10"/>
  <c r="R364" i="10"/>
  <c r="S364" i="10"/>
  <c r="T364" i="10"/>
  <c r="V364" i="10"/>
  <c r="Y364" i="10"/>
  <c r="AB364" i="10"/>
  <c r="C365" i="10"/>
  <c r="D365" i="10"/>
  <c r="H365" i="10"/>
  <c r="J365" i="10"/>
  <c r="O365" i="10"/>
  <c r="P365" i="10"/>
  <c r="Q365" i="10"/>
  <c r="R365" i="10"/>
  <c r="S365" i="10"/>
  <c r="T365" i="10"/>
  <c r="V365" i="10"/>
  <c r="Y365" i="10"/>
  <c r="AB365" i="10"/>
  <c r="C366" i="10"/>
  <c r="D366" i="10"/>
  <c r="H366" i="10"/>
  <c r="J366" i="10"/>
  <c r="O366" i="10"/>
  <c r="P366" i="10"/>
  <c r="Q366" i="10"/>
  <c r="R366" i="10"/>
  <c r="S366" i="10"/>
  <c r="T366" i="10"/>
  <c r="V366" i="10"/>
  <c r="Y366" i="10"/>
  <c r="AB366" i="10"/>
  <c r="C367" i="10"/>
  <c r="D367" i="10"/>
  <c r="H367" i="10"/>
  <c r="J367" i="10"/>
  <c r="O367" i="10"/>
  <c r="P367" i="10"/>
  <c r="Q367" i="10"/>
  <c r="R367" i="10"/>
  <c r="S367" i="10"/>
  <c r="T367" i="10"/>
  <c r="V367" i="10"/>
  <c r="Y367" i="10"/>
  <c r="AB367" i="10"/>
  <c r="C368" i="10"/>
  <c r="D368" i="10"/>
  <c r="H368" i="10"/>
  <c r="J368" i="10"/>
  <c r="O368" i="10"/>
  <c r="P368" i="10"/>
  <c r="Q368" i="10"/>
  <c r="R368" i="10"/>
  <c r="S368" i="10"/>
  <c r="T368" i="10"/>
  <c r="V368" i="10"/>
  <c r="Y368" i="10"/>
  <c r="AB368" i="10"/>
  <c r="C369" i="10"/>
  <c r="D369" i="10"/>
  <c r="H369" i="10"/>
  <c r="J369" i="10"/>
  <c r="O369" i="10"/>
  <c r="P369" i="10"/>
  <c r="Q369" i="10"/>
  <c r="R369" i="10"/>
  <c r="S369" i="10"/>
  <c r="T369" i="10"/>
  <c r="V369" i="10"/>
  <c r="Y369" i="10"/>
  <c r="AB369" i="10"/>
  <c r="C370" i="10"/>
  <c r="D370" i="10"/>
  <c r="H370" i="10"/>
  <c r="J370" i="10"/>
  <c r="O370" i="10"/>
  <c r="P370" i="10"/>
  <c r="Q370" i="10"/>
  <c r="R370" i="10"/>
  <c r="S370" i="10"/>
  <c r="T370" i="10"/>
  <c r="V370" i="10"/>
  <c r="Y370" i="10"/>
  <c r="AB370" i="10"/>
  <c r="C371" i="10"/>
  <c r="D371" i="10"/>
  <c r="H371" i="10"/>
  <c r="J371" i="10"/>
  <c r="O371" i="10"/>
  <c r="P371" i="10"/>
  <c r="Q371" i="10"/>
  <c r="R371" i="10"/>
  <c r="S371" i="10"/>
  <c r="T371" i="10"/>
  <c r="V371" i="10"/>
  <c r="Y371" i="10"/>
  <c r="AB371" i="10"/>
  <c r="C372" i="10"/>
  <c r="D372" i="10"/>
  <c r="H372" i="10"/>
  <c r="J372" i="10"/>
  <c r="O372" i="10"/>
  <c r="P372" i="10"/>
  <c r="Q372" i="10"/>
  <c r="R372" i="10"/>
  <c r="S372" i="10"/>
  <c r="T372" i="10"/>
  <c r="V372" i="10"/>
  <c r="Y372" i="10"/>
  <c r="AB372" i="10"/>
  <c r="C373" i="10"/>
  <c r="D373" i="10"/>
  <c r="H373" i="10"/>
  <c r="J373" i="10"/>
  <c r="O373" i="10"/>
  <c r="P373" i="10"/>
  <c r="Q373" i="10"/>
  <c r="R373" i="10"/>
  <c r="S373" i="10"/>
  <c r="T373" i="10"/>
  <c r="V373" i="10"/>
  <c r="Y373" i="10"/>
  <c r="AB373" i="10"/>
  <c r="C374" i="10"/>
  <c r="D374" i="10"/>
  <c r="H374" i="10"/>
  <c r="J374" i="10"/>
  <c r="O374" i="10"/>
  <c r="P374" i="10"/>
  <c r="Q374" i="10"/>
  <c r="R374" i="10"/>
  <c r="S374" i="10"/>
  <c r="T374" i="10"/>
  <c r="V374" i="10"/>
  <c r="Y374" i="10"/>
  <c r="AB374" i="10"/>
  <c r="C375" i="10"/>
  <c r="D375" i="10"/>
  <c r="H375" i="10"/>
  <c r="J375" i="10"/>
  <c r="O375" i="10"/>
  <c r="P375" i="10"/>
  <c r="Q375" i="10"/>
  <c r="R375" i="10"/>
  <c r="S375" i="10"/>
  <c r="T375" i="10"/>
  <c r="V375" i="10"/>
  <c r="Y375" i="10"/>
  <c r="AB375" i="10"/>
  <c r="C376" i="10"/>
  <c r="D376" i="10"/>
  <c r="H376" i="10"/>
  <c r="J376" i="10"/>
  <c r="O376" i="10"/>
  <c r="P376" i="10"/>
  <c r="Q376" i="10"/>
  <c r="R376" i="10"/>
  <c r="S376" i="10"/>
  <c r="T376" i="10"/>
  <c r="V376" i="10"/>
  <c r="Y376" i="10"/>
  <c r="AB376" i="10"/>
  <c r="C377" i="10"/>
  <c r="D377" i="10"/>
  <c r="H377" i="10"/>
  <c r="J377" i="10"/>
  <c r="O377" i="10"/>
  <c r="P377" i="10"/>
  <c r="Q377" i="10"/>
  <c r="R377" i="10"/>
  <c r="S377" i="10"/>
  <c r="T377" i="10"/>
  <c r="V377" i="10"/>
  <c r="Y377" i="10"/>
  <c r="AB377" i="10"/>
  <c r="C378" i="10"/>
  <c r="D378" i="10"/>
  <c r="H378" i="10"/>
  <c r="J378" i="10"/>
  <c r="O378" i="10"/>
  <c r="P378" i="10"/>
  <c r="Q378" i="10"/>
  <c r="R378" i="10"/>
  <c r="S378" i="10"/>
  <c r="T378" i="10"/>
  <c r="V378" i="10"/>
  <c r="Y378" i="10"/>
  <c r="AB378" i="10"/>
  <c r="C379" i="10"/>
  <c r="D379" i="10"/>
  <c r="H379" i="10"/>
  <c r="J379" i="10"/>
  <c r="O379" i="10"/>
  <c r="P379" i="10"/>
  <c r="Q379" i="10"/>
  <c r="R379" i="10"/>
  <c r="S379" i="10"/>
  <c r="T379" i="10"/>
  <c r="V379" i="10"/>
  <c r="Y379" i="10"/>
  <c r="AB379" i="10"/>
  <c r="C380" i="10"/>
  <c r="D380" i="10"/>
  <c r="H380" i="10"/>
  <c r="J380" i="10"/>
  <c r="O380" i="10"/>
  <c r="P380" i="10"/>
  <c r="Q380" i="10"/>
  <c r="R380" i="10"/>
  <c r="S380" i="10"/>
  <c r="T380" i="10"/>
  <c r="V380" i="10"/>
  <c r="Y380" i="10"/>
  <c r="AB380" i="10"/>
  <c r="C381" i="10"/>
  <c r="D381" i="10"/>
  <c r="H381" i="10"/>
  <c r="J381" i="10"/>
  <c r="O381" i="10"/>
  <c r="P381" i="10"/>
  <c r="Q381" i="10"/>
  <c r="R381" i="10"/>
  <c r="S381" i="10"/>
  <c r="T381" i="10"/>
  <c r="V381" i="10"/>
  <c r="Y381" i="10"/>
  <c r="AB381" i="10"/>
  <c r="C382" i="10"/>
  <c r="D382" i="10"/>
  <c r="H382" i="10"/>
  <c r="J382" i="10"/>
  <c r="O382" i="10"/>
  <c r="P382" i="10"/>
  <c r="Q382" i="10"/>
  <c r="R382" i="10"/>
  <c r="S382" i="10"/>
  <c r="T382" i="10"/>
  <c r="V382" i="10"/>
  <c r="Y382" i="10"/>
  <c r="AB382" i="10"/>
  <c r="C383" i="10"/>
  <c r="D383" i="10"/>
  <c r="H383" i="10"/>
  <c r="J383" i="10"/>
  <c r="O383" i="10"/>
  <c r="P383" i="10"/>
  <c r="Q383" i="10"/>
  <c r="R383" i="10"/>
  <c r="S383" i="10"/>
  <c r="T383" i="10"/>
  <c r="V383" i="10"/>
  <c r="Y383" i="10"/>
  <c r="AB383" i="10"/>
  <c r="C384" i="10"/>
  <c r="D384" i="10"/>
  <c r="H384" i="10"/>
  <c r="J384" i="10"/>
  <c r="O384" i="10"/>
  <c r="P384" i="10"/>
  <c r="Q384" i="10"/>
  <c r="R384" i="10"/>
  <c r="S384" i="10"/>
  <c r="T384" i="10"/>
  <c r="V384" i="10"/>
  <c r="Y384" i="10"/>
  <c r="AB384" i="10"/>
  <c r="C385" i="10"/>
  <c r="D385" i="10"/>
  <c r="H385" i="10"/>
  <c r="J385" i="10"/>
  <c r="O385" i="10"/>
  <c r="P385" i="10"/>
  <c r="Q385" i="10"/>
  <c r="R385" i="10"/>
  <c r="S385" i="10"/>
  <c r="T385" i="10"/>
  <c r="V385" i="10"/>
  <c r="Y385" i="10"/>
  <c r="AB385" i="10"/>
  <c r="C386" i="10"/>
  <c r="D386" i="10"/>
  <c r="H386" i="10"/>
  <c r="J386" i="10"/>
  <c r="O386" i="10"/>
  <c r="P386" i="10"/>
  <c r="Q386" i="10"/>
  <c r="R386" i="10"/>
  <c r="S386" i="10"/>
  <c r="T386" i="10"/>
  <c r="V386" i="10"/>
  <c r="Y386" i="10"/>
  <c r="AB386" i="10"/>
  <c r="C387" i="10"/>
  <c r="D387" i="10"/>
  <c r="H387" i="10"/>
  <c r="J387" i="10"/>
  <c r="O387" i="10"/>
  <c r="P387" i="10"/>
  <c r="Q387" i="10"/>
  <c r="R387" i="10"/>
  <c r="S387" i="10"/>
  <c r="T387" i="10"/>
  <c r="V387" i="10"/>
  <c r="Y387" i="10"/>
  <c r="AB387" i="10"/>
  <c r="C388" i="10"/>
  <c r="D388" i="10"/>
  <c r="H388" i="10"/>
  <c r="J388" i="10"/>
  <c r="O388" i="10"/>
  <c r="P388" i="10"/>
  <c r="Q388" i="10"/>
  <c r="R388" i="10"/>
  <c r="S388" i="10"/>
  <c r="T388" i="10"/>
  <c r="V388" i="10"/>
  <c r="Y388" i="10"/>
  <c r="AB388" i="10"/>
  <c r="C389" i="10"/>
  <c r="D389" i="10"/>
  <c r="H389" i="10"/>
  <c r="J389" i="10"/>
  <c r="O389" i="10"/>
  <c r="P389" i="10"/>
  <c r="Q389" i="10"/>
  <c r="R389" i="10"/>
  <c r="S389" i="10"/>
  <c r="T389" i="10"/>
  <c r="V389" i="10"/>
  <c r="Y389" i="10"/>
  <c r="AB389" i="10"/>
  <c r="C390" i="10"/>
  <c r="D390" i="10"/>
  <c r="H390" i="10"/>
  <c r="J390" i="10"/>
  <c r="O390" i="10"/>
  <c r="P390" i="10"/>
  <c r="Q390" i="10"/>
  <c r="R390" i="10"/>
  <c r="S390" i="10"/>
  <c r="T390" i="10"/>
  <c r="V390" i="10"/>
  <c r="Y390" i="10"/>
  <c r="AB390" i="10"/>
  <c r="C391" i="10"/>
  <c r="D391" i="10"/>
  <c r="H391" i="10"/>
  <c r="J391" i="10"/>
  <c r="O391" i="10"/>
  <c r="P391" i="10"/>
  <c r="Q391" i="10"/>
  <c r="R391" i="10"/>
  <c r="S391" i="10"/>
  <c r="T391" i="10"/>
  <c r="V391" i="10"/>
  <c r="Y391" i="10"/>
  <c r="AB391" i="10"/>
  <c r="C392" i="10"/>
  <c r="D392" i="10"/>
  <c r="H392" i="10"/>
  <c r="J392" i="10"/>
  <c r="O392" i="10"/>
  <c r="P392" i="10"/>
  <c r="Q392" i="10"/>
  <c r="R392" i="10"/>
  <c r="S392" i="10"/>
  <c r="T392" i="10"/>
  <c r="V392" i="10"/>
  <c r="Y392" i="10"/>
  <c r="AB392" i="10"/>
  <c r="C393" i="10"/>
  <c r="D393" i="10"/>
  <c r="H393" i="10"/>
  <c r="J393" i="10"/>
  <c r="O393" i="10"/>
  <c r="P393" i="10"/>
  <c r="Q393" i="10"/>
  <c r="R393" i="10"/>
  <c r="S393" i="10"/>
  <c r="T393" i="10"/>
  <c r="V393" i="10"/>
  <c r="Y393" i="10"/>
  <c r="AB393" i="10"/>
  <c r="C394" i="10"/>
  <c r="D394" i="10"/>
  <c r="H394" i="10"/>
  <c r="J394" i="10"/>
  <c r="O394" i="10"/>
  <c r="P394" i="10"/>
  <c r="Q394" i="10"/>
  <c r="R394" i="10"/>
  <c r="S394" i="10"/>
  <c r="T394" i="10"/>
  <c r="V394" i="10"/>
  <c r="Y394" i="10"/>
  <c r="AB394" i="10"/>
  <c r="C395" i="10"/>
  <c r="D395" i="10"/>
  <c r="H395" i="10"/>
  <c r="J395" i="10"/>
  <c r="O395" i="10"/>
  <c r="P395" i="10"/>
  <c r="Q395" i="10"/>
  <c r="R395" i="10"/>
  <c r="S395" i="10"/>
  <c r="T395" i="10"/>
  <c r="V395" i="10"/>
  <c r="Y395" i="10"/>
  <c r="AB395" i="10"/>
  <c r="C396" i="10"/>
  <c r="D396" i="10"/>
  <c r="H396" i="10"/>
  <c r="J396" i="10"/>
  <c r="O396" i="10"/>
  <c r="P396" i="10"/>
  <c r="Q396" i="10"/>
  <c r="R396" i="10"/>
  <c r="S396" i="10"/>
  <c r="T396" i="10"/>
  <c r="V396" i="10"/>
  <c r="Y396" i="10"/>
  <c r="AB396" i="10"/>
  <c r="C397" i="10"/>
  <c r="D397" i="10"/>
  <c r="H397" i="10"/>
  <c r="J397" i="10"/>
  <c r="O397" i="10"/>
  <c r="P397" i="10"/>
  <c r="Q397" i="10"/>
  <c r="R397" i="10"/>
  <c r="S397" i="10"/>
  <c r="T397" i="10"/>
  <c r="V397" i="10"/>
  <c r="Y397" i="10"/>
  <c r="AB397" i="10"/>
  <c r="C398" i="10"/>
  <c r="D398" i="10"/>
  <c r="H398" i="10"/>
  <c r="J398" i="10"/>
  <c r="O398" i="10"/>
  <c r="P398" i="10"/>
  <c r="Q398" i="10"/>
  <c r="R398" i="10"/>
  <c r="S398" i="10"/>
  <c r="T398" i="10"/>
  <c r="V398" i="10"/>
  <c r="Y398" i="10"/>
  <c r="AB398" i="10"/>
  <c r="C399" i="10"/>
  <c r="D399" i="10"/>
  <c r="H399" i="10"/>
  <c r="J399" i="10"/>
  <c r="O399" i="10"/>
  <c r="P399" i="10"/>
  <c r="Q399" i="10"/>
  <c r="R399" i="10"/>
  <c r="S399" i="10"/>
  <c r="T399" i="10"/>
  <c r="V399" i="10"/>
  <c r="Y399" i="10"/>
  <c r="AB399" i="10"/>
  <c r="C400" i="10"/>
  <c r="D400" i="10"/>
  <c r="H400" i="10"/>
  <c r="J400" i="10"/>
  <c r="O400" i="10"/>
  <c r="P400" i="10"/>
  <c r="Q400" i="10"/>
  <c r="R400" i="10"/>
  <c r="S400" i="10"/>
  <c r="T400" i="10"/>
  <c r="V400" i="10"/>
  <c r="Y400" i="10"/>
  <c r="AB400" i="10"/>
  <c r="C401" i="10"/>
  <c r="D401" i="10"/>
  <c r="H401" i="10"/>
  <c r="J401" i="10"/>
  <c r="O401" i="10"/>
  <c r="P401" i="10"/>
  <c r="Q401" i="10"/>
  <c r="R401" i="10"/>
  <c r="S401" i="10"/>
  <c r="T401" i="10"/>
  <c r="V401" i="10"/>
  <c r="Y401" i="10"/>
  <c r="AB401" i="10"/>
  <c r="C402" i="10"/>
  <c r="D402" i="10"/>
  <c r="H402" i="10"/>
  <c r="J402" i="10"/>
  <c r="O402" i="10"/>
  <c r="P402" i="10"/>
  <c r="Q402" i="10"/>
  <c r="R402" i="10"/>
  <c r="S402" i="10"/>
  <c r="T402" i="10"/>
  <c r="V402" i="10"/>
  <c r="Y402" i="10"/>
  <c r="AB402" i="10"/>
  <c r="C403" i="10"/>
  <c r="D403" i="10"/>
  <c r="H403" i="10"/>
  <c r="J403" i="10"/>
  <c r="O403" i="10"/>
  <c r="P403" i="10"/>
  <c r="Q403" i="10"/>
  <c r="R403" i="10"/>
  <c r="S403" i="10"/>
  <c r="T403" i="10"/>
  <c r="V403" i="10"/>
  <c r="Y403" i="10"/>
  <c r="AB403" i="10"/>
  <c r="C404" i="10"/>
  <c r="D404" i="10"/>
  <c r="H404" i="10"/>
  <c r="J404" i="10"/>
  <c r="O404" i="10"/>
  <c r="P404" i="10"/>
  <c r="Q404" i="10"/>
  <c r="R404" i="10"/>
  <c r="S404" i="10"/>
  <c r="T404" i="10"/>
  <c r="V404" i="10"/>
  <c r="Y404" i="10"/>
  <c r="AB404" i="10"/>
  <c r="C405" i="10"/>
  <c r="D405" i="10"/>
  <c r="H405" i="10"/>
  <c r="J405" i="10"/>
  <c r="O405" i="10"/>
  <c r="P405" i="10"/>
  <c r="Q405" i="10"/>
  <c r="R405" i="10"/>
  <c r="S405" i="10"/>
  <c r="T405" i="10"/>
  <c r="V405" i="10"/>
  <c r="Y405" i="10"/>
  <c r="AB405" i="10"/>
  <c r="C406" i="10"/>
  <c r="D406" i="10"/>
  <c r="H406" i="10"/>
  <c r="J406" i="10"/>
  <c r="O406" i="10"/>
  <c r="P406" i="10"/>
  <c r="Q406" i="10"/>
  <c r="R406" i="10"/>
  <c r="S406" i="10"/>
  <c r="T406" i="10"/>
  <c r="V406" i="10"/>
  <c r="Y406" i="10"/>
  <c r="AB406" i="10"/>
  <c r="C407" i="10"/>
  <c r="D407" i="10"/>
  <c r="H407" i="10"/>
  <c r="J407" i="10"/>
  <c r="O407" i="10"/>
  <c r="P407" i="10"/>
  <c r="Q407" i="10"/>
  <c r="R407" i="10"/>
  <c r="S407" i="10"/>
  <c r="T407" i="10"/>
  <c r="V407" i="10"/>
  <c r="Y407" i="10"/>
  <c r="AB407" i="10"/>
  <c r="C408" i="10"/>
  <c r="D408" i="10"/>
  <c r="H408" i="10"/>
  <c r="J408" i="10"/>
  <c r="O408" i="10"/>
  <c r="P408" i="10"/>
  <c r="Q408" i="10"/>
  <c r="R408" i="10"/>
  <c r="S408" i="10"/>
  <c r="T408" i="10"/>
  <c r="V408" i="10"/>
  <c r="Y408" i="10"/>
  <c r="AB408" i="10"/>
  <c r="C409" i="10"/>
  <c r="D409" i="10"/>
  <c r="H409" i="10"/>
  <c r="J409" i="10"/>
  <c r="O409" i="10"/>
  <c r="P409" i="10"/>
  <c r="Q409" i="10"/>
  <c r="R409" i="10"/>
  <c r="S409" i="10"/>
  <c r="T409" i="10"/>
  <c r="V409" i="10"/>
  <c r="Y409" i="10"/>
  <c r="AB409" i="10"/>
  <c r="C410" i="10"/>
  <c r="D410" i="10"/>
  <c r="H410" i="10"/>
  <c r="J410" i="10"/>
  <c r="O410" i="10"/>
  <c r="P410" i="10"/>
  <c r="Q410" i="10"/>
  <c r="R410" i="10"/>
  <c r="S410" i="10"/>
  <c r="T410" i="10"/>
  <c r="V410" i="10"/>
  <c r="Y410" i="10"/>
  <c r="AB410" i="10"/>
  <c r="C411" i="10"/>
  <c r="D411" i="10"/>
  <c r="H411" i="10"/>
  <c r="J411" i="10"/>
  <c r="O411" i="10"/>
  <c r="P411" i="10"/>
  <c r="Q411" i="10"/>
  <c r="R411" i="10"/>
  <c r="S411" i="10"/>
  <c r="T411" i="10"/>
  <c r="V411" i="10"/>
  <c r="Y411" i="10"/>
  <c r="AB411" i="10"/>
  <c r="C412" i="10"/>
  <c r="D412" i="10"/>
  <c r="H412" i="10"/>
  <c r="J412" i="10"/>
  <c r="O412" i="10"/>
  <c r="P412" i="10"/>
  <c r="Q412" i="10"/>
  <c r="R412" i="10"/>
  <c r="S412" i="10"/>
  <c r="T412" i="10"/>
  <c r="V412" i="10"/>
  <c r="Y412" i="10"/>
  <c r="AB412" i="10"/>
  <c r="C413" i="10"/>
  <c r="D413" i="10"/>
  <c r="H413" i="10"/>
  <c r="J413" i="10"/>
  <c r="O413" i="10"/>
  <c r="P413" i="10"/>
  <c r="Q413" i="10"/>
  <c r="R413" i="10"/>
  <c r="S413" i="10"/>
  <c r="T413" i="10"/>
  <c r="V413" i="10"/>
  <c r="Y413" i="10"/>
  <c r="AB413" i="10"/>
  <c r="C414" i="10"/>
  <c r="D414" i="10"/>
  <c r="H414" i="10"/>
  <c r="J414" i="10"/>
  <c r="O414" i="10"/>
  <c r="P414" i="10"/>
  <c r="Q414" i="10"/>
  <c r="R414" i="10"/>
  <c r="S414" i="10"/>
  <c r="T414" i="10"/>
  <c r="V414" i="10"/>
  <c r="Y414" i="10"/>
  <c r="AB414" i="10"/>
  <c r="C415" i="10"/>
  <c r="D415" i="10"/>
  <c r="H415" i="10"/>
  <c r="J415" i="10"/>
  <c r="O415" i="10"/>
  <c r="P415" i="10"/>
  <c r="Q415" i="10"/>
  <c r="R415" i="10"/>
  <c r="S415" i="10"/>
  <c r="T415" i="10"/>
  <c r="V415" i="10"/>
  <c r="Y415" i="10"/>
  <c r="AB415" i="10"/>
  <c r="C416" i="10"/>
  <c r="D416" i="10"/>
  <c r="H416" i="10"/>
  <c r="J416" i="10"/>
  <c r="O416" i="10"/>
  <c r="P416" i="10"/>
  <c r="Q416" i="10"/>
  <c r="R416" i="10"/>
  <c r="S416" i="10"/>
  <c r="T416" i="10"/>
  <c r="V416" i="10"/>
  <c r="Y416" i="10"/>
  <c r="AB416" i="10"/>
  <c r="C417" i="10"/>
  <c r="D417" i="10"/>
  <c r="H417" i="10"/>
  <c r="J417" i="10"/>
  <c r="O417" i="10"/>
  <c r="P417" i="10"/>
  <c r="Q417" i="10"/>
  <c r="R417" i="10"/>
  <c r="S417" i="10"/>
  <c r="T417" i="10"/>
  <c r="V417" i="10"/>
  <c r="Y417" i="10"/>
  <c r="AB417" i="10"/>
  <c r="C418" i="10"/>
  <c r="D418" i="10"/>
  <c r="H418" i="10"/>
  <c r="J418" i="10"/>
  <c r="O418" i="10"/>
  <c r="P418" i="10"/>
  <c r="Q418" i="10"/>
  <c r="R418" i="10"/>
  <c r="S418" i="10"/>
  <c r="T418" i="10"/>
  <c r="V418" i="10"/>
  <c r="Y418" i="10"/>
  <c r="AB418" i="10"/>
  <c r="C419" i="10"/>
  <c r="D419" i="10"/>
  <c r="H419" i="10"/>
  <c r="J419" i="10"/>
  <c r="O419" i="10"/>
  <c r="P419" i="10"/>
  <c r="Q419" i="10"/>
  <c r="R419" i="10"/>
  <c r="S419" i="10"/>
  <c r="T419" i="10"/>
  <c r="V419" i="10"/>
  <c r="Y419" i="10"/>
  <c r="AB419" i="10"/>
  <c r="C420" i="10"/>
  <c r="D420" i="10"/>
  <c r="H420" i="10"/>
  <c r="J420" i="10"/>
  <c r="O420" i="10"/>
  <c r="P420" i="10"/>
  <c r="Q420" i="10"/>
  <c r="R420" i="10"/>
  <c r="S420" i="10"/>
  <c r="T420" i="10"/>
  <c r="V420" i="10"/>
  <c r="Y420" i="10"/>
  <c r="AB420" i="10"/>
  <c r="C421" i="10"/>
  <c r="D421" i="10"/>
  <c r="H421" i="10"/>
  <c r="J421" i="10"/>
  <c r="O421" i="10"/>
  <c r="P421" i="10"/>
  <c r="Q421" i="10"/>
  <c r="R421" i="10"/>
  <c r="S421" i="10"/>
  <c r="T421" i="10"/>
  <c r="V421" i="10"/>
  <c r="Y421" i="10"/>
  <c r="AB421" i="10"/>
  <c r="C422" i="10"/>
  <c r="D422" i="10"/>
  <c r="H422" i="10"/>
  <c r="J422" i="10"/>
  <c r="O422" i="10"/>
  <c r="P422" i="10"/>
  <c r="Q422" i="10"/>
  <c r="R422" i="10"/>
  <c r="S422" i="10"/>
  <c r="T422" i="10"/>
  <c r="V422" i="10"/>
  <c r="Y422" i="10"/>
  <c r="AB422" i="10"/>
  <c r="C423" i="10"/>
  <c r="D423" i="10"/>
  <c r="H423" i="10"/>
  <c r="J423" i="10"/>
  <c r="O423" i="10"/>
  <c r="P423" i="10"/>
  <c r="Q423" i="10"/>
  <c r="R423" i="10"/>
  <c r="S423" i="10"/>
  <c r="T423" i="10"/>
  <c r="V423" i="10"/>
  <c r="Y423" i="10"/>
  <c r="AB423" i="10"/>
  <c r="C424" i="10"/>
  <c r="D424" i="10"/>
  <c r="H424" i="10"/>
  <c r="J424" i="10"/>
  <c r="O424" i="10"/>
  <c r="P424" i="10"/>
  <c r="Q424" i="10"/>
  <c r="R424" i="10"/>
  <c r="S424" i="10"/>
  <c r="T424" i="10"/>
  <c r="V424" i="10"/>
  <c r="Y424" i="10"/>
  <c r="AB424" i="10"/>
  <c r="C425" i="10"/>
  <c r="D425" i="10"/>
  <c r="H425" i="10"/>
  <c r="J425" i="10"/>
  <c r="O425" i="10"/>
  <c r="P425" i="10"/>
  <c r="Q425" i="10"/>
  <c r="R425" i="10"/>
  <c r="S425" i="10"/>
  <c r="T425" i="10"/>
  <c r="V425" i="10"/>
  <c r="Y425" i="10"/>
  <c r="AB425" i="10"/>
  <c r="C426" i="10"/>
  <c r="D426" i="10"/>
  <c r="H426" i="10"/>
  <c r="J426" i="10"/>
  <c r="O426" i="10"/>
  <c r="P426" i="10"/>
  <c r="Q426" i="10"/>
  <c r="R426" i="10"/>
  <c r="S426" i="10"/>
  <c r="T426" i="10"/>
  <c r="V426" i="10"/>
  <c r="Y426" i="10"/>
  <c r="AB426" i="10"/>
  <c r="C427" i="10"/>
  <c r="D427" i="10"/>
  <c r="H427" i="10"/>
  <c r="J427" i="10"/>
  <c r="O427" i="10"/>
  <c r="P427" i="10"/>
  <c r="Q427" i="10"/>
  <c r="R427" i="10"/>
  <c r="S427" i="10"/>
  <c r="T427" i="10"/>
  <c r="V427" i="10"/>
  <c r="Y427" i="10"/>
  <c r="AB427" i="10"/>
  <c r="C428" i="10"/>
  <c r="D428" i="10"/>
  <c r="H428" i="10"/>
  <c r="J428" i="10"/>
  <c r="O428" i="10"/>
  <c r="P428" i="10"/>
  <c r="Q428" i="10"/>
  <c r="R428" i="10"/>
  <c r="S428" i="10"/>
  <c r="T428" i="10"/>
  <c r="V428" i="10"/>
  <c r="Y428" i="10"/>
  <c r="AB428" i="10"/>
  <c r="C429" i="10"/>
  <c r="D429" i="10"/>
  <c r="H429" i="10"/>
  <c r="J429" i="10"/>
  <c r="O429" i="10"/>
  <c r="P429" i="10"/>
  <c r="Q429" i="10"/>
  <c r="R429" i="10"/>
  <c r="S429" i="10"/>
  <c r="T429" i="10"/>
  <c r="V429" i="10"/>
  <c r="Y429" i="10"/>
  <c r="AB429" i="10"/>
  <c r="C430" i="10"/>
  <c r="D430" i="10"/>
  <c r="H430" i="10"/>
  <c r="J430" i="10"/>
  <c r="O430" i="10"/>
  <c r="P430" i="10"/>
  <c r="Q430" i="10"/>
  <c r="R430" i="10"/>
  <c r="S430" i="10"/>
  <c r="T430" i="10"/>
  <c r="V430" i="10"/>
  <c r="Y430" i="10"/>
  <c r="AB430" i="10"/>
  <c r="C431" i="10"/>
  <c r="D431" i="10"/>
  <c r="H431" i="10"/>
  <c r="J431" i="10"/>
  <c r="O431" i="10"/>
  <c r="P431" i="10"/>
  <c r="Q431" i="10"/>
  <c r="R431" i="10"/>
  <c r="S431" i="10"/>
  <c r="T431" i="10"/>
  <c r="V431" i="10"/>
  <c r="Y431" i="10"/>
  <c r="AB431" i="10"/>
  <c r="C432" i="10"/>
  <c r="D432" i="10"/>
  <c r="H432" i="10"/>
  <c r="J432" i="10"/>
  <c r="O432" i="10"/>
  <c r="P432" i="10"/>
  <c r="Q432" i="10"/>
  <c r="R432" i="10"/>
  <c r="S432" i="10"/>
  <c r="T432" i="10"/>
  <c r="V432" i="10"/>
  <c r="Y432" i="10"/>
  <c r="AB432" i="10"/>
  <c r="C433" i="10"/>
  <c r="D433" i="10"/>
  <c r="H433" i="10"/>
  <c r="J433" i="10"/>
  <c r="O433" i="10"/>
  <c r="P433" i="10"/>
  <c r="Q433" i="10"/>
  <c r="R433" i="10"/>
  <c r="S433" i="10"/>
  <c r="T433" i="10"/>
  <c r="V433" i="10"/>
  <c r="Y433" i="10"/>
  <c r="AB433" i="10"/>
  <c r="C434" i="10"/>
  <c r="D434" i="10"/>
  <c r="H434" i="10"/>
  <c r="J434" i="10"/>
  <c r="O434" i="10"/>
  <c r="P434" i="10"/>
  <c r="Q434" i="10"/>
  <c r="R434" i="10"/>
  <c r="S434" i="10"/>
  <c r="T434" i="10"/>
  <c r="V434" i="10"/>
  <c r="Y434" i="10"/>
  <c r="AB434" i="10"/>
  <c r="C435" i="10"/>
  <c r="D435" i="10"/>
  <c r="H435" i="10"/>
  <c r="J435" i="10"/>
  <c r="O435" i="10"/>
  <c r="P435" i="10"/>
  <c r="Q435" i="10"/>
  <c r="R435" i="10"/>
  <c r="S435" i="10"/>
  <c r="T435" i="10"/>
  <c r="V435" i="10"/>
  <c r="Y435" i="10"/>
  <c r="AB435" i="10"/>
  <c r="C436" i="10"/>
  <c r="D436" i="10"/>
  <c r="H436" i="10"/>
  <c r="J436" i="10"/>
  <c r="O436" i="10"/>
  <c r="P436" i="10"/>
  <c r="Q436" i="10"/>
  <c r="R436" i="10"/>
  <c r="S436" i="10"/>
  <c r="T436" i="10"/>
  <c r="V436" i="10"/>
  <c r="Y436" i="10"/>
  <c r="AB436" i="10"/>
  <c r="C437" i="10"/>
  <c r="D437" i="10"/>
  <c r="H437" i="10"/>
  <c r="J437" i="10"/>
  <c r="O437" i="10"/>
  <c r="P437" i="10"/>
  <c r="Q437" i="10"/>
  <c r="R437" i="10"/>
  <c r="S437" i="10"/>
  <c r="T437" i="10"/>
  <c r="V437" i="10"/>
  <c r="Y437" i="10"/>
  <c r="AB437" i="10"/>
  <c r="C438" i="10"/>
  <c r="D438" i="10"/>
  <c r="H438" i="10"/>
  <c r="J438" i="10"/>
  <c r="O438" i="10"/>
  <c r="P438" i="10"/>
  <c r="Q438" i="10"/>
  <c r="R438" i="10"/>
  <c r="S438" i="10"/>
  <c r="T438" i="10"/>
  <c r="V438" i="10"/>
  <c r="Y438" i="10"/>
  <c r="AB438" i="10"/>
  <c r="C439" i="10"/>
  <c r="D439" i="10"/>
  <c r="H439" i="10"/>
  <c r="J439" i="10"/>
  <c r="O439" i="10"/>
  <c r="P439" i="10"/>
  <c r="Q439" i="10"/>
  <c r="R439" i="10"/>
  <c r="S439" i="10"/>
  <c r="T439" i="10"/>
  <c r="V439" i="10"/>
  <c r="Y439" i="10"/>
  <c r="AB439" i="10"/>
  <c r="C440" i="10"/>
  <c r="D440" i="10"/>
  <c r="H440" i="10"/>
  <c r="J440" i="10"/>
  <c r="O440" i="10"/>
  <c r="P440" i="10"/>
  <c r="Q440" i="10"/>
  <c r="R440" i="10"/>
  <c r="S440" i="10"/>
  <c r="T440" i="10"/>
  <c r="V440" i="10"/>
  <c r="Y440" i="10"/>
  <c r="AB440" i="10"/>
  <c r="C441" i="10"/>
  <c r="D441" i="10"/>
  <c r="H441" i="10"/>
  <c r="J441" i="10"/>
  <c r="O441" i="10"/>
  <c r="P441" i="10"/>
  <c r="Q441" i="10"/>
  <c r="R441" i="10"/>
  <c r="S441" i="10"/>
  <c r="T441" i="10"/>
  <c r="V441" i="10"/>
  <c r="Y441" i="10"/>
  <c r="AB441" i="10"/>
  <c r="C442" i="10"/>
  <c r="D442" i="10"/>
  <c r="H442" i="10"/>
  <c r="J442" i="10"/>
  <c r="O442" i="10"/>
  <c r="P442" i="10"/>
  <c r="Q442" i="10"/>
  <c r="R442" i="10"/>
  <c r="S442" i="10"/>
  <c r="T442" i="10"/>
  <c r="V442" i="10"/>
  <c r="Y442" i="10"/>
  <c r="AB442" i="10"/>
  <c r="C443" i="10"/>
  <c r="D443" i="10"/>
  <c r="H443" i="10"/>
  <c r="J443" i="10"/>
  <c r="O443" i="10"/>
  <c r="P443" i="10"/>
  <c r="Q443" i="10"/>
  <c r="R443" i="10"/>
  <c r="S443" i="10"/>
  <c r="T443" i="10"/>
  <c r="V443" i="10"/>
  <c r="Y443" i="10"/>
  <c r="AB443" i="10"/>
  <c r="C444" i="10"/>
  <c r="D444" i="10"/>
  <c r="H444" i="10"/>
  <c r="J444" i="10"/>
  <c r="O444" i="10"/>
  <c r="P444" i="10"/>
  <c r="Q444" i="10"/>
  <c r="R444" i="10"/>
  <c r="S444" i="10"/>
  <c r="T444" i="10"/>
  <c r="V444" i="10"/>
  <c r="Y444" i="10"/>
  <c r="AB444" i="10"/>
  <c r="C445" i="10"/>
  <c r="D445" i="10"/>
  <c r="H445" i="10"/>
  <c r="J445" i="10"/>
  <c r="O445" i="10"/>
  <c r="P445" i="10"/>
  <c r="Q445" i="10"/>
  <c r="R445" i="10"/>
  <c r="S445" i="10"/>
  <c r="T445" i="10"/>
  <c r="V445" i="10"/>
  <c r="Y445" i="10"/>
  <c r="AB445" i="10"/>
  <c r="C446" i="10"/>
  <c r="D446" i="10"/>
  <c r="H446" i="10"/>
  <c r="J446" i="10"/>
  <c r="O446" i="10"/>
  <c r="P446" i="10"/>
  <c r="Q446" i="10"/>
  <c r="R446" i="10"/>
  <c r="S446" i="10"/>
  <c r="T446" i="10"/>
  <c r="V446" i="10"/>
  <c r="Y446" i="10"/>
  <c r="AB446" i="10"/>
  <c r="C447" i="10"/>
  <c r="D447" i="10"/>
  <c r="H447" i="10"/>
  <c r="J447" i="10"/>
  <c r="O447" i="10"/>
  <c r="P447" i="10"/>
  <c r="Q447" i="10"/>
  <c r="R447" i="10"/>
  <c r="S447" i="10"/>
  <c r="T447" i="10"/>
  <c r="V447" i="10"/>
  <c r="Y447" i="10"/>
  <c r="AB447" i="10"/>
  <c r="C448" i="10"/>
  <c r="D448" i="10"/>
  <c r="H448" i="10"/>
  <c r="J448" i="10"/>
  <c r="O448" i="10"/>
  <c r="P448" i="10"/>
  <c r="Q448" i="10"/>
  <c r="R448" i="10"/>
  <c r="S448" i="10"/>
  <c r="T448" i="10"/>
  <c r="V448" i="10"/>
  <c r="Y448" i="10"/>
  <c r="AB448" i="10"/>
  <c r="C449" i="10"/>
  <c r="D449" i="10"/>
  <c r="H449" i="10"/>
  <c r="J449" i="10"/>
  <c r="O449" i="10"/>
  <c r="P449" i="10"/>
  <c r="Q449" i="10"/>
  <c r="R449" i="10"/>
  <c r="S449" i="10"/>
  <c r="T449" i="10"/>
  <c r="V449" i="10"/>
  <c r="Y449" i="10"/>
  <c r="AB449" i="10"/>
  <c r="C450" i="10"/>
  <c r="D450" i="10"/>
  <c r="H450" i="10"/>
  <c r="J450" i="10"/>
  <c r="O450" i="10"/>
  <c r="P450" i="10"/>
  <c r="Q450" i="10"/>
  <c r="R450" i="10"/>
  <c r="S450" i="10"/>
  <c r="T450" i="10"/>
  <c r="V450" i="10"/>
  <c r="Y450" i="10"/>
  <c r="AB450" i="10"/>
  <c r="C451" i="10"/>
  <c r="D451" i="10"/>
  <c r="H451" i="10"/>
  <c r="J451" i="10"/>
  <c r="O451" i="10"/>
  <c r="P451" i="10"/>
  <c r="Q451" i="10"/>
  <c r="R451" i="10"/>
  <c r="S451" i="10"/>
  <c r="T451" i="10"/>
  <c r="V451" i="10"/>
  <c r="Y451" i="10"/>
  <c r="AB451" i="10"/>
  <c r="C452" i="10"/>
  <c r="D452" i="10"/>
  <c r="H452" i="10"/>
  <c r="J452" i="10"/>
  <c r="O452" i="10"/>
  <c r="P452" i="10"/>
  <c r="Q452" i="10"/>
  <c r="R452" i="10"/>
  <c r="S452" i="10"/>
  <c r="T452" i="10"/>
  <c r="V452" i="10"/>
  <c r="Y452" i="10"/>
  <c r="AB452" i="10"/>
  <c r="C453" i="10"/>
  <c r="D453" i="10"/>
  <c r="H453" i="10"/>
  <c r="J453" i="10"/>
  <c r="O453" i="10"/>
  <c r="P453" i="10"/>
  <c r="Q453" i="10"/>
  <c r="R453" i="10"/>
  <c r="S453" i="10"/>
  <c r="T453" i="10"/>
  <c r="V453" i="10"/>
  <c r="Y453" i="10"/>
  <c r="AB453" i="10"/>
  <c r="C454" i="10"/>
  <c r="D454" i="10"/>
  <c r="H454" i="10"/>
  <c r="J454" i="10"/>
  <c r="O454" i="10"/>
  <c r="P454" i="10"/>
  <c r="Q454" i="10"/>
  <c r="R454" i="10"/>
  <c r="S454" i="10"/>
  <c r="T454" i="10"/>
  <c r="V454" i="10"/>
  <c r="Y454" i="10"/>
  <c r="AB454" i="10"/>
  <c r="C455" i="10"/>
  <c r="D455" i="10"/>
  <c r="H455" i="10"/>
  <c r="J455" i="10"/>
  <c r="O455" i="10"/>
  <c r="P455" i="10"/>
  <c r="Q455" i="10"/>
  <c r="R455" i="10"/>
  <c r="S455" i="10"/>
  <c r="T455" i="10"/>
  <c r="V455" i="10"/>
  <c r="Y455" i="10"/>
  <c r="AB455" i="10"/>
  <c r="C456" i="10"/>
  <c r="D456" i="10"/>
  <c r="H456" i="10"/>
  <c r="J456" i="10"/>
  <c r="O456" i="10"/>
  <c r="P456" i="10"/>
  <c r="Q456" i="10"/>
  <c r="R456" i="10"/>
  <c r="S456" i="10"/>
  <c r="T456" i="10"/>
  <c r="V456" i="10"/>
  <c r="Y456" i="10"/>
  <c r="AB456" i="10"/>
  <c r="C457" i="10"/>
  <c r="D457" i="10"/>
  <c r="H457" i="10"/>
  <c r="J457" i="10"/>
  <c r="O457" i="10"/>
  <c r="P457" i="10"/>
  <c r="Q457" i="10"/>
  <c r="R457" i="10"/>
  <c r="S457" i="10"/>
  <c r="T457" i="10"/>
  <c r="V457" i="10"/>
  <c r="Y457" i="10"/>
  <c r="AB457" i="10"/>
  <c r="C458" i="10"/>
  <c r="D458" i="10"/>
  <c r="H458" i="10"/>
  <c r="J458" i="10"/>
  <c r="O458" i="10"/>
  <c r="P458" i="10"/>
  <c r="Q458" i="10"/>
  <c r="R458" i="10"/>
  <c r="S458" i="10"/>
  <c r="T458" i="10"/>
  <c r="V458" i="10"/>
  <c r="Y458" i="10"/>
  <c r="AB458" i="10"/>
  <c r="C459" i="10"/>
  <c r="D459" i="10"/>
  <c r="H459" i="10"/>
  <c r="J459" i="10"/>
  <c r="O459" i="10"/>
  <c r="P459" i="10"/>
  <c r="Q459" i="10"/>
  <c r="R459" i="10"/>
  <c r="S459" i="10"/>
  <c r="T459" i="10"/>
  <c r="V459" i="10"/>
  <c r="Y459" i="10"/>
  <c r="AB459" i="10"/>
  <c r="C460" i="10"/>
  <c r="D460" i="10"/>
  <c r="H460" i="10"/>
  <c r="J460" i="10"/>
  <c r="O460" i="10"/>
  <c r="P460" i="10"/>
  <c r="Q460" i="10"/>
  <c r="R460" i="10"/>
  <c r="S460" i="10"/>
  <c r="T460" i="10"/>
  <c r="V460" i="10"/>
  <c r="Y460" i="10"/>
  <c r="AB460" i="10"/>
  <c r="C461" i="10"/>
  <c r="D461" i="10"/>
  <c r="H461" i="10"/>
  <c r="J461" i="10"/>
  <c r="O461" i="10"/>
  <c r="P461" i="10"/>
  <c r="Q461" i="10"/>
  <c r="R461" i="10"/>
  <c r="S461" i="10"/>
  <c r="T461" i="10"/>
  <c r="V461" i="10"/>
  <c r="Y461" i="10"/>
  <c r="AB461" i="10"/>
  <c r="C462" i="10"/>
  <c r="D462" i="10"/>
  <c r="H462" i="10"/>
  <c r="J462" i="10"/>
  <c r="O462" i="10"/>
  <c r="P462" i="10"/>
  <c r="Q462" i="10"/>
  <c r="R462" i="10"/>
  <c r="S462" i="10"/>
  <c r="T462" i="10"/>
  <c r="V462" i="10"/>
  <c r="Y462" i="10"/>
  <c r="AB462" i="10"/>
  <c r="C463" i="10"/>
  <c r="D463" i="10"/>
  <c r="H463" i="10"/>
  <c r="J463" i="10"/>
  <c r="O463" i="10"/>
  <c r="P463" i="10"/>
  <c r="Q463" i="10"/>
  <c r="R463" i="10"/>
  <c r="S463" i="10"/>
  <c r="T463" i="10"/>
  <c r="V463" i="10"/>
  <c r="Y463" i="10"/>
  <c r="AB463" i="10"/>
  <c r="C464" i="10"/>
  <c r="D464" i="10"/>
  <c r="H464" i="10"/>
  <c r="J464" i="10"/>
  <c r="O464" i="10"/>
  <c r="P464" i="10"/>
  <c r="Q464" i="10"/>
  <c r="R464" i="10"/>
  <c r="S464" i="10"/>
  <c r="T464" i="10"/>
  <c r="V464" i="10"/>
  <c r="Y464" i="10"/>
  <c r="AB464" i="10"/>
  <c r="C465" i="10"/>
  <c r="D465" i="10"/>
  <c r="H465" i="10"/>
  <c r="J465" i="10"/>
  <c r="O465" i="10"/>
  <c r="P465" i="10"/>
  <c r="Q465" i="10"/>
  <c r="R465" i="10"/>
  <c r="S465" i="10"/>
  <c r="T465" i="10"/>
  <c r="V465" i="10"/>
  <c r="Y465" i="10"/>
  <c r="AB465" i="10"/>
  <c r="C466" i="10"/>
  <c r="D466" i="10"/>
  <c r="H466" i="10"/>
  <c r="J466" i="10"/>
  <c r="O466" i="10"/>
  <c r="P466" i="10"/>
  <c r="Q466" i="10"/>
  <c r="R466" i="10"/>
  <c r="S466" i="10"/>
  <c r="T466" i="10"/>
  <c r="V466" i="10"/>
  <c r="Y466" i="10"/>
  <c r="AB466" i="10"/>
  <c r="C467" i="10"/>
  <c r="D467" i="10"/>
  <c r="H467" i="10"/>
  <c r="J467" i="10"/>
  <c r="O467" i="10"/>
  <c r="P467" i="10"/>
  <c r="Q467" i="10"/>
  <c r="R467" i="10"/>
  <c r="S467" i="10"/>
  <c r="T467" i="10"/>
  <c r="V467" i="10"/>
  <c r="Y467" i="10"/>
  <c r="AB467" i="10"/>
  <c r="C468" i="10"/>
  <c r="D468" i="10"/>
  <c r="H468" i="10"/>
  <c r="J468" i="10"/>
  <c r="O468" i="10"/>
  <c r="P468" i="10"/>
  <c r="Q468" i="10"/>
  <c r="R468" i="10"/>
  <c r="S468" i="10"/>
  <c r="T468" i="10"/>
  <c r="V468" i="10"/>
  <c r="Y468" i="10"/>
  <c r="AB468" i="10"/>
  <c r="C469" i="10"/>
  <c r="D469" i="10"/>
  <c r="H469" i="10"/>
  <c r="J469" i="10"/>
  <c r="O469" i="10"/>
  <c r="P469" i="10"/>
  <c r="Q469" i="10"/>
  <c r="R469" i="10"/>
  <c r="S469" i="10"/>
  <c r="T469" i="10"/>
  <c r="V469" i="10"/>
  <c r="Y469" i="10"/>
  <c r="AB469" i="10"/>
  <c r="C470" i="10"/>
  <c r="D470" i="10"/>
  <c r="H470" i="10"/>
  <c r="J470" i="10"/>
  <c r="O470" i="10"/>
  <c r="P470" i="10"/>
  <c r="Q470" i="10"/>
  <c r="R470" i="10"/>
  <c r="S470" i="10"/>
  <c r="T470" i="10"/>
  <c r="V470" i="10"/>
  <c r="Y470" i="10"/>
  <c r="AB470" i="10"/>
  <c r="C471" i="10"/>
  <c r="D471" i="10"/>
  <c r="H471" i="10"/>
  <c r="J471" i="10"/>
  <c r="O471" i="10"/>
  <c r="P471" i="10"/>
  <c r="Q471" i="10"/>
  <c r="R471" i="10"/>
  <c r="S471" i="10"/>
  <c r="T471" i="10"/>
  <c r="V471" i="10"/>
  <c r="Y471" i="10"/>
  <c r="AB471" i="10"/>
  <c r="C472" i="10"/>
  <c r="D472" i="10"/>
  <c r="H472" i="10"/>
  <c r="J472" i="10"/>
  <c r="O472" i="10"/>
  <c r="P472" i="10"/>
  <c r="Q472" i="10"/>
  <c r="R472" i="10"/>
  <c r="S472" i="10"/>
  <c r="T472" i="10"/>
  <c r="V472" i="10"/>
  <c r="Y472" i="10"/>
  <c r="AB472" i="10"/>
  <c r="C473" i="10"/>
  <c r="D473" i="10"/>
  <c r="H473" i="10"/>
  <c r="J473" i="10"/>
  <c r="O473" i="10"/>
  <c r="P473" i="10"/>
  <c r="Q473" i="10"/>
  <c r="R473" i="10"/>
  <c r="S473" i="10"/>
  <c r="T473" i="10"/>
  <c r="V473" i="10"/>
  <c r="Y473" i="10"/>
  <c r="AB473" i="10"/>
  <c r="C474" i="10"/>
  <c r="D474" i="10"/>
  <c r="H474" i="10"/>
  <c r="J474" i="10"/>
  <c r="O474" i="10"/>
  <c r="P474" i="10"/>
  <c r="Q474" i="10"/>
  <c r="R474" i="10"/>
  <c r="S474" i="10"/>
  <c r="T474" i="10"/>
  <c r="V474" i="10"/>
  <c r="Y474" i="10"/>
  <c r="AB474" i="10"/>
  <c r="C475" i="10"/>
  <c r="D475" i="10"/>
  <c r="H475" i="10"/>
  <c r="J475" i="10"/>
  <c r="O475" i="10"/>
  <c r="P475" i="10"/>
  <c r="Q475" i="10"/>
  <c r="R475" i="10"/>
  <c r="S475" i="10"/>
  <c r="T475" i="10"/>
  <c r="V475" i="10"/>
  <c r="Y475" i="10"/>
  <c r="AB475" i="10"/>
  <c r="C476" i="10"/>
  <c r="D476" i="10"/>
  <c r="H476" i="10"/>
  <c r="J476" i="10"/>
  <c r="O476" i="10"/>
  <c r="P476" i="10"/>
  <c r="Q476" i="10"/>
  <c r="R476" i="10"/>
  <c r="S476" i="10"/>
  <c r="T476" i="10"/>
  <c r="V476" i="10"/>
  <c r="Y476" i="10"/>
  <c r="AB476" i="10"/>
  <c r="C477" i="10"/>
  <c r="D477" i="10"/>
  <c r="H477" i="10"/>
  <c r="J477" i="10"/>
  <c r="O477" i="10"/>
  <c r="P477" i="10"/>
  <c r="Q477" i="10"/>
  <c r="R477" i="10"/>
  <c r="S477" i="10"/>
  <c r="T477" i="10"/>
  <c r="V477" i="10"/>
  <c r="Y477" i="10"/>
  <c r="AB477" i="10"/>
  <c r="C478" i="10"/>
  <c r="D478" i="10"/>
  <c r="H478" i="10"/>
  <c r="J478" i="10"/>
  <c r="O478" i="10"/>
  <c r="P478" i="10"/>
  <c r="Q478" i="10"/>
  <c r="R478" i="10"/>
  <c r="S478" i="10"/>
  <c r="T478" i="10"/>
  <c r="V478" i="10"/>
  <c r="Y478" i="10"/>
  <c r="AB478" i="10"/>
  <c r="C479" i="10"/>
  <c r="D479" i="10"/>
  <c r="H479" i="10"/>
  <c r="J479" i="10"/>
  <c r="O479" i="10"/>
  <c r="P479" i="10"/>
  <c r="Q479" i="10"/>
  <c r="R479" i="10"/>
  <c r="S479" i="10"/>
  <c r="T479" i="10"/>
  <c r="V479" i="10"/>
  <c r="Y479" i="10"/>
  <c r="AB479" i="10"/>
  <c r="C480" i="10"/>
  <c r="D480" i="10"/>
  <c r="H480" i="10"/>
  <c r="J480" i="10"/>
  <c r="O480" i="10"/>
  <c r="P480" i="10"/>
  <c r="Q480" i="10"/>
  <c r="R480" i="10"/>
  <c r="S480" i="10"/>
  <c r="T480" i="10"/>
  <c r="V480" i="10"/>
  <c r="Y480" i="10"/>
  <c r="AB480" i="10"/>
  <c r="C481" i="10"/>
  <c r="D481" i="10"/>
  <c r="H481" i="10"/>
  <c r="J481" i="10"/>
  <c r="O481" i="10"/>
  <c r="P481" i="10"/>
  <c r="Q481" i="10"/>
  <c r="R481" i="10"/>
  <c r="S481" i="10"/>
  <c r="T481" i="10"/>
  <c r="V481" i="10"/>
  <c r="Y481" i="10"/>
  <c r="AB481" i="10"/>
  <c r="C482" i="10"/>
  <c r="D482" i="10"/>
  <c r="H482" i="10"/>
  <c r="J482" i="10"/>
  <c r="O482" i="10"/>
  <c r="P482" i="10"/>
  <c r="Q482" i="10"/>
  <c r="R482" i="10"/>
  <c r="S482" i="10"/>
  <c r="T482" i="10"/>
  <c r="V482" i="10"/>
  <c r="Y482" i="10"/>
  <c r="AB482" i="10"/>
  <c r="C483" i="10"/>
  <c r="D483" i="10"/>
  <c r="H483" i="10"/>
  <c r="J483" i="10"/>
  <c r="O483" i="10"/>
  <c r="P483" i="10"/>
  <c r="Q483" i="10"/>
  <c r="R483" i="10"/>
  <c r="S483" i="10"/>
  <c r="T483" i="10"/>
  <c r="V483" i="10"/>
  <c r="Y483" i="10"/>
  <c r="AB483" i="10"/>
  <c r="C484" i="10"/>
  <c r="D484" i="10"/>
  <c r="H484" i="10"/>
  <c r="J484" i="10"/>
  <c r="O484" i="10"/>
  <c r="P484" i="10"/>
  <c r="Q484" i="10"/>
  <c r="R484" i="10"/>
  <c r="S484" i="10"/>
  <c r="T484" i="10"/>
  <c r="V484" i="10"/>
  <c r="Y484" i="10"/>
  <c r="AB484" i="10"/>
  <c r="C485" i="10"/>
  <c r="D485" i="10"/>
  <c r="H485" i="10"/>
  <c r="J485" i="10"/>
  <c r="O485" i="10"/>
  <c r="P485" i="10"/>
  <c r="Q485" i="10"/>
  <c r="R485" i="10"/>
  <c r="S485" i="10"/>
  <c r="T485" i="10"/>
  <c r="V485" i="10"/>
  <c r="Y485" i="10"/>
  <c r="AB485" i="10"/>
  <c r="C486" i="10"/>
  <c r="D486" i="10"/>
  <c r="H486" i="10"/>
  <c r="J486" i="10"/>
  <c r="O486" i="10"/>
  <c r="P486" i="10"/>
  <c r="Q486" i="10"/>
  <c r="R486" i="10"/>
  <c r="S486" i="10"/>
  <c r="T486" i="10"/>
  <c r="V486" i="10"/>
  <c r="Y486" i="10"/>
  <c r="AB486" i="10"/>
  <c r="C487" i="10"/>
  <c r="D487" i="10"/>
  <c r="H487" i="10"/>
  <c r="J487" i="10"/>
  <c r="O487" i="10"/>
  <c r="P487" i="10"/>
  <c r="Q487" i="10"/>
  <c r="R487" i="10"/>
  <c r="S487" i="10"/>
  <c r="T487" i="10"/>
  <c r="V487" i="10"/>
  <c r="Y487" i="10"/>
  <c r="AB487" i="10"/>
  <c r="C488" i="10"/>
  <c r="D488" i="10"/>
  <c r="H488" i="10"/>
  <c r="J488" i="10"/>
  <c r="O488" i="10"/>
  <c r="P488" i="10"/>
  <c r="Q488" i="10"/>
  <c r="R488" i="10"/>
  <c r="S488" i="10"/>
  <c r="T488" i="10"/>
  <c r="V488" i="10"/>
  <c r="Y488" i="10"/>
  <c r="AB488" i="10"/>
  <c r="C489" i="10"/>
  <c r="D489" i="10"/>
  <c r="H489" i="10"/>
  <c r="J489" i="10"/>
  <c r="O489" i="10"/>
  <c r="P489" i="10"/>
  <c r="Q489" i="10"/>
  <c r="R489" i="10"/>
  <c r="S489" i="10"/>
  <c r="T489" i="10"/>
  <c r="V489" i="10"/>
  <c r="Y489" i="10"/>
  <c r="AB489" i="10"/>
  <c r="C490" i="10"/>
  <c r="D490" i="10"/>
  <c r="H490" i="10"/>
  <c r="J490" i="10"/>
  <c r="O490" i="10"/>
  <c r="P490" i="10"/>
  <c r="Q490" i="10"/>
  <c r="R490" i="10"/>
  <c r="S490" i="10"/>
  <c r="T490" i="10"/>
  <c r="V490" i="10"/>
  <c r="Y490" i="10"/>
  <c r="AB490" i="10"/>
  <c r="C491" i="10"/>
  <c r="D491" i="10"/>
  <c r="H491" i="10"/>
  <c r="J491" i="10"/>
  <c r="O491" i="10"/>
  <c r="P491" i="10"/>
  <c r="Q491" i="10"/>
  <c r="R491" i="10"/>
  <c r="S491" i="10"/>
  <c r="T491" i="10"/>
  <c r="V491" i="10"/>
  <c r="Y491" i="10"/>
  <c r="AB491" i="10"/>
  <c r="C492" i="10"/>
  <c r="D492" i="10"/>
  <c r="H492" i="10"/>
  <c r="J492" i="10"/>
  <c r="O492" i="10"/>
  <c r="P492" i="10"/>
  <c r="Q492" i="10"/>
  <c r="R492" i="10"/>
  <c r="S492" i="10"/>
  <c r="T492" i="10"/>
  <c r="V492" i="10"/>
  <c r="Y492" i="10"/>
  <c r="AB492" i="10"/>
  <c r="C493" i="10"/>
  <c r="D493" i="10"/>
  <c r="H493" i="10"/>
  <c r="J493" i="10"/>
  <c r="O493" i="10"/>
  <c r="P493" i="10"/>
  <c r="Q493" i="10"/>
  <c r="R493" i="10"/>
  <c r="S493" i="10"/>
  <c r="T493" i="10"/>
  <c r="V493" i="10"/>
  <c r="Y493" i="10"/>
  <c r="AB493" i="10"/>
  <c r="C494" i="10"/>
  <c r="D494" i="10"/>
  <c r="H494" i="10"/>
  <c r="J494" i="10"/>
  <c r="O494" i="10"/>
  <c r="P494" i="10"/>
  <c r="Q494" i="10"/>
  <c r="R494" i="10"/>
  <c r="S494" i="10"/>
  <c r="T494" i="10"/>
  <c r="V494" i="10"/>
  <c r="Y494" i="10"/>
  <c r="AB494" i="10"/>
  <c r="C495" i="10"/>
  <c r="D495" i="10"/>
  <c r="H495" i="10"/>
  <c r="J495" i="10"/>
  <c r="O495" i="10"/>
  <c r="P495" i="10"/>
  <c r="Q495" i="10"/>
  <c r="R495" i="10"/>
  <c r="S495" i="10"/>
  <c r="T495" i="10"/>
  <c r="V495" i="10"/>
  <c r="Y495" i="10"/>
  <c r="AB495" i="10"/>
  <c r="C496" i="10"/>
  <c r="D496" i="10"/>
  <c r="H496" i="10"/>
  <c r="J496" i="10"/>
  <c r="O496" i="10"/>
  <c r="P496" i="10"/>
  <c r="Q496" i="10"/>
  <c r="R496" i="10"/>
  <c r="S496" i="10"/>
  <c r="T496" i="10"/>
  <c r="V496" i="10"/>
  <c r="Y496" i="10"/>
  <c r="AB496" i="10"/>
  <c r="C497" i="10"/>
  <c r="D497" i="10"/>
  <c r="H497" i="10"/>
  <c r="J497" i="10"/>
  <c r="O497" i="10"/>
  <c r="P497" i="10"/>
  <c r="Q497" i="10"/>
  <c r="R497" i="10"/>
  <c r="S497" i="10"/>
  <c r="T497" i="10"/>
  <c r="V497" i="10"/>
  <c r="Y497" i="10"/>
  <c r="AB497" i="10"/>
  <c r="C498" i="10"/>
  <c r="D498" i="10"/>
  <c r="H498" i="10"/>
  <c r="J498" i="10"/>
  <c r="O498" i="10"/>
  <c r="P498" i="10"/>
  <c r="Q498" i="10"/>
  <c r="R498" i="10"/>
  <c r="S498" i="10"/>
  <c r="T498" i="10"/>
  <c r="V498" i="10"/>
  <c r="Y498" i="10"/>
  <c r="AB498" i="10"/>
  <c r="C499" i="10"/>
  <c r="D499" i="10"/>
  <c r="H499" i="10"/>
  <c r="J499" i="10"/>
  <c r="O499" i="10"/>
  <c r="P499" i="10"/>
  <c r="Q499" i="10"/>
  <c r="R499" i="10"/>
  <c r="S499" i="10"/>
  <c r="T499" i="10"/>
  <c r="V499" i="10"/>
  <c r="Y499" i="10"/>
  <c r="AB499" i="10"/>
  <c r="C500" i="10"/>
  <c r="D500" i="10"/>
  <c r="H500" i="10"/>
  <c r="J500" i="10"/>
  <c r="O500" i="10"/>
  <c r="P500" i="10"/>
  <c r="Q500" i="10"/>
  <c r="R500" i="10"/>
  <c r="S500" i="10"/>
  <c r="T500" i="10"/>
  <c r="V500" i="10"/>
  <c r="Y500" i="10"/>
  <c r="AB500" i="10"/>
  <c r="C501" i="10"/>
  <c r="D501" i="10"/>
  <c r="H501" i="10"/>
  <c r="J501" i="10"/>
  <c r="O501" i="10"/>
  <c r="P501" i="10"/>
  <c r="Q501" i="10"/>
  <c r="R501" i="10"/>
  <c r="S501" i="10"/>
  <c r="T501" i="10"/>
  <c r="V501" i="10"/>
  <c r="Y501" i="10"/>
  <c r="AB501" i="10"/>
  <c r="C502" i="10"/>
  <c r="D502" i="10"/>
  <c r="H502" i="10"/>
  <c r="J502" i="10"/>
  <c r="O502" i="10"/>
  <c r="P502" i="10"/>
  <c r="Q502" i="10"/>
  <c r="R502" i="10"/>
  <c r="S502" i="10"/>
  <c r="T502" i="10"/>
  <c r="V502" i="10"/>
  <c r="Y502" i="10"/>
  <c r="AB502" i="10"/>
  <c r="C503" i="10"/>
  <c r="D503" i="10"/>
  <c r="H503" i="10"/>
  <c r="J503" i="10"/>
  <c r="O503" i="10"/>
  <c r="P503" i="10"/>
  <c r="Q503" i="10"/>
  <c r="R503" i="10"/>
  <c r="S503" i="10"/>
  <c r="T503" i="10"/>
  <c r="V503" i="10"/>
  <c r="Y503" i="10"/>
  <c r="AB503" i="10"/>
  <c r="C504" i="10"/>
  <c r="D504" i="10"/>
  <c r="H504" i="10"/>
  <c r="J504" i="10"/>
  <c r="O504" i="10"/>
  <c r="P504" i="10"/>
  <c r="Q504" i="10"/>
  <c r="R504" i="10"/>
  <c r="S504" i="10"/>
  <c r="T504" i="10"/>
  <c r="V504" i="10"/>
  <c r="Y504" i="10"/>
  <c r="AB504" i="10"/>
  <c r="C505" i="10"/>
  <c r="D505" i="10"/>
  <c r="H505" i="10"/>
  <c r="J505" i="10"/>
  <c r="O505" i="10"/>
  <c r="P505" i="10"/>
  <c r="Q505" i="10"/>
  <c r="R505" i="10"/>
  <c r="S505" i="10"/>
  <c r="T505" i="10"/>
  <c r="V505" i="10"/>
  <c r="Y505" i="10"/>
  <c r="AB505" i="10"/>
  <c r="C506" i="10"/>
  <c r="D506" i="10"/>
  <c r="H506" i="10"/>
  <c r="J506" i="10"/>
  <c r="O506" i="10"/>
  <c r="P506" i="10"/>
  <c r="Q506" i="10"/>
  <c r="R506" i="10"/>
  <c r="S506" i="10"/>
  <c r="T506" i="10"/>
  <c r="V506" i="10"/>
  <c r="Y506" i="10"/>
  <c r="AB506" i="10"/>
  <c r="C507" i="10"/>
  <c r="D507" i="10"/>
  <c r="H507" i="10"/>
  <c r="J507" i="10"/>
  <c r="O507" i="10"/>
  <c r="P507" i="10"/>
  <c r="Q507" i="10"/>
  <c r="R507" i="10"/>
  <c r="S507" i="10"/>
  <c r="T507" i="10"/>
  <c r="V507" i="10"/>
  <c r="Y507" i="10"/>
  <c r="AB507" i="10"/>
  <c r="C508" i="10"/>
  <c r="D508" i="10"/>
  <c r="H508" i="10"/>
  <c r="J508" i="10"/>
  <c r="O508" i="10"/>
  <c r="P508" i="10"/>
  <c r="Q508" i="10"/>
  <c r="R508" i="10"/>
  <c r="S508" i="10"/>
  <c r="T508" i="10"/>
  <c r="V508" i="10"/>
  <c r="Y508" i="10"/>
  <c r="AB508" i="10"/>
  <c r="B94" i="10"/>
  <c r="C94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94" i="10"/>
  <c r="W62" i="10" l="1"/>
  <c r="X62" i="10"/>
  <c r="Y62" i="10"/>
  <c r="Z62" i="10"/>
  <c r="AA62" i="10"/>
  <c r="AB62" i="10"/>
  <c r="W63" i="10"/>
  <c r="X63" i="10"/>
  <c r="Y63" i="10"/>
  <c r="Z63" i="10"/>
  <c r="AA63" i="10"/>
  <c r="AB63" i="10"/>
  <c r="W64" i="10"/>
  <c r="X64" i="10"/>
  <c r="Y64" i="10"/>
  <c r="Z64" i="10"/>
  <c r="AA64" i="10"/>
  <c r="AB64" i="10"/>
  <c r="W65" i="10"/>
  <c r="X65" i="10"/>
  <c r="Y65" i="10"/>
  <c r="Z65" i="10"/>
  <c r="AA65" i="10"/>
  <c r="AB65" i="10"/>
  <c r="W66" i="10"/>
  <c r="X66" i="10"/>
  <c r="Y66" i="10"/>
  <c r="Z66" i="10"/>
  <c r="AA66" i="10"/>
  <c r="AB66" i="10"/>
  <c r="W67" i="10"/>
  <c r="X67" i="10"/>
  <c r="Y67" i="10"/>
  <c r="Z67" i="10"/>
  <c r="AA67" i="10"/>
  <c r="AB67" i="10"/>
  <c r="W68" i="10"/>
  <c r="X68" i="10"/>
  <c r="Y68" i="10"/>
  <c r="Z68" i="10"/>
  <c r="AA68" i="10"/>
  <c r="AB68" i="10"/>
  <c r="W69" i="10"/>
  <c r="X69" i="10"/>
  <c r="Y69" i="10"/>
  <c r="Z69" i="10"/>
  <c r="AA69" i="10"/>
  <c r="AB69" i="10"/>
  <c r="W70" i="10"/>
  <c r="X70" i="10"/>
  <c r="Y70" i="10"/>
  <c r="Z70" i="10"/>
  <c r="AA70" i="10"/>
  <c r="AB70" i="10"/>
  <c r="W71" i="10"/>
  <c r="X71" i="10"/>
  <c r="Y71" i="10"/>
  <c r="Z71" i="10"/>
  <c r="AA71" i="10"/>
  <c r="AB71" i="10"/>
  <c r="W72" i="10"/>
  <c r="X72" i="10"/>
  <c r="Y72" i="10"/>
  <c r="Z72" i="10"/>
  <c r="AA72" i="10"/>
  <c r="AB72" i="10"/>
  <c r="W73" i="10"/>
  <c r="X73" i="10"/>
  <c r="Y73" i="10"/>
  <c r="Z73" i="10"/>
  <c r="AA73" i="10"/>
  <c r="AB73" i="10"/>
  <c r="W74" i="10"/>
  <c r="X74" i="10"/>
  <c r="Y74" i="10"/>
  <c r="Z74" i="10"/>
  <c r="AA74" i="10"/>
  <c r="AB74" i="10"/>
  <c r="W75" i="10"/>
  <c r="X75" i="10"/>
  <c r="Y75" i="10"/>
  <c r="Z75" i="10"/>
  <c r="AA75" i="10"/>
  <c r="AB75" i="10"/>
  <c r="W76" i="10"/>
  <c r="X76" i="10"/>
  <c r="Y76" i="10"/>
  <c r="Z76" i="10"/>
  <c r="AA76" i="10"/>
  <c r="AB76" i="10"/>
  <c r="W77" i="10"/>
  <c r="X77" i="10"/>
  <c r="Y77" i="10"/>
  <c r="Z77" i="10"/>
  <c r="AA77" i="10"/>
  <c r="AB77" i="10"/>
  <c r="W78" i="10"/>
  <c r="X78" i="10"/>
  <c r="Y78" i="10"/>
  <c r="Z78" i="10"/>
  <c r="AA78" i="10"/>
  <c r="AB78" i="10"/>
  <c r="W79" i="10"/>
  <c r="X79" i="10"/>
  <c r="Y79" i="10"/>
  <c r="Z79" i="10"/>
  <c r="AA79" i="10"/>
  <c r="AB79" i="10"/>
  <c r="W80" i="10"/>
  <c r="X80" i="10"/>
  <c r="Y80" i="10"/>
  <c r="Z80" i="10"/>
  <c r="AA80" i="10"/>
  <c r="AB80" i="10"/>
  <c r="W81" i="10"/>
  <c r="X81" i="10"/>
  <c r="Y81" i="10"/>
  <c r="Z81" i="10"/>
  <c r="AA81" i="10"/>
  <c r="AB81" i="10"/>
  <c r="W82" i="10"/>
  <c r="X82" i="10"/>
  <c r="Y82" i="10"/>
  <c r="Z82" i="10"/>
  <c r="AA82" i="10"/>
  <c r="AB82" i="10"/>
  <c r="W83" i="10"/>
  <c r="X83" i="10"/>
  <c r="Y83" i="10"/>
  <c r="Z83" i="10"/>
  <c r="AA83" i="10"/>
  <c r="AB83" i="10"/>
  <c r="W84" i="10"/>
  <c r="X84" i="10"/>
  <c r="Y84" i="10"/>
  <c r="Z84" i="10"/>
  <c r="AA84" i="10"/>
  <c r="AB84" i="10"/>
  <c r="W85" i="10"/>
  <c r="X85" i="10"/>
  <c r="Y85" i="10"/>
  <c r="Z85" i="10"/>
  <c r="AA85" i="10"/>
  <c r="AB85" i="10"/>
  <c r="W86" i="10"/>
  <c r="X86" i="10"/>
  <c r="Y86" i="10"/>
  <c r="Z86" i="10"/>
  <c r="AA86" i="10"/>
  <c r="AB86" i="10"/>
  <c r="W87" i="10"/>
  <c r="X87" i="10"/>
  <c r="Y87" i="10"/>
  <c r="Z87" i="10"/>
  <c r="AA87" i="10"/>
  <c r="AB87" i="10"/>
  <c r="W88" i="10"/>
  <c r="X88" i="10"/>
  <c r="Y88" i="10"/>
  <c r="Z88" i="10"/>
  <c r="AA88" i="10"/>
  <c r="AB88" i="10"/>
  <c r="W89" i="10"/>
  <c r="X89" i="10"/>
  <c r="Y89" i="10"/>
  <c r="Z89" i="10"/>
  <c r="AA89" i="10"/>
  <c r="AB89" i="10"/>
  <c r="A89" i="10"/>
  <c r="B89" i="10"/>
  <c r="C89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A85" i="10"/>
  <c r="B85" i="10"/>
  <c r="C85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A86" i="10"/>
  <c r="B86" i="10"/>
  <c r="C86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A87" i="10"/>
  <c r="B87" i="10"/>
  <c r="C87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A88" i="10"/>
  <c r="B88" i="10"/>
  <c r="C88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A63" i="10"/>
  <c r="B63" i="10"/>
  <c r="C63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A64" i="10"/>
  <c r="B64" i="10"/>
  <c r="C64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A65" i="10"/>
  <c r="B65" i="10"/>
  <c r="C65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A66" i="10"/>
  <c r="B66" i="10"/>
  <c r="C66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A67" i="10"/>
  <c r="B67" i="10"/>
  <c r="C67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A68" i="10"/>
  <c r="B68" i="10"/>
  <c r="C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A69" i="10"/>
  <c r="B69" i="10"/>
  <c r="C69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A70" i="10"/>
  <c r="B70" i="10"/>
  <c r="C70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A71" i="10"/>
  <c r="B71" i="10"/>
  <c r="C71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A72" i="10"/>
  <c r="B72" i="10"/>
  <c r="C72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A73" i="10"/>
  <c r="B73" i="10"/>
  <c r="C73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A74" i="10"/>
  <c r="B74" i="10"/>
  <c r="C74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A75" i="10"/>
  <c r="B75" i="10"/>
  <c r="C75" i="10"/>
  <c r="D75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A76" i="10"/>
  <c r="B76" i="10"/>
  <c r="C76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A77" i="10"/>
  <c r="B77" i="10"/>
  <c r="C77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A78" i="10"/>
  <c r="B78" i="10"/>
  <c r="C78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A79" i="10"/>
  <c r="B79" i="10"/>
  <c r="C79" i="10"/>
  <c r="D79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A80" i="10"/>
  <c r="B80" i="10"/>
  <c r="C80" i="10"/>
  <c r="D80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A81" i="10"/>
  <c r="B81" i="10"/>
  <c r="C81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A82" i="10"/>
  <c r="B82" i="10"/>
  <c r="C82" i="10"/>
  <c r="D82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A83" i="10"/>
  <c r="B83" i="10"/>
  <c r="C83" i="10"/>
  <c r="D83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A84" i="10"/>
  <c r="B84" i="10"/>
  <c r="C84" i="10"/>
  <c r="D84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B62" i="10"/>
  <c r="C62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A62" i="10"/>
  <c r="A2" i="4"/>
  <c r="A2" i="10" s="1"/>
  <c r="D55" i="10"/>
  <c r="C55" i="10"/>
  <c r="B55" i="10"/>
  <c r="C2" i="11"/>
  <c r="B2" i="11"/>
  <c r="C2" i="10"/>
  <c r="B2" i="10"/>
  <c r="AD82" i="10" l="1"/>
  <c r="AD78" i="10"/>
  <c r="AD74" i="10"/>
  <c r="AD70" i="10"/>
  <c r="AD66" i="10"/>
  <c r="AD88" i="10"/>
  <c r="AD89" i="10"/>
  <c r="AD81" i="10"/>
  <c r="AD73" i="10"/>
  <c r="AD63" i="10"/>
  <c r="AD83" i="10"/>
  <c r="AD75" i="10"/>
  <c r="AD67" i="10"/>
  <c r="AD65" i="10"/>
  <c r="AD84" i="10"/>
  <c r="AD80" i="10"/>
  <c r="AD76" i="10"/>
  <c r="AD72" i="10"/>
  <c r="AD68" i="10"/>
  <c r="AD64" i="10"/>
  <c r="AD86" i="10"/>
  <c r="AD79" i="10"/>
  <c r="AD71" i="10"/>
  <c r="AD85" i="10"/>
  <c r="AD77" i="10"/>
  <c r="AD69" i="10"/>
  <c r="AD87" i="10"/>
  <c r="C7" i="10" l="1"/>
  <c r="C8" i="10"/>
  <c r="C6" i="10"/>
  <c r="C5" i="10"/>
  <c r="AC119" i="10" l="1"/>
  <c r="AC101" i="10" l="1"/>
  <c r="AC113" i="10"/>
  <c r="AC102" i="10"/>
  <c r="AC99" i="10"/>
  <c r="AC104" i="10"/>
  <c r="AC107" i="10"/>
  <c r="AC109" i="10"/>
  <c r="AC95" i="10"/>
  <c r="AC108" i="10"/>
  <c r="AC112" i="10"/>
  <c r="AC98" i="10"/>
  <c r="AC120" i="10"/>
  <c r="AC114" i="10"/>
  <c r="AC105" i="10"/>
  <c r="AC122" i="10"/>
  <c r="AC118" i="10"/>
  <c r="AC117" i="10"/>
  <c r="AC115" i="10"/>
  <c r="AC110" i="10"/>
  <c r="AC97" i="10"/>
  <c r="AC103" i="10"/>
  <c r="AC96" i="10"/>
  <c r="AC121" i="10"/>
  <c r="AC106" i="10"/>
  <c r="AC100" i="10"/>
  <c r="AC116" i="10"/>
  <c r="AC111" i="10"/>
  <c r="AC123" i="10"/>
  <c r="AC795" i="10" l="1"/>
  <c r="AC124" i="10"/>
  <c r="AC125" i="10" l="1"/>
  <c r="AC970" i="10"/>
  <c r="AC796" i="10"/>
  <c r="AC908" i="10"/>
  <c r="AC939" i="10" l="1"/>
  <c r="AC126" i="10"/>
  <c r="AC971" i="10"/>
  <c r="AC797" i="10"/>
  <c r="AC940" i="10" l="1"/>
  <c r="AC909" i="10"/>
  <c r="AC972" i="10"/>
  <c r="AC941" i="10"/>
  <c r="AC127" i="10"/>
  <c r="AC798" i="10" l="1"/>
  <c r="AC910" i="10"/>
  <c r="AC973" i="10"/>
  <c r="AC128" i="10"/>
  <c r="AC942" i="10" l="1"/>
  <c r="AC911" i="10"/>
  <c r="AC799" i="10"/>
  <c r="AC974" i="10"/>
  <c r="AC129" i="10"/>
  <c r="AC801" i="10" l="1"/>
  <c r="AC800" i="10"/>
  <c r="AC912" i="10"/>
  <c r="AC943" i="10"/>
  <c r="AC130" i="10"/>
  <c r="AC975" i="10"/>
  <c r="AC802" i="10" l="1"/>
  <c r="AC913" i="10"/>
  <c r="AC944" i="10"/>
  <c r="AC131" i="10"/>
  <c r="AC914" i="10" l="1"/>
  <c r="AC945" i="10"/>
  <c r="AC946" i="10"/>
  <c r="AC976" i="10"/>
  <c r="AC977" i="10"/>
  <c r="AC132" i="10"/>
  <c r="AC803" i="10" l="1"/>
  <c r="AC915" i="10"/>
  <c r="AC947" i="10"/>
  <c r="AC133" i="10"/>
  <c r="AC978" i="10" l="1"/>
  <c r="AC948" i="10"/>
  <c r="AC804" i="10"/>
  <c r="AC916" i="10"/>
  <c r="AC134" i="10"/>
  <c r="AC917" i="10" l="1"/>
  <c r="AC949" i="10"/>
  <c r="AC805" i="10"/>
  <c r="AC979" i="10"/>
  <c r="AC135" i="10"/>
  <c r="AC918" i="10" l="1"/>
  <c r="AC980" i="10"/>
  <c r="AC950" i="10"/>
  <c r="AC806" i="10"/>
  <c r="AC136" i="10"/>
  <c r="AC807" i="10" l="1"/>
  <c r="AC981" i="10"/>
  <c r="AC919" i="10"/>
  <c r="AC951" i="10"/>
  <c r="AC137" i="10"/>
  <c r="AC808" i="10" l="1"/>
  <c r="AC982" i="10"/>
  <c r="AC952" i="10"/>
  <c r="AC920" i="10"/>
  <c r="AC138" i="10"/>
  <c r="AC921" i="10" l="1"/>
  <c r="AC809" i="10"/>
  <c r="AC953" i="10"/>
  <c r="AC983" i="10"/>
  <c r="AC139" i="10"/>
  <c r="AC810" i="10" l="1"/>
  <c r="AC985" i="10"/>
  <c r="AC954" i="10"/>
  <c r="AC922" i="10"/>
  <c r="AC984" i="10"/>
  <c r="AC140" i="10"/>
  <c r="AC986" i="10" l="1"/>
  <c r="AC955" i="10"/>
  <c r="AC923" i="10"/>
  <c r="AC811" i="10"/>
  <c r="AC141" i="10"/>
  <c r="AC924" i="10" l="1"/>
  <c r="AC987" i="10"/>
  <c r="AC812" i="10"/>
  <c r="AC142" i="10"/>
  <c r="AC925" i="10" l="1"/>
  <c r="AC956" i="10"/>
  <c r="AC813" i="10"/>
  <c r="AC957" i="10"/>
  <c r="AC143" i="10"/>
  <c r="AC926" i="10" l="1"/>
  <c r="AC988" i="10"/>
  <c r="AC814" i="10"/>
  <c r="AC144" i="10"/>
  <c r="AC927" i="10" l="1"/>
  <c r="AC958" i="10"/>
  <c r="AC815" i="10"/>
  <c r="AC989" i="10"/>
  <c r="AC145" i="10"/>
  <c r="AC990" i="10" l="1"/>
  <c r="AC959" i="10"/>
  <c r="AC816" i="10"/>
  <c r="AC928" i="10"/>
  <c r="AC146" i="10"/>
  <c r="AC961" i="10" l="1"/>
  <c r="AC960" i="10"/>
  <c r="AC991" i="10"/>
  <c r="AC817" i="10"/>
  <c r="AC929" i="10"/>
  <c r="AC962" i="10" l="1"/>
  <c r="AC818" i="10"/>
  <c r="AC930" i="10"/>
  <c r="AC992" i="10"/>
  <c r="AC147" i="10"/>
  <c r="AC148" i="10"/>
  <c r="AC963" i="10" l="1"/>
  <c r="AC993" i="10"/>
  <c r="AC931" i="10"/>
  <c r="AC819" i="10"/>
  <c r="AC149" i="10"/>
  <c r="AC932" i="10" l="1"/>
  <c r="AC933" i="10"/>
  <c r="AC820" i="10"/>
  <c r="AC994" i="10"/>
  <c r="AC964" i="10" l="1"/>
  <c r="AC995" i="10"/>
  <c r="AC821" i="10"/>
  <c r="AC150" i="10"/>
  <c r="AC151" i="10"/>
  <c r="AC965" i="10" l="1"/>
  <c r="AC934" i="10"/>
  <c r="AC822" i="10"/>
  <c r="AC996" i="10"/>
  <c r="AC966" i="10" l="1"/>
  <c r="AC935" i="10"/>
  <c r="AC997" i="10"/>
  <c r="AC823" i="10"/>
  <c r="AC152" i="10"/>
  <c r="AC967" i="10" l="1"/>
  <c r="AC936" i="10"/>
  <c r="AC998" i="10"/>
  <c r="AC153" i="10"/>
  <c r="AC937" i="10" l="1"/>
  <c r="AC968" i="10"/>
  <c r="AC824" i="10"/>
  <c r="AC154" i="10"/>
  <c r="AC999" i="10" l="1"/>
  <c r="AC969" i="10"/>
  <c r="AC825" i="10"/>
  <c r="AC938" i="10"/>
  <c r="AC155" i="10"/>
  <c r="AC1000" i="10" l="1"/>
  <c r="AC826" i="10"/>
  <c r="AC156" i="10"/>
  <c r="AC827" i="10" l="1"/>
  <c r="AC1001" i="10"/>
  <c r="AC157" i="10"/>
  <c r="AC828" i="10" l="1"/>
  <c r="AC1002" i="10"/>
  <c r="AC158" i="10"/>
  <c r="AC829" i="10" l="1"/>
  <c r="AC1003" i="10"/>
  <c r="AC159" i="10"/>
  <c r="AC1004" i="10" l="1"/>
  <c r="AC830" i="10"/>
  <c r="AC160" i="10"/>
  <c r="AC1005" i="10" l="1"/>
  <c r="AC831" i="10"/>
  <c r="AC161" i="10"/>
  <c r="AC764" i="10" l="1"/>
  <c r="AC832" i="10"/>
  <c r="AC1006" i="10"/>
  <c r="AC162" i="10"/>
  <c r="AC1007" i="10" l="1"/>
  <c r="AC833" i="10"/>
  <c r="AC765" i="10"/>
  <c r="AC163" i="10"/>
  <c r="AC766" i="10" l="1"/>
  <c r="AC834" i="10"/>
  <c r="AC1008" i="10"/>
  <c r="AC164" i="10"/>
  <c r="AC1009" i="10" l="1"/>
  <c r="AC767" i="10"/>
  <c r="AC835" i="10"/>
  <c r="AC165" i="10"/>
  <c r="AC768" i="10" l="1"/>
  <c r="AC836" i="10"/>
  <c r="AC1010" i="10"/>
  <c r="AC166" i="10"/>
  <c r="AC769" i="10" l="1"/>
  <c r="AC837" i="10"/>
  <c r="AC1011" i="10"/>
  <c r="AC167" i="10"/>
  <c r="AC770" i="10" l="1"/>
  <c r="AC838" i="10"/>
  <c r="AC1012" i="10"/>
  <c r="AC168" i="10"/>
  <c r="AC771" i="10" l="1"/>
  <c r="AC839" i="10"/>
  <c r="AC1013" i="10"/>
  <c r="AC169" i="10"/>
  <c r="AC840" i="10" l="1"/>
  <c r="AC772" i="10"/>
  <c r="AC1014" i="10"/>
  <c r="AC170" i="10"/>
  <c r="AC773" i="10" l="1"/>
  <c r="AC841" i="10"/>
  <c r="AC1015" i="10"/>
  <c r="AC171" i="10"/>
  <c r="AC1016" i="10" l="1"/>
  <c r="AC774" i="10"/>
  <c r="AC842" i="10"/>
  <c r="AC172" i="10"/>
  <c r="AC775" i="10" l="1"/>
  <c r="AC843" i="10"/>
  <c r="AC1017" i="10"/>
  <c r="AC173" i="10"/>
  <c r="AC776" i="10" l="1"/>
  <c r="AC844" i="10"/>
  <c r="AC1018" i="10"/>
  <c r="AC845" i="10" l="1"/>
  <c r="AC1019" i="10"/>
  <c r="AC777" i="10"/>
  <c r="AC174" i="10"/>
  <c r="AC1020" i="10" l="1"/>
  <c r="AC778" i="10"/>
  <c r="AC846" i="10"/>
  <c r="AC175" i="10"/>
  <c r="AC1021" i="10" l="1"/>
  <c r="AC779" i="10"/>
  <c r="AC847" i="10"/>
  <c r="AC176" i="10"/>
  <c r="AC1022" i="10" l="1"/>
  <c r="AC780" i="10"/>
  <c r="AC848" i="10"/>
  <c r="AC177" i="10"/>
  <c r="AC1023" i="10" l="1"/>
  <c r="AC849" i="10"/>
  <c r="AC781" i="10"/>
  <c r="AC178" i="10"/>
  <c r="AC782" i="10" l="1"/>
  <c r="AC850" i="10"/>
  <c r="AC1024" i="10"/>
  <c r="AC179" i="10"/>
  <c r="AC1025" i="10" l="1"/>
  <c r="AC783" i="10"/>
  <c r="AC851" i="10"/>
  <c r="AC180" i="10"/>
  <c r="AC733" i="10"/>
  <c r="AC852" i="10" l="1"/>
  <c r="AC784" i="10"/>
  <c r="AC1026" i="10"/>
  <c r="AC181" i="10"/>
  <c r="AC734" i="10"/>
  <c r="AC785" i="10" l="1"/>
  <c r="AC853" i="10"/>
  <c r="AC1027" i="10"/>
  <c r="AC182" i="10"/>
  <c r="AC1028" i="10" l="1"/>
  <c r="AC854" i="10"/>
  <c r="AC786" i="10"/>
  <c r="AC735" i="10"/>
  <c r="AC183" i="10"/>
  <c r="AC736" i="10"/>
  <c r="AC1029" i="10" l="1"/>
  <c r="AC787" i="10"/>
  <c r="AC856" i="10"/>
  <c r="AC855" i="10"/>
  <c r="AC184" i="10"/>
  <c r="AC187" i="10" l="1"/>
  <c r="AC857" i="10"/>
  <c r="AC788" i="10"/>
  <c r="AC1030" i="10"/>
  <c r="AC737" i="10"/>
  <c r="AC738" i="10"/>
  <c r="AC185" i="10"/>
  <c r="AC188" i="10" l="1"/>
  <c r="AC1032" i="10"/>
  <c r="AC789" i="10"/>
  <c r="AC858" i="10"/>
  <c r="AC1031" i="10"/>
  <c r="AC739" i="10"/>
  <c r="AC186" i="10"/>
  <c r="AC189" i="10" l="1"/>
  <c r="AC1033" i="10"/>
  <c r="AC790" i="10"/>
  <c r="AC740" i="10"/>
  <c r="AC190" i="10" l="1"/>
  <c r="AC859" i="10"/>
  <c r="AC1034" i="10"/>
  <c r="AC791" i="10"/>
  <c r="AC741" i="10"/>
  <c r="AC860" i="10" l="1"/>
  <c r="AC191" i="10" l="1"/>
  <c r="AC792" i="10"/>
  <c r="AC1035" i="10"/>
  <c r="AC861" i="10"/>
  <c r="AC742" i="10"/>
  <c r="AC192" i="10"/>
  <c r="AC1036" i="10" l="1"/>
  <c r="AC862" i="10"/>
  <c r="AC793" i="10"/>
  <c r="AC743" i="10"/>
  <c r="AC193" i="10" l="1"/>
  <c r="AC194" i="10"/>
  <c r="AC794" i="10"/>
  <c r="AC863" i="10"/>
  <c r="AC1037" i="10"/>
  <c r="AC744" i="10"/>
  <c r="AC745" i="10" l="1"/>
  <c r="AC864" i="10"/>
  <c r="AC1038" i="10"/>
  <c r="AC195" i="10"/>
  <c r="AC196" i="10" l="1"/>
  <c r="AC746" i="10"/>
  <c r="AC865" i="10"/>
  <c r="AC1039" i="10"/>
  <c r="AC747" i="10" l="1"/>
  <c r="AC866" i="10"/>
  <c r="AC1040" i="10"/>
  <c r="AC197" i="10"/>
  <c r="AC748" i="10" l="1"/>
  <c r="AC1041" i="10"/>
  <c r="AC867" i="10"/>
  <c r="AC198" i="10"/>
  <c r="AC749" i="10" l="1"/>
  <c r="AC868" i="10"/>
  <c r="AC1042" i="10"/>
  <c r="AC199" i="10"/>
  <c r="AC1043" i="10" l="1"/>
  <c r="AC869" i="10"/>
  <c r="AC750" i="10"/>
  <c r="AC200" i="10"/>
  <c r="AC1044" i="10" l="1"/>
  <c r="AC751" i="10"/>
  <c r="AC870" i="10"/>
  <c r="AC201" i="10"/>
  <c r="AC752" i="10" l="1"/>
  <c r="AC871" i="10"/>
  <c r="AC1045" i="10"/>
  <c r="AC202" i="10"/>
  <c r="AC872" i="10" l="1"/>
  <c r="AC1046" i="10"/>
  <c r="AC753" i="10"/>
  <c r="AC754" i="10" l="1"/>
  <c r="AC873" i="10"/>
  <c r="AC1047" i="10"/>
  <c r="AC203" i="10"/>
  <c r="AC1048" i="10" l="1"/>
  <c r="AC755" i="10"/>
  <c r="AC874" i="10"/>
  <c r="AC204" i="10"/>
  <c r="AC1049" i="10" l="1"/>
  <c r="AC756" i="10"/>
  <c r="AC875" i="10"/>
  <c r="AC205" i="10"/>
  <c r="AC1050" i="10" l="1"/>
  <c r="AC757" i="10"/>
  <c r="AC876" i="10"/>
  <c r="AC207" i="10"/>
  <c r="AC206" i="10"/>
  <c r="AC1051" i="10" l="1"/>
  <c r="AC758" i="10"/>
  <c r="AC877" i="10"/>
  <c r="AC1052" i="10" l="1"/>
  <c r="AC759" i="10"/>
  <c r="AC878" i="10"/>
  <c r="AC208" i="10"/>
  <c r="AC760" i="10" l="1"/>
  <c r="AC879" i="10"/>
  <c r="AC1053" i="10"/>
  <c r="AC209" i="10"/>
  <c r="AC880" i="10" l="1"/>
  <c r="AC761" i="10"/>
  <c r="AC1054" i="10"/>
  <c r="AC210" i="10"/>
  <c r="AC881" i="10" l="1"/>
  <c r="AC762" i="10"/>
  <c r="AC1055" i="10"/>
  <c r="AC211" i="10"/>
  <c r="AC763" i="10" l="1"/>
  <c r="AC1056" i="10"/>
  <c r="AC882" i="10"/>
  <c r="AC212" i="10"/>
  <c r="AC1057" i="10" l="1"/>
  <c r="AC883" i="10"/>
  <c r="AC213" i="10"/>
  <c r="AC884" i="10" l="1"/>
  <c r="AC1058" i="10"/>
  <c r="AC214" i="10"/>
  <c r="AC885" i="10" l="1"/>
  <c r="AC1059" i="10"/>
  <c r="AC215" i="10"/>
  <c r="AC218" i="10" l="1"/>
  <c r="AC886" i="10"/>
  <c r="AC1060" i="10"/>
  <c r="AC216" i="10"/>
  <c r="AC219" i="10" l="1"/>
  <c r="AC1061" i="10"/>
  <c r="AC887" i="10"/>
  <c r="AC217" i="10"/>
  <c r="AC888" i="10" l="1"/>
  <c r="AC1062" i="10"/>
  <c r="AC220" i="10" l="1"/>
  <c r="AC221" i="10"/>
  <c r="AC889" i="10"/>
  <c r="AC1063" i="10"/>
  <c r="AC890" i="10" l="1"/>
  <c r="AC1064" i="10"/>
  <c r="AC222" i="10" l="1"/>
  <c r="AC223" i="10"/>
  <c r="AC891" i="10"/>
  <c r="AC1065" i="10"/>
  <c r="AC224" i="10" l="1"/>
  <c r="AC1066" i="10"/>
  <c r="AC892" i="10"/>
  <c r="AC225" i="10" l="1"/>
  <c r="AC893" i="10"/>
  <c r="AC1067" i="10"/>
  <c r="AC894" i="10" l="1"/>
  <c r="AC1068" i="10"/>
  <c r="AC226" i="10" l="1"/>
  <c r="AC896" i="10"/>
  <c r="AC1069" i="10"/>
  <c r="AC895" i="10"/>
  <c r="AC228" i="10" l="1"/>
  <c r="AC227" i="10"/>
  <c r="AC897" i="10"/>
  <c r="AC1070" i="10"/>
  <c r="AC898" i="10" l="1"/>
  <c r="AC899" i="10"/>
  <c r="AC1071" i="10"/>
  <c r="AC229" i="10" l="1"/>
  <c r="AC230" i="10" l="1"/>
  <c r="AC900" i="10"/>
  <c r="AC231" i="10" l="1"/>
  <c r="AC901" i="10"/>
  <c r="AC232" i="10"/>
  <c r="AC902" i="10" l="1"/>
  <c r="AC903" i="10"/>
  <c r="AC904" i="10" l="1"/>
  <c r="AC233" i="10"/>
  <c r="AC234" i="10" l="1"/>
  <c r="AC905" i="10" l="1"/>
  <c r="AC235" i="10"/>
  <c r="AC906" i="10" l="1"/>
  <c r="AC236" i="10"/>
  <c r="AC907" i="10" l="1"/>
  <c r="AC237" i="10"/>
  <c r="AC238" i="10" l="1"/>
  <c r="AC239" i="10" l="1"/>
  <c r="AC240" i="10" l="1"/>
  <c r="AC241" i="10" l="1"/>
  <c r="AC242" i="10" l="1"/>
  <c r="AC243" i="10" l="1"/>
  <c r="AC244" i="10" l="1"/>
  <c r="AC245" i="10" l="1"/>
  <c r="AC246" i="10" l="1"/>
  <c r="AC247" i="10" l="1"/>
  <c r="AC249" i="10" l="1"/>
  <c r="AC248" i="10"/>
  <c r="AC250" i="10" l="1"/>
  <c r="AC251" i="10" l="1"/>
  <c r="AC252" i="10" l="1"/>
  <c r="AC253" i="10" l="1"/>
  <c r="AC254" i="10" l="1"/>
  <c r="AC255" i="10" l="1"/>
  <c r="AC257" i="10" l="1"/>
  <c r="AC256" i="10"/>
  <c r="AC258" i="10" l="1"/>
  <c r="AC259" i="10" l="1"/>
  <c r="AC260" i="10" l="1"/>
  <c r="AC261" i="10" l="1"/>
  <c r="AC262" i="10" l="1"/>
  <c r="AC263" i="10" l="1"/>
  <c r="AC264" i="10" l="1"/>
  <c r="AC265" i="10" l="1"/>
  <c r="AC266" i="10" l="1"/>
  <c r="AC267" i="10" l="1"/>
  <c r="AC268" i="10" l="1"/>
  <c r="AC269" i="10" l="1"/>
  <c r="AC270" i="10" l="1"/>
  <c r="AC271" i="10" l="1"/>
  <c r="AC272" i="10" l="1"/>
  <c r="AC273" i="10" l="1"/>
  <c r="AC274" i="10" l="1"/>
  <c r="AC275" i="10" l="1"/>
  <c r="AC276" i="10" l="1"/>
  <c r="AC277" i="10" l="1"/>
  <c r="AC278" i="10" l="1"/>
  <c r="AC280" i="10" l="1"/>
  <c r="AC279" i="10"/>
  <c r="AC281" i="10" l="1"/>
  <c r="AC282" i="10"/>
  <c r="AC283" i="10" l="1"/>
  <c r="AC284" i="10" l="1"/>
  <c r="AC285" i="10" l="1"/>
  <c r="AC286" i="10" l="1"/>
  <c r="AC287" i="10" l="1"/>
  <c r="AC288" i="10" l="1"/>
  <c r="AC289" i="10" l="1"/>
  <c r="AC290" i="10" l="1"/>
  <c r="AC291" i="10" l="1"/>
  <c r="AC292" i="10" l="1"/>
  <c r="AC293" i="10" l="1"/>
  <c r="AC294" i="10" l="1"/>
  <c r="AC295" i="10" l="1"/>
  <c r="AC296" i="10" l="1"/>
  <c r="AC297" i="10" l="1"/>
  <c r="AC298" i="10" l="1"/>
  <c r="AC299" i="10" l="1"/>
  <c r="AC300" i="10" l="1"/>
  <c r="AC301" i="10" l="1"/>
  <c r="AC303" i="10" l="1"/>
  <c r="AC302" i="10"/>
  <c r="AC304" i="10" l="1"/>
  <c r="AC305" i="10" l="1"/>
  <c r="AC306" i="10" l="1"/>
  <c r="AC307" i="10" l="1"/>
  <c r="AC308" i="10" l="1"/>
  <c r="AC309" i="10" l="1"/>
  <c r="AC310" i="10" l="1"/>
  <c r="AC311" i="10" l="1"/>
  <c r="AC312" i="10" l="1"/>
  <c r="AC313" i="10" l="1"/>
  <c r="AC314" i="10" l="1"/>
  <c r="AC315" i="10" l="1"/>
  <c r="AC316" i="10" l="1"/>
  <c r="AC317" i="10" l="1"/>
  <c r="AC318" i="10" l="1"/>
  <c r="AC319" i="10" l="1"/>
  <c r="AC320" i="10" l="1"/>
  <c r="AC321" i="10"/>
  <c r="AC322" i="10" l="1"/>
  <c r="AC323" i="10" l="1"/>
  <c r="AC324" i="10" l="1"/>
  <c r="AC325" i="10" l="1"/>
  <c r="AC326" i="10"/>
  <c r="AC327" i="10" l="1"/>
  <c r="AC328" i="10" l="1"/>
  <c r="AC329" i="10" l="1"/>
  <c r="AC330" i="10" l="1"/>
  <c r="AC331" i="10" l="1"/>
  <c r="AC333" i="10" l="1"/>
  <c r="AC332" i="10"/>
  <c r="AC334" i="10" l="1"/>
  <c r="AC336" i="10" l="1"/>
  <c r="AC335" i="10"/>
  <c r="AC337" i="10" l="1"/>
  <c r="AC338" i="10" l="1"/>
  <c r="AC339" i="10" l="1"/>
  <c r="AC341" i="10" l="1"/>
  <c r="AC340" i="10"/>
  <c r="AC342" i="10"/>
  <c r="AC343" i="10" l="1"/>
  <c r="AC344" i="10" l="1"/>
  <c r="AC345" i="10" l="1"/>
  <c r="AC346" i="10" l="1"/>
  <c r="AC347" i="10" l="1"/>
  <c r="AC348" i="10" l="1"/>
  <c r="AC349" i="10" l="1"/>
  <c r="AC350" i="10" l="1"/>
  <c r="AC351" i="10" l="1"/>
  <c r="AC352" i="10" l="1"/>
  <c r="AC353" i="10" l="1"/>
  <c r="AC354" i="10" l="1"/>
  <c r="AC355" i="10" l="1"/>
  <c r="AC356" i="10" l="1"/>
  <c r="AC357" i="10" l="1"/>
  <c r="AC358" i="10" l="1"/>
  <c r="AC359" i="10" l="1"/>
  <c r="AC360" i="10" l="1"/>
  <c r="AC361" i="10" l="1"/>
  <c r="AC362" i="10" l="1"/>
  <c r="AC363" i="10" l="1"/>
  <c r="AC364" i="10" l="1"/>
  <c r="AC365" i="10" l="1"/>
  <c r="AC367" i="10" l="1"/>
  <c r="AC366" i="10"/>
  <c r="AC368" i="10" l="1"/>
  <c r="AC369" i="10" l="1"/>
  <c r="AC370" i="10" l="1"/>
  <c r="AC372" i="10" l="1"/>
  <c r="AC371" i="10"/>
  <c r="AC373" i="10" l="1"/>
  <c r="AC374" i="10" l="1"/>
  <c r="AC375" i="10" l="1"/>
  <c r="AC376" i="10" l="1"/>
  <c r="AC377" i="10" l="1"/>
  <c r="AC378" i="10" l="1"/>
  <c r="AC379" i="10" l="1"/>
  <c r="AC380" i="10" l="1"/>
  <c r="AC381" i="10" l="1"/>
  <c r="AC382" i="10" l="1"/>
  <c r="AC383" i="10" l="1"/>
  <c r="AC384" i="10" l="1"/>
  <c r="AC385" i="10" l="1"/>
  <c r="AC386" i="10" l="1"/>
  <c r="AC387" i="10" l="1"/>
  <c r="AC388" i="10"/>
  <c r="AC389" i="10" l="1"/>
  <c r="AC390" i="10" l="1"/>
  <c r="AC391" i="10" l="1"/>
  <c r="AC392" i="10" l="1"/>
  <c r="AC393" i="10" l="1"/>
  <c r="AC394" i="10" l="1"/>
  <c r="AC395" i="10" l="1"/>
  <c r="AC396" i="10" l="1"/>
  <c r="AC397" i="10" l="1"/>
  <c r="AC398" i="10" l="1"/>
  <c r="AC399" i="10" l="1"/>
  <c r="AC400" i="10" l="1"/>
  <c r="AC401" i="10" l="1"/>
  <c r="AC402" i="10" l="1"/>
  <c r="AC403" i="10"/>
  <c r="AC404" i="10" l="1"/>
  <c r="AC405" i="10" l="1"/>
  <c r="AC406" i="10" l="1"/>
  <c r="AC407" i="10" l="1"/>
  <c r="AC408" i="10" l="1"/>
  <c r="AC409" i="10" l="1"/>
  <c r="AC410" i="10" l="1"/>
  <c r="AC411" i="10" l="1"/>
  <c r="AC412" i="10" l="1"/>
  <c r="AC413" i="10" l="1"/>
  <c r="AC414" i="10" l="1"/>
  <c r="AC415" i="10"/>
  <c r="AC416" i="10" l="1"/>
  <c r="AC417" i="10" l="1"/>
  <c r="AC418" i="10" l="1"/>
  <c r="AC419" i="10" l="1"/>
  <c r="AC420" i="10" l="1"/>
  <c r="AC421" i="10" l="1"/>
  <c r="AC423" i="10" l="1"/>
  <c r="AC422" i="10"/>
  <c r="AC424" i="10" l="1"/>
  <c r="AC425" i="10" l="1"/>
  <c r="AC426" i="10" l="1"/>
  <c r="AC427" i="10" l="1"/>
  <c r="AC428" i="10" l="1"/>
  <c r="AC429" i="10" l="1"/>
  <c r="AC430" i="10" l="1"/>
  <c r="AC431" i="10" l="1"/>
  <c r="AC432" i="10" l="1"/>
  <c r="AC434" i="10" l="1"/>
  <c r="AC433" i="10"/>
  <c r="AC435" i="10" l="1"/>
  <c r="AC436" i="10" l="1"/>
  <c r="AC437" i="10" l="1"/>
  <c r="AC438" i="10" l="1"/>
  <c r="AC439" i="10" l="1"/>
  <c r="AC440" i="10" l="1"/>
  <c r="AC441" i="10" l="1"/>
  <c r="AC442" i="10" l="1"/>
  <c r="AC443" i="10" l="1"/>
  <c r="AC444" i="10"/>
  <c r="AC445" i="10" l="1"/>
  <c r="AC446" i="10" l="1"/>
  <c r="AC447" i="10" l="1"/>
  <c r="AC448" i="10" l="1"/>
  <c r="AC449" i="10"/>
  <c r="AC450" i="10" l="1"/>
  <c r="AC451" i="10" l="1"/>
  <c r="AC452" i="10" l="1"/>
  <c r="AC453" i="10" l="1"/>
  <c r="AC454" i="10" l="1"/>
  <c r="AC455" i="10" l="1"/>
  <c r="AC456" i="10" l="1"/>
  <c r="AC457" i="10" l="1"/>
  <c r="AC458" i="10" l="1"/>
  <c r="AC459" i="10" l="1"/>
  <c r="AC460" i="10"/>
  <c r="AC461" i="10" l="1"/>
  <c r="AC462" i="10" l="1"/>
  <c r="AC463" i="10" l="1"/>
  <c r="AC465" i="10" l="1"/>
  <c r="AC464" i="10"/>
  <c r="AC466" i="10" l="1"/>
  <c r="AC467" i="10" l="1"/>
  <c r="AC468" i="10" l="1"/>
  <c r="AC469" i="10" l="1"/>
  <c r="AC470" i="10" l="1"/>
  <c r="AC471" i="10" l="1"/>
  <c r="AC472" i="10" l="1"/>
  <c r="AC473" i="10" l="1"/>
  <c r="AC474" i="10" l="1"/>
  <c r="AC475" i="10" l="1"/>
  <c r="AC476" i="10" l="1"/>
  <c r="AC477" i="10" l="1"/>
  <c r="AC478" i="10" l="1"/>
  <c r="AC479" i="10" l="1"/>
  <c r="AC480" i="10" l="1"/>
  <c r="AC481" i="10" l="1"/>
  <c r="AC482" i="10" l="1"/>
  <c r="AC483" i="10" l="1"/>
  <c r="AC484" i="10" l="1"/>
  <c r="AC485" i="10" l="1"/>
  <c r="AC486" i="10" l="1"/>
  <c r="AC487" i="10" l="1"/>
  <c r="AC488" i="10" l="1"/>
  <c r="AC489" i="10" l="1"/>
  <c r="AC490" i="10" l="1"/>
  <c r="AC491" i="10" l="1"/>
  <c r="AC492" i="10" l="1"/>
  <c r="AC493" i="10" l="1"/>
  <c r="AC494" i="10" l="1"/>
  <c r="AC495" i="10" l="1"/>
  <c r="AC496" i="10" l="1"/>
  <c r="AC497" i="10" l="1"/>
  <c r="AC498" i="10" l="1"/>
  <c r="AC499" i="10" l="1"/>
  <c r="AC500" i="10" l="1"/>
  <c r="AC501" i="10" l="1"/>
  <c r="AC502" i="10" l="1"/>
  <c r="AC503" i="10" l="1"/>
  <c r="AC504" i="10" l="1"/>
  <c r="AC505" i="10" l="1"/>
  <c r="AC506" i="10" l="1"/>
  <c r="AC507" i="10" l="1"/>
  <c r="AC508" i="10" l="1"/>
  <c r="AC509" i="10" l="1"/>
  <c r="AC510" i="10" l="1"/>
  <c r="AC511" i="10" l="1"/>
  <c r="AC512" i="10" l="1"/>
  <c r="AC513" i="10" l="1"/>
  <c r="AC514" i="10" l="1"/>
  <c r="AC515" i="10" l="1"/>
  <c r="AC516" i="10" l="1"/>
  <c r="AC517" i="10" l="1"/>
  <c r="AC518" i="10" l="1"/>
  <c r="AC519" i="10" l="1"/>
  <c r="AC520" i="10" l="1"/>
  <c r="AC521" i="10" l="1"/>
  <c r="AC522" i="10" l="1"/>
  <c r="AC523" i="10" l="1"/>
  <c r="AC524" i="10" l="1"/>
  <c r="AC525" i="10" l="1"/>
  <c r="AC526" i="10"/>
  <c r="AC527" i="10" l="1"/>
  <c r="AC528" i="10" l="1"/>
  <c r="AC529" i="10" l="1"/>
  <c r="AC530" i="10" l="1"/>
  <c r="AC531" i="10" l="1"/>
  <c r="AC532" i="10" l="1"/>
  <c r="AC534" i="10" l="1"/>
  <c r="AC533" i="10"/>
  <c r="AC535" i="10" l="1"/>
  <c r="AC536" i="10" l="1"/>
  <c r="AC537" i="10" l="1"/>
  <c r="AC538" i="10" l="1"/>
  <c r="AC539" i="10" l="1"/>
  <c r="AC540" i="10" l="1"/>
  <c r="AC541" i="10" l="1"/>
  <c r="AC542" i="10" l="1"/>
  <c r="AC543" i="10" l="1"/>
  <c r="AC544" i="10" l="1"/>
  <c r="AC545" i="10" l="1"/>
  <c r="AC546" i="10" l="1"/>
  <c r="AC547" i="10" l="1"/>
  <c r="AC548" i="10" l="1"/>
  <c r="AC549" i="10" l="1"/>
  <c r="AC550" i="10" l="1"/>
  <c r="AC551" i="10" l="1"/>
  <c r="AC552" i="10" l="1"/>
  <c r="AC553" i="10" l="1"/>
  <c r="AC554" i="10" l="1"/>
  <c r="AC555" i="10" l="1"/>
  <c r="AC556" i="10" l="1"/>
  <c r="AC557" i="10"/>
  <c r="AC558" i="10" l="1"/>
  <c r="AC559" i="10" l="1"/>
  <c r="AC560" i="10" l="1"/>
  <c r="AC561" i="10" l="1"/>
  <c r="AC562" i="10" l="1"/>
  <c r="AC563" i="10" l="1"/>
  <c r="AC564" i="10" l="1"/>
  <c r="AC565" i="10" l="1"/>
  <c r="AC566" i="10" l="1"/>
  <c r="AC567" i="10" l="1"/>
  <c r="AC568" i="10" l="1"/>
  <c r="AC569" i="10" l="1"/>
  <c r="AC570" i="10" l="1"/>
  <c r="AC571" i="10" l="1"/>
  <c r="AC572" i="10" l="1"/>
  <c r="AC573" i="10" l="1"/>
  <c r="AC574" i="10" l="1"/>
  <c r="AC575" i="10" l="1"/>
  <c r="AC576" i="10" l="1"/>
  <c r="AC577" i="10" l="1"/>
  <c r="AC578" i="10" l="1"/>
  <c r="AC579" i="10" l="1"/>
  <c r="AC580" i="10" l="1"/>
  <c r="AC581" i="10" l="1"/>
  <c r="AC582" i="10" l="1"/>
  <c r="AC583" i="10" l="1"/>
  <c r="AC584" i="10" l="1"/>
  <c r="AC585" i="10" l="1"/>
  <c r="AC586" i="10" l="1"/>
  <c r="AC587" i="10" l="1"/>
  <c r="AC588" i="10"/>
  <c r="AC589" i="10" l="1"/>
  <c r="AC590" i="10" l="1"/>
  <c r="AC591" i="10" l="1"/>
  <c r="AC592" i="10" l="1"/>
  <c r="AC593" i="10" l="1"/>
  <c r="AC594" i="10" l="1"/>
  <c r="AC595" i="10" l="1"/>
  <c r="AC596" i="10" l="1"/>
  <c r="AC597" i="10" l="1"/>
  <c r="AC598" i="10" l="1"/>
  <c r="AC599" i="10" l="1"/>
  <c r="AC600" i="10" l="1"/>
  <c r="AC601" i="10" l="1"/>
  <c r="AC602" i="10" l="1"/>
  <c r="AC603" i="10" l="1"/>
  <c r="AC604" i="10" l="1"/>
  <c r="AC605" i="10" l="1"/>
  <c r="AC606" i="10" l="1"/>
  <c r="AC607" i="10" l="1"/>
  <c r="AC608" i="10" l="1"/>
  <c r="AC609" i="10" l="1"/>
  <c r="AC610" i="10" l="1"/>
  <c r="AC611" i="10" l="1"/>
  <c r="AC612" i="10" l="1"/>
  <c r="AC613" i="10"/>
  <c r="AC614" i="10" l="1"/>
  <c r="AC615" i="10" l="1"/>
  <c r="AC616" i="10" l="1"/>
  <c r="AC617" i="10" l="1"/>
  <c r="AC618" i="10" l="1"/>
  <c r="AC619" i="10"/>
  <c r="AC620" i="10" l="1"/>
  <c r="AC621" i="10" l="1"/>
  <c r="AC622" i="10" l="1"/>
  <c r="AC623" i="10" l="1"/>
  <c r="AC624" i="10" l="1"/>
  <c r="AC625" i="10" l="1"/>
  <c r="AC626" i="10" l="1"/>
  <c r="AC627" i="10" l="1"/>
  <c r="AC628" i="10" l="1"/>
  <c r="AC629" i="10" l="1"/>
  <c r="AC630" i="10" l="1"/>
  <c r="AC631" i="10" l="1"/>
  <c r="AC632" i="10" l="1"/>
  <c r="AC633" i="10" l="1"/>
  <c r="AC634" i="10" l="1"/>
  <c r="AC635" i="10" l="1"/>
  <c r="AC636" i="10" l="1"/>
  <c r="AC637" i="10" l="1"/>
  <c r="AC638" i="10" l="1"/>
  <c r="AC639" i="10" l="1"/>
  <c r="AC640" i="10" l="1"/>
  <c r="AC641" i="10" l="1"/>
  <c r="AC642" i="10" l="1"/>
  <c r="AC643" i="10" l="1"/>
  <c r="AC644" i="10" l="1"/>
  <c r="AC645" i="10" l="1"/>
  <c r="AC646" i="10" l="1"/>
  <c r="AC647" i="10" l="1"/>
  <c r="AC648" i="10" l="1"/>
  <c r="AC649" i="10" l="1"/>
  <c r="AC650" i="10"/>
  <c r="AC651" i="10" l="1"/>
  <c r="AC652" i="10" l="1"/>
  <c r="AC653" i="10" l="1"/>
  <c r="AC654" i="10" l="1"/>
  <c r="AC655" i="10" l="1"/>
  <c r="AC656" i="10" l="1"/>
  <c r="AC657" i="10" l="1"/>
  <c r="AC658" i="10" l="1"/>
  <c r="AC659" i="10" l="1"/>
  <c r="AC660" i="10" l="1"/>
  <c r="AC661" i="10" l="1"/>
  <c r="AC662" i="10" l="1"/>
  <c r="AC663" i="10" l="1"/>
  <c r="AC664" i="10" l="1"/>
  <c r="AC665" i="10" l="1"/>
  <c r="AC666" i="10" l="1"/>
  <c r="AC667" i="10" l="1"/>
  <c r="AC668" i="10" l="1"/>
  <c r="AC669" i="10" l="1"/>
  <c r="AC670" i="10" l="1"/>
  <c r="AC671" i="10" l="1"/>
  <c r="AC672" i="10" l="1"/>
  <c r="AC673" i="10" l="1"/>
  <c r="AC674" i="10" l="1"/>
  <c r="AC675" i="10" l="1"/>
  <c r="AC676" i="10" l="1"/>
  <c r="AC677" i="10" l="1"/>
  <c r="AC678" i="10" l="1"/>
  <c r="AC679" i="10" l="1"/>
  <c r="AC680" i="10" l="1"/>
  <c r="AC681" i="10" l="1"/>
  <c r="AC683" i="10" l="1"/>
  <c r="AC682" i="10"/>
  <c r="AC684" i="10" l="1"/>
  <c r="AC685" i="10" l="1"/>
  <c r="AC686" i="10" l="1"/>
  <c r="AC687" i="10" l="1"/>
  <c r="AC688" i="10" l="1"/>
  <c r="AC689" i="10" l="1"/>
  <c r="AC690" i="10" l="1"/>
  <c r="AC691" i="10" l="1"/>
  <c r="AC692" i="10" l="1"/>
  <c r="AC693" i="10" l="1"/>
  <c r="AC694" i="10" l="1"/>
  <c r="AC695" i="10" l="1"/>
  <c r="AC696" i="10" l="1"/>
  <c r="AC697" i="10" l="1"/>
  <c r="AC698" i="10" l="1"/>
  <c r="AC699" i="10" l="1"/>
  <c r="AC700" i="10" l="1"/>
  <c r="AC701" i="10" l="1"/>
  <c r="AC702" i="10" l="1"/>
  <c r="AC703" i="10" l="1"/>
  <c r="AC704" i="10" l="1"/>
  <c r="AC705" i="10" l="1"/>
  <c r="AC706" i="10" l="1"/>
  <c r="AC707" i="10" l="1"/>
  <c r="AC708" i="10" l="1"/>
  <c r="AC709" i="10" l="1"/>
  <c r="AC710" i="10" l="1"/>
  <c r="AC711" i="10"/>
  <c r="AC712" i="10" l="1"/>
  <c r="AC713" i="10" l="1"/>
  <c r="AC714" i="10" l="1"/>
  <c r="AC715" i="10" l="1"/>
  <c r="AC716" i="10" l="1"/>
  <c r="AC717" i="10" l="1"/>
  <c r="AC718" i="10" l="1"/>
  <c r="AC719" i="10" l="1"/>
  <c r="AC720" i="10" l="1"/>
  <c r="AC721" i="10" l="1"/>
  <c r="AC722" i="10" l="1"/>
  <c r="AC723" i="10" l="1"/>
  <c r="AC724" i="10" l="1"/>
  <c r="AC725" i="10" l="1"/>
  <c r="AC726" i="10" l="1"/>
  <c r="AC727" i="10" l="1"/>
  <c r="AC728" i="10" l="1"/>
  <c r="AC729" i="10" l="1"/>
  <c r="AC730" i="10" l="1"/>
  <c r="AC731" i="10" l="1"/>
  <c r="AC732" i="10" l="1"/>
  <c r="A2" i="9" l="1"/>
  <c r="C1" i="8"/>
  <c r="B1" i="5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70" i="4"/>
  <c r="C270" i="4"/>
  <c r="B271" i="4"/>
  <c r="C271" i="4"/>
  <c r="B272" i="4"/>
  <c r="C272" i="4"/>
  <c r="B273" i="4"/>
  <c r="C273" i="4"/>
  <c r="B274" i="4"/>
  <c r="C274" i="4"/>
  <c r="B275" i="4"/>
  <c r="C275" i="4"/>
  <c r="B276" i="4"/>
  <c r="C276" i="4"/>
  <c r="B277" i="4"/>
  <c r="C277" i="4"/>
  <c r="B278" i="4"/>
  <c r="C278" i="4"/>
  <c r="B279" i="4"/>
  <c r="C279" i="4"/>
  <c r="B280" i="4"/>
  <c r="C280" i="4"/>
  <c r="B281" i="4"/>
  <c r="C281" i="4"/>
  <c r="B282" i="4"/>
  <c r="C282" i="4"/>
  <c r="B283" i="4"/>
  <c r="C283" i="4"/>
  <c r="B284" i="4"/>
  <c r="C284" i="4"/>
  <c r="B285" i="4"/>
  <c r="C285" i="4"/>
  <c r="B286" i="4"/>
  <c r="C286" i="4"/>
  <c r="B287" i="4"/>
  <c r="C287" i="4"/>
  <c r="B288" i="4"/>
  <c r="C288" i="4"/>
  <c r="B289" i="4"/>
  <c r="C289" i="4"/>
  <c r="B290" i="4"/>
  <c r="C290" i="4"/>
  <c r="B291" i="4"/>
  <c r="C291" i="4"/>
  <c r="B292" i="4"/>
  <c r="C292" i="4"/>
  <c r="B293" i="4"/>
  <c r="C293" i="4"/>
  <c r="B294" i="4"/>
  <c r="C294" i="4"/>
  <c r="B295" i="4"/>
  <c r="C295" i="4"/>
  <c r="B296" i="4"/>
  <c r="C296" i="4"/>
  <c r="B297" i="4"/>
  <c r="C297" i="4"/>
  <c r="B298" i="4"/>
  <c r="C298" i="4"/>
  <c r="B299" i="4"/>
  <c r="C299" i="4"/>
  <c r="B300" i="4"/>
  <c r="C300" i="4"/>
  <c r="B301" i="4"/>
  <c r="C301" i="4"/>
  <c r="B302" i="4"/>
  <c r="C302" i="4"/>
  <c r="B303" i="4"/>
  <c r="C303" i="4"/>
  <c r="B304" i="4"/>
  <c r="C304" i="4"/>
  <c r="B305" i="4"/>
  <c r="C305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C7" i="4"/>
  <c r="D7" i="4"/>
  <c r="E7" i="4"/>
  <c r="F7" i="4"/>
  <c r="B7" i="4"/>
  <c r="A78" i="4" l="1"/>
  <c r="A70" i="4"/>
  <c r="A62" i="4"/>
  <c r="A54" i="4"/>
  <c r="A46" i="4"/>
  <c r="A38" i="4"/>
  <c r="A22" i="4"/>
  <c r="A14" i="4"/>
  <c r="A128" i="4"/>
  <c r="A120" i="4"/>
  <c r="A112" i="4"/>
  <c r="A302" i="4"/>
  <c r="A294" i="4"/>
  <c r="A286" i="4"/>
  <c r="A278" i="4"/>
  <c r="A270" i="4"/>
  <c r="A262" i="4"/>
  <c r="A254" i="4"/>
  <c r="A246" i="4"/>
  <c r="A238" i="4"/>
  <c r="A33" i="4"/>
  <c r="A25" i="4"/>
  <c r="A17" i="4"/>
  <c r="A9" i="4"/>
  <c r="A123" i="4"/>
  <c r="A115" i="4"/>
  <c r="A305" i="4"/>
  <c r="A297" i="4"/>
  <c r="A289" i="4"/>
  <c r="A273" i="4"/>
  <c r="A265" i="4"/>
  <c r="A257" i="4"/>
  <c r="A249" i="4"/>
  <c r="A241" i="4"/>
  <c r="A233" i="4"/>
  <c r="A225" i="4"/>
  <c r="A209" i="4"/>
  <c r="A201" i="4"/>
  <c r="A193" i="4"/>
  <c r="A89" i="4"/>
  <c r="A81" i="4"/>
  <c r="A73" i="4"/>
  <c r="A65" i="4"/>
  <c r="A57" i="4"/>
  <c r="A49" i="4"/>
  <c r="A41" i="4"/>
  <c r="A230" i="4"/>
  <c r="A222" i="4"/>
  <c r="A214" i="4"/>
  <c r="A206" i="4"/>
  <c r="A198" i="4"/>
  <c r="A190" i="4"/>
  <c r="A182" i="4"/>
  <c r="A174" i="4"/>
  <c r="A102" i="4"/>
  <c r="A94" i="4"/>
  <c r="A86" i="4"/>
  <c r="A30" i="4"/>
  <c r="A166" i="4"/>
  <c r="A158" i="4"/>
  <c r="A150" i="4"/>
  <c r="A142" i="4"/>
  <c r="A134" i="4"/>
  <c r="A60" i="4"/>
  <c r="A36" i="4"/>
  <c r="A20" i="4"/>
  <c r="A284" i="4"/>
  <c r="A260" i="4"/>
  <c r="A244" i="4"/>
  <c r="A236" i="4"/>
  <c r="A188" i="4"/>
  <c r="A164" i="4"/>
  <c r="A132" i="4"/>
  <c r="A104" i="4"/>
  <c r="A96" i="4"/>
  <c r="A80" i="4"/>
  <c r="A72" i="4"/>
  <c r="A64" i="4"/>
  <c r="A48" i="4"/>
  <c r="A40" i="4"/>
  <c r="A32" i="4"/>
  <c r="A16" i="4"/>
  <c r="A296" i="4"/>
  <c r="A288" i="4"/>
  <c r="A280" i="4"/>
  <c r="A264" i="4"/>
  <c r="A256" i="4"/>
  <c r="A248" i="4"/>
  <c r="A232" i="4"/>
  <c r="A224" i="4"/>
  <c r="A216" i="4"/>
  <c r="A200" i="4"/>
  <c r="A192" i="4"/>
  <c r="A184" i="4"/>
  <c r="A168" i="4"/>
  <c r="A160" i="4"/>
  <c r="A152" i="4"/>
  <c r="A136" i="4"/>
  <c r="A100" i="4"/>
  <c r="A92" i="4"/>
  <c r="A84" i="4"/>
  <c r="A76" i="4"/>
  <c r="A68" i="4"/>
  <c r="A52" i="4"/>
  <c r="A44" i="4"/>
  <c r="A28" i="4"/>
  <c r="A12" i="4"/>
  <c r="A300" i="4"/>
  <c r="A292" i="4"/>
  <c r="A276" i="4"/>
  <c r="A268" i="4"/>
  <c r="A252" i="4"/>
  <c r="A228" i="4"/>
  <c r="A220" i="4"/>
  <c r="A212" i="4"/>
  <c r="A204" i="4"/>
  <c r="A196" i="4"/>
  <c r="A180" i="4"/>
  <c r="A172" i="4"/>
  <c r="A156" i="4"/>
  <c r="A148" i="4"/>
  <c r="A140" i="4"/>
  <c r="A106" i="4"/>
  <c r="A98" i="4"/>
  <c r="A90" i="4"/>
  <c r="A82" i="4"/>
  <c r="A74" i="4"/>
  <c r="A58" i="4"/>
  <c r="A50" i="4"/>
  <c r="A34" i="4"/>
  <c r="A26" i="4"/>
  <c r="A18" i="4"/>
  <c r="A10" i="4"/>
  <c r="A298" i="4"/>
  <c r="A290" i="4"/>
  <c r="A282" i="4"/>
  <c r="A274" i="4"/>
  <c r="A266" i="4"/>
  <c r="A258" i="4"/>
  <c r="A250" i="4"/>
  <c r="A101" i="4"/>
  <c r="A93" i="4"/>
  <c r="A88" i="4"/>
  <c r="A85" i="4"/>
  <c r="A77" i="4"/>
  <c r="A69" i="4"/>
  <c r="A61" i="4"/>
  <c r="A56" i="4"/>
  <c r="A53" i="4"/>
  <c r="A45" i="4"/>
  <c r="A37" i="4"/>
  <c r="A29" i="4"/>
  <c r="A24" i="4"/>
  <c r="A21" i="4"/>
  <c r="A13" i="4"/>
  <c r="A127" i="4"/>
  <c r="A119" i="4"/>
  <c r="A111" i="4"/>
  <c r="A304" i="4"/>
  <c r="A301" i="4"/>
  <c r="A293" i="4"/>
  <c r="A285" i="4"/>
  <c r="A277" i="4"/>
  <c r="A272" i="4"/>
  <c r="A269" i="4"/>
  <c r="A261" i="4"/>
  <c r="A253" i="4"/>
  <c r="A245" i="4"/>
  <c r="A240" i="4"/>
  <c r="A237" i="4"/>
  <c r="A229" i="4"/>
  <c r="A221" i="4"/>
  <c r="A213" i="4"/>
  <c r="A208" i="4"/>
  <c r="A205" i="4"/>
  <c r="A197" i="4"/>
  <c r="A189" i="4"/>
  <c r="A181" i="4"/>
  <c r="A176" i="4"/>
  <c r="A173" i="4"/>
  <c r="A165" i="4"/>
  <c r="A157" i="4"/>
  <c r="A144" i="4"/>
  <c r="A105" i="4"/>
  <c r="A97" i="4"/>
  <c r="A126" i="4"/>
  <c r="A118" i="4"/>
  <c r="A110" i="4"/>
  <c r="A281" i="4"/>
  <c r="A217" i="4"/>
  <c r="A185" i="4"/>
  <c r="A177" i="4"/>
  <c r="A169" i="4"/>
  <c r="A161" i="4"/>
  <c r="A153" i="4"/>
  <c r="A145" i="4"/>
  <c r="A137" i="4"/>
  <c r="A107" i="4"/>
  <c r="A99" i="4"/>
  <c r="A91" i="4"/>
  <c r="A83" i="4"/>
  <c r="A75" i="4"/>
  <c r="A67" i="4"/>
  <c r="A59" i="4"/>
  <c r="A51" i="4"/>
  <c r="A43" i="4"/>
  <c r="A35" i="4"/>
  <c r="A27" i="4"/>
  <c r="A19" i="4"/>
  <c r="A11" i="4"/>
  <c r="A125" i="4"/>
  <c r="A117" i="4"/>
  <c r="A109" i="4"/>
  <c r="A299" i="4"/>
  <c r="A291" i="4"/>
  <c r="A283" i="4"/>
  <c r="A275" i="4"/>
  <c r="A267" i="4"/>
  <c r="A259" i="4"/>
  <c r="A251" i="4"/>
  <c r="A243" i="4"/>
  <c r="A235" i="4"/>
  <c r="A227" i="4"/>
  <c r="A219" i="4"/>
  <c r="A211" i="4"/>
  <c r="A203" i="4"/>
  <c r="A195" i="4"/>
  <c r="A187" i="4"/>
  <c r="A179" i="4"/>
  <c r="A171" i="4"/>
  <c r="A163" i="4"/>
  <c r="A155" i="4"/>
  <c r="A147" i="4"/>
  <c r="A139" i="4"/>
  <c r="A131" i="4"/>
  <c r="A122" i="4"/>
  <c r="A114" i="4"/>
  <c r="A103" i="4"/>
  <c r="A95" i="4"/>
  <c r="A87" i="4"/>
  <c r="A79" i="4"/>
  <c r="A71" i="4"/>
  <c r="A63" i="4"/>
  <c r="A55" i="4"/>
  <c r="A47" i="4"/>
  <c r="A39" i="4"/>
  <c r="A31" i="4"/>
  <c r="A23" i="4"/>
  <c r="A15" i="4"/>
  <c r="A129" i="4"/>
  <c r="A124" i="4"/>
  <c r="A121" i="4"/>
  <c r="A116" i="4"/>
  <c r="A113" i="4"/>
  <c r="A108" i="4"/>
  <c r="A303" i="4"/>
  <c r="A295" i="4"/>
  <c r="A287" i="4"/>
  <c r="A279" i="4"/>
  <c r="A271" i="4"/>
  <c r="A263" i="4"/>
  <c r="A255" i="4"/>
  <c r="A247" i="4"/>
  <c r="A239" i="4"/>
  <c r="A231" i="4"/>
  <c r="A223" i="4"/>
  <c r="A215" i="4"/>
  <c r="A207" i="4"/>
  <c r="A199" i="4"/>
  <c r="A191" i="4"/>
  <c r="A183" i="4"/>
  <c r="A175" i="4"/>
  <c r="A167" i="4"/>
  <c r="A159" i="4"/>
  <c r="A151" i="4"/>
  <c r="A143" i="4"/>
  <c r="A135" i="4"/>
  <c r="A8" i="4"/>
  <c r="A66" i="4"/>
  <c r="A42" i="4"/>
  <c r="A242" i="4"/>
  <c r="A234" i="4"/>
  <c r="A226" i="4"/>
  <c r="A218" i="4"/>
  <c r="A210" i="4"/>
  <c r="A202" i="4"/>
  <c r="A194" i="4"/>
  <c r="A186" i="4"/>
  <c r="A178" i="4"/>
  <c r="A170" i="4"/>
  <c r="A162" i="4"/>
  <c r="A154" i="4"/>
  <c r="A149" i="4"/>
  <c r="A146" i="4"/>
  <c r="A141" i="4"/>
  <c r="A138" i="4"/>
  <c r="A133" i="4"/>
  <c r="A130" i="4"/>
  <c r="D7" i="5" l="1"/>
  <c r="B65" i="8"/>
  <c r="B112" i="8"/>
  <c r="B101" i="8"/>
  <c r="B114" i="8" s="1"/>
  <c r="B102" i="8"/>
  <c r="B115" i="8" s="1"/>
  <c r="B103" i="8"/>
  <c r="B104" i="8"/>
  <c r="B105" i="8"/>
  <c r="B118" i="8" s="1"/>
  <c r="B106" i="8"/>
  <c r="B107" i="8"/>
  <c r="B100" i="8"/>
  <c r="B3" i="8"/>
  <c r="B66" i="8" s="1"/>
  <c r="B4" i="8"/>
  <c r="B67" i="8" s="1"/>
  <c r="B5" i="8"/>
  <c r="B6" i="8"/>
  <c r="B69" i="8" s="1"/>
  <c r="B7" i="8"/>
  <c r="B70" i="8" s="1"/>
  <c r="B8" i="8"/>
  <c r="B71" i="8" s="1"/>
  <c r="B9" i="8"/>
  <c r="B10" i="8"/>
  <c r="B73" i="8" s="1"/>
  <c r="B113" i="8" l="1"/>
  <c r="B120" i="8"/>
  <c r="J10" i="8"/>
  <c r="R10" i="8"/>
  <c r="K10" i="8"/>
  <c r="S10" i="8"/>
  <c r="O10" i="8"/>
  <c r="Q10" i="8"/>
  <c r="T10" i="8"/>
  <c r="M10" i="8"/>
  <c r="H10" i="8"/>
  <c r="P10" i="8"/>
  <c r="I10" i="8"/>
  <c r="L10" i="8"/>
  <c r="N10" i="8"/>
  <c r="B119" i="8"/>
  <c r="B72" i="8"/>
  <c r="B117" i="8"/>
  <c r="B116" i="8"/>
  <c r="B68" i="8"/>
  <c r="A131" i="5"/>
  <c r="A130" i="5"/>
  <c r="B19" i="5" l="1"/>
  <c r="B29" i="5" s="1"/>
  <c r="B20" i="5"/>
  <c r="B21" i="5"/>
  <c r="B22" i="5"/>
  <c r="B32" i="5" s="1"/>
  <c r="B23" i="5"/>
  <c r="B33" i="5" s="1"/>
  <c r="B24" i="5"/>
  <c r="B34" i="5" s="1"/>
  <c r="B30" i="5"/>
  <c r="B31" i="5"/>
  <c r="B39" i="5"/>
  <c r="D39" i="5"/>
  <c r="B40" i="5"/>
  <c r="D40" i="5"/>
  <c r="B41" i="5"/>
  <c r="D41" i="5"/>
  <c r="B42" i="5"/>
  <c r="D42" i="5"/>
  <c r="B43" i="5"/>
  <c r="D43" i="5"/>
  <c r="B44" i="5"/>
  <c r="D44" i="5"/>
  <c r="B49" i="5"/>
  <c r="D49" i="5"/>
  <c r="B50" i="5"/>
  <c r="D50" i="5"/>
  <c r="B51" i="5"/>
  <c r="D51" i="5"/>
  <c r="B52" i="5"/>
  <c r="D52" i="5"/>
  <c r="B53" i="5"/>
  <c r="D53" i="5"/>
  <c r="B54" i="5"/>
  <c r="D54" i="5"/>
  <c r="K55" i="5"/>
  <c r="C65" i="5"/>
  <c r="D65" i="5"/>
  <c r="E65" i="5"/>
  <c r="F65" i="5"/>
  <c r="C66" i="5"/>
  <c r="D66" i="5"/>
  <c r="E66" i="5"/>
  <c r="F66" i="5"/>
  <c r="C67" i="5"/>
  <c r="D67" i="5"/>
  <c r="E67" i="5"/>
  <c r="F67" i="5"/>
  <c r="C68" i="5"/>
  <c r="D68" i="5"/>
  <c r="E68" i="5"/>
  <c r="F68" i="5"/>
  <c r="C69" i="5"/>
  <c r="D69" i="5"/>
  <c r="E69" i="5"/>
  <c r="F69" i="5"/>
  <c r="C70" i="5"/>
  <c r="D70" i="5"/>
  <c r="E70" i="5"/>
  <c r="F70" i="5"/>
  <c r="A71" i="5"/>
  <c r="C71" i="5"/>
  <c r="D71" i="5"/>
  <c r="E71" i="5"/>
  <c r="F71" i="5"/>
  <c r="A72" i="5"/>
  <c r="C72" i="5"/>
  <c r="D72" i="5"/>
  <c r="E72" i="5"/>
  <c r="F72" i="5"/>
  <c r="A73" i="5"/>
  <c r="C73" i="5"/>
  <c r="D73" i="5"/>
  <c r="E73" i="5"/>
  <c r="F73" i="5"/>
  <c r="C74" i="5"/>
  <c r="D74" i="5"/>
  <c r="E74" i="5"/>
  <c r="F74" i="5"/>
  <c r="C75" i="5"/>
  <c r="D75" i="5"/>
  <c r="E75" i="5"/>
  <c r="F75" i="5"/>
  <c r="A76" i="5"/>
  <c r="C76" i="5"/>
  <c r="D76" i="5"/>
  <c r="E76" i="5"/>
  <c r="F76" i="5"/>
  <c r="A77" i="5"/>
  <c r="C77" i="5"/>
  <c r="D77" i="5"/>
  <c r="E77" i="5"/>
  <c r="F77" i="5"/>
  <c r="C78" i="5"/>
  <c r="D78" i="5"/>
  <c r="E78" i="5"/>
  <c r="F78" i="5"/>
  <c r="C79" i="5"/>
  <c r="D79" i="5"/>
  <c r="E79" i="5"/>
  <c r="F79" i="5"/>
  <c r="C80" i="5"/>
  <c r="D80" i="5"/>
  <c r="E80" i="5"/>
  <c r="F80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C85" i="5"/>
  <c r="D85" i="5"/>
  <c r="E85" i="5"/>
  <c r="F85" i="5"/>
  <c r="A86" i="5"/>
  <c r="C86" i="5"/>
  <c r="D86" i="5"/>
  <c r="E86" i="5"/>
  <c r="F86" i="5"/>
  <c r="C87" i="5"/>
  <c r="D87" i="5"/>
  <c r="E87" i="5"/>
  <c r="F87" i="5"/>
  <c r="C88" i="5"/>
  <c r="D88" i="5"/>
  <c r="E88" i="5"/>
  <c r="F88" i="5"/>
  <c r="A89" i="5"/>
  <c r="C89" i="5"/>
  <c r="D89" i="5"/>
  <c r="E89" i="5"/>
  <c r="F89" i="5"/>
  <c r="C90" i="5"/>
  <c r="D90" i="5"/>
  <c r="E90" i="5"/>
  <c r="F90" i="5"/>
  <c r="C91" i="5"/>
  <c r="D91" i="5"/>
  <c r="E91" i="5"/>
  <c r="F91" i="5"/>
  <c r="A92" i="5"/>
  <c r="C92" i="5"/>
  <c r="D92" i="5"/>
  <c r="E92" i="5"/>
  <c r="F92" i="5"/>
  <c r="C93" i="5"/>
  <c r="D93" i="5"/>
  <c r="E93" i="5"/>
  <c r="F93" i="5"/>
  <c r="C94" i="5"/>
  <c r="D94" i="5"/>
  <c r="E94" i="5"/>
  <c r="F94" i="5"/>
  <c r="C95" i="5"/>
  <c r="D95" i="5"/>
  <c r="E95" i="5"/>
  <c r="F95" i="5"/>
  <c r="C96" i="5"/>
  <c r="D96" i="5"/>
  <c r="E96" i="5"/>
  <c r="F96" i="5"/>
  <c r="C97" i="5"/>
  <c r="D97" i="5"/>
  <c r="E97" i="5"/>
  <c r="F97" i="5"/>
  <c r="C98" i="5"/>
  <c r="D98" i="5"/>
  <c r="E98" i="5"/>
  <c r="F98" i="5"/>
  <c r="C99" i="5"/>
  <c r="D99" i="5"/>
  <c r="E99" i="5"/>
  <c r="F99" i="5"/>
  <c r="C100" i="5"/>
  <c r="D100" i="5"/>
  <c r="E100" i="5"/>
  <c r="F100" i="5"/>
  <c r="A101" i="5"/>
  <c r="C101" i="5"/>
  <c r="D101" i="5"/>
  <c r="E101" i="5"/>
  <c r="F101" i="5"/>
  <c r="C102" i="5"/>
  <c r="D102" i="5"/>
  <c r="E102" i="5"/>
  <c r="F102" i="5"/>
  <c r="A103" i="5"/>
  <c r="C103" i="5"/>
  <c r="D103" i="5"/>
  <c r="E103" i="5"/>
  <c r="F103" i="5"/>
  <c r="A104" i="5"/>
  <c r="C104" i="5"/>
  <c r="D104" i="5"/>
  <c r="E104" i="5"/>
  <c r="F104" i="5"/>
  <c r="A105" i="5"/>
  <c r="C105" i="5"/>
  <c r="D105" i="5"/>
  <c r="E105" i="5"/>
  <c r="F105" i="5"/>
  <c r="A106" i="5"/>
  <c r="C106" i="5"/>
  <c r="D106" i="5"/>
  <c r="E106" i="5"/>
  <c r="F106" i="5"/>
  <c r="A107" i="5"/>
  <c r="C107" i="5"/>
  <c r="D107" i="5"/>
  <c r="E107" i="5"/>
  <c r="F107" i="5"/>
  <c r="A108" i="5"/>
  <c r="C108" i="5"/>
  <c r="D108" i="5"/>
  <c r="E108" i="5"/>
  <c r="F108" i="5"/>
  <c r="A109" i="5"/>
  <c r="C109" i="5"/>
  <c r="D109" i="5"/>
  <c r="E109" i="5"/>
  <c r="F109" i="5"/>
  <c r="A110" i="5"/>
  <c r="C110" i="5"/>
  <c r="D110" i="5"/>
  <c r="E110" i="5"/>
  <c r="F110" i="5"/>
  <c r="A111" i="5"/>
  <c r="C111" i="5"/>
  <c r="D111" i="5"/>
  <c r="E111" i="5"/>
  <c r="F111" i="5"/>
  <c r="A112" i="5"/>
  <c r="C112" i="5"/>
  <c r="D112" i="5"/>
  <c r="E112" i="5"/>
  <c r="F112" i="5"/>
  <c r="A113" i="5"/>
  <c r="C113" i="5"/>
  <c r="D113" i="5"/>
  <c r="E113" i="5"/>
  <c r="F113" i="5"/>
  <c r="C114" i="5"/>
  <c r="D114" i="5"/>
  <c r="E114" i="5"/>
  <c r="F114" i="5"/>
  <c r="A115" i="5"/>
  <c r="C115" i="5"/>
  <c r="D115" i="5"/>
  <c r="E115" i="5"/>
  <c r="F115" i="5"/>
  <c r="A116" i="5"/>
  <c r="C116" i="5"/>
  <c r="D116" i="5"/>
  <c r="E116" i="5"/>
  <c r="F116" i="5"/>
  <c r="C117" i="5"/>
  <c r="D117" i="5"/>
  <c r="E117" i="5"/>
  <c r="F117" i="5"/>
  <c r="A118" i="5"/>
  <c r="C118" i="5"/>
  <c r="D118" i="5"/>
  <c r="E118" i="5"/>
  <c r="F118" i="5"/>
  <c r="A119" i="5"/>
  <c r="C119" i="5"/>
  <c r="D119" i="5"/>
  <c r="E119" i="5"/>
  <c r="F119" i="5"/>
  <c r="A120" i="5"/>
  <c r="C120" i="5"/>
  <c r="D120" i="5"/>
  <c r="E120" i="5"/>
  <c r="F120" i="5"/>
  <c r="A121" i="5"/>
  <c r="C121" i="5"/>
  <c r="D121" i="5"/>
  <c r="E121" i="5"/>
  <c r="F121" i="5"/>
  <c r="A122" i="5"/>
  <c r="C122" i="5"/>
  <c r="D122" i="5"/>
  <c r="E122" i="5"/>
  <c r="F122" i="5"/>
  <c r="A123" i="5"/>
  <c r="C123" i="5"/>
  <c r="D123" i="5"/>
  <c r="E123" i="5"/>
  <c r="F123" i="5"/>
  <c r="C124" i="5"/>
  <c r="D124" i="5"/>
  <c r="E124" i="5"/>
  <c r="F124" i="5"/>
  <c r="A125" i="5"/>
  <c r="C125" i="5"/>
  <c r="D125" i="5"/>
  <c r="E125" i="5"/>
  <c r="F125" i="5"/>
  <c r="C126" i="5"/>
  <c r="D126" i="5"/>
  <c r="E126" i="5"/>
  <c r="F126" i="5"/>
  <c r="A127" i="5"/>
  <c r="C127" i="5"/>
  <c r="D127" i="5"/>
  <c r="E127" i="5"/>
  <c r="F127" i="5"/>
  <c r="A128" i="5"/>
  <c r="C128" i="5"/>
  <c r="D128" i="5"/>
  <c r="E128" i="5"/>
  <c r="F128" i="5"/>
  <c r="C129" i="5"/>
  <c r="D129" i="5"/>
  <c r="E129" i="5"/>
  <c r="F129" i="5"/>
  <c r="C130" i="5"/>
  <c r="D130" i="5"/>
  <c r="E130" i="5"/>
  <c r="F130" i="5"/>
  <c r="C131" i="5"/>
  <c r="D131" i="5"/>
  <c r="E131" i="5"/>
  <c r="F131" i="5"/>
  <c r="C132" i="5"/>
  <c r="D132" i="5"/>
  <c r="E132" i="5"/>
  <c r="F132" i="5"/>
  <c r="C134" i="5"/>
  <c r="D134" i="5"/>
  <c r="E134" i="5"/>
  <c r="F134" i="5"/>
  <c r="C135" i="5"/>
  <c r="D135" i="5"/>
  <c r="E135" i="5"/>
  <c r="F135" i="5"/>
  <c r="C136" i="5"/>
  <c r="D136" i="5"/>
  <c r="E136" i="5"/>
  <c r="F136" i="5"/>
  <c r="C137" i="5"/>
  <c r="D137" i="5"/>
  <c r="E137" i="5"/>
  <c r="F137" i="5"/>
  <c r="C138" i="5"/>
  <c r="D138" i="5"/>
  <c r="E138" i="5"/>
  <c r="F138" i="5"/>
  <c r="C139" i="5"/>
  <c r="D139" i="5"/>
  <c r="E139" i="5"/>
  <c r="F139" i="5"/>
  <c r="A140" i="5"/>
  <c r="C140" i="5"/>
  <c r="D140" i="5"/>
  <c r="E140" i="5"/>
  <c r="F140" i="5"/>
  <c r="A141" i="5"/>
  <c r="C141" i="5"/>
  <c r="D141" i="5"/>
  <c r="E141" i="5"/>
  <c r="F141" i="5"/>
  <c r="A142" i="5"/>
  <c r="C142" i="5"/>
  <c r="D142" i="5"/>
  <c r="E142" i="5"/>
  <c r="F142" i="5"/>
  <c r="C143" i="5"/>
  <c r="D143" i="5"/>
  <c r="E143" i="5"/>
  <c r="F143" i="5"/>
  <c r="C144" i="5"/>
  <c r="D144" i="5"/>
  <c r="E144" i="5"/>
  <c r="F144" i="5"/>
  <c r="A145" i="5"/>
  <c r="C145" i="5"/>
  <c r="D145" i="5"/>
  <c r="E145" i="5"/>
  <c r="F145" i="5"/>
  <c r="A146" i="5"/>
  <c r="C146" i="5"/>
  <c r="D146" i="5"/>
  <c r="E146" i="5"/>
  <c r="F146" i="5"/>
  <c r="C147" i="5"/>
  <c r="D147" i="5"/>
  <c r="E147" i="5"/>
  <c r="F147" i="5"/>
  <c r="C148" i="5"/>
  <c r="D148" i="5"/>
  <c r="E148" i="5"/>
  <c r="F148" i="5"/>
  <c r="C149" i="5"/>
  <c r="D149" i="5"/>
  <c r="E149" i="5"/>
  <c r="F149" i="5"/>
  <c r="C151" i="5"/>
  <c r="D151" i="5"/>
  <c r="E151" i="5"/>
  <c r="F151" i="5"/>
  <c r="C152" i="5"/>
  <c r="D152" i="5"/>
  <c r="E152" i="5"/>
  <c r="F152" i="5"/>
  <c r="C153" i="5"/>
  <c r="D153" i="5"/>
  <c r="E153" i="5"/>
  <c r="F153" i="5"/>
  <c r="C154" i="5"/>
  <c r="D154" i="5"/>
  <c r="E154" i="5"/>
  <c r="F154" i="5"/>
  <c r="C155" i="5"/>
  <c r="D155" i="5"/>
  <c r="E155" i="5"/>
  <c r="F155" i="5"/>
  <c r="C156" i="5"/>
  <c r="D156" i="5"/>
  <c r="E156" i="5"/>
  <c r="F156" i="5"/>
  <c r="A157" i="5"/>
  <c r="C157" i="5"/>
  <c r="D157" i="5"/>
  <c r="E157" i="5"/>
  <c r="F157" i="5"/>
  <c r="A158" i="5"/>
  <c r="C158" i="5"/>
  <c r="D158" i="5"/>
  <c r="E158" i="5"/>
  <c r="F158" i="5"/>
  <c r="A159" i="5"/>
  <c r="C159" i="5"/>
  <c r="D159" i="5"/>
  <c r="E159" i="5"/>
  <c r="F159" i="5"/>
  <c r="C160" i="5"/>
  <c r="D160" i="5"/>
  <c r="E160" i="5"/>
  <c r="F160" i="5"/>
  <c r="C161" i="5"/>
  <c r="D161" i="5"/>
  <c r="E161" i="5"/>
  <c r="F161" i="5"/>
  <c r="A162" i="5"/>
  <c r="C162" i="5"/>
  <c r="D162" i="5"/>
  <c r="E162" i="5"/>
  <c r="F162" i="5"/>
  <c r="A163" i="5"/>
  <c r="C163" i="5"/>
  <c r="D163" i="5"/>
  <c r="E163" i="5"/>
  <c r="F163" i="5"/>
  <c r="C164" i="5"/>
  <c r="D164" i="5"/>
  <c r="E164" i="5"/>
  <c r="F164" i="5"/>
  <c r="C165" i="5"/>
  <c r="D165" i="5"/>
  <c r="E165" i="5"/>
  <c r="F165" i="5"/>
  <c r="C166" i="5"/>
  <c r="D166" i="5"/>
  <c r="E166" i="5"/>
  <c r="F166" i="5"/>
  <c r="C168" i="5"/>
  <c r="D168" i="5"/>
  <c r="E168" i="5"/>
  <c r="F168" i="5"/>
  <c r="C169" i="5"/>
  <c r="D169" i="5"/>
  <c r="E169" i="5"/>
  <c r="F169" i="5"/>
  <c r="C170" i="5"/>
  <c r="D170" i="5"/>
  <c r="E170" i="5"/>
  <c r="F170" i="5"/>
  <c r="C171" i="5"/>
  <c r="D171" i="5"/>
  <c r="E171" i="5"/>
  <c r="F171" i="5"/>
  <c r="C172" i="5"/>
  <c r="D172" i="5"/>
  <c r="E172" i="5"/>
  <c r="F172" i="5"/>
  <c r="C173" i="5"/>
  <c r="D173" i="5"/>
  <c r="E173" i="5"/>
  <c r="F173" i="5"/>
  <c r="A174" i="5"/>
  <c r="C174" i="5"/>
  <c r="D174" i="5"/>
  <c r="E174" i="5"/>
  <c r="F174" i="5"/>
  <c r="A175" i="5"/>
  <c r="C175" i="5"/>
  <c r="D175" i="5"/>
  <c r="E175" i="5"/>
  <c r="F175" i="5"/>
  <c r="A176" i="5"/>
  <c r="C176" i="5"/>
  <c r="D176" i="5"/>
  <c r="E176" i="5"/>
  <c r="F176" i="5"/>
  <c r="C177" i="5"/>
  <c r="D177" i="5"/>
  <c r="E177" i="5"/>
  <c r="F177" i="5"/>
  <c r="C178" i="5"/>
  <c r="D178" i="5"/>
  <c r="E178" i="5"/>
  <c r="F178" i="5"/>
  <c r="A179" i="5"/>
  <c r="C179" i="5"/>
  <c r="D179" i="5"/>
  <c r="E179" i="5"/>
  <c r="F179" i="5"/>
  <c r="A180" i="5"/>
  <c r="C180" i="5"/>
  <c r="D180" i="5"/>
  <c r="E180" i="5"/>
  <c r="F180" i="5"/>
  <c r="C181" i="5"/>
  <c r="D181" i="5"/>
  <c r="E181" i="5"/>
  <c r="F181" i="5"/>
  <c r="C182" i="5"/>
  <c r="D182" i="5"/>
  <c r="E182" i="5"/>
  <c r="F182" i="5"/>
  <c r="C183" i="5"/>
  <c r="D183" i="5"/>
  <c r="E183" i="5"/>
  <c r="F183" i="5"/>
  <c r="C185" i="5"/>
  <c r="D185" i="5"/>
  <c r="E185" i="5"/>
  <c r="F185" i="5"/>
  <c r="C186" i="5"/>
  <c r="D186" i="5"/>
  <c r="E186" i="5"/>
  <c r="F186" i="5"/>
  <c r="C187" i="5"/>
  <c r="D187" i="5"/>
  <c r="E187" i="5"/>
  <c r="F187" i="5"/>
  <c r="C188" i="5"/>
  <c r="D188" i="5"/>
  <c r="E188" i="5"/>
  <c r="F188" i="5"/>
  <c r="C189" i="5"/>
  <c r="D189" i="5"/>
  <c r="E189" i="5"/>
  <c r="F189" i="5"/>
  <c r="C190" i="5"/>
  <c r="D190" i="5"/>
  <c r="E190" i="5"/>
  <c r="F190" i="5"/>
  <c r="A191" i="5"/>
  <c r="C191" i="5"/>
  <c r="D191" i="5"/>
  <c r="E191" i="5"/>
  <c r="F191" i="5"/>
  <c r="A192" i="5"/>
  <c r="C192" i="5"/>
  <c r="D192" i="5"/>
  <c r="E192" i="5"/>
  <c r="F192" i="5"/>
  <c r="A193" i="5"/>
  <c r="C193" i="5"/>
  <c r="D193" i="5"/>
  <c r="E193" i="5"/>
  <c r="F193" i="5"/>
  <c r="C194" i="5"/>
  <c r="D194" i="5"/>
  <c r="E194" i="5"/>
  <c r="F194" i="5"/>
  <c r="C195" i="5"/>
  <c r="D195" i="5"/>
  <c r="E195" i="5"/>
  <c r="F195" i="5"/>
  <c r="A196" i="5"/>
  <c r="C196" i="5"/>
  <c r="D196" i="5"/>
  <c r="E196" i="5"/>
  <c r="F196" i="5"/>
  <c r="A197" i="5"/>
  <c r="C197" i="5"/>
  <c r="D197" i="5"/>
  <c r="E197" i="5"/>
  <c r="F197" i="5"/>
  <c r="C198" i="5"/>
  <c r="D198" i="5"/>
  <c r="E198" i="5"/>
  <c r="F198" i="5"/>
  <c r="C199" i="5"/>
  <c r="D199" i="5"/>
  <c r="E199" i="5"/>
  <c r="F199" i="5"/>
  <c r="C200" i="5"/>
  <c r="D200" i="5"/>
  <c r="E200" i="5"/>
  <c r="F200" i="5"/>
  <c r="A206" i="5"/>
  <c r="B206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D8" i="5" l="1"/>
  <c r="D24" i="5" s="1"/>
  <c r="D34" i="5" s="1"/>
  <c r="D6" i="5"/>
  <c r="D22" i="5" s="1"/>
  <c r="D32" i="5" s="1"/>
  <c r="D4" i="5"/>
  <c r="D20" i="5" s="1"/>
  <c r="D30" i="5" s="1"/>
  <c r="D5" i="5"/>
  <c r="D21" i="5" s="1"/>
  <c r="D31" i="5" s="1"/>
  <c r="D3" i="5"/>
  <c r="D19" i="5" s="1"/>
  <c r="D29" i="5" s="1"/>
  <c r="D23" i="5"/>
  <c r="D33" i="5" s="1"/>
  <c r="C7" i="5"/>
  <c r="A67" i="8"/>
  <c r="A68" i="8"/>
  <c r="A69" i="8"/>
  <c r="A70" i="8"/>
  <c r="A71" i="8"/>
  <c r="A72" i="8"/>
  <c r="A73" i="8"/>
  <c r="A66" i="8"/>
  <c r="C53" i="5" l="1"/>
  <c r="C43" i="5"/>
  <c r="C23" i="5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5" i="9"/>
  <c r="E67" i="9"/>
  <c r="E70" i="9"/>
  <c r="E73" i="9"/>
  <c r="E74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7" i="9"/>
  <c r="C33" i="5" l="1"/>
  <c r="D16" i="9" l="1"/>
  <c r="D23" i="9"/>
  <c r="D28" i="9"/>
  <c r="D30" i="9"/>
  <c r="D34" i="9"/>
  <c r="D38" i="9"/>
  <c r="D43" i="9"/>
  <c r="D52" i="9"/>
  <c r="D58" i="9"/>
  <c r="D67" i="9"/>
  <c r="D68" i="9"/>
  <c r="D71" i="9"/>
  <c r="D78" i="9"/>
  <c r="D86" i="9"/>
  <c r="D88" i="9"/>
  <c r="D93" i="9"/>
  <c r="D7" i="9"/>
  <c r="D67" i="8"/>
  <c r="E67" i="8"/>
  <c r="G67" i="8"/>
  <c r="D68" i="8"/>
  <c r="E68" i="8"/>
  <c r="G68" i="8"/>
  <c r="D69" i="8"/>
  <c r="E69" i="8"/>
  <c r="G69" i="8"/>
  <c r="D70" i="8"/>
  <c r="E70" i="8"/>
  <c r="G70" i="8"/>
  <c r="D71" i="8"/>
  <c r="E71" i="8"/>
  <c r="G71" i="8"/>
  <c r="D72" i="8"/>
  <c r="E72" i="8"/>
  <c r="G72" i="8"/>
  <c r="D73" i="8"/>
  <c r="E73" i="8"/>
  <c r="G73" i="8"/>
  <c r="D66" i="8"/>
  <c r="E66" i="8"/>
  <c r="G66" i="8"/>
  <c r="F6" i="9"/>
  <c r="C8" i="9"/>
  <c r="Q8" i="9" s="1"/>
  <c r="C9" i="9"/>
  <c r="Q9" i="9" s="1"/>
  <c r="C10" i="9"/>
  <c r="Q10" i="9" s="1"/>
  <c r="C11" i="9"/>
  <c r="Q11" i="9" s="1"/>
  <c r="C12" i="9"/>
  <c r="Q12" i="9" s="1"/>
  <c r="C13" i="9"/>
  <c r="Q13" i="9" s="1"/>
  <c r="C14" i="9"/>
  <c r="Q14" i="9" s="1"/>
  <c r="C15" i="9"/>
  <c r="Q15" i="9" s="1"/>
  <c r="C16" i="9"/>
  <c r="Q16" i="9" s="1"/>
  <c r="C17" i="9"/>
  <c r="Q17" i="9" s="1"/>
  <c r="C18" i="9"/>
  <c r="Q18" i="9" s="1"/>
  <c r="C19" i="9"/>
  <c r="Q19" i="9" s="1"/>
  <c r="C20" i="9"/>
  <c r="Q20" i="9" s="1"/>
  <c r="C21" i="9"/>
  <c r="Q21" i="9" s="1"/>
  <c r="C22" i="9"/>
  <c r="Q22" i="9" s="1"/>
  <c r="C23" i="9"/>
  <c r="Q23" i="9" s="1"/>
  <c r="C24" i="9"/>
  <c r="Q24" i="9" s="1"/>
  <c r="C25" i="9"/>
  <c r="Q25" i="9" s="1"/>
  <c r="C26" i="9"/>
  <c r="Q26" i="9" s="1"/>
  <c r="C27" i="9"/>
  <c r="Q27" i="9" s="1"/>
  <c r="C28" i="9"/>
  <c r="Q28" i="9" s="1"/>
  <c r="C29" i="9"/>
  <c r="Q29" i="9" s="1"/>
  <c r="C30" i="9"/>
  <c r="Q30" i="9" s="1"/>
  <c r="C31" i="9"/>
  <c r="Q31" i="9" s="1"/>
  <c r="C32" i="9"/>
  <c r="Q32" i="9" s="1"/>
  <c r="C33" i="9"/>
  <c r="Q33" i="9" s="1"/>
  <c r="C34" i="9"/>
  <c r="Q34" i="9" s="1"/>
  <c r="C35" i="9"/>
  <c r="Q35" i="9" s="1"/>
  <c r="C36" i="9"/>
  <c r="Q36" i="9" s="1"/>
  <c r="C37" i="9"/>
  <c r="Q37" i="9" s="1"/>
  <c r="C38" i="9"/>
  <c r="Q38" i="9" s="1"/>
  <c r="C39" i="9"/>
  <c r="Q39" i="9" s="1"/>
  <c r="C40" i="9"/>
  <c r="Q40" i="9" s="1"/>
  <c r="C41" i="9"/>
  <c r="Q41" i="9" s="1"/>
  <c r="C42" i="9"/>
  <c r="Q42" i="9" s="1"/>
  <c r="C43" i="9"/>
  <c r="Q43" i="9" s="1"/>
  <c r="C44" i="9"/>
  <c r="Q44" i="9" s="1"/>
  <c r="C45" i="9"/>
  <c r="Q45" i="9" s="1"/>
  <c r="C46" i="9"/>
  <c r="Q46" i="9" s="1"/>
  <c r="C47" i="9"/>
  <c r="Q47" i="9" s="1"/>
  <c r="C48" i="9"/>
  <c r="Q48" i="9" s="1"/>
  <c r="C49" i="9"/>
  <c r="Q49" i="9" s="1"/>
  <c r="C50" i="9"/>
  <c r="Q50" i="9" s="1"/>
  <c r="C51" i="9"/>
  <c r="Q51" i="9" s="1"/>
  <c r="C52" i="9"/>
  <c r="Q52" i="9" s="1"/>
  <c r="C53" i="9"/>
  <c r="Q53" i="9" s="1"/>
  <c r="C54" i="9"/>
  <c r="Q54" i="9" s="1"/>
  <c r="C55" i="9"/>
  <c r="Q55" i="9" s="1"/>
  <c r="C56" i="9"/>
  <c r="Q56" i="9" s="1"/>
  <c r="C57" i="9"/>
  <c r="Q57" i="9" s="1"/>
  <c r="C58" i="9"/>
  <c r="Q58" i="9" s="1"/>
  <c r="C59" i="9"/>
  <c r="Q59" i="9" s="1"/>
  <c r="C60" i="9"/>
  <c r="Q60" i="9" s="1"/>
  <c r="C61" i="9"/>
  <c r="Q61" i="9" s="1"/>
  <c r="C62" i="9"/>
  <c r="Q62" i="9" s="1"/>
  <c r="C63" i="9"/>
  <c r="Q63" i="9" s="1"/>
  <c r="C64" i="9"/>
  <c r="C65" i="9"/>
  <c r="Q65" i="9" s="1"/>
  <c r="C66" i="9"/>
  <c r="C67" i="9"/>
  <c r="Q67" i="9" s="1"/>
  <c r="C68" i="9"/>
  <c r="C69" i="9"/>
  <c r="C70" i="9"/>
  <c r="Q70" i="9" s="1"/>
  <c r="C71" i="9"/>
  <c r="C72" i="9"/>
  <c r="C73" i="9"/>
  <c r="Q73" i="9" s="1"/>
  <c r="C74" i="9"/>
  <c r="Q74" i="9" s="1"/>
  <c r="C75" i="9"/>
  <c r="C76" i="9"/>
  <c r="C77" i="9"/>
  <c r="C78" i="9"/>
  <c r="C79" i="9"/>
  <c r="C80" i="9"/>
  <c r="Q80" i="9" s="1"/>
  <c r="C81" i="9"/>
  <c r="Q81" i="9" s="1"/>
  <c r="C82" i="9"/>
  <c r="Q82" i="9" s="1"/>
  <c r="C83" i="9"/>
  <c r="Q83" i="9" s="1"/>
  <c r="C84" i="9"/>
  <c r="Q84" i="9" s="1"/>
  <c r="C85" i="9"/>
  <c r="Q85" i="9" s="1"/>
  <c r="C86" i="9"/>
  <c r="Q86" i="9" s="1"/>
  <c r="C87" i="9"/>
  <c r="Q87" i="9" s="1"/>
  <c r="C88" i="9"/>
  <c r="Q88" i="9" s="1"/>
  <c r="C89" i="9"/>
  <c r="Q89" i="9" s="1"/>
  <c r="C90" i="9"/>
  <c r="Q90" i="9" s="1"/>
  <c r="C91" i="9"/>
  <c r="Q91" i="9" s="1"/>
  <c r="C92" i="9"/>
  <c r="Q92" i="9" s="1"/>
  <c r="C93" i="9"/>
  <c r="Q93" i="9" s="1"/>
  <c r="C94" i="9"/>
  <c r="Q94" i="9" s="1"/>
  <c r="C95" i="9"/>
  <c r="Q95" i="9" s="1"/>
  <c r="C96" i="9"/>
  <c r="Q96" i="9" s="1"/>
  <c r="C97" i="9"/>
  <c r="Q97" i="9" s="1"/>
  <c r="C7" i="9"/>
  <c r="Q7" i="9" s="1"/>
  <c r="A114" i="8" l="1"/>
  <c r="E114" i="8"/>
  <c r="F114" i="8"/>
  <c r="G114" i="8"/>
  <c r="A115" i="8"/>
  <c r="E115" i="8"/>
  <c r="F115" i="8"/>
  <c r="G115" i="8"/>
  <c r="A116" i="8"/>
  <c r="E116" i="8"/>
  <c r="F116" i="8"/>
  <c r="G116" i="8"/>
  <c r="A117" i="8"/>
  <c r="E117" i="8"/>
  <c r="F117" i="8"/>
  <c r="G117" i="8"/>
  <c r="A118" i="8"/>
  <c r="E118" i="8"/>
  <c r="F118" i="8"/>
  <c r="G118" i="8"/>
  <c r="A119" i="8"/>
  <c r="E119" i="8"/>
  <c r="F119" i="8"/>
  <c r="G119" i="8"/>
  <c r="A120" i="8"/>
  <c r="E120" i="8"/>
  <c r="F120" i="8"/>
  <c r="G120" i="8"/>
  <c r="E113" i="8"/>
  <c r="F113" i="8"/>
  <c r="G113" i="8"/>
  <c r="A113" i="8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A26" i="6"/>
  <c r="B26" i="6"/>
  <c r="A27" i="6"/>
  <c r="B27" i="6"/>
  <c r="B5" i="6"/>
  <c r="A5" i="6"/>
  <c r="M1" i="6"/>
  <c r="L1" i="6"/>
  <c r="K1" i="6"/>
  <c r="J1" i="6"/>
  <c r="I1" i="6"/>
  <c r="H1" i="6"/>
  <c r="G1" i="6"/>
  <c r="F1" i="6"/>
  <c r="E1" i="6"/>
  <c r="D1" i="6"/>
  <c r="C1" i="6"/>
  <c r="B1" i="6"/>
  <c r="A1" i="6"/>
  <c r="H5" i="11" l="1"/>
  <c r="AP2" i="29"/>
  <c r="AP1" i="29" s="1"/>
  <c r="AP2" i="28"/>
  <c r="AP1" i="28" s="1"/>
  <c r="I5" i="11"/>
  <c r="AQ2" i="28"/>
  <c r="AQ1" i="28" s="1"/>
  <c r="AQ2" i="29"/>
  <c r="AQ1" i="29" s="1"/>
  <c r="AV2" i="28"/>
  <c r="AV1" i="28" s="1"/>
  <c r="AV2" i="29"/>
  <c r="AV1" i="29" s="1"/>
  <c r="G5" i="11"/>
  <c r="AO2" i="29"/>
  <c r="AO1" i="29" s="1"/>
  <c r="AO2" i="28"/>
  <c r="AO1" i="28" s="1"/>
  <c r="C5" i="11"/>
  <c r="AK2" i="28"/>
  <c r="AK1" i="28" s="1"/>
  <c r="AK2" i="29"/>
  <c r="AK1" i="29" s="1"/>
  <c r="K5" i="11"/>
  <c r="AS2" i="29"/>
  <c r="AS1" i="29" s="1"/>
  <c r="AS2" i="28"/>
  <c r="AS1" i="28" s="1"/>
  <c r="F5" i="11"/>
  <c r="AN2" i="29"/>
  <c r="AN1" i="29" s="1"/>
  <c r="AN2" i="28"/>
  <c r="AN1" i="28" s="1"/>
  <c r="AW2" i="29"/>
  <c r="AW1" i="29" s="1"/>
  <c r="AW2" i="28"/>
  <c r="AW1" i="28" s="1"/>
  <c r="J5" i="11"/>
  <c r="AR2" i="29"/>
  <c r="AR1" i="29" s="1"/>
  <c r="AR2" i="28"/>
  <c r="AR1" i="28" s="1"/>
  <c r="D5" i="11"/>
  <c r="AL2" i="29"/>
  <c r="AL1" i="29" s="1"/>
  <c r="AL2" i="28"/>
  <c r="AL1" i="28" s="1"/>
  <c r="L5" i="11"/>
  <c r="AT2" i="29"/>
  <c r="AT1" i="29" s="1"/>
  <c r="AT2" i="28"/>
  <c r="AT1" i="28" s="1"/>
  <c r="E5" i="11"/>
  <c r="AM2" i="29"/>
  <c r="AM1" i="29" s="1"/>
  <c r="AM2" i="28"/>
  <c r="AM1" i="28" s="1"/>
  <c r="AU2" i="28"/>
  <c r="AU1" i="28" s="1"/>
  <c r="AU2" i="29"/>
  <c r="AU1" i="29" s="1"/>
  <c r="T2" i="8"/>
  <c r="T1" i="8" s="1"/>
  <c r="O5" i="11"/>
  <c r="R2" i="8"/>
  <c r="R1" i="8" s="1"/>
  <c r="M5" i="11"/>
  <c r="S2" i="8"/>
  <c r="S1" i="8" s="1"/>
  <c r="N5" i="11"/>
  <c r="K18" i="5"/>
  <c r="K28" i="5"/>
  <c r="M2" i="5"/>
  <c r="K38" i="5"/>
  <c r="K48" i="5"/>
  <c r="N2" i="5"/>
  <c r="L18" i="5"/>
  <c r="L28" i="5"/>
  <c r="L38" i="5"/>
  <c r="L48" i="5"/>
  <c r="G2" i="5"/>
  <c r="E48" i="5"/>
  <c r="E38" i="5"/>
  <c r="E18" i="5"/>
  <c r="E28" i="5"/>
  <c r="O2" i="5"/>
  <c r="M48" i="5"/>
  <c r="M18" i="5"/>
  <c r="M28" i="5"/>
  <c r="M38" i="5"/>
  <c r="F38" i="5"/>
  <c r="H2" i="5"/>
  <c r="F48" i="5"/>
  <c r="F18" i="5"/>
  <c r="F28" i="5"/>
  <c r="G48" i="5"/>
  <c r="G38" i="5"/>
  <c r="I2" i="5"/>
  <c r="G18" i="5"/>
  <c r="G28" i="5"/>
  <c r="H38" i="5"/>
  <c r="H48" i="5"/>
  <c r="H28" i="5"/>
  <c r="H18" i="5"/>
  <c r="J2" i="5"/>
  <c r="N38" i="5"/>
  <c r="P2" i="5"/>
  <c r="N48" i="5"/>
  <c r="N18" i="5"/>
  <c r="N28" i="5"/>
  <c r="I48" i="5"/>
  <c r="I18" i="5"/>
  <c r="I28" i="5"/>
  <c r="I38" i="5"/>
  <c r="K2" i="5"/>
  <c r="J18" i="5"/>
  <c r="J28" i="5"/>
  <c r="L2" i="5"/>
  <c r="J48" i="5"/>
  <c r="J38" i="5"/>
  <c r="N2" i="8"/>
  <c r="N1" i="8" s="1"/>
  <c r="O2" i="8"/>
  <c r="O1" i="8" s="1"/>
  <c r="M2" i="8"/>
  <c r="M1" i="8" s="1"/>
  <c r="P2" i="8"/>
  <c r="P1" i="8" s="1"/>
  <c r="I2" i="8"/>
  <c r="I1" i="8" s="1"/>
  <c r="Q2" i="8"/>
  <c r="Q1" i="8" s="1"/>
  <c r="J2" i="8"/>
  <c r="J1" i="8" s="1"/>
  <c r="K2" i="8"/>
  <c r="K1" i="8" s="1"/>
  <c r="L2" i="8"/>
  <c r="L1" i="8" s="1"/>
  <c r="K175" i="8"/>
  <c r="K165" i="8"/>
  <c r="K153" i="8"/>
  <c r="K137" i="8"/>
  <c r="K129" i="8"/>
  <c r="K167" i="8"/>
  <c r="K163" i="8"/>
  <c r="K161" i="8"/>
  <c r="K145" i="8"/>
  <c r="P99" i="8"/>
  <c r="P98" i="8" s="1"/>
  <c r="N99" i="8"/>
  <c r="N98" i="8" s="1"/>
  <c r="T99" i="8"/>
  <c r="T98" i="8" s="1"/>
  <c r="L99" i="8"/>
  <c r="L98" i="8" s="1"/>
  <c r="M99" i="8"/>
  <c r="M98" i="8" s="1"/>
  <c r="S99" i="8"/>
  <c r="S98" i="8" s="1"/>
  <c r="K99" i="8"/>
  <c r="K98" i="8" s="1"/>
  <c r="R99" i="8"/>
  <c r="R98" i="8" s="1"/>
  <c r="J99" i="8"/>
  <c r="J98" i="8" s="1"/>
  <c r="Q99" i="8"/>
  <c r="Q98" i="8" s="1"/>
  <c r="I99" i="8"/>
  <c r="I98" i="8" s="1"/>
  <c r="H99" i="8"/>
  <c r="H98" i="8" s="1"/>
  <c r="H2" i="8"/>
  <c r="H1" i="8" s="1"/>
  <c r="O99" i="8"/>
  <c r="O98" i="8" s="1"/>
  <c r="K144" i="8"/>
  <c r="K136" i="8"/>
  <c r="K132" i="8"/>
  <c r="K151" i="8"/>
  <c r="K135" i="8"/>
  <c r="K176" i="8"/>
  <c r="K168" i="8"/>
  <c r="K154" i="8"/>
  <c r="K146" i="8"/>
  <c r="K138" i="8"/>
  <c r="K130" i="8"/>
  <c r="K178" i="8"/>
  <c r="K140" i="8"/>
  <c r="K173" i="8"/>
  <c r="K159" i="8"/>
  <c r="K143" i="8"/>
  <c r="H127" i="8"/>
  <c r="K127" i="8"/>
  <c r="K179" i="8"/>
  <c r="K171" i="8"/>
  <c r="K166" i="8"/>
  <c r="K164" i="8"/>
  <c r="K162" i="8"/>
  <c r="K157" i="8"/>
  <c r="K149" i="8"/>
  <c r="K141" i="8"/>
  <c r="K133" i="8"/>
  <c r="C3" i="8"/>
  <c r="C66" i="8" s="1"/>
  <c r="C6" i="8"/>
  <c r="C69" i="8" s="1"/>
  <c r="C4" i="8"/>
  <c r="C67" i="8" s="1"/>
  <c r="C8" i="8"/>
  <c r="C71" i="8" s="1"/>
  <c r="C5" i="8"/>
  <c r="C68" i="8" s="1"/>
  <c r="C7" i="8"/>
  <c r="C70" i="8" s="1"/>
  <c r="C9" i="8"/>
  <c r="C72" i="8" s="1"/>
  <c r="C10" i="8"/>
  <c r="C73" i="8" s="1"/>
  <c r="H126" i="8"/>
  <c r="K156" i="8"/>
  <c r="K174" i="8"/>
  <c r="K160" i="8"/>
  <c r="K152" i="8"/>
  <c r="H128" i="8"/>
  <c r="K128" i="8"/>
  <c r="K177" i="8"/>
  <c r="K169" i="8"/>
  <c r="K155" i="8"/>
  <c r="K147" i="8"/>
  <c r="K139" i="8"/>
  <c r="K131" i="8"/>
  <c r="K170" i="8"/>
  <c r="K148" i="8"/>
  <c r="K172" i="8"/>
  <c r="K158" i="8"/>
  <c r="K150" i="8"/>
  <c r="K142" i="8"/>
  <c r="K134" i="8"/>
  <c r="H179" i="8"/>
  <c r="H171" i="8"/>
  <c r="H157" i="8"/>
  <c r="H149" i="8"/>
  <c r="H141" i="8"/>
  <c r="H133" i="8"/>
  <c r="H159" i="8"/>
  <c r="H148" i="8"/>
  <c r="H143" i="8"/>
  <c r="H140" i="8"/>
  <c r="H132" i="8"/>
  <c r="H173" i="8"/>
  <c r="H156" i="8"/>
  <c r="H151" i="8"/>
  <c r="H135" i="8"/>
  <c r="H162" i="8"/>
  <c r="H164" i="8"/>
  <c r="H154" i="8"/>
  <c r="H146" i="8"/>
  <c r="H138" i="8"/>
  <c r="H130" i="8"/>
  <c r="H174" i="8"/>
  <c r="H144" i="8"/>
  <c r="H160" i="8"/>
  <c r="H152" i="8"/>
  <c r="H136" i="8"/>
  <c r="H178" i="8"/>
  <c r="H177" i="8"/>
  <c r="H170" i="8"/>
  <c r="H169" i="8"/>
  <c r="H155" i="8"/>
  <c r="H147" i="8"/>
  <c r="H139" i="8"/>
  <c r="H131" i="8"/>
  <c r="H172" i="8"/>
  <c r="H158" i="8"/>
  <c r="H150" i="8"/>
  <c r="H142" i="8"/>
  <c r="H134" i="8"/>
  <c r="H176" i="8"/>
  <c r="H175" i="8"/>
  <c r="H168" i="8"/>
  <c r="H167" i="8"/>
  <c r="H165" i="8"/>
  <c r="H163" i="8"/>
  <c r="H153" i="8"/>
  <c r="H145" i="8"/>
  <c r="H137" i="8"/>
  <c r="H129" i="8"/>
  <c r="H166" i="8"/>
  <c r="H161" i="8"/>
  <c r="B2" i="6"/>
  <c r="I5" i="9" s="1"/>
  <c r="C2" i="6"/>
  <c r="J5" i="9" s="1"/>
  <c r="D2" i="6"/>
  <c r="K5" i="9" s="1"/>
  <c r="E2" i="6"/>
  <c r="L5" i="9" s="1"/>
  <c r="F2" i="6"/>
  <c r="M5" i="9" s="1"/>
  <c r="G2" i="6"/>
  <c r="N5" i="9" s="1"/>
  <c r="H2" i="6"/>
  <c r="O5" i="9" s="1"/>
  <c r="I2" i="6"/>
  <c r="J2" i="6"/>
  <c r="K2" i="6"/>
  <c r="L2" i="6"/>
  <c r="M2" i="6"/>
  <c r="A2" i="6"/>
  <c r="AF81" i="30" l="1"/>
  <c r="AF77" i="30"/>
  <c r="AF73" i="30"/>
  <c r="AF69" i="30"/>
  <c r="AF65" i="30"/>
  <c r="AF61" i="30"/>
  <c r="AF57" i="30"/>
  <c r="AF51" i="30"/>
  <c r="AF48" i="30"/>
  <c r="AF40" i="30"/>
  <c r="AF36" i="30"/>
  <c r="AF32" i="30"/>
  <c r="AF30" i="30"/>
  <c r="AF53" i="30"/>
  <c r="AF17" i="30"/>
  <c r="AF5" i="30"/>
  <c r="AF42" i="30"/>
  <c r="AF26" i="30"/>
  <c r="AF21" i="30"/>
  <c r="AF18" i="30"/>
  <c r="AF14" i="30"/>
  <c r="AF10" i="30"/>
  <c r="AF9" i="30"/>
  <c r="AF8" i="30"/>
  <c r="AF80" i="30"/>
  <c r="AF76" i="30"/>
  <c r="AF72" i="30"/>
  <c r="AF68" i="30"/>
  <c r="AF64" i="30"/>
  <c r="AF60" i="30"/>
  <c r="AF56" i="30"/>
  <c r="AF54" i="30"/>
  <c r="AF47" i="30"/>
  <c r="AF44" i="30"/>
  <c r="AF39" i="30"/>
  <c r="AF35" i="30"/>
  <c r="AF29" i="30"/>
  <c r="AF24" i="30"/>
  <c r="AF52" i="30"/>
  <c r="AF13" i="30"/>
  <c r="AF7" i="30"/>
  <c r="AF43" i="30"/>
  <c r="AF20" i="30"/>
  <c r="AF16" i="30"/>
  <c r="AF12" i="30"/>
  <c r="AF82" i="30"/>
  <c r="AF78" i="30"/>
  <c r="AF74" i="30"/>
  <c r="AF70" i="30"/>
  <c r="AF66" i="30"/>
  <c r="AF62" i="30"/>
  <c r="AF58" i="30"/>
  <c r="AF55" i="30"/>
  <c r="AF49" i="30"/>
  <c r="AF45" i="30"/>
  <c r="AF37" i="30"/>
  <c r="AF33" i="30"/>
  <c r="AF27" i="30"/>
  <c r="AF25" i="30"/>
  <c r="AF22" i="30"/>
  <c r="AF6" i="30"/>
  <c r="AF75" i="30"/>
  <c r="AF59" i="30"/>
  <c r="AF28" i="30"/>
  <c r="AF15" i="30"/>
  <c r="AF4" i="30"/>
  <c r="AF23" i="30"/>
  <c r="AF19" i="30"/>
  <c r="AF67" i="30"/>
  <c r="AF11" i="30"/>
  <c r="AF79" i="30"/>
  <c r="AF63" i="30"/>
  <c r="AF34" i="30"/>
  <c r="AF31" i="30"/>
  <c r="AF46" i="30"/>
  <c r="AF83" i="30"/>
  <c r="AF38" i="30"/>
  <c r="AF50" i="30"/>
  <c r="AF41" i="30"/>
  <c r="AF71" i="30"/>
  <c r="Z79" i="14"/>
  <c r="Z71" i="14"/>
  <c r="B69" i="24" s="1"/>
  <c r="Z63" i="14"/>
  <c r="B61" i="24" s="1"/>
  <c r="Z55" i="14"/>
  <c r="B53" i="24" s="1"/>
  <c r="Z47" i="14"/>
  <c r="B45" i="24" s="1"/>
  <c r="Z39" i="14"/>
  <c r="B37" i="24" s="1"/>
  <c r="Z31" i="14"/>
  <c r="B29" i="24" s="1"/>
  <c r="Z23" i="14"/>
  <c r="B21" i="24" s="1"/>
  <c r="Z15" i="14"/>
  <c r="Z7" i="14"/>
  <c r="B5" i="24" s="1"/>
  <c r="Z9" i="13"/>
  <c r="B7" i="25" s="1"/>
  <c r="Z17" i="13"/>
  <c r="B15" i="25" s="1"/>
  <c r="Z25" i="13"/>
  <c r="B23" i="25" s="1"/>
  <c r="Z33" i="13"/>
  <c r="B31" i="25" s="1"/>
  <c r="Z41" i="13"/>
  <c r="B39" i="25" s="1"/>
  <c r="Z49" i="13"/>
  <c r="B47" i="25" s="1"/>
  <c r="Z57" i="13"/>
  <c r="Z65" i="13"/>
  <c r="Z73" i="13"/>
  <c r="B71" i="25" s="1"/>
  <c r="Z81" i="13"/>
  <c r="B79" i="25" s="1"/>
  <c r="Z69" i="14"/>
  <c r="B67" i="24" s="1"/>
  <c r="Z53" i="14"/>
  <c r="B51" i="24" s="1"/>
  <c r="Z37" i="14"/>
  <c r="B35" i="24" s="1"/>
  <c r="Z21" i="14"/>
  <c r="B19" i="24" s="1"/>
  <c r="Z5" i="14"/>
  <c r="Z19" i="13"/>
  <c r="B17" i="25" s="1"/>
  <c r="Z35" i="13"/>
  <c r="B33" i="25" s="1"/>
  <c r="Z51" i="13"/>
  <c r="B49" i="25" s="1"/>
  <c r="Z67" i="13"/>
  <c r="B65" i="25" s="1"/>
  <c r="Z83" i="13"/>
  <c r="B81" i="25" s="1"/>
  <c r="Z81" i="14"/>
  <c r="B79" i="24" s="1"/>
  <c r="Z57" i="14"/>
  <c r="B55" i="24" s="1"/>
  <c r="Z33" i="14"/>
  <c r="Z17" i="14"/>
  <c r="B15" i="24" s="1"/>
  <c r="Z23" i="13"/>
  <c r="B21" i="25" s="1"/>
  <c r="Z39" i="13"/>
  <c r="B37" i="25" s="1"/>
  <c r="Z79" i="13"/>
  <c r="B77" i="25" s="1"/>
  <c r="Z80" i="14"/>
  <c r="B78" i="24" s="1"/>
  <c r="Z56" i="14"/>
  <c r="B54" i="24" s="1"/>
  <c r="Z32" i="14"/>
  <c r="B30" i="24" s="1"/>
  <c r="Z8" i="14"/>
  <c r="Z24" i="13"/>
  <c r="Z48" i="13"/>
  <c r="B46" i="25" s="1"/>
  <c r="Z72" i="13"/>
  <c r="B70" i="25" s="1"/>
  <c r="Z78" i="14"/>
  <c r="B76" i="24" s="1"/>
  <c r="Z70" i="14"/>
  <c r="B68" i="24" s="1"/>
  <c r="Z62" i="14"/>
  <c r="B60" i="24" s="1"/>
  <c r="Z54" i="14"/>
  <c r="B52" i="24" s="1"/>
  <c r="Z46" i="14"/>
  <c r="Z38" i="14"/>
  <c r="B36" i="24" s="1"/>
  <c r="Z30" i="14"/>
  <c r="Z22" i="14"/>
  <c r="B20" i="24" s="1"/>
  <c r="Z14" i="14"/>
  <c r="B12" i="24" s="1"/>
  <c r="Z6" i="14"/>
  <c r="B4" i="24" s="1"/>
  <c r="Z10" i="13"/>
  <c r="B8" i="25" s="1"/>
  <c r="Z18" i="13"/>
  <c r="B16" i="25" s="1"/>
  <c r="Z26" i="13"/>
  <c r="Z34" i="13"/>
  <c r="Z42" i="13"/>
  <c r="B40" i="25" s="1"/>
  <c r="Z50" i="13"/>
  <c r="B48" i="25" s="1"/>
  <c r="Z58" i="13"/>
  <c r="B56" i="25" s="1"/>
  <c r="Z66" i="13"/>
  <c r="B64" i="25" s="1"/>
  <c r="Z74" i="13"/>
  <c r="B72" i="25" s="1"/>
  <c r="Z82" i="13"/>
  <c r="B80" i="25" s="1"/>
  <c r="Z77" i="14"/>
  <c r="Z61" i="14"/>
  <c r="B59" i="24" s="1"/>
  <c r="Z45" i="14"/>
  <c r="B43" i="24" s="1"/>
  <c r="Z29" i="14"/>
  <c r="B27" i="24" s="1"/>
  <c r="Z13" i="14"/>
  <c r="B11" i="24" s="1"/>
  <c r="Z11" i="13"/>
  <c r="B9" i="25" s="1"/>
  <c r="Z27" i="13"/>
  <c r="B25" i="25" s="1"/>
  <c r="Z43" i="13"/>
  <c r="B41" i="25" s="1"/>
  <c r="Z59" i="13"/>
  <c r="Z75" i="13"/>
  <c r="B73" i="25" s="1"/>
  <c r="Z41" i="14"/>
  <c r="B39" i="24" s="1"/>
  <c r="Z15" i="13"/>
  <c r="B13" i="25" s="1"/>
  <c r="Z47" i="13"/>
  <c r="B45" i="25" s="1"/>
  <c r="Z71" i="13"/>
  <c r="B69" i="25" s="1"/>
  <c r="Z76" i="14"/>
  <c r="B74" i="24" s="1"/>
  <c r="Z68" i="14"/>
  <c r="B66" i="24" s="1"/>
  <c r="Z60" i="14"/>
  <c r="Z52" i="14"/>
  <c r="B50" i="24" s="1"/>
  <c r="Z44" i="14"/>
  <c r="B42" i="24" s="1"/>
  <c r="Z36" i="14"/>
  <c r="B34" i="24" s="1"/>
  <c r="Z28" i="14"/>
  <c r="B26" i="24" s="1"/>
  <c r="Z20" i="14"/>
  <c r="B18" i="24" s="1"/>
  <c r="Z12" i="14"/>
  <c r="B10" i="24" s="1"/>
  <c r="Z4" i="14"/>
  <c r="B2" i="24" s="1"/>
  <c r="Z12" i="13"/>
  <c r="Z20" i="13"/>
  <c r="Z28" i="13"/>
  <c r="B26" i="25" s="1"/>
  <c r="Z36" i="13"/>
  <c r="B34" i="25" s="1"/>
  <c r="Z44" i="13"/>
  <c r="B42" i="25" s="1"/>
  <c r="Z52" i="13"/>
  <c r="B50" i="25" s="1"/>
  <c r="Z60" i="13"/>
  <c r="B58" i="25" s="1"/>
  <c r="Z68" i="13"/>
  <c r="B66" i="25" s="1"/>
  <c r="Z76" i="13"/>
  <c r="Z4" i="13"/>
  <c r="B2" i="25" s="1"/>
  <c r="Z34" i="14"/>
  <c r="B32" i="24" s="1"/>
  <c r="Z10" i="14"/>
  <c r="B8" i="24" s="1"/>
  <c r="Z14" i="13"/>
  <c r="B12" i="25" s="1"/>
  <c r="Z30" i="13"/>
  <c r="B28" i="25" s="1"/>
  <c r="Z46" i="13"/>
  <c r="B44" i="25" s="1"/>
  <c r="Z62" i="13"/>
  <c r="B60" i="25" s="1"/>
  <c r="Z78" i="13"/>
  <c r="Z7" i="13"/>
  <c r="Z55" i="13"/>
  <c r="B53" i="25" s="1"/>
  <c r="Z72" i="14"/>
  <c r="B70" i="24" s="1"/>
  <c r="Z48" i="14"/>
  <c r="B46" i="24" s="1"/>
  <c r="Z24" i="14"/>
  <c r="B22" i="24" s="1"/>
  <c r="Z8" i="13"/>
  <c r="B6" i="25" s="1"/>
  <c r="Z32" i="13"/>
  <c r="B30" i="25" s="1"/>
  <c r="Z56" i="13"/>
  <c r="Z80" i="13"/>
  <c r="B78" i="25" s="1"/>
  <c r="Z83" i="14"/>
  <c r="B81" i="24" s="1"/>
  <c r="Z75" i="14"/>
  <c r="B73" i="24" s="1"/>
  <c r="Z67" i="14"/>
  <c r="B65" i="24" s="1"/>
  <c r="Z59" i="14"/>
  <c r="B57" i="24" s="1"/>
  <c r="Z51" i="14"/>
  <c r="B49" i="24" s="1"/>
  <c r="Z43" i="14"/>
  <c r="B41" i="24" s="1"/>
  <c r="Z35" i="14"/>
  <c r="Z27" i="14"/>
  <c r="Z19" i="14"/>
  <c r="B17" i="24" s="1"/>
  <c r="Z11" i="14"/>
  <c r="B9" i="24" s="1"/>
  <c r="Z5" i="13"/>
  <c r="B3" i="25" s="1"/>
  <c r="Z13" i="13"/>
  <c r="B11" i="25" s="1"/>
  <c r="Z21" i="13"/>
  <c r="B19" i="25" s="1"/>
  <c r="Z29" i="13"/>
  <c r="B27" i="25" s="1"/>
  <c r="Z37" i="13"/>
  <c r="Z45" i="13"/>
  <c r="Z53" i="13"/>
  <c r="B51" i="25" s="1"/>
  <c r="Z61" i="13"/>
  <c r="B59" i="25" s="1"/>
  <c r="Z69" i="13"/>
  <c r="B67" i="25" s="1"/>
  <c r="Z77" i="13"/>
  <c r="B75" i="25" s="1"/>
  <c r="Z82" i="14"/>
  <c r="B80" i="24" s="1"/>
  <c r="Z74" i="14"/>
  <c r="B72" i="24" s="1"/>
  <c r="Z66" i="14"/>
  <c r="Z58" i="14"/>
  <c r="Z50" i="14"/>
  <c r="B48" i="24" s="1"/>
  <c r="Z42" i="14"/>
  <c r="B40" i="24" s="1"/>
  <c r="Z26" i="14"/>
  <c r="B24" i="24" s="1"/>
  <c r="Z18" i="14"/>
  <c r="B16" i="24" s="1"/>
  <c r="Z6" i="13"/>
  <c r="B4" i="25" s="1"/>
  <c r="Z22" i="13"/>
  <c r="B20" i="25" s="1"/>
  <c r="Z38" i="13"/>
  <c r="Z54" i="13"/>
  <c r="Z70" i="13"/>
  <c r="B68" i="25" s="1"/>
  <c r="Z73" i="14"/>
  <c r="B71" i="24" s="1"/>
  <c r="Z65" i="14"/>
  <c r="B63" i="24" s="1"/>
  <c r="Z49" i="14"/>
  <c r="B47" i="24" s="1"/>
  <c r="Z25" i="14"/>
  <c r="B23" i="24" s="1"/>
  <c r="Z9" i="14"/>
  <c r="B7" i="24" s="1"/>
  <c r="Z31" i="13"/>
  <c r="Z63" i="13"/>
  <c r="Z64" i="14"/>
  <c r="B62" i="24" s="1"/>
  <c r="Z40" i="14"/>
  <c r="B38" i="24" s="1"/>
  <c r="Z16" i="14"/>
  <c r="B14" i="24" s="1"/>
  <c r="Z16" i="13"/>
  <c r="B14" i="25" s="1"/>
  <c r="Z40" i="13"/>
  <c r="B38" i="25" s="1"/>
  <c r="Z64" i="13"/>
  <c r="B62" i="25" s="1"/>
  <c r="D82" i="29"/>
  <c r="H81" i="29"/>
  <c r="L80" i="29"/>
  <c r="P79" i="29"/>
  <c r="T78" i="29"/>
  <c r="X77" i="29"/>
  <c r="AB76" i="29"/>
  <c r="AF75" i="29"/>
  <c r="D74" i="29"/>
  <c r="H73" i="29"/>
  <c r="L72" i="29"/>
  <c r="P71" i="29"/>
  <c r="T70" i="29"/>
  <c r="X69" i="29"/>
  <c r="AB68" i="29"/>
  <c r="AF67" i="29"/>
  <c r="D66" i="29"/>
  <c r="H65" i="29"/>
  <c r="L64" i="29"/>
  <c r="P63" i="29"/>
  <c r="T62" i="29"/>
  <c r="X61" i="29"/>
  <c r="AB60" i="29"/>
  <c r="D58" i="29"/>
  <c r="H57" i="29"/>
  <c r="L56" i="29"/>
  <c r="P55" i="29"/>
  <c r="T54" i="29"/>
  <c r="X53" i="29"/>
  <c r="D50" i="29"/>
  <c r="H49" i="29"/>
  <c r="L48" i="29"/>
  <c r="P47" i="29"/>
  <c r="D42" i="29"/>
  <c r="H41" i="29"/>
  <c r="L40" i="29"/>
  <c r="D34" i="29"/>
  <c r="H33" i="29"/>
  <c r="D26" i="29"/>
  <c r="AF82" i="29"/>
  <c r="D81" i="29"/>
  <c r="H80" i="29"/>
  <c r="L79" i="29"/>
  <c r="P78" i="29"/>
  <c r="T77" i="29"/>
  <c r="X76" i="29"/>
  <c r="AB75" i="29"/>
  <c r="AF74" i="29"/>
  <c r="D73" i="29"/>
  <c r="H72" i="29"/>
  <c r="L71" i="29"/>
  <c r="P70" i="29"/>
  <c r="T69" i="29"/>
  <c r="X68" i="29"/>
  <c r="AB67" i="29"/>
  <c r="AF66" i="29"/>
  <c r="D65" i="29"/>
  <c r="H64" i="29"/>
  <c r="L63" i="29"/>
  <c r="P62" i="29"/>
  <c r="T61" i="29"/>
  <c r="X60" i="29"/>
  <c r="AB59" i="29"/>
  <c r="D57" i="29"/>
  <c r="H56" i="29"/>
  <c r="L55" i="29"/>
  <c r="P54" i="29"/>
  <c r="T53" i="29"/>
  <c r="X52" i="29"/>
  <c r="D49" i="29"/>
  <c r="H48" i="29"/>
  <c r="L47" i="29"/>
  <c r="P46" i="29"/>
  <c r="D41" i="29"/>
  <c r="H40" i="29"/>
  <c r="L39" i="29"/>
  <c r="D33" i="29"/>
  <c r="H32" i="29"/>
  <c r="P82" i="29"/>
  <c r="T81" i="29"/>
  <c r="X80" i="29"/>
  <c r="AB79" i="29"/>
  <c r="AF78" i="29"/>
  <c r="D77" i="29"/>
  <c r="H76" i="29"/>
  <c r="L75" i="29"/>
  <c r="P74" i="29"/>
  <c r="T73" i="29"/>
  <c r="X72" i="29"/>
  <c r="AB71" i="29"/>
  <c r="AF70" i="29"/>
  <c r="D69" i="29"/>
  <c r="H68" i="29"/>
  <c r="L67" i="29"/>
  <c r="P66" i="29"/>
  <c r="T65" i="29"/>
  <c r="X64" i="29"/>
  <c r="AB63" i="29"/>
  <c r="AF62" i="29"/>
  <c r="D61" i="29"/>
  <c r="H60" i="29"/>
  <c r="L59" i="29"/>
  <c r="P58" i="29"/>
  <c r="T57" i="29"/>
  <c r="X56" i="29"/>
  <c r="D53" i="29"/>
  <c r="H52" i="29"/>
  <c r="L51" i="29"/>
  <c r="P50" i="29"/>
  <c r="T49" i="29"/>
  <c r="D45" i="29"/>
  <c r="H44" i="29"/>
  <c r="L43" i="29"/>
  <c r="P42" i="29"/>
  <c r="D37" i="29"/>
  <c r="H36" i="29"/>
  <c r="D29" i="29"/>
  <c r="AB82" i="29"/>
  <c r="P81" i="29"/>
  <c r="X78" i="29"/>
  <c r="H77" i="29"/>
  <c r="X75" i="29"/>
  <c r="L74" i="29"/>
  <c r="AF72" i="29"/>
  <c r="T71" i="29"/>
  <c r="D70" i="29"/>
  <c r="T68" i="29"/>
  <c r="H67" i="29"/>
  <c r="AB65" i="29"/>
  <c r="P64" i="29"/>
  <c r="P61" i="29"/>
  <c r="D60" i="29"/>
  <c r="X58" i="29"/>
  <c r="L57" i="29"/>
  <c r="L54" i="29"/>
  <c r="T51" i="29"/>
  <c r="H50" i="29"/>
  <c r="H47" i="29"/>
  <c r="P44" i="29"/>
  <c r="D43" i="29"/>
  <c r="D40" i="29"/>
  <c r="L37" i="29"/>
  <c r="X82" i="29"/>
  <c r="L81" i="29"/>
  <c r="AF79" i="29"/>
  <c r="L78" i="29"/>
  <c r="T75" i="29"/>
  <c r="H74" i="29"/>
  <c r="AB72" i="29"/>
  <c r="H71" i="29"/>
  <c r="AF69" i="29"/>
  <c r="P68" i="29"/>
  <c r="D67" i="29"/>
  <c r="X65" i="29"/>
  <c r="D64" i="29"/>
  <c r="AB62" i="29"/>
  <c r="L61" i="29"/>
  <c r="T58" i="29"/>
  <c r="X55" i="29"/>
  <c r="H54" i="29"/>
  <c r="P51" i="29"/>
  <c r="T48" i="29"/>
  <c r="D47" i="29"/>
  <c r="L44" i="29"/>
  <c r="H37" i="29"/>
  <c r="D30" i="29"/>
  <c r="H82" i="29"/>
  <c r="AB80" i="29"/>
  <c r="H79" i="29"/>
  <c r="AF77" i="29"/>
  <c r="P76" i="29"/>
  <c r="D75" i="29"/>
  <c r="X73" i="29"/>
  <c r="D72" i="29"/>
  <c r="AB70" i="29"/>
  <c r="L69" i="29"/>
  <c r="T66" i="29"/>
  <c r="X63" i="29"/>
  <c r="H62" i="29"/>
  <c r="P59" i="29"/>
  <c r="T56" i="29"/>
  <c r="D55" i="29"/>
  <c r="L52" i="29"/>
  <c r="P49" i="29"/>
  <c r="H45" i="29"/>
  <c r="L42" i="29"/>
  <c r="D38" i="29"/>
  <c r="H35" i="29"/>
  <c r="D28" i="29"/>
  <c r="AF81" i="29"/>
  <c r="T80" i="29"/>
  <c r="D79" i="29"/>
  <c r="AB77" i="29"/>
  <c r="L76" i="29"/>
  <c r="AB74" i="29"/>
  <c r="P73" i="29"/>
  <c r="X70" i="29"/>
  <c r="H69" i="29"/>
  <c r="X67" i="29"/>
  <c r="L66" i="29"/>
  <c r="T82" i="29"/>
  <c r="X79" i="29"/>
  <c r="AF76" i="29"/>
  <c r="AF73" i="29"/>
  <c r="D71" i="29"/>
  <c r="L68" i="29"/>
  <c r="P65" i="29"/>
  <c r="H63" i="29"/>
  <c r="AB58" i="29"/>
  <c r="P56" i="29"/>
  <c r="D54" i="29"/>
  <c r="T47" i="29"/>
  <c r="H38" i="29"/>
  <c r="D36" i="29"/>
  <c r="D62" i="29"/>
  <c r="H55" i="29"/>
  <c r="P48" i="29"/>
  <c r="L82" i="29"/>
  <c r="T79" i="29"/>
  <c r="T76" i="29"/>
  <c r="AB73" i="29"/>
  <c r="D68" i="29"/>
  <c r="L65" i="29"/>
  <c r="D63" i="29"/>
  <c r="T60" i="29"/>
  <c r="L58" i="29"/>
  <c r="D56" i="29"/>
  <c r="L49" i="29"/>
  <c r="D31" i="29"/>
  <c r="P75" i="29"/>
  <c r="AB66" i="29"/>
  <c r="X57" i="29"/>
  <c r="H46" i="29"/>
  <c r="AB81" i="29"/>
  <c r="D76" i="29"/>
  <c r="L73" i="29"/>
  <c r="L70" i="29"/>
  <c r="T67" i="29"/>
  <c r="AF64" i="29"/>
  <c r="X62" i="29"/>
  <c r="P60" i="29"/>
  <c r="H58" i="29"/>
  <c r="P53" i="29"/>
  <c r="H51" i="29"/>
  <c r="H42" i="29"/>
  <c r="X81" i="29"/>
  <c r="AB78" i="29"/>
  <c r="H70" i="29"/>
  <c r="P67" i="29"/>
  <c r="AB64" i="29"/>
  <c r="L62" i="29"/>
  <c r="L60" i="29"/>
  <c r="AB57" i="29"/>
  <c r="T55" i="29"/>
  <c r="L53" i="29"/>
  <c r="D51" i="29"/>
  <c r="L46" i="29"/>
  <c r="D44" i="29"/>
  <c r="D35" i="29"/>
  <c r="H78" i="29"/>
  <c r="T72" i="29"/>
  <c r="AB69" i="29"/>
  <c r="T64" i="29"/>
  <c r="X59" i="29"/>
  <c r="H53" i="29"/>
  <c r="AF80" i="29"/>
  <c r="T74" i="29"/>
  <c r="H66" i="29"/>
  <c r="T59" i="29"/>
  <c r="X54" i="29"/>
  <c r="H43" i="29"/>
  <c r="L38" i="29"/>
  <c r="AF68" i="29"/>
  <c r="X74" i="29"/>
  <c r="P80" i="29"/>
  <c r="P72" i="29"/>
  <c r="AF65" i="29"/>
  <c r="H59" i="29"/>
  <c r="T52" i="29"/>
  <c r="L77" i="29"/>
  <c r="H39" i="29"/>
  <c r="H75" i="29"/>
  <c r="H61" i="29"/>
  <c r="D48" i="29"/>
  <c r="H34" i="29"/>
  <c r="D80" i="29"/>
  <c r="AF71" i="29"/>
  <c r="D59" i="29"/>
  <c r="P52" i="29"/>
  <c r="D46" i="29"/>
  <c r="L41" i="29"/>
  <c r="D32" i="29"/>
  <c r="D78" i="29"/>
  <c r="X71" i="29"/>
  <c r="AF63" i="29"/>
  <c r="P57" i="29"/>
  <c r="D52" i="29"/>
  <c r="P45" i="29"/>
  <c r="P77" i="29"/>
  <c r="P69" i="29"/>
  <c r="T63" i="29"/>
  <c r="T50" i="29"/>
  <c r="L45" i="29"/>
  <c r="D27" i="29"/>
  <c r="L50" i="29"/>
  <c r="AB61" i="29"/>
  <c r="D39" i="29"/>
  <c r="X66" i="29"/>
  <c r="P43" i="29"/>
  <c r="H5" i="9"/>
  <c r="AJ82" i="29"/>
  <c r="F81" i="24" s="1"/>
  <c r="AJ74" i="29"/>
  <c r="F73" i="24" s="1"/>
  <c r="AJ66" i="29"/>
  <c r="F65" i="24" s="1"/>
  <c r="AJ58" i="29"/>
  <c r="F57" i="24" s="1"/>
  <c r="AJ50" i="29"/>
  <c r="F49" i="24" s="1"/>
  <c r="AJ42" i="29"/>
  <c r="F41" i="24" s="1"/>
  <c r="AJ34" i="29"/>
  <c r="F33" i="24" s="1"/>
  <c r="AJ26" i="29"/>
  <c r="F25" i="24" s="1"/>
  <c r="AJ18" i="29"/>
  <c r="F17" i="24" s="1"/>
  <c r="AJ10" i="29"/>
  <c r="F9" i="24" s="1"/>
  <c r="AJ81" i="29"/>
  <c r="F80" i="24" s="1"/>
  <c r="AJ73" i="29"/>
  <c r="F72" i="24" s="1"/>
  <c r="AJ65" i="29"/>
  <c r="F64" i="24" s="1"/>
  <c r="AJ57" i="29"/>
  <c r="F56" i="24" s="1"/>
  <c r="AJ49" i="29"/>
  <c r="F48" i="24" s="1"/>
  <c r="AJ41" i="29"/>
  <c r="F40" i="24" s="1"/>
  <c r="AJ33" i="29"/>
  <c r="F32" i="24" s="1"/>
  <c r="AJ25" i="29"/>
  <c r="F24" i="24" s="1"/>
  <c r="AJ17" i="29"/>
  <c r="F16" i="24" s="1"/>
  <c r="AJ9" i="29"/>
  <c r="F8" i="24" s="1"/>
  <c r="AJ77" i="29"/>
  <c r="F76" i="24" s="1"/>
  <c r="AJ69" i="29"/>
  <c r="F68" i="24" s="1"/>
  <c r="AJ61" i="29"/>
  <c r="F60" i="24" s="1"/>
  <c r="AJ53" i="29"/>
  <c r="F52" i="24" s="1"/>
  <c r="AJ45" i="29"/>
  <c r="F44" i="24" s="1"/>
  <c r="AJ37" i="29"/>
  <c r="F36" i="24" s="1"/>
  <c r="AJ29" i="29"/>
  <c r="F28" i="24" s="1"/>
  <c r="AJ21" i="29"/>
  <c r="F20" i="24" s="1"/>
  <c r="AJ13" i="29"/>
  <c r="F12" i="24" s="1"/>
  <c r="AJ79" i="29"/>
  <c r="F78" i="24" s="1"/>
  <c r="AJ62" i="29"/>
  <c r="F61" i="24" s="1"/>
  <c r="AJ52" i="29"/>
  <c r="F51" i="24" s="1"/>
  <c r="AJ35" i="29"/>
  <c r="F34" i="24" s="1"/>
  <c r="AJ32" i="29"/>
  <c r="F31" i="24" s="1"/>
  <c r="AJ15" i="29"/>
  <c r="F14" i="24" s="1"/>
  <c r="AJ3" i="29"/>
  <c r="F2" i="24" s="1"/>
  <c r="AJ8" i="28"/>
  <c r="F7" i="25" s="1"/>
  <c r="AJ16" i="28"/>
  <c r="F15" i="25" s="1"/>
  <c r="AJ24" i="28"/>
  <c r="F23" i="25" s="1"/>
  <c r="AJ32" i="28"/>
  <c r="F31" i="25" s="1"/>
  <c r="AJ40" i="28"/>
  <c r="F39" i="25" s="1"/>
  <c r="AJ48" i="28"/>
  <c r="F47" i="25" s="1"/>
  <c r="AJ56" i="28"/>
  <c r="F55" i="25" s="1"/>
  <c r="AJ64" i="28"/>
  <c r="F63" i="25" s="1"/>
  <c r="AJ72" i="28"/>
  <c r="F71" i="25" s="1"/>
  <c r="AJ80" i="28"/>
  <c r="F79" i="25" s="1"/>
  <c r="AJ76" i="29"/>
  <c r="F75" i="24" s="1"/>
  <c r="AJ59" i="29"/>
  <c r="F58" i="24" s="1"/>
  <c r="AJ56" i="29"/>
  <c r="F55" i="24" s="1"/>
  <c r="AJ39" i="29"/>
  <c r="F38" i="24" s="1"/>
  <c r="AJ22" i="29"/>
  <c r="F21" i="24" s="1"/>
  <c r="AJ12" i="29"/>
  <c r="F11" i="24" s="1"/>
  <c r="AJ9" i="28"/>
  <c r="F8" i="25" s="1"/>
  <c r="AJ17" i="28"/>
  <c r="F16" i="25" s="1"/>
  <c r="AJ25" i="28"/>
  <c r="F24" i="25" s="1"/>
  <c r="AJ33" i="28"/>
  <c r="F32" i="25" s="1"/>
  <c r="AJ41" i="28"/>
  <c r="F40" i="25" s="1"/>
  <c r="AJ49" i="28"/>
  <c r="F48" i="25" s="1"/>
  <c r="AJ57" i="28"/>
  <c r="F56" i="25" s="1"/>
  <c r="AJ65" i="28"/>
  <c r="F64" i="25" s="1"/>
  <c r="AJ73" i="28"/>
  <c r="F72" i="25" s="1"/>
  <c r="AJ81" i="28"/>
  <c r="F80" i="25" s="1"/>
  <c r="AJ67" i="29"/>
  <c r="F66" i="24" s="1"/>
  <c r="AJ64" i="29"/>
  <c r="F63" i="24" s="1"/>
  <c r="AJ47" i="29"/>
  <c r="F46" i="24" s="1"/>
  <c r="AJ30" i="29"/>
  <c r="F29" i="24" s="1"/>
  <c r="AJ20" i="29"/>
  <c r="F19" i="24" s="1"/>
  <c r="AJ4" i="28"/>
  <c r="F3" i="25" s="1"/>
  <c r="AJ12" i="28"/>
  <c r="F11" i="25" s="1"/>
  <c r="AJ20" i="28"/>
  <c r="F19" i="25" s="1"/>
  <c r="AJ28" i="28"/>
  <c r="F27" i="25" s="1"/>
  <c r="AJ36" i="28"/>
  <c r="F35" i="25" s="1"/>
  <c r="AJ44" i="28"/>
  <c r="F43" i="25" s="1"/>
  <c r="AJ52" i="28"/>
  <c r="F51" i="25" s="1"/>
  <c r="AJ60" i="28"/>
  <c r="F59" i="25" s="1"/>
  <c r="AJ68" i="28"/>
  <c r="F67" i="25" s="1"/>
  <c r="AJ76" i="28"/>
  <c r="F75" i="25" s="1"/>
  <c r="AJ71" i="29"/>
  <c r="F70" i="24" s="1"/>
  <c r="AJ60" i="29"/>
  <c r="F59" i="24" s="1"/>
  <c r="AJ51" i="29"/>
  <c r="F50" i="24" s="1"/>
  <c r="AJ44" i="29"/>
  <c r="F43" i="24" s="1"/>
  <c r="AJ19" i="29"/>
  <c r="F18" i="24" s="1"/>
  <c r="AJ14" i="28"/>
  <c r="F13" i="25" s="1"/>
  <c r="AJ27" i="28"/>
  <c r="F26" i="25" s="1"/>
  <c r="AJ39" i="28"/>
  <c r="F38" i="25" s="1"/>
  <c r="AJ53" i="28"/>
  <c r="F52" i="25" s="1"/>
  <c r="AJ66" i="28"/>
  <c r="F65" i="25" s="1"/>
  <c r="AJ78" i="28"/>
  <c r="F77" i="25" s="1"/>
  <c r="AJ58" i="28"/>
  <c r="F57" i="25" s="1"/>
  <c r="AJ80" i="29"/>
  <c r="F79" i="24" s="1"/>
  <c r="AJ70" i="29"/>
  <c r="F69" i="24" s="1"/>
  <c r="AJ46" i="29"/>
  <c r="F45" i="24" s="1"/>
  <c r="AJ28" i="29"/>
  <c r="F27" i="24" s="1"/>
  <c r="AJ15" i="28"/>
  <c r="F14" i="25" s="1"/>
  <c r="AJ29" i="28"/>
  <c r="F28" i="25" s="1"/>
  <c r="AJ42" i="28"/>
  <c r="F41" i="25" s="1"/>
  <c r="AJ54" i="28"/>
  <c r="F53" i="25" s="1"/>
  <c r="AJ67" i="28"/>
  <c r="F66" i="25" s="1"/>
  <c r="AJ79" i="28"/>
  <c r="F78" i="25" s="1"/>
  <c r="AJ6" i="28"/>
  <c r="F5" i="25" s="1"/>
  <c r="AJ31" i="28"/>
  <c r="F30" i="25" s="1"/>
  <c r="AJ3" i="28"/>
  <c r="F2" i="25" s="1"/>
  <c r="AJ78" i="29"/>
  <c r="F77" i="24" s="1"/>
  <c r="AJ55" i="29"/>
  <c r="F54" i="24" s="1"/>
  <c r="AJ48" i="29"/>
  <c r="F47" i="24" s="1"/>
  <c r="AJ23" i="29"/>
  <c r="F22" i="24" s="1"/>
  <c r="AJ16" i="29"/>
  <c r="F15" i="24" s="1"/>
  <c r="AJ14" i="29"/>
  <c r="F13" i="24" s="1"/>
  <c r="AJ7" i="29"/>
  <c r="F6" i="24" s="1"/>
  <c r="AJ5" i="28"/>
  <c r="F4" i="25" s="1"/>
  <c r="AJ18" i="28"/>
  <c r="F17" i="25" s="1"/>
  <c r="AJ30" i="28"/>
  <c r="F29" i="25" s="1"/>
  <c r="AJ43" i="28"/>
  <c r="F42" i="25" s="1"/>
  <c r="AJ55" i="28"/>
  <c r="F54" i="25" s="1"/>
  <c r="AJ69" i="28"/>
  <c r="F68" i="25" s="1"/>
  <c r="AJ82" i="28"/>
  <c r="F81" i="25" s="1"/>
  <c r="AJ75" i="29"/>
  <c r="F74" i="24" s="1"/>
  <c r="AJ72" i="29"/>
  <c r="F71" i="24" s="1"/>
  <c r="AJ4" i="29"/>
  <c r="F3" i="24" s="1"/>
  <c r="AJ19" i="28"/>
  <c r="F18" i="25" s="1"/>
  <c r="AJ45" i="28"/>
  <c r="F44" i="25" s="1"/>
  <c r="AJ70" i="28"/>
  <c r="F69" i="25" s="1"/>
  <c r="AJ6" i="29"/>
  <c r="F5" i="24" s="1"/>
  <c r="AJ26" i="28"/>
  <c r="F25" i="25" s="1"/>
  <c r="AJ51" i="28"/>
  <c r="F50" i="25" s="1"/>
  <c r="AJ77" i="28"/>
  <c r="F76" i="25" s="1"/>
  <c r="AJ71" i="28"/>
  <c r="F70" i="25" s="1"/>
  <c r="AJ22" i="28"/>
  <c r="F21" i="25" s="1"/>
  <c r="AJ38" i="29"/>
  <c r="F37" i="24" s="1"/>
  <c r="AJ23" i="28"/>
  <c r="F22" i="25" s="1"/>
  <c r="AJ36" i="29"/>
  <c r="F35" i="24" s="1"/>
  <c r="AJ27" i="29"/>
  <c r="F26" i="24" s="1"/>
  <c r="AJ7" i="28"/>
  <c r="F6" i="25" s="1"/>
  <c r="AJ34" i="28"/>
  <c r="F33" i="25" s="1"/>
  <c r="AJ59" i="28"/>
  <c r="F58" i="25" s="1"/>
  <c r="AJ38" i="28"/>
  <c r="F37" i="25" s="1"/>
  <c r="AJ46" i="28"/>
  <c r="F45" i="25" s="1"/>
  <c r="AJ54" i="29"/>
  <c r="F53" i="24" s="1"/>
  <c r="AJ11" i="29"/>
  <c r="F10" i="24" s="1"/>
  <c r="AJ47" i="28"/>
  <c r="F46" i="25" s="1"/>
  <c r="AJ75" i="28"/>
  <c r="F74" i="25" s="1"/>
  <c r="AJ63" i="29"/>
  <c r="F62" i="24" s="1"/>
  <c r="AJ5" i="29"/>
  <c r="F4" i="24" s="1"/>
  <c r="AJ10" i="28"/>
  <c r="F9" i="25" s="1"/>
  <c r="AJ35" i="28"/>
  <c r="F34" i="25" s="1"/>
  <c r="AJ61" i="28"/>
  <c r="F60" i="25" s="1"/>
  <c r="AJ40" i="29"/>
  <c r="F39" i="24" s="1"/>
  <c r="AJ31" i="29"/>
  <c r="F30" i="24" s="1"/>
  <c r="AJ11" i="28"/>
  <c r="F10" i="25" s="1"/>
  <c r="AJ37" i="28"/>
  <c r="F36" i="25" s="1"/>
  <c r="AJ62" i="28"/>
  <c r="F61" i="25" s="1"/>
  <c r="AJ8" i="29"/>
  <c r="F7" i="24" s="1"/>
  <c r="AJ13" i="28"/>
  <c r="F12" i="25" s="1"/>
  <c r="AJ63" i="28"/>
  <c r="F62" i="25" s="1"/>
  <c r="AJ68" i="29"/>
  <c r="F67" i="24" s="1"/>
  <c r="AJ43" i="29"/>
  <c r="F42" i="24" s="1"/>
  <c r="AJ21" i="28"/>
  <c r="F20" i="25" s="1"/>
  <c r="AJ74" i="28"/>
  <c r="F73" i="25" s="1"/>
  <c r="AJ24" i="29"/>
  <c r="F23" i="24" s="1"/>
  <c r="AJ50" i="28"/>
  <c r="F49" i="25" s="1"/>
  <c r="AF75" i="28"/>
  <c r="AF67" i="28"/>
  <c r="AB75" i="28"/>
  <c r="AB67" i="28"/>
  <c r="AB59" i="28"/>
  <c r="X75" i="28"/>
  <c r="X67" i="28"/>
  <c r="X59" i="28"/>
  <c r="T75" i="28"/>
  <c r="T67" i="28"/>
  <c r="T59" i="28"/>
  <c r="T51" i="28"/>
  <c r="P75" i="28"/>
  <c r="P67" i="28"/>
  <c r="P59" i="28"/>
  <c r="P51" i="28"/>
  <c r="P43" i="28"/>
  <c r="L75" i="28"/>
  <c r="L67" i="28"/>
  <c r="L59" i="28"/>
  <c r="L51" i="28"/>
  <c r="L43" i="28"/>
  <c r="H75" i="28"/>
  <c r="H67" i="28"/>
  <c r="H59" i="28"/>
  <c r="H51" i="28"/>
  <c r="H43" i="28"/>
  <c r="H35" i="28"/>
  <c r="D27" i="28"/>
  <c r="D35" i="28"/>
  <c r="D43" i="28"/>
  <c r="D51" i="28"/>
  <c r="D59" i="28"/>
  <c r="D67" i="28"/>
  <c r="D75" i="28"/>
  <c r="D37" i="28"/>
  <c r="D45" i="28"/>
  <c r="D69" i="28"/>
  <c r="AF80" i="28"/>
  <c r="AF82" i="28"/>
  <c r="AF74" i="28"/>
  <c r="AF66" i="28"/>
  <c r="AB82" i="28"/>
  <c r="AB74" i="28"/>
  <c r="AB66" i="28"/>
  <c r="AB58" i="28"/>
  <c r="X82" i="28"/>
  <c r="X74" i="28"/>
  <c r="X66" i="28"/>
  <c r="X58" i="28"/>
  <c r="T82" i="28"/>
  <c r="T74" i="28"/>
  <c r="T66" i="28"/>
  <c r="T58" i="28"/>
  <c r="T50" i="28"/>
  <c r="P82" i="28"/>
  <c r="P74" i="28"/>
  <c r="P66" i="28"/>
  <c r="P58" i="28"/>
  <c r="P50" i="28"/>
  <c r="P42" i="28"/>
  <c r="L82" i="28"/>
  <c r="L74" i="28"/>
  <c r="L66" i="28"/>
  <c r="L58" i="28"/>
  <c r="L50" i="28"/>
  <c r="L42" i="28"/>
  <c r="H82" i="28"/>
  <c r="H74" i="28"/>
  <c r="H66" i="28"/>
  <c r="H58" i="28"/>
  <c r="H50" i="28"/>
  <c r="H42" i="28"/>
  <c r="H34" i="28"/>
  <c r="D28" i="28"/>
  <c r="D36" i="28"/>
  <c r="D44" i="28"/>
  <c r="D52" i="28"/>
  <c r="D60" i="28"/>
  <c r="D68" i="28"/>
  <c r="D76" i="28"/>
  <c r="C100" i="8"/>
  <c r="D100" i="8" s="1"/>
  <c r="D113" i="8" s="1"/>
  <c r="D61" i="28"/>
  <c r="D77" i="28"/>
  <c r="AF81" i="28"/>
  <c r="AF73" i="28"/>
  <c r="AF65" i="28"/>
  <c r="AB81" i="28"/>
  <c r="AB73" i="28"/>
  <c r="AB65" i="28"/>
  <c r="AB57" i="28"/>
  <c r="X81" i="28"/>
  <c r="X73" i="28"/>
  <c r="X65" i="28"/>
  <c r="X57" i="28"/>
  <c r="T81" i="28"/>
  <c r="T73" i="28"/>
  <c r="T65" i="28"/>
  <c r="T57" i="28"/>
  <c r="T49" i="28"/>
  <c r="P81" i="28"/>
  <c r="P73" i="28"/>
  <c r="P65" i="28"/>
  <c r="P57" i="28"/>
  <c r="P49" i="28"/>
  <c r="L81" i="28"/>
  <c r="L73" i="28"/>
  <c r="L65" i="28"/>
  <c r="L57" i="28"/>
  <c r="L49" i="28"/>
  <c r="L41" i="28"/>
  <c r="H81" i="28"/>
  <c r="H73" i="28"/>
  <c r="H65" i="28"/>
  <c r="H57" i="28"/>
  <c r="H49" i="28"/>
  <c r="H41" i="28"/>
  <c r="H33" i="28"/>
  <c r="D29" i="28"/>
  <c r="D53" i="28"/>
  <c r="AF72" i="28"/>
  <c r="AF77" i="28"/>
  <c r="AF69" i="28"/>
  <c r="AB77" i="28"/>
  <c r="AB69" i="28"/>
  <c r="AB61" i="28"/>
  <c r="X77" i="28"/>
  <c r="X69" i="28"/>
  <c r="X61" i="28"/>
  <c r="X53" i="28"/>
  <c r="T77" i="28"/>
  <c r="T69" i="28"/>
  <c r="T61" i="28"/>
  <c r="T53" i="28"/>
  <c r="P77" i="28"/>
  <c r="P69" i="28"/>
  <c r="P61" i="28"/>
  <c r="P53" i="28"/>
  <c r="P45" i="28"/>
  <c r="L77" i="28"/>
  <c r="L69" i="28"/>
  <c r="L61" i="28"/>
  <c r="L53" i="28"/>
  <c r="L45" i="28"/>
  <c r="L37" i="28"/>
  <c r="H77" i="28"/>
  <c r="H69" i="28"/>
  <c r="H61" i="28"/>
  <c r="H53" i="28"/>
  <c r="H45" i="28"/>
  <c r="H37" i="28"/>
  <c r="D33" i="28"/>
  <c r="D41" i="28"/>
  <c r="D49" i="28"/>
  <c r="D57" i="28"/>
  <c r="D65" i="28"/>
  <c r="D73" i="28"/>
  <c r="D81" i="28"/>
  <c r="AF76" i="28"/>
  <c r="AF68" i="28"/>
  <c r="AB70" i="28"/>
  <c r="X70" i="28"/>
  <c r="X54" i="28"/>
  <c r="T70" i="28"/>
  <c r="T54" i="28"/>
  <c r="P70" i="28"/>
  <c r="P54" i="28"/>
  <c r="L70" i="28"/>
  <c r="L54" i="28"/>
  <c r="L38" i="28"/>
  <c r="H70" i="28"/>
  <c r="H54" i="28"/>
  <c r="H38" i="28"/>
  <c r="D32" i="28"/>
  <c r="D48" i="28"/>
  <c r="D64" i="28"/>
  <c r="D80" i="28"/>
  <c r="P48" i="28"/>
  <c r="L80" i="28"/>
  <c r="H80" i="28"/>
  <c r="H32" i="28"/>
  <c r="D54" i="28"/>
  <c r="AF71" i="28"/>
  <c r="X79" i="28"/>
  <c r="T63" i="28"/>
  <c r="P63" i="28"/>
  <c r="L47" i="28"/>
  <c r="H79" i="28"/>
  <c r="D71" i="28"/>
  <c r="AB78" i="28"/>
  <c r="X62" i="28"/>
  <c r="P62" i="28"/>
  <c r="L78" i="28"/>
  <c r="D56" i="28"/>
  <c r="X60" i="28"/>
  <c r="T76" i="28"/>
  <c r="P76" i="28"/>
  <c r="H60" i="28"/>
  <c r="D74" i="28"/>
  <c r="AF79" i="28"/>
  <c r="AB68" i="28"/>
  <c r="X68" i="28"/>
  <c r="X52" i="28"/>
  <c r="T68" i="28"/>
  <c r="T52" i="28"/>
  <c r="P68" i="28"/>
  <c r="P52" i="28"/>
  <c r="L68" i="28"/>
  <c r="L52" i="28"/>
  <c r="H68" i="28"/>
  <c r="H52" i="28"/>
  <c r="H36" i="28"/>
  <c r="D34" i="28"/>
  <c r="D50" i="28"/>
  <c r="D66" i="28"/>
  <c r="D82" i="28"/>
  <c r="T64" i="28"/>
  <c r="P64" i="28"/>
  <c r="L64" i="28"/>
  <c r="H48" i="28"/>
  <c r="D38" i="28"/>
  <c r="D70" i="28"/>
  <c r="AB79" i="28"/>
  <c r="X63" i="28"/>
  <c r="T47" i="28"/>
  <c r="P79" i="28"/>
  <c r="P47" i="28"/>
  <c r="L79" i="28"/>
  <c r="H63" i="28"/>
  <c r="D55" i="28"/>
  <c r="AB62" i="28"/>
  <c r="X78" i="28"/>
  <c r="T62" i="28"/>
  <c r="P46" i="28"/>
  <c r="H46" i="28"/>
  <c r="AF64" i="28"/>
  <c r="AB60" i="28"/>
  <c r="X76" i="28"/>
  <c r="P44" i="28"/>
  <c r="L60" i="28"/>
  <c r="H76" i="28"/>
  <c r="D58" i="28"/>
  <c r="AF78" i="28"/>
  <c r="AB80" i="28"/>
  <c r="AB64" i="28"/>
  <c r="X80" i="28"/>
  <c r="X64" i="28"/>
  <c r="T80" i="28"/>
  <c r="T48" i="28"/>
  <c r="P80" i="28"/>
  <c r="L48" i="28"/>
  <c r="H64" i="28"/>
  <c r="AB63" i="28"/>
  <c r="T79" i="28"/>
  <c r="L63" i="28"/>
  <c r="H47" i="28"/>
  <c r="D39" i="28"/>
  <c r="AF70" i="28"/>
  <c r="T78" i="28"/>
  <c r="P78" i="28"/>
  <c r="L62" i="28"/>
  <c r="H78" i="28"/>
  <c r="D40" i="28"/>
  <c r="AB76" i="28"/>
  <c r="P60" i="28"/>
  <c r="L76" i="28"/>
  <c r="D42" i="28"/>
  <c r="AF63" i="28"/>
  <c r="AB72" i="28"/>
  <c r="X72" i="28"/>
  <c r="X56" i="28"/>
  <c r="T72" i="28"/>
  <c r="T56" i="28"/>
  <c r="P72" i="28"/>
  <c r="P56" i="28"/>
  <c r="L72" i="28"/>
  <c r="L56" i="28"/>
  <c r="L40" i="28"/>
  <c r="H72" i="28"/>
  <c r="H56" i="28"/>
  <c r="H40" i="28"/>
  <c r="D30" i="28"/>
  <c r="D46" i="28"/>
  <c r="D62" i="28"/>
  <c r="D78" i="28"/>
  <c r="AF62" i="28"/>
  <c r="AB71" i="28"/>
  <c r="X71" i="28"/>
  <c r="X55" i="28"/>
  <c r="T71" i="28"/>
  <c r="T55" i="28"/>
  <c r="P71" i="28"/>
  <c r="P55" i="28"/>
  <c r="L71" i="28"/>
  <c r="L55" i="28"/>
  <c r="L39" i="28"/>
  <c r="H71" i="28"/>
  <c r="H55" i="28"/>
  <c r="H39" i="28"/>
  <c r="D31" i="28"/>
  <c r="D47" i="28"/>
  <c r="D63" i="28"/>
  <c r="D79" i="28"/>
  <c r="L46" i="28"/>
  <c r="H62" i="28"/>
  <c r="D72" i="28"/>
  <c r="T60" i="28"/>
  <c r="L44" i="28"/>
  <c r="H44" i="28"/>
  <c r="D26" i="28"/>
  <c r="C107" i="8"/>
  <c r="D107" i="8" s="1"/>
  <c r="C106" i="8"/>
  <c r="D106" i="8" s="1"/>
  <c r="C101" i="8"/>
  <c r="D101" i="8" s="1"/>
  <c r="C102" i="8"/>
  <c r="D102" i="8" s="1"/>
  <c r="C103" i="8"/>
  <c r="D103" i="8" s="1"/>
  <c r="D116" i="8" s="1"/>
  <c r="C104" i="8"/>
  <c r="FB83" i="23"/>
  <c r="FB81" i="23"/>
  <c r="FB79" i="23"/>
  <c r="FB77" i="23"/>
  <c r="FB75" i="23"/>
  <c r="FB73" i="23"/>
  <c r="FB71" i="23"/>
  <c r="FB69" i="23"/>
  <c r="FB67" i="23"/>
  <c r="FB65" i="23"/>
  <c r="FB63" i="23"/>
  <c r="FB61" i="23"/>
  <c r="FB59" i="23"/>
  <c r="FB57" i="23"/>
  <c r="FB55" i="23"/>
  <c r="FB53" i="23"/>
  <c r="FB51" i="23"/>
  <c r="FB49" i="23"/>
  <c r="FB47" i="23"/>
  <c r="FB45" i="23"/>
  <c r="FB43" i="23"/>
  <c r="FB41" i="23"/>
  <c r="FB39" i="23"/>
  <c r="FB37" i="23"/>
  <c r="FB35" i="23"/>
  <c r="FB33" i="23"/>
  <c r="FB31" i="23"/>
  <c r="FB29" i="23"/>
  <c r="FB27" i="23"/>
  <c r="FB25" i="23"/>
  <c r="FB23" i="23"/>
  <c r="FB21" i="23"/>
  <c r="FB19" i="23"/>
  <c r="FB17" i="23"/>
  <c r="FB15" i="23"/>
  <c r="FB13" i="23"/>
  <c r="FB11" i="23"/>
  <c r="FB9" i="23"/>
  <c r="FB7" i="23"/>
  <c r="FB5" i="23"/>
  <c r="ER83" i="23"/>
  <c r="ER81" i="23"/>
  <c r="ER79" i="23"/>
  <c r="ER77" i="23"/>
  <c r="ER75" i="23"/>
  <c r="ER73" i="23"/>
  <c r="ER71" i="23"/>
  <c r="ER69" i="23"/>
  <c r="ER67" i="23"/>
  <c r="ER65" i="23"/>
  <c r="ER63" i="23"/>
  <c r="ER61" i="23"/>
  <c r="ER59" i="23"/>
  <c r="ER57" i="23"/>
  <c r="ER55" i="23"/>
  <c r="ER53" i="23"/>
  <c r="ER51" i="23"/>
  <c r="ER49" i="23"/>
  <c r="ER47" i="23"/>
  <c r="ER45" i="23"/>
  <c r="ER43" i="23"/>
  <c r="ER41" i="23"/>
  <c r="ER39" i="23"/>
  <c r="ER37" i="23"/>
  <c r="ER35" i="23"/>
  <c r="ER33" i="23"/>
  <c r="ER31" i="23"/>
  <c r="ER29" i="23"/>
  <c r="ER27" i="23"/>
  <c r="ER25" i="23"/>
  <c r="ER23" i="23"/>
  <c r="ER21" i="23"/>
  <c r="ER19" i="23"/>
  <c r="ER17" i="23"/>
  <c r="ER15" i="23"/>
  <c r="ER13" i="23"/>
  <c r="ER11" i="23"/>
  <c r="ER9" i="23"/>
  <c r="ER7" i="23"/>
  <c r="ER5" i="23"/>
  <c r="EH83" i="23"/>
  <c r="EH81" i="23"/>
  <c r="EH79" i="23"/>
  <c r="EH77" i="23"/>
  <c r="EH75" i="23"/>
  <c r="FB74" i="23"/>
  <c r="FB58" i="23"/>
  <c r="FB42" i="23"/>
  <c r="FB26" i="23"/>
  <c r="FB10" i="23"/>
  <c r="ER74" i="23"/>
  <c r="ER58" i="23"/>
  <c r="ER42" i="23"/>
  <c r="ER26" i="23"/>
  <c r="ER10" i="23"/>
  <c r="EH74" i="23"/>
  <c r="EH72" i="23"/>
  <c r="EH70" i="23"/>
  <c r="EH68" i="23"/>
  <c r="EH66" i="23"/>
  <c r="EH64" i="23"/>
  <c r="EH62" i="23"/>
  <c r="EH60" i="23"/>
  <c r="EH58" i="23"/>
  <c r="EH56" i="23"/>
  <c r="EH54" i="23"/>
  <c r="EH52" i="23"/>
  <c r="EH50" i="23"/>
  <c r="EH48" i="23"/>
  <c r="EH46" i="23"/>
  <c r="EH44" i="23"/>
  <c r="EH42" i="23"/>
  <c r="EH40" i="23"/>
  <c r="EH38" i="23"/>
  <c r="EH36" i="23"/>
  <c r="EH34" i="23"/>
  <c r="EH32" i="23"/>
  <c r="EH30" i="23"/>
  <c r="EH28" i="23"/>
  <c r="EH26" i="23"/>
  <c r="EH24" i="23"/>
  <c r="EH22" i="23"/>
  <c r="EH20" i="23"/>
  <c r="EH18" i="23"/>
  <c r="EH16" i="23"/>
  <c r="EH14" i="23"/>
  <c r="EH12" i="23"/>
  <c r="EH10" i="23"/>
  <c r="EH8" i="23"/>
  <c r="EH6" i="23"/>
  <c r="EH4" i="23"/>
  <c r="DX82" i="23"/>
  <c r="DX80" i="23"/>
  <c r="DX78" i="23"/>
  <c r="DX76" i="23"/>
  <c r="DX74" i="23"/>
  <c r="DX72" i="23"/>
  <c r="DX70" i="23"/>
  <c r="DX68" i="23"/>
  <c r="DX66" i="23"/>
  <c r="DX64" i="23"/>
  <c r="DX62" i="23"/>
  <c r="DX60" i="23"/>
  <c r="DX58" i="23"/>
  <c r="DX56" i="23"/>
  <c r="DX54" i="23"/>
  <c r="DX52" i="23"/>
  <c r="DX50" i="23"/>
  <c r="DX48" i="23"/>
  <c r="DX46" i="23"/>
  <c r="DX44" i="23"/>
  <c r="DX42" i="23"/>
  <c r="DX40" i="23"/>
  <c r="DX38" i="23"/>
  <c r="DX36" i="23"/>
  <c r="DX34" i="23"/>
  <c r="DX32" i="23"/>
  <c r="DX30" i="23"/>
  <c r="DX28" i="23"/>
  <c r="DX26" i="23"/>
  <c r="DX24" i="23"/>
  <c r="DX22" i="23"/>
  <c r="DX20" i="23"/>
  <c r="DX18" i="23"/>
  <c r="DX16" i="23"/>
  <c r="DX14" i="23"/>
  <c r="DX12" i="23"/>
  <c r="DX10" i="23"/>
  <c r="DX8" i="23"/>
  <c r="DX6" i="23"/>
  <c r="FB76" i="23"/>
  <c r="FB60" i="23"/>
  <c r="FB44" i="23"/>
  <c r="FB28" i="23"/>
  <c r="FB12" i="23"/>
  <c r="ER76" i="23"/>
  <c r="ER60" i="23"/>
  <c r="ER44" i="23"/>
  <c r="ER28" i="23"/>
  <c r="ER12" i="23"/>
  <c r="EH76" i="23"/>
  <c r="FB78" i="23"/>
  <c r="FB62" i="23"/>
  <c r="FB46" i="23"/>
  <c r="FB30" i="23"/>
  <c r="FB14" i="23"/>
  <c r="ER78" i="23"/>
  <c r="ER62" i="23"/>
  <c r="ER46" i="23"/>
  <c r="ER30" i="23"/>
  <c r="ER14" i="23"/>
  <c r="EH78" i="23"/>
  <c r="FB82" i="23"/>
  <c r="FB66" i="23"/>
  <c r="FB50" i="23"/>
  <c r="FB34" i="23"/>
  <c r="FB18" i="23"/>
  <c r="ER82" i="23"/>
  <c r="ER66" i="23"/>
  <c r="ER50" i="23"/>
  <c r="ER34" i="23"/>
  <c r="ER18" i="23"/>
  <c r="EH82" i="23"/>
  <c r="EH73" i="23"/>
  <c r="EH71" i="23"/>
  <c r="EH69" i="23"/>
  <c r="EH67" i="23"/>
  <c r="EH65" i="23"/>
  <c r="EH63" i="23"/>
  <c r="EH61" i="23"/>
  <c r="EH59" i="23"/>
  <c r="EH57" i="23"/>
  <c r="EH55" i="23"/>
  <c r="EH53" i="23"/>
  <c r="EH51" i="23"/>
  <c r="EH49" i="23"/>
  <c r="EH47" i="23"/>
  <c r="EH45" i="23"/>
  <c r="EH43" i="23"/>
  <c r="EH41" i="23"/>
  <c r="EH39" i="23"/>
  <c r="EH37" i="23"/>
  <c r="EH35" i="23"/>
  <c r="EH33" i="23"/>
  <c r="EH31" i="23"/>
  <c r="EH29" i="23"/>
  <c r="EH27" i="23"/>
  <c r="EH25" i="23"/>
  <c r="EH23" i="23"/>
  <c r="EH21" i="23"/>
  <c r="EH19" i="23"/>
  <c r="EH17" i="23"/>
  <c r="EH15" i="23"/>
  <c r="EH13" i="23"/>
  <c r="EH11" i="23"/>
  <c r="EH9" i="23"/>
  <c r="EH7" i="23"/>
  <c r="EH5" i="23"/>
  <c r="DX83" i="23"/>
  <c r="DX81" i="23"/>
  <c r="DX79" i="23"/>
  <c r="DX77" i="23"/>
  <c r="DX75" i="23"/>
  <c r="DX73" i="23"/>
  <c r="DX71" i="23"/>
  <c r="DX69" i="23"/>
  <c r="DX67" i="23"/>
  <c r="DX65" i="23"/>
  <c r="DX63" i="23"/>
  <c r="DX61" i="23"/>
  <c r="DX59" i="23"/>
  <c r="DX57" i="23"/>
  <c r="DX55" i="23"/>
  <c r="DX53" i="23"/>
  <c r="DX51" i="23"/>
  <c r="DX49" i="23"/>
  <c r="DX47" i="23"/>
  <c r="DX45" i="23"/>
  <c r="DX43" i="23"/>
  <c r="DX41" i="23"/>
  <c r="DX39" i="23"/>
  <c r="DX37" i="23"/>
  <c r="DX35" i="23"/>
  <c r="DX33" i="23"/>
  <c r="DX31" i="23"/>
  <c r="DX29" i="23"/>
  <c r="DX27" i="23"/>
  <c r="DX25" i="23"/>
  <c r="DX23" i="23"/>
  <c r="DX21" i="23"/>
  <c r="DX19" i="23"/>
  <c r="DX17" i="23"/>
  <c r="DX15" i="23"/>
  <c r="DX13" i="23"/>
  <c r="DX11" i="23"/>
  <c r="DX9" i="23"/>
  <c r="DN24" i="23"/>
  <c r="DD48" i="23"/>
  <c r="DD42" i="23"/>
  <c r="DD36" i="23"/>
  <c r="DD32" i="23"/>
  <c r="DD28" i="23"/>
  <c r="DD22" i="23"/>
  <c r="DD16" i="23"/>
  <c r="DD10" i="23"/>
  <c r="DD4" i="23"/>
  <c r="CT78" i="23"/>
  <c r="CT72" i="23"/>
  <c r="CT68" i="23"/>
  <c r="CT62" i="23"/>
  <c r="CT56" i="23"/>
  <c r="CT52" i="23"/>
  <c r="CT46" i="23"/>
  <c r="CT40" i="23"/>
  <c r="CT34" i="23"/>
  <c r="CT28" i="23"/>
  <c r="CT22" i="23"/>
  <c r="CT20" i="23"/>
  <c r="CT14" i="23"/>
  <c r="CT8" i="23"/>
  <c r="FB68" i="23"/>
  <c r="FB36" i="23"/>
  <c r="FB4" i="23"/>
  <c r="ER52" i="23"/>
  <c r="ER20" i="23"/>
  <c r="DN26" i="23"/>
  <c r="DD52" i="23"/>
  <c r="DD44" i="23"/>
  <c r="DD38" i="23"/>
  <c r="DD30" i="23"/>
  <c r="DD24" i="23"/>
  <c r="DD18" i="23"/>
  <c r="DD14" i="23"/>
  <c r="DD8" i="23"/>
  <c r="CT82" i="23"/>
  <c r="CT76" i="23"/>
  <c r="CT70" i="23"/>
  <c r="CT64" i="23"/>
  <c r="CT58" i="23"/>
  <c r="CT50" i="23"/>
  <c r="CT44" i="23"/>
  <c r="CT36" i="23"/>
  <c r="CT30" i="23"/>
  <c r="CT26" i="23"/>
  <c r="CT18" i="23"/>
  <c r="CT12" i="23"/>
  <c r="FB80" i="23"/>
  <c r="FB70" i="23"/>
  <c r="FB48" i="23"/>
  <c r="FB38" i="23"/>
  <c r="FB16" i="23"/>
  <c r="FB6" i="23"/>
  <c r="ER64" i="23"/>
  <c r="ER54" i="23"/>
  <c r="ER32" i="23"/>
  <c r="ER22" i="23"/>
  <c r="EH80" i="23"/>
  <c r="DX4" i="23"/>
  <c r="DN82" i="23"/>
  <c r="DN80" i="23"/>
  <c r="DN78" i="23"/>
  <c r="DN76" i="23"/>
  <c r="DN74" i="23"/>
  <c r="DN72" i="23"/>
  <c r="DN70" i="23"/>
  <c r="DN68" i="23"/>
  <c r="DN66" i="23"/>
  <c r="DN64" i="23"/>
  <c r="DN62" i="23"/>
  <c r="DN60" i="23"/>
  <c r="DN58" i="23"/>
  <c r="DN56" i="23"/>
  <c r="DN54" i="23"/>
  <c r="DN52" i="23"/>
  <c r="DN50" i="23"/>
  <c r="DN48" i="23"/>
  <c r="DN46" i="23"/>
  <c r="DN44" i="23"/>
  <c r="DN42" i="23"/>
  <c r="DN40" i="23"/>
  <c r="DN38" i="23"/>
  <c r="DN36" i="23"/>
  <c r="DN34" i="23"/>
  <c r="DN32" i="23"/>
  <c r="DN30" i="23"/>
  <c r="DN28" i="23"/>
  <c r="DN22" i="23"/>
  <c r="DN20" i="23"/>
  <c r="DN18" i="23"/>
  <c r="DN16" i="23"/>
  <c r="DN14" i="23"/>
  <c r="DN12" i="23"/>
  <c r="DN10" i="23"/>
  <c r="DN8" i="23"/>
  <c r="DN6" i="23"/>
  <c r="DN4" i="23"/>
  <c r="DD82" i="23"/>
  <c r="DD80" i="23"/>
  <c r="DD78" i="23"/>
  <c r="DD76" i="23"/>
  <c r="DD74" i="23"/>
  <c r="DD72" i="23"/>
  <c r="DD70" i="23"/>
  <c r="DD68" i="23"/>
  <c r="DD66" i="23"/>
  <c r="DD64" i="23"/>
  <c r="DD62" i="23"/>
  <c r="DD60" i="23"/>
  <c r="DD58" i="23"/>
  <c r="DD56" i="23"/>
  <c r="DD54" i="23"/>
  <c r="DD50" i="23"/>
  <c r="DD46" i="23"/>
  <c r="DD40" i="23"/>
  <c r="DD34" i="23"/>
  <c r="DD26" i="23"/>
  <c r="DD20" i="23"/>
  <c r="DD12" i="23"/>
  <c r="DD6" i="23"/>
  <c r="CT80" i="23"/>
  <c r="CT74" i="23"/>
  <c r="CT66" i="23"/>
  <c r="CT60" i="23"/>
  <c r="CT54" i="23"/>
  <c r="CT48" i="23"/>
  <c r="CT42" i="23"/>
  <c r="CT38" i="23"/>
  <c r="CT32" i="23"/>
  <c r="CT24" i="23"/>
  <c r="CT16" i="23"/>
  <c r="CT10" i="23"/>
  <c r="FB52" i="23"/>
  <c r="FB20" i="23"/>
  <c r="ER68" i="23"/>
  <c r="ER36" i="23"/>
  <c r="ER4" i="23"/>
  <c r="FB24" i="23"/>
  <c r="ER40" i="23"/>
  <c r="DX5" i="23"/>
  <c r="DN69" i="23"/>
  <c r="DN53" i="23"/>
  <c r="DN37" i="23"/>
  <c r="DN21" i="23"/>
  <c r="DN5" i="23"/>
  <c r="DD69" i="23"/>
  <c r="DD53" i="23"/>
  <c r="DD37" i="23"/>
  <c r="DD21" i="23"/>
  <c r="DD5" i="23"/>
  <c r="CT69" i="23"/>
  <c r="CT53" i="23"/>
  <c r="CT37" i="23"/>
  <c r="CT21" i="23"/>
  <c r="CJ43" i="23"/>
  <c r="CJ5" i="23"/>
  <c r="BZ81" i="23"/>
  <c r="BZ75" i="23"/>
  <c r="BZ71" i="23"/>
  <c r="BZ69" i="23"/>
  <c r="BZ65" i="23"/>
  <c r="BZ61" i="23"/>
  <c r="BZ57" i="23"/>
  <c r="BZ55" i="23"/>
  <c r="BZ51" i="23"/>
  <c r="BZ47" i="23"/>
  <c r="BZ43" i="23"/>
  <c r="BZ39" i="23"/>
  <c r="BZ35" i="23"/>
  <c r="BZ31" i="23"/>
  <c r="BZ27" i="23"/>
  <c r="BZ23" i="23"/>
  <c r="BZ19" i="23"/>
  <c r="BZ15" i="23"/>
  <c r="BZ11" i="23"/>
  <c r="BZ7" i="23"/>
  <c r="BP83" i="23"/>
  <c r="BP79" i="23"/>
  <c r="BP75" i="23"/>
  <c r="BP71" i="23"/>
  <c r="BP69" i="23"/>
  <c r="BP65" i="23"/>
  <c r="BP61" i="23"/>
  <c r="BP57" i="23"/>
  <c r="BP53" i="23"/>
  <c r="BP49" i="23"/>
  <c r="BP47" i="23"/>
  <c r="BP43" i="23"/>
  <c r="BP39" i="23"/>
  <c r="BP35" i="23"/>
  <c r="BP31" i="23"/>
  <c r="BP27" i="23"/>
  <c r="BP23" i="23"/>
  <c r="BP21" i="23"/>
  <c r="BP17" i="23"/>
  <c r="BP13" i="23"/>
  <c r="BP9" i="23"/>
  <c r="BP5" i="23"/>
  <c r="BF81" i="23"/>
  <c r="BF77" i="23"/>
  <c r="BF73" i="23"/>
  <c r="BF69" i="23"/>
  <c r="BF65" i="23"/>
  <c r="BF63" i="23"/>
  <c r="BF59" i="23"/>
  <c r="BF55" i="23"/>
  <c r="BF51" i="23"/>
  <c r="BF47" i="23"/>
  <c r="BF43" i="23"/>
  <c r="BF39" i="23"/>
  <c r="BF35" i="23"/>
  <c r="BF31" i="23"/>
  <c r="BF27" i="23"/>
  <c r="BF23" i="23"/>
  <c r="BF19" i="23"/>
  <c r="BF15" i="23"/>
  <c r="BF13" i="23"/>
  <c r="BF9" i="23"/>
  <c r="BF5" i="23"/>
  <c r="AV81" i="23"/>
  <c r="AV77" i="23"/>
  <c r="AV73" i="23"/>
  <c r="AV69" i="23"/>
  <c r="AV65" i="23"/>
  <c r="AV61" i="23"/>
  <c r="AV59" i="23"/>
  <c r="AV55" i="23"/>
  <c r="AV51" i="23"/>
  <c r="AV47" i="23"/>
  <c r="AV43" i="23"/>
  <c r="AV39" i="23"/>
  <c r="AV35" i="23"/>
  <c r="AV33" i="23"/>
  <c r="AV29" i="23"/>
  <c r="AV25" i="23"/>
  <c r="AV21" i="23"/>
  <c r="AV17" i="23"/>
  <c r="AV13" i="23"/>
  <c r="AV9" i="23"/>
  <c r="AV5" i="23"/>
  <c r="AL83" i="23"/>
  <c r="DX7" i="23"/>
  <c r="DN71" i="23"/>
  <c r="DN55" i="23"/>
  <c r="DN39" i="23"/>
  <c r="DN23" i="23"/>
  <c r="DN7" i="23"/>
  <c r="DD71" i="23"/>
  <c r="DD55" i="23"/>
  <c r="DD39" i="23"/>
  <c r="DD23" i="23"/>
  <c r="DD7" i="23"/>
  <c r="CT71" i="23"/>
  <c r="CT55" i="23"/>
  <c r="CT39" i="23"/>
  <c r="CT23" i="23"/>
  <c r="CT7" i="23"/>
  <c r="CT5" i="23"/>
  <c r="CJ83" i="23"/>
  <c r="CJ81" i="23"/>
  <c r="CJ79" i="23"/>
  <c r="CJ77" i="23"/>
  <c r="CJ75" i="23"/>
  <c r="CJ73" i="23"/>
  <c r="CJ71" i="23"/>
  <c r="CJ69" i="23"/>
  <c r="CJ67" i="23"/>
  <c r="CJ65" i="23"/>
  <c r="CJ63" i="23"/>
  <c r="CJ61" i="23"/>
  <c r="CJ59" i="23"/>
  <c r="CJ57" i="23"/>
  <c r="CJ55" i="23"/>
  <c r="CJ53" i="23"/>
  <c r="CJ51" i="23"/>
  <c r="CJ49" i="23"/>
  <c r="CJ47" i="23"/>
  <c r="CJ45" i="23"/>
  <c r="CJ41" i="23"/>
  <c r="CJ39" i="23"/>
  <c r="CJ37" i="23"/>
  <c r="CJ35" i="23"/>
  <c r="CJ33" i="23"/>
  <c r="CJ31" i="23"/>
  <c r="CJ29" i="23"/>
  <c r="CJ27" i="23"/>
  <c r="CJ25" i="23"/>
  <c r="CJ23" i="23"/>
  <c r="CJ21" i="23"/>
  <c r="CJ19" i="23"/>
  <c r="CJ17" i="23"/>
  <c r="CJ15" i="23"/>
  <c r="CJ13" i="23"/>
  <c r="CJ11" i="23"/>
  <c r="CJ9" i="23"/>
  <c r="CJ7" i="23"/>
  <c r="BZ83" i="23"/>
  <c r="BZ79" i="23"/>
  <c r="BZ77" i="23"/>
  <c r="BZ73" i="23"/>
  <c r="BZ67" i="23"/>
  <c r="BZ63" i="23"/>
  <c r="BZ59" i="23"/>
  <c r="BZ53" i="23"/>
  <c r="BZ49" i="23"/>
  <c r="BZ45" i="23"/>
  <c r="BZ41" i="23"/>
  <c r="BZ37" i="23"/>
  <c r="BZ33" i="23"/>
  <c r="BZ29" i="23"/>
  <c r="BZ25" i="23"/>
  <c r="BZ21" i="23"/>
  <c r="BZ17" i="23"/>
  <c r="BZ13" i="23"/>
  <c r="BZ9" i="23"/>
  <c r="BZ5" i="23"/>
  <c r="BP81" i="23"/>
  <c r="BP77" i="23"/>
  <c r="BP73" i="23"/>
  <c r="BP67" i="23"/>
  <c r="BP63" i="23"/>
  <c r="BP59" i="23"/>
  <c r="BP55" i="23"/>
  <c r="BP51" i="23"/>
  <c r="BP45" i="23"/>
  <c r="BP41" i="23"/>
  <c r="BP37" i="23"/>
  <c r="BP33" i="23"/>
  <c r="BP29" i="23"/>
  <c r="BP25" i="23"/>
  <c r="BP19" i="23"/>
  <c r="BP15" i="23"/>
  <c r="BP11" i="23"/>
  <c r="BP7" i="23"/>
  <c r="BF83" i="23"/>
  <c r="BF79" i="23"/>
  <c r="BF75" i="23"/>
  <c r="BF71" i="23"/>
  <c r="BF67" i="23"/>
  <c r="BF61" i="23"/>
  <c r="BF57" i="23"/>
  <c r="BF53" i="23"/>
  <c r="BF49" i="23"/>
  <c r="BF45" i="23"/>
  <c r="BF41" i="23"/>
  <c r="BF37" i="23"/>
  <c r="BF33" i="23"/>
  <c r="BF29" i="23"/>
  <c r="BF25" i="23"/>
  <c r="BF21" i="23"/>
  <c r="BF17" i="23"/>
  <c r="BF11" i="23"/>
  <c r="BF7" i="23"/>
  <c r="AV83" i="23"/>
  <c r="AV79" i="23"/>
  <c r="AV75" i="23"/>
  <c r="AV71" i="23"/>
  <c r="AV67" i="23"/>
  <c r="AV63" i="23"/>
  <c r="AV57" i="23"/>
  <c r="AV53" i="23"/>
  <c r="AV49" i="23"/>
  <c r="AV45" i="23"/>
  <c r="AV41" i="23"/>
  <c r="AV37" i="23"/>
  <c r="AV31" i="23"/>
  <c r="AV27" i="23"/>
  <c r="AV23" i="23"/>
  <c r="AV19" i="23"/>
  <c r="AV15" i="23"/>
  <c r="AV11" i="23"/>
  <c r="AV7" i="23"/>
  <c r="AL81" i="23"/>
  <c r="FB72" i="23"/>
  <c r="FB8" i="23"/>
  <c r="ER24" i="23"/>
  <c r="DN73" i="23"/>
  <c r="DN57" i="23"/>
  <c r="DN41" i="23"/>
  <c r="DN25" i="23"/>
  <c r="DN9" i="23"/>
  <c r="DD73" i="23"/>
  <c r="DD57" i="23"/>
  <c r="DD41" i="23"/>
  <c r="DD25" i="23"/>
  <c r="DD9" i="23"/>
  <c r="CT73" i="23"/>
  <c r="CT57" i="23"/>
  <c r="CT41" i="23"/>
  <c r="CT25" i="23"/>
  <c r="CT9" i="23"/>
  <c r="FB64" i="23"/>
  <c r="FB54" i="23"/>
  <c r="ER80" i="23"/>
  <c r="ER70" i="23"/>
  <c r="ER16" i="23"/>
  <c r="ER6" i="23"/>
  <c r="DN75" i="23"/>
  <c r="DN59" i="23"/>
  <c r="DN43" i="23"/>
  <c r="DN27" i="23"/>
  <c r="DN11" i="23"/>
  <c r="DD75" i="23"/>
  <c r="DD59" i="23"/>
  <c r="DD43" i="23"/>
  <c r="DD27" i="23"/>
  <c r="DD11" i="23"/>
  <c r="CT75" i="23"/>
  <c r="CT59" i="23"/>
  <c r="CT43" i="23"/>
  <c r="CT27" i="23"/>
  <c r="CT11" i="23"/>
  <c r="FB56" i="23"/>
  <c r="ER72" i="23"/>
  <c r="ER8" i="23"/>
  <c r="DN77" i="23"/>
  <c r="DN61" i="23"/>
  <c r="DN45" i="23"/>
  <c r="DN29" i="23"/>
  <c r="DN13" i="23"/>
  <c r="DD77" i="23"/>
  <c r="DD61" i="23"/>
  <c r="DD45" i="23"/>
  <c r="DD29" i="23"/>
  <c r="DD13" i="23"/>
  <c r="CT77" i="23"/>
  <c r="CT61" i="23"/>
  <c r="CT45" i="23"/>
  <c r="CT29" i="23"/>
  <c r="CT13" i="23"/>
  <c r="DN79" i="23"/>
  <c r="DN63" i="23"/>
  <c r="DN47" i="23"/>
  <c r="DN31" i="23"/>
  <c r="DN15" i="23"/>
  <c r="DD79" i="23"/>
  <c r="DD63" i="23"/>
  <c r="DD47" i="23"/>
  <c r="DD31" i="23"/>
  <c r="DD15" i="23"/>
  <c r="CT79" i="23"/>
  <c r="CT63" i="23"/>
  <c r="CT47" i="23"/>
  <c r="CT31" i="23"/>
  <c r="CT15" i="23"/>
  <c r="CT6" i="23"/>
  <c r="CT4" i="23"/>
  <c r="CJ82" i="23"/>
  <c r="CJ80" i="23"/>
  <c r="CJ78" i="23"/>
  <c r="CJ76" i="23"/>
  <c r="CJ74" i="23"/>
  <c r="CJ72" i="23"/>
  <c r="CJ70" i="23"/>
  <c r="CJ68" i="23"/>
  <c r="CJ66" i="23"/>
  <c r="CJ64" i="23"/>
  <c r="CJ62" i="23"/>
  <c r="CJ60" i="23"/>
  <c r="CJ58" i="23"/>
  <c r="CJ56" i="23"/>
  <c r="CJ54" i="23"/>
  <c r="CJ52" i="23"/>
  <c r="CJ50" i="23"/>
  <c r="CJ48" i="23"/>
  <c r="CJ46" i="23"/>
  <c r="CJ44" i="23"/>
  <c r="CJ42" i="23"/>
  <c r="CJ40" i="23"/>
  <c r="CJ38" i="23"/>
  <c r="CJ36" i="23"/>
  <c r="CJ34" i="23"/>
  <c r="CJ32" i="23"/>
  <c r="CJ30" i="23"/>
  <c r="CJ28" i="23"/>
  <c r="CJ26" i="23"/>
  <c r="CJ24" i="23"/>
  <c r="CJ22" i="23"/>
  <c r="CJ20" i="23"/>
  <c r="CJ18" i="23"/>
  <c r="CJ16" i="23"/>
  <c r="CJ14" i="23"/>
  <c r="CJ12" i="23"/>
  <c r="CJ10" i="23"/>
  <c r="CJ8" i="23"/>
  <c r="CJ6" i="23"/>
  <c r="CJ4" i="23"/>
  <c r="BZ82" i="23"/>
  <c r="BZ78" i="23"/>
  <c r="BZ76" i="23"/>
  <c r="BZ74" i="23"/>
  <c r="BZ72" i="23"/>
  <c r="BZ70" i="23"/>
  <c r="BZ68" i="23"/>
  <c r="BZ66" i="23"/>
  <c r="BZ64" i="23"/>
  <c r="BZ62" i="23"/>
  <c r="DN65" i="23"/>
  <c r="DD81" i="23"/>
  <c r="DD17" i="23"/>
  <c r="CT33" i="23"/>
  <c r="BZ54" i="23"/>
  <c r="BZ38" i="23"/>
  <c r="BZ22" i="23"/>
  <c r="BZ6" i="23"/>
  <c r="BP70" i="23"/>
  <c r="BP54" i="23"/>
  <c r="BP38" i="23"/>
  <c r="BP22" i="23"/>
  <c r="BP6" i="23"/>
  <c r="BF70" i="23"/>
  <c r="BF54" i="23"/>
  <c r="BF38" i="23"/>
  <c r="BF22" i="23"/>
  <c r="BF6" i="23"/>
  <c r="AV70" i="23"/>
  <c r="AV54" i="23"/>
  <c r="AV38" i="23"/>
  <c r="AV22" i="23"/>
  <c r="AV6" i="23"/>
  <c r="AL61" i="23"/>
  <c r="AL47" i="23"/>
  <c r="AL43" i="23"/>
  <c r="AL39" i="23"/>
  <c r="AL35" i="23"/>
  <c r="AL31" i="23"/>
  <c r="AL27" i="23"/>
  <c r="AL23" i="23"/>
  <c r="AL19" i="23"/>
  <c r="AL17" i="23"/>
  <c r="AL13" i="23"/>
  <c r="AL9" i="23"/>
  <c r="AL5" i="23"/>
  <c r="AB81" i="23"/>
  <c r="AB79" i="23"/>
  <c r="AB75" i="23"/>
  <c r="AB71" i="23"/>
  <c r="AB67" i="23"/>
  <c r="AB63" i="23"/>
  <c r="AB61" i="23"/>
  <c r="AB57" i="23"/>
  <c r="AB53" i="23"/>
  <c r="AB49" i="23"/>
  <c r="AB45" i="23"/>
  <c r="AB41" i="23"/>
  <c r="AB37" i="23"/>
  <c r="AB33" i="23"/>
  <c r="AB29" i="23"/>
  <c r="AB27" i="23"/>
  <c r="AB23" i="23"/>
  <c r="AB19" i="23"/>
  <c r="AB15" i="23"/>
  <c r="AB11" i="23"/>
  <c r="AB7" i="23"/>
  <c r="R83" i="23"/>
  <c r="R81" i="23"/>
  <c r="R77" i="23"/>
  <c r="R73" i="23"/>
  <c r="R69" i="23"/>
  <c r="R63" i="23"/>
  <c r="R59" i="23"/>
  <c r="R55" i="23"/>
  <c r="R53" i="23"/>
  <c r="R49" i="23"/>
  <c r="R45" i="23"/>
  <c r="R41" i="23"/>
  <c r="R37" i="23"/>
  <c r="R33" i="23"/>
  <c r="R29" i="23"/>
  <c r="R25" i="23"/>
  <c r="R23" i="23"/>
  <c r="R19" i="23"/>
  <c r="R15" i="23"/>
  <c r="R11" i="23"/>
  <c r="R7" i="23"/>
  <c r="BZ46" i="23"/>
  <c r="BZ30" i="23"/>
  <c r="BP30" i="23"/>
  <c r="BF46" i="23"/>
  <c r="BF14" i="23"/>
  <c r="DN35" i="23"/>
  <c r="BP80" i="23"/>
  <c r="BP16" i="23"/>
  <c r="BF48" i="23"/>
  <c r="BF16" i="23"/>
  <c r="AL80" i="23"/>
  <c r="AL74" i="23"/>
  <c r="AL66" i="23"/>
  <c r="AL58" i="23"/>
  <c r="AL50" i="23"/>
  <c r="AL42" i="23"/>
  <c r="AL34" i="23"/>
  <c r="AL26" i="23"/>
  <c r="AL16" i="23"/>
  <c r="AL8" i="23"/>
  <c r="AB82" i="23"/>
  <c r="AB74" i="23"/>
  <c r="AB68" i="23"/>
  <c r="AB60" i="23"/>
  <c r="AB52" i="23"/>
  <c r="AB44" i="23"/>
  <c r="AB36" i="23"/>
  <c r="AB28" i="23"/>
  <c r="AB18" i="23"/>
  <c r="AB14" i="23"/>
  <c r="AB6" i="23"/>
  <c r="R78" i="23"/>
  <c r="R70" i="23"/>
  <c r="R62" i="23"/>
  <c r="R54" i="23"/>
  <c r="DN67" i="23"/>
  <c r="DD83" i="23"/>
  <c r="DD19" i="23"/>
  <c r="CT35" i="23"/>
  <c r="BZ56" i="23"/>
  <c r="BZ40" i="23"/>
  <c r="BZ24" i="23"/>
  <c r="BZ8" i="23"/>
  <c r="BP72" i="23"/>
  <c r="BP56" i="23"/>
  <c r="BP40" i="23"/>
  <c r="BP24" i="23"/>
  <c r="BP8" i="23"/>
  <c r="BF72" i="23"/>
  <c r="BF56" i="23"/>
  <c r="BF40" i="23"/>
  <c r="BF24" i="23"/>
  <c r="BF8" i="23"/>
  <c r="AV72" i="23"/>
  <c r="AV56" i="23"/>
  <c r="AV40" i="23"/>
  <c r="AV24" i="23"/>
  <c r="AV8" i="23"/>
  <c r="AL79" i="23"/>
  <c r="AL77" i="23"/>
  <c r="AL75" i="23"/>
  <c r="AL73" i="23"/>
  <c r="AL71" i="23"/>
  <c r="AL69" i="23"/>
  <c r="AL67" i="23"/>
  <c r="AL65" i="23"/>
  <c r="AL63" i="23"/>
  <c r="AL59" i="23"/>
  <c r="AL57" i="23"/>
  <c r="AL55" i="23"/>
  <c r="AL53" i="23"/>
  <c r="AL51" i="23"/>
  <c r="AL49" i="23"/>
  <c r="AL45" i="23"/>
  <c r="AL41" i="23"/>
  <c r="AL37" i="23"/>
  <c r="AL33" i="23"/>
  <c r="AL29" i="23"/>
  <c r="AL25" i="23"/>
  <c r="AL21" i="23"/>
  <c r="AL15" i="23"/>
  <c r="AL11" i="23"/>
  <c r="AL7" i="23"/>
  <c r="AB83" i="23"/>
  <c r="AB77" i="23"/>
  <c r="AB73" i="23"/>
  <c r="AB69" i="23"/>
  <c r="AB65" i="23"/>
  <c r="AB59" i="23"/>
  <c r="AB55" i="23"/>
  <c r="AB51" i="23"/>
  <c r="AB47" i="23"/>
  <c r="AB43" i="23"/>
  <c r="AB39" i="23"/>
  <c r="AB35" i="23"/>
  <c r="AB31" i="23"/>
  <c r="AB25" i="23"/>
  <c r="AB21" i="23"/>
  <c r="AB17" i="23"/>
  <c r="AB13" i="23"/>
  <c r="AB9" i="23"/>
  <c r="AB5" i="23"/>
  <c r="R79" i="23"/>
  <c r="R75" i="23"/>
  <c r="R71" i="23"/>
  <c r="R67" i="23"/>
  <c r="R65" i="23"/>
  <c r="R61" i="23"/>
  <c r="R57" i="23"/>
  <c r="R51" i="23"/>
  <c r="R47" i="23"/>
  <c r="R43" i="23"/>
  <c r="R39" i="23"/>
  <c r="R35" i="23"/>
  <c r="R31" i="23"/>
  <c r="R27" i="23"/>
  <c r="R21" i="23"/>
  <c r="R17" i="23"/>
  <c r="R13" i="23"/>
  <c r="R9" i="23"/>
  <c r="R5" i="23"/>
  <c r="AV12" i="23"/>
  <c r="CT65" i="23"/>
  <c r="BP78" i="23"/>
  <c r="BP46" i="23"/>
  <c r="AV46" i="23"/>
  <c r="AV14" i="23"/>
  <c r="ER38" i="23"/>
  <c r="DD51" i="23"/>
  <c r="BP32" i="23"/>
  <c r="BF80" i="23"/>
  <c r="BF32" i="23"/>
  <c r="AV64" i="23"/>
  <c r="AV16" i="23"/>
  <c r="AL72" i="23"/>
  <c r="AL64" i="23"/>
  <c r="AL54" i="23"/>
  <c r="AL46" i="23"/>
  <c r="AL38" i="23"/>
  <c r="AL28" i="23"/>
  <c r="AL20" i="23"/>
  <c r="AL10" i="23"/>
  <c r="AB80" i="23"/>
  <c r="AB72" i="23"/>
  <c r="AB62" i="23"/>
  <c r="AB54" i="23"/>
  <c r="AB46" i="23"/>
  <c r="AB38" i="23"/>
  <c r="AB30" i="23"/>
  <c r="AB20" i="23"/>
  <c r="AB10" i="23"/>
  <c r="AB4" i="23"/>
  <c r="R76" i="23"/>
  <c r="R68" i="23"/>
  <c r="R58" i="23"/>
  <c r="FB40" i="23"/>
  <c r="FB22" i="23"/>
  <c r="DN49" i="23"/>
  <c r="DD65" i="23"/>
  <c r="CT81" i="23"/>
  <c r="CT17" i="23"/>
  <c r="BZ58" i="23"/>
  <c r="BZ42" i="23"/>
  <c r="BZ26" i="23"/>
  <c r="BZ10" i="23"/>
  <c r="BP74" i="23"/>
  <c r="BP58" i="23"/>
  <c r="BP42" i="23"/>
  <c r="BP26" i="23"/>
  <c r="BP10" i="23"/>
  <c r="BF74" i="23"/>
  <c r="BF58" i="23"/>
  <c r="BF42" i="23"/>
  <c r="BF26" i="23"/>
  <c r="BF10" i="23"/>
  <c r="AV74" i="23"/>
  <c r="AV58" i="23"/>
  <c r="AV42" i="23"/>
  <c r="AV26" i="23"/>
  <c r="AV10" i="23"/>
  <c r="FB32" i="23"/>
  <c r="DN51" i="23"/>
  <c r="DD67" i="23"/>
  <c r="CT83" i="23"/>
  <c r="CT19" i="23"/>
  <c r="BZ60" i="23"/>
  <c r="BZ44" i="23"/>
  <c r="BZ28" i="23"/>
  <c r="BZ12" i="23"/>
  <c r="BP76" i="23"/>
  <c r="BP60" i="23"/>
  <c r="BP44" i="23"/>
  <c r="BP28" i="23"/>
  <c r="BP12" i="23"/>
  <c r="BF76" i="23"/>
  <c r="BF60" i="23"/>
  <c r="BF44" i="23"/>
  <c r="BF28" i="23"/>
  <c r="BF12" i="23"/>
  <c r="AV76" i="23"/>
  <c r="AV60" i="23"/>
  <c r="AV44" i="23"/>
  <c r="AV28" i="23"/>
  <c r="DN33" i="23"/>
  <c r="BP14" i="23"/>
  <c r="BF78" i="23"/>
  <c r="BF30" i="23"/>
  <c r="AV62" i="23"/>
  <c r="AV30" i="23"/>
  <c r="CT67" i="23"/>
  <c r="BZ48" i="23"/>
  <c r="BZ16" i="23"/>
  <c r="BP48" i="23"/>
  <c r="AV48" i="23"/>
  <c r="AL78" i="23"/>
  <c r="AL70" i="23"/>
  <c r="AL60" i="23"/>
  <c r="AL52" i="23"/>
  <c r="AL44" i="23"/>
  <c r="AL36" i="23"/>
  <c r="AL30" i="23"/>
  <c r="AL22" i="23"/>
  <c r="AL14" i="23"/>
  <c r="AL4" i="23"/>
  <c r="AB76" i="23"/>
  <c r="AB66" i="23"/>
  <c r="AB58" i="23"/>
  <c r="AB48" i="23"/>
  <c r="AB40" i="23"/>
  <c r="AB32" i="23"/>
  <c r="AB24" i="23"/>
  <c r="AB12" i="23"/>
  <c r="R82" i="23"/>
  <c r="R72" i="23"/>
  <c r="R64" i="23"/>
  <c r="R56" i="23"/>
  <c r="ER48" i="23"/>
  <c r="DN81" i="23"/>
  <c r="DN17" i="23"/>
  <c r="DD33" i="23"/>
  <c r="CT49" i="23"/>
  <c r="BZ80" i="23"/>
  <c r="BZ50" i="23"/>
  <c r="BZ34" i="23"/>
  <c r="BZ18" i="23"/>
  <c r="BP82" i="23"/>
  <c r="BP66" i="23"/>
  <c r="BP50" i="23"/>
  <c r="BP34" i="23"/>
  <c r="BP18" i="23"/>
  <c r="BF82" i="23"/>
  <c r="BF66" i="23"/>
  <c r="BF50" i="23"/>
  <c r="BF34" i="23"/>
  <c r="BF18" i="23"/>
  <c r="AV82" i="23"/>
  <c r="AV66" i="23"/>
  <c r="AV50" i="23"/>
  <c r="AV34" i="23"/>
  <c r="AV18" i="23"/>
  <c r="AL82" i="23"/>
  <c r="DN83" i="23"/>
  <c r="DN19" i="23"/>
  <c r="DD35" i="23"/>
  <c r="CT51" i="23"/>
  <c r="BZ52" i="23"/>
  <c r="BZ36" i="23"/>
  <c r="BZ20" i="23"/>
  <c r="BZ4" i="23"/>
  <c r="BP68" i="23"/>
  <c r="BP52" i="23"/>
  <c r="BP36" i="23"/>
  <c r="BP20" i="23"/>
  <c r="BP4" i="23"/>
  <c r="BF68" i="23"/>
  <c r="BF52" i="23"/>
  <c r="BF36" i="23"/>
  <c r="BF20" i="23"/>
  <c r="BF4" i="23"/>
  <c r="AV68" i="23"/>
  <c r="AV52" i="23"/>
  <c r="AV36" i="23"/>
  <c r="AV20" i="23"/>
  <c r="AV4" i="23"/>
  <c r="DD49" i="23"/>
  <c r="BZ14" i="23"/>
  <c r="BP62" i="23"/>
  <c r="BF62" i="23"/>
  <c r="AV78" i="23"/>
  <c r="ER56" i="23"/>
  <c r="BZ32" i="23"/>
  <c r="BP64" i="23"/>
  <c r="BF64" i="23"/>
  <c r="AV80" i="23"/>
  <c r="AV32" i="23"/>
  <c r="AL76" i="23"/>
  <c r="AL68" i="23"/>
  <c r="AL62" i="23"/>
  <c r="AL56" i="23"/>
  <c r="AL48" i="23"/>
  <c r="AL40" i="23"/>
  <c r="AL32" i="23"/>
  <c r="AL24" i="23"/>
  <c r="AL18" i="23"/>
  <c r="AL12" i="23"/>
  <c r="AL6" i="23"/>
  <c r="AB78" i="23"/>
  <c r="AB70" i="23"/>
  <c r="AB64" i="23"/>
  <c r="AB56" i="23"/>
  <c r="AB50" i="23"/>
  <c r="AB42" i="23"/>
  <c r="AB34" i="23"/>
  <c r="AB26" i="23"/>
  <c r="AB22" i="23"/>
  <c r="AB16" i="23"/>
  <c r="AB8" i="23"/>
  <c r="R80" i="23"/>
  <c r="R74" i="23"/>
  <c r="R66" i="23"/>
  <c r="R60" i="23"/>
  <c r="R40" i="23"/>
  <c r="R24" i="23"/>
  <c r="R8" i="23"/>
  <c r="R46" i="23"/>
  <c r="R32" i="23"/>
  <c r="R18" i="23"/>
  <c r="R42" i="23"/>
  <c r="R26" i="23"/>
  <c r="R10" i="23"/>
  <c r="R14" i="23"/>
  <c r="R48" i="23"/>
  <c r="R50" i="23"/>
  <c r="R44" i="23"/>
  <c r="R28" i="23"/>
  <c r="R12" i="23"/>
  <c r="R30" i="23"/>
  <c r="R16" i="23"/>
  <c r="R52" i="23"/>
  <c r="R36" i="23"/>
  <c r="R20" i="23"/>
  <c r="R4" i="23"/>
  <c r="R38" i="23"/>
  <c r="R22" i="23"/>
  <c r="R6" i="23"/>
  <c r="R34" i="23"/>
  <c r="H12" i="23"/>
  <c r="H20" i="23"/>
  <c r="H28" i="23"/>
  <c r="H36" i="23"/>
  <c r="H44" i="23"/>
  <c r="H52" i="23"/>
  <c r="H60" i="23"/>
  <c r="H68" i="23"/>
  <c r="H76" i="23"/>
  <c r="H4" i="23"/>
  <c r="H15" i="23"/>
  <c r="H31" i="23"/>
  <c r="H63" i="23"/>
  <c r="H79" i="23"/>
  <c r="H24" i="23"/>
  <c r="H48" i="23"/>
  <c r="H64" i="23"/>
  <c r="H9" i="23"/>
  <c r="H33" i="23"/>
  <c r="H57" i="23"/>
  <c r="H81" i="23"/>
  <c r="H5" i="23"/>
  <c r="H13" i="23"/>
  <c r="H21" i="23"/>
  <c r="H29" i="23"/>
  <c r="H37" i="23"/>
  <c r="H45" i="23"/>
  <c r="H53" i="23"/>
  <c r="H61" i="23"/>
  <c r="H69" i="23"/>
  <c r="H77" i="23"/>
  <c r="H23" i="23"/>
  <c r="H47" i="23"/>
  <c r="H71" i="23"/>
  <c r="H8" i="23"/>
  <c r="H40" i="23"/>
  <c r="H72" i="23"/>
  <c r="H17" i="23"/>
  <c r="H41" i="23"/>
  <c r="H65" i="23"/>
  <c r="H6" i="23"/>
  <c r="H14" i="23"/>
  <c r="H22" i="23"/>
  <c r="H30" i="23"/>
  <c r="H38" i="23"/>
  <c r="H46" i="23"/>
  <c r="H54" i="23"/>
  <c r="H62" i="23"/>
  <c r="H70" i="23"/>
  <c r="H78" i="23"/>
  <c r="H7" i="23"/>
  <c r="H39" i="23"/>
  <c r="H55" i="23"/>
  <c r="H16" i="23"/>
  <c r="H32" i="23"/>
  <c r="H56" i="23"/>
  <c r="H80" i="23"/>
  <c r="H25" i="23"/>
  <c r="H49" i="23"/>
  <c r="H73" i="23"/>
  <c r="H10" i="23"/>
  <c r="H18" i="23"/>
  <c r="H26" i="23"/>
  <c r="H34" i="23"/>
  <c r="H42" i="23"/>
  <c r="H50" i="23"/>
  <c r="H58" i="23"/>
  <c r="H66" i="23"/>
  <c r="H74" i="23"/>
  <c r="H82" i="23"/>
  <c r="H11" i="23"/>
  <c r="H19" i="23"/>
  <c r="H27" i="23"/>
  <c r="H35" i="23"/>
  <c r="H43" i="23"/>
  <c r="H51" i="23"/>
  <c r="H59" i="23"/>
  <c r="H67" i="23"/>
  <c r="H75" i="23"/>
  <c r="H83" i="23"/>
  <c r="FL6" i="23"/>
  <c r="GF6" i="23"/>
  <c r="FV24" i="23"/>
  <c r="GP25" i="23"/>
  <c r="GF27" i="23"/>
  <c r="GZ27" i="23"/>
  <c r="FL28" i="23"/>
  <c r="GF28" i="23"/>
  <c r="GZ28" i="23"/>
  <c r="FL29" i="23"/>
  <c r="GF29" i="23"/>
  <c r="GZ29" i="23"/>
  <c r="FL30" i="23"/>
  <c r="GF30" i="23"/>
  <c r="GZ30" i="23"/>
  <c r="FL31" i="23"/>
  <c r="GF31" i="23"/>
  <c r="GZ31" i="23"/>
  <c r="FL32" i="23"/>
  <c r="GF32" i="23"/>
  <c r="GZ32" i="23"/>
  <c r="FL33" i="23"/>
  <c r="GF33" i="23"/>
  <c r="GZ33" i="23"/>
  <c r="FL34" i="23"/>
  <c r="GF34" i="23"/>
  <c r="GZ34" i="23"/>
  <c r="FL35" i="23"/>
  <c r="GF35" i="23"/>
  <c r="GZ35" i="23"/>
  <c r="FL36" i="23"/>
  <c r="GF36" i="23"/>
  <c r="GZ36" i="23"/>
  <c r="FL37" i="23"/>
  <c r="GF37" i="23"/>
  <c r="GZ37" i="23"/>
  <c r="FL38" i="23"/>
  <c r="GF38" i="23"/>
  <c r="GZ38" i="23"/>
  <c r="FL39" i="23"/>
  <c r="GF39" i="23"/>
  <c r="GZ39" i="23"/>
  <c r="FL40" i="23"/>
  <c r="GF40" i="23"/>
  <c r="GZ40" i="23"/>
  <c r="FL41" i="23"/>
  <c r="GF41" i="23"/>
  <c r="GZ41" i="23"/>
  <c r="FL42" i="23"/>
  <c r="GF42" i="23"/>
  <c r="GZ42" i="23"/>
  <c r="FL43" i="23"/>
  <c r="GF43" i="23"/>
  <c r="GZ43" i="23"/>
  <c r="FL44" i="23"/>
  <c r="GF44" i="23"/>
  <c r="GZ44" i="23"/>
  <c r="FL45" i="23"/>
  <c r="GF45" i="23"/>
  <c r="GZ45" i="23"/>
  <c r="FL46" i="23"/>
  <c r="GF46" i="23"/>
  <c r="GZ46" i="23"/>
  <c r="FL47" i="23"/>
  <c r="GF47" i="23"/>
  <c r="GZ47" i="23"/>
  <c r="FL48" i="23"/>
  <c r="GF48" i="23"/>
  <c r="GZ48" i="23"/>
  <c r="FL49" i="23"/>
  <c r="GF49" i="23"/>
  <c r="GZ49" i="23"/>
  <c r="FL50" i="23"/>
  <c r="GF50" i="23"/>
  <c r="GZ50" i="23"/>
  <c r="FL51" i="23"/>
  <c r="GF51" i="23"/>
  <c r="GZ51" i="23"/>
  <c r="FL52" i="23"/>
  <c r="GF52" i="23"/>
  <c r="GZ52" i="23"/>
  <c r="FL53" i="23"/>
  <c r="GF53" i="23"/>
  <c r="GZ53" i="23"/>
  <c r="FL54" i="23"/>
  <c r="GF54" i="23"/>
  <c r="GZ54" i="23"/>
  <c r="FL55" i="23"/>
  <c r="GF55" i="23"/>
  <c r="GZ55" i="23"/>
  <c r="FL56" i="23"/>
  <c r="GF56" i="23"/>
  <c r="GZ56" i="23"/>
  <c r="FL57" i="23"/>
  <c r="GF57" i="23"/>
  <c r="GZ57" i="23"/>
  <c r="FL58" i="23"/>
  <c r="GF58" i="23"/>
  <c r="GZ58" i="23"/>
  <c r="FL59" i="23"/>
  <c r="GF59" i="23"/>
  <c r="GZ59" i="23"/>
  <c r="FL60" i="23"/>
  <c r="GF60" i="23"/>
  <c r="GZ60" i="23"/>
  <c r="FL61" i="23"/>
  <c r="GF61" i="23"/>
  <c r="GZ61" i="23"/>
  <c r="FL62" i="23"/>
  <c r="GF62" i="23"/>
  <c r="GZ62" i="23"/>
  <c r="FL63" i="23"/>
  <c r="GF63" i="23"/>
  <c r="GZ63" i="23"/>
  <c r="FL64" i="23"/>
  <c r="GF64" i="23"/>
  <c r="GZ64" i="23"/>
  <c r="FL65" i="23"/>
  <c r="GF65" i="23"/>
  <c r="GZ65" i="23"/>
  <c r="FL66" i="23"/>
  <c r="GF66" i="23"/>
  <c r="GZ66" i="23"/>
  <c r="FL67" i="23"/>
  <c r="GF67" i="23"/>
  <c r="GZ67" i="23"/>
  <c r="FL68" i="23"/>
  <c r="GF68" i="23"/>
  <c r="GZ68" i="23"/>
  <c r="FL69" i="23"/>
  <c r="GF69" i="23"/>
  <c r="GZ69" i="23"/>
  <c r="FL70" i="23"/>
  <c r="GF70" i="23"/>
  <c r="GZ70" i="23"/>
  <c r="FL71" i="23"/>
  <c r="GF71" i="23"/>
  <c r="GZ71" i="23"/>
  <c r="FL72" i="23"/>
  <c r="GF72" i="23"/>
  <c r="GZ72" i="23"/>
  <c r="FL73" i="23"/>
  <c r="GF73" i="23"/>
  <c r="GZ73" i="23"/>
  <c r="FL74" i="23"/>
  <c r="GF74" i="23"/>
  <c r="GZ74" i="23"/>
  <c r="FL75" i="23"/>
  <c r="GF75" i="23"/>
  <c r="GZ75" i="23"/>
  <c r="FL76" i="23"/>
  <c r="GF76" i="23"/>
  <c r="GZ76" i="23"/>
  <c r="FL77" i="23"/>
  <c r="GF77" i="23"/>
  <c r="GZ77" i="23"/>
  <c r="FL78" i="23"/>
  <c r="GF78" i="23"/>
  <c r="GZ78" i="23"/>
  <c r="FL79" i="23"/>
  <c r="GF79" i="23"/>
  <c r="GZ79" i="23"/>
  <c r="FL80" i="23"/>
  <c r="GF80" i="23"/>
  <c r="GZ80" i="23"/>
  <c r="FL81" i="23"/>
  <c r="GF81" i="23"/>
  <c r="GZ81" i="23"/>
  <c r="FL82" i="23"/>
  <c r="GF82" i="23"/>
  <c r="FL4" i="23"/>
  <c r="GF4" i="23"/>
  <c r="GZ4" i="23"/>
  <c r="GP5" i="23"/>
  <c r="GZ6" i="23"/>
  <c r="FL25" i="23"/>
  <c r="HJ25" i="23"/>
  <c r="GP6" i="23"/>
  <c r="HJ27" i="23"/>
  <c r="HJ28" i="23"/>
  <c r="HJ29" i="23"/>
  <c r="HJ30" i="23"/>
  <c r="GP32" i="23"/>
  <c r="GP33" i="23"/>
  <c r="GP34" i="23"/>
  <c r="GP35" i="23"/>
  <c r="GP36" i="23"/>
  <c r="GP37" i="23"/>
  <c r="HJ38" i="23"/>
  <c r="HJ39" i="23"/>
  <c r="HJ40" i="23"/>
  <c r="GP41" i="23"/>
  <c r="FV42" i="23"/>
  <c r="FV43" i="23"/>
  <c r="GP44" i="23"/>
  <c r="GP45" i="23"/>
  <c r="GP46" i="23"/>
  <c r="GP47" i="23"/>
  <c r="GP48" i="23"/>
  <c r="HJ49" i="23"/>
  <c r="HJ50" i="23"/>
  <c r="HJ51" i="23"/>
  <c r="HJ52" i="23"/>
  <c r="HJ53" i="23"/>
  <c r="HJ54" i="23"/>
  <c r="HJ55" i="23"/>
  <c r="FV57" i="23"/>
  <c r="FV58" i="23"/>
  <c r="FV59" i="23"/>
  <c r="FV60" i="23"/>
  <c r="FV61" i="23"/>
  <c r="FV62" i="23"/>
  <c r="GP63" i="23"/>
  <c r="GP64" i="23"/>
  <c r="FV65" i="23"/>
  <c r="GP66" i="23"/>
  <c r="GP67" i="23"/>
  <c r="GP68" i="23"/>
  <c r="GP69" i="23"/>
  <c r="GP70" i="23"/>
  <c r="GP71" i="23"/>
  <c r="GP72" i="23"/>
  <c r="GP73" i="23"/>
  <c r="GP74" i="23"/>
  <c r="HJ75" i="23"/>
  <c r="HJ76" i="23"/>
  <c r="HJ77" i="23"/>
  <c r="HJ78" i="23"/>
  <c r="GP79" i="23"/>
  <c r="GP80" i="23"/>
  <c r="GP81" i="23"/>
  <c r="GP82" i="23"/>
  <c r="GP83" i="23"/>
  <c r="HJ4" i="23"/>
  <c r="GZ25" i="23"/>
  <c r="FL5" i="23"/>
  <c r="FL7" i="23"/>
  <c r="GF7" i="23"/>
  <c r="GZ7" i="23"/>
  <c r="FL8" i="23"/>
  <c r="GF8" i="23"/>
  <c r="GZ8" i="23"/>
  <c r="FL9" i="23"/>
  <c r="GF9" i="23"/>
  <c r="GZ9" i="23"/>
  <c r="FL10" i="23"/>
  <c r="GF10" i="23"/>
  <c r="GZ10" i="23"/>
  <c r="FL11" i="23"/>
  <c r="GF11" i="23"/>
  <c r="GZ11" i="23"/>
  <c r="FL12" i="23"/>
  <c r="GF12" i="23"/>
  <c r="GZ12" i="23"/>
  <c r="FL13" i="23"/>
  <c r="GF13" i="23"/>
  <c r="GZ13" i="23"/>
  <c r="FL14" i="23"/>
  <c r="GF14" i="23"/>
  <c r="GZ14" i="23"/>
  <c r="FL15" i="23"/>
  <c r="GF15" i="23"/>
  <c r="GZ15" i="23"/>
  <c r="FL16" i="23"/>
  <c r="GF16" i="23"/>
  <c r="GZ16" i="23"/>
  <c r="FL17" i="23"/>
  <c r="GF17" i="23"/>
  <c r="GZ17" i="23"/>
  <c r="FL18" i="23"/>
  <c r="GF18" i="23"/>
  <c r="GZ18" i="23"/>
  <c r="FL19" i="23"/>
  <c r="GF19" i="23"/>
  <c r="GZ19" i="23"/>
  <c r="FL20" i="23"/>
  <c r="GF20" i="23"/>
  <c r="GZ20" i="23"/>
  <c r="FL21" i="23"/>
  <c r="GF21" i="23"/>
  <c r="GZ21" i="23"/>
  <c r="FL22" i="23"/>
  <c r="GF22" i="23"/>
  <c r="GZ22" i="23"/>
  <c r="FL23" i="23"/>
  <c r="GF23" i="23"/>
  <c r="GZ23" i="23"/>
  <c r="GP24" i="23"/>
  <c r="FV26" i="23"/>
  <c r="FV6" i="23"/>
  <c r="GP27" i="23"/>
  <c r="GP28" i="23"/>
  <c r="GP29" i="23"/>
  <c r="GP30" i="23"/>
  <c r="GP31" i="23"/>
  <c r="FV32" i="23"/>
  <c r="FV33" i="23"/>
  <c r="FV34" i="23"/>
  <c r="FV35" i="23"/>
  <c r="FV36" i="23"/>
  <c r="FV37" i="23"/>
  <c r="FV38" i="23"/>
  <c r="FV39" i="23"/>
  <c r="GP40" i="23"/>
  <c r="HJ41" i="23"/>
  <c r="HJ42" i="23"/>
  <c r="HJ43" i="23"/>
  <c r="HJ44" i="23"/>
  <c r="HJ45" i="23"/>
  <c r="HJ46" i="23"/>
  <c r="HJ47" i="23"/>
  <c r="FV49" i="23"/>
  <c r="FV50" i="23"/>
  <c r="FV51" i="23"/>
  <c r="FV52" i="23"/>
  <c r="FV53" i="23"/>
  <c r="GP54" i="23"/>
  <c r="GP55" i="23"/>
  <c r="GP56" i="23"/>
  <c r="GP57" i="23"/>
  <c r="HJ58" i="23"/>
  <c r="HJ59" i="23"/>
  <c r="HJ60" i="23"/>
  <c r="HJ61" i="23"/>
  <c r="HJ62" i="23"/>
  <c r="HJ63" i="23"/>
  <c r="HJ64" i="23"/>
  <c r="HJ65" i="23"/>
  <c r="FV67" i="23"/>
  <c r="FV68" i="23"/>
  <c r="FV69" i="23"/>
  <c r="FV70" i="23"/>
  <c r="FV71" i="23"/>
  <c r="FV72" i="23"/>
  <c r="FV73" i="23"/>
  <c r="FV74" i="23"/>
  <c r="GP75" i="23"/>
  <c r="GP76" i="23"/>
  <c r="GP77" i="23"/>
  <c r="GP78" i="23"/>
  <c r="HJ79" i="23"/>
  <c r="HJ80" i="23"/>
  <c r="HJ81" i="23"/>
  <c r="FV83" i="23"/>
  <c r="GP4" i="23"/>
  <c r="GF24" i="23"/>
  <c r="HJ5" i="23"/>
  <c r="FL24" i="23"/>
  <c r="GF25" i="23"/>
  <c r="GP26" i="23"/>
  <c r="HJ26" i="23"/>
  <c r="FV27" i="23"/>
  <c r="GF5" i="23"/>
  <c r="HJ24" i="23"/>
  <c r="FV28" i="23"/>
  <c r="FV29" i="23"/>
  <c r="FV30" i="23"/>
  <c r="FV31" i="23"/>
  <c r="HJ31" i="23"/>
  <c r="HJ32" i="23"/>
  <c r="HJ33" i="23"/>
  <c r="HJ34" i="23"/>
  <c r="HJ35" i="23"/>
  <c r="HJ36" i="23"/>
  <c r="HJ37" i="23"/>
  <c r="GP38" i="23"/>
  <c r="GP39" i="23"/>
  <c r="FV40" i="23"/>
  <c r="FV41" i="23"/>
  <c r="GP42" i="23"/>
  <c r="GP43" i="23"/>
  <c r="FV44" i="23"/>
  <c r="FV45" i="23"/>
  <c r="FV46" i="23"/>
  <c r="FV47" i="23"/>
  <c r="FV48" i="23"/>
  <c r="HJ48" i="23"/>
  <c r="GP49" i="23"/>
  <c r="GP50" i="23"/>
  <c r="GP51" i="23"/>
  <c r="GP52" i="23"/>
  <c r="GP53" i="23"/>
  <c r="FV54" i="23"/>
  <c r="FV55" i="23"/>
  <c r="FV56" i="23"/>
  <c r="HJ56" i="23"/>
  <c r="HJ57" i="23"/>
  <c r="GP58" i="23"/>
  <c r="GP59" i="23"/>
  <c r="GP60" i="23"/>
  <c r="GP61" i="23"/>
  <c r="GP62" i="23"/>
  <c r="FV63" i="23"/>
  <c r="FV64" i="23"/>
  <c r="GP65" i="23"/>
  <c r="FV66" i="23"/>
  <c r="HJ66" i="23"/>
  <c r="HJ67" i="23"/>
  <c r="HJ68" i="23"/>
  <c r="HJ69" i="23"/>
  <c r="HJ70" i="23"/>
  <c r="HJ71" i="23"/>
  <c r="HJ72" i="23"/>
  <c r="HJ73" i="23"/>
  <c r="HJ74" i="23"/>
  <c r="FV75" i="23"/>
  <c r="FV76" i="23"/>
  <c r="FV77" i="23"/>
  <c r="FV78" i="23"/>
  <c r="FV79" i="23"/>
  <c r="FV80" i="23"/>
  <c r="FV81" i="23"/>
  <c r="FV82" i="23"/>
  <c r="HJ82" i="23"/>
  <c r="HJ83" i="23"/>
  <c r="FV4" i="23"/>
  <c r="FL26" i="23"/>
  <c r="FV5" i="23"/>
  <c r="FV9" i="23"/>
  <c r="HJ11" i="23"/>
  <c r="GP14" i="23"/>
  <c r="FV17" i="23"/>
  <c r="HJ19" i="23"/>
  <c r="GP22" i="23"/>
  <c r="GZ26" i="23"/>
  <c r="GZ83" i="23"/>
  <c r="HJ12" i="23"/>
  <c r="HJ9" i="23"/>
  <c r="FV25" i="23"/>
  <c r="GP9" i="23"/>
  <c r="GP17" i="23"/>
  <c r="HJ8" i="23"/>
  <c r="GP11" i="23"/>
  <c r="FV14" i="23"/>
  <c r="HJ16" i="23"/>
  <c r="GP19" i="23"/>
  <c r="FV22" i="23"/>
  <c r="GZ24" i="23"/>
  <c r="GF26" i="23"/>
  <c r="GF83" i="23"/>
  <c r="GP15" i="23"/>
  <c r="GP12" i="23"/>
  <c r="GP20" i="23"/>
  <c r="FV12" i="23"/>
  <c r="HJ22" i="23"/>
  <c r="GP8" i="23"/>
  <c r="FV11" i="23"/>
  <c r="HJ13" i="23"/>
  <c r="GP16" i="23"/>
  <c r="FV19" i="23"/>
  <c r="HJ21" i="23"/>
  <c r="FL83" i="23"/>
  <c r="FV18" i="23"/>
  <c r="GP23" i="23"/>
  <c r="FV7" i="23"/>
  <c r="FV23" i="23"/>
  <c r="HJ6" i="23"/>
  <c r="FV20" i="23"/>
  <c r="FV8" i="23"/>
  <c r="HJ10" i="23"/>
  <c r="GP13" i="23"/>
  <c r="FV16" i="23"/>
  <c r="HJ18" i="23"/>
  <c r="GP21" i="23"/>
  <c r="GZ82" i="23"/>
  <c r="HJ7" i="23"/>
  <c r="GP10" i="23"/>
  <c r="FV13" i="23"/>
  <c r="HJ15" i="23"/>
  <c r="GP18" i="23"/>
  <c r="FV21" i="23"/>
  <c r="HJ23" i="23"/>
  <c r="GZ5" i="23"/>
  <c r="GP7" i="23"/>
  <c r="FV10" i="23"/>
  <c r="HJ20" i="23"/>
  <c r="FV15" i="23"/>
  <c r="HJ17" i="23"/>
  <c r="HJ14" i="23"/>
  <c r="FL27" i="23"/>
  <c r="AF81" i="18"/>
  <c r="C79" i="25" s="1"/>
  <c r="AF73" i="18"/>
  <c r="C71" i="25" s="1"/>
  <c r="AF65" i="18"/>
  <c r="C63" i="25" s="1"/>
  <c r="AF57" i="18"/>
  <c r="C55" i="25" s="1"/>
  <c r="AF49" i="18"/>
  <c r="C47" i="25" s="1"/>
  <c r="AF41" i="18"/>
  <c r="C39" i="25" s="1"/>
  <c r="AF33" i="18"/>
  <c r="C31" i="25" s="1"/>
  <c r="AF25" i="18"/>
  <c r="C23" i="25" s="1"/>
  <c r="AF17" i="18"/>
  <c r="C15" i="25" s="1"/>
  <c r="AF9" i="18"/>
  <c r="C7" i="25" s="1"/>
  <c r="AF80" i="18"/>
  <c r="C78" i="25" s="1"/>
  <c r="AF72" i="18"/>
  <c r="C70" i="25" s="1"/>
  <c r="AF64" i="18"/>
  <c r="C62" i="25" s="1"/>
  <c r="AF56" i="18"/>
  <c r="C54" i="25" s="1"/>
  <c r="AF48" i="18"/>
  <c r="C46" i="25" s="1"/>
  <c r="AF40" i="18"/>
  <c r="C38" i="25" s="1"/>
  <c r="AF32" i="18"/>
  <c r="C30" i="25" s="1"/>
  <c r="AF24" i="18"/>
  <c r="C22" i="25" s="1"/>
  <c r="AF16" i="18"/>
  <c r="C14" i="25" s="1"/>
  <c r="AF8" i="18"/>
  <c r="C6" i="25" s="1"/>
  <c r="AF79" i="18"/>
  <c r="C77" i="25" s="1"/>
  <c r="AF71" i="18"/>
  <c r="C69" i="25" s="1"/>
  <c r="AF63" i="18"/>
  <c r="C61" i="25" s="1"/>
  <c r="AF55" i="18"/>
  <c r="C53" i="25" s="1"/>
  <c r="AF47" i="18"/>
  <c r="C45" i="25" s="1"/>
  <c r="AF39" i="18"/>
  <c r="C37" i="25" s="1"/>
  <c r="AF31" i="18"/>
  <c r="C29" i="25" s="1"/>
  <c r="AF23" i="18"/>
  <c r="C21" i="25" s="1"/>
  <c r="AF15" i="18"/>
  <c r="C13" i="25" s="1"/>
  <c r="AF7" i="18"/>
  <c r="C5" i="25" s="1"/>
  <c r="AF78" i="18"/>
  <c r="C76" i="25" s="1"/>
  <c r="AF70" i="18"/>
  <c r="C68" i="25" s="1"/>
  <c r="AF62" i="18"/>
  <c r="C60" i="25" s="1"/>
  <c r="AF54" i="18"/>
  <c r="C52" i="25" s="1"/>
  <c r="AF46" i="18"/>
  <c r="C44" i="25" s="1"/>
  <c r="AF38" i="18"/>
  <c r="C36" i="25" s="1"/>
  <c r="AF30" i="18"/>
  <c r="C28" i="25" s="1"/>
  <c r="AF22" i="18"/>
  <c r="C20" i="25" s="1"/>
  <c r="AF14" i="18"/>
  <c r="C12" i="25" s="1"/>
  <c r="AF6" i="18"/>
  <c r="C4" i="25" s="1"/>
  <c r="AF77" i="18"/>
  <c r="C75" i="25" s="1"/>
  <c r="AF69" i="18"/>
  <c r="C67" i="25" s="1"/>
  <c r="AF61" i="18"/>
  <c r="C59" i="25" s="1"/>
  <c r="AF53" i="18"/>
  <c r="C51" i="25" s="1"/>
  <c r="AF45" i="18"/>
  <c r="C43" i="25" s="1"/>
  <c r="AF37" i="18"/>
  <c r="C35" i="25" s="1"/>
  <c r="AF29" i="18"/>
  <c r="C27" i="25" s="1"/>
  <c r="AF21" i="18"/>
  <c r="C19" i="25" s="1"/>
  <c r="AF13" i="18"/>
  <c r="C11" i="25" s="1"/>
  <c r="AF5" i="18"/>
  <c r="C3" i="25" s="1"/>
  <c r="AF76" i="18"/>
  <c r="C74" i="25" s="1"/>
  <c r="AF68" i="18"/>
  <c r="C66" i="25" s="1"/>
  <c r="AF60" i="18"/>
  <c r="C58" i="25" s="1"/>
  <c r="AF52" i="18"/>
  <c r="C50" i="25" s="1"/>
  <c r="AF44" i="18"/>
  <c r="C42" i="25" s="1"/>
  <c r="AF36" i="18"/>
  <c r="C34" i="25" s="1"/>
  <c r="AF28" i="18"/>
  <c r="C26" i="25" s="1"/>
  <c r="AF20" i="18"/>
  <c r="C18" i="25" s="1"/>
  <c r="AF12" i="18"/>
  <c r="C10" i="25" s="1"/>
  <c r="AF4" i="18"/>
  <c r="C2" i="25" s="1"/>
  <c r="AF83" i="18"/>
  <c r="C81" i="25" s="1"/>
  <c r="AF75" i="18"/>
  <c r="C73" i="25" s="1"/>
  <c r="AF67" i="18"/>
  <c r="C65" i="25" s="1"/>
  <c r="AF59" i="18"/>
  <c r="C57" i="25" s="1"/>
  <c r="AF51" i="18"/>
  <c r="C49" i="25" s="1"/>
  <c r="AF43" i="18"/>
  <c r="C41" i="25" s="1"/>
  <c r="AF35" i="18"/>
  <c r="C33" i="25" s="1"/>
  <c r="AF27" i="18"/>
  <c r="C25" i="25" s="1"/>
  <c r="AF19" i="18"/>
  <c r="C17" i="25" s="1"/>
  <c r="AF11" i="18"/>
  <c r="C9" i="25" s="1"/>
  <c r="AF82" i="18"/>
  <c r="C80" i="25" s="1"/>
  <c r="AF74" i="18"/>
  <c r="C72" i="25" s="1"/>
  <c r="AF66" i="18"/>
  <c r="C64" i="25" s="1"/>
  <c r="AF58" i="18"/>
  <c r="C56" i="25" s="1"/>
  <c r="AF50" i="18"/>
  <c r="C48" i="25" s="1"/>
  <c r="AF42" i="18"/>
  <c r="C40" i="25" s="1"/>
  <c r="AF34" i="18"/>
  <c r="C32" i="25" s="1"/>
  <c r="AF26" i="18"/>
  <c r="C24" i="25" s="1"/>
  <c r="AF18" i="18"/>
  <c r="C16" i="25" s="1"/>
  <c r="AF10" i="18"/>
  <c r="C8" i="25" s="1"/>
  <c r="AF5" i="19"/>
  <c r="C3" i="24" s="1"/>
  <c r="AF13" i="19"/>
  <c r="C11" i="24" s="1"/>
  <c r="AF21" i="19"/>
  <c r="C19" i="24" s="1"/>
  <c r="AF29" i="19"/>
  <c r="C27" i="24" s="1"/>
  <c r="AF37" i="19"/>
  <c r="C35" i="24" s="1"/>
  <c r="AF45" i="19"/>
  <c r="C43" i="24" s="1"/>
  <c r="AF53" i="19"/>
  <c r="C51" i="24" s="1"/>
  <c r="AF61" i="19"/>
  <c r="C59" i="24" s="1"/>
  <c r="AF69" i="19"/>
  <c r="C67" i="24" s="1"/>
  <c r="AF77" i="19"/>
  <c r="C75" i="24" s="1"/>
  <c r="AF80" i="19"/>
  <c r="C78" i="24" s="1"/>
  <c r="AF6" i="19"/>
  <c r="C4" i="24" s="1"/>
  <c r="AF14" i="19"/>
  <c r="C12" i="24" s="1"/>
  <c r="AF22" i="19"/>
  <c r="C20" i="24" s="1"/>
  <c r="AF30" i="19"/>
  <c r="C28" i="24" s="1"/>
  <c r="AF38" i="19"/>
  <c r="C36" i="24" s="1"/>
  <c r="AF46" i="19"/>
  <c r="C44" i="24" s="1"/>
  <c r="AF54" i="19"/>
  <c r="C52" i="24" s="1"/>
  <c r="AF62" i="19"/>
  <c r="C60" i="24" s="1"/>
  <c r="AF70" i="19"/>
  <c r="C68" i="24" s="1"/>
  <c r="AF78" i="19"/>
  <c r="C76" i="24" s="1"/>
  <c r="AF82" i="19"/>
  <c r="C80" i="24" s="1"/>
  <c r="AF7" i="19"/>
  <c r="C5" i="24" s="1"/>
  <c r="AF15" i="19"/>
  <c r="C13" i="24" s="1"/>
  <c r="AF23" i="19"/>
  <c r="C21" i="24" s="1"/>
  <c r="AF31" i="19"/>
  <c r="C29" i="24" s="1"/>
  <c r="AF39" i="19"/>
  <c r="C37" i="24" s="1"/>
  <c r="AF47" i="19"/>
  <c r="C45" i="24" s="1"/>
  <c r="AF55" i="19"/>
  <c r="C53" i="24" s="1"/>
  <c r="AF63" i="19"/>
  <c r="C61" i="24" s="1"/>
  <c r="AF71" i="19"/>
  <c r="C69" i="24" s="1"/>
  <c r="AF79" i="19"/>
  <c r="C77" i="24" s="1"/>
  <c r="AF4" i="19"/>
  <c r="C2" i="24" s="1"/>
  <c r="AF8" i="19"/>
  <c r="C6" i="24" s="1"/>
  <c r="AF16" i="19"/>
  <c r="C14" i="24" s="1"/>
  <c r="AF24" i="19"/>
  <c r="C22" i="24" s="1"/>
  <c r="AF32" i="19"/>
  <c r="C30" i="24" s="1"/>
  <c r="AF40" i="19"/>
  <c r="C38" i="24" s="1"/>
  <c r="AF48" i="19"/>
  <c r="C46" i="24" s="1"/>
  <c r="AF56" i="19"/>
  <c r="C54" i="24" s="1"/>
  <c r="AF64" i="19"/>
  <c r="C62" i="24" s="1"/>
  <c r="AF72" i="19"/>
  <c r="C70" i="24" s="1"/>
  <c r="AF9" i="19"/>
  <c r="C7" i="24" s="1"/>
  <c r="AF17" i="19"/>
  <c r="C15" i="24" s="1"/>
  <c r="AF25" i="19"/>
  <c r="C23" i="24" s="1"/>
  <c r="AF33" i="19"/>
  <c r="C31" i="24" s="1"/>
  <c r="AF41" i="19"/>
  <c r="C39" i="24" s="1"/>
  <c r="AF49" i="19"/>
  <c r="C47" i="24" s="1"/>
  <c r="AF57" i="19"/>
  <c r="C55" i="24" s="1"/>
  <c r="AF65" i="19"/>
  <c r="C63" i="24" s="1"/>
  <c r="AF73" i="19"/>
  <c r="C71" i="24" s="1"/>
  <c r="AF81" i="19"/>
  <c r="C79" i="24" s="1"/>
  <c r="AF10" i="19"/>
  <c r="C8" i="24" s="1"/>
  <c r="AF18" i="19"/>
  <c r="C16" i="24" s="1"/>
  <c r="AF26" i="19"/>
  <c r="C24" i="24" s="1"/>
  <c r="AF34" i="19"/>
  <c r="C32" i="24" s="1"/>
  <c r="AF42" i="19"/>
  <c r="C40" i="24" s="1"/>
  <c r="AF50" i="19"/>
  <c r="C48" i="24" s="1"/>
  <c r="AF58" i="19"/>
  <c r="C56" i="24" s="1"/>
  <c r="AF66" i="19"/>
  <c r="C64" i="24" s="1"/>
  <c r="AF74" i="19"/>
  <c r="C72" i="24" s="1"/>
  <c r="AF83" i="19"/>
  <c r="C81" i="24" s="1"/>
  <c r="AF11" i="19"/>
  <c r="C9" i="24" s="1"/>
  <c r="AF19" i="19"/>
  <c r="C17" i="24" s="1"/>
  <c r="AF27" i="19"/>
  <c r="C25" i="24" s="1"/>
  <c r="AF35" i="19"/>
  <c r="C33" i="24" s="1"/>
  <c r="AF43" i="19"/>
  <c r="C41" i="24" s="1"/>
  <c r="AF51" i="19"/>
  <c r="C49" i="24" s="1"/>
  <c r="AF59" i="19"/>
  <c r="C57" i="24" s="1"/>
  <c r="AF67" i="19"/>
  <c r="C65" i="24" s="1"/>
  <c r="AF75" i="19"/>
  <c r="C73" i="24" s="1"/>
  <c r="AF12" i="19"/>
  <c r="C10" i="24" s="1"/>
  <c r="AF20" i="19"/>
  <c r="C18" i="24" s="1"/>
  <c r="AF28" i="19"/>
  <c r="C26" i="24" s="1"/>
  <c r="AF36" i="19"/>
  <c r="C34" i="24" s="1"/>
  <c r="AF44" i="19"/>
  <c r="C42" i="24" s="1"/>
  <c r="AF52" i="19"/>
  <c r="C50" i="24" s="1"/>
  <c r="AF60" i="19"/>
  <c r="C58" i="24" s="1"/>
  <c r="AF68" i="19"/>
  <c r="C66" i="24" s="1"/>
  <c r="AF76" i="19"/>
  <c r="C74" i="24" s="1"/>
  <c r="B28" i="24"/>
  <c r="B44" i="24"/>
  <c r="B77" i="24"/>
  <c r="B31" i="24"/>
  <c r="B56" i="24"/>
  <c r="B13" i="24"/>
  <c r="B64" i="24"/>
  <c r="B3" i="24"/>
  <c r="B6" i="24"/>
  <c r="B75" i="24"/>
  <c r="B25" i="24"/>
  <c r="B33" i="24"/>
  <c r="B58" i="24"/>
  <c r="B10" i="25"/>
  <c r="B18" i="25"/>
  <c r="B74" i="25"/>
  <c r="B61" i="25"/>
  <c r="B54" i="25"/>
  <c r="B35" i="25"/>
  <c r="B43" i="25"/>
  <c r="B29" i="25"/>
  <c r="B22" i="25"/>
  <c r="B55" i="25"/>
  <c r="B36" i="25"/>
  <c r="B52" i="25"/>
  <c r="B76" i="25"/>
  <c r="B5" i="25"/>
  <c r="B63" i="25"/>
  <c r="B24" i="25"/>
  <c r="B32" i="25"/>
  <c r="B57" i="25"/>
  <c r="F69" i="8"/>
  <c r="F67" i="8"/>
  <c r="P12" i="11"/>
  <c r="P13" i="11"/>
  <c r="P14" i="11"/>
  <c r="P15" i="11"/>
  <c r="F73" i="8"/>
  <c r="F66" i="8"/>
  <c r="F70" i="8"/>
  <c r="C7" i="7"/>
  <c r="C6" i="7"/>
  <c r="C5" i="7"/>
  <c r="C4" i="7"/>
  <c r="C15" i="7"/>
  <c r="D15" i="7"/>
  <c r="E15" i="7"/>
  <c r="D14" i="7"/>
  <c r="E14" i="7"/>
  <c r="C14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15" i="7"/>
  <c r="P36" i="30" l="1"/>
  <c r="P44" i="30"/>
  <c r="P52" i="30"/>
  <c r="P60" i="30"/>
  <c r="P68" i="30"/>
  <c r="P76" i="30"/>
  <c r="P38" i="30"/>
  <c r="P46" i="30"/>
  <c r="P54" i="30"/>
  <c r="P62" i="30"/>
  <c r="P70" i="30"/>
  <c r="P78" i="30"/>
  <c r="P31" i="30"/>
  <c r="P39" i="30"/>
  <c r="P47" i="30"/>
  <c r="P55" i="30"/>
  <c r="P63" i="30"/>
  <c r="P71" i="30"/>
  <c r="P79" i="30"/>
  <c r="P34" i="30"/>
  <c r="P42" i="30"/>
  <c r="P58" i="30"/>
  <c r="P74" i="30"/>
  <c r="P51" i="30"/>
  <c r="P67" i="30"/>
  <c r="P75" i="30"/>
  <c r="P45" i="30"/>
  <c r="P61" i="30"/>
  <c r="P77" i="30"/>
  <c r="P32" i="30"/>
  <c r="P40" i="30"/>
  <c r="P48" i="30"/>
  <c r="P56" i="30"/>
  <c r="P64" i="30"/>
  <c r="P72" i="30"/>
  <c r="P80" i="30"/>
  <c r="P33" i="30"/>
  <c r="P41" i="30"/>
  <c r="P49" i="30"/>
  <c r="P57" i="30"/>
  <c r="P65" i="30"/>
  <c r="P73" i="30"/>
  <c r="P81" i="30"/>
  <c r="P50" i="30"/>
  <c r="P66" i="30"/>
  <c r="P82" i="30"/>
  <c r="P35" i="30"/>
  <c r="P43" i="30"/>
  <c r="P59" i="30"/>
  <c r="P83" i="30"/>
  <c r="P37" i="30"/>
  <c r="P53" i="30"/>
  <c r="P69" i="30"/>
  <c r="D81" i="30"/>
  <c r="D77" i="30"/>
  <c r="D73" i="30"/>
  <c r="D69" i="30"/>
  <c r="D65" i="30"/>
  <c r="D61" i="30"/>
  <c r="D57" i="30"/>
  <c r="D55" i="30"/>
  <c r="AA53" i="30"/>
  <c r="O53" i="30"/>
  <c r="AA52" i="30"/>
  <c r="D48" i="30"/>
  <c r="D45" i="30"/>
  <c r="C43" i="30"/>
  <c r="D40" i="30"/>
  <c r="D36" i="30"/>
  <c r="D30" i="30"/>
  <c r="C27" i="30"/>
  <c r="D25" i="30"/>
  <c r="C22" i="30"/>
  <c r="C19" i="30"/>
  <c r="C15" i="30"/>
  <c r="C11" i="30"/>
  <c r="C47" i="30"/>
  <c r="V41" i="30"/>
  <c r="C35" i="30"/>
  <c r="C29" i="30"/>
  <c r="C24" i="30"/>
  <c r="D13" i="30"/>
  <c r="C81" i="30"/>
  <c r="C77" i="30"/>
  <c r="C73" i="30"/>
  <c r="C69" i="30"/>
  <c r="C65" i="30"/>
  <c r="C61" i="30"/>
  <c r="C57" i="30"/>
  <c r="C55" i="30"/>
  <c r="D54" i="30"/>
  <c r="D53" i="30"/>
  <c r="C48" i="30"/>
  <c r="C45" i="30"/>
  <c r="C40" i="30"/>
  <c r="C36" i="30"/>
  <c r="C30" i="30"/>
  <c r="C25" i="30"/>
  <c r="D18" i="30"/>
  <c r="D14" i="30"/>
  <c r="D80" i="30"/>
  <c r="D76" i="30"/>
  <c r="D72" i="30"/>
  <c r="D68" i="30"/>
  <c r="D64" i="30"/>
  <c r="D60" i="30"/>
  <c r="C54" i="30"/>
  <c r="C53" i="30"/>
  <c r="D51" i="30"/>
  <c r="D47" i="30"/>
  <c r="D42" i="30"/>
  <c r="D39" i="30"/>
  <c r="D35" i="30"/>
  <c r="D32" i="30"/>
  <c r="D29" i="30"/>
  <c r="D24" i="30"/>
  <c r="C18" i="30"/>
  <c r="C14" i="30"/>
  <c r="C80" i="30"/>
  <c r="C76" i="30"/>
  <c r="C72" i="30"/>
  <c r="C68" i="30"/>
  <c r="C64" i="30"/>
  <c r="C60" i="30"/>
  <c r="J54" i="30"/>
  <c r="C51" i="30"/>
  <c r="D44" i="30"/>
  <c r="C42" i="30"/>
  <c r="C39" i="30"/>
  <c r="C32" i="30"/>
  <c r="J25" i="30"/>
  <c r="D21" i="30"/>
  <c r="D17" i="30"/>
  <c r="C83" i="30"/>
  <c r="C79" i="30"/>
  <c r="C75" i="30"/>
  <c r="C71" i="30"/>
  <c r="C67" i="30"/>
  <c r="C63" i="30"/>
  <c r="C59" i="30"/>
  <c r="C56" i="30"/>
  <c r="I53" i="30"/>
  <c r="AA51" i="30"/>
  <c r="C50" i="30"/>
  <c r="C46" i="30"/>
  <c r="U45" i="30"/>
  <c r="U43" i="30"/>
  <c r="C38" i="30"/>
  <c r="C34" i="30"/>
  <c r="C28" i="30"/>
  <c r="C26" i="30"/>
  <c r="C23" i="30"/>
  <c r="D20" i="30"/>
  <c r="D16" i="30"/>
  <c r="D12" i="30"/>
  <c r="D82" i="30"/>
  <c r="D78" i="30"/>
  <c r="D74" i="30"/>
  <c r="D70" i="30"/>
  <c r="D66" i="30"/>
  <c r="D62" i="30"/>
  <c r="D58" i="30"/>
  <c r="O54" i="30"/>
  <c r="D52" i="30"/>
  <c r="D49" i="30"/>
  <c r="D41" i="30"/>
  <c r="D37" i="30"/>
  <c r="D33" i="30"/>
  <c r="D31" i="30"/>
  <c r="J26" i="30"/>
  <c r="J21" i="30"/>
  <c r="C20" i="30"/>
  <c r="C16" i="30"/>
  <c r="C12" i="30"/>
  <c r="C82" i="30"/>
  <c r="C78" i="30"/>
  <c r="C74" i="30"/>
  <c r="C70" i="30"/>
  <c r="C66" i="30"/>
  <c r="C62" i="30"/>
  <c r="C58" i="30"/>
  <c r="AB53" i="30"/>
  <c r="AB52" i="30"/>
  <c r="C52" i="30"/>
  <c r="C49" i="30"/>
  <c r="D43" i="30"/>
  <c r="C41" i="30"/>
  <c r="C37" i="30"/>
  <c r="C33" i="30"/>
  <c r="O31" i="30"/>
  <c r="C31" i="30"/>
  <c r="D27" i="30"/>
  <c r="I26" i="30"/>
  <c r="D22" i="30"/>
  <c r="I21" i="30"/>
  <c r="D75" i="30"/>
  <c r="D59" i="30"/>
  <c r="O56" i="30"/>
  <c r="D56" i="30"/>
  <c r="I54" i="30"/>
  <c r="AB51" i="30"/>
  <c r="D28" i="30"/>
  <c r="C17" i="30"/>
  <c r="D15" i="30"/>
  <c r="D83" i="30"/>
  <c r="D67" i="30"/>
  <c r="C13" i="30"/>
  <c r="J53" i="30"/>
  <c r="D26" i="30"/>
  <c r="D23" i="30"/>
  <c r="C21" i="30"/>
  <c r="D19" i="30"/>
  <c r="D46" i="30"/>
  <c r="C44" i="30"/>
  <c r="D38" i="30"/>
  <c r="D79" i="30"/>
  <c r="D63" i="30"/>
  <c r="D34" i="30"/>
  <c r="V43" i="30"/>
  <c r="U41" i="30"/>
  <c r="D11" i="30"/>
  <c r="D50" i="30"/>
  <c r="D71" i="30"/>
  <c r="I55" i="30"/>
  <c r="I25" i="30"/>
  <c r="J23" i="30"/>
  <c r="V45" i="30"/>
  <c r="J27" i="30"/>
  <c r="U42" i="30"/>
  <c r="V42" i="30"/>
  <c r="I23" i="30"/>
  <c r="AB54" i="30"/>
  <c r="J55" i="30"/>
  <c r="O32" i="30"/>
  <c r="I22" i="30"/>
  <c r="AA54" i="30"/>
  <c r="U44" i="30"/>
  <c r="I27" i="30"/>
  <c r="J22" i="30"/>
  <c r="V44" i="30"/>
  <c r="O55" i="30"/>
  <c r="J24" i="30"/>
  <c r="I56" i="30"/>
  <c r="AB55" i="30"/>
  <c r="I24" i="30"/>
  <c r="O33" i="30"/>
  <c r="AA55" i="30"/>
  <c r="V46" i="30"/>
  <c r="J28" i="30"/>
  <c r="O57" i="30"/>
  <c r="U46" i="30"/>
  <c r="I28" i="30"/>
  <c r="J56" i="30"/>
  <c r="J29" i="30"/>
  <c r="O34" i="30"/>
  <c r="AB56" i="30"/>
  <c r="V47" i="30"/>
  <c r="I29" i="30"/>
  <c r="J57" i="30"/>
  <c r="AA56" i="30"/>
  <c r="O58" i="30"/>
  <c r="U47" i="30"/>
  <c r="I57" i="30"/>
  <c r="AA57" i="30"/>
  <c r="U48" i="30"/>
  <c r="O59" i="30"/>
  <c r="J58" i="30"/>
  <c r="I30" i="30"/>
  <c r="O35" i="30"/>
  <c r="AB57" i="30"/>
  <c r="J30" i="30"/>
  <c r="I58" i="30"/>
  <c r="V48" i="30"/>
  <c r="U49" i="30"/>
  <c r="J59" i="30"/>
  <c r="AB58" i="30"/>
  <c r="J31" i="30"/>
  <c r="I59" i="30"/>
  <c r="O36" i="30"/>
  <c r="V49" i="30"/>
  <c r="I31" i="30"/>
  <c r="AA58" i="30"/>
  <c r="O60" i="30"/>
  <c r="J60" i="30"/>
  <c r="V50" i="30"/>
  <c r="J32" i="30"/>
  <c r="I60" i="30"/>
  <c r="O37" i="30"/>
  <c r="U50" i="30"/>
  <c r="I32" i="30"/>
  <c r="AB59" i="30"/>
  <c r="O61" i="30"/>
  <c r="AA59" i="30"/>
  <c r="I61" i="30"/>
  <c r="U51" i="30"/>
  <c r="I33" i="30"/>
  <c r="AB60" i="30"/>
  <c r="O62" i="30"/>
  <c r="J33" i="30"/>
  <c r="AA60" i="30"/>
  <c r="O38" i="30"/>
  <c r="V51" i="30"/>
  <c r="J61" i="30"/>
  <c r="AB61" i="30"/>
  <c r="AA61" i="30"/>
  <c r="I34" i="30"/>
  <c r="V52" i="30"/>
  <c r="O63" i="30"/>
  <c r="I62" i="30"/>
  <c r="U52" i="30"/>
  <c r="O39" i="30"/>
  <c r="J34" i="30"/>
  <c r="J62" i="30"/>
  <c r="J35" i="30"/>
  <c r="V53" i="30"/>
  <c r="AB62" i="30"/>
  <c r="O64" i="30"/>
  <c r="U53" i="30"/>
  <c r="I63" i="30"/>
  <c r="I35" i="30"/>
  <c r="AA62" i="30"/>
  <c r="O40" i="30"/>
  <c r="J63" i="30"/>
  <c r="V54" i="30"/>
  <c r="J36" i="30"/>
  <c r="U54" i="30"/>
  <c r="J64" i="30"/>
  <c r="O65" i="30"/>
  <c r="I64" i="30"/>
  <c r="AB63" i="30"/>
  <c r="O41" i="30"/>
  <c r="I36" i="30"/>
  <c r="AA63" i="30"/>
  <c r="J65" i="30"/>
  <c r="J37" i="30"/>
  <c r="AA64" i="30"/>
  <c r="I65" i="30"/>
  <c r="I37" i="30"/>
  <c r="U55" i="30"/>
  <c r="O42" i="30"/>
  <c r="V55" i="30"/>
  <c r="O66" i="30"/>
  <c r="AB64" i="30"/>
  <c r="AA65" i="30"/>
  <c r="O43" i="30"/>
  <c r="U56" i="30"/>
  <c r="I66" i="30"/>
  <c r="I38" i="30"/>
  <c r="V56" i="30"/>
  <c r="O67" i="30"/>
  <c r="J38" i="30"/>
  <c r="J66" i="30"/>
  <c r="AB65" i="30"/>
  <c r="J39" i="30"/>
  <c r="O44" i="30"/>
  <c r="I67" i="30"/>
  <c r="AA66" i="30"/>
  <c r="U57" i="30"/>
  <c r="I39" i="30"/>
  <c r="V57" i="30"/>
  <c r="J67" i="30"/>
  <c r="AB66" i="30"/>
  <c r="O68" i="30"/>
  <c r="V58" i="30"/>
  <c r="J68" i="30"/>
  <c r="U58" i="30"/>
  <c r="I68" i="30"/>
  <c r="O45" i="30"/>
  <c r="AA67" i="30"/>
  <c r="O69" i="30"/>
  <c r="I40" i="30"/>
  <c r="AB67" i="30"/>
  <c r="J40" i="30"/>
  <c r="V59" i="30"/>
  <c r="AB68" i="30"/>
  <c r="O70" i="30"/>
  <c r="J41" i="30"/>
  <c r="I69" i="30"/>
  <c r="AA68" i="30"/>
  <c r="U59" i="30"/>
  <c r="J69" i="30"/>
  <c r="O46" i="30"/>
  <c r="I41" i="30"/>
  <c r="I42" i="30"/>
  <c r="J70" i="30"/>
  <c r="I70" i="30"/>
  <c r="V60" i="30"/>
  <c r="J42" i="30"/>
  <c r="AA69" i="30"/>
  <c r="U60" i="30"/>
  <c r="AB69" i="30"/>
  <c r="O47" i="30"/>
  <c r="O71" i="30"/>
  <c r="O48" i="30"/>
  <c r="AB70" i="30"/>
  <c r="AA70" i="30"/>
  <c r="U61" i="30"/>
  <c r="J71" i="30"/>
  <c r="I43" i="30"/>
  <c r="V61" i="30"/>
  <c r="O72" i="30"/>
  <c r="J43" i="30"/>
  <c r="I71" i="30"/>
  <c r="J72" i="30"/>
  <c r="O73" i="30"/>
  <c r="V62" i="30"/>
  <c r="I72" i="30"/>
  <c r="I44" i="30"/>
  <c r="AB71" i="30"/>
  <c r="J44" i="30"/>
  <c r="O49" i="30"/>
  <c r="AA71" i="30"/>
  <c r="U62" i="30"/>
  <c r="U63" i="30"/>
  <c r="AB72" i="30"/>
  <c r="O50" i="30"/>
  <c r="J45" i="30"/>
  <c r="V63" i="30"/>
  <c r="I73" i="30"/>
  <c r="AA72" i="30"/>
  <c r="I45" i="30"/>
  <c r="O74" i="30"/>
  <c r="J73" i="30"/>
  <c r="J46" i="30"/>
  <c r="U64" i="30"/>
  <c r="I46" i="30"/>
  <c r="AB73" i="30"/>
  <c r="V64" i="30"/>
  <c r="AA73" i="30"/>
  <c r="O51" i="30"/>
  <c r="O75" i="30"/>
  <c r="I74" i="30"/>
  <c r="J74" i="30"/>
  <c r="AB74" i="30"/>
  <c r="J75" i="30"/>
  <c r="I47" i="30"/>
  <c r="O52" i="30"/>
  <c r="I75" i="30"/>
  <c r="O76" i="30"/>
  <c r="AA74" i="30"/>
  <c r="U65" i="30"/>
  <c r="V65" i="30"/>
  <c r="J47" i="30"/>
  <c r="J76" i="30"/>
  <c r="U66" i="30"/>
  <c r="AB75" i="30"/>
  <c r="AA75" i="30"/>
  <c r="I76" i="30"/>
  <c r="I48" i="30"/>
  <c r="O77" i="30"/>
  <c r="J48" i="30"/>
  <c r="V66" i="30"/>
  <c r="I77" i="30"/>
  <c r="V67" i="30"/>
  <c r="AB76" i="30"/>
  <c r="J49" i="30"/>
  <c r="J77" i="30"/>
  <c r="O78" i="30"/>
  <c r="U67" i="30"/>
  <c r="I49" i="30"/>
  <c r="AA76" i="30"/>
  <c r="I78" i="30"/>
  <c r="O79" i="30"/>
  <c r="AA77" i="30"/>
  <c r="J50" i="30"/>
  <c r="I50" i="30"/>
  <c r="V68" i="30"/>
  <c r="U68" i="30"/>
  <c r="AB77" i="30"/>
  <c r="J78" i="30"/>
  <c r="I79" i="30"/>
  <c r="AB78" i="30"/>
  <c r="I51" i="30"/>
  <c r="J79" i="30"/>
  <c r="V69" i="30"/>
  <c r="J51" i="30"/>
  <c r="O80" i="30"/>
  <c r="U69" i="30"/>
  <c r="AA78" i="30"/>
  <c r="O81" i="30"/>
  <c r="AA79" i="30"/>
  <c r="J52" i="30"/>
  <c r="U70" i="30"/>
  <c r="J80" i="30"/>
  <c r="V70" i="30"/>
  <c r="I80" i="30"/>
  <c r="AB79" i="30"/>
  <c r="I52" i="30"/>
  <c r="J81" i="30"/>
  <c r="O82" i="30"/>
  <c r="AB80" i="30"/>
  <c r="U71" i="30"/>
  <c r="AA80" i="30"/>
  <c r="I81" i="30"/>
  <c r="V71" i="30"/>
  <c r="AB81" i="30"/>
  <c r="J82" i="30"/>
  <c r="AA81" i="30"/>
  <c r="U72" i="30"/>
  <c r="O83" i="30"/>
  <c r="V72" i="30"/>
  <c r="I82" i="30"/>
  <c r="AB82" i="30"/>
  <c r="U73" i="30"/>
  <c r="J83" i="30"/>
  <c r="I83" i="30"/>
  <c r="V73" i="30"/>
  <c r="AA82" i="30"/>
  <c r="AB83" i="30"/>
  <c r="AA83" i="30"/>
  <c r="V74" i="30"/>
  <c r="U74" i="30"/>
  <c r="V75" i="30"/>
  <c r="U75" i="30"/>
  <c r="U76" i="30"/>
  <c r="V76" i="30"/>
  <c r="U77" i="30"/>
  <c r="V77" i="30"/>
  <c r="V78" i="30"/>
  <c r="U78" i="30"/>
  <c r="V79" i="30"/>
  <c r="U79" i="30"/>
  <c r="U80" i="30"/>
  <c r="V80" i="30"/>
  <c r="U81" i="30"/>
  <c r="V81" i="30"/>
  <c r="V82" i="30"/>
  <c r="U82" i="30"/>
  <c r="U83" i="30"/>
  <c r="V83" i="30"/>
  <c r="I23" i="18"/>
  <c r="J23" i="18"/>
  <c r="AA38" i="18"/>
  <c r="AB38" i="18"/>
  <c r="AA39" i="18"/>
  <c r="AB39" i="18"/>
  <c r="AA40" i="18"/>
  <c r="AB40" i="18"/>
  <c r="AB41" i="18"/>
  <c r="AA41" i="18"/>
  <c r="AB42" i="18"/>
  <c r="AA42" i="18"/>
  <c r="AA43" i="18"/>
  <c r="AB43" i="18"/>
  <c r="AA44" i="18"/>
  <c r="AB44" i="18"/>
  <c r="AB45" i="18"/>
  <c r="AA45" i="18"/>
  <c r="AA46" i="18"/>
  <c r="AB46" i="18"/>
  <c r="AA47" i="18"/>
  <c r="AB47" i="18"/>
  <c r="AB48" i="18"/>
  <c r="AA48" i="18"/>
  <c r="AB49" i="18"/>
  <c r="AA49" i="18"/>
  <c r="AA50" i="18"/>
  <c r="AB50" i="18"/>
  <c r="J24" i="18"/>
  <c r="I24" i="18"/>
  <c r="J25" i="18"/>
  <c r="I25" i="18"/>
  <c r="J26" i="18"/>
  <c r="I26" i="18"/>
  <c r="J27" i="18"/>
  <c r="I27" i="18"/>
  <c r="I28" i="18"/>
  <c r="J28" i="18"/>
  <c r="I29" i="18"/>
  <c r="J29" i="18"/>
  <c r="J30" i="18"/>
  <c r="I30" i="18"/>
  <c r="AB83" i="19"/>
  <c r="AB79" i="19"/>
  <c r="AB75" i="19"/>
  <c r="AB71" i="19"/>
  <c r="AB67" i="19"/>
  <c r="AB63" i="19"/>
  <c r="AB59" i="19"/>
  <c r="AB55" i="19"/>
  <c r="AB51" i="19"/>
  <c r="V83" i="19"/>
  <c r="V79" i="19"/>
  <c r="V75" i="19"/>
  <c r="V71" i="19"/>
  <c r="V67" i="19"/>
  <c r="V63" i="19"/>
  <c r="V59" i="19"/>
  <c r="V55" i="19"/>
  <c r="V51" i="19"/>
  <c r="V47" i="19"/>
  <c r="V43" i="19"/>
  <c r="P83" i="19"/>
  <c r="P79" i="19"/>
  <c r="P75" i="19"/>
  <c r="P71" i="19"/>
  <c r="P67" i="19"/>
  <c r="P63" i="19"/>
  <c r="P59" i="19"/>
  <c r="P55" i="19"/>
  <c r="P51" i="19"/>
  <c r="P47" i="19"/>
  <c r="P43" i="19"/>
  <c r="P39" i="19"/>
  <c r="P35" i="19"/>
  <c r="P31" i="19"/>
  <c r="I21" i="19"/>
  <c r="I25" i="19"/>
  <c r="I29" i="19"/>
  <c r="I33" i="19"/>
  <c r="I37" i="19"/>
  <c r="I41" i="19"/>
  <c r="I45" i="19"/>
  <c r="I49" i="19"/>
  <c r="I53" i="19"/>
  <c r="I57" i="19"/>
  <c r="I61" i="19"/>
  <c r="I65" i="19"/>
  <c r="I69" i="19"/>
  <c r="I73" i="19"/>
  <c r="I77" i="19"/>
  <c r="I81" i="19"/>
  <c r="C13" i="19"/>
  <c r="C17" i="19"/>
  <c r="C21" i="19"/>
  <c r="C25" i="19"/>
  <c r="C29" i="19"/>
  <c r="C33" i="19"/>
  <c r="C37" i="19"/>
  <c r="C41" i="19"/>
  <c r="C45" i="19"/>
  <c r="C49" i="19"/>
  <c r="C53" i="19"/>
  <c r="C57" i="19"/>
  <c r="C61" i="19"/>
  <c r="C65" i="19"/>
  <c r="C69" i="19"/>
  <c r="C73" i="19"/>
  <c r="C77" i="19"/>
  <c r="C81" i="19"/>
  <c r="AB83" i="18"/>
  <c r="AB79" i="18"/>
  <c r="AB75" i="18"/>
  <c r="AB71" i="18"/>
  <c r="AB67" i="18"/>
  <c r="AB63" i="18"/>
  <c r="AB59" i="18"/>
  <c r="AB55" i="18"/>
  <c r="AB51" i="18"/>
  <c r="U80" i="18"/>
  <c r="U76" i="18"/>
  <c r="U72" i="18"/>
  <c r="U68" i="18"/>
  <c r="U64" i="18"/>
  <c r="U60" i="18"/>
  <c r="U56" i="18"/>
  <c r="U52" i="18"/>
  <c r="AA83" i="19"/>
  <c r="AA79" i="19"/>
  <c r="AA75" i="19"/>
  <c r="AA71" i="19"/>
  <c r="AA67" i="19"/>
  <c r="AA63" i="19"/>
  <c r="AA59" i="19"/>
  <c r="AA55" i="19"/>
  <c r="AA51" i="19"/>
  <c r="U83" i="19"/>
  <c r="U79" i="19"/>
  <c r="U75" i="19"/>
  <c r="U71" i="19"/>
  <c r="U67" i="19"/>
  <c r="U63" i="19"/>
  <c r="U59" i="19"/>
  <c r="U55" i="19"/>
  <c r="U51" i="19"/>
  <c r="U47" i="19"/>
  <c r="U43" i="19"/>
  <c r="O83" i="19"/>
  <c r="O79" i="19"/>
  <c r="O75" i="19"/>
  <c r="O71" i="19"/>
  <c r="O67" i="19"/>
  <c r="O63" i="19"/>
  <c r="O59" i="19"/>
  <c r="O55" i="19"/>
  <c r="O51" i="19"/>
  <c r="O47" i="19"/>
  <c r="O43" i="19"/>
  <c r="O39" i="19"/>
  <c r="O35" i="19"/>
  <c r="O31" i="19"/>
  <c r="J21" i="19"/>
  <c r="J25" i="19"/>
  <c r="J29" i="19"/>
  <c r="J33" i="19"/>
  <c r="J37" i="19"/>
  <c r="J41" i="19"/>
  <c r="J45" i="19"/>
  <c r="J49" i="19"/>
  <c r="J53" i="19"/>
  <c r="J57" i="19"/>
  <c r="J61" i="19"/>
  <c r="J65" i="19"/>
  <c r="J69" i="19"/>
  <c r="J73" i="19"/>
  <c r="J77" i="19"/>
  <c r="J81" i="19"/>
  <c r="D13" i="19"/>
  <c r="D17" i="19"/>
  <c r="D21" i="19"/>
  <c r="D25" i="19"/>
  <c r="D29" i="19"/>
  <c r="D33" i="19"/>
  <c r="D37" i="19"/>
  <c r="D41" i="19"/>
  <c r="D45" i="19"/>
  <c r="D49" i="19"/>
  <c r="D53" i="19"/>
  <c r="D57" i="19"/>
  <c r="D61" i="19"/>
  <c r="D65" i="19"/>
  <c r="D69" i="19"/>
  <c r="D73" i="19"/>
  <c r="D77" i="19"/>
  <c r="D81" i="19"/>
  <c r="AA83" i="18"/>
  <c r="AA79" i="18"/>
  <c r="AA75" i="18"/>
  <c r="AA71" i="18"/>
  <c r="AA67" i="18"/>
  <c r="AA63" i="18"/>
  <c r="AA59" i="18"/>
  <c r="AA55" i="18"/>
  <c r="AA51" i="18"/>
  <c r="V83" i="18"/>
  <c r="V79" i="18"/>
  <c r="V75" i="18"/>
  <c r="V71" i="18"/>
  <c r="V67" i="18"/>
  <c r="V63" i="18"/>
  <c r="V59" i="18"/>
  <c r="V55" i="18"/>
  <c r="AB81" i="19"/>
  <c r="AB77" i="19"/>
  <c r="AB73" i="19"/>
  <c r="AB69" i="19"/>
  <c r="AB65" i="19"/>
  <c r="AB61" i="19"/>
  <c r="AB57" i="19"/>
  <c r="AB53" i="19"/>
  <c r="V81" i="19"/>
  <c r="V77" i="19"/>
  <c r="V73" i="19"/>
  <c r="V69" i="19"/>
  <c r="V65" i="19"/>
  <c r="V61" i="19"/>
  <c r="V57" i="19"/>
  <c r="V53" i="19"/>
  <c r="V49" i="19"/>
  <c r="V45" i="19"/>
  <c r="V41" i="19"/>
  <c r="P81" i="19"/>
  <c r="P77" i="19"/>
  <c r="P73" i="19"/>
  <c r="P69" i="19"/>
  <c r="P65" i="19"/>
  <c r="P61" i="19"/>
  <c r="P57" i="19"/>
  <c r="P53" i="19"/>
  <c r="P49" i="19"/>
  <c r="P45" i="19"/>
  <c r="P41" i="19"/>
  <c r="P37" i="19"/>
  <c r="P33" i="19"/>
  <c r="I23" i="19"/>
  <c r="I27" i="19"/>
  <c r="I31" i="19"/>
  <c r="I35" i="19"/>
  <c r="I39" i="19"/>
  <c r="I43" i="19"/>
  <c r="I47" i="19"/>
  <c r="I51" i="19"/>
  <c r="I55" i="19"/>
  <c r="I59" i="19"/>
  <c r="I63" i="19"/>
  <c r="I67" i="19"/>
  <c r="I71" i="19"/>
  <c r="I75" i="19"/>
  <c r="I79" i="19"/>
  <c r="I83" i="19"/>
  <c r="C11" i="19"/>
  <c r="C15" i="19"/>
  <c r="C19" i="19"/>
  <c r="C23" i="19"/>
  <c r="C27" i="19"/>
  <c r="C31" i="19"/>
  <c r="C35" i="19"/>
  <c r="C39" i="19"/>
  <c r="C43" i="19"/>
  <c r="C47" i="19"/>
  <c r="C51" i="19"/>
  <c r="C55" i="19"/>
  <c r="C59" i="19"/>
  <c r="C63" i="19"/>
  <c r="C67" i="19"/>
  <c r="C71" i="19"/>
  <c r="C75" i="19"/>
  <c r="C79" i="19"/>
  <c r="C83" i="19"/>
  <c r="AB81" i="18"/>
  <c r="AB77" i="18"/>
  <c r="AB73" i="18"/>
  <c r="AB69" i="18"/>
  <c r="AB65" i="18"/>
  <c r="AB61" i="18"/>
  <c r="AB57" i="18"/>
  <c r="AB53" i="18"/>
  <c r="U82" i="18"/>
  <c r="U78" i="18"/>
  <c r="U74" i="18"/>
  <c r="U70" i="18"/>
  <c r="U66" i="18"/>
  <c r="U62" i="18"/>
  <c r="U58" i="18"/>
  <c r="U54" i="18"/>
  <c r="AB82" i="19"/>
  <c r="AB76" i="19"/>
  <c r="AA70" i="19"/>
  <c r="AA64" i="19"/>
  <c r="AA57" i="19"/>
  <c r="U81" i="19"/>
  <c r="V74" i="19"/>
  <c r="V68" i="19"/>
  <c r="U62" i="19"/>
  <c r="U56" i="19"/>
  <c r="U49" i="19"/>
  <c r="V42" i="19"/>
  <c r="P80" i="19"/>
  <c r="O74" i="19"/>
  <c r="O68" i="19"/>
  <c r="O61" i="19"/>
  <c r="P54" i="19"/>
  <c r="P48" i="19"/>
  <c r="O42" i="19"/>
  <c r="O36" i="19"/>
  <c r="J24" i="19"/>
  <c r="J31" i="19"/>
  <c r="I38" i="19"/>
  <c r="I44" i="19"/>
  <c r="J50" i="19"/>
  <c r="J56" i="19"/>
  <c r="J63" i="19"/>
  <c r="I70" i="19"/>
  <c r="I76" i="19"/>
  <c r="J82" i="19"/>
  <c r="D11" i="19"/>
  <c r="C18" i="19"/>
  <c r="C24" i="19"/>
  <c r="D30" i="19"/>
  <c r="D36" i="19"/>
  <c r="D43" i="19"/>
  <c r="C50" i="19"/>
  <c r="C56" i="19"/>
  <c r="D62" i="19"/>
  <c r="D68" i="19"/>
  <c r="D75" i="19"/>
  <c r="C82" i="19"/>
  <c r="AB80" i="18"/>
  <c r="AA74" i="18"/>
  <c r="AA68" i="18"/>
  <c r="AA61" i="18"/>
  <c r="AB54" i="18"/>
  <c r="V80" i="18"/>
  <c r="V73" i="18"/>
  <c r="U67" i="18"/>
  <c r="U61" i="18"/>
  <c r="V54" i="18"/>
  <c r="V49" i="18"/>
  <c r="V45" i="18"/>
  <c r="V41" i="18"/>
  <c r="P81" i="18"/>
  <c r="P77" i="18"/>
  <c r="P73" i="18"/>
  <c r="P69" i="18"/>
  <c r="P65" i="18"/>
  <c r="P61" i="18"/>
  <c r="P57" i="18"/>
  <c r="P53" i="18"/>
  <c r="P49" i="18"/>
  <c r="P45" i="18"/>
  <c r="P41" i="18"/>
  <c r="P37" i="18"/>
  <c r="P33" i="18"/>
  <c r="P29" i="18"/>
  <c r="J81" i="18"/>
  <c r="J77" i="18"/>
  <c r="J73" i="18"/>
  <c r="J69" i="18"/>
  <c r="J65" i="18"/>
  <c r="J61" i="18"/>
  <c r="J57" i="18"/>
  <c r="J53" i="18"/>
  <c r="J49" i="18"/>
  <c r="J45" i="18"/>
  <c r="J41" i="18"/>
  <c r="J37" i="18"/>
  <c r="J33" i="18"/>
  <c r="C11" i="18"/>
  <c r="C15" i="18"/>
  <c r="C19" i="18"/>
  <c r="AA81" i="19"/>
  <c r="AB74" i="19"/>
  <c r="AB68" i="19"/>
  <c r="AA62" i="19"/>
  <c r="AA56" i="19"/>
  <c r="U80" i="19"/>
  <c r="U73" i="19"/>
  <c r="V66" i="19"/>
  <c r="V60" i="19"/>
  <c r="U54" i="19"/>
  <c r="U48" i="19"/>
  <c r="U41" i="19"/>
  <c r="P78" i="19"/>
  <c r="P72" i="19"/>
  <c r="O66" i="19"/>
  <c r="O60" i="19"/>
  <c r="O53" i="19"/>
  <c r="P46" i="19"/>
  <c r="P40" i="19"/>
  <c r="O34" i="19"/>
  <c r="J26" i="19"/>
  <c r="J32" i="19"/>
  <c r="J39" i="19"/>
  <c r="I46" i="19"/>
  <c r="I52" i="19"/>
  <c r="J58" i="19"/>
  <c r="J64" i="19"/>
  <c r="J71" i="19"/>
  <c r="I78" i="19"/>
  <c r="D12" i="19"/>
  <c r="D19" i="19"/>
  <c r="C26" i="19"/>
  <c r="C32" i="19"/>
  <c r="D38" i="19"/>
  <c r="D44" i="19"/>
  <c r="D51" i="19"/>
  <c r="C58" i="19"/>
  <c r="C64" i="19"/>
  <c r="D70" i="19"/>
  <c r="D76" i="19"/>
  <c r="D83" i="19"/>
  <c r="AB78" i="18"/>
  <c r="AB72" i="18"/>
  <c r="AA66" i="18"/>
  <c r="AA60" i="18"/>
  <c r="AA53" i="18"/>
  <c r="V78" i="18"/>
  <c r="V72" i="18"/>
  <c r="V65" i="18"/>
  <c r="U59" i="18"/>
  <c r="U53" i="18"/>
  <c r="V48" i="18"/>
  <c r="V44" i="18"/>
  <c r="V40" i="18"/>
  <c r="P80" i="18"/>
  <c r="P76" i="18"/>
  <c r="P72" i="18"/>
  <c r="P68" i="18"/>
  <c r="P64" i="18"/>
  <c r="P60" i="18"/>
  <c r="P56" i="18"/>
  <c r="P52" i="18"/>
  <c r="P48" i="18"/>
  <c r="P44" i="18"/>
  <c r="P40" i="18"/>
  <c r="P36" i="18"/>
  <c r="P32" i="18"/>
  <c r="P28" i="18"/>
  <c r="J80" i="18"/>
  <c r="J76" i="18"/>
  <c r="J72" i="18"/>
  <c r="J68" i="18"/>
  <c r="J64" i="18"/>
  <c r="J60" i="18"/>
  <c r="J56" i="18"/>
  <c r="J52" i="18"/>
  <c r="J48" i="18"/>
  <c r="J44" i="18"/>
  <c r="J40" i="18"/>
  <c r="J36" i="18"/>
  <c r="J32" i="18"/>
  <c r="C12" i="18"/>
  <c r="C16" i="18"/>
  <c r="C20" i="18"/>
  <c r="AA80" i="19"/>
  <c r="AA73" i="19"/>
  <c r="AB66" i="19"/>
  <c r="AB60" i="19"/>
  <c r="AA54" i="19"/>
  <c r="U78" i="19"/>
  <c r="U72" i="19"/>
  <c r="U65" i="19"/>
  <c r="V58" i="19"/>
  <c r="V52" i="19"/>
  <c r="U46" i="19"/>
  <c r="O77" i="19"/>
  <c r="P70" i="19"/>
  <c r="P64" i="19"/>
  <c r="O58" i="19"/>
  <c r="O52" i="19"/>
  <c r="O45" i="19"/>
  <c r="P38" i="19"/>
  <c r="P32" i="19"/>
  <c r="I22" i="19"/>
  <c r="I28" i="19"/>
  <c r="J34" i="19"/>
  <c r="J40" i="19"/>
  <c r="J47" i="19"/>
  <c r="I54" i="19"/>
  <c r="I60" i="19"/>
  <c r="J66" i="19"/>
  <c r="J72" i="19"/>
  <c r="J79" i="19"/>
  <c r="D14" i="19"/>
  <c r="D20" i="19"/>
  <c r="D27" i="19"/>
  <c r="C34" i="19"/>
  <c r="C40" i="19"/>
  <c r="D46" i="19"/>
  <c r="D52" i="19"/>
  <c r="D59" i="19"/>
  <c r="C66" i="19"/>
  <c r="C72" i="19"/>
  <c r="D78" i="19"/>
  <c r="AA77" i="18"/>
  <c r="AB70" i="18"/>
  <c r="AB64" i="18"/>
  <c r="AA58" i="18"/>
  <c r="AA52" i="18"/>
  <c r="U83" i="18"/>
  <c r="U77" i="18"/>
  <c r="V70" i="18"/>
  <c r="V64" i="18"/>
  <c r="V57" i="18"/>
  <c r="V51" i="18"/>
  <c r="V47" i="18"/>
  <c r="V43" i="18"/>
  <c r="V39" i="18"/>
  <c r="P83" i="18"/>
  <c r="P79" i="18"/>
  <c r="P75" i="18"/>
  <c r="P71" i="18"/>
  <c r="P67" i="18"/>
  <c r="P63" i="18"/>
  <c r="P59" i="18"/>
  <c r="P55" i="18"/>
  <c r="P51" i="18"/>
  <c r="P47" i="18"/>
  <c r="P43" i="18"/>
  <c r="P39" i="18"/>
  <c r="P35" i="18"/>
  <c r="P31" i="18"/>
  <c r="P27" i="18"/>
  <c r="J83" i="18"/>
  <c r="J79" i="18"/>
  <c r="J75" i="18"/>
  <c r="J71" i="18"/>
  <c r="J67" i="18"/>
  <c r="J63" i="18"/>
  <c r="J59" i="18"/>
  <c r="J55" i="18"/>
  <c r="J51" i="18"/>
  <c r="J47" i="18"/>
  <c r="J43" i="18"/>
  <c r="J39" i="18"/>
  <c r="J35" i="18"/>
  <c r="J31" i="18"/>
  <c r="C13" i="18"/>
  <c r="C17" i="18"/>
  <c r="AA82" i="19"/>
  <c r="AA72" i="19"/>
  <c r="AA61" i="19"/>
  <c r="AA52" i="19"/>
  <c r="U82" i="19"/>
  <c r="V70" i="19"/>
  <c r="U61" i="19"/>
  <c r="V50" i="19"/>
  <c r="O76" i="19"/>
  <c r="O65" i="19"/>
  <c r="O56" i="19"/>
  <c r="P44" i="19"/>
  <c r="P34" i="19"/>
  <c r="J30" i="19"/>
  <c r="I42" i="19"/>
  <c r="J51" i="19"/>
  <c r="I62" i="19"/>
  <c r="I72" i="19"/>
  <c r="I82" i="19"/>
  <c r="C12" i="19"/>
  <c r="D22" i="19"/>
  <c r="D32" i="19"/>
  <c r="D42" i="19"/>
  <c r="C54" i="19"/>
  <c r="D63" i="19"/>
  <c r="C74" i="19"/>
  <c r="AA76" i="18"/>
  <c r="AA65" i="18"/>
  <c r="AA56" i="18"/>
  <c r="U75" i="18"/>
  <c r="U65" i="18"/>
  <c r="U55" i="18"/>
  <c r="U47" i="18"/>
  <c r="U41" i="18"/>
  <c r="O78" i="18"/>
  <c r="O71" i="18"/>
  <c r="O65" i="18"/>
  <c r="P58" i="18"/>
  <c r="O52" i="18"/>
  <c r="O46" i="18"/>
  <c r="O39" i="18"/>
  <c r="O33" i="18"/>
  <c r="I82" i="18"/>
  <c r="I75" i="18"/>
  <c r="I69" i="18"/>
  <c r="J62" i="18"/>
  <c r="I56" i="18"/>
  <c r="I50" i="18"/>
  <c r="I43" i="18"/>
  <c r="I37" i="18"/>
  <c r="D16" i="18"/>
  <c r="C22" i="18"/>
  <c r="C26" i="18"/>
  <c r="C30" i="18"/>
  <c r="C34" i="18"/>
  <c r="C38" i="18"/>
  <c r="C42" i="18"/>
  <c r="C46" i="18"/>
  <c r="C50" i="18"/>
  <c r="C54" i="18"/>
  <c r="C58" i="18"/>
  <c r="C62" i="18"/>
  <c r="C66" i="18"/>
  <c r="C70" i="18"/>
  <c r="C74" i="18"/>
  <c r="C78" i="18"/>
  <c r="C82" i="18"/>
  <c r="AB80" i="19"/>
  <c r="AB70" i="19"/>
  <c r="AA60" i="19"/>
  <c r="V80" i="19"/>
  <c r="U70" i="19"/>
  <c r="U60" i="19"/>
  <c r="U50" i="19"/>
  <c r="P74" i="19"/>
  <c r="O64" i="19"/>
  <c r="O54" i="19"/>
  <c r="O44" i="19"/>
  <c r="O33" i="19"/>
  <c r="J22" i="19"/>
  <c r="I32" i="19"/>
  <c r="J42" i="19"/>
  <c r="J52" i="19"/>
  <c r="J62" i="19"/>
  <c r="I74" i="19"/>
  <c r="AA77" i="19"/>
  <c r="AA66" i="19"/>
  <c r="AB56" i="19"/>
  <c r="V76" i="19"/>
  <c r="U66" i="19"/>
  <c r="V56" i="19"/>
  <c r="U45" i="19"/>
  <c r="O81" i="19"/>
  <c r="O70" i="19"/>
  <c r="P60" i="19"/>
  <c r="O50" i="19"/>
  <c r="O40" i="19"/>
  <c r="I26" i="19"/>
  <c r="I36" i="19"/>
  <c r="J46" i="19"/>
  <c r="I56" i="19"/>
  <c r="J67" i="19"/>
  <c r="J76" i="19"/>
  <c r="D16" i="19"/>
  <c r="C28" i="19"/>
  <c r="C38" i="19"/>
  <c r="C48" i="19"/>
  <c r="D58" i="19"/>
  <c r="C68" i="19"/>
  <c r="D79" i="19"/>
  <c r="AA81" i="18"/>
  <c r="AA70" i="18"/>
  <c r="AB60" i="18"/>
  <c r="U81" i="18"/>
  <c r="V69" i="18"/>
  <c r="V60" i="18"/>
  <c r="V50" i="18"/>
  <c r="U44" i="18"/>
  <c r="U38" i="18"/>
  <c r="O81" i="18"/>
  <c r="P74" i="18"/>
  <c r="O68" i="18"/>
  <c r="O62" i="18"/>
  <c r="O55" i="18"/>
  <c r="O49" i="18"/>
  <c r="P42" i="18"/>
  <c r="O36" i="18"/>
  <c r="O30" i="18"/>
  <c r="J78" i="18"/>
  <c r="I72" i="18"/>
  <c r="I66" i="18"/>
  <c r="I59" i="18"/>
  <c r="I53" i="18"/>
  <c r="J46" i="18"/>
  <c r="I40" i="18"/>
  <c r="I34" i="18"/>
  <c r="D13" i="18"/>
  <c r="D19" i="18"/>
  <c r="C24" i="18"/>
  <c r="C28" i="18"/>
  <c r="C32" i="18"/>
  <c r="C36" i="18"/>
  <c r="C40" i="18"/>
  <c r="C44" i="18"/>
  <c r="C48" i="18"/>
  <c r="C52" i="18"/>
  <c r="C56" i="18"/>
  <c r="C60" i="18"/>
  <c r="C64" i="18"/>
  <c r="C68" i="18"/>
  <c r="C72" i="18"/>
  <c r="C76" i="18"/>
  <c r="C80" i="18"/>
  <c r="AB64" i="19"/>
  <c r="U74" i="19"/>
  <c r="U53" i="19"/>
  <c r="O78" i="19"/>
  <c r="O57" i="19"/>
  <c r="O37" i="19"/>
  <c r="AA76" i="19"/>
  <c r="AA65" i="19"/>
  <c r="AB54" i="19"/>
  <c r="U76" i="19"/>
  <c r="V64" i="19"/>
  <c r="V54" i="19"/>
  <c r="V44" i="19"/>
  <c r="O80" i="19"/>
  <c r="O69" i="19"/>
  <c r="P58" i="19"/>
  <c r="O49" i="19"/>
  <c r="O38" i="19"/>
  <c r="J27" i="19"/>
  <c r="J36" i="19"/>
  <c r="I48" i="19"/>
  <c r="I58" i="19"/>
  <c r="I68" i="19"/>
  <c r="J78" i="19"/>
  <c r="D18" i="19"/>
  <c r="D28" i="19"/>
  <c r="D39" i="19"/>
  <c r="D48" i="19"/>
  <c r="C60" i="19"/>
  <c r="C70" i="19"/>
  <c r="C80" i="19"/>
  <c r="AA80" i="18"/>
  <c r="AA69" i="18"/>
  <c r="AB58" i="18"/>
  <c r="U79" i="18"/>
  <c r="U69" i="18"/>
  <c r="V58" i="18"/>
  <c r="U50" i="18"/>
  <c r="U43" i="18"/>
  <c r="O80" i="18"/>
  <c r="O74" i="18"/>
  <c r="O67" i="18"/>
  <c r="O61" i="18"/>
  <c r="P54" i="18"/>
  <c r="O48" i="18"/>
  <c r="O42" i="18"/>
  <c r="O35" i="18"/>
  <c r="O29" i="18"/>
  <c r="I78" i="18"/>
  <c r="I71" i="18"/>
  <c r="I65" i="18"/>
  <c r="J58" i="18"/>
  <c r="I52" i="18"/>
  <c r="I46" i="18"/>
  <c r="I39" i="18"/>
  <c r="I33" i="18"/>
  <c r="C14" i="18"/>
  <c r="D20" i="18"/>
  <c r="D24" i="18"/>
  <c r="D28" i="18"/>
  <c r="D32" i="18"/>
  <c r="D36" i="18"/>
  <c r="D40" i="18"/>
  <c r="D44" i="18"/>
  <c r="D48" i="18"/>
  <c r="D52" i="18"/>
  <c r="D56" i="18"/>
  <c r="D60" i="18"/>
  <c r="D64" i="18"/>
  <c r="D68" i="18"/>
  <c r="D72" i="18"/>
  <c r="D76" i="18"/>
  <c r="D80" i="18"/>
  <c r="AA74" i="19"/>
  <c r="AA53" i="19"/>
  <c r="U64" i="19"/>
  <c r="U44" i="19"/>
  <c r="P68" i="19"/>
  <c r="O48" i="19"/>
  <c r="AB78" i="19"/>
  <c r="AB52" i="19"/>
  <c r="V78" i="19"/>
  <c r="U52" i="19"/>
  <c r="P76" i="19"/>
  <c r="P50" i="19"/>
  <c r="I34" i="19"/>
  <c r="J54" i="19"/>
  <c r="J74" i="19"/>
  <c r="D23" i="19"/>
  <c r="D40" i="19"/>
  <c r="D55" i="19"/>
  <c r="D72" i="19"/>
  <c r="AB82" i="18"/>
  <c r="AB66" i="18"/>
  <c r="V81" i="18"/>
  <c r="U63" i="18"/>
  <c r="U49" i="18"/>
  <c r="U39" i="18"/>
  <c r="O82" i="18"/>
  <c r="P70" i="18"/>
  <c r="O60" i="18"/>
  <c r="P50" i="18"/>
  <c r="O40" i="18"/>
  <c r="P30" i="18"/>
  <c r="J74" i="18"/>
  <c r="I64" i="18"/>
  <c r="J54" i="18"/>
  <c r="I44" i="18"/>
  <c r="J34" i="18"/>
  <c r="D15" i="18"/>
  <c r="D23" i="18"/>
  <c r="D30" i="18"/>
  <c r="C37" i="18"/>
  <c r="C43" i="18"/>
  <c r="D49" i="18"/>
  <c r="D55" i="18"/>
  <c r="D62" i="18"/>
  <c r="C69" i="18"/>
  <c r="C75" i="18"/>
  <c r="D81" i="18"/>
  <c r="AA78" i="19"/>
  <c r="U77" i="19"/>
  <c r="V48" i="19"/>
  <c r="O73" i="19"/>
  <c r="O46" i="19"/>
  <c r="J35" i="19"/>
  <c r="J55" i="19"/>
  <c r="J75" i="19"/>
  <c r="D24" i="19"/>
  <c r="C42" i="19"/>
  <c r="D56" i="19"/>
  <c r="D74" i="19"/>
  <c r="AA82" i="18"/>
  <c r="AA64" i="18"/>
  <c r="V77" i="18"/>
  <c r="V62" i="18"/>
  <c r="U48" i="18"/>
  <c r="V38" i="18"/>
  <c r="O79" i="18"/>
  <c r="O70" i="18"/>
  <c r="O59" i="18"/>
  <c r="O50" i="18"/>
  <c r="P38" i="18"/>
  <c r="O28" i="18"/>
  <c r="I83" i="18"/>
  <c r="I74" i="18"/>
  <c r="I63" i="18"/>
  <c r="I54" i="18"/>
  <c r="J42" i="18"/>
  <c r="I32" i="18"/>
  <c r="D17" i="18"/>
  <c r="C25" i="18"/>
  <c r="C31" i="18"/>
  <c r="D37" i="18"/>
  <c r="D43" i="18"/>
  <c r="D50" i="18"/>
  <c r="C57" i="18"/>
  <c r="C63" i="18"/>
  <c r="D69" i="18"/>
  <c r="D75" i="18"/>
  <c r="D82" i="18"/>
  <c r="AB72" i="19"/>
  <c r="O72" i="19"/>
  <c r="P42" i="19"/>
  <c r="J38" i="19"/>
  <c r="J59" i="19"/>
  <c r="I80" i="19"/>
  <c r="D26" i="19"/>
  <c r="C44" i="19"/>
  <c r="AA78" i="18"/>
  <c r="V61" i="18"/>
  <c r="O58" i="18"/>
  <c r="AA68" i="19"/>
  <c r="U68" i="19"/>
  <c r="P62" i="19"/>
  <c r="P36" i="19"/>
  <c r="J23" i="19"/>
  <c r="J43" i="19"/>
  <c r="I64" i="19"/>
  <c r="J83" i="19"/>
  <c r="D15" i="19"/>
  <c r="D31" i="19"/>
  <c r="D47" i="19"/>
  <c r="D64" i="19"/>
  <c r="D80" i="19"/>
  <c r="AB74" i="18"/>
  <c r="AA57" i="18"/>
  <c r="U73" i="18"/>
  <c r="V56" i="18"/>
  <c r="U45" i="18"/>
  <c r="O76" i="18"/>
  <c r="O66" i="18"/>
  <c r="O56" i="18"/>
  <c r="O45" i="18"/>
  <c r="P34" i="18"/>
  <c r="I80" i="18"/>
  <c r="I70" i="18"/>
  <c r="I60" i="18"/>
  <c r="I49" i="18"/>
  <c r="J38" i="18"/>
  <c r="C21" i="18"/>
  <c r="C27" i="18"/>
  <c r="D33" i="18"/>
  <c r="D39" i="18"/>
  <c r="D46" i="18"/>
  <c r="C53" i="18"/>
  <c r="C59" i="18"/>
  <c r="D65" i="18"/>
  <c r="D71" i="18"/>
  <c r="D78" i="18"/>
  <c r="C52" i="19"/>
  <c r="AA72" i="18"/>
  <c r="V68" i="18"/>
  <c r="U42" i="18"/>
  <c r="O73" i="18"/>
  <c r="O53" i="18"/>
  <c r="O32" i="18"/>
  <c r="I67" i="18"/>
  <c r="I47" i="18"/>
  <c r="D12" i="18"/>
  <c r="C29" i="18"/>
  <c r="D41" i="18"/>
  <c r="D47" i="18"/>
  <c r="C61" i="18"/>
  <c r="D73" i="18"/>
  <c r="AA58" i="19"/>
  <c r="V82" i="19"/>
  <c r="O82" i="19"/>
  <c r="I30" i="19"/>
  <c r="J70" i="19"/>
  <c r="C22" i="19"/>
  <c r="D71" i="19"/>
  <c r="AB52" i="18"/>
  <c r="V82" i="18"/>
  <c r="U40" i="18"/>
  <c r="O72" i="18"/>
  <c r="O51" i="18"/>
  <c r="O31" i="18"/>
  <c r="J66" i="18"/>
  <c r="I45" i="18"/>
  <c r="I35" i="18"/>
  <c r="C23" i="18"/>
  <c r="D35" i="18"/>
  <c r="C49" i="18"/>
  <c r="D61" i="18"/>
  <c r="D74" i="18"/>
  <c r="V72" i="19"/>
  <c r="C76" i="19"/>
  <c r="V76" i="18"/>
  <c r="O69" i="18"/>
  <c r="O47" i="18"/>
  <c r="O27" i="18"/>
  <c r="AB62" i="19"/>
  <c r="V62" i="19"/>
  <c r="O62" i="19"/>
  <c r="O32" i="19"/>
  <c r="I24" i="19"/>
  <c r="J44" i="19"/>
  <c r="I66" i="19"/>
  <c r="C16" i="19"/>
  <c r="D34" i="19"/>
  <c r="D50" i="19"/>
  <c r="D66" i="19"/>
  <c r="D82" i="19"/>
  <c r="AA73" i="18"/>
  <c r="AB56" i="18"/>
  <c r="U71" i="18"/>
  <c r="V53" i="18"/>
  <c r="V42" i="18"/>
  <c r="O75" i="18"/>
  <c r="O64" i="18"/>
  <c r="O54" i="18"/>
  <c r="O44" i="18"/>
  <c r="O34" i="18"/>
  <c r="I79" i="18"/>
  <c r="I68" i="18"/>
  <c r="I58" i="18"/>
  <c r="I48" i="18"/>
  <c r="I38" i="18"/>
  <c r="D11" i="18"/>
  <c r="D21" i="18"/>
  <c r="D27" i="18"/>
  <c r="D34" i="18"/>
  <c r="C41" i="18"/>
  <c r="C47" i="18"/>
  <c r="D53" i="18"/>
  <c r="D59" i="18"/>
  <c r="D66" i="18"/>
  <c r="C73" i="18"/>
  <c r="C79" i="18"/>
  <c r="AB58" i="19"/>
  <c r="U58" i="19"/>
  <c r="P82" i="19"/>
  <c r="P56" i="19"/>
  <c r="J28" i="19"/>
  <c r="J48" i="19"/>
  <c r="J68" i="19"/>
  <c r="C20" i="19"/>
  <c r="D35" i="19"/>
  <c r="D67" i="19"/>
  <c r="AA54" i="18"/>
  <c r="V52" i="18"/>
  <c r="O83" i="18"/>
  <c r="O63" i="18"/>
  <c r="O43" i="18"/>
  <c r="I77" i="18"/>
  <c r="I57" i="18"/>
  <c r="I36" i="18"/>
  <c r="D22" i="18"/>
  <c r="C35" i="18"/>
  <c r="D54" i="18"/>
  <c r="C67" i="18"/>
  <c r="D79" i="18"/>
  <c r="U57" i="19"/>
  <c r="P52" i="19"/>
  <c r="I50" i="19"/>
  <c r="C36" i="19"/>
  <c r="D54" i="19"/>
  <c r="AB68" i="18"/>
  <c r="V66" i="18"/>
  <c r="U51" i="18"/>
  <c r="P82" i="18"/>
  <c r="P62" i="18"/>
  <c r="O41" i="18"/>
  <c r="I76" i="18"/>
  <c r="I55" i="18"/>
  <c r="D14" i="18"/>
  <c r="D29" i="18"/>
  <c r="D42" i="18"/>
  <c r="C55" i="18"/>
  <c r="D67" i="18"/>
  <c r="C81" i="18"/>
  <c r="V46" i="19"/>
  <c r="D60" i="19"/>
  <c r="AB62" i="18"/>
  <c r="V46" i="18"/>
  <c r="P78" i="18"/>
  <c r="AA69" i="19"/>
  <c r="U42" i="19"/>
  <c r="C78" i="19"/>
  <c r="O37" i="18"/>
  <c r="I81" i="18"/>
  <c r="I41" i="18"/>
  <c r="D31" i="18"/>
  <c r="D57" i="18"/>
  <c r="C83" i="18"/>
  <c r="I73" i="18"/>
  <c r="I31" i="18"/>
  <c r="C33" i="18"/>
  <c r="D83" i="18"/>
  <c r="J70" i="18"/>
  <c r="D38" i="18"/>
  <c r="D63" i="18"/>
  <c r="P66" i="19"/>
  <c r="I40" i="19"/>
  <c r="AB76" i="18"/>
  <c r="O77" i="18"/>
  <c r="I62" i="18"/>
  <c r="C39" i="18"/>
  <c r="C65" i="18"/>
  <c r="O41" i="19"/>
  <c r="J60" i="19"/>
  <c r="C14" i="19"/>
  <c r="AA62" i="18"/>
  <c r="V74" i="18"/>
  <c r="P66" i="18"/>
  <c r="I61" i="18"/>
  <c r="C18" i="18"/>
  <c r="C45" i="18"/>
  <c r="D70" i="18"/>
  <c r="I42" i="18"/>
  <c r="D26" i="18"/>
  <c r="D77" i="18"/>
  <c r="J80" i="19"/>
  <c r="C30" i="19"/>
  <c r="U57" i="18"/>
  <c r="O57" i="18"/>
  <c r="I51" i="18"/>
  <c r="D18" i="18"/>
  <c r="D45" i="18"/>
  <c r="C71" i="18"/>
  <c r="C46" i="19"/>
  <c r="U46" i="18"/>
  <c r="P46" i="18"/>
  <c r="J50" i="18"/>
  <c r="D25" i="18"/>
  <c r="C51" i="18"/>
  <c r="C77" i="18"/>
  <c r="U69" i="19"/>
  <c r="C62" i="19"/>
  <c r="O38" i="18"/>
  <c r="J82" i="18"/>
  <c r="D51" i="18"/>
  <c r="D58" i="18"/>
  <c r="ED4" i="23"/>
  <c r="CP81" i="23"/>
  <c r="CP77" i="23"/>
  <c r="CP73" i="23"/>
  <c r="CP69" i="23"/>
  <c r="CP65" i="23"/>
  <c r="CP61" i="23"/>
  <c r="CP57" i="23"/>
  <c r="CP53" i="23"/>
  <c r="CP49" i="23"/>
  <c r="CP45" i="23"/>
  <c r="CP41" i="23"/>
  <c r="CP37" i="23"/>
  <c r="CP33" i="23"/>
  <c r="CP29" i="23"/>
  <c r="CP25" i="23"/>
  <c r="CP21" i="23"/>
  <c r="CP17" i="23"/>
  <c r="CP13" i="23"/>
  <c r="CP9" i="23"/>
  <c r="CP5" i="23"/>
  <c r="BU5" i="23"/>
  <c r="BK4" i="23"/>
  <c r="X4" i="23"/>
  <c r="D83" i="23"/>
  <c r="C80" i="23"/>
  <c r="D75" i="23"/>
  <c r="C72" i="23"/>
  <c r="D67" i="23"/>
  <c r="C64" i="23"/>
  <c r="D59" i="23"/>
  <c r="C56" i="23"/>
  <c r="D51" i="23"/>
  <c r="C48" i="23"/>
  <c r="D43" i="23"/>
  <c r="C40" i="23"/>
  <c r="D35" i="23"/>
  <c r="C32" i="23"/>
  <c r="D27" i="23"/>
  <c r="C24" i="23"/>
  <c r="D19" i="23"/>
  <c r="C16" i="23"/>
  <c r="D11" i="23"/>
  <c r="C8" i="23"/>
  <c r="DT4" i="23"/>
  <c r="CP82" i="23"/>
  <c r="CP74" i="23"/>
  <c r="CP66" i="23"/>
  <c r="CP58" i="23"/>
  <c r="CP50" i="23"/>
  <c r="CP42" i="23"/>
  <c r="CP30" i="23"/>
  <c r="CP26" i="23"/>
  <c r="CP18" i="23"/>
  <c r="CP10" i="23"/>
  <c r="CE4" i="23"/>
  <c r="D81" i="23"/>
  <c r="C70" i="23"/>
  <c r="C62" i="23"/>
  <c r="C54" i="23"/>
  <c r="C46" i="23"/>
  <c r="C38" i="23"/>
  <c r="C30" i="23"/>
  <c r="C22" i="23"/>
  <c r="C14" i="23"/>
  <c r="C6" i="23"/>
  <c r="C7" i="23"/>
  <c r="EN4" i="23"/>
  <c r="CP80" i="23"/>
  <c r="CP60" i="23"/>
  <c r="CP48" i="23"/>
  <c r="CP20" i="23"/>
  <c r="CP16" i="23"/>
  <c r="D77" i="23"/>
  <c r="D69" i="23"/>
  <c r="C58" i="23"/>
  <c r="D29" i="23"/>
  <c r="C10" i="23"/>
  <c r="CO80" i="23"/>
  <c r="CO72" i="23"/>
  <c r="CO60" i="23"/>
  <c r="CO52" i="23"/>
  <c r="EX6" i="23"/>
  <c r="EN5" i="23"/>
  <c r="EC4" i="23"/>
  <c r="CO81" i="23"/>
  <c r="CO77" i="23"/>
  <c r="CO73" i="23"/>
  <c r="CO69" i="23"/>
  <c r="CO65" i="23"/>
  <c r="CO61" i="23"/>
  <c r="CO57" i="23"/>
  <c r="CO53" i="23"/>
  <c r="CO49" i="23"/>
  <c r="CO45" i="23"/>
  <c r="CO41" i="23"/>
  <c r="CO37" i="23"/>
  <c r="CO33" i="23"/>
  <c r="CO29" i="23"/>
  <c r="CO25" i="23"/>
  <c r="CO21" i="23"/>
  <c r="CO17" i="23"/>
  <c r="CO13" i="23"/>
  <c r="CO9" i="23"/>
  <c r="CO5" i="23"/>
  <c r="CF4" i="23"/>
  <c r="BB6" i="23"/>
  <c r="W4" i="23"/>
  <c r="C83" i="23"/>
  <c r="D78" i="23"/>
  <c r="C75" i="23"/>
  <c r="D70" i="23"/>
  <c r="C67" i="23"/>
  <c r="D62" i="23"/>
  <c r="C59" i="23"/>
  <c r="D54" i="23"/>
  <c r="C51" i="23"/>
  <c r="D46" i="23"/>
  <c r="C43" i="23"/>
  <c r="D38" i="23"/>
  <c r="C35" i="23"/>
  <c r="D30" i="23"/>
  <c r="C27" i="23"/>
  <c r="D22" i="23"/>
  <c r="C19" i="23"/>
  <c r="D14" i="23"/>
  <c r="C11" i="23"/>
  <c r="D6" i="23"/>
  <c r="CP78" i="23"/>
  <c r="CP70" i="23"/>
  <c r="CP62" i="23"/>
  <c r="CP54" i="23"/>
  <c r="CP46" i="23"/>
  <c r="CP38" i="23"/>
  <c r="CP34" i="23"/>
  <c r="CP22" i="23"/>
  <c r="CP14" i="23"/>
  <c r="CP6" i="23"/>
  <c r="BB4" i="23"/>
  <c r="C78" i="23"/>
  <c r="D73" i="23"/>
  <c r="D65" i="23"/>
  <c r="D57" i="23"/>
  <c r="D49" i="23"/>
  <c r="D41" i="23"/>
  <c r="D33" i="23"/>
  <c r="D25" i="23"/>
  <c r="D17" i="23"/>
  <c r="D9" i="23"/>
  <c r="D10" i="23"/>
  <c r="EW5" i="23"/>
  <c r="CP72" i="23"/>
  <c r="CP64" i="23"/>
  <c r="CP44" i="23"/>
  <c r="CP32" i="23"/>
  <c r="CP8" i="23"/>
  <c r="C82" i="23"/>
  <c r="C66" i="23"/>
  <c r="C50" i="23"/>
  <c r="D37" i="23"/>
  <c r="C18" i="23"/>
  <c r="D5" i="23"/>
  <c r="CY4" i="23"/>
  <c r="CO76" i="23"/>
  <c r="CO56" i="23"/>
  <c r="CO48" i="23"/>
  <c r="EX4" i="23"/>
  <c r="DS4" i="23"/>
  <c r="CO82" i="23"/>
  <c r="CO78" i="23"/>
  <c r="CO74" i="23"/>
  <c r="CO70" i="23"/>
  <c r="CO66" i="23"/>
  <c r="CO62" i="23"/>
  <c r="CO58" i="23"/>
  <c r="CO54" i="23"/>
  <c r="CO50" i="23"/>
  <c r="CO46" i="23"/>
  <c r="CO42" i="23"/>
  <c r="CO38" i="23"/>
  <c r="CO34" i="23"/>
  <c r="CO30" i="23"/>
  <c r="CO26" i="23"/>
  <c r="CO22" i="23"/>
  <c r="CO18" i="23"/>
  <c r="CO14" i="23"/>
  <c r="CO10" i="23"/>
  <c r="CO6" i="23"/>
  <c r="BA4" i="23"/>
  <c r="N4" i="23"/>
  <c r="C81" i="23"/>
  <c r="D76" i="23"/>
  <c r="C73" i="23"/>
  <c r="D68" i="23"/>
  <c r="C65" i="23"/>
  <c r="D60" i="23"/>
  <c r="C57" i="23"/>
  <c r="D52" i="23"/>
  <c r="C49" i="23"/>
  <c r="D44" i="23"/>
  <c r="C41" i="23"/>
  <c r="D36" i="23"/>
  <c r="C33" i="23"/>
  <c r="D28" i="23"/>
  <c r="C25" i="23"/>
  <c r="D20" i="23"/>
  <c r="C17" i="23"/>
  <c r="D12" i="23"/>
  <c r="C9" i="23"/>
  <c r="D4" i="23"/>
  <c r="DI4" i="23"/>
  <c r="CO83" i="23"/>
  <c r="CO75" i="23"/>
  <c r="CO71" i="23"/>
  <c r="CO59" i="23"/>
  <c r="CO51" i="23"/>
  <c r="CO43" i="23"/>
  <c r="CO35" i="23"/>
  <c r="CO27" i="23"/>
  <c r="CO19" i="23"/>
  <c r="CO11" i="23"/>
  <c r="BV4" i="23"/>
  <c r="AQ4" i="23"/>
  <c r="C79" i="23"/>
  <c r="C71" i="23"/>
  <c r="D66" i="23"/>
  <c r="C55" i="23"/>
  <c r="C47" i="23"/>
  <c r="C39" i="23"/>
  <c r="C31" i="23"/>
  <c r="C23" i="23"/>
  <c r="D18" i="23"/>
  <c r="CP76" i="23"/>
  <c r="CP56" i="23"/>
  <c r="CP40" i="23"/>
  <c r="CP28" i="23"/>
  <c r="CP12" i="23"/>
  <c r="BU4" i="23"/>
  <c r="N5" i="23"/>
  <c r="C74" i="23"/>
  <c r="D53" i="23"/>
  <c r="C42" i="23"/>
  <c r="C26" i="23"/>
  <c r="D13" i="23"/>
  <c r="EM4" i="23"/>
  <c r="CO64" i="23"/>
  <c r="CO40" i="23"/>
  <c r="EW4" i="23"/>
  <c r="DJ4" i="23"/>
  <c r="CP83" i="23"/>
  <c r="CP79" i="23"/>
  <c r="CP75" i="23"/>
  <c r="CP71" i="23"/>
  <c r="CP67" i="23"/>
  <c r="CP63" i="23"/>
  <c r="CP59" i="23"/>
  <c r="CP55" i="23"/>
  <c r="CP51" i="23"/>
  <c r="CP47" i="23"/>
  <c r="CP43" i="23"/>
  <c r="CP39" i="23"/>
  <c r="CP35" i="23"/>
  <c r="CP31" i="23"/>
  <c r="CP27" i="23"/>
  <c r="CP23" i="23"/>
  <c r="CP19" i="23"/>
  <c r="CP15" i="23"/>
  <c r="CP11" i="23"/>
  <c r="CP7" i="23"/>
  <c r="CF5" i="23"/>
  <c r="AR4" i="23"/>
  <c r="M4" i="23"/>
  <c r="D79" i="23"/>
  <c r="C76" i="23"/>
  <c r="D71" i="23"/>
  <c r="C68" i="23"/>
  <c r="D63" i="23"/>
  <c r="C60" i="23"/>
  <c r="D55" i="23"/>
  <c r="C52" i="23"/>
  <c r="D47" i="23"/>
  <c r="C44" i="23"/>
  <c r="D39" i="23"/>
  <c r="C36" i="23"/>
  <c r="D31" i="23"/>
  <c r="C28" i="23"/>
  <c r="D23" i="23"/>
  <c r="C20" i="23"/>
  <c r="D15" i="23"/>
  <c r="C12" i="23"/>
  <c r="D7" i="23"/>
  <c r="C4" i="23"/>
  <c r="CO79" i="23"/>
  <c r="CO67" i="23"/>
  <c r="CO63" i="23"/>
  <c r="CO55" i="23"/>
  <c r="CO47" i="23"/>
  <c r="CO39" i="23"/>
  <c r="CO31" i="23"/>
  <c r="CO23" i="23"/>
  <c r="CO15" i="23"/>
  <c r="CO7" i="23"/>
  <c r="D82" i="23"/>
  <c r="D74" i="23"/>
  <c r="C63" i="23"/>
  <c r="D58" i="23"/>
  <c r="D50" i="23"/>
  <c r="D42" i="23"/>
  <c r="D34" i="23"/>
  <c r="D26" i="23"/>
  <c r="C15" i="23"/>
  <c r="CZ4" i="23"/>
  <c r="CP68" i="23"/>
  <c r="CP52" i="23"/>
  <c r="CP36" i="23"/>
  <c r="CP24" i="23"/>
  <c r="CP4" i="23"/>
  <c r="AH4" i="23"/>
  <c r="D61" i="23"/>
  <c r="D45" i="23"/>
  <c r="C34" i="23"/>
  <c r="D21" i="23"/>
  <c r="CO68" i="23"/>
  <c r="CO44" i="23"/>
  <c r="CO32" i="23"/>
  <c r="CO4" i="23"/>
  <c r="D80" i="23"/>
  <c r="C53" i="23"/>
  <c r="D48" i="23"/>
  <c r="C21" i="23"/>
  <c r="D16" i="23"/>
  <c r="AG4" i="23"/>
  <c r="CO20" i="23"/>
  <c r="C69" i="23"/>
  <c r="D64" i="23"/>
  <c r="C37" i="23"/>
  <c r="D32" i="23"/>
  <c r="C5" i="23"/>
  <c r="CO16" i="23"/>
  <c r="CO36" i="23"/>
  <c r="CO28" i="23"/>
  <c r="BL4" i="23"/>
  <c r="C77" i="23"/>
  <c r="D72" i="23"/>
  <c r="C45" i="23"/>
  <c r="D40" i="23"/>
  <c r="C13" i="23"/>
  <c r="D8" i="23"/>
  <c r="CO24" i="23"/>
  <c r="CO12" i="23"/>
  <c r="C61" i="23"/>
  <c r="D56" i="23"/>
  <c r="C29" i="23"/>
  <c r="D24" i="23"/>
  <c r="CO8" i="23"/>
  <c r="BV5" i="23"/>
  <c r="X5" i="23"/>
  <c r="DS5" i="23"/>
  <c r="CY5" i="23"/>
  <c r="BA7" i="23"/>
  <c r="AH5" i="23"/>
  <c r="DT5" i="23"/>
  <c r="EX5" i="23"/>
  <c r="CE5" i="23"/>
  <c r="AG5" i="23"/>
  <c r="EN6" i="23"/>
  <c r="BV6" i="23"/>
  <c r="BB7" i="23"/>
  <c r="CY6" i="23"/>
  <c r="BA5" i="23"/>
  <c r="W5" i="23"/>
  <c r="EM5" i="23"/>
  <c r="M5" i="23"/>
  <c r="CZ6" i="23"/>
  <c r="EW6" i="23"/>
  <c r="BK5" i="23"/>
  <c r="ED5" i="23"/>
  <c r="BA6" i="23"/>
  <c r="DJ5" i="23"/>
  <c r="DI5" i="23"/>
  <c r="BB5" i="23"/>
  <c r="EM6" i="23"/>
  <c r="BU6" i="23"/>
  <c r="BL5" i="23"/>
  <c r="AR5" i="23"/>
  <c r="EC5" i="23"/>
  <c r="AQ5" i="23"/>
  <c r="CZ5" i="23"/>
  <c r="EX7" i="23"/>
  <c r="EC6" i="23"/>
  <c r="BK6" i="23"/>
  <c r="AQ6" i="23"/>
  <c r="N6" i="23"/>
  <c r="BL6" i="23"/>
  <c r="EN7" i="23"/>
  <c r="BB8" i="23"/>
  <c r="ED6" i="23"/>
  <c r="M6" i="23"/>
  <c r="EW7" i="23"/>
  <c r="DS6" i="23"/>
  <c r="CY7" i="23"/>
  <c r="AG6" i="23"/>
  <c r="CF6" i="23"/>
  <c r="AH6" i="23"/>
  <c r="DT6" i="23"/>
  <c r="CE6" i="23"/>
  <c r="BU7" i="23"/>
  <c r="EM7" i="23"/>
  <c r="X6" i="23"/>
  <c r="DI6" i="23"/>
  <c r="BV7" i="23"/>
  <c r="BA8" i="23"/>
  <c r="W6" i="23"/>
  <c r="DJ6" i="23"/>
  <c r="CZ7" i="23"/>
  <c r="AR6" i="23"/>
  <c r="EW8" i="23"/>
  <c r="CZ8" i="23"/>
  <c r="BK7" i="23"/>
  <c r="M7" i="23"/>
  <c r="DT7" i="23"/>
  <c r="CE7" i="23"/>
  <c r="AH7" i="23"/>
  <c r="DS7" i="23"/>
  <c r="EN8" i="23"/>
  <c r="BB9" i="23"/>
  <c r="EM8" i="23"/>
  <c r="BV8" i="23"/>
  <c r="BA9" i="23"/>
  <c r="EC7" i="23"/>
  <c r="AR7" i="23"/>
  <c r="ED7" i="23"/>
  <c r="BL7" i="23"/>
  <c r="N7" i="23"/>
  <c r="EX8" i="23"/>
  <c r="AG7" i="23"/>
  <c r="CF7" i="23"/>
  <c r="X7" i="23"/>
  <c r="DJ7" i="23"/>
  <c r="W7" i="23"/>
  <c r="DI7" i="23"/>
  <c r="BU8" i="23"/>
  <c r="CY8" i="23"/>
  <c r="AQ7" i="23"/>
  <c r="EC8" i="23"/>
  <c r="AQ8" i="23"/>
  <c r="AR8" i="23"/>
  <c r="EX9" i="23"/>
  <c r="DT8" i="23"/>
  <c r="CY9" i="23"/>
  <c r="BL8" i="23"/>
  <c r="AG8" i="23"/>
  <c r="M8" i="23"/>
  <c r="DS8" i="23"/>
  <c r="CF8" i="23"/>
  <c r="AH8" i="23"/>
  <c r="DI8" i="23"/>
  <c r="CE8" i="23"/>
  <c r="EN9" i="23"/>
  <c r="BA10" i="23"/>
  <c r="ED8" i="23"/>
  <c r="W8" i="23"/>
  <c r="BV9" i="23"/>
  <c r="EW9" i="23"/>
  <c r="BK8" i="23"/>
  <c r="EM9" i="23"/>
  <c r="BB10" i="23"/>
  <c r="BU9" i="23"/>
  <c r="X8" i="23"/>
  <c r="DJ8" i="23"/>
  <c r="CZ9" i="23"/>
  <c r="N8" i="23"/>
  <c r="EW10" i="23"/>
  <c r="CZ10" i="23"/>
  <c r="BL9" i="23"/>
  <c r="N9" i="23"/>
  <c r="EX10" i="23"/>
  <c r="DT9" i="23"/>
  <c r="CE9" i="23"/>
  <c r="BK9" i="23"/>
  <c r="AH9" i="23"/>
  <c r="CF9" i="23"/>
  <c r="X9" i="23"/>
  <c r="BV10" i="23"/>
  <c r="W9" i="23"/>
  <c r="ED9" i="23"/>
  <c r="M9" i="23"/>
  <c r="CY10" i="23"/>
  <c r="DS9" i="23"/>
  <c r="BA11" i="23"/>
  <c r="AG9" i="23"/>
  <c r="EN10" i="23"/>
  <c r="DI9" i="23"/>
  <c r="BB11" i="23"/>
  <c r="EM10" i="23"/>
  <c r="DJ9" i="23"/>
  <c r="AR9" i="23"/>
  <c r="BU10" i="23"/>
  <c r="AQ9" i="23"/>
  <c r="EC9" i="23"/>
  <c r="EX11" i="23"/>
  <c r="EC10" i="23"/>
  <c r="CY11" i="23"/>
  <c r="N10" i="23"/>
  <c r="EW11" i="23"/>
  <c r="BK10" i="23"/>
  <c r="M10" i="23"/>
  <c r="DT10" i="23"/>
  <c r="BL10" i="23"/>
  <c r="AG10" i="23"/>
  <c r="BB12" i="23"/>
  <c r="AH10" i="23"/>
  <c r="EM11" i="23"/>
  <c r="CE10" i="23"/>
  <c r="X10" i="23"/>
  <c r="DJ10" i="23"/>
  <c r="W10" i="23"/>
  <c r="CZ11" i="23"/>
  <c r="AQ10" i="23"/>
  <c r="EN11" i="23"/>
  <c r="DS10" i="23"/>
  <c r="CF10" i="23"/>
  <c r="BA12" i="23"/>
  <c r="DI10" i="23"/>
  <c r="BV11" i="23"/>
  <c r="ED10" i="23"/>
  <c r="BU11" i="23"/>
  <c r="AR10" i="23"/>
  <c r="EX12" i="23"/>
  <c r="ED11" i="23"/>
  <c r="CZ12" i="23"/>
  <c r="BL11" i="23"/>
  <c r="N11" i="23"/>
  <c r="EW12" i="23"/>
  <c r="CY12" i="23"/>
  <c r="BK11" i="23"/>
  <c r="M11" i="23"/>
  <c r="EN12" i="23"/>
  <c r="DS11" i="23"/>
  <c r="BB13" i="23"/>
  <c r="DT11" i="23"/>
  <c r="CF11" i="23"/>
  <c r="AG11" i="23"/>
  <c r="CE11" i="23"/>
  <c r="AH11" i="23"/>
  <c r="EM12" i="23"/>
  <c r="DJ11" i="23"/>
  <c r="BA13" i="23"/>
  <c r="W11" i="23"/>
  <c r="BV12" i="23"/>
  <c r="EC11" i="23"/>
  <c r="DI11" i="23"/>
  <c r="BU12" i="23"/>
  <c r="AR11" i="23"/>
  <c r="X11" i="23"/>
  <c r="AQ11" i="23"/>
  <c r="CY13" i="23"/>
  <c r="BL12" i="23"/>
  <c r="AQ12" i="23"/>
  <c r="DS12" i="23"/>
  <c r="EX13" i="23"/>
  <c r="DT12" i="23"/>
  <c r="BK12" i="23"/>
  <c r="AG12" i="23"/>
  <c r="M12" i="23"/>
  <c r="AH12" i="23"/>
  <c r="CF12" i="23"/>
  <c r="DI12" i="23"/>
  <c r="CE12" i="23"/>
  <c r="BB14" i="23"/>
  <c r="EM13" i="23"/>
  <c r="BA14" i="23"/>
  <c r="X12" i="23"/>
  <c r="ED12" i="23"/>
  <c r="DJ12" i="23"/>
  <c r="BU13" i="23"/>
  <c r="W12" i="23"/>
  <c r="EC12" i="23"/>
  <c r="CZ13" i="23"/>
  <c r="BV13" i="23"/>
  <c r="AR12" i="23"/>
  <c r="N12" i="23"/>
  <c r="EW13" i="23"/>
  <c r="EN13" i="23"/>
  <c r="EW14" i="23"/>
  <c r="EC13" i="23"/>
  <c r="N13" i="23"/>
  <c r="BK13" i="23"/>
  <c r="DS13" i="23"/>
  <c r="DT13" i="23"/>
  <c r="CZ14" i="23"/>
  <c r="BL13" i="23"/>
  <c r="AH13" i="23"/>
  <c r="CE13" i="23"/>
  <c r="BA15" i="23"/>
  <c r="EN14" i="23"/>
  <c r="DJ13" i="23"/>
  <c r="CF13" i="23"/>
  <c r="X13" i="23"/>
  <c r="EM14" i="23"/>
  <c r="DI13" i="23"/>
  <c r="BV14" i="23"/>
  <c r="BB15" i="23"/>
  <c r="W13" i="23"/>
  <c r="ED13" i="23"/>
  <c r="AR13" i="23"/>
  <c r="CY14" i="23"/>
  <c r="BU14" i="23"/>
  <c r="AQ13" i="23"/>
  <c r="M13" i="23"/>
  <c r="EX14" i="23"/>
  <c r="AG13" i="23"/>
  <c r="EX15" i="23"/>
  <c r="EC14" i="23"/>
  <c r="CZ15" i="23"/>
  <c r="BK14" i="23"/>
  <c r="AQ14" i="23"/>
  <c r="M14" i="23"/>
  <c r="EW15" i="23"/>
  <c r="DS14" i="23"/>
  <c r="CY15" i="23"/>
  <c r="AG14" i="23"/>
  <c r="CF14" i="23"/>
  <c r="BL14" i="23"/>
  <c r="AH14" i="23"/>
  <c r="X14" i="23"/>
  <c r="BV15" i="23"/>
  <c r="W14" i="23"/>
  <c r="ED14" i="23"/>
  <c r="AR14" i="23"/>
  <c r="EN15" i="23"/>
  <c r="DT14" i="23"/>
  <c r="CE14" i="23"/>
  <c r="BB16" i="23"/>
  <c r="EM15" i="23"/>
  <c r="DI14" i="23"/>
  <c r="BA16" i="23"/>
  <c r="DJ14" i="23"/>
  <c r="BU15" i="23"/>
  <c r="N14" i="23"/>
  <c r="EW16" i="23"/>
  <c r="CY16" i="23"/>
  <c r="BK15" i="23"/>
  <c r="M15" i="23"/>
  <c r="CE15" i="23"/>
  <c r="AG15" i="23"/>
  <c r="DT15" i="23"/>
  <c r="EN16" i="23"/>
  <c r="BB17" i="23"/>
  <c r="DJ15" i="23"/>
  <c r="BA17" i="23"/>
  <c r="EC15" i="23"/>
  <c r="BU16" i="23"/>
  <c r="ED15" i="23"/>
  <c r="BL15" i="23"/>
  <c r="N15" i="23"/>
  <c r="EX16" i="23"/>
  <c r="DS15" i="23"/>
  <c r="AH15" i="23"/>
  <c r="CF15" i="23"/>
  <c r="X15" i="23"/>
  <c r="EM16" i="23"/>
  <c r="BV16" i="23"/>
  <c r="W15" i="23"/>
  <c r="DI15" i="23"/>
  <c r="AR15" i="23"/>
  <c r="CZ16" i="23"/>
  <c r="AQ15" i="23"/>
  <c r="EC16" i="23"/>
  <c r="EX17" i="23"/>
  <c r="DT16" i="23"/>
  <c r="CY17" i="23"/>
  <c r="BL16" i="23"/>
  <c r="AG16" i="23"/>
  <c r="N16" i="23"/>
  <c r="DS16" i="23"/>
  <c r="BK16" i="23"/>
  <c r="CE16" i="23"/>
  <c r="EN17" i="23"/>
  <c r="CF16" i="23"/>
  <c r="X16" i="23"/>
  <c r="BU17" i="23"/>
  <c r="ED16" i="23"/>
  <c r="W16" i="23"/>
  <c r="BV17" i="23"/>
  <c r="AR16" i="23"/>
  <c r="M16" i="23"/>
  <c r="EW17" i="23"/>
  <c r="AH16" i="23"/>
  <c r="DI16" i="23"/>
  <c r="BB18" i="23"/>
  <c r="EM17" i="23"/>
  <c r="BA18" i="23"/>
  <c r="DJ16" i="23"/>
  <c r="CZ17" i="23"/>
  <c r="AQ16" i="23"/>
  <c r="EC17" i="23"/>
  <c r="CY18" i="23"/>
  <c r="N17" i="23"/>
  <c r="DT17" i="23"/>
  <c r="DS17" i="23"/>
  <c r="EW18" i="23"/>
  <c r="CZ18" i="23"/>
  <c r="BK17" i="23"/>
  <c r="BL17" i="23"/>
  <c r="BA19" i="23"/>
  <c r="EN18" i="23"/>
  <c r="DI17" i="23"/>
  <c r="CF17" i="23"/>
  <c r="BB19" i="23"/>
  <c r="X17" i="23"/>
  <c r="EM18" i="23"/>
  <c r="DJ17" i="23"/>
  <c r="BV18" i="23"/>
  <c r="AR17" i="23"/>
  <c r="W17" i="23"/>
  <c r="ED17" i="23"/>
  <c r="BU18" i="23"/>
  <c r="AQ17" i="23"/>
  <c r="M17" i="23"/>
  <c r="EX18" i="23"/>
  <c r="CE17" i="23"/>
  <c r="AH17" i="23"/>
  <c r="AG17" i="23"/>
  <c r="EX19" i="23"/>
  <c r="EC18" i="23"/>
  <c r="AQ18" i="23"/>
  <c r="M18" i="23"/>
  <c r="ED18" i="23"/>
  <c r="EW19" i="23"/>
  <c r="CY19" i="23"/>
  <c r="BK18" i="23"/>
  <c r="N18" i="23"/>
  <c r="AG18" i="23"/>
  <c r="EN19" i="23"/>
  <c r="CF18" i="23"/>
  <c r="AH18" i="23"/>
  <c r="CE18" i="23"/>
  <c r="DI18" i="23"/>
  <c r="X18" i="23"/>
  <c r="BU19" i="23"/>
  <c r="W18" i="23"/>
  <c r="DT18" i="23"/>
  <c r="BL18" i="23"/>
  <c r="DS18" i="23"/>
  <c r="BB20" i="23"/>
  <c r="EM19" i="23"/>
  <c r="BA20" i="23"/>
  <c r="BV19" i="23"/>
  <c r="DJ18" i="23"/>
  <c r="AR18" i="23"/>
  <c r="CZ19" i="23"/>
  <c r="EW20" i="23"/>
  <c r="DT19" i="23"/>
  <c r="CZ20" i="23"/>
  <c r="BK19" i="23"/>
  <c r="M19" i="23"/>
  <c r="DS19" i="23"/>
  <c r="CF19" i="23"/>
  <c r="AH19" i="23"/>
  <c r="EM20" i="23"/>
  <c r="BA21" i="23"/>
  <c r="DI19" i="23"/>
  <c r="W19" i="23"/>
  <c r="BU20" i="23"/>
  <c r="AR19" i="23"/>
  <c r="EX20" i="23"/>
  <c r="CY20" i="23"/>
  <c r="N19" i="23"/>
  <c r="EN20" i="23"/>
  <c r="CE19" i="23"/>
  <c r="BB21" i="23"/>
  <c r="AG19" i="23"/>
  <c r="DJ19" i="23"/>
  <c r="X19" i="23"/>
  <c r="BV20" i="23"/>
  <c r="EC19" i="23"/>
  <c r="AQ19" i="23"/>
  <c r="ED19" i="23"/>
  <c r="BL19" i="23"/>
  <c r="CY21" i="23"/>
  <c r="BL20" i="23"/>
  <c r="AQ20" i="23"/>
  <c r="DT20" i="23"/>
  <c r="BK20" i="23"/>
  <c r="AG20" i="23"/>
  <c r="DS20" i="23"/>
  <c r="AH20" i="23"/>
  <c r="EN21" i="23"/>
  <c r="EM21" i="23"/>
  <c r="BV21" i="23"/>
  <c r="DJ20" i="23"/>
  <c r="EC20" i="23"/>
  <c r="N20" i="23"/>
  <c r="EX21" i="23"/>
  <c r="M20" i="23"/>
  <c r="CE20" i="23"/>
  <c r="BB22" i="23"/>
  <c r="BA22" i="23"/>
  <c r="ED20" i="23"/>
  <c r="W20" i="23"/>
  <c r="AR20" i="23"/>
  <c r="EW21" i="23"/>
  <c r="CF20" i="23"/>
  <c r="DI20" i="23"/>
  <c r="X20" i="23"/>
  <c r="BU21" i="23"/>
  <c r="CZ21" i="23"/>
  <c r="EW22" i="23"/>
  <c r="DT21" i="23"/>
  <c r="CZ22" i="23"/>
  <c r="BL21" i="23"/>
  <c r="AH21" i="23"/>
  <c r="N21" i="23"/>
  <c r="BA23" i="23"/>
  <c r="DJ21" i="23"/>
  <c r="X21" i="23"/>
  <c r="DI21" i="23"/>
  <c r="BB23" i="23"/>
  <c r="EX22" i="23"/>
  <c r="CE21" i="23"/>
  <c r="BK21" i="23"/>
  <c r="AG21" i="23"/>
  <c r="DS21" i="23"/>
  <c r="EN22" i="23"/>
  <c r="CF21" i="23"/>
  <c r="EM22" i="23"/>
  <c r="BV22" i="23"/>
  <c r="ED21" i="23"/>
  <c r="BU22" i="23"/>
  <c r="AR21" i="23"/>
  <c r="W21" i="23"/>
  <c r="EC21" i="23"/>
  <c r="CY22" i="23"/>
  <c r="AQ21" i="23"/>
  <c r="M21" i="23"/>
  <c r="EW23" i="23"/>
  <c r="DS22" i="23"/>
  <c r="CY23" i="23"/>
  <c r="AG22" i="23"/>
  <c r="CF22" i="23"/>
  <c r="BL22" i="23"/>
  <c r="AH22" i="23"/>
  <c r="EN23" i="23"/>
  <c r="DT22" i="23"/>
  <c r="CE22" i="23"/>
  <c r="BB24" i="23"/>
  <c r="EM23" i="23"/>
  <c r="X22" i="23"/>
  <c r="DI22" i="23"/>
  <c r="BV23" i="23"/>
  <c r="W22" i="23"/>
  <c r="ED22" i="23"/>
  <c r="BU23" i="23"/>
  <c r="AR22" i="23"/>
  <c r="M22" i="23"/>
  <c r="EX23" i="23"/>
  <c r="EC22" i="23"/>
  <c r="CZ23" i="23"/>
  <c r="BK22" i="23"/>
  <c r="AQ22" i="23"/>
  <c r="N22" i="23"/>
  <c r="BA24" i="23"/>
  <c r="DJ22" i="23"/>
  <c r="EX24" i="23"/>
  <c r="CY24" i="23"/>
  <c r="BK23" i="23"/>
  <c r="M23" i="23"/>
  <c r="EW24" i="23"/>
  <c r="DT23" i="23"/>
  <c r="CE23" i="23"/>
  <c r="AH23" i="23"/>
  <c r="DS23" i="23"/>
  <c r="AG23" i="23"/>
  <c r="EN24" i="23"/>
  <c r="CF23" i="23"/>
  <c r="BB25" i="23"/>
  <c r="W23" i="23"/>
  <c r="EM24" i="23"/>
  <c r="DJ23" i="23"/>
  <c r="BU24" i="23"/>
  <c r="EC23" i="23"/>
  <c r="X23" i="23"/>
  <c r="BV24" i="23"/>
  <c r="AQ23" i="23"/>
  <c r="ED23" i="23"/>
  <c r="CZ24" i="23"/>
  <c r="BL23" i="23"/>
  <c r="AR23" i="23"/>
  <c r="N23" i="23"/>
  <c r="BA25" i="23"/>
  <c r="DI23" i="23"/>
  <c r="EC24" i="23"/>
  <c r="AQ24" i="23"/>
  <c r="EN25" i="23"/>
  <c r="BB26" i="23"/>
  <c r="BA26" i="23"/>
  <c r="DJ24" i="23"/>
  <c r="EX25" i="23"/>
  <c r="DT24" i="23"/>
  <c r="CY25" i="23"/>
  <c r="BL24" i="23"/>
  <c r="AG24" i="23"/>
  <c r="M24" i="23"/>
  <c r="EW25" i="23"/>
  <c r="DS24" i="23"/>
  <c r="BK24" i="23"/>
  <c r="CF24" i="23"/>
  <c r="DI24" i="23"/>
  <c r="BU25" i="23"/>
  <c r="ED24" i="23"/>
  <c r="W24" i="23"/>
  <c r="CZ25" i="23"/>
  <c r="BV25" i="23"/>
  <c r="AR24" i="23"/>
  <c r="N24" i="23"/>
  <c r="AH24" i="23"/>
  <c r="CE24" i="23"/>
  <c r="EM25" i="23"/>
  <c r="X24" i="23"/>
  <c r="EC25" i="23"/>
  <c r="CY26" i="23"/>
  <c r="EX26" i="23"/>
  <c r="DT25" i="23"/>
  <c r="BK25" i="23"/>
  <c r="DS25" i="23"/>
  <c r="AG25" i="23"/>
  <c r="DI25" i="23"/>
  <c r="X25" i="23"/>
  <c r="BB27" i="23"/>
  <c r="BV26" i="23"/>
  <c r="EW26" i="23"/>
  <c r="CZ26" i="23"/>
  <c r="BL25" i="23"/>
  <c r="N25" i="23"/>
  <c r="CE25" i="23"/>
  <c r="AH25" i="23"/>
  <c r="BA27" i="23"/>
  <c r="EN26" i="23"/>
  <c r="CF25" i="23"/>
  <c r="EM26" i="23"/>
  <c r="DJ25" i="23"/>
  <c r="W25" i="23"/>
  <c r="ED25" i="23"/>
  <c r="BU26" i="23"/>
  <c r="AQ25" i="23"/>
  <c r="M25" i="23"/>
  <c r="AR25" i="23"/>
  <c r="EX27" i="23"/>
  <c r="ED26" i="23"/>
  <c r="CY27" i="23"/>
  <c r="AQ26" i="23"/>
  <c r="N26" i="23"/>
  <c r="DS26" i="23"/>
  <c r="EN27" i="23"/>
  <c r="CF26" i="23"/>
  <c r="EM27" i="23"/>
  <c r="DI26" i="23"/>
  <c r="BV27" i="23"/>
  <c r="EW27" i="23"/>
  <c r="BK26" i="23"/>
  <c r="M26" i="23"/>
  <c r="BL26" i="23"/>
  <c r="AG26" i="23"/>
  <c r="DT26" i="23"/>
  <c r="BB28" i="23"/>
  <c r="CE26" i="23"/>
  <c r="X26" i="23"/>
  <c r="AR26" i="23"/>
  <c r="EC26" i="23"/>
  <c r="CZ27" i="23"/>
  <c r="BU27" i="23"/>
  <c r="AH26" i="23"/>
  <c r="BA28" i="23"/>
  <c r="DJ26" i="23"/>
  <c r="W26" i="23"/>
  <c r="EW28" i="23"/>
  <c r="CY28" i="23"/>
  <c r="BL27" i="23"/>
  <c r="AQ27" i="23"/>
  <c r="N27" i="23"/>
  <c r="CE27" i="23"/>
  <c r="DS27" i="23"/>
  <c r="CF27" i="23"/>
  <c r="AH27" i="23"/>
  <c r="DJ27" i="23"/>
  <c r="W27" i="23"/>
  <c r="EX28" i="23"/>
  <c r="DT27" i="23"/>
  <c r="BK27" i="23"/>
  <c r="M27" i="23"/>
  <c r="AG27" i="23"/>
  <c r="EN28" i="23"/>
  <c r="BB29" i="23"/>
  <c r="EM28" i="23"/>
  <c r="DI27" i="23"/>
  <c r="EC27" i="23"/>
  <c r="ED27" i="23"/>
  <c r="CZ28" i="23"/>
  <c r="BU28" i="23"/>
  <c r="AR27" i="23"/>
  <c r="BA29" i="23"/>
  <c r="BV28" i="23"/>
  <c r="X27" i="23"/>
  <c r="CY29" i="23"/>
  <c r="BL28" i="23"/>
  <c r="AR28" i="23"/>
  <c r="N28" i="23"/>
  <c r="AH28" i="23"/>
  <c r="CF28" i="23"/>
  <c r="CE28" i="23"/>
  <c r="BB30" i="23"/>
  <c r="ED28" i="23"/>
  <c r="EX29" i="23"/>
  <c r="DT28" i="23"/>
  <c r="BK28" i="23"/>
  <c r="AG28" i="23"/>
  <c r="DS28" i="23"/>
  <c r="EN29" i="23"/>
  <c r="DI28" i="23"/>
  <c r="BV29" i="23"/>
  <c r="DJ28" i="23"/>
  <c r="EW29" i="23"/>
  <c r="EM29" i="23"/>
  <c r="X28" i="23"/>
  <c r="EC28" i="23"/>
  <c r="CZ29" i="23"/>
  <c r="BU29" i="23"/>
  <c r="AQ28" i="23"/>
  <c r="M28" i="23"/>
  <c r="BA30" i="23"/>
  <c r="W28" i="23"/>
  <c r="EW30" i="23"/>
  <c r="AH29" i="23"/>
  <c r="N29" i="23"/>
  <c r="AG29" i="23"/>
  <c r="DI29" i="23"/>
  <c r="EM30" i="23"/>
  <c r="BV30" i="23"/>
  <c r="ED29" i="23"/>
  <c r="DT29" i="23"/>
  <c r="CZ30" i="23"/>
  <c r="BL29" i="23"/>
  <c r="DS29" i="23"/>
  <c r="BA31" i="23"/>
  <c r="CF29" i="23"/>
  <c r="DJ29" i="23"/>
  <c r="W29" i="23"/>
  <c r="EX30" i="23"/>
  <c r="CE29" i="23"/>
  <c r="BK29" i="23"/>
  <c r="EN30" i="23"/>
  <c r="X29" i="23"/>
  <c r="BB31" i="23"/>
  <c r="AR29" i="23"/>
  <c r="EC29" i="23"/>
  <c r="CY30" i="23"/>
  <c r="BU30" i="23"/>
  <c r="AQ29" i="23"/>
  <c r="M29" i="23"/>
  <c r="EX31" i="23"/>
  <c r="EC30" i="23"/>
  <c r="CZ31" i="23"/>
  <c r="BK30" i="23"/>
  <c r="AQ30" i="23"/>
  <c r="N30" i="23"/>
  <c r="CE30" i="23"/>
  <c r="DI30" i="23"/>
  <c r="DJ30" i="23"/>
  <c r="EW31" i="23"/>
  <c r="DS30" i="23"/>
  <c r="CY31" i="23"/>
  <c r="AG30" i="23"/>
  <c r="DT30" i="23"/>
  <c r="BB32" i="23"/>
  <c r="X30" i="23"/>
  <c r="W30" i="23"/>
  <c r="CF30" i="23"/>
  <c r="BL30" i="23"/>
  <c r="AH30" i="23"/>
  <c r="EN31" i="23"/>
  <c r="EM31" i="23"/>
  <c r="BV31" i="23"/>
  <c r="ED30" i="23"/>
  <c r="BU31" i="23"/>
  <c r="AR30" i="23"/>
  <c r="M30" i="23"/>
  <c r="BA32" i="23"/>
  <c r="ED31" i="23"/>
  <c r="CY32" i="23"/>
  <c r="BL31" i="23"/>
  <c r="AQ31" i="23"/>
  <c r="N31" i="23"/>
  <c r="AH31" i="23"/>
  <c r="EN32" i="23"/>
  <c r="EM32" i="23"/>
  <c r="EC31" i="23"/>
  <c r="EX32" i="23"/>
  <c r="CZ32" i="23"/>
  <c r="BK31" i="23"/>
  <c r="M31" i="23"/>
  <c r="DT31" i="23"/>
  <c r="CE31" i="23"/>
  <c r="DJ31" i="23"/>
  <c r="DI31" i="23"/>
  <c r="EW32" i="23"/>
  <c r="DS31" i="23"/>
  <c r="AG31" i="23"/>
  <c r="CF31" i="23"/>
  <c r="BB33" i="23"/>
  <c r="BA33" i="23"/>
  <c r="X31" i="23"/>
  <c r="BU32" i="23"/>
  <c r="AR31" i="23"/>
  <c r="W31" i="23"/>
  <c r="BV32" i="23"/>
  <c r="EC32" i="23"/>
  <c r="AQ32" i="23"/>
  <c r="N32" i="23"/>
  <c r="AG32" i="23"/>
  <c r="CE32" i="23"/>
  <c r="CF32" i="23"/>
  <c r="BB34" i="23"/>
  <c r="DJ32" i="23"/>
  <c r="EX33" i="23"/>
  <c r="DT32" i="23"/>
  <c r="CY33" i="23"/>
  <c r="BL32" i="23"/>
  <c r="M32" i="23"/>
  <c r="EN33" i="23"/>
  <c r="EM33" i="23"/>
  <c r="ED32" i="23"/>
  <c r="EW33" i="23"/>
  <c r="DS32" i="23"/>
  <c r="BK32" i="23"/>
  <c r="AH32" i="23"/>
  <c r="DI32" i="23"/>
  <c r="BA34" i="23"/>
  <c r="BV33" i="23"/>
  <c r="CZ33" i="23"/>
  <c r="BU33" i="23"/>
  <c r="AR32" i="23"/>
  <c r="X32" i="23"/>
  <c r="W32" i="23"/>
  <c r="EC33" i="23"/>
  <c r="CY34" i="23"/>
  <c r="N33" i="23"/>
  <c r="DS33" i="23"/>
  <c r="EM34" i="23"/>
  <c r="EN34" i="23"/>
  <c r="DI33" i="23"/>
  <c r="EW34" i="23"/>
  <c r="CZ34" i="23"/>
  <c r="BL33" i="23"/>
  <c r="AH33" i="23"/>
  <c r="BA35" i="23"/>
  <c r="X33" i="23"/>
  <c r="BB35" i="23"/>
  <c r="BV34" i="23"/>
  <c r="EX34" i="23"/>
  <c r="DT33" i="23"/>
  <c r="CE33" i="23"/>
  <c r="BK33" i="23"/>
  <c r="AG33" i="23"/>
  <c r="CF33" i="23"/>
  <c r="DJ33" i="23"/>
  <c r="W33" i="23"/>
  <c r="ED33" i="23"/>
  <c r="BU34" i="23"/>
  <c r="AQ33" i="23"/>
  <c r="M33" i="23"/>
  <c r="AR33" i="23"/>
  <c r="EX35" i="23"/>
  <c r="ED34" i="23"/>
  <c r="CY35" i="23"/>
  <c r="N34" i="23"/>
  <c r="EN35" i="23"/>
  <c r="AH34" i="23"/>
  <c r="CE34" i="23"/>
  <c r="X34" i="23"/>
  <c r="AR34" i="23"/>
  <c r="EW35" i="23"/>
  <c r="BK34" i="23"/>
  <c r="M34" i="23"/>
  <c r="DS34" i="23"/>
  <c r="BB36" i="23"/>
  <c r="BA36" i="23"/>
  <c r="BV35" i="23"/>
  <c r="BU35" i="23"/>
  <c r="DT34" i="23"/>
  <c r="BL34" i="23"/>
  <c r="AG34" i="23"/>
  <c r="CF34" i="23"/>
  <c r="EM35" i="23"/>
  <c r="DJ34" i="23"/>
  <c r="W34" i="23"/>
  <c r="EC34" i="23"/>
  <c r="CZ35" i="23"/>
  <c r="AQ34" i="23"/>
  <c r="DI34" i="23"/>
  <c r="EW36" i="23"/>
  <c r="ED35" i="23"/>
  <c r="BL35" i="23"/>
  <c r="AR35" i="23"/>
  <c r="N35" i="23"/>
  <c r="CF35" i="23"/>
  <c r="EM36" i="23"/>
  <c r="W35" i="23"/>
  <c r="X35" i="23"/>
  <c r="EX36" i="23"/>
  <c r="CY36" i="23"/>
  <c r="BK35" i="23"/>
  <c r="M35" i="23"/>
  <c r="DS35" i="23"/>
  <c r="BB37" i="23"/>
  <c r="BA37" i="23"/>
  <c r="DI35" i="23"/>
  <c r="DT35" i="23"/>
  <c r="CE35" i="23"/>
  <c r="AH35" i="23"/>
  <c r="EN36" i="23"/>
  <c r="AG35" i="23"/>
  <c r="DJ35" i="23"/>
  <c r="BV36" i="23"/>
  <c r="CZ36" i="23"/>
  <c r="BU36" i="23"/>
  <c r="AQ35" i="23"/>
  <c r="EC35" i="23"/>
  <c r="CY37" i="23"/>
  <c r="BL36" i="23"/>
  <c r="AG36" i="23"/>
  <c r="AH36" i="23"/>
  <c r="EN37" i="23"/>
  <c r="EM37" i="23"/>
  <c r="BB38" i="23"/>
  <c r="DJ36" i="23"/>
  <c r="EX37" i="23"/>
  <c r="DT36" i="23"/>
  <c r="BK36" i="23"/>
  <c r="M36" i="23"/>
  <c r="CE36" i="23"/>
  <c r="BA38" i="23"/>
  <c r="X36" i="23"/>
  <c r="AR36" i="23"/>
  <c r="EW37" i="23"/>
  <c r="DS36" i="23"/>
  <c r="CF36" i="23"/>
  <c r="DI36" i="23"/>
  <c r="BV37" i="23"/>
  <c r="ED36" i="23"/>
  <c r="W36" i="23"/>
  <c r="EC36" i="23"/>
  <c r="CZ37" i="23"/>
  <c r="AQ36" i="23"/>
  <c r="N36" i="23"/>
  <c r="BU37" i="23"/>
  <c r="EW38" i="23"/>
  <c r="BL37" i="23"/>
  <c r="AH37" i="23"/>
  <c r="DS37" i="23"/>
  <c r="DI37" i="23"/>
  <c r="EM38" i="23"/>
  <c r="BB39" i="23"/>
  <c r="AR37" i="23"/>
  <c r="DT37" i="23"/>
  <c r="CZ38" i="23"/>
  <c r="BK37" i="23"/>
  <c r="N37" i="23"/>
  <c r="EN38" i="23"/>
  <c r="X37" i="23"/>
  <c r="BV38" i="23"/>
  <c r="W37" i="23"/>
  <c r="EX38" i="23"/>
  <c r="CE37" i="23"/>
  <c r="AG37" i="23"/>
  <c r="BA39" i="23"/>
  <c r="CF37" i="23"/>
  <c r="DJ37" i="23"/>
  <c r="ED37" i="23"/>
  <c r="EC37" i="23"/>
  <c r="CY38" i="23"/>
  <c r="AQ37" i="23"/>
  <c r="M37" i="23"/>
  <c r="BU38" i="23"/>
  <c r="EX39" i="23"/>
  <c r="EC38" i="23"/>
  <c r="CZ39" i="23"/>
  <c r="BK38" i="23"/>
  <c r="AQ38" i="23"/>
  <c r="N38" i="23"/>
  <c r="EW39" i="23"/>
  <c r="DS38" i="23"/>
  <c r="CY39" i="23"/>
  <c r="EM39" i="23"/>
  <c r="DI38" i="23"/>
  <c r="DJ38" i="23"/>
  <c r="CF38" i="23"/>
  <c r="BL38" i="23"/>
  <c r="AH38" i="23"/>
  <c r="EN39" i="23"/>
  <c r="DT38" i="23"/>
  <c r="CE38" i="23"/>
  <c r="BB40" i="23"/>
  <c r="X38" i="23"/>
  <c r="W38" i="23"/>
  <c r="ED38" i="23"/>
  <c r="BU39" i="23"/>
  <c r="AR38" i="23"/>
  <c r="M38" i="23"/>
  <c r="AG38" i="23"/>
  <c r="BV39" i="23"/>
  <c r="BA40" i="23"/>
  <c r="ED39" i="23"/>
  <c r="CY40" i="23"/>
  <c r="BL39" i="23"/>
  <c r="AQ39" i="23"/>
  <c r="N39" i="23"/>
  <c r="EX40" i="23"/>
  <c r="DT39" i="23"/>
  <c r="CZ40" i="23"/>
  <c r="BK39" i="23"/>
  <c r="M39" i="23"/>
  <c r="EW40" i="23"/>
  <c r="AH39" i="23"/>
  <c r="DS39" i="23"/>
  <c r="CF39" i="23"/>
  <c r="AG39" i="23"/>
  <c r="EN40" i="23"/>
  <c r="CE39" i="23"/>
  <c r="BB41" i="23"/>
  <c r="W39" i="23"/>
  <c r="EM40" i="23"/>
  <c r="DJ39" i="23"/>
  <c r="BU40" i="23"/>
  <c r="BA41" i="23"/>
  <c r="EC39" i="23"/>
  <c r="DI39" i="23"/>
  <c r="BV40" i="23"/>
  <c r="X39" i="23"/>
  <c r="AR39" i="23"/>
  <c r="EC40" i="23"/>
  <c r="AQ40" i="23"/>
  <c r="M40" i="23"/>
  <c r="AG40" i="23"/>
  <c r="EW41" i="23"/>
  <c r="BK40" i="23"/>
  <c r="CF40" i="23"/>
  <c r="BA42" i="23"/>
  <c r="BV41" i="23"/>
  <c r="BU41" i="23"/>
  <c r="EX41" i="23"/>
  <c r="DT40" i="23"/>
  <c r="CY41" i="23"/>
  <c r="BL40" i="23"/>
  <c r="N40" i="23"/>
  <c r="DS40" i="23"/>
  <c r="AH40" i="23"/>
  <c r="X40" i="23"/>
  <c r="DJ40" i="23"/>
  <c r="AR40" i="23"/>
  <c r="EN41" i="23"/>
  <c r="DI40" i="23"/>
  <c r="CE40" i="23"/>
  <c r="BB42" i="23"/>
  <c r="EM41" i="23"/>
  <c r="ED40" i="23"/>
  <c r="W40" i="23"/>
  <c r="CZ41" i="23"/>
  <c r="EC41" i="23"/>
  <c r="CY42" i="23"/>
  <c r="N41" i="23"/>
  <c r="DT41" i="23"/>
  <c r="BK41" i="23"/>
  <c r="DS41" i="23"/>
  <c r="AG41" i="23"/>
  <c r="BB43" i="23"/>
  <c r="AR41" i="23"/>
  <c r="AQ41" i="23"/>
  <c r="EW42" i="23"/>
  <c r="CZ42" i="23"/>
  <c r="BL41" i="23"/>
  <c r="EX42" i="23"/>
  <c r="CE41" i="23"/>
  <c r="AH41" i="23"/>
  <c r="BA43" i="23"/>
  <c r="BV42" i="23"/>
  <c r="ED41" i="23"/>
  <c r="M41" i="23"/>
  <c r="EN42" i="23"/>
  <c r="CF41" i="23"/>
  <c r="X41" i="23"/>
  <c r="EM42" i="23"/>
  <c r="DJ41" i="23"/>
  <c r="DI41" i="23"/>
  <c r="W41" i="23"/>
  <c r="BU42" i="23"/>
  <c r="EX43" i="23"/>
  <c r="EC42" i="23"/>
  <c r="AQ42" i="23"/>
  <c r="N42" i="23"/>
  <c r="DT42" i="23"/>
  <c r="EN43" i="23"/>
  <c r="DS42" i="23"/>
  <c r="BB44" i="23"/>
  <c r="DJ42" i="23"/>
  <c r="W42" i="23"/>
  <c r="CZ43" i="23"/>
  <c r="EW43" i="23"/>
  <c r="CY43" i="23"/>
  <c r="BK42" i="23"/>
  <c r="M42" i="23"/>
  <c r="BL42" i="23"/>
  <c r="AG42" i="23"/>
  <c r="CF42" i="23"/>
  <c r="AH42" i="23"/>
  <c r="BV43" i="23"/>
  <c r="ED42" i="23"/>
  <c r="EM43" i="23"/>
  <c r="CE42" i="23"/>
  <c r="BA44" i="23"/>
  <c r="DI42" i="23"/>
  <c r="X42" i="23"/>
  <c r="AR42" i="23"/>
  <c r="BU43" i="23"/>
  <c r="EW44" i="23"/>
  <c r="CZ44" i="23"/>
  <c r="BL43" i="23"/>
  <c r="AQ43" i="23"/>
  <c r="N43" i="23"/>
  <c r="CF43" i="23"/>
  <c r="EN44" i="23"/>
  <c r="BB45" i="23"/>
  <c r="EC43" i="23"/>
  <c r="X43" i="23"/>
  <c r="EX44" i="23"/>
  <c r="DT43" i="23"/>
  <c r="CY44" i="23"/>
  <c r="BK43" i="23"/>
  <c r="M43" i="23"/>
  <c r="DS43" i="23"/>
  <c r="AH43" i="23"/>
  <c r="CE43" i="23"/>
  <c r="AG43" i="23"/>
  <c r="AR43" i="23"/>
  <c r="BV44" i="23"/>
  <c r="EM44" i="23"/>
  <c r="DJ43" i="23"/>
  <c r="BA45" i="23"/>
  <c r="W43" i="23"/>
  <c r="DI43" i="23"/>
  <c r="BU44" i="23"/>
  <c r="ED43" i="23"/>
  <c r="BL44" i="23"/>
  <c r="AR44" i="23"/>
  <c r="N44" i="23"/>
  <c r="M44" i="23"/>
  <c r="EW45" i="23"/>
  <c r="EN45" i="23"/>
  <c r="BA46" i="23"/>
  <c r="DJ44" i="23"/>
  <c r="CZ45" i="23"/>
  <c r="EX45" i="23"/>
  <c r="DT44" i="23"/>
  <c r="CY45" i="23"/>
  <c r="BK44" i="23"/>
  <c r="AG44" i="23"/>
  <c r="DS44" i="23"/>
  <c r="AH44" i="23"/>
  <c r="CF44" i="23"/>
  <c r="ED44" i="23"/>
  <c r="AQ44" i="23"/>
  <c r="EC44" i="23"/>
  <c r="BU45" i="23"/>
  <c r="EM45" i="23"/>
  <c r="DI44" i="23"/>
  <c r="CE44" i="23"/>
  <c r="BB46" i="23"/>
  <c r="X44" i="23"/>
  <c r="BV45" i="23"/>
  <c r="W44" i="23"/>
  <c r="EW46" i="23"/>
  <c r="AH45" i="23"/>
  <c r="N45" i="23"/>
  <c r="EX46" i="23"/>
  <c r="BK45" i="23"/>
  <c r="BA47" i="23"/>
  <c r="EM46" i="23"/>
  <c r="BV46" i="23"/>
  <c r="ED45" i="23"/>
  <c r="EC45" i="23"/>
  <c r="M45" i="23"/>
  <c r="DT45" i="23"/>
  <c r="CZ46" i="23"/>
  <c r="BL45" i="23"/>
  <c r="CE45" i="23"/>
  <c r="DS45" i="23"/>
  <c r="AG45" i="23"/>
  <c r="DJ45" i="23"/>
  <c r="BB47" i="23"/>
  <c r="AR45" i="23"/>
  <c r="AQ45" i="23"/>
  <c r="EN46" i="23"/>
  <c r="DI45" i="23"/>
  <c r="CF45" i="23"/>
  <c r="X45" i="23"/>
  <c r="W45" i="23"/>
  <c r="BU46" i="23"/>
  <c r="CY46" i="23"/>
  <c r="EX47" i="23"/>
  <c r="EC46" i="23"/>
  <c r="CZ47" i="23"/>
  <c r="BK46" i="23"/>
  <c r="AQ46" i="23"/>
  <c r="N46" i="23"/>
  <c r="CF46" i="23"/>
  <c r="AH46" i="23"/>
  <c r="DS46" i="23"/>
  <c r="W46" i="23"/>
  <c r="BU47" i="23"/>
  <c r="EW47" i="23"/>
  <c r="CY47" i="23"/>
  <c r="AG46" i="23"/>
  <c r="DT46" i="23"/>
  <c r="BL46" i="23"/>
  <c r="EN47" i="23"/>
  <c r="CE46" i="23"/>
  <c r="BB48" i="23"/>
  <c r="ED46" i="23"/>
  <c r="M46" i="23"/>
  <c r="EM47" i="23"/>
  <c r="X46" i="23"/>
  <c r="DI46" i="23"/>
  <c r="BV47" i="23"/>
  <c r="BA48" i="23"/>
  <c r="DJ46" i="23"/>
  <c r="AR46" i="23"/>
  <c r="ED47" i="23"/>
  <c r="CZ48" i="23"/>
  <c r="BL47" i="23"/>
  <c r="AQ47" i="23"/>
  <c r="N47" i="23"/>
  <c r="EW48" i="23"/>
  <c r="AG47" i="23"/>
  <c r="AH47" i="23"/>
  <c r="BA49" i="23"/>
  <c r="X47" i="23"/>
  <c r="BU48" i="23"/>
  <c r="EX48" i="23"/>
  <c r="DT47" i="23"/>
  <c r="CY48" i="23"/>
  <c r="BK47" i="23"/>
  <c r="M47" i="23"/>
  <c r="CE47" i="23"/>
  <c r="DS47" i="23"/>
  <c r="DJ47" i="23"/>
  <c r="EC47" i="23"/>
  <c r="EN48" i="23"/>
  <c r="CF47" i="23"/>
  <c r="BB49" i="23"/>
  <c r="W47" i="23"/>
  <c r="EM48" i="23"/>
  <c r="BV48" i="23"/>
  <c r="DI47" i="23"/>
  <c r="AR47" i="23"/>
  <c r="EC48" i="23"/>
  <c r="AQ48" i="23"/>
  <c r="AG48" i="23"/>
  <c r="M48" i="23"/>
  <c r="EW49" i="23"/>
  <c r="BK48" i="23"/>
  <c r="AH48" i="23"/>
  <c r="BA50" i="23"/>
  <c r="ED48" i="23"/>
  <c r="W48" i="23"/>
  <c r="BU49" i="23"/>
  <c r="EX49" i="23"/>
  <c r="DT48" i="23"/>
  <c r="CY49" i="23"/>
  <c r="BL48" i="23"/>
  <c r="DS48" i="23"/>
  <c r="CE48" i="23"/>
  <c r="EM49" i="23"/>
  <c r="DJ48" i="23"/>
  <c r="CZ49" i="23"/>
  <c r="N48" i="23"/>
  <c r="EN49" i="23"/>
  <c r="DI48" i="23"/>
  <c r="CF48" i="23"/>
  <c r="BB50" i="23"/>
  <c r="X48" i="23"/>
  <c r="BV49" i="23"/>
  <c r="AR48" i="23"/>
  <c r="EC49" i="23"/>
  <c r="CY50" i="23"/>
  <c r="EX50" i="23"/>
  <c r="DT49" i="23"/>
  <c r="BL49" i="23"/>
  <c r="DS49" i="23"/>
  <c r="AG49" i="23"/>
  <c r="DI49" i="23"/>
  <c r="AR49" i="23"/>
  <c r="AQ49" i="23"/>
  <c r="EW50" i="23"/>
  <c r="CZ50" i="23"/>
  <c r="BK49" i="23"/>
  <c r="N49" i="23"/>
  <c r="CE49" i="23"/>
  <c r="AH49" i="23"/>
  <c r="BA51" i="23"/>
  <c r="DJ49" i="23"/>
  <c r="W49" i="23"/>
  <c r="BU50" i="23"/>
  <c r="EN50" i="23"/>
  <c r="CF49" i="23"/>
  <c r="X49" i="23"/>
  <c r="EM50" i="23"/>
  <c r="BB51" i="23"/>
  <c r="BV50" i="23"/>
  <c r="ED49" i="23"/>
  <c r="M49" i="23"/>
  <c r="EX51" i="23"/>
  <c r="EC50" i="23"/>
  <c r="N50" i="23"/>
  <c r="DS50" i="23"/>
  <c r="EN51" i="23"/>
  <c r="CF50" i="23"/>
  <c r="AH50" i="23"/>
  <c r="X50" i="23"/>
  <c r="AR50" i="23"/>
  <c r="CZ51" i="23"/>
  <c r="EW51" i="23"/>
  <c r="CY51" i="23"/>
  <c r="BK50" i="23"/>
  <c r="M50" i="23"/>
  <c r="BL50" i="23"/>
  <c r="AG50" i="23"/>
  <c r="DT50" i="23"/>
  <c r="BB52" i="23"/>
  <c r="BV51" i="23"/>
  <c r="ED50" i="23"/>
  <c r="AQ50" i="23"/>
  <c r="EM51" i="23"/>
  <c r="CE50" i="23"/>
  <c r="BA52" i="23"/>
  <c r="DI50" i="23"/>
  <c r="DJ50" i="23"/>
  <c r="W50" i="23"/>
  <c r="BU51" i="23"/>
  <c r="EW52" i="23"/>
  <c r="ED51" i="23"/>
  <c r="BL51" i="23"/>
  <c r="AR51" i="23"/>
  <c r="N51" i="23"/>
  <c r="DS51" i="23"/>
  <c r="AH51" i="23"/>
  <c r="CF51" i="23"/>
  <c r="AG51" i="23"/>
  <c r="BV52" i="23"/>
  <c r="EX52" i="23"/>
  <c r="DT51" i="23"/>
  <c r="CY52" i="23"/>
  <c r="BK51" i="23"/>
  <c r="M51" i="23"/>
  <c r="CE51" i="23"/>
  <c r="EN52" i="23"/>
  <c r="BB53" i="23"/>
  <c r="AQ51" i="23"/>
  <c r="CZ52" i="23"/>
  <c r="EM52" i="23"/>
  <c r="DJ51" i="23"/>
  <c r="BA53" i="23"/>
  <c r="W51" i="23"/>
  <c r="DI51" i="23"/>
  <c r="BU52" i="23"/>
  <c r="EC51" i="23"/>
  <c r="X51" i="23"/>
  <c r="CY53" i="23"/>
  <c r="BL52" i="23"/>
  <c r="AQ52" i="23"/>
  <c r="EW53" i="23"/>
  <c r="DS52" i="23"/>
  <c r="AH52" i="23"/>
  <c r="EN53" i="23"/>
  <c r="DJ52" i="23"/>
  <c r="EC52" i="23"/>
  <c r="AR52" i="23"/>
  <c r="EX53" i="23"/>
  <c r="DT52" i="23"/>
  <c r="BK52" i="23"/>
  <c r="AG52" i="23"/>
  <c r="M52" i="23"/>
  <c r="CF52" i="23"/>
  <c r="CE52" i="23"/>
  <c r="ED52" i="23"/>
  <c r="W52" i="23"/>
  <c r="BV53" i="23"/>
  <c r="N52" i="23"/>
  <c r="DI52" i="23"/>
  <c r="BB54" i="23"/>
  <c r="EM53" i="23"/>
  <c r="BA54" i="23"/>
  <c r="X52" i="23"/>
  <c r="BU53" i="23"/>
  <c r="CZ53" i="23"/>
  <c r="EW54" i="23"/>
  <c r="AH53" i="23"/>
  <c r="N53" i="23"/>
  <c r="EX54" i="23"/>
  <c r="BK53" i="23"/>
  <c r="DS53" i="23"/>
  <c r="AG53" i="23"/>
  <c r="DI53" i="23"/>
  <c r="W53" i="23"/>
  <c r="AR53" i="23"/>
  <c r="CY54" i="23"/>
  <c r="DT53" i="23"/>
  <c r="CZ54" i="23"/>
  <c r="BL53" i="23"/>
  <c r="CE53" i="23"/>
  <c r="BA55" i="23"/>
  <c r="EM54" i="23"/>
  <c r="BB55" i="23"/>
  <c r="BU54" i="23"/>
  <c r="AQ53" i="23"/>
  <c r="EN54" i="23"/>
  <c r="DJ53" i="23"/>
  <c r="CF53" i="23"/>
  <c r="X53" i="23"/>
  <c r="BV54" i="23"/>
  <c r="ED53" i="23"/>
  <c r="EC53" i="23"/>
  <c r="M53" i="23"/>
  <c r="EX55" i="23"/>
  <c r="EC54" i="23"/>
  <c r="CZ55" i="23"/>
  <c r="BK54" i="23"/>
  <c r="AQ54" i="23"/>
  <c r="M54" i="23"/>
  <c r="CF54" i="23"/>
  <c r="AH54" i="23"/>
  <c r="DS54" i="23"/>
  <c r="BB56" i="23"/>
  <c r="ED54" i="23"/>
  <c r="AR54" i="23"/>
  <c r="EW55" i="23"/>
  <c r="CY55" i="23"/>
  <c r="AG54" i="23"/>
  <c r="DT54" i="23"/>
  <c r="BL54" i="23"/>
  <c r="EN55" i="23"/>
  <c r="CE54" i="23"/>
  <c r="DJ54" i="23"/>
  <c r="N54" i="23"/>
  <c r="EM55" i="23"/>
  <c r="X54" i="23"/>
  <c r="DI54" i="23"/>
  <c r="BV55" i="23"/>
  <c r="BA56" i="23"/>
  <c r="W54" i="23"/>
  <c r="BU55" i="23"/>
  <c r="ED55" i="23"/>
  <c r="CZ56" i="23"/>
  <c r="BL55" i="23"/>
  <c r="AQ55" i="23"/>
  <c r="N55" i="23"/>
  <c r="EW56" i="23"/>
  <c r="DS55" i="23"/>
  <c r="AG55" i="23"/>
  <c r="BA57" i="23"/>
  <c r="DI55" i="23"/>
  <c r="EX56" i="23"/>
  <c r="DT55" i="23"/>
  <c r="CY56" i="23"/>
  <c r="BK55" i="23"/>
  <c r="M55" i="23"/>
  <c r="AH55" i="23"/>
  <c r="CF55" i="23"/>
  <c r="DJ55" i="23"/>
  <c r="EC55" i="23"/>
  <c r="X55" i="23"/>
  <c r="EN56" i="23"/>
  <c r="CE55" i="23"/>
  <c r="BB57" i="23"/>
  <c r="W55" i="23"/>
  <c r="EM56" i="23"/>
  <c r="BV56" i="23"/>
  <c r="BU56" i="23"/>
  <c r="AR55" i="23"/>
  <c r="EC56" i="23"/>
  <c r="AQ56" i="23"/>
  <c r="N56" i="23"/>
  <c r="M56" i="23"/>
  <c r="EW57" i="23"/>
  <c r="BK56" i="23"/>
  <c r="CF56" i="23"/>
  <c r="BA58" i="23"/>
  <c r="ED56" i="23"/>
  <c r="CZ57" i="23"/>
  <c r="EX57" i="23"/>
  <c r="DT56" i="23"/>
  <c r="CY57" i="23"/>
  <c r="BL56" i="23"/>
  <c r="AG56" i="23"/>
  <c r="DS56" i="23"/>
  <c r="AH56" i="23"/>
  <c r="X56" i="23"/>
  <c r="BV57" i="23"/>
  <c r="BU57" i="23"/>
  <c r="EN57" i="23"/>
  <c r="DI56" i="23"/>
  <c r="CE56" i="23"/>
  <c r="BB58" i="23"/>
  <c r="EM57" i="23"/>
  <c r="DJ56" i="23"/>
  <c r="W56" i="23"/>
  <c r="AR56" i="23"/>
  <c r="EC57" i="23"/>
  <c r="CY58" i="23"/>
  <c r="EX58" i="23"/>
  <c r="DT57" i="23"/>
  <c r="BK57" i="23"/>
  <c r="DS57" i="23"/>
  <c r="AG57" i="23"/>
  <c r="DJ57" i="23"/>
  <c r="W57" i="23"/>
  <c r="BU58" i="23"/>
  <c r="EW58" i="23"/>
  <c r="CZ58" i="23"/>
  <c r="BL57" i="23"/>
  <c r="N57" i="23"/>
  <c r="CE57" i="23"/>
  <c r="AH57" i="23"/>
  <c r="BA59" i="23"/>
  <c r="EM58" i="23"/>
  <c r="AR57" i="23"/>
  <c r="AQ57" i="23"/>
  <c r="EN58" i="23"/>
  <c r="DI57" i="23"/>
  <c r="CF57" i="23"/>
  <c r="BB59" i="23"/>
  <c r="X57" i="23"/>
  <c r="BV58" i="23"/>
  <c r="ED57" i="23"/>
  <c r="M57" i="23"/>
  <c r="EX59" i="23"/>
  <c r="ED58" i="23"/>
  <c r="CY59" i="23"/>
  <c r="AQ58" i="23"/>
  <c r="M58" i="23"/>
  <c r="DT58" i="23"/>
  <c r="EN59" i="23"/>
  <c r="CF58" i="23"/>
  <c r="AH58" i="23"/>
  <c r="DJ58" i="23"/>
  <c r="EC58" i="23"/>
  <c r="EW59" i="23"/>
  <c r="BK58" i="23"/>
  <c r="N58" i="23"/>
  <c r="BL58" i="23"/>
  <c r="AG58" i="23"/>
  <c r="DS58" i="23"/>
  <c r="BB60" i="23"/>
  <c r="X58" i="23"/>
  <c r="W58" i="23"/>
  <c r="BU59" i="23"/>
  <c r="EM59" i="23"/>
  <c r="CE58" i="23"/>
  <c r="BA60" i="23"/>
  <c r="DI58" i="23"/>
  <c r="BV59" i="23"/>
  <c r="AR58" i="23"/>
  <c r="CZ59" i="23"/>
  <c r="EW60" i="23"/>
  <c r="CY60" i="23"/>
  <c r="BL59" i="23"/>
  <c r="AQ59" i="23"/>
  <c r="N59" i="23"/>
  <c r="DS59" i="23"/>
  <c r="AG59" i="23"/>
  <c r="CF59" i="23"/>
  <c r="AH59" i="23"/>
  <c r="X59" i="23"/>
  <c r="BV60" i="23"/>
  <c r="CZ60" i="23"/>
  <c r="BU60" i="23"/>
  <c r="EX60" i="23"/>
  <c r="DT59" i="23"/>
  <c r="BK59" i="23"/>
  <c r="M59" i="23"/>
  <c r="CE59" i="23"/>
  <c r="EN60" i="23"/>
  <c r="BB61" i="23"/>
  <c r="DI59" i="23"/>
  <c r="EC59" i="23"/>
  <c r="ED59" i="23"/>
  <c r="AR59" i="23"/>
  <c r="EM60" i="23"/>
  <c r="DJ59" i="23"/>
  <c r="BA61" i="23"/>
  <c r="W59" i="23"/>
  <c r="CY61" i="23"/>
  <c r="BL60" i="23"/>
  <c r="AR60" i="23"/>
  <c r="M60" i="23"/>
  <c r="EW61" i="23"/>
  <c r="CF60" i="23"/>
  <c r="X60" i="23"/>
  <c r="ED60" i="23"/>
  <c r="W60" i="23"/>
  <c r="BU61" i="23"/>
  <c r="EX61" i="23"/>
  <c r="DT60" i="23"/>
  <c r="BK60" i="23"/>
  <c r="AG60" i="23"/>
  <c r="DS60" i="23"/>
  <c r="AH60" i="23"/>
  <c r="BB62" i="23"/>
  <c r="DJ60" i="23"/>
  <c r="AQ60" i="23"/>
  <c r="CZ61" i="23"/>
  <c r="N60" i="23"/>
  <c r="EN61" i="23"/>
  <c r="EM61" i="23"/>
  <c r="DI60" i="23"/>
  <c r="CE60" i="23"/>
  <c r="BA62" i="23"/>
  <c r="BV61" i="23"/>
  <c r="EC60" i="23"/>
  <c r="EW62" i="23"/>
  <c r="N61" i="23"/>
  <c r="EX62" i="23"/>
  <c r="DS61" i="23"/>
  <c r="BK61" i="23"/>
  <c r="DI61" i="23"/>
  <c r="DJ61" i="23"/>
  <c r="W61" i="23"/>
  <c r="EC61" i="23"/>
  <c r="BU62" i="23"/>
  <c r="DT61" i="23"/>
  <c r="CZ62" i="23"/>
  <c r="BL61" i="23"/>
  <c r="AH61" i="23"/>
  <c r="CE61" i="23"/>
  <c r="EN62" i="23"/>
  <c r="X61" i="23"/>
  <c r="BV62" i="23"/>
  <c r="ED61" i="23"/>
  <c r="AQ61" i="23"/>
  <c r="BA63" i="23"/>
  <c r="AG61" i="23"/>
  <c r="CF61" i="23"/>
  <c r="EM62" i="23"/>
  <c r="BB63" i="23"/>
  <c r="AR61" i="23"/>
  <c r="CY62" i="23"/>
  <c r="M61" i="23"/>
  <c r="EX63" i="23"/>
  <c r="EC62" i="23"/>
  <c r="BK62" i="23"/>
  <c r="AQ62" i="23"/>
  <c r="M62" i="23"/>
  <c r="BL62" i="23"/>
  <c r="AH62" i="23"/>
  <c r="DS62" i="23"/>
  <c r="BB64" i="23"/>
  <c r="X62" i="23"/>
  <c r="BV63" i="23"/>
  <c r="EW63" i="23"/>
  <c r="CY63" i="23"/>
  <c r="AG62" i="23"/>
  <c r="DT62" i="23"/>
  <c r="CF62" i="23"/>
  <c r="EN63" i="23"/>
  <c r="CE62" i="23"/>
  <c r="EM63" i="23"/>
  <c r="DI62" i="23"/>
  <c r="W62" i="23"/>
  <c r="DJ62" i="23"/>
  <c r="ED62" i="23"/>
  <c r="CZ63" i="23"/>
  <c r="BU63" i="23"/>
  <c r="AR62" i="23"/>
  <c r="N62" i="23"/>
  <c r="BA64" i="23"/>
  <c r="ED63" i="23"/>
  <c r="CY64" i="23"/>
  <c r="AQ63" i="23"/>
  <c r="N63" i="23"/>
  <c r="BK63" i="23"/>
  <c r="DS63" i="23"/>
  <c r="CF63" i="23"/>
  <c r="BU64" i="23"/>
  <c r="DI63" i="23"/>
  <c r="X63" i="23"/>
  <c r="EX64" i="23"/>
  <c r="DT63" i="23"/>
  <c r="CZ64" i="23"/>
  <c r="BL63" i="23"/>
  <c r="M63" i="23"/>
  <c r="EW64" i="23"/>
  <c r="AG63" i="23"/>
  <c r="AH63" i="23"/>
  <c r="BA65" i="23"/>
  <c r="BV64" i="23"/>
  <c r="AR63" i="23"/>
  <c r="EN64" i="23"/>
  <c r="CE63" i="23"/>
  <c r="BB65" i="23"/>
  <c r="W63" i="23"/>
  <c r="EM64" i="23"/>
  <c r="DJ63" i="23"/>
  <c r="EC63" i="23"/>
  <c r="EC64" i="23"/>
  <c r="AQ64" i="23"/>
  <c r="M64" i="23"/>
  <c r="N64" i="23"/>
  <c r="EW65" i="23"/>
  <c r="CF64" i="23"/>
  <c r="AH64" i="23"/>
  <c r="BA66" i="23"/>
  <c r="DJ64" i="23"/>
  <c r="BV65" i="23"/>
  <c r="EX65" i="23"/>
  <c r="DT64" i="23"/>
  <c r="CY65" i="23"/>
  <c r="BL64" i="23"/>
  <c r="AG64" i="23"/>
  <c r="DS64" i="23"/>
  <c r="BK64" i="23"/>
  <c r="EM65" i="23"/>
  <c r="X64" i="23"/>
  <c r="W64" i="23"/>
  <c r="AR64" i="23"/>
  <c r="EN65" i="23"/>
  <c r="DI64" i="23"/>
  <c r="CE64" i="23"/>
  <c r="BB66" i="23"/>
  <c r="BU65" i="23"/>
  <c r="ED64" i="23"/>
  <c r="CZ65" i="23"/>
  <c r="EC65" i="23"/>
  <c r="CY66" i="23"/>
  <c r="EX66" i="23"/>
  <c r="DT65" i="23"/>
  <c r="BK65" i="23"/>
  <c r="DS65" i="23"/>
  <c r="AG65" i="23"/>
  <c r="DI65" i="23"/>
  <c r="AR65" i="23"/>
  <c r="BU66" i="23"/>
  <c r="M65" i="23"/>
  <c r="EW66" i="23"/>
  <c r="CZ66" i="23"/>
  <c r="BL65" i="23"/>
  <c r="N65" i="23"/>
  <c r="CE65" i="23"/>
  <c r="AH65" i="23"/>
  <c r="BA67" i="23"/>
  <c r="DJ65" i="23"/>
  <c r="W65" i="23"/>
  <c r="ED65" i="23"/>
  <c r="EM66" i="23"/>
  <c r="CF65" i="23"/>
  <c r="X65" i="23"/>
  <c r="EN66" i="23"/>
  <c r="BB67" i="23"/>
  <c r="BV66" i="23"/>
  <c r="AQ65" i="23"/>
  <c r="EX67" i="23"/>
  <c r="ED66" i="23"/>
  <c r="CY67" i="23"/>
  <c r="AQ66" i="23"/>
  <c r="M66" i="23"/>
  <c r="BL66" i="23"/>
  <c r="AG66" i="23"/>
  <c r="DS66" i="23"/>
  <c r="BB68" i="23"/>
  <c r="BV67" i="23"/>
  <c r="CZ67" i="23"/>
  <c r="EW67" i="23"/>
  <c r="BK66" i="23"/>
  <c r="N66" i="23"/>
  <c r="DT66" i="23"/>
  <c r="EN67" i="23"/>
  <c r="CF66" i="23"/>
  <c r="AH66" i="23"/>
  <c r="DJ66" i="23"/>
  <c r="W66" i="23"/>
  <c r="BU67" i="23"/>
  <c r="EM67" i="23"/>
  <c r="CE66" i="23"/>
  <c r="BA68" i="23"/>
  <c r="DI66" i="23"/>
  <c r="X66" i="23"/>
  <c r="AR66" i="23"/>
  <c r="EC66" i="23"/>
  <c r="EX68" i="23"/>
  <c r="ED67" i="23"/>
  <c r="CZ68" i="23"/>
  <c r="BL67" i="23"/>
  <c r="AR67" i="23"/>
  <c r="M67" i="23"/>
  <c r="AH67" i="23"/>
  <c r="EN68" i="23"/>
  <c r="DS67" i="23"/>
  <c r="CE67" i="23"/>
  <c r="BB69" i="23"/>
  <c r="AG67" i="23"/>
  <c r="BV68" i="23"/>
  <c r="EW68" i="23"/>
  <c r="DT67" i="23"/>
  <c r="CY68" i="23"/>
  <c r="BK67" i="23"/>
  <c r="CF67" i="23"/>
  <c r="EM68" i="23"/>
  <c r="DJ67" i="23"/>
  <c r="BA69" i="23"/>
  <c r="W67" i="23"/>
  <c r="DI67" i="23"/>
  <c r="BU68" i="23"/>
  <c r="EC67" i="23"/>
  <c r="X67" i="23"/>
  <c r="AQ67" i="23"/>
  <c r="N67" i="23"/>
  <c r="BL68" i="23"/>
  <c r="EW69" i="23"/>
  <c r="DS68" i="23"/>
  <c r="CF68" i="23"/>
  <c r="AH68" i="23"/>
  <c r="EN69" i="23"/>
  <c r="DJ68" i="23"/>
  <c r="EX69" i="23"/>
  <c r="DT68" i="23"/>
  <c r="CY69" i="23"/>
  <c r="BK68" i="23"/>
  <c r="AG68" i="23"/>
  <c r="M68" i="23"/>
  <c r="AR68" i="23"/>
  <c r="EC68" i="23"/>
  <c r="CZ69" i="23"/>
  <c r="BV69" i="23"/>
  <c r="AQ68" i="23"/>
  <c r="N68" i="23"/>
  <c r="EM69" i="23"/>
  <c r="DI68" i="23"/>
  <c r="CE68" i="23"/>
  <c r="BA70" i="23"/>
  <c r="BU69" i="23"/>
  <c r="BB70" i="23"/>
  <c r="X68" i="23"/>
  <c r="ED68" i="23"/>
  <c r="W68" i="23"/>
  <c r="EW70" i="23"/>
  <c r="CZ70" i="23"/>
  <c r="BL69" i="23"/>
  <c r="DT69" i="23"/>
  <c r="CE69" i="23"/>
  <c r="CY70" i="23"/>
  <c r="BK69" i="23"/>
  <c r="AH69" i="23"/>
  <c r="N69" i="23"/>
  <c r="EX70" i="23"/>
  <c r="DS69" i="23"/>
  <c r="BA71" i="23"/>
  <c r="AG69" i="23"/>
  <c r="EN70" i="23"/>
  <c r="DI69" i="23"/>
  <c r="CF69" i="23"/>
  <c r="X69" i="23"/>
  <c r="EM70" i="23"/>
  <c r="DJ69" i="23"/>
  <c r="BV70" i="23"/>
  <c r="BB71" i="23"/>
  <c r="W69" i="23"/>
  <c r="ED69" i="23"/>
  <c r="BU70" i="23"/>
  <c r="AR69" i="23"/>
  <c r="EC69" i="23"/>
  <c r="AQ69" i="23"/>
  <c r="M69" i="23"/>
  <c r="EX71" i="23"/>
  <c r="EC70" i="23"/>
  <c r="BK70" i="23"/>
  <c r="AQ70" i="23"/>
  <c r="M70" i="23"/>
  <c r="AH70" i="23"/>
  <c r="BB72" i="23"/>
  <c r="ED70" i="23"/>
  <c r="N70" i="23"/>
  <c r="EW71" i="23"/>
  <c r="DT70" i="23"/>
  <c r="CY71" i="23"/>
  <c r="AG70" i="23"/>
  <c r="DS70" i="23"/>
  <c r="CF70" i="23"/>
  <c r="BL70" i="23"/>
  <c r="EN71" i="23"/>
  <c r="W70" i="23"/>
  <c r="CZ71" i="23"/>
  <c r="AR70" i="23"/>
  <c r="EM71" i="23"/>
  <c r="CE70" i="23"/>
  <c r="X70" i="23"/>
  <c r="DI70" i="23"/>
  <c r="BV71" i="23"/>
  <c r="BA72" i="23"/>
  <c r="DJ70" i="23"/>
  <c r="BU71" i="23"/>
  <c r="ED71" i="23"/>
  <c r="CY72" i="23"/>
  <c r="BL71" i="23"/>
  <c r="AQ71" i="23"/>
  <c r="N71" i="23"/>
  <c r="DS71" i="23"/>
  <c r="CF71" i="23"/>
  <c r="W71" i="23"/>
  <c r="BA73" i="23"/>
  <c r="X71" i="23"/>
  <c r="BU72" i="23"/>
  <c r="EW72" i="23"/>
  <c r="DT71" i="23"/>
  <c r="CZ72" i="23"/>
  <c r="M71" i="23"/>
  <c r="AH71" i="23"/>
  <c r="EN72" i="23"/>
  <c r="EM72" i="23"/>
  <c r="BV72" i="23"/>
  <c r="DI71" i="23"/>
  <c r="EX72" i="23"/>
  <c r="CE71" i="23"/>
  <c r="BK71" i="23"/>
  <c r="AG71" i="23"/>
  <c r="BB73" i="23"/>
  <c r="DJ71" i="23"/>
  <c r="EC71" i="23"/>
  <c r="AR71" i="23"/>
  <c r="EC72" i="23"/>
  <c r="AQ72" i="23"/>
  <c r="M72" i="23"/>
  <c r="EW73" i="23"/>
  <c r="BK72" i="23"/>
  <c r="AH72" i="23"/>
  <c r="X72" i="23"/>
  <c r="BV73" i="23"/>
  <c r="BU73" i="23"/>
  <c r="EX73" i="23"/>
  <c r="DT72" i="23"/>
  <c r="CY73" i="23"/>
  <c r="BL72" i="23"/>
  <c r="AG72" i="23"/>
  <c r="N72" i="23"/>
  <c r="DS72" i="23"/>
  <c r="CF72" i="23"/>
  <c r="EM73" i="23"/>
  <c r="ED72" i="23"/>
  <c r="CZ73" i="23"/>
  <c r="EN73" i="23"/>
  <c r="DI72" i="23"/>
  <c r="CE72" i="23"/>
  <c r="BB74" i="23"/>
  <c r="BA74" i="23"/>
  <c r="DJ72" i="23"/>
  <c r="W72" i="23"/>
  <c r="AR72" i="23"/>
  <c r="EC73" i="23"/>
  <c r="CY74" i="23"/>
  <c r="BK73" i="23"/>
  <c r="BA75" i="23"/>
  <c r="EN74" i="23"/>
  <c r="EM74" i="23"/>
  <c r="AR73" i="23"/>
  <c r="BU74" i="23"/>
  <c r="EW74" i="23"/>
  <c r="CZ74" i="23"/>
  <c r="BL73" i="23"/>
  <c r="N73" i="23"/>
  <c r="AH73" i="23"/>
  <c r="DS73" i="23"/>
  <c r="CF73" i="23"/>
  <c r="X73" i="23"/>
  <c r="DI73" i="23"/>
  <c r="W73" i="23"/>
  <c r="AQ73" i="23"/>
  <c r="EX74" i="23"/>
  <c r="DT73" i="23"/>
  <c r="CE73" i="23"/>
  <c r="AG73" i="23"/>
  <c r="BB75" i="23"/>
  <c r="DJ73" i="23"/>
  <c r="BV74" i="23"/>
  <c r="ED73" i="23"/>
  <c r="M73" i="23"/>
  <c r="EX75" i="23"/>
  <c r="EC74" i="23"/>
  <c r="AQ74" i="23"/>
  <c r="M74" i="23"/>
  <c r="EW75" i="23"/>
  <c r="CY75" i="23"/>
  <c r="BK74" i="23"/>
  <c r="N74" i="23"/>
  <c r="AH74" i="23"/>
  <c r="EM75" i="23"/>
  <c r="BA76" i="23"/>
  <c r="BV75" i="23"/>
  <c r="DJ74" i="23"/>
  <c r="AR74" i="23"/>
  <c r="ED74" i="23"/>
  <c r="DT74" i="23"/>
  <c r="BL74" i="23"/>
  <c r="AG74" i="23"/>
  <c r="EN75" i="23"/>
  <c r="DS74" i="23"/>
  <c r="CF74" i="23"/>
  <c r="BB76" i="23"/>
  <c r="CE74" i="23"/>
  <c r="DI74" i="23"/>
  <c r="X74" i="23"/>
  <c r="BU75" i="23"/>
  <c r="W74" i="23"/>
  <c r="CZ75" i="23"/>
  <c r="EX76" i="23"/>
  <c r="ED75" i="23"/>
  <c r="CZ76" i="23"/>
  <c r="BL75" i="23"/>
  <c r="N75" i="23"/>
  <c r="AG75" i="23"/>
  <c r="EN76" i="23"/>
  <c r="BB77" i="23"/>
  <c r="EM76" i="23"/>
  <c r="BA77" i="23"/>
  <c r="DI75" i="23"/>
  <c r="EC75" i="23"/>
  <c r="X75" i="23"/>
  <c r="AQ75" i="23"/>
  <c r="EW76" i="23"/>
  <c r="DT75" i="23"/>
  <c r="CY76" i="23"/>
  <c r="BK75" i="23"/>
  <c r="M75" i="23"/>
  <c r="CF75" i="23"/>
  <c r="DS75" i="23"/>
  <c r="CE75" i="23"/>
  <c r="AH75" i="23"/>
  <c r="DJ75" i="23"/>
  <c r="W75" i="23"/>
  <c r="BV76" i="23"/>
  <c r="AR75" i="23"/>
  <c r="BU76" i="23"/>
  <c r="CY77" i="23"/>
  <c r="BL76" i="23"/>
  <c r="AR76" i="23"/>
  <c r="EC76" i="23"/>
  <c r="N76" i="23"/>
  <c r="EX77" i="23"/>
  <c r="DT76" i="23"/>
  <c r="BK76" i="23"/>
  <c r="AG76" i="23"/>
  <c r="M76" i="23"/>
  <c r="EW77" i="23"/>
  <c r="DS76" i="23"/>
  <c r="CF76" i="23"/>
  <c r="AH76" i="23"/>
  <c r="EN77" i="23"/>
  <c r="W76" i="23"/>
  <c r="BU77" i="23"/>
  <c r="DI76" i="23"/>
  <c r="CE76" i="23"/>
  <c r="BB78" i="23"/>
  <c r="EM77" i="23"/>
  <c r="BV77" i="23"/>
  <c r="BA78" i="23"/>
  <c r="X76" i="23"/>
  <c r="ED76" i="23"/>
  <c r="DJ76" i="23"/>
  <c r="CZ77" i="23"/>
  <c r="AQ76" i="23"/>
  <c r="EW78" i="23"/>
  <c r="CZ78" i="23"/>
  <c r="CE77" i="23"/>
  <c r="DS77" i="23"/>
  <c r="AG77" i="23"/>
  <c r="DJ77" i="23"/>
  <c r="X77" i="23"/>
  <c r="DI77" i="23"/>
  <c r="BB79" i="23"/>
  <c r="BU78" i="23"/>
  <c r="W77" i="23"/>
  <c r="EC77" i="23"/>
  <c r="DT77" i="23"/>
  <c r="CY78" i="23"/>
  <c r="BL77" i="23"/>
  <c r="AH77" i="23"/>
  <c r="N77" i="23"/>
  <c r="EX78" i="23"/>
  <c r="BK77" i="23"/>
  <c r="BA79" i="23"/>
  <c r="EN78" i="23"/>
  <c r="CF77" i="23"/>
  <c r="EM78" i="23"/>
  <c r="BV78" i="23"/>
  <c r="ED77" i="23"/>
  <c r="AR77" i="23"/>
  <c r="AQ77" i="23"/>
  <c r="M77" i="23"/>
  <c r="EX79" i="23"/>
  <c r="EC78" i="23"/>
  <c r="CZ79" i="23"/>
  <c r="BK78" i="23"/>
  <c r="AQ78" i="23"/>
  <c r="N78" i="23"/>
  <c r="CF78" i="23"/>
  <c r="AG78" i="23"/>
  <c r="DS78" i="23"/>
  <c r="BB80" i="23"/>
  <c r="ED78" i="23"/>
  <c r="M78" i="23"/>
  <c r="EW79" i="23"/>
  <c r="CY79" i="23"/>
  <c r="DT78" i="23"/>
  <c r="BL78" i="23"/>
  <c r="EN79" i="23"/>
  <c r="CE78" i="23"/>
  <c r="AH78" i="23"/>
  <c r="BU79" i="23"/>
  <c r="EM79" i="23"/>
  <c r="X78" i="23"/>
  <c r="DI78" i="23"/>
  <c r="BV79" i="23"/>
  <c r="BA80" i="23"/>
  <c r="W78" i="23"/>
  <c r="DJ78" i="23"/>
  <c r="AR78" i="23"/>
  <c r="EW80" i="23"/>
  <c r="DT79" i="23"/>
  <c r="CY80" i="23"/>
  <c r="BK79" i="23"/>
  <c r="M79" i="23"/>
  <c r="EX80" i="23"/>
  <c r="CE79" i="23"/>
  <c r="AG79" i="23"/>
  <c r="DS79" i="23"/>
  <c r="AH79" i="23"/>
  <c r="X79" i="23"/>
  <c r="AR79" i="23"/>
  <c r="ED79" i="23"/>
  <c r="BL79" i="23"/>
  <c r="N79" i="23"/>
  <c r="EN80" i="23"/>
  <c r="CF79" i="23"/>
  <c r="BB81" i="23"/>
  <c r="W79" i="23"/>
  <c r="EM80" i="23"/>
  <c r="DJ79" i="23"/>
  <c r="BU80" i="23"/>
  <c r="BA81" i="23"/>
  <c r="EC79" i="23"/>
  <c r="DI79" i="23"/>
  <c r="BV80" i="23"/>
  <c r="CZ80" i="23"/>
  <c r="AQ79" i="23"/>
  <c r="EX81" i="23"/>
  <c r="DT80" i="23"/>
  <c r="CY81" i="23"/>
  <c r="BL80" i="23"/>
  <c r="AG80" i="23"/>
  <c r="M80" i="23"/>
  <c r="EW81" i="23"/>
  <c r="DS80" i="23"/>
  <c r="BK80" i="23"/>
  <c r="CF80" i="23"/>
  <c r="AH80" i="23"/>
  <c r="W80" i="23"/>
  <c r="BV81" i="23"/>
  <c r="N80" i="23"/>
  <c r="EC80" i="23"/>
  <c r="EN81" i="23"/>
  <c r="DI80" i="23"/>
  <c r="CE80" i="23"/>
  <c r="BB82" i="23"/>
  <c r="EM81" i="23"/>
  <c r="BU81" i="23"/>
  <c r="BA82" i="23"/>
  <c r="X80" i="23"/>
  <c r="ED80" i="23"/>
  <c r="DJ80" i="23"/>
  <c r="CZ81" i="23"/>
  <c r="AR80" i="23"/>
  <c r="AQ80" i="23"/>
  <c r="EW82" i="23"/>
  <c r="CZ82" i="23"/>
  <c r="BK81" i="23"/>
  <c r="AH81" i="23"/>
  <c r="EX82" i="23"/>
  <c r="DT81" i="23"/>
  <c r="CE81" i="23"/>
  <c r="BL81" i="23"/>
  <c r="AG81" i="23"/>
  <c r="DS81" i="23"/>
  <c r="BA83" i="23"/>
  <c r="X81" i="23"/>
  <c r="BU82" i="23"/>
  <c r="CY82" i="23"/>
  <c r="EN82" i="23"/>
  <c r="DI81" i="23"/>
  <c r="CF81" i="23"/>
  <c r="BB83" i="23"/>
  <c r="EM82" i="23"/>
  <c r="AR81" i="23"/>
  <c r="W81" i="23"/>
  <c r="DJ81" i="23"/>
  <c r="BV82" i="23"/>
  <c r="AQ81" i="23"/>
  <c r="M81" i="23"/>
  <c r="ED81" i="23"/>
  <c r="EC81" i="23"/>
  <c r="N81" i="23"/>
  <c r="EW83" i="23"/>
  <c r="DS82" i="23"/>
  <c r="CE82" i="23"/>
  <c r="N82" i="23"/>
  <c r="EN83" i="23"/>
  <c r="BV83" i="23"/>
  <c r="M82" i="23"/>
  <c r="EM83" i="23"/>
  <c r="DI82" i="23"/>
  <c r="BU83" i="23"/>
  <c r="AG82" i="23"/>
  <c r="W82" i="23"/>
  <c r="DT82" i="23"/>
  <c r="AQ82" i="23"/>
  <c r="DJ82" i="23"/>
  <c r="AH82" i="23"/>
  <c r="ED82" i="23"/>
  <c r="CZ83" i="23"/>
  <c r="BK82" i="23"/>
  <c r="EC82" i="23"/>
  <c r="CY83" i="23"/>
  <c r="BL82" i="23"/>
  <c r="X82" i="23"/>
  <c r="AR82" i="23"/>
  <c r="EX83" i="23"/>
  <c r="CF82" i="23"/>
  <c r="ED83" i="23"/>
  <c r="BK83" i="23"/>
  <c r="M83" i="23"/>
  <c r="DS83" i="23"/>
  <c r="X83" i="23"/>
  <c r="EC83" i="23"/>
  <c r="DT83" i="23"/>
  <c r="AQ83" i="23"/>
  <c r="AR83" i="23"/>
  <c r="CF83" i="23"/>
  <c r="BL83" i="23"/>
  <c r="DJ83" i="23"/>
  <c r="AH83" i="23"/>
  <c r="DI83" i="23"/>
  <c r="AG83" i="23"/>
  <c r="CE83" i="23"/>
  <c r="W83" i="23"/>
  <c r="N83" i="23"/>
  <c r="FQ4" i="23"/>
  <c r="HE4" i="23"/>
  <c r="GK5" i="23"/>
  <c r="GA23" i="23"/>
  <c r="HF24" i="23"/>
  <c r="GL25" i="23"/>
  <c r="FH4" i="23"/>
  <c r="GK4" i="23"/>
  <c r="FG23" i="23"/>
  <c r="GA24" i="23"/>
  <c r="GU5" i="23"/>
  <c r="FH25" i="23"/>
  <c r="GL23" i="23"/>
  <c r="FQ24" i="23"/>
  <c r="FR4" i="23"/>
  <c r="HF4" i="23"/>
  <c r="GB23" i="23"/>
  <c r="FG24" i="23"/>
  <c r="GA25" i="23"/>
  <c r="GV4" i="23"/>
  <c r="FR23" i="23"/>
  <c r="GU23" i="23"/>
  <c r="GV23" i="23"/>
  <c r="GK23" i="23"/>
  <c r="GU25" i="23"/>
  <c r="GB4" i="23"/>
  <c r="FG4" i="23"/>
  <c r="GU4" i="23"/>
  <c r="GB5" i="23"/>
  <c r="FQ23" i="23"/>
  <c r="HE23" i="23"/>
  <c r="GU24" i="23"/>
  <c r="GB25" i="23"/>
  <c r="GB27" i="23"/>
  <c r="HF23" i="23"/>
  <c r="FQ5" i="23"/>
  <c r="GL24" i="23"/>
  <c r="GL4" i="23"/>
  <c r="FH23" i="23"/>
  <c r="GA4" i="23"/>
  <c r="GB24" i="23"/>
  <c r="GV5" i="23"/>
  <c r="FR24" i="23"/>
  <c r="FG6" i="23"/>
  <c r="HE6" i="23"/>
  <c r="FG5" i="23"/>
  <c r="GV24" i="23"/>
  <c r="GV6" i="23"/>
  <c r="FH6" i="23"/>
  <c r="FH5" i="23"/>
  <c r="GK24" i="23"/>
  <c r="HE5" i="23"/>
  <c r="FH24" i="23"/>
  <c r="GU6" i="23"/>
  <c r="GA27" i="23"/>
  <c r="FG25" i="23"/>
  <c r="HF5" i="23"/>
  <c r="FQ26" i="23"/>
  <c r="GL5" i="23"/>
  <c r="GV25" i="23"/>
  <c r="FR5" i="23"/>
  <c r="GB26" i="23"/>
  <c r="FR26" i="23"/>
  <c r="FR25" i="23"/>
  <c r="GA26" i="23"/>
  <c r="GK25" i="23"/>
  <c r="FQ25" i="23"/>
  <c r="HE24" i="23"/>
  <c r="GA5" i="23"/>
  <c r="HF6" i="23"/>
  <c r="GK6" i="23"/>
  <c r="FH7" i="23"/>
  <c r="FH26" i="23"/>
  <c r="GV26" i="23"/>
  <c r="GL26" i="23"/>
  <c r="GB28" i="23"/>
  <c r="GV7" i="23"/>
  <c r="GL6" i="23"/>
  <c r="FR6" i="23"/>
  <c r="GU7" i="23"/>
  <c r="HE7" i="23"/>
  <c r="HF7" i="23"/>
  <c r="GK26" i="23"/>
  <c r="GA28" i="23"/>
  <c r="FQ27" i="23"/>
  <c r="FQ6" i="23"/>
  <c r="GA6" i="23"/>
  <c r="FG7" i="23"/>
  <c r="GB6" i="23"/>
  <c r="FG26" i="23"/>
  <c r="GU26" i="23"/>
  <c r="HF25" i="23"/>
  <c r="FR27" i="23"/>
  <c r="HE25" i="23"/>
  <c r="FG8" i="23"/>
  <c r="HE26" i="23"/>
  <c r="GV27" i="23"/>
  <c r="GK7" i="23"/>
  <c r="FH8" i="23"/>
  <c r="FG27" i="23"/>
  <c r="FR7" i="23"/>
  <c r="GL7" i="23"/>
  <c r="GV8" i="23"/>
  <c r="GA29" i="23"/>
  <c r="HF8" i="23"/>
  <c r="FQ7" i="23"/>
  <c r="GA7" i="23"/>
  <c r="HF26" i="23"/>
  <c r="FH27" i="23"/>
  <c r="GB7" i="23"/>
  <c r="FR28" i="23"/>
  <c r="GK27" i="23"/>
  <c r="HE8" i="23"/>
  <c r="FQ28" i="23"/>
  <c r="GL27" i="23"/>
  <c r="GU8" i="23"/>
  <c r="GU27" i="23"/>
  <c r="GB29" i="23"/>
  <c r="GL28" i="23"/>
  <c r="HE9" i="23"/>
  <c r="GV28" i="23"/>
  <c r="GA8" i="23"/>
  <c r="GK28" i="23"/>
  <c r="HF27" i="23"/>
  <c r="GL8" i="23"/>
  <c r="GA30" i="23"/>
  <c r="FH28" i="23"/>
  <c r="GK8" i="23"/>
  <c r="GB30" i="23"/>
  <c r="FG9" i="23"/>
  <c r="HE27" i="23"/>
  <c r="FQ8" i="23"/>
  <c r="FH9" i="23"/>
  <c r="FR29" i="23"/>
  <c r="FG28" i="23"/>
  <c r="FR8" i="23"/>
  <c r="FQ29" i="23"/>
  <c r="GU9" i="23"/>
  <c r="HF9" i="23"/>
  <c r="GV9" i="23"/>
  <c r="GB8" i="23"/>
  <c r="GU28" i="23"/>
  <c r="GU10" i="23"/>
  <c r="GB31" i="23"/>
  <c r="FR9" i="23"/>
  <c r="GL29" i="23"/>
  <c r="HF10" i="23"/>
  <c r="FQ30" i="23"/>
  <c r="GU29" i="23"/>
  <c r="FG29" i="23"/>
  <c r="HF28" i="23"/>
  <c r="GK9" i="23"/>
  <c r="GA31" i="23"/>
  <c r="GA9" i="23"/>
  <c r="GL9" i="23"/>
  <c r="FH10" i="23"/>
  <c r="GK29" i="23"/>
  <c r="GV10" i="23"/>
  <c r="GV29" i="23"/>
  <c r="FG10" i="23"/>
  <c r="FR30" i="23"/>
  <c r="HE10" i="23"/>
  <c r="GB9" i="23"/>
  <c r="FH29" i="23"/>
  <c r="HE28" i="23"/>
  <c r="FQ9" i="23"/>
  <c r="HE11" i="23"/>
  <c r="GV30" i="23"/>
  <c r="HF11" i="23"/>
  <c r="FH11" i="23"/>
  <c r="GU30" i="23"/>
  <c r="GK10" i="23"/>
  <c r="HE29" i="23"/>
  <c r="GB32" i="23"/>
  <c r="GV11" i="23"/>
  <c r="GL30" i="23"/>
  <c r="FG11" i="23"/>
  <c r="GA10" i="23"/>
  <c r="FQ31" i="23"/>
  <c r="FG30" i="23"/>
  <c r="FQ10" i="23"/>
  <c r="GK30" i="23"/>
  <c r="FR31" i="23"/>
  <c r="GB10" i="23"/>
  <c r="HF29" i="23"/>
  <c r="GL10" i="23"/>
  <c r="FH30" i="23"/>
  <c r="FR10" i="23"/>
  <c r="GA32" i="23"/>
  <c r="GU11" i="23"/>
  <c r="GL11" i="23"/>
  <c r="FR32" i="23"/>
  <c r="GB11" i="23"/>
  <c r="FQ11" i="23"/>
  <c r="HF30" i="23"/>
  <c r="FG31" i="23"/>
  <c r="FG12" i="23"/>
  <c r="HE30" i="23"/>
  <c r="GK11" i="23"/>
  <c r="FH31" i="23"/>
  <c r="HE12" i="23"/>
  <c r="FR11" i="23"/>
  <c r="GU31" i="23"/>
  <c r="HF12" i="23"/>
  <c r="GA33" i="23"/>
  <c r="FH12" i="23"/>
  <c r="GV31" i="23"/>
  <c r="GK31" i="23"/>
  <c r="GU12" i="23"/>
  <c r="GB33" i="23"/>
  <c r="FQ32" i="23"/>
  <c r="GL31" i="23"/>
  <c r="GA11" i="23"/>
  <c r="GV12" i="23"/>
  <c r="HE13" i="23"/>
  <c r="GU13" i="23"/>
  <c r="GA12" i="23"/>
  <c r="GV13" i="23"/>
  <c r="FR12" i="23"/>
  <c r="GV32" i="23"/>
  <c r="GA34" i="23"/>
  <c r="FQ33" i="23"/>
  <c r="HF13" i="23"/>
  <c r="GB12" i="23"/>
  <c r="GL12" i="23"/>
  <c r="GU32" i="23"/>
  <c r="GK32" i="23"/>
  <c r="GK12" i="23"/>
  <c r="FG32" i="23"/>
  <c r="HE31" i="23"/>
  <c r="FH32" i="23"/>
  <c r="GL32" i="23"/>
  <c r="HF31" i="23"/>
  <c r="FG13" i="23"/>
  <c r="GB34" i="23"/>
  <c r="FH13" i="23"/>
  <c r="FR33" i="23"/>
  <c r="FQ12" i="23"/>
  <c r="GL33" i="23"/>
  <c r="GA13" i="23"/>
  <c r="HF32" i="23"/>
  <c r="HE14" i="23"/>
  <c r="GV14" i="23"/>
  <c r="GB13" i="23"/>
  <c r="FH33" i="23"/>
  <c r="GU33" i="23"/>
  <c r="HF14" i="23"/>
  <c r="GU14" i="23"/>
  <c r="FH14" i="23"/>
  <c r="GL13" i="23"/>
  <c r="GB35" i="23"/>
  <c r="HE32" i="23"/>
  <c r="GK33" i="23"/>
  <c r="FR13" i="23"/>
  <c r="FG33" i="23"/>
  <c r="GK13" i="23"/>
  <c r="FG14" i="23"/>
  <c r="GV33" i="23"/>
  <c r="FQ13" i="23"/>
  <c r="GA35" i="23"/>
  <c r="FQ34" i="23"/>
  <c r="FR34" i="23"/>
  <c r="GU34" i="23"/>
  <c r="GA14" i="23"/>
  <c r="HF33" i="23"/>
  <c r="HE15" i="23"/>
  <c r="FH15" i="23"/>
  <c r="GK34" i="23"/>
  <c r="GA36" i="23"/>
  <c r="GB14" i="23"/>
  <c r="FG34" i="23"/>
  <c r="GL34" i="23"/>
  <c r="GB36" i="23"/>
  <c r="HF15" i="23"/>
  <c r="FR35" i="23"/>
  <c r="FR14" i="23"/>
  <c r="GV34" i="23"/>
  <c r="GV15" i="23"/>
  <c r="FQ35" i="23"/>
  <c r="FQ14" i="23"/>
  <c r="GU15" i="23"/>
  <c r="GK14" i="23"/>
  <c r="HE33" i="23"/>
  <c r="FG15" i="23"/>
  <c r="GL14" i="23"/>
  <c r="FH34" i="23"/>
  <c r="GU35" i="23"/>
  <c r="FH16" i="23"/>
  <c r="GV35" i="23"/>
  <c r="HE16" i="23"/>
  <c r="FR15" i="23"/>
  <c r="FG16" i="23"/>
  <c r="GK15" i="23"/>
  <c r="GL35" i="23"/>
  <c r="HF34" i="23"/>
  <c r="HF16" i="23"/>
  <c r="GL15" i="23"/>
  <c r="GV16" i="23"/>
  <c r="HE34" i="23"/>
  <c r="GA15" i="23"/>
  <c r="GU16" i="23"/>
  <c r="GA37" i="23"/>
  <c r="GB15" i="23"/>
  <c r="FR36" i="23"/>
  <c r="GB37" i="23"/>
  <c r="FQ36" i="23"/>
  <c r="FH35" i="23"/>
  <c r="FQ15" i="23"/>
  <c r="FG35" i="23"/>
  <c r="GK35" i="23"/>
  <c r="GV36" i="23"/>
  <c r="GK16" i="23"/>
  <c r="GL36" i="23"/>
  <c r="GV17" i="23"/>
  <c r="GA16" i="23"/>
  <c r="GK36" i="23"/>
  <c r="FH17" i="23"/>
  <c r="FG36" i="23"/>
  <c r="GU17" i="23"/>
  <c r="HF35" i="23"/>
  <c r="FG17" i="23"/>
  <c r="FQ16" i="23"/>
  <c r="GB16" i="23"/>
  <c r="FQ37" i="23"/>
  <c r="FR16" i="23"/>
  <c r="GB38" i="23"/>
  <c r="HE17" i="23"/>
  <c r="HE35" i="23"/>
  <c r="FR37" i="23"/>
  <c r="GA38" i="23"/>
  <c r="FH36" i="23"/>
  <c r="HF17" i="23"/>
  <c r="GL16" i="23"/>
  <c r="GU36" i="23"/>
  <c r="FG37" i="23"/>
  <c r="FH18" i="23"/>
  <c r="GA17" i="23"/>
  <c r="GK17" i="23"/>
  <c r="HF36" i="23"/>
  <c r="FG18" i="23"/>
  <c r="GU18" i="23"/>
  <c r="GB17" i="23"/>
  <c r="FH37" i="23"/>
  <c r="GU37" i="23"/>
  <c r="GK37" i="23"/>
  <c r="GV18" i="23"/>
  <c r="GB39" i="23"/>
  <c r="HE18" i="23"/>
  <c r="GV37" i="23"/>
  <c r="FQ38" i="23"/>
  <c r="FQ17" i="23"/>
  <c r="GA39" i="23"/>
  <c r="FR38" i="23"/>
  <c r="FR17" i="23"/>
  <c r="HE36" i="23"/>
  <c r="HF18" i="23"/>
  <c r="GL37" i="23"/>
  <c r="GL17" i="23"/>
  <c r="HE19" i="23"/>
  <c r="FG19" i="23"/>
  <c r="GL38" i="23"/>
  <c r="GU19" i="23"/>
  <c r="FQ18" i="23"/>
  <c r="HF19" i="23"/>
  <c r="GK18" i="23"/>
  <c r="GA40" i="23"/>
  <c r="FH19" i="23"/>
  <c r="HE37" i="23"/>
  <c r="FH38" i="23"/>
  <c r="GB40" i="23"/>
  <c r="GA18" i="23"/>
  <c r="FR39" i="23"/>
  <c r="HF37" i="23"/>
  <c r="GB18" i="23"/>
  <c r="FQ39" i="23"/>
  <c r="GV19" i="23"/>
  <c r="FG38" i="23"/>
  <c r="FR18" i="23"/>
  <c r="GU38" i="23"/>
  <c r="GK38" i="23"/>
  <c r="GV38" i="23"/>
  <c r="GL18" i="23"/>
  <c r="GB41" i="23"/>
  <c r="FG20" i="23"/>
  <c r="GL19" i="23"/>
  <c r="GA19" i="23"/>
  <c r="FR19" i="23"/>
  <c r="FQ19" i="23"/>
  <c r="GL39" i="23"/>
  <c r="HE20" i="23"/>
  <c r="GA41" i="23"/>
  <c r="GB19" i="23"/>
  <c r="GK19" i="23"/>
  <c r="GU39" i="23"/>
  <c r="GK39" i="23"/>
  <c r="HF20" i="23"/>
  <c r="GV39" i="23"/>
  <c r="HE38" i="23"/>
  <c r="FR40" i="23"/>
  <c r="HF38" i="23"/>
  <c r="FQ40" i="23"/>
  <c r="FG39" i="23"/>
  <c r="FH20" i="23"/>
  <c r="GU20" i="23"/>
  <c r="GV20" i="23"/>
  <c r="FH39" i="23"/>
  <c r="GB20" i="23"/>
  <c r="FQ41" i="23"/>
  <c r="FH40" i="23"/>
  <c r="GV40" i="23"/>
  <c r="GU21" i="23"/>
  <c r="GA20" i="23"/>
  <c r="GK40" i="23"/>
  <c r="GK20" i="23"/>
  <c r="GL40" i="23"/>
  <c r="GU40" i="23"/>
  <c r="GL20" i="23"/>
  <c r="FG21" i="23"/>
  <c r="FG40" i="23"/>
  <c r="HF39" i="23"/>
  <c r="FQ20" i="23"/>
  <c r="HE21" i="23"/>
  <c r="GB42" i="23"/>
  <c r="HE39" i="23"/>
  <c r="HF21" i="23"/>
  <c r="FR20" i="23"/>
  <c r="GV21" i="23"/>
  <c r="GA42" i="23"/>
  <c r="FR41" i="23"/>
  <c r="FH21" i="23"/>
  <c r="GB21" i="23"/>
  <c r="GB43" i="23"/>
  <c r="GA21" i="23"/>
  <c r="HE40" i="23"/>
  <c r="FH41" i="23"/>
  <c r="GU41" i="23"/>
  <c r="FR21" i="23"/>
  <c r="GK41" i="23"/>
  <c r="HF40" i="23"/>
  <c r="FG41" i="23"/>
  <c r="GV41" i="23"/>
  <c r="FQ21" i="23"/>
  <c r="GL41" i="23"/>
  <c r="GA43" i="23"/>
  <c r="FG22" i="23"/>
  <c r="HF22" i="23"/>
  <c r="FQ42" i="23"/>
  <c r="FH22" i="23"/>
  <c r="HE22" i="23"/>
  <c r="GK21" i="23"/>
  <c r="GL21" i="23"/>
  <c r="FR42" i="23"/>
  <c r="GU22" i="23"/>
  <c r="GV22" i="23"/>
  <c r="HE41" i="23"/>
  <c r="FH42" i="23"/>
  <c r="GK42" i="23"/>
  <c r="GL42" i="23"/>
  <c r="HF41" i="23"/>
  <c r="GA22" i="23"/>
  <c r="GU42" i="23"/>
  <c r="FQ43" i="23"/>
  <c r="GB22" i="23"/>
  <c r="GV42" i="23"/>
  <c r="FR43" i="23"/>
  <c r="FR22" i="23"/>
  <c r="GA44" i="23"/>
  <c r="GK22" i="23"/>
  <c r="FQ22" i="23"/>
  <c r="GB44" i="23"/>
  <c r="GL22" i="23"/>
  <c r="FG42" i="23"/>
  <c r="FH43" i="23"/>
  <c r="GA45" i="23"/>
  <c r="FG43" i="23"/>
  <c r="GB45" i="23"/>
  <c r="FR44" i="23"/>
  <c r="GK43" i="23"/>
  <c r="FQ44" i="23"/>
  <c r="GL43" i="23"/>
  <c r="HF42" i="23"/>
  <c r="GU43" i="23"/>
  <c r="GV43" i="23"/>
  <c r="HE42" i="23"/>
  <c r="FQ45" i="23"/>
  <c r="HE43" i="23"/>
  <c r="GK44" i="23"/>
  <c r="FH44" i="23"/>
  <c r="GL44" i="23"/>
  <c r="FG44" i="23"/>
  <c r="GB46" i="23"/>
  <c r="FR45" i="23"/>
  <c r="GA46" i="23"/>
  <c r="GV44" i="23"/>
  <c r="HF43" i="23"/>
  <c r="GU44" i="23"/>
  <c r="GL45" i="23"/>
  <c r="GB47" i="23"/>
  <c r="GV45" i="23"/>
  <c r="GU45" i="23"/>
  <c r="FG45" i="23"/>
  <c r="FR46" i="23"/>
  <c r="GA47" i="23"/>
  <c r="GK45" i="23"/>
  <c r="HF44" i="23"/>
  <c r="HE44" i="23"/>
  <c r="FH45" i="23"/>
  <c r="FQ46" i="23"/>
  <c r="GA48" i="23"/>
  <c r="GK46" i="23"/>
  <c r="GL46" i="23"/>
  <c r="HF45" i="23"/>
  <c r="GV46" i="23"/>
  <c r="GU46" i="23"/>
  <c r="FH46" i="23"/>
  <c r="FQ47" i="23"/>
  <c r="GB48" i="23"/>
  <c r="HE45" i="23"/>
  <c r="FG46" i="23"/>
  <c r="FR47" i="23"/>
  <c r="HF46" i="23"/>
  <c r="FG47" i="23"/>
  <c r="GA49" i="23"/>
  <c r="HE46" i="23"/>
  <c r="FH47" i="23"/>
  <c r="GK47" i="23"/>
  <c r="GU47" i="23"/>
  <c r="GL47" i="23"/>
  <c r="FQ48" i="23"/>
  <c r="GV47" i="23"/>
  <c r="FR48" i="23"/>
  <c r="GB49" i="23"/>
  <c r="GL48" i="23"/>
  <c r="GV48" i="23"/>
  <c r="FG48" i="23"/>
  <c r="GU48" i="23"/>
  <c r="FQ49" i="23"/>
  <c r="FR49" i="23"/>
  <c r="GB50" i="23"/>
  <c r="HF47" i="23"/>
  <c r="GA50" i="23"/>
  <c r="GK48" i="23"/>
  <c r="HE47" i="23"/>
  <c r="FH48" i="23"/>
  <c r="FG49" i="23"/>
  <c r="GB51" i="23"/>
  <c r="HF48" i="23"/>
  <c r="GU49" i="23"/>
  <c r="GV49" i="23"/>
  <c r="GL49" i="23"/>
  <c r="HE48" i="23"/>
  <c r="FH49" i="23"/>
  <c r="GA51" i="23"/>
  <c r="FQ50" i="23"/>
  <c r="FR50" i="23"/>
  <c r="GK49" i="23"/>
  <c r="GB52" i="23"/>
  <c r="GU50" i="23"/>
  <c r="FG50" i="23"/>
  <c r="FH50" i="23"/>
  <c r="HF49" i="23"/>
  <c r="GA52" i="23"/>
  <c r="GV50" i="23"/>
  <c r="GK50" i="23"/>
  <c r="GL50" i="23"/>
  <c r="HE49" i="23"/>
  <c r="FQ51" i="23"/>
  <c r="FR51" i="23"/>
  <c r="HF50" i="23"/>
  <c r="HE50" i="23"/>
  <c r="GA53" i="23"/>
  <c r="FQ52" i="23"/>
  <c r="GL51" i="23"/>
  <c r="FH51" i="23"/>
  <c r="GK51" i="23"/>
  <c r="GU51" i="23"/>
  <c r="GV51" i="23"/>
  <c r="GB53" i="23"/>
  <c r="FG51" i="23"/>
  <c r="FR52" i="23"/>
  <c r="HE51" i="23"/>
  <c r="GU52" i="23"/>
  <c r="GL52" i="23"/>
  <c r="GA54" i="23"/>
  <c r="GV52" i="23"/>
  <c r="FQ53" i="23"/>
  <c r="GK52" i="23"/>
  <c r="FR53" i="23"/>
  <c r="FH52" i="23"/>
  <c r="FG52" i="23"/>
  <c r="GB54" i="23"/>
  <c r="HF51" i="23"/>
  <c r="GA55" i="23"/>
  <c r="GL53" i="23"/>
  <c r="GB55" i="23"/>
  <c r="FQ54" i="23"/>
  <c r="GK53" i="23"/>
  <c r="FR54" i="23"/>
  <c r="FH53" i="23"/>
  <c r="GU53" i="23"/>
  <c r="FG53" i="23"/>
  <c r="GV53" i="23"/>
  <c r="HE52" i="23"/>
  <c r="HF52" i="23"/>
  <c r="HF53" i="23"/>
  <c r="FR55" i="23"/>
  <c r="GV54" i="23"/>
  <c r="GB56" i="23"/>
  <c r="FQ55" i="23"/>
  <c r="GL54" i="23"/>
  <c r="FG54" i="23"/>
  <c r="GK54" i="23"/>
  <c r="FH54" i="23"/>
  <c r="GA56" i="23"/>
  <c r="HE53" i="23"/>
  <c r="GU54" i="23"/>
  <c r="GA57" i="23"/>
  <c r="GV55" i="23"/>
  <c r="GK55" i="23"/>
  <c r="FH55" i="23"/>
  <c r="GL55" i="23"/>
  <c r="GB57" i="23"/>
  <c r="FQ56" i="23"/>
  <c r="GU55" i="23"/>
  <c r="HF54" i="23"/>
  <c r="FG55" i="23"/>
  <c r="HE54" i="23"/>
  <c r="FR56" i="23"/>
  <c r="FG56" i="23"/>
  <c r="FH56" i="23"/>
  <c r="GB58" i="23"/>
  <c r="GA58" i="23"/>
  <c r="GL56" i="23"/>
  <c r="FQ57" i="23"/>
  <c r="HF55" i="23"/>
  <c r="GV56" i="23"/>
  <c r="HE55" i="23"/>
  <c r="GU56" i="23"/>
  <c r="GK56" i="23"/>
  <c r="FR57" i="23"/>
  <c r="GU57" i="23"/>
  <c r="FG57" i="23"/>
  <c r="GK57" i="23"/>
  <c r="FH57" i="23"/>
  <c r="GL57" i="23"/>
  <c r="GB59" i="23"/>
  <c r="FQ58" i="23"/>
  <c r="HE56" i="23"/>
  <c r="HF56" i="23"/>
  <c r="FR58" i="23"/>
  <c r="GA59" i="23"/>
  <c r="GV57" i="23"/>
  <c r="GV58" i="23"/>
  <c r="GK58" i="23"/>
  <c r="GA60" i="23"/>
  <c r="GL58" i="23"/>
  <c r="GB60" i="23"/>
  <c r="FQ59" i="23"/>
  <c r="HF57" i="23"/>
  <c r="FR59" i="23"/>
  <c r="FH58" i="23"/>
  <c r="FG58" i="23"/>
  <c r="GU58" i="23"/>
  <c r="HE57" i="23"/>
  <c r="HE58" i="23"/>
  <c r="GV59" i="23"/>
  <c r="HF58" i="23"/>
  <c r="GB61" i="23"/>
  <c r="GA61" i="23"/>
  <c r="FG59" i="23"/>
  <c r="FR60" i="23"/>
  <c r="GU59" i="23"/>
  <c r="FH59" i="23"/>
  <c r="FQ60" i="23"/>
  <c r="GK59" i="23"/>
  <c r="GL59" i="23"/>
  <c r="FH60" i="23"/>
  <c r="FG60" i="23"/>
  <c r="GA62" i="23"/>
  <c r="FQ61" i="23"/>
  <c r="GB62" i="23"/>
  <c r="GU60" i="23"/>
  <c r="GV60" i="23"/>
  <c r="GL60" i="23"/>
  <c r="GK60" i="23"/>
  <c r="FR61" i="23"/>
  <c r="HF59" i="23"/>
  <c r="HE59" i="23"/>
  <c r="FQ62" i="23"/>
  <c r="FH61" i="23"/>
  <c r="GL61" i="23"/>
  <c r="FR62" i="23"/>
  <c r="FG61" i="23"/>
  <c r="GV61" i="23"/>
  <c r="GK61" i="23"/>
  <c r="GB63" i="23"/>
  <c r="GA63" i="23"/>
  <c r="HF60" i="23"/>
  <c r="HE60" i="23"/>
  <c r="GU61" i="23"/>
  <c r="HF61" i="23"/>
  <c r="FR63" i="23"/>
  <c r="HE61" i="23"/>
  <c r="FH62" i="23"/>
  <c r="GV62" i="23"/>
  <c r="FQ63" i="23"/>
  <c r="FG62" i="23"/>
  <c r="GU62" i="23"/>
  <c r="GA64" i="23"/>
  <c r="GL62" i="23"/>
  <c r="GK62" i="23"/>
  <c r="GB64" i="23"/>
  <c r="FG63" i="23"/>
  <c r="HF62" i="23"/>
  <c r="GK63" i="23"/>
  <c r="FQ64" i="23"/>
  <c r="HE62" i="23"/>
  <c r="GU63" i="23"/>
  <c r="FR64" i="23"/>
  <c r="GA65" i="23"/>
  <c r="FH63" i="23"/>
  <c r="GL63" i="23"/>
  <c r="GV63" i="23"/>
  <c r="GB65" i="23"/>
  <c r="HF63" i="23"/>
  <c r="FH64" i="23"/>
  <c r="GB66" i="23"/>
  <c r="GV64" i="23"/>
  <c r="GK64" i="23"/>
  <c r="HE63" i="23"/>
  <c r="FR65" i="23"/>
  <c r="FG64" i="23"/>
  <c r="FQ65" i="23"/>
  <c r="GU64" i="23"/>
  <c r="GL64" i="23"/>
  <c r="GA66" i="23"/>
  <c r="GA67" i="23"/>
  <c r="FQ66" i="23"/>
  <c r="GL65" i="23"/>
  <c r="GU65" i="23"/>
  <c r="GV65" i="23"/>
  <c r="FG65" i="23"/>
  <c r="HF64" i="23"/>
  <c r="GB67" i="23"/>
  <c r="HE64" i="23"/>
  <c r="GK65" i="23"/>
  <c r="FR66" i="23"/>
  <c r="FH65" i="23"/>
  <c r="GA68" i="23"/>
  <c r="FG66" i="23"/>
  <c r="FH66" i="23"/>
  <c r="GU66" i="23"/>
  <c r="FQ67" i="23"/>
  <c r="FR67" i="23"/>
  <c r="GB68" i="23"/>
  <c r="GK66" i="23"/>
  <c r="GV66" i="23"/>
  <c r="HE65" i="23"/>
  <c r="GL66" i="23"/>
  <c r="HF65" i="23"/>
  <c r="FQ68" i="23"/>
  <c r="GK67" i="23"/>
  <c r="GA69" i="23"/>
  <c r="GL67" i="23"/>
  <c r="FH67" i="23"/>
  <c r="HF66" i="23"/>
  <c r="GV67" i="23"/>
  <c r="FG67" i="23"/>
  <c r="GU67" i="23"/>
  <c r="FR68" i="23"/>
  <c r="HE66" i="23"/>
  <c r="GB69" i="23"/>
  <c r="FQ69" i="23"/>
  <c r="HF67" i="23"/>
  <c r="FR69" i="23"/>
  <c r="FG68" i="23"/>
  <c r="FH68" i="23"/>
  <c r="GB70" i="23"/>
  <c r="GV68" i="23"/>
  <c r="HE67" i="23"/>
  <c r="GA70" i="23"/>
  <c r="GU68" i="23"/>
  <c r="GK68" i="23"/>
  <c r="GL68" i="23"/>
  <c r="GB71" i="23"/>
  <c r="GL69" i="23"/>
  <c r="HE68" i="23"/>
  <c r="FG69" i="23"/>
  <c r="FH69" i="23"/>
  <c r="GU69" i="23"/>
  <c r="GA71" i="23"/>
  <c r="FR70" i="23"/>
  <c r="FQ70" i="23"/>
  <c r="GV69" i="23"/>
  <c r="GK69" i="23"/>
  <c r="HF68" i="23"/>
  <c r="GL70" i="23"/>
  <c r="GB72" i="23"/>
  <c r="GK70" i="23"/>
  <c r="HF69" i="23"/>
  <c r="GV70" i="23"/>
  <c r="FQ71" i="23"/>
  <c r="FR71" i="23"/>
  <c r="GU70" i="23"/>
  <c r="GA72" i="23"/>
  <c r="HE69" i="23"/>
  <c r="FG70" i="23"/>
  <c r="FH70" i="23"/>
  <c r="GB73" i="23"/>
  <c r="GL71" i="23"/>
  <c r="FH71" i="23"/>
  <c r="FQ72" i="23"/>
  <c r="HF70" i="23"/>
  <c r="GV71" i="23"/>
  <c r="GA73" i="23"/>
  <c r="FR72" i="23"/>
  <c r="HE70" i="23"/>
  <c r="GK71" i="23"/>
  <c r="GU71" i="23"/>
  <c r="FG71" i="23"/>
  <c r="GL72" i="23"/>
  <c r="GV72" i="23"/>
  <c r="HE71" i="23"/>
  <c r="GU72" i="23"/>
  <c r="GK72" i="23"/>
  <c r="FR73" i="23"/>
  <c r="FH72" i="23"/>
  <c r="GB74" i="23"/>
  <c r="HF71" i="23"/>
  <c r="GA74" i="23"/>
  <c r="FG72" i="23"/>
  <c r="FQ73" i="23"/>
  <c r="FR74" i="23"/>
  <c r="GK73" i="23"/>
  <c r="GB75" i="23"/>
  <c r="HF72" i="23"/>
  <c r="GL73" i="23"/>
  <c r="HE72" i="23"/>
  <c r="GA75" i="23"/>
  <c r="FQ74" i="23"/>
  <c r="FG73" i="23"/>
  <c r="GU73" i="23"/>
  <c r="FH73" i="23"/>
  <c r="GV73" i="23"/>
  <c r="FG74" i="23"/>
  <c r="GL74" i="23"/>
  <c r="GB76" i="23"/>
  <c r="GV74" i="23"/>
  <c r="FQ75" i="23"/>
  <c r="HE73" i="23"/>
  <c r="GU74" i="23"/>
  <c r="FH74" i="23"/>
  <c r="FR75" i="23"/>
  <c r="GA76" i="23"/>
  <c r="HF73" i="23"/>
  <c r="GK74" i="23"/>
  <c r="GB77" i="23"/>
  <c r="GA77" i="23"/>
  <c r="HF74" i="23"/>
  <c r="FQ76" i="23"/>
  <c r="FG75" i="23"/>
  <c r="GL75" i="23"/>
  <c r="FH75" i="23"/>
  <c r="GU75" i="23"/>
  <c r="GK75" i="23"/>
  <c r="GV75" i="23"/>
  <c r="FR76" i="23"/>
  <c r="HE74" i="23"/>
  <c r="FQ77" i="23"/>
  <c r="GL76" i="23"/>
  <c r="HF75" i="23"/>
  <c r="GU76" i="23"/>
  <c r="FR77" i="23"/>
  <c r="GA78" i="23"/>
  <c r="FH76" i="23"/>
  <c r="GK76" i="23"/>
  <c r="GB78" i="23"/>
  <c r="FG76" i="23"/>
  <c r="HE75" i="23"/>
  <c r="GV76" i="23"/>
  <c r="GB79" i="23"/>
  <c r="GA79" i="23"/>
  <c r="FH77" i="23"/>
  <c r="GV77" i="23"/>
  <c r="GK77" i="23"/>
  <c r="FG77" i="23"/>
  <c r="HE76" i="23"/>
  <c r="FR78" i="23"/>
  <c r="GL77" i="23"/>
  <c r="FQ78" i="23"/>
  <c r="GU77" i="23"/>
  <c r="HF76" i="23"/>
  <c r="GV78" i="23"/>
  <c r="FG78" i="23"/>
  <c r="GL78" i="23"/>
  <c r="FH78" i="23"/>
  <c r="FQ79" i="23"/>
  <c r="FR79" i="23"/>
  <c r="GA80" i="23"/>
  <c r="GB80" i="23"/>
  <c r="HE77" i="23"/>
  <c r="GK78" i="23"/>
  <c r="GU78" i="23"/>
  <c r="HF77" i="23"/>
  <c r="FG79" i="23"/>
  <c r="GK79" i="23"/>
  <c r="FQ80" i="23"/>
  <c r="GL79" i="23"/>
  <c r="GV79" i="23"/>
  <c r="FH79" i="23"/>
  <c r="FR80" i="23"/>
  <c r="HF78" i="23"/>
  <c r="GB81" i="23"/>
  <c r="GU79" i="23"/>
  <c r="HE78" i="23"/>
  <c r="GA81" i="23"/>
  <c r="GK80" i="23"/>
  <c r="FR81" i="23"/>
  <c r="GB82" i="23"/>
  <c r="HE79" i="23"/>
  <c r="GA82" i="23"/>
  <c r="FH80" i="23"/>
  <c r="HF79" i="23"/>
  <c r="FG80" i="23"/>
  <c r="GV80" i="23"/>
  <c r="GU80" i="23"/>
  <c r="GL80" i="23"/>
  <c r="FQ81" i="23"/>
  <c r="GL81" i="23"/>
  <c r="GV81" i="23"/>
  <c r="HF80" i="23"/>
  <c r="HE80" i="23"/>
  <c r="GB83" i="23"/>
  <c r="FQ82" i="23"/>
  <c r="FH81" i="23"/>
  <c r="FG81" i="23"/>
  <c r="GU81" i="23"/>
  <c r="GA83" i="23"/>
  <c r="FR82" i="23"/>
  <c r="GK81" i="23"/>
  <c r="FR83" i="23"/>
  <c r="GK82" i="23"/>
  <c r="GV82" i="23"/>
  <c r="GL82" i="23"/>
  <c r="FG82" i="23"/>
  <c r="GU82" i="23"/>
  <c r="FH82" i="23"/>
  <c r="HE81" i="23"/>
  <c r="HF81" i="23"/>
  <c r="FQ83" i="23"/>
  <c r="HF82" i="23"/>
  <c r="GV83" i="23"/>
  <c r="GK83" i="23"/>
  <c r="FG83" i="23"/>
  <c r="GU83" i="23"/>
  <c r="FH83" i="23"/>
  <c r="GL83" i="23"/>
  <c r="HE82" i="23"/>
  <c r="HF83" i="23"/>
  <c r="HE83" i="23"/>
  <c r="F68" i="8"/>
  <c r="C119" i="8"/>
  <c r="C113" i="8"/>
  <c r="C120" i="8"/>
  <c r="C116" i="8"/>
  <c r="D120" i="8"/>
  <c r="D114" i="8"/>
  <c r="C114" i="8"/>
  <c r="D119" i="8"/>
  <c r="D115" i="8"/>
  <c r="C115" i="8"/>
  <c r="M4" i="7" a="1"/>
  <c r="M4" i="7" s="1"/>
  <c r="N4" i="7" a="1"/>
  <c r="N4" i="7" s="1"/>
  <c r="O4" i="7" a="1"/>
  <c r="O4" i="7" s="1"/>
  <c r="G5" i="7"/>
  <c r="M5" i="7" a="1"/>
  <c r="M5" i="7" s="1"/>
  <c r="N5" i="7" a="1"/>
  <c r="N5" i="7" s="1"/>
  <c r="O5" i="7" a="1"/>
  <c r="O5" i="7" s="1"/>
  <c r="L6" i="7"/>
  <c r="N6" i="7" a="1"/>
  <c r="N6" i="7" s="1"/>
  <c r="O6" i="7" a="1"/>
  <c r="O6" i="7" s="1"/>
  <c r="M6" i="7" a="1"/>
  <c r="M6" i="7" s="1"/>
  <c r="M7" i="7" a="1"/>
  <c r="M7" i="7" s="1"/>
  <c r="N7" i="7" a="1"/>
  <c r="N7" i="7" s="1"/>
  <c r="O7" i="7" a="1"/>
  <c r="O7" i="7" s="1"/>
  <c r="Q6" i="7"/>
  <c r="P6" i="7"/>
  <c r="R5" i="7"/>
  <c r="Q5" i="7"/>
  <c r="P5" i="7"/>
  <c r="Q7" i="7"/>
  <c r="R4" i="7"/>
  <c r="P7" i="7"/>
  <c r="Q4" i="7"/>
  <c r="R7" i="7"/>
  <c r="R6" i="7"/>
  <c r="P4" i="7"/>
  <c r="C3" i="7"/>
  <c r="H7" i="7"/>
  <c r="G7" i="7"/>
  <c r="J7" i="7"/>
  <c r="I4" i="7"/>
  <c r="K4" i="7"/>
  <c r="I6" i="7"/>
  <c r="K6" i="7"/>
  <c r="H6" i="7"/>
  <c r="J6" i="7"/>
  <c r="G6" i="7"/>
  <c r="L5" i="7"/>
  <c r="I5" i="7"/>
  <c r="K5" i="7"/>
  <c r="H5" i="7"/>
  <c r="L7" i="7"/>
  <c r="J5" i="7"/>
  <c r="H4" i="7"/>
  <c r="J4" i="7"/>
  <c r="G4" i="7"/>
  <c r="I7" i="7"/>
  <c r="K7" i="7"/>
  <c r="L4" i="7"/>
  <c r="S4" i="7" l="1"/>
  <c r="Z3" i="7"/>
  <c r="Y3" i="7"/>
  <c r="S6" i="7"/>
  <c r="T6" i="7"/>
  <c r="T4" i="7"/>
  <c r="S5" i="7"/>
  <c r="T5" i="7"/>
  <c r="U6" i="7"/>
  <c r="S7" i="7"/>
  <c r="U7" i="7"/>
  <c r="U5" i="7"/>
  <c r="U4" i="7"/>
  <c r="T7" i="7"/>
  <c r="X7" i="7" l="1"/>
  <c r="X4" i="7"/>
  <c r="X6" i="7"/>
  <c r="X5" i="7"/>
  <c r="J7" i="1" l="1"/>
  <c r="T7" i="1" l="1"/>
  <c r="G8" i="1" l="1"/>
  <c r="J8" i="1" l="1"/>
  <c r="G9" i="1"/>
  <c r="T8" i="1"/>
  <c r="K8" i="1" l="1"/>
  <c r="M8" i="1"/>
  <c r="G10" i="1"/>
  <c r="G11" i="1" s="1"/>
  <c r="J9" i="1"/>
  <c r="T9" i="1"/>
  <c r="T11" i="1" l="1"/>
  <c r="J11" i="1"/>
  <c r="T10" i="1"/>
  <c r="J10" i="1"/>
  <c r="G12" i="1"/>
  <c r="K10" i="1" l="1"/>
  <c r="M10" i="1"/>
  <c r="T12" i="1"/>
  <c r="J12" i="1"/>
  <c r="G13" i="1"/>
  <c r="T13" i="1" l="1"/>
  <c r="J13" i="1"/>
  <c r="G14" i="1"/>
  <c r="K13" i="1" l="1"/>
  <c r="M13" i="1"/>
  <c r="T14" i="1"/>
  <c r="J14" i="1"/>
  <c r="G15" i="1"/>
  <c r="T15" i="1" l="1"/>
  <c r="J15" i="1"/>
  <c r="G16" i="1"/>
  <c r="K15" i="1" l="1"/>
  <c r="M15" i="1"/>
  <c r="T16" i="1"/>
  <c r="J16" i="1"/>
  <c r="G17" i="1"/>
  <c r="T17" i="1" l="1"/>
  <c r="J17" i="1"/>
  <c r="G18" i="1"/>
  <c r="T18" i="1" l="1"/>
  <c r="J18" i="1"/>
  <c r="G19" i="1"/>
  <c r="K18" i="1" l="1"/>
  <c r="M18" i="1"/>
  <c r="T19" i="1"/>
  <c r="J19" i="1"/>
  <c r="G20" i="1"/>
  <c r="T20" i="1" l="1"/>
  <c r="J20" i="1"/>
  <c r="G21" i="1"/>
  <c r="T21" i="1" l="1"/>
  <c r="J21" i="1"/>
  <c r="G22" i="1"/>
  <c r="K21" i="1" l="1"/>
  <c r="M21" i="1"/>
  <c r="T22" i="1"/>
  <c r="J22" i="1"/>
  <c r="M22" i="1" s="1"/>
  <c r="G23" i="1"/>
  <c r="T23" i="1" l="1"/>
  <c r="J23" i="1"/>
  <c r="G24" i="1"/>
  <c r="T24" i="1" l="1"/>
  <c r="J24" i="1"/>
  <c r="M24" i="1" s="1"/>
  <c r="G25" i="1"/>
  <c r="T25" i="1" l="1"/>
  <c r="J25" i="1"/>
  <c r="G26" i="1"/>
  <c r="T26" i="1" l="1"/>
  <c r="J26" i="1"/>
  <c r="G27" i="1"/>
  <c r="T27" i="1" l="1"/>
  <c r="J27" i="1"/>
  <c r="M27" i="1" s="1"/>
  <c r="G28" i="1"/>
  <c r="T28" i="1" l="1"/>
  <c r="J28" i="1"/>
  <c r="G29" i="1"/>
  <c r="T29" i="1" l="1"/>
  <c r="J29" i="1"/>
  <c r="G30" i="1"/>
  <c r="T30" i="1" l="1"/>
  <c r="J30" i="1"/>
  <c r="M30" i="1" s="1"/>
  <c r="G31" i="1"/>
  <c r="T31" i="1" l="1"/>
  <c r="J31" i="1"/>
  <c r="M31" i="1" s="1"/>
  <c r="G32" i="1"/>
  <c r="T32" i="1" l="1"/>
  <c r="J32" i="1"/>
  <c r="G33" i="1"/>
  <c r="T33" i="1" l="1"/>
  <c r="J33" i="1"/>
  <c r="M33" i="1" s="1"/>
  <c r="G34" i="1"/>
  <c r="T34" i="1" l="1"/>
  <c r="J34" i="1"/>
  <c r="G35" i="1"/>
  <c r="T35" i="1" l="1"/>
  <c r="J35" i="1"/>
  <c r="G36" i="1"/>
  <c r="K35" i="1" l="1"/>
  <c r="M35" i="1"/>
  <c r="T36" i="1"/>
  <c r="J36" i="1"/>
  <c r="M36" i="1" s="1"/>
  <c r="G37" i="1"/>
  <c r="T37" i="1" l="1"/>
  <c r="J37" i="1"/>
  <c r="G38" i="1"/>
  <c r="T38" i="1" l="1"/>
  <c r="J38" i="1"/>
  <c r="G39" i="1"/>
  <c r="T39" i="1" l="1"/>
  <c r="J39" i="1"/>
  <c r="M39" i="1" s="1"/>
  <c r="G40" i="1"/>
  <c r="T40" i="1" l="1"/>
  <c r="J40" i="1"/>
  <c r="G41" i="1"/>
  <c r="T41" i="1" l="1"/>
  <c r="J41" i="1"/>
  <c r="G42" i="1"/>
  <c r="T42" i="1" l="1"/>
  <c r="J42" i="1"/>
  <c r="G43" i="1"/>
  <c r="K42" i="1" l="1"/>
  <c r="M42" i="1"/>
  <c r="T43" i="1"/>
  <c r="J43" i="1"/>
  <c r="M43" i="1" s="1"/>
  <c r="G44" i="1"/>
  <c r="T44" i="1" l="1"/>
  <c r="J44" i="1"/>
  <c r="G45" i="1"/>
  <c r="T45" i="1" l="1"/>
  <c r="J45" i="1"/>
  <c r="M45" i="1" s="1"/>
  <c r="G46" i="1"/>
  <c r="T46" i="1" l="1"/>
  <c r="J46" i="1"/>
  <c r="G47" i="1"/>
  <c r="T47" i="1" l="1"/>
  <c r="J47" i="1"/>
  <c r="M47" i="1" s="1"/>
  <c r="G48" i="1"/>
  <c r="T48" i="1" l="1"/>
  <c r="J48" i="1"/>
  <c r="G49" i="1"/>
  <c r="T49" i="1" l="1"/>
  <c r="J49" i="1"/>
  <c r="G50" i="1"/>
  <c r="T50" i="1" l="1"/>
  <c r="J50" i="1"/>
  <c r="M50" i="1" s="1"/>
  <c r="G51" i="1"/>
  <c r="T51" i="1" l="1"/>
  <c r="J51" i="1"/>
  <c r="G52" i="1"/>
  <c r="T52" i="1" l="1"/>
  <c r="J52" i="1"/>
  <c r="G53" i="1"/>
  <c r="T53" i="1" l="1"/>
  <c r="J53" i="1"/>
  <c r="G54" i="1"/>
  <c r="K53" i="1" l="1"/>
  <c r="M53" i="1"/>
  <c r="T54" i="1"/>
  <c r="J54" i="1"/>
  <c r="M54" i="1" s="1"/>
  <c r="G55" i="1"/>
  <c r="T55" i="1" l="1"/>
  <c r="J55" i="1"/>
  <c r="G56" i="1"/>
  <c r="T56" i="1" l="1"/>
  <c r="J56" i="1"/>
  <c r="G57" i="1"/>
  <c r="T57" i="1" l="1"/>
  <c r="J57" i="1"/>
  <c r="M57" i="1" s="1"/>
  <c r="G58" i="1"/>
  <c r="T58" i="1" l="1"/>
  <c r="J58" i="1"/>
  <c r="G59" i="1"/>
  <c r="T59" i="1" l="1"/>
  <c r="J59" i="1"/>
  <c r="G60" i="1"/>
  <c r="T60" i="1" l="1"/>
  <c r="J60" i="1"/>
  <c r="M60" i="1" s="1"/>
  <c r="G61" i="1"/>
  <c r="T61" i="1" l="1"/>
  <c r="J61" i="1"/>
  <c r="G62" i="1"/>
  <c r="T62" i="1" l="1"/>
  <c r="J62" i="1"/>
  <c r="G63" i="1"/>
  <c r="T63" i="1" l="1"/>
  <c r="J63" i="1"/>
  <c r="G64" i="1"/>
  <c r="K63" i="1" l="1"/>
  <c r="M63" i="1"/>
  <c r="T64" i="1"/>
  <c r="J64" i="1"/>
  <c r="M64" i="1" s="1"/>
  <c r="G65" i="1"/>
  <c r="T65" i="1" l="1"/>
  <c r="J65" i="1"/>
  <c r="G66" i="1"/>
  <c r="T66" i="1" l="1"/>
  <c r="J66" i="1"/>
  <c r="G67" i="1"/>
  <c r="T67" i="1" l="1"/>
  <c r="J67" i="1"/>
  <c r="M67" i="1" s="1"/>
  <c r="G68" i="1"/>
  <c r="T68" i="1" l="1"/>
  <c r="J68" i="1"/>
  <c r="G69" i="1"/>
  <c r="T69" i="1" l="1"/>
  <c r="J69" i="1"/>
  <c r="G70" i="1"/>
  <c r="T70" i="1" l="1"/>
  <c r="J70" i="1"/>
  <c r="G71" i="1"/>
  <c r="T71" i="1" l="1"/>
  <c r="J71" i="1"/>
  <c r="M71" i="1" s="1"/>
  <c r="G72" i="1"/>
  <c r="T72" i="1" l="1"/>
  <c r="J72" i="1"/>
  <c r="G73" i="1"/>
  <c r="T73" i="1" l="1"/>
  <c r="J73" i="1"/>
  <c r="G74" i="1"/>
  <c r="H73" i="1"/>
  <c r="T74" i="1" l="1"/>
  <c r="J74" i="1"/>
  <c r="G75" i="1"/>
  <c r="H74" i="1"/>
  <c r="T75" i="1" l="1"/>
  <c r="J75" i="1"/>
  <c r="G76" i="1"/>
  <c r="H75" i="1"/>
  <c r="T76" i="1" l="1"/>
  <c r="J76" i="1"/>
  <c r="M76" i="1" s="1"/>
  <c r="G77" i="1"/>
  <c r="T77" i="1" l="1"/>
  <c r="J77" i="1"/>
  <c r="M77" i="1" s="1"/>
  <c r="G78" i="1"/>
  <c r="T78" i="1" l="1"/>
  <c r="J78" i="1"/>
  <c r="G79" i="1"/>
  <c r="T79" i="1" l="1"/>
  <c r="J79" i="1"/>
  <c r="G80" i="1"/>
  <c r="T80" i="1" l="1"/>
  <c r="J80" i="1"/>
  <c r="G81" i="1"/>
  <c r="T81" i="1" l="1"/>
  <c r="J81" i="1"/>
  <c r="G82" i="1"/>
  <c r="T82" i="1" l="1"/>
  <c r="J82" i="1"/>
  <c r="M82" i="1" s="1"/>
  <c r="G83" i="1"/>
  <c r="T83" i="1" l="1"/>
  <c r="J83" i="1"/>
  <c r="G84" i="1"/>
  <c r="T84" i="1" l="1"/>
  <c r="J84" i="1"/>
  <c r="G85" i="1"/>
  <c r="T85" i="1" l="1"/>
  <c r="J85" i="1"/>
  <c r="G86" i="1"/>
  <c r="H85" i="1"/>
  <c r="T86" i="1" l="1"/>
  <c r="J86" i="1"/>
  <c r="G87" i="1"/>
  <c r="H86" i="1"/>
  <c r="T87" i="1" l="1"/>
  <c r="J87" i="1"/>
  <c r="G88" i="1"/>
  <c r="H87" i="1"/>
  <c r="T88" i="1" l="1"/>
  <c r="J88" i="1"/>
  <c r="M88" i="1" s="1"/>
  <c r="G89" i="1"/>
  <c r="T89" i="1" l="1"/>
  <c r="J89" i="1"/>
  <c r="L8" i="1" l="1"/>
  <c r="L23" i="1" l="1"/>
  <c r="L57" i="1"/>
  <c r="L30" i="1"/>
  <c r="L36" i="1"/>
  <c r="L11" i="1"/>
  <c r="L45" i="1"/>
  <c r="L28" i="1"/>
  <c r="L17" i="1"/>
  <c r="L29" i="1"/>
  <c r="L63" i="1"/>
  <c r="L14" i="1"/>
  <c r="L33" i="1"/>
  <c r="L32" i="1"/>
  <c r="L10" i="1"/>
  <c r="L19" i="1"/>
  <c r="L53" i="1"/>
  <c r="L25" i="1"/>
  <c r="L35" i="1"/>
  <c r="L39" i="1"/>
  <c r="L71" i="1"/>
  <c r="L22" i="1"/>
  <c r="L42" i="1"/>
  <c r="L18" i="1"/>
  <c r="L27" i="1"/>
  <c r="L13" i="1"/>
  <c r="L67" i="1"/>
  <c r="L12" i="1"/>
  <c r="L47" i="1"/>
  <c r="L31" i="1"/>
  <c r="L64" i="1"/>
  <c r="L16" i="1"/>
  <c r="L50" i="1"/>
  <c r="L82" i="1"/>
  <c r="L15" i="1"/>
  <c r="L26" i="1"/>
  <c r="L60" i="1"/>
  <c r="L20" i="1"/>
  <c r="L54" i="1"/>
  <c r="L43" i="1"/>
  <c r="L21" i="1"/>
  <c r="L24" i="1"/>
  <c r="L9" i="1"/>
  <c r="L7" i="1" l="1"/>
  <c r="U10" i="8" l="1"/>
  <c r="H184" i="8" l="1"/>
  <c r="K184" i="8"/>
  <c r="K182" i="8"/>
  <c r="H182" i="8"/>
  <c r="H183" i="8"/>
  <c r="K183" i="8"/>
  <c r="H181" i="8"/>
  <c r="K181" i="8"/>
  <c r="F71" i="8" s="1"/>
  <c r="K180" i="8"/>
  <c r="F72" i="8" s="1"/>
  <c r="H180" i="8"/>
  <c r="C117" i="8"/>
  <c r="D18" i="29" l="1"/>
  <c r="D10" i="29"/>
  <c r="T45" i="29"/>
  <c r="T37" i="29"/>
  <c r="T29" i="29"/>
  <c r="T21" i="29"/>
  <c r="T13" i="29"/>
  <c r="X48" i="29"/>
  <c r="X40" i="29"/>
  <c r="X32" i="29"/>
  <c r="X24" i="29"/>
  <c r="X16" i="29"/>
  <c r="X8" i="29"/>
  <c r="T34" i="29"/>
  <c r="AB21" i="29"/>
  <c r="AF8" i="29"/>
  <c r="AF52" i="29"/>
  <c r="P41" i="29"/>
  <c r="T28" i="29"/>
  <c r="AF15" i="29"/>
  <c r="AB4" i="29"/>
  <c r="X46" i="29"/>
  <c r="L22" i="29"/>
  <c r="X9" i="29"/>
  <c r="T40" i="29"/>
  <c r="H22" i="29"/>
  <c r="D4" i="29"/>
  <c r="T26" i="29"/>
  <c r="P8" i="29"/>
  <c r="T44" i="29"/>
  <c r="L26" i="29"/>
  <c r="P37" i="29"/>
  <c r="H19" i="29"/>
  <c r="AF47" i="29"/>
  <c r="H11" i="29"/>
  <c r="AF20" i="29"/>
  <c r="AB9" i="29"/>
  <c r="L30" i="29"/>
  <c r="T20" i="29"/>
  <c r="H3" i="29"/>
  <c r="T27" i="29"/>
  <c r="X22" i="29"/>
  <c r="P23" i="29"/>
  <c r="AF50" i="29"/>
  <c r="AF26" i="29"/>
  <c r="AF28" i="29"/>
  <c r="H10" i="29"/>
  <c r="P29" i="29"/>
  <c r="P40" i="29"/>
  <c r="T12" i="29"/>
  <c r="AF9" i="29"/>
  <c r="X25" i="29"/>
  <c r="T5" i="29"/>
  <c r="AB13" i="29"/>
  <c r="T35" i="29"/>
  <c r="H26" i="29"/>
  <c r="L36" i="29"/>
  <c r="AB52" i="29"/>
  <c r="AB20" i="29"/>
  <c r="L23" i="29"/>
  <c r="P26" i="29"/>
  <c r="T24" i="29"/>
  <c r="T31" i="29"/>
  <c r="T3" i="29"/>
  <c r="AB26" i="29"/>
  <c r="AF12" i="29"/>
  <c r="AB30" i="29"/>
  <c r="T43" i="29"/>
  <c r="D14" i="29"/>
  <c r="AF51" i="29"/>
  <c r="AF27" i="29"/>
  <c r="P30" i="29"/>
  <c r="T41" i="29"/>
  <c r="T9" i="29"/>
  <c r="AB42" i="29"/>
  <c r="AF23" i="29"/>
  <c r="P5" i="29"/>
  <c r="X10" i="29"/>
  <c r="P28" i="29"/>
  <c r="X39" i="29"/>
  <c r="H14" i="29"/>
  <c r="P36" i="29"/>
  <c r="H25" i="29"/>
  <c r="H17" i="29"/>
  <c r="H9" i="29"/>
  <c r="X44" i="29"/>
  <c r="X36" i="29"/>
  <c r="X28" i="29"/>
  <c r="X20" i="29"/>
  <c r="X12" i="29"/>
  <c r="AB55" i="29"/>
  <c r="AB47" i="29"/>
  <c r="AB39" i="29"/>
  <c r="AB31" i="29"/>
  <c r="AB23" i="29"/>
  <c r="AB15" i="29"/>
  <c r="AB7" i="29"/>
  <c r="AF45" i="29"/>
  <c r="X31" i="29"/>
  <c r="L20" i="29"/>
  <c r="T7" i="29"/>
  <c r="X38" i="29"/>
  <c r="H27" i="29"/>
  <c r="L14" i="29"/>
  <c r="AF3" i="29"/>
  <c r="AF57" i="29"/>
  <c r="AB33" i="29"/>
  <c r="T19" i="29"/>
  <c r="D8" i="29"/>
  <c r="AB17" i="29"/>
  <c r="AF44" i="29"/>
  <c r="D24" i="29"/>
  <c r="AB6" i="29"/>
  <c r="AF21" i="29"/>
  <c r="AF16" i="29"/>
  <c r="H4" i="29"/>
  <c r="L7" i="29"/>
  <c r="D6" i="29"/>
  <c r="T16" i="29"/>
  <c r="D16" i="29"/>
  <c r="AF36" i="29"/>
  <c r="AB22" i="29"/>
  <c r="AF56" i="29"/>
  <c r="AF17" i="29"/>
  <c r="P25" i="29"/>
  <c r="P31" i="29"/>
  <c r="AF58" i="29"/>
  <c r="AF34" i="29"/>
  <c r="AF10" i="29"/>
  <c r="D13" i="29"/>
  <c r="P17" i="29"/>
  <c r="X35" i="29"/>
  <c r="AB16" i="29"/>
  <c r="L13" i="29"/>
  <c r="AB3" i="29"/>
  <c r="AB37" i="29"/>
  <c r="X30" i="29"/>
  <c r="AF33" i="29"/>
  <c r="AB41" i="29"/>
  <c r="T4" i="29"/>
  <c r="D15" i="29"/>
  <c r="AF24" i="29"/>
  <c r="X7" i="29"/>
  <c r="AB36" i="29"/>
  <c r="P34" i="29"/>
  <c r="X11" i="29"/>
  <c r="X18" i="29"/>
  <c r="P12" i="29"/>
  <c r="P33" i="29"/>
  <c r="X23" i="29"/>
  <c r="AB56" i="29"/>
  <c r="AF31" i="29"/>
  <c r="AF35" i="29"/>
  <c r="P38" i="29"/>
  <c r="T17" i="29"/>
  <c r="AB48" i="29"/>
  <c r="L17" i="29"/>
  <c r="AF60" i="29"/>
  <c r="D11" i="29"/>
  <c r="X42" i="29"/>
  <c r="X51" i="29"/>
  <c r="AB46" i="29"/>
  <c r="L21" i="29"/>
  <c r="X34" i="29"/>
  <c r="H7" i="29"/>
  <c r="L32" i="29"/>
  <c r="L24" i="29"/>
  <c r="L16" i="29"/>
  <c r="L8" i="29"/>
  <c r="AB51" i="29"/>
  <c r="AB43" i="29"/>
  <c r="AB35" i="29"/>
  <c r="AB27" i="29"/>
  <c r="AB19" i="29"/>
  <c r="AB11" i="29"/>
  <c r="AF54" i="29"/>
  <c r="AF46" i="29"/>
  <c r="AF38" i="29"/>
  <c r="AF30" i="29"/>
  <c r="AF22" i="29"/>
  <c r="AF14" i="29"/>
  <c r="H30" i="29"/>
  <c r="AB18" i="29"/>
  <c r="X6" i="29"/>
  <c r="AF49" i="29"/>
  <c r="AB25" i="29"/>
  <c r="T11" i="29"/>
  <c r="X43" i="29"/>
  <c r="P32" i="29"/>
  <c r="H18" i="29"/>
  <c r="D7" i="29"/>
  <c r="T15" i="29"/>
  <c r="T42" i="29"/>
  <c r="D22" i="29"/>
  <c r="H5" i="29"/>
  <c r="X50" i="29"/>
  <c r="AF39" i="29"/>
  <c r="P19" i="29"/>
  <c r="AB32" i="29"/>
  <c r="L12" i="29"/>
  <c r="AB34" i="29"/>
  <c r="X47" i="29"/>
  <c r="L3" i="29"/>
  <c r="X4" i="29"/>
  <c r="L4" i="29"/>
  <c r="L18" i="29"/>
  <c r="P13" i="29"/>
  <c r="P16" i="29"/>
  <c r="P39" i="29"/>
  <c r="P15" i="29"/>
  <c r="AF42" i="29"/>
  <c r="AF18" i="29"/>
  <c r="D21" i="29"/>
  <c r="AF55" i="29"/>
  <c r="AB5" i="29"/>
  <c r="P24" i="29"/>
  <c r="H6" i="29"/>
  <c r="X33" i="29"/>
  <c r="X19" i="29"/>
  <c r="AF48" i="29"/>
  <c r="AB54" i="29"/>
  <c r="X27" i="29"/>
  <c r="L6" i="29"/>
  <c r="T23" i="29"/>
  <c r="T18" i="29"/>
  <c r="AB28" i="29"/>
  <c r="L31" i="29"/>
  <c r="P18" i="29"/>
  <c r="T6" i="29"/>
  <c r="L25" i="29"/>
  <c r="AF53" i="29"/>
  <c r="AF41" i="29"/>
  <c r="P20" i="29"/>
  <c r="AF43" i="29"/>
  <c r="AF11" i="29"/>
  <c r="P14" i="29"/>
  <c r="T25" i="29"/>
  <c r="D23" i="29"/>
  <c r="X5" i="29"/>
  <c r="T36" i="29"/>
  <c r="AB24" i="29"/>
  <c r="X3" i="29"/>
  <c r="X15" i="29"/>
  <c r="P9" i="29"/>
  <c r="AB49" i="29"/>
  <c r="T46" i="29"/>
  <c r="T38" i="29"/>
  <c r="T30" i="29"/>
  <c r="T22" i="29"/>
  <c r="T14" i="29"/>
  <c r="D25" i="29"/>
  <c r="D17" i="29"/>
  <c r="D9" i="29"/>
  <c r="H28" i="29"/>
  <c r="H20" i="29"/>
  <c r="H12" i="29"/>
  <c r="X41" i="29"/>
  <c r="P27" i="29"/>
  <c r="X14" i="29"/>
  <c r="AF4" i="29"/>
  <c r="L34" i="29"/>
  <c r="P21" i="29"/>
  <c r="AB8" i="29"/>
  <c r="AB53" i="29"/>
  <c r="AF40" i="29"/>
  <c r="H15" i="29"/>
  <c r="L5" i="29"/>
  <c r="H31" i="29"/>
  <c r="AB10" i="29"/>
  <c r="AF37" i="29"/>
  <c r="X17" i="29"/>
  <c r="AB14" i="29"/>
  <c r="P35" i="29"/>
  <c r="T10" i="29"/>
  <c r="L28" i="29"/>
  <c r="AF7" i="29"/>
  <c r="L29" i="29"/>
  <c r="D12" i="29"/>
  <c r="P11" i="29"/>
  <c r="T32" i="29"/>
  <c r="AF29" i="29"/>
  <c r="H23" i="29"/>
  <c r="L9" i="29"/>
  <c r="AB40" i="29"/>
  <c r="H21" i="29"/>
  <c r="X45" i="29"/>
  <c r="X37" i="29"/>
  <c r="X29" i="29"/>
  <c r="X21" i="29"/>
  <c r="X13" i="29"/>
  <c r="H24" i="29"/>
  <c r="H16" i="29"/>
  <c r="H8" i="29"/>
  <c r="L35" i="29"/>
  <c r="L27" i="29"/>
  <c r="L19" i="29"/>
  <c r="L11" i="29"/>
  <c r="AF25" i="29"/>
  <c r="H13" i="29"/>
  <c r="D3" i="29"/>
  <c r="AB45" i="29"/>
  <c r="AF32" i="29"/>
  <c r="D20" i="29"/>
  <c r="P7" i="29"/>
  <c r="T39" i="29"/>
  <c r="X26" i="29"/>
  <c r="AF13" i="29"/>
  <c r="P4" i="29"/>
  <c r="X49" i="29"/>
  <c r="H29" i="29"/>
  <c r="T8" i="29"/>
  <c r="L33" i="29"/>
  <c r="P6" i="29"/>
  <c r="AF61" i="29"/>
  <c r="AF5" i="29"/>
  <c r="AB44" i="29"/>
  <c r="AB12" i="29"/>
  <c r="L15" i="29"/>
  <c r="P10" i="29"/>
  <c r="AB38" i="29"/>
  <c r="AB50" i="29"/>
  <c r="AF6" i="29"/>
  <c r="P3" i="29"/>
  <c r="D5" i="29"/>
  <c r="D19" i="29"/>
  <c r="AB29" i="29"/>
  <c r="AF59" i="29"/>
  <c r="AF19" i="29"/>
  <c r="P22" i="29"/>
  <c r="T33" i="29"/>
  <c r="L10" i="29"/>
  <c r="AF11" i="28"/>
  <c r="AB27" i="28"/>
  <c r="X43" i="28"/>
  <c r="P11" i="28"/>
  <c r="L27" i="28"/>
  <c r="D13" i="28"/>
  <c r="AF58" i="28"/>
  <c r="AB10" i="28"/>
  <c r="X26" i="28"/>
  <c r="T42" i="28"/>
  <c r="L10" i="28"/>
  <c r="H26" i="28"/>
  <c r="AF25" i="28"/>
  <c r="AB41" i="28"/>
  <c r="T9" i="28"/>
  <c r="P25" i="28"/>
  <c r="AF37" i="28"/>
  <c r="AB53" i="28"/>
  <c r="X5" i="28"/>
  <c r="T21" i="28"/>
  <c r="P37" i="28"/>
  <c r="H5" i="28"/>
  <c r="AF56" i="28"/>
  <c r="AB6" i="28"/>
  <c r="T38" i="28"/>
  <c r="H22" i="28"/>
  <c r="AF15" i="28"/>
  <c r="AF12" i="28"/>
  <c r="D10" i="28"/>
  <c r="AB52" i="28"/>
  <c r="X4" i="28"/>
  <c r="P36" i="28"/>
  <c r="X15" i="28"/>
  <c r="P14" i="28"/>
  <c r="T28" i="28"/>
  <c r="AF32" i="28"/>
  <c r="T15" i="28"/>
  <c r="AF14" i="28"/>
  <c r="T44" i="28"/>
  <c r="AF24" i="28"/>
  <c r="T8" i="28"/>
  <c r="D14" i="28"/>
  <c r="AF7" i="28"/>
  <c r="X39" i="28"/>
  <c r="L23" i="28"/>
  <c r="AF28" i="28"/>
  <c r="AB3" i="28"/>
  <c r="T35" i="28"/>
  <c r="H19" i="28"/>
  <c r="AB50" i="28"/>
  <c r="X33" i="28"/>
  <c r="AF13" i="28"/>
  <c r="P13" i="28"/>
  <c r="X38" i="28"/>
  <c r="X31" i="28"/>
  <c r="AF55" i="28"/>
  <c r="AF31" i="28"/>
  <c r="L12" i="28"/>
  <c r="P40" i="28"/>
  <c r="AF3" i="28"/>
  <c r="AB19" i="28"/>
  <c r="X35" i="28"/>
  <c r="P3" i="28"/>
  <c r="L19" i="28"/>
  <c r="AF50" i="28"/>
  <c r="X18" i="28"/>
  <c r="T34" i="28"/>
  <c r="H18" i="28"/>
  <c r="AF17" i="28"/>
  <c r="AB33" i="28"/>
  <c r="X49" i="28"/>
  <c r="P17" i="28"/>
  <c r="L33" i="28"/>
  <c r="AF29" i="28"/>
  <c r="AB45" i="28"/>
  <c r="T13" i="28"/>
  <c r="P29" i="28"/>
  <c r="D9" i="28"/>
  <c r="AF38" i="28"/>
  <c r="T22" i="28"/>
  <c r="H6" i="28"/>
  <c r="AB47" i="28"/>
  <c r="X14" i="28"/>
  <c r="AB44" i="28"/>
  <c r="AB36" i="28"/>
  <c r="P20" i="28"/>
  <c r="H16" i="28"/>
  <c r="AF30" i="28"/>
  <c r="L30" i="28"/>
  <c r="AF16" i="28"/>
  <c r="X48" i="28"/>
  <c r="P31" i="28"/>
  <c r="AB46" i="28"/>
  <c r="AF8" i="28"/>
  <c r="X40" i="28"/>
  <c r="L24" i="28"/>
  <c r="X23" i="28"/>
  <c r="L7" i="28"/>
  <c r="AB28" i="28"/>
  <c r="AF51" i="28"/>
  <c r="L3" i="28"/>
  <c r="AF34" i="28"/>
  <c r="T18" i="28"/>
  <c r="D4" i="28"/>
  <c r="L17" i="28"/>
  <c r="X45" i="28"/>
  <c r="L29" i="28"/>
  <c r="AF6" i="28"/>
  <c r="D23" i="28"/>
  <c r="T36" i="28"/>
  <c r="T16" i="28"/>
  <c r="D24" i="28"/>
  <c r="L15" i="28"/>
  <c r="AB56" i="28"/>
  <c r="AB39" i="28"/>
  <c r="AF43" i="28"/>
  <c r="T27" i="28"/>
  <c r="H11" i="28"/>
  <c r="AB42" i="28"/>
  <c r="T10" i="28"/>
  <c r="D12" i="28"/>
  <c r="AB9" i="28"/>
  <c r="T41" i="28"/>
  <c r="L9" i="28"/>
  <c r="AF5" i="28"/>
  <c r="X37" i="28"/>
  <c r="L21" i="28"/>
  <c r="AF59" i="28"/>
  <c r="AB11" i="28"/>
  <c r="X27" i="28"/>
  <c r="T43" i="28"/>
  <c r="L11" i="28"/>
  <c r="H27" i="28"/>
  <c r="AF42" i="28"/>
  <c r="X10" i="28"/>
  <c r="T26" i="28"/>
  <c r="H10" i="28"/>
  <c r="AF9" i="28"/>
  <c r="AB25" i="28"/>
  <c r="X41" i="28"/>
  <c r="P9" i="28"/>
  <c r="L25" i="28"/>
  <c r="AF21" i="28"/>
  <c r="AB37" i="28"/>
  <c r="T5" i="28"/>
  <c r="P21" i="28"/>
  <c r="D17" i="28"/>
  <c r="AF22" i="28"/>
  <c r="T6" i="28"/>
  <c r="D16" i="28"/>
  <c r="L32" i="28"/>
  <c r="H31" i="28"/>
  <c r="T30" i="28"/>
  <c r="AB20" i="28"/>
  <c r="P4" i="28"/>
  <c r="X32" i="28"/>
  <c r="D22" i="28"/>
  <c r="AB14" i="28"/>
  <c r="H30" i="28"/>
  <c r="X24" i="28"/>
  <c r="L8" i="28"/>
  <c r="AB55" i="28"/>
  <c r="X7" i="28"/>
  <c r="P39" i="28"/>
  <c r="X44" i="28"/>
  <c r="X19" i="28"/>
  <c r="P34" i="28"/>
  <c r="AB17" i="28"/>
  <c r="AB29" i="28"/>
  <c r="D25" i="28"/>
  <c r="L22" i="28"/>
  <c r="AB4" i="28"/>
  <c r="H20" i="28"/>
  <c r="X16" i="28"/>
  <c r="X46" i="28"/>
  <c r="X8" i="28"/>
  <c r="P23" i="28"/>
  <c r="X11" i="28"/>
  <c r="AF26" i="28"/>
  <c r="P26" i="28"/>
  <c r="AF57" i="28"/>
  <c r="X25" i="28"/>
  <c r="H25" i="28"/>
  <c r="AB21" i="28"/>
  <c r="P5" i="28"/>
  <c r="AF35" i="28"/>
  <c r="AB51" i="28"/>
  <c r="X3" i="28"/>
  <c r="T19" i="28"/>
  <c r="P35" i="28"/>
  <c r="H3" i="28"/>
  <c r="AF18" i="28"/>
  <c r="AB34" i="28"/>
  <c r="X50" i="28"/>
  <c r="P18" i="28"/>
  <c r="L34" i="28"/>
  <c r="D20" i="28"/>
  <c r="AF49" i="28"/>
  <c r="X17" i="28"/>
  <c r="T33" i="28"/>
  <c r="H17" i="28"/>
  <c r="AF61" i="28"/>
  <c r="AB13" i="28"/>
  <c r="X29" i="28"/>
  <c r="T45" i="28"/>
  <c r="L13" i="28"/>
  <c r="H29" i="28"/>
  <c r="AF60" i="28"/>
  <c r="AB54" i="28"/>
  <c r="X6" i="28"/>
  <c r="P38" i="28"/>
  <c r="D6" i="28"/>
  <c r="T31" i="28"/>
  <c r="AF47" i="28"/>
  <c r="L14" i="28"/>
  <c r="P12" i="28"/>
  <c r="AF20" i="28"/>
  <c r="T4" i="28"/>
  <c r="L36" i="28"/>
  <c r="D18" i="28"/>
  <c r="P16" i="28"/>
  <c r="L31" i="28"/>
  <c r="AB32" i="28"/>
  <c r="AB15" i="28"/>
  <c r="D7" i="28"/>
  <c r="T46" i="28"/>
  <c r="AB24" i="28"/>
  <c r="P8" i="28"/>
  <c r="AB7" i="28"/>
  <c r="T39" i="28"/>
  <c r="H23" i="28"/>
  <c r="P28" i="28"/>
  <c r="AF27" i="28"/>
  <c r="AB43" i="28"/>
  <c r="T11" i="28"/>
  <c r="P27" i="28"/>
  <c r="D11" i="28"/>
  <c r="AF10" i="28"/>
  <c r="AB26" i="28"/>
  <c r="X42" i="28"/>
  <c r="P10" i="28"/>
  <c r="L26" i="28"/>
  <c r="D21" i="28"/>
  <c r="AF41" i="28"/>
  <c r="X9" i="28"/>
  <c r="T25" i="28"/>
  <c r="P41" i="28"/>
  <c r="H9" i="28"/>
  <c r="AF53" i="28"/>
  <c r="AB5" i="28"/>
  <c r="X21" i="28"/>
  <c r="T37" i="28"/>
  <c r="L5" i="28"/>
  <c r="H21" i="28"/>
  <c r="AF52" i="28"/>
  <c r="AB38" i="28"/>
  <c r="P22" i="28"/>
  <c r="H14" i="28"/>
  <c r="L28" i="28"/>
  <c r="AF4" i="28"/>
  <c r="X36" i="28"/>
  <c r="L20" i="28"/>
  <c r="AB31" i="28"/>
  <c r="T14" i="28"/>
  <c r="AB16" i="28"/>
  <c r="X47" i="28"/>
  <c r="AB12" i="28"/>
  <c r="AB8" i="28"/>
  <c r="T40" i="28"/>
  <c r="H24" i="28"/>
  <c r="T29" i="28"/>
  <c r="X20" i="28"/>
  <c r="L4" i="28"/>
  <c r="AF48" i="28"/>
  <c r="H15" i="28"/>
  <c r="AF19" i="28"/>
  <c r="X51" i="28"/>
  <c r="D19" i="28"/>
  <c r="D3" i="28"/>
  <c r="AF33" i="28"/>
  <c r="H13" i="28"/>
  <c r="L6" i="28"/>
  <c r="AF54" i="28"/>
  <c r="AF46" i="28"/>
  <c r="T7" i="28"/>
  <c r="T17" i="28"/>
  <c r="X22" i="28"/>
  <c r="AB30" i="28"/>
  <c r="T24" i="28"/>
  <c r="AF39" i="28"/>
  <c r="T23" i="28"/>
  <c r="L35" i="28"/>
  <c r="X34" i="28"/>
  <c r="AF45" i="28"/>
  <c r="X13" i="28"/>
  <c r="T20" i="28"/>
  <c r="X12" i="28"/>
  <c r="P32" i="28"/>
  <c r="H8" i="28"/>
  <c r="AF44" i="28"/>
  <c r="P15" i="28"/>
  <c r="AF36" i="28"/>
  <c r="H4" i="28"/>
  <c r="L16" i="28"/>
  <c r="X30" i="28"/>
  <c r="X28" i="28"/>
  <c r="AB40" i="28"/>
  <c r="P24" i="28"/>
  <c r="AB23" i="28"/>
  <c r="H7" i="28"/>
  <c r="D8" i="28"/>
  <c r="H28" i="28"/>
  <c r="T32" i="28"/>
  <c r="AF40" i="28"/>
  <c r="P19" i="28"/>
  <c r="L18" i="28"/>
  <c r="D5" i="28"/>
  <c r="AB48" i="28"/>
  <c r="P7" i="28"/>
  <c r="D15" i="28"/>
  <c r="AB35" i="28"/>
  <c r="AB18" i="28"/>
  <c r="AB22" i="28"/>
  <c r="P6" i="28"/>
  <c r="P30" i="28"/>
  <c r="T3" i="28"/>
  <c r="AB49" i="28"/>
  <c r="P33" i="28"/>
  <c r="H12" i="28"/>
  <c r="T12" i="28"/>
  <c r="AF23" i="28"/>
  <c r="C105" i="8"/>
  <c r="C118" i="8" s="1"/>
  <c r="D104" i="8"/>
  <c r="D117" i="8" s="1"/>
  <c r="D105" i="8" l="1"/>
  <c r="D118" i="8" s="1"/>
  <c r="J118" i="8"/>
  <c r="K118" i="8"/>
  <c r="I118" i="8"/>
  <c r="H118" i="8"/>
  <c r="M118" i="8"/>
  <c r="L118" i="8"/>
  <c r="L105" i="8" l="1"/>
  <c r="T105" i="8"/>
  <c r="H105" i="8"/>
  <c r="N105" i="8"/>
  <c r="J105" i="8"/>
  <c r="P105" i="8"/>
  <c r="S105" i="8"/>
  <c r="Q105" i="8"/>
  <c r="I105" i="8"/>
  <c r="K105" i="8"/>
  <c r="M105" i="8"/>
  <c r="O105" i="8"/>
  <c r="R105" i="8"/>
  <c r="U105" i="8" l="1"/>
  <c r="F12" i="9" l="1"/>
  <c r="B91" i="9" l="1"/>
  <c r="B59" i="9"/>
  <c r="B35" i="9"/>
  <c r="B82" i="9"/>
  <c r="B58" i="9"/>
  <c r="B18" i="9"/>
  <c r="B89" i="9"/>
  <c r="B73" i="9"/>
  <c r="B65" i="9"/>
  <c r="B57" i="9"/>
  <c r="B49" i="9"/>
  <c r="B41" i="9"/>
  <c r="B33" i="9"/>
  <c r="B25" i="9"/>
  <c r="B17" i="9"/>
  <c r="B9" i="9"/>
  <c r="B96" i="9"/>
  <c r="B88" i="9"/>
  <c r="B80" i="9"/>
  <c r="B72" i="9"/>
  <c r="B64" i="9"/>
  <c r="B56" i="9"/>
  <c r="B48" i="9"/>
  <c r="B40" i="9"/>
  <c r="B32" i="9"/>
  <c r="B24" i="9"/>
  <c r="B16" i="9"/>
  <c r="B8" i="9"/>
  <c r="B67" i="9"/>
  <c r="B27" i="9"/>
  <c r="B50" i="9"/>
  <c r="B26" i="9"/>
  <c r="B81" i="9"/>
  <c r="B79" i="9"/>
  <c r="B55" i="9"/>
  <c r="B31" i="9"/>
  <c r="B30" i="9"/>
  <c r="B75" i="9"/>
  <c r="B43" i="9"/>
  <c r="B11" i="9"/>
  <c r="B7" i="9"/>
  <c r="B74" i="9"/>
  <c r="B42" i="9"/>
  <c r="B10" i="9"/>
  <c r="B97" i="9"/>
  <c r="B95" i="9"/>
  <c r="B71" i="9"/>
  <c r="B47" i="9"/>
  <c r="B15" i="9"/>
  <c r="B86" i="9"/>
  <c r="B70" i="9"/>
  <c r="B54" i="9"/>
  <c r="B46" i="9"/>
  <c r="B22" i="9"/>
  <c r="B93" i="9"/>
  <c r="B77" i="9"/>
  <c r="B69" i="9"/>
  <c r="B61" i="9"/>
  <c r="B53" i="9"/>
  <c r="B45" i="9"/>
  <c r="B37" i="9"/>
  <c r="B29" i="9"/>
  <c r="B21" i="9"/>
  <c r="B13" i="9"/>
  <c r="B83" i="9"/>
  <c r="B51" i="9"/>
  <c r="B19" i="9"/>
  <c r="B90" i="9"/>
  <c r="B66" i="9"/>
  <c r="B34" i="9"/>
  <c r="B87" i="9"/>
  <c r="B63" i="9"/>
  <c r="B39" i="9"/>
  <c r="B23" i="9"/>
  <c r="B94" i="9"/>
  <c r="B78" i="9"/>
  <c r="B62" i="9"/>
  <c r="B38" i="9"/>
  <c r="B14" i="9"/>
  <c r="B85" i="9"/>
  <c r="B92" i="9"/>
  <c r="B84" i="9"/>
  <c r="B76" i="9"/>
  <c r="B68" i="9"/>
  <c r="B60" i="9"/>
  <c r="B52" i="9"/>
  <c r="B44" i="9"/>
  <c r="B36" i="9"/>
  <c r="B28" i="9"/>
  <c r="B20" i="9"/>
  <c r="B12" i="9"/>
  <c r="E78" i="9"/>
  <c r="Q78" i="9" s="1"/>
  <c r="E77" i="9"/>
  <c r="Q77" i="9" s="1"/>
  <c r="E76" i="9"/>
  <c r="Q76" i="9" s="1"/>
  <c r="E75" i="9"/>
  <c r="Q75" i="9" s="1"/>
  <c r="E71" i="9"/>
  <c r="Q71" i="9" s="1"/>
  <c r="F59" i="9" l="1"/>
  <c r="F18" i="9"/>
  <c r="E68" i="9"/>
  <c r="Q68" i="9" s="1"/>
  <c r="F25" i="9"/>
  <c r="F17" i="9"/>
  <c r="E69" i="9"/>
  <c r="Q69" i="9" s="1"/>
  <c r="F7" i="9"/>
  <c r="F32" i="9"/>
  <c r="F24" i="9"/>
  <c r="F19" i="9"/>
  <c r="F26" i="9"/>
  <c r="E79" i="9"/>
  <c r="Q79" i="9" s="1"/>
  <c r="F47" i="9"/>
  <c r="P47" i="9" s="1"/>
  <c r="E72" i="9"/>
  <c r="Q72" i="9" s="1"/>
  <c r="F62" i="9"/>
  <c r="F46" i="9"/>
  <c r="E64" i="9"/>
  <c r="Q64" i="9" s="1"/>
  <c r="F9" i="9"/>
  <c r="E66" i="9"/>
  <c r="Q66" i="9" s="1"/>
  <c r="F8" i="9"/>
  <c r="F63" i="9"/>
  <c r="F39" i="9"/>
  <c r="F61" i="9"/>
  <c r="F53" i="9"/>
  <c r="F45" i="9"/>
  <c r="F11" i="9"/>
  <c r="F31" i="9"/>
  <c r="F60" i="9"/>
  <c r="F44" i="9"/>
  <c r="F20" i="9"/>
  <c r="F10" i="9"/>
  <c r="F23" i="9"/>
  <c r="F52" i="9"/>
  <c r="P52" i="9" s="1"/>
  <c r="F34" i="9"/>
  <c r="F79" i="9"/>
  <c r="P79" i="9" s="1"/>
  <c r="P53" i="9" l="1"/>
  <c r="F30" i="9"/>
  <c r="F72" i="9"/>
  <c r="P72" i="9" s="1"/>
  <c r="A29" i="9"/>
  <c r="F64" i="9"/>
  <c r="P64" i="9" s="1"/>
  <c r="F38" i="9"/>
  <c r="A37" i="9"/>
  <c r="F16" i="9"/>
  <c r="F65" i="9"/>
  <c r="F73" i="9"/>
  <c r="F58" i="9"/>
  <c r="P58" i="9" s="1"/>
  <c r="P59" i="9" s="1"/>
  <c r="P60" i="9" s="1"/>
  <c r="P61" i="9" s="1"/>
  <c r="P62" i="9" s="1"/>
  <c r="P63" i="9" s="1"/>
  <c r="F43" i="9"/>
  <c r="A27" i="9"/>
  <c r="A51" i="9"/>
  <c r="A22" i="9"/>
  <c r="A15" i="9"/>
  <c r="A33" i="9"/>
  <c r="A42" i="9"/>
  <c r="F71" i="9"/>
  <c r="P71" i="9" s="1"/>
  <c r="F78" i="9"/>
  <c r="P78" i="9" s="1"/>
  <c r="P73" i="9" l="1"/>
  <c r="D51" i="9"/>
  <c r="D50" i="9"/>
  <c r="D39" i="9"/>
  <c r="D44" i="9"/>
  <c r="D33" i="9"/>
  <c r="D54" i="9"/>
  <c r="D21" i="9"/>
  <c r="D9" i="9"/>
  <c r="D61" i="9"/>
  <c r="D19" i="9"/>
  <c r="D48" i="9"/>
  <c r="D29" i="9"/>
  <c r="D56" i="9"/>
  <c r="D41" i="9"/>
  <c r="D18" i="9"/>
  <c r="D45" i="9"/>
  <c r="D12" i="9"/>
  <c r="D22" i="9"/>
  <c r="D63" i="9"/>
  <c r="D42" i="9"/>
  <c r="D15" i="9"/>
  <c r="A57" i="9"/>
  <c r="D27" i="9"/>
  <c r="D47" i="9"/>
  <c r="D17" i="9"/>
  <c r="D57" i="9"/>
  <c r="D24" i="9"/>
  <c r="D36" i="9"/>
  <c r="D31" i="9"/>
  <c r="D64" i="9"/>
  <c r="D59" i="9"/>
  <c r="D25" i="9"/>
  <c r="D46" i="9"/>
  <c r="D13" i="9"/>
  <c r="D35" i="9"/>
  <c r="D32" i="9"/>
  <c r="D55" i="9"/>
  <c r="D14" i="9"/>
  <c r="D26" i="9"/>
  <c r="D53" i="9"/>
  <c r="D49" i="9"/>
  <c r="D40" i="9"/>
  <c r="D11" i="9"/>
  <c r="D62" i="9"/>
  <c r="D60" i="9"/>
  <c r="D10" i="9"/>
  <c r="D37" i="9"/>
  <c r="D20" i="9"/>
  <c r="P65" i="9"/>
  <c r="V11" i="9" s="1"/>
  <c r="A38" i="9"/>
  <c r="A32" i="9"/>
  <c r="A8" i="9"/>
  <c r="A35" i="9"/>
  <c r="A30" i="9"/>
  <c r="A44" i="9"/>
  <c r="A11" i="9"/>
  <c r="A63" i="9"/>
  <c r="A21" i="9"/>
  <c r="A62" i="9"/>
  <c r="A41" i="9"/>
  <c r="A14" i="9"/>
  <c r="A56" i="9"/>
  <c r="A43" i="9"/>
  <c r="A20" i="9"/>
  <c r="A18" i="9"/>
  <c r="A17" i="9"/>
  <c r="A24" i="9"/>
  <c r="A12" i="9"/>
  <c r="A31" i="9"/>
  <c r="A59" i="9"/>
  <c r="A9" i="9"/>
  <c r="A19" i="9"/>
  <c r="A49" i="9"/>
  <c r="A53" i="9"/>
  <c r="A60" i="9"/>
  <c r="A10" i="9"/>
  <c r="A36" i="9"/>
  <c r="A77" i="9"/>
  <c r="A26" i="9"/>
  <c r="A55" i="9"/>
  <c r="A13" i="9"/>
  <c r="A25" i="9"/>
  <c r="A46" i="9"/>
  <c r="A52" i="9"/>
  <c r="A23" i="9"/>
  <c r="A47" i="9"/>
  <c r="A28" i="9"/>
  <c r="A70" i="9"/>
  <c r="A58" i="9"/>
  <c r="A45" i="9"/>
  <c r="A34" i="9"/>
  <c r="A54" i="9"/>
  <c r="A61" i="9"/>
  <c r="A48" i="9"/>
  <c r="A40" i="9"/>
  <c r="A50" i="9"/>
  <c r="A16" i="9"/>
  <c r="A39" i="9"/>
  <c r="D75" i="9" l="1"/>
  <c r="D74" i="9"/>
  <c r="D66" i="9"/>
  <c r="A66" i="9"/>
  <c r="A67" i="9"/>
  <c r="A7" i="9"/>
  <c r="D73" i="9"/>
  <c r="D65" i="9"/>
  <c r="D76" i="9"/>
  <c r="D72" i="9"/>
  <c r="D70" i="9"/>
  <c r="D80" i="9"/>
  <c r="D79" i="9"/>
  <c r="D69" i="9"/>
  <c r="D77" i="9"/>
  <c r="A74" i="9"/>
  <c r="A73" i="9"/>
  <c r="A71" i="9"/>
  <c r="A78" i="9"/>
  <c r="A68" i="9"/>
  <c r="A76" i="9"/>
  <c r="A69" i="9"/>
  <c r="A75" i="9"/>
  <c r="A79" i="9"/>
  <c r="A72" i="9"/>
  <c r="A65" i="9"/>
  <c r="A64" i="9"/>
  <c r="D8" i="9" l="1"/>
  <c r="M3" i="5" l="1"/>
  <c r="K3" i="5" l="1"/>
  <c r="N3" i="5"/>
  <c r="O3" i="5"/>
  <c r="G3" i="5"/>
  <c r="I3" i="5"/>
  <c r="L3" i="5"/>
  <c r="H3" i="5"/>
  <c r="J3" i="5"/>
  <c r="P3" i="5"/>
  <c r="Q3" i="5" l="1"/>
  <c r="K45" i="1" l="1"/>
  <c r="K67" i="1"/>
  <c r="K50" i="1"/>
  <c r="K57" i="1"/>
  <c r="K71" i="1"/>
  <c r="K54" i="1"/>
  <c r="K22" i="1"/>
  <c r="K27" i="1"/>
  <c r="K36" i="1"/>
  <c r="K33" i="1"/>
  <c r="K64" i="1"/>
  <c r="K60" i="1"/>
  <c r="K82" i="1"/>
  <c r="K47" i="1"/>
  <c r="K24" i="1"/>
  <c r="K30" i="1"/>
  <c r="K43" i="1"/>
  <c r="K31" i="1"/>
  <c r="K39" i="1"/>
  <c r="X2" i="24" l="1"/>
  <c r="V2" i="24"/>
  <c r="W2" i="24" l="1"/>
  <c r="Z6" i="24" l="1"/>
  <c r="W6" i="25"/>
  <c r="W2" i="25"/>
  <c r="Z2" i="24"/>
  <c r="W7" i="25" l="1"/>
  <c r="Z7" i="24"/>
  <c r="Z5" i="24"/>
  <c r="W5" i="25"/>
  <c r="Z4" i="24"/>
  <c r="W4" i="25"/>
  <c r="Z3" i="24"/>
  <c r="W3" i="25"/>
  <c r="Z74" i="24" l="1"/>
  <c r="W74" i="25"/>
  <c r="Z71" i="24"/>
  <c r="W71" i="25"/>
  <c r="W69" i="25"/>
  <c r="Z69" i="24"/>
  <c r="W38" i="25"/>
  <c r="Z38" i="24"/>
  <c r="Z81" i="24"/>
  <c r="W81" i="25"/>
  <c r="W41" i="25" l="1"/>
  <c r="Z41" i="24"/>
  <c r="Z56" i="24"/>
  <c r="W56" i="25"/>
  <c r="W26" i="25"/>
  <c r="Z26" i="24"/>
  <c r="Z40" i="24"/>
  <c r="W40" i="25"/>
  <c r="Z8" i="24"/>
  <c r="W8" i="25"/>
  <c r="W60" i="25"/>
  <c r="Z60" i="24"/>
  <c r="W29" i="25"/>
  <c r="Z29" i="24"/>
  <c r="W13" i="25"/>
  <c r="Z13" i="24"/>
  <c r="W32" i="25"/>
  <c r="Z32" i="24"/>
  <c r="Z51" i="24"/>
  <c r="W51" i="25"/>
  <c r="W39" i="25"/>
  <c r="Z39" i="24"/>
  <c r="W18" i="25"/>
  <c r="Z18" i="24"/>
  <c r="Z28" i="24"/>
  <c r="W28" i="25"/>
  <c r="Z54" i="24"/>
  <c r="W54" i="25"/>
  <c r="W14" i="25"/>
  <c r="Z14" i="24"/>
  <c r="W46" i="25"/>
  <c r="Z46" i="24"/>
  <c r="Z16" i="24"/>
  <c r="W16" i="25"/>
  <c r="Z53" i="24"/>
  <c r="W53" i="25"/>
  <c r="W31" i="25"/>
  <c r="Z31" i="24"/>
  <c r="Z9" i="24"/>
  <c r="W9" i="25"/>
  <c r="Z57" i="24"/>
  <c r="W57" i="25"/>
  <c r="Z58" i="24"/>
  <c r="W58" i="25"/>
  <c r="Z20" i="24"/>
  <c r="W20" i="25"/>
  <c r="Z42" i="24"/>
  <c r="W42" i="25"/>
  <c r="Z63" i="24"/>
  <c r="W63" i="25"/>
  <c r="W10" i="25"/>
  <c r="Z10" i="24"/>
  <c r="Z77" i="24"/>
  <c r="W77" i="25"/>
  <c r="Z75" i="24"/>
  <c r="W75" i="25"/>
  <c r="W80" i="25"/>
  <c r="Z80" i="24"/>
  <c r="Z64" i="24"/>
  <c r="W64" i="25"/>
  <c r="Z24" i="24"/>
  <c r="W24" i="25"/>
  <c r="Z17" i="24"/>
  <c r="W17" i="25"/>
  <c r="Z62" i="24"/>
  <c r="W62" i="25"/>
  <c r="Z65" i="24"/>
  <c r="W65" i="25"/>
  <c r="Z34" i="24"/>
  <c r="W34" i="25"/>
  <c r="Z12" i="24"/>
  <c r="W12" i="25"/>
  <c r="W48" i="25"/>
  <c r="Z48" i="24"/>
  <c r="W36" i="25"/>
  <c r="Z36" i="24"/>
  <c r="W19" i="25"/>
  <c r="Z19" i="24"/>
  <c r="W55" i="25"/>
  <c r="Z55" i="24"/>
  <c r="W61" i="25"/>
  <c r="Z61" i="24"/>
  <c r="W37" i="25"/>
  <c r="Z37" i="24"/>
  <c r="W25" i="25"/>
  <c r="Z25" i="24"/>
  <c r="Z72" i="24"/>
  <c r="W72" i="25"/>
  <c r="W76" i="25"/>
  <c r="Z76" i="24"/>
  <c r="Z15" i="24"/>
  <c r="W15" i="25"/>
  <c r="W49" i="25"/>
  <c r="Z49" i="24"/>
  <c r="Z33" i="24"/>
  <c r="W33" i="25"/>
  <c r="Z78" i="24"/>
  <c r="W78" i="25"/>
  <c r="Z21" i="24"/>
  <c r="W21" i="25"/>
  <c r="Z45" i="24"/>
  <c r="W45" i="25"/>
  <c r="Z66" i="24"/>
  <c r="W66" i="25"/>
  <c r="Z11" i="24"/>
  <c r="W11" i="25"/>
  <c r="W73" i="25"/>
  <c r="Z73" i="24"/>
  <c r="W23" i="25"/>
  <c r="Z23" i="24"/>
  <c r="Z79" i="24"/>
  <c r="W79" i="25"/>
  <c r="W70" i="25"/>
  <c r="Z70" i="24"/>
  <c r="Z35" i="24"/>
  <c r="W35" i="25"/>
  <c r="Z22" i="24"/>
  <c r="W22" i="25"/>
  <c r="W50" i="25"/>
  <c r="Z50" i="24"/>
  <c r="W67" i="25"/>
  <c r="Z67" i="24"/>
  <c r="Z44" i="24"/>
  <c r="W44" i="25"/>
  <c r="Z30" i="24"/>
  <c r="W30" i="25"/>
  <c r="W52" i="25"/>
  <c r="Z52" i="24"/>
  <c r="Z59" i="24"/>
  <c r="W59" i="25"/>
  <c r="W47" i="25"/>
  <c r="Z47" i="24"/>
  <c r="Z43" i="24"/>
  <c r="W43" i="25"/>
  <c r="Z68" i="24"/>
  <c r="W68" i="25"/>
  <c r="W27" i="25"/>
  <c r="Z27" i="24"/>
  <c r="K9" i="8" l="1"/>
  <c r="S9" i="8"/>
  <c r="H9" i="8"/>
  <c r="M9" i="8"/>
  <c r="P9" i="8"/>
  <c r="R9" i="8"/>
  <c r="L9" i="8"/>
  <c r="T9" i="8"/>
  <c r="N9" i="8"/>
  <c r="I9" i="8"/>
  <c r="Q9" i="8"/>
  <c r="J9" i="8"/>
  <c r="B32" i="27" l="1"/>
  <c r="B31" i="27"/>
  <c r="B30" i="27"/>
  <c r="B27" i="27"/>
  <c r="B28" i="27"/>
  <c r="B29" i="27"/>
  <c r="R32" i="27" l="1"/>
  <c r="R28" i="27"/>
  <c r="Z28" i="27" s="1"/>
  <c r="R30" i="27"/>
  <c r="S30" i="27" s="1"/>
  <c r="R29" i="27"/>
  <c r="Y30" i="27"/>
  <c r="X30" i="27"/>
  <c r="T30" i="27"/>
  <c r="U30" i="27"/>
  <c r="R31" i="27"/>
  <c r="U28" i="27"/>
  <c r="V28" i="27"/>
  <c r="X28" i="27"/>
  <c r="Z32" i="27"/>
  <c r="S32" i="27"/>
  <c r="V32" i="27"/>
  <c r="T32" i="27"/>
  <c r="W32" i="27"/>
  <c r="X32" i="27"/>
  <c r="Y32" i="27"/>
  <c r="U32" i="27"/>
  <c r="K77" i="1"/>
  <c r="K88" i="1"/>
  <c r="K76" i="1"/>
  <c r="W28" i="27" l="1"/>
  <c r="T28" i="27"/>
  <c r="S28" i="27"/>
  <c r="Z30" i="27"/>
  <c r="Y28" i="27"/>
  <c r="W30" i="27"/>
  <c r="V30" i="27"/>
  <c r="Z29" i="27"/>
  <c r="V29" i="27"/>
  <c r="S29" i="27"/>
  <c r="T29" i="27"/>
  <c r="U29" i="27"/>
  <c r="W29" i="27"/>
  <c r="X29" i="27"/>
  <c r="Y29" i="27"/>
  <c r="Z31" i="27"/>
  <c r="X31" i="27"/>
  <c r="S31" i="27"/>
  <c r="U31" i="27"/>
  <c r="T31" i="27"/>
  <c r="V31" i="27"/>
  <c r="W31" i="27"/>
  <c r="Y31" i="27"/>
  <c r="L76" i="1"/>
  <c r="L77" i="1"/>
  <c r="L41" i="1"/>
  <c r="L40" i="1"/>
  <c r="L37" i="1"/>
  <c r="L88" i="1"/>
  <c r="L38" i="1"/>
  <c r="L34" i="1"/>
  <c r="L73" i="8" l="1"/>
  <c r="L70" i="8"/>
  <c r="J69" i="8"/>
  <c r="J114" i="8"/>
  <c r="J115" i="8"/>
  <c r="J71" i="8"/>
  <c r="H117" i="8"/>
  <c r="H120" i="8"/>
  <c r="J117" i="8"/>
  <c r="L67" i="8"/>
  <c r="L68" i="8"/>
  <c r="H119" i="8"/>
  <c r="H68" i="8"/>
  <c r="H67" i="8"/>
  <c r="J68" i="8"/>
  <c r="L69" i="8"/>
  <c r="H116" i="8"/>
  <c r="H66" i="8"/>
  <c r="L119" i="8"/>
  <c r="J119" i="8"/>
  <c r="L71" i="8"/>
  <c r="H72" i="8"/>
  <c r="L116" i="8"/>
  <c r="H71" i="8"/>
  <c r="H70" i="8"/>
  <c r="H73" i="8"/>
  <c r="H113" i="8"/>
  <c r="L66" i="8"/>
  <c r="L120" i="8"/>
  <c r="J116" i="8"/>
  <c r="L115" i="8"/>
  <c r="H69" i="8"/>
  <c r="J70" i="8"/>
  <c r="J73" i="8"/>
  <c r="J113" i="8"/>
  <c r="L72" i="8"/>
  <c r="J66" i="8"/>
  <c r="H114" i="8"/>
  <c r="H115" i="8"/>
  <c r="J120" i="8"/>
  <c r="J67" i="8"/>
  <c r="L114" i="8"/>
  <c r="J72" i="8"/>
  <c r="L113" i="8"/>
  <c r="L117" i="8"/>
  <c r="L7" i="8" l="1"/>
  <c r="R7" i="8"/>
  <c r="H7" i="8"/>
  <c r="O7" i="8"/>
  <c r="N7" i="8"/>
  <c r="Q7" i="8"/>
  <c r="M7" i="8"/>
  <c r="S7" i="8"/>
  <c r="J7" i="8"/>
  <c r="T7" i="8"/>
  <c r="I4" i="8"/>
  <c r="T4" i="8"/>
  <c r="O4" i="8"/>
  <c r="N4" i="8"/>
  <c r="Q4" i="8"/>
  <c r="S4" i="8"/>
  <c r="K4" i="8"/>
  <c r="H4" i="8"/>
  <c r="P4" i="8"/>
  <c r="M4" i="8"/>
  <c r="J4" i="8"/>
  <c r="R4" i="8"/>
  <c r="J8" i="8"/>
  <c r="P8" i="8"/>
  <c r="L8" i="8"/>
  <c r="Q8" i="8"/>
  <c r="R8" i="8"/>
  <c r="T8" i="8"/>
  <c r="S8" i="8"/>
  <c r="M8" i="8"/>
  <c r="O8" i="8"/>
  <c r="K8" i="8"/>
  <c r="T3" i="8"/>
  <c r="L3" i="8"/>
  <c r="O3" i="8"/>
  <c r="H3" i="8"/>
  <c r="R3" i="8"/>
  <c r="P3" i="8"/>
  <c r="Q3" i="8"/>
  <c r="S3" i="8"/>
  <c r="K3" i="8"/>
  <c r="J3" i="8"/>
  <c r="M3" i="8"/>
  <c r="S106" i="8"/>
  <c r="J106" i="8"/>
  <c r="L106" i="8"/>
  <c r="R106" i="8"/>
  <c r="O106" i="8"/>
  <c r="K106" i="8"/>
  <c r="I106" i="8"/>
  <c r="P106" i="8"/>
  <c r="T106" i="8"/>
  <c r="N106" i="8"/>
  <c r="Q106" i="8"/>
  <c r="R104" i="8"/>
  <c r="J104" i="8"/>
  <c r="Q104" i="8"/>
  <c r="O104" i="8"/>
  <c r="P104" i="8"/>
  <c r="L104" i="8"/>
  <c r="M104" i="8"/>
  <c r="S104" i="8"/>
  <c r="T104" i="8"/>
  <c r="N104" i="8"/>
  <c r="H104" i="8"/>
  <c r="K101" i="8"/>
  <c r="M101" i="8"/>
  <c r="Q101" i="8"/>
  <c r="L101" i="8"/>
  <c r="O101" i="8"/>
  <c r="H101" i="8"/>
  <c r="P101" i="8"/>
  <c r="R101" i="8"/>
  <c r="J101" i="8"/>
  <c r="N101" i="8"/>
  <c r="S101" i="8"/>
  <c r="T101" i="8"/>
  <c r="O107" i="8"/>
  <c r="S107" i="8"/>
  <c r="P107" i="8"/>
  <c r="T107" i="8"/>
  <c r="K107" i="8"/>
  <c r="N107" i="8"/>
  <c r="R107" i="8"/>
  <c r="M107" i="8"/>
  <c r="H107" i="8"/>
  <c r="I107" i="8"/>
  <c r="L107" i="8"/>
  <c r="Q107" i="8"/>
  <c r="N8" i="8"/>
  <c r="M5" i="8"/>
  <c r="O5" i="8"/>
  <c r="I5" i="8"/>
  <c r="S5" i="8"/>
  <c r="L5" i="8"/>
  <c r="Q5" i="8"/>
  <c r="J5" i="8"/>
  <c r="K5" i="8"/>
  <c r="N5" i="8"/>
  <c r="P5" i="8"/>
  <c r="T5" i="8"/>
  <c r="R5" i="8"/>
  <c r="H102" i="8"/>
  <c r="K102" i="8"/>
  <c r="N102" i="8"/>
  <c r="M102" i="8"/>
  <c r="S102" i="8"/>
  <c r="P102" i="8"/>
  <c r="I102" i="8"/>
  <c r="Q102" i="8"/>
  <c r="R102" i="8"/>
  <c r="T102" i="8"/>
  <c r="O102" i="8"/>
  <c r="L102" i="8"/>
  <c r="J100" i="8"/>
  <c r="Q100" i="8"/>
  <c r="S100" i="8"/>
  <c r="L100" i="8"/>
  <c r="N100" i="8"/>
  <c r="M100" i="8"/>
  <c r="R100" i="8"/>
  <c r="T100" i="8"/>
  <c r="O100" i="8"/>
  <c r="K100" i="8"/>
  <c r="P100" i="8"/>
  <c r="I100" i="8"/>
  <c r="H6" i="8"/>
  <c r="T6" i="8"/>
  <c r="K6" i="8"/>
  <c r="S6" i="8"/>
  <c r="L6" i="8"/>
  <c r="R6" i="8"/>
  <c r="O6" i="8"/>
  <c r="M6" i="8"/>
  <c r="P6" i="8"/>
  <c r="Q6" i="8"/>
  <c r="I6" i="8"/>
  <c r="N6" i="8"/>
  <c r="S103" i="8"/>
  <c r="H103" i="8"/>
  <c r="Q103" i="8"/>
  <c r="R103" i="8"/>
  <c r="K103" i="8"/>
  <c r="J103" i="8"/>
  <c r="T103" i="8"/>
  <c r="M103" i="8"/>
  <c r="O103" i="8"/>
  <c r="P103" i="8"/>
  <c r="N103" i="8"/>
  <c r="K7" i="8"/>
  <c r="M113" i="8"/>
  <c r="M119" i="8"/>
  <c r="K68" i="8"/>
  <c r="K113" i="8"/>
  <c r="K117" i="8"/>
  <c r="I104" i="8" s="1"/>
  <c r="M73" i="8"/>
  <c r="K119" i="8"/>
  <c r="H106" i="8" s="1"/>
  <c r="M117" i="8"/>
  <c r="M120" i="8"/>
  <c r="M116" i="8"/>
  <c r="M71" i="8"/>
  <c r="M68" i="8"/>
  <c r="K114" i="8"/>
  <c r="K115" i="8"/>
  <c r="K72" i="8"/>
  <c r="K69" i="8"/>
  <c r="M66" i="8"/>
  <c r="M69" i="8"/>
  <c r="M115" i="8"/>
  <c r="M67" i="8"/>
  <c r="M114" i="8"/>
  <c r="K67" i="8"/>
  <c r="K120" i="8"/>
  <c r="M72" i="8"/>
  <c r="K116" i="8"/>
  <c r="I103" i="8" s="1"/>
  <c r="M70" i="8"/>
  <c r="P108" i="8" l="1"/>
  <c r="N108" i="8"/>
  <c r="S108" i="8"/>
  <c r="K11" i="8"/>
  <c r="F9" i="11" s="1"/>
  <c r="S11" i="8"/>
  <c r="N9" i="11" s="1"/>
  <c r="N16" i="11" s="1"/>
  <c r="Q108" i="8"/>
  <c r="Q11" i="8"/>
  <c r="L9" i="11" s="1"/>
  <c r="O108" i="8"/>
  <c r="T108" i="8"/>
  <c r="R11" i="8"/>
  <c r="M9" i="11" s="1"/>
  <c r="M16" i="11" s="1"/>
  <c r="R108" i="8"/>
  <c r="M11" i="8"/>
  <c r="H9" i="11" s="1"/>
  <c r="T11" i="8"/>
  <c r="O9" i="11" s="1"/>
  <c r="O16" i="11" s="1"/>
  <c r="I115" i="8" l="1"/>
  <c r="J102" i="8" s="1"/>
  <c r="I120" i="8"/>
  <c r="J107" i="8" s="1"/>
  <c r="U107" i="8" s="1"/>
  <c r="I69" i="8"/>
  <c r="J6" i="8" s="1"/>
  <c r="J11" i="8" l="1"/>
  <c r="E9" i="11" s="1"/>
  <c r="U6" i="8"/>
  <c r="J108" i="8"/>
  <c r="U102" i="8"/>
  <c r="K66" i="8" l="1"/>
  <c r="I3" i="8" s="1"/>
  <c r="K71" i="8"/>
  <c r="I8" i="8" s="1"/>
  <c r="I114" i="8"/>
  <c r="I101" i="8" s="1"/>
  <c r="I108" i="8" l="1"/>
  <c r="U101" i="8"/>
  <c r="I113" i="8" l="1"/>
  <c r="H100" i="8" s="1"/>
  <c r="K73" i="8"/>
  <c r="K70" i="8"/>
  <c r="I7" i="8" s="1"/>
  <c r="U100" i="8" l="1"/>
  <c r="H108" i="8"/>
  <c r="I11" i="8"/>
  <c r="D9" i="11" s="1"/>
  <c r="I68" i="8"/>
  <c r="H5" i="8" s="1"/>
  <c r="I71" i="8"/>
  <c r="H8" i="8" s="1"/>
  <c r="U8" i="8" s="1"/>
  <c r="U5" i="8" l="1"/>
  <c r="H11" i="8"/>
  <c r="C9" i="11" l="1"/>
  <c r="J1" i="9" l="1"/>
  <c r="N6" i="9"/>
  <c r="I1" i="9" l="1"/>
  <c r="M6" i="9"/>
  <c r="K6" i="9"/>
  <c r="G1" i="9"/>
  <c r="F1" i="9"/>
  <c r="J6" i="9"/>
  <c r="O6" i="9"/>
  <c r="K1" i="9"/>
  <c r="H1" i="9"/>
  <c r="L6" i="9"/>
  <c r="I6" i="9"/>
  <c r="E1" i="9"/>
  <c r="D1" i="9"/>
  <c r="H6" i="9"/>
  <c r="I119" i="8" l="1"/>
  <c r="M106" i="8" s="1"/>
  <c r="M108" i="8" l="1"/>
  <c r="U106" i="8"/>
  <c r="I117" i="8"/>
  <c r="K104" i="8" s="1"/>
  <c r="K108" i="8" l="1"/>
  <c r="U104" i="8"/>
  <c r="H51" i="9"/>
  <c r="H79" i="9"/>
  <c r="H32" i="9"/>
  <c r="H39" i="9"/>
  <c r="H70" i="9"/>
  <c r="H91" i="9"/>
  <c r="H28" i="9"/>
  <c r="H43" i="9"/>
  <c r="H61" i="9"/>
  <c r="H77" i="9"/>
  <c r="H89" i="9"/>
  <c r="H95" i="9"/>
  <c r="H92" i="9"/>
  <c r="H17" i="9"/>
  <c r="H50" i="9"/>
  <c r="H7" i="9"/>
  <c r="H20" i="9"/>
  <c r="H96" i="9"/>
  <c r="H37" i="9"/>
  <c r="H49" i="9"/>
  <c r="H16" i="9"/>
  <c r="H86" i="9"/>
  <c r="H80" i="9"/>
  <c r="H26" i="9"/>
  <c r="H13" i="9"/>
  <c r="H82" i="9"/>
  <c r="H76" i="9"/>
  <c r="H59" i="9"/>
  <c r="H35" i="9"/>
  <c r="H22" i="9"/>
  <c r="H53" i="9"/>
  <c r="H31" i="9"/>
  <c r="H11" i="9"/>
  <c r="H33" i="9"/>
  <c r="H18" i="9"/>
  <c r="H67" i="9"/>
  <c r="H88" i="9"/>
  <c r="H12" i="9"/>
  <c r="H46" i="9"/>
  <c r="H64" i="9"/>
  <c r="H44" i="9"/>
  <c r="H65" i="9"/>
  <c r="H55" i="9"/>
  <c r="H15" i="9"/>
  <c r="H58" i="9"/>
  <c r="H83" i="9"/>
  <c r="H94" i="9"/>
  <c r="H52" i="9"/>
  <c r="H74" i="9"/>
  <c r="H57" i="9"/>
  <c r="H90" i="9"/>
  <c r="H75" i="9"/>
  <c r="H71" i="9"/>
  <c r="H24" i="9"/>
  <c r="H60" i="9"/>
  <c r="H25" i="9"/>
  <c r="H73" i="9"/>
  <c r="H21" i="9"/>
  <c r="H42" i="9"/>
  <c r="H8" i="9"/>
  <c r="H62" i="9"/>
  <c r="H93" i="9"/>
  <c r="H41" i="9"/>
  <c r="H85" i="9"/>
  <c r="H69" i="9"/>
  <c r="H47" i="9"/>
  <c r="H48" i="9"/>
  <c r="H81" i="9"/>
  <c r="H84" i="9"/>
  <c r="H30" i="9"/>
  <c r="H63" i="9"/>
  <c r="H72" i="9"/>
  <c r="H45" i="9"/>
  <c r="H27" i="9"/>
  <c r="H78" i="9"/>
  <c r="H29" i="9"/>
  <c r="H97" i="9"/>
  <c r="H40" i="9"/>
  <c r="H56" i="9"/>
  <c r="H66" i="9"/>
  <c r="H34" i="9"/>
  <c r="H10" i="9"/>
  <c r="H54" i="9"/>
  <c r="H19" i="9"/>
  <c r="H36" i="9"/>
  <c r="H14" i="9"/>
  <c r="H38" i="9"/>
  <c r="H23" i="9"/>
  <c r="H87" i="9"/>
  <c r="H68" i="9"/>
  <c r="H9" i="9"/>
  <c r="I116" i="8"/>
  <c r="L103" i="8" s="1"/>
  <c r="I67" i="8"/>
  <c r="L4" i="8" s="1"/>
  <c r="L11" i="8" l="1"/>
  <c r="U4" i="8"/>
  <c r="L108" i="8"/>
  <c r="U108" i="8" s="1"/>
  <c r="U103" i="8"/>
  <c r="I72" i="8"/>
  <c r="O9" i="8" s="1"/>
  <c r="G9" i="11" l="1"/>
  <c r="U9" i="8"/>
  <c r="O11" i="8"/>
  <c r="J9" i="11" s="1"/>
  <c r="I70" i="8"/>
  <c r="P7" i="8" s="1"/>
  <c r="I73" i="8"/>
  <c r="P11" i="8" l="1"/>
  <c r="K9" i="11" s="1"/>
  <c r="U7" i="8"/>
  <c r="I66" i="8"/>
  <c r="N3" i="8" s="1"/>
  <c r="N11" i="8" l="1"/>
  <c r="U3" i="8"/>
  <c r="I9" i="11" l="1"/>
  <c r="P9" i="11" s="1"/>
  <c r="U11" i="8"/>
  <c r="B191" i="5" l="1"/>
  <c r="B111" i="5"/>
  <c r="B164" i="5"/>
  <c r="B166" i="5"/>
  <c r="B122" i="5"/>
  <c r="B189" i="5"/>
  <c r="B99" i="5"/>
  <c r="B71" i="5"/>
  <c r="B183" i="5"/>
  <c r="B176" i="5"/>
  <c r="B70" i="5"/>
  <c r="B180" i="5"/>
  <c r="B172" i="5"/>
  <c r="B127" i="5"/>
  <c r="B120" i="5"/>
  <c r="B119" i="5"/>
  <c r="B65" i="5"/>
  <c r="B115" i="5"/>
  <c r="B185" i="5"/>
  <c r="B109" i="5"/>
  <c r="B145" i="5"/>
  <c r="B80" i="5"/>
  <c r="B137" i="5"/>
  <c r="B128" i="5"/>
  <c r="B190" i="5"/>
  <c r="B108" i="5"/>
  <c r="B92" i="5"/>
  <c r="B139" i="5"/>
  <c r="B91" i="5"/>
  <c r="B86" i="5"/>
  <c r="B125" i="5"/>
  <c r="B159" i="5"/>
  <c r="B78" i="5"/>
  <c r="B118" i="5"/>
  <c r="B79" i="5"/>
  <c r="B114" i="5"/>
  <c r="B105" i="5"/>
  <c r="B146" i="5"/>
  <c r="B148" i="5"/>
  <c r="B157" i="5"/>
  <c r="B107" i="5"/>
  <c r="B153" i="5"/>
  <c r="B95" i="5"/>
  <c r="B138" i="5"/>
  <c r="B155" i="5"/>
  <c r="C6" i="5" s="1"/>
  <c r="C52" i="5" s="1"/>
  <c r="B158" i="5"/>
  <c r="B130" i="5"/>
  <c r="B131" i="5"/>
  <c r="B87" i="5"/>
  <c r="B96" i="5"/>
  <c r="B98" i="5"/>
  <c r="B76" i="5"/>
  <c r="B77" i="5"/>
  <c r="B200" i="5"/>
  <c r="B168" i="5"/>
  <c r="B123" i="5"/>
  <c r="B124" i="5"/>
  <c r="B171" i="5"/>
  <c r="B75" i="5"/>
  <c r="B116" i="5"/>
  <c r="B160" i="5"/>
  <c r="B196" i="5"/>
  <c r="B121" i="5"/>
  <c r="B126" i="5"/>
  <c r="B110" i="5"/>
  <c r="B193" i="5"/>
  <c r="B170" i="5"/>
  <c r="B136" i="5"/>
  <c r="B106" i="5"/>
  <c r="B198" i="5"/>
  <c r="B100" i="5"/>
  <c r="B74" i="5"/>
  <c r="B113" i="5"/>
  <c r="B132" i="5"/>
  <c r="C3" i="5" s="1"/>
  <c r="C49" i="5" s="1"/>
  <c r="B195" i="5"/>
  <c r="B135" i="5"/>
  <c r="B197" i="5"/>
  <c r="B68" i="5"/>
  <c r="C5" i="5" s="1"/>
  <c r="C21" i="5" s="1"/>
  <c r="C31" i="5" s="1"/>
  <c r="B194" i="5"/>
  <c r="B192" i="5"/>
  <c r="B152" i="5"/>
  <c r="B179" i="5"/>
  <c r="B143" i="5"/>
  <c r="B103" i="5"/>
  <c r="B173" i="5"/>
  <c r="B156" i="5"/>
  <c r="B199" i="5"/>
  <c r="B175" i="5"/>
  <c r="B140" i="5"/>
  <c r="B186" i="5"/>
  <c r="B102" i="5"/>
  <c r="B97" i="5"/>
  <c r="B141" i="5"/>
  <c r="B89" i="5"/>
  <c r="B161" i="5"/>
  <c r="B73" i="5"/>
  <c r="B144" i="5"/>
  <c r="C8" i="5" s="1"/>
  <c r="C44" i="5" s="1"/>
  <c r="B188" i="5"/>
  <c r="B162" i="5"/>
  <c r="B94" i="5"/>
  <c r="B177" i="5"/>
  <c r="B165" i="5"/>
  <c r="B104" i="5"/>
  <c r="B163" i="5"/>
  <c r="B178" i="5"/>
  <c r="B69" i="5"/>
  <c r="B182" i="5"/>
  <c r="B187" i="5"/>
  <c r="C4" i="5" s="1"/>
  <c r="C50" i="5" s="1"/>
  <c r="B67" i="5"/>
  <c r="B169" i="5"/>
  <c r="B117" i="5"/>
  <c r="B90" i="5"/>
  <c r="B147" i="5"/>
  <c r="B129" i="5"/>
  <c r="B101" i="5"/>
  <c r="B72" i="5"/>
  <c r="B174" i="5"/>
  <c r="B154" i="5"/>
  <c r="B134" i="5"/>
  <c r="B142" i="5"/>
  <c r="B151" i="5"/>
  <c r="B88" i="5"/>
  <c r="B149" i="5"/>
  <c r="B112" i="5"/>
  <c r="B181" i="5"/>
  <c r="B66" i="5"/>
  <c r="B93" i="5"/>
  <c r="M43" i="5"/>
  <c r="N43" i="5"/>
  <c r="G53" i="5"/>
  <c r="N53" i="5"/>
  <c r="F43" i="5"/>
  <c r="J43" i="5"/>
  <c r="B85" i="5"/>
  <c r="J53" i="5"/>
  <c r="F53" i="5"/>
  <c r="G43" i="5"/>
  <c r="H43" i="5"/>
  <c r="E43" i="5"/>
  <c r="H53" i="5"/>
  <c r="F23" i="5"/>
  <c r="L43" i="5"/>
  <c r="K43" i="5"/>
  <c r="M53" i="5"/>
  <c r="I53" i="5"/>
  <c r="G23" i="5"/>
  <c r="I43" i="5"/>
  <c r="E53" i="5"/>
  <c r="L53" i="5"/>
  <c r="F33" i="5"/>
  <c r="C39" i="5" l="1"/>
  <c r="K39" i="5" s="1"/>
  <c r="C41" i="5"/>
  <c r="C51" i="5"/>
  <c r="C40" i="5"/>
  <c r="K40" i="5" s="1"/>
  <c r="C19" i="5"/>
  <c r="C29" i="5" s="1"/>
  <c r="C24" i="5"/>
  <c r="C34" i="5" s="1"/>
  <c r="C54" i="5"/>
  <c r="C22" i="5"/>
  <c r="C32" i="5" s="1"/>
  <c r="C42" i="5"/>
  <c r="K42" i="5" s="1"/>
  <c r="C20" i="5"/>
  <c r="C30" i="5" s="1"/>
  <c r="H7" i="5"/>
  <c r="K44" i="5"/>
  <c r="O43" i="5"/>
  <c r="O53" i="5"/>
  <c r="K41" i="5"/>
  <c r="K45" i="5" l="1"/>
  <c r="L39" i="5" l="1"/>
  <c r="I39" i="5"/>
  <c r="J39" i="5"/>
  <c r="M39" i="5"/>
  <c r="H39" i="5"/>
  <c r="N39" i="5"/>
  <c r="L40" i="5" l="1"/>
  <c r="M42" i="5"/>
  <c r="H40" i="5"/>
  <c r="L42" i="5"/>
  <c r="N44" i="5"/>
  <c r="I42" i="5"/>
  <c r="J42" i="5"/>
  <c r="L44" i="5"/>
  <c r="J40" i="5"/>
  <c r="M44" i="5"/>
  <c r="H42" i="5"/>
  <c r="N40" i="5"/>
  <c r="J44" i="5"/>
  <c r="M40" i="5"/>
  <c r="N42" i="5"/>
  <c r="I44" i="5"/>
  <c r="I40" i="5"/>
  <c r="H44" i="5"/>
  <c r="H41" i="5" l="1"/>
  <c r="H45" i="5" s="1"/>
  <c r="N41" i="5"/>
  <c r="N45" i="5" s="1"/>
  <c r="M41" i="5"/>
  <c r="M45" i="5" s="1"/>
  <c r="L41" i="5"/>
  <c r="L45" i="5" s="1"/>
  <c r="J41" i="5"/>
  <c r="J45" i="5" s="1"/>
  <c r="I41" i="5"/>
  <c r="I45" i="5" s="1"/>
  <c r="G40" i="5" l="1"/>
  <c r="G44" i="5"/>
  <c r="G42" i="5"/>
  <c r="G39" i="5"/>
  <c r="G41" i="5"/>
  <c r="G45" i="5" l="1"/>
  <c r="F41" i="5"/>
  <c r="E42" i="5"/>
  <c r="F40" i="5"/>
  <c r="F39" i="5"/>
  <c r="F44" i="5"/>
  <c r="F42" i="5"/>
  <c r="F45" i="5" l="1"/>
  <c r="O42" i="5"/>
  <c r="E41" i="5"/>
  <c r="O41" i="5" s="1"/>
  <c r="J52" i="5"/>
  <c r="G52" i="5"/>
  <c r="I52" i="5"/>
  <c r="H52" i="5"/>
  <c r="F52" i="5"/>
  <c r="E44" i="5"/>
  <c r="O44" i="5" s="1"/>
  <c r="E40" i="5"/>
  <c r="O40" i="5" s="1"/>
  <c r="E39" i="5"/>
  <c r="O39" i="5" l="1"/>
  <c r="E45" i="5"/>
  <c r="O45" i="5" s="1"/>
  <c r="G54" i="5"/>
  <c r="F54" i="5"/>
  <c r="H54" i="5"/>
  <c r="I54" i="5"/>
  <c r="J54" i="5"/>
  <c r="F50" i="5"/>
  <c r="G50" i="5"/>
  <c r="H50" i="5"/>
  <c r="I50" i="5"/>
  <c r="J50" i="5"/>
  <c r="F51" i="5"/>
  <c r="G51" i="5"/>
  <c r="H51" i="5"/>
  <c r="J51" i="5"/>
  <c r="I51" i="5"/>
  <c r="J49" i="5"/>
  <c r="H49" i="5"/>
  <c r="F49" i="5"/>
  <c r="G49" i="5"/>
  <c r="I49" i="5"/>
  <c r="E52" i="5"/>
  <c r="H55" i="5" l="1"/>
  <c r="F55" i="5"/>
  <c r="J55" i="5"/>
  <c r="I55" i="5"/>
  <c r="G55" i="5"/>
  <c r="E50" i="5"/>
  <c r="E54" i="5"/>
  <c r="E51" i="5"/>
  <c r="E49" i="5"/>
  <c r="E55" i="5" l="1"/>
  <c r="M52" i="5" l="1"/>
  <c r="M51" i="5"/>
  <c r="M54" i="5"/>
  <c r="M50" i="5"/>
  <c r="M49" i="5"/>
  <c r="N52" i="5"/>
  <c r="N51" i="5"/>
  <c r="N50" i="5"/>
  <c r="N49" i="5"/>
  <c r="N54" i="5"/>
  <c r="M55" i="5" l="1"/>
  <c r="N55" i="5"/>
  <c r="L51" i="5"/>
  <c r="L52" i="5"/>
  <c r="L49" i="5"/>
  <c r="L50" i="5"/>
  <c r="L54" i="5"/>
  <c r="O51" i="5" l="1"/>
  <c r="L55" i="5"/>
  <c r="O55" i="5" s="1"/>
  <c r="O49" i="5"/>
  <c r="O50" i="5"/>
  <c r="O54" i="5"/>
  <c r="O52" i="5"/>
  <c r="W3" i="7" l="1"/>
  <c r="Q3" i="7" l="1"/>
  <c r="R3" i="7"/>
  <c r="L3" i="7"/>
  <c r="K3" i="7"/>
  <c r="N3" i="7" l="1" a="1"/>
  <c r="N3" i="7" s="1"/>
  <c r="P3" i="7"/>
  <c r="J3" i="7"/>
  <c r="M3" i="7" l="1" a="1"/>
  <c r="M3" i="7" s="1"/>
  <c r="O3" i="7" a="1"/>
  <c r="O3" i="7" s="1"/>
  <c r="G3" i="7" l="1"/>
  <c r="S3" i="7" s="1"/>
  <c r="H3" i="7"/>
  <c r="T3" i="7" s="1"/>
  <c r="D8" i="11" s="1"/>
  <c r="I3" i="7"/>
  <c r="U3" i="7" s="1"/>
  <c r="E8" i="11" s="1"/>
  <c r="X3" i="7" l="1"/>
  <c r="C8" i="11"/>
  <c r="P8" i="11" l="1"/>
  <c r="M62" i="1" l="1"/>
  <c r="M61" i="1"/>
  <c r="M52" i="1"/>
  <c r="M51" i="1"/>
  <c r="M41" i="1"/>
  <c r="M40" i="1"/>
  <c r="M29" i="1"/>
  <c r="M28" i="1"/>
  <c r="M17" i="1"/>
  <c r="M16" i="1"/>
  <c r="M26" i="1" l="1"/>
  <c r="M66" i="1"/>
  <c r="M11" i="1"/>
  <c r="M12" i="1"/>
  <c r="M14" i="1"/>
  <c r="M19" i="1"/>
  <c r="M20" i="1"/>
  <c r="M23" i="1"/>
  <c r="M25" i="1"/>
  <c r="M32" i="1"/>
  <c r="M34" i="1"/>
  <c r="M37" i="1"/>
  <c r="M38" i="1"/>
  <c r="M44" i="1"/>
  <c r="M46" i="1"/>
  <c r="M48" i="1"/>
  <c r="M49" i="1"/>
  <c r="M55" i="1"/>
  <c r="M56" i="1"/>
  <c r="M58" i="1"/>
  <c r="M59" i="1"/>
  <c r="M65" i="1"/>
  <c r="M68" i="1"/>
  <c r="M69" i="1"/>
  <c r="M70" i="1"/>
  <c r="M72" i="1"/>
  <c r="M73" i="1"/>
  <c r="M74" i="1"/>
  <c r="M75" i="1"/>
  <c r="M78" i="1"/>
  <c r="M79" i="1"/>
  <c r="M80" i="1"/>
  <c r="M81" i="1"/>
  <c r="M83" i="1"/>
  <c r="M84" i="1"/>
  <c r="M85" i="1"/>
  <c r="M86" i="1"/>
  <c r="M87" i="1"/>
  <c r="M89" i="1"/>
  <c r="M9" i="1"/>
  <c r="M7" i="1" l="1"/>
  <c r="L44" i="1" l="1"/>
  <c r="L46" i="1" l="1"/>
  <c r="L89" i="1"/>
  <c r="L65" i="1"/>
  <c r="L78" i="1"/>
  <c r="L55" i="1"/>
  <c r="L79" i="1" l="1"/>
  <c r="L48" i="1"/>
  <c r="L56" i="1"/>
  <c r="L66" i="1"/>
  <c r="L58" i="1" l="1"/>
  <c r="L68" i="1"/>
  <c r="L80" i="1"/>
  <c r="L81" i="1" l="1"/>
  <c r="L49" i="1"/>
  <c r="L69" i="1"/>
  <c r="L70" i="1" l="1"/>
  <c r="L59" i="1"/>
  <c r="L83" i="1"/>
  <c r="L84" i="1" l="1"/>
  <c r="L72" i="1"/>
  <c r="L51" i="1"/>
  <c r="L73" i="1" l="1"/>
  <c r="L85" i="1"/>
  <c r="L61" i="1"/>
  <c r="L86" i="1" l="1"/>
  <c r="L52" i="1"/>
  <c r="L74" i="1"/>
  <c r="L75" i="1" l="1"/>
  <c r="L87" i="1"/>
  <c r="L62" i="1"/>
  <c r="C8" i="1" l="1"/>
  <c r="AU10" i="27" l="1"/>
  <c r="AU13" i="27"/>
  <c r="AU8" i="27"/>
  <c r="AU12" i="27"/>
  <c r="AU9" i="27"/>
  <c r="AU11" i="27"/>
  <c r="AT8" i="27"/>
  <c r="AT10" i="27"/>
  <c r="AT9" i="27"/>
  <c r="AT13" i="27"/>
  <c r="AT12" i="27"/>
  <c r="AT11" i="27"/>
  <c r="AV10" i="27"/>
  <c r="AV9" i="27"/>
  <c r="AV11" i="27"/>
  <c r="AV13" i="27"/>
  <c r="AV8" i="27"/>
  <c r="AV12" i="27"/>
  <c r="AQ9" i="27" l="1"/>
  <c r="AQ13" i="27"/>
  <c r="AQ12" i="27"/>
  <c r="AQ11" i="27"/>
  <c r="AQ8" i="27"/>
  <c r="AQ10" i="27"/>
  <c r="AN8" i="27"/>
  <c r="AN12" i="27"/>
  <c r="AN9" i="27"/>
  <c r="AN11" i="27"/>
  <c r="AN13" i="27"/>
  <c r="AN10" i="27"/>
  <c r="AM8" i="27"/>
  <c r="AM12" i="27"/>
  <c r="AM9" i="27"/>
  <c r="AM11" i="27"/>
  <c r="AM10" i="27"/>
  <c r="AM13" i="27"/>
  <c r="AO9" i="27"/>
  <c r="AO11" i="27"/>
  <c r="AO13" i="27"/>
  <c r="AO10" i="27"/>
  <c r="AO12" i="27"/>
  <c r="AO8" i="27"/>
  <c r="M22" i="9" l="1"/>
  <c r="M57" i="9"/>
  <c r="M40" i="9"/>
  <c r="M9" i="9"/>
  <c r="M14" i="9"/>
  <c r="M35" i="9"/>
  <c r="M58" i="9"/>
  <c r="M87" i="9"/>
  <c r="M83" i="9"/>
  <c r="M24" i="9"/>
  <c r="M64" i="9"/>
  <c r="M93" i="9"/>
  <c r="M18" i="9"/>
  <c r="M37" i="9"/>
  <c r="M72" i="9"/>
  <c r="M69" i="9"/>
  <c r="M28" i="9"/>
  <c r="M13" i="9"/>
  <c r="M36" i="9"/>
  <c r="M91" i="9"/>
  <c r="M71" i="9"/>
  <c r="M61" i="9"/>
  <c r="M16" i="9"/>
  <c r="M29" i="9"/>
  <c r="M65" i="9"/>
  <c r="M26" i="9"/>
  <c r="M70" i="9"/>
  <c r="M54" i="9"/>
  <c r="M32" i="9"/>
  <c r="M86" i="9"/>
  <c r="M49" i="9"/>
  <c r="M50" i="9"/>
  <c r="M96" i="9"/>
  <c r="M34" i="9"/>
  <c r="M82" i="9"/>
  <c r="M21" i="9"/>
  <c r="M12" i="9"/>
  <c r="M45" i="9"/>
  <c r="M81" i="9"/>
  <c r="M89" i="9"/>
  <c r="M19" i="9"/>
  <c r="M31" i="9"/>
  <c r="M68" i="9"/>
  <c r="M94" i="9"/>
  <c r="M73" i="9"/>
  <c r="M38" i="9"/>
  <c r="M76" i="9"/>
  <c r="M53" i="9"/>
  <c r="M78" i="9"/>
  <c r="M56" i="9"/>
  <c r="M97" i="9"/>
  <c r="M7" i="9"/>
  <c r="M43" i="9"/>
  <c r="M63" i="9"/>
  <c r="M74" i="9"/>
  <c r="M44" i="9"/>
  <c r="M60" i="9"/>
  <c r="M84" i="9"/>
  <c r="M20" i="9"/>
  <c r="M33" i="9"/>
  <c r="M46" i="9"/>
  <c r="M23" i="9"/>
  <c r="M66" i="9"/>
  <c r="M95" i="9"/>
  <c r="M77" i="9"/>
  <c r="M11" i="9"/>
  <c r="M67" i="9"/>
  <c r="M8" i="9"/>
  <c r="M79" i="9"/>
  <c r="M92" i="9"/>
  <c r="M15" i="9"/>
  <c r="M47" i="9"/>
  <c r="M39" i="9"/>
  <c r="M62" i="9"/>
  <c r="M80" i="9"/>
  <c r="M17" i="9"/>
  <c r="M55" i="9"/>
  <c r="M52" i="9"/>
  <c r="M48" i="9"/>
  <c r="M42" i="9"/>
  <c r="M75" i="9"/>
  <c r="M51" i="9"/>
  <c r="M88" i="9"/>
  <c r="M27" i="9"/>
  <c r="M30" i="9"/>
  <c r="M85" i="9"/>
  <c r="M59" i="9"/>
  <c r="M10" i="9"/>
  <c r="M41" i="9"/>
  <c r="M25" i="9"/>
  <c r="M90" i="9"/>
  <c r="L75" i="9"/>
  <c r="L7" i="9"/>
  <c r="L67" i="9"/>
  <c r="L52" i="9"/>
  <c r="L71" i="9"/>
  <c r="L96" i="9"/>
  <c r="L65" i="9"/>
  <c r="L74" i="9"/>
  <c r="L8" i="9"/>
  <c r="L40" i="9"/>
  <c r="L64" i="9"/>
  <c r="L88" i="9"/>
  <c r="L90" i="9"/>
  <c r="L62" i="9"/>
  <c r="L31" i="9"/>
  <c r="L50" i="9"/>
  <c r="L49" i="9"/>
  <c r="L84" i="9"/>
  <c r="L43" i="9"/>
  <c r="L77" i="9"/>
  <c r="L55" i="9"/>
  <c r="L61" i="9"/>
  <c r="L10" i="9"/>
  <c r="L38" i="9"/>
  <c r="L93" i="9"/>
  <c r="L32" i="9"/>
  <c r="L87" i="9"/>
  <c r="L41" i="9"/>
  <c r="L23" i="9"/>
  <c r="L97" i="9"/>
  <c r="L89" i="9"/>
  <c r="L30" i="9"/>
  <c r="L54" i="9"/>
  <c r="L91" i="9"/>
  <c r="L66" i="9"/>
  <c r="L78" i="9"/>
  <c r="L92" i="9"/>
  <c r="L79" i="9"/>
  <c r="L42" i="9"/>
  <c r="L12" i="9"/>
  <c r="L82" i="9"/>
  <c r="L22" i="9"/>
  <c r="L76" i="9"/>
  <c r="L83" i="9"/>
  <c r="L47" i="9"/>
  <c r="L80" i="9"/>
  <c r="L60" i="9"/>
  <c r="L95" i="9"/>
  <c r="L45" i="9"/>
  <c r="L37" i="9"/>
  <c r="L15" i="9"/>
  <c r="L56" i="9"/>
  <c r="L35" i="9"/>
  <c r="L36" i="9"/>
  <c r="L58" i="9"/>
  <c r="L86" i="9"/>
  <c r="L25" i="9"/>
  <c r="L14" i="9"/>
  <c r="L44" i="9"/>
  <c r="L81" i="9"/>
  <c r="L16" i="9"/>
  <c r="L13" i="9"/>
  <c r="L17" i="9"/>
  <c r="L51" i="9"/>
  <c r="L9" i="9"/>
  <c r="L33" i="9"/>
  <c r="L21" i="9"/>
  <c r="L57" i="9"/>
  <c r="L27" i="9"/>
  <c r="L11" i="9"/>
  <c r="L48" i="9"/>
  <c r="L68" i="9"/>
  <c r="L19" i="9"/>
  <c r="L26" i="9"/>
  <c r="L70" i="9"/>
  <c r="L63" i="9"/>
  <c r="L28" i="9"/>
  <c r="L59" i="9"/>
  <c r="L20" i="9"/>
  <c r="L46" i="9"/>
  <c r="L24" i="9"/>
  <c r="L53" i="9"/>
  <c r="L73" i="9"/>
  <c r="L72" i="9"/>
  <c r="L29" i="9"/>
  <c r="L69" i="9"/>
  <c r="L85" i="9"/>
  <c r="L34" i="9"/>
  <c r="L39" i="9"/>
  <c r="L94" i="9"/>
  <c r="L18" i="9"/>
  <c r="O44" i="9"/>
  <c r="O62" i="9"/>
  <c r="O90" i="9"/>
  <c r="O94" i="9"/>
  <c r="O25" i="9"/>
  <c r="O77" i="9"/>
  <c r="O35" i="9"/>
  <c r="O45" i="9"/>
  <c r="O9" i="9"/>
  <c r="O96" i="9"/>
  <c r="O60" i="9"/>
  <c r="O56" i="9"/>
  <c r="O58" i="9"/>
  <c r="O41" i="9"/>
  <c r="O48" i="9"/>
  <c r="O74" i="9"/>
  <c r="O19" i="9"/>
  <c r="O81" i="9"/>
  <c r="O51" i="9"/>
  <c r="O54" i="9"/>
  <c r="O33" i="9"/>
  <c r="O69" i="9"/>
  <c r="O42" i="9"/>
  <c r="O18" i="9"/>
  <c r="O39" i="9"/>
  <c r="O95" i="9"/>
  <c r="O82" i="9"/>
  <c r="O83" i="9"/>
  <c r="O57" i="9"/>
  <c r="O29" i="9"/>
  <c r="O72" i="9"/>
  <c r="O22" i="9"/>
  <c r="O15" i="9"/>
  <c r="O24" i="9"/>
  <c r="O43" i="9"/>
  <c r="O85" i="9"/>
  <c r="O65" i="9"/>
  <c r="O86" i="9"/>
  <c r="O93" i="9"/>
  <c r="O75" i="9"/>
  <c r="O27" i="9"/>
  <c r="O23" i="9"/>
  <c r="O52" i="9"/>
  <c r="O32" i="9"/>
  <c r="O31" i="9"/>
  <c r="O59" i="9"/>
  <c r="O36" i="9"/>
  <c r="O71" i="9"/>
  <c r="O64" i="9"/>
  <c r="O50" i="9"/>
  <c r="O16" i="9"/>
  <c r="O34" i="9"/>
  <c r="O87" i="9"/>
  <c r="O12" i="9"/>
  <c r="O80" i="9"/>
  <c r="O38" i="9"/>
  <c r="O37" i="9"/>
  <c r="O13" i="9"/>
  <c r="O68" i="9"/>
  <c r="O61" i="9"/>
  <c r="O30" i="9"/>
  <c r="O49" i="9"/>
  <c r="O97" i="9"/>
  <c r="O55" i="9"/>
  <c r="O10" i="9"/>
  <c r="O28" i="9"/>
  <c r="O92" i="9"/>
  <c r="O7" i="9"/>
  <c r="O76" i="9"/>
  <c r="O46" i="9"/>
  <c r="O11" i="9"/>
  <c r="O91" i="9"/>
  <c r="O17" i="9"/>
  <c r="O47" i="9"/>
  <c r="O70" i="9"/>
  <c r="O26" i="9"/>
  <c r="O20" i="9"/>
  <c r="O78" i="9"/>
  <c r="O66" i="9"/>
  <c r="O79" i="9"/>
  <c r="O73" i="9"/>
  <c r="O84" i="9"/>
  <c r="O8" i="9"/>
  <c r="O53" i="9"/>
  <c r="O67" i="9"/>
  <c r="O89" i="9"/>
  <c r="O88" i="9"/>
  <c r="O14" i="9"/>
  <c r="O40" i="9"/>
  <c r="O63" i="9"/>
  <c r="O21" i="9"/>
  <c r="K79" i="9"/>
  <c r="K69" i="9"/>
  <c r="K56" i="9"/>
  <c r="K22" i="9"/>
  <c r="K89" i="9"/>
  <c r="K8" i="9"/>
  <c r="K62" i="9"/>
  <c r="K46" i="9"/>
  <c r="K75" i="9"/>
  <c r="K19" i="9"/>
  <c r="K93" i="9"/>
  <c r="K73" i="9"/>
  <c r="K65" i="9"/>
  <c r="K29" i="9"/>
  <c r="K18" i="9"/>
  <c r="K20" i="9"/>
  <c r="K37" i="9"/>
  <c r="K83" i="9"/>
  <c r="K63" i="9"/>
  <c r="K15" i="9"/>
  <c r="K90" i="9"/>
  <c r="K9" i="9"/>
  <c r="K30" i="9"/>
  <c r="K21" i="9"/>
  <c r="K33" i="9"/>
  <c r="K47" i="9"/>
  <c r="K48" i="9"/>
  <c r="K16" i="9"/>
  <c r="K24" i="9"/>
  <c r="K84" i="9"/>
  <c r="K52" i="9"/>
  <c r="K27" i="9"/>
  <c r="K70" i="9"/>
  <c r="K28" i="9"/>
  <c r="K80" i="9"/>
  <c r="K92" i="9"/>
  <c r="K32" i="9"/>
  <c r="K49" i="9"/>
  <c r="K31" i="9"/>
  <c r="K50" i="9"/>
  <c r="K91" i="9"/>
  <c r="K35" i="9"/>
  <c r="K81" i="9"/>
  <c r="K58" i="9"/>
  <c r="K23" i="9"/>
  <c r="K34" i="9"/>
  <c r="K59" i="9"/>
  <c r="K39" i="9"/>
  <c r="K17" i="9"/>
  <c r="K94" i="9"/>
  <c r="K60" i="9"/>
  <c r="K42" i="9"/>
  <c r="K55" i="9"/>
  <c r="K40" i="9"/>
  <c r="K77" i="9"/>
  <c r="K10" i="9"/>
  <c r="K36" i="9"/>
  <c r="K97" i="9"/>
  <c r="K72" i="9"/>
  <c r="K95" i="9"/>
  <c r="K25" i="9"/>
  <c r="K51" i="9"/>
  <c r="K87" i="9"/>
  <c r="K14" i="9"/>
  <c r="K71" i="9"/>
  <c r="K82" i="9"/>
  <c r="K88" i="9"/>
  <c r="K13" i="9"/>
  <c r="K64" i="9"/>
  <c r="K74" i="9"/>
  <c r="K67" i="9"/>
  <c r="K66" i="9"/>
  <c r="K53" i="9"/>
  <c r="K7" i="9"/>
  <c r="K12" i="9"/>
  <c r="K78" i="9"/>
  <c r="K43" i="9"/>
  <c r="K54" i="9"/>
  <c r="K44" i="9"/>
  <c r="K85" i="9"/>
  <c r="K68" i="9"/>
  <c r="K26" i="9"/>
  <c r="K61" i="9"/>
  <c r="K45" i="9"/>
  <c r="K57" i="9"/>
  <c r="K11" i="9"/>
  <c r="K96" i="9"/>
  <c r="K41" i="9"/>
  <c r="K38" i="9"/>
  <c r="K86" i="9"/>
  <c r="K76" i="9"/>
  <c r="AL8" i="27" l="1"/>
  <c r="AL11" i="27"/>
  <c r="AL9" i="27"/>
  <c r="AL13" i="27"/>
  <c r="AL10" i="27"/>
  <c r="AK13" i="27"/>
  <c r="AL12" i="27"/>
  <c r="J32" i="9" l="1"/>
  <c r="J49" i="9"/>
  <c r="J78" i="9"/>
  <c r="J11" i="9"/>
  <c r="J88" i="9"/>
  <c r="J75" i="9"/>
  <c r="J41" i="9"/>
  <c r="J16" i="9"/>
  <c r="J46" i="9"/>
  <c r="J62" i="9"/>
  <c r="J44" i="9"/>
  <c r="J79" i="9"/>
  <c r="J80" i="9"/>
  <c r="J14" i="9"/>
  <c r="J63" i="9"/>
  <c r="J25" i="9"/>
  <c r="J26" i="9"/>
  <c r="J86" i="9"/>
  <c r="J40" i="9"/>
  <c r="J90" i="9"/>
  <c r="J33" i="9"/>
  <c r="J61" i="9"/>
  <c r="J57" i="9"/>
  <c r="J52" i="9"/>
  <c r="J48" i="9"/>
  <c r="J9" i="9"/>
  <c r="J13" i="9"/>
  <c r="J92" i="9"/>
  <c r="J51" i="9"/>
  <c r="J83" i="9"/>
  <c r="J42" i="9"/>
  <c r="J29" i="9"/>
  <c r="J39" i="9"/>
  <c r="J87" i="9"/>
  <c r="J58" i="9"/>
  <c r="J35" i="9"/>
  <c r="J27" i="9"/>
  <c r="J65" i="9"/>
  <c r="J23" i="9"/>
  <c r="J18" i="9"/>
  <c r="J66" i="9"/>
  <c r="J54" i="9"/>
  <c r="J67" i="9"/>
  <c r="J70" i="9"/>
  <c r="J38" i="9"/>
  <c r="J10" i="9"/>
  <c r="J8" i="9"/>
  <c r="J59" i="9"/>
  <c r="J82" i="9"/>
  <c r="J64" i="9"/>
  <c r="J12" i="9"/>
  <c r="J22" i="9"/>
  <c r="J28" i="9"/>
  <c r="J36" i="9"/>
  <c r="J30" i="9"/>
  <c r="J96" i="9"/>
  <c r="J50" i="9"/>
  <c r="J69" i="9"/>
  <c r="J72" i="9"/>
  <c r="J95" i="9"/>
  <c r="J71" i="9"/>
  <c r="J84" i="9"/>
  <c r="J77" i="9"/>
  <c r="J56" i="9"/>
  <c r="J34" i="9"/>
  <c r="J60" i="9"/>
  <c r="J43" i="9"/>
  <c r="J20" i="9"/>
  <c r="J74" i="9"/>
  <c r="J55" i="9"/>
  <c r="J85" i="9"/>
  <c r="J15" i="9"/>
  <c r="J68" i="9"/>
  <c r="J21" i="9"/>
  <c r="J89" i="9"/>
  <c r="J37" i="9"/>
  <c r="J7" i="9"/>
  <c r="J47" i="9"/>
  <c r="J97" i="9"/>
  <c r="J31" i="9"/>
  <c r="J93" i="9"/>
  <c r="J94" i="9"/>
  <c r="J81" i="9"/>
  <c r="J19" i="9"/>
  <c r="J24" i="9"/>
  <c r="J45" i="9"/>
  <c r="J76" i="9"/>
  <c r="J17" i="9"/>
  <c r="J73" i="9"/>
  <c r="J53" i="9"/>
  <c r="J91" i="9"/>
  <c r="AK10" i="27"/>
  <c r="AK11" i="27"/>
  <c r="AK9" i="27"/>
  <c r="AK12" i="27"/>
  <c r="AK8" i="27"/>
  <c r="AJ13" i="27" l="1"/>
  <c r="AJ9" i="27"/>
  <c r="AJ11" i="27"/>
  <c r="AJ12" i="27"/>
  <c r="AJ8" i="27"/>
  <c r="AJ10" i="27"/>
  <c r="I42" i="9" l="1"/>
  <c r="I9" i="9"/>
  <c r="I63" i="9"/>
  <c r="I47" i="9"/>
  <c r="I30" i="9"/>
  <c r="I59" i="9"/>
  <c r="I65" i="9"/>
  <c r="I23" i="9"/>
  <c r="I92" i="9"/>
  <c r="I71" i="9"/>
  <c r="I93" i="9"/>
  <c r="I88" i="9"/>
  <c r="I61" i="9"/>
  <c r="I67" i="9"/>
  <c r="I64" i="9"/>
  <c r="I44" i="9"/>
  <c r="I13" i="9"/>
  <c r="I28" i="9"/>
  <c r="I87" i="9"/>
  <c r="I46" i="9"/>
  <c r="I75" i="9"/>
  <c r="I49" i="9"/>
  <c r="I25" i="9"/>
  <c r="I7" i="9"/>
  <c r="I34" i="9"/>
  <c r="I54" i="9"/>
  <c r="I41" i="9"/>
  <c r="I10" i="9"/>
  <c r="I79" i="9"/>
  <c r="I27" i="9"/>
  <c r="I73" i="9"/>
  <c r="I8" i="9"/>
  <c r="I72" i="9"/>
  <c r="I43" i="9"/>
  <c r="I22" i="9"/>
  <c r="I81" i="9"/>
  <c r="I14" i="9"/>
  <c r="I85" i="9"/>
  <c r="I51" i="9"/>
  <c r="I26" i="9"/>
  <c r="I82" i="9"/>
  <c r="I31" i="9"/>
  <c r="I29" i="9"/>
  <c r="I20" i="9"/>
  <c r="I94" i="9"/>
  <c r="I40" i="9"/>
  <c r="I36" i="9"/>
  <c r="I37" i="9"/>
  <c r="I66" i="9"/>
  <c r="I53" i="9"/>
  <c r="I62" i="9"/>
  <c r="I35" i="9"/>
  <c r="I89" i="9"/>
  <c r="I55" i="9"/>
  <c r="I38" i="9"/>
  <c r="I84" i="9"/>
  <c r="I33" i="9"/>
  <c r="I16" i="9"/>
  <c r="I68" i="9"/>
  <c r="I91" i="9"/>
  <c r="I86" i="9"/>
  <c r="I95" i="9"/>
  <c r="I74" i="9"/>
  <c r="I70" i="9"/>
  <c r="I77" i="9"/>
  <c r="I50" i="9"/>
  <c r="I80" i="9"/>
  <c r="I90" i="9"/>
  <c r="I56" i="9"/>
  <c r="I21" i="9"/>
  <c r="I83" i="9"/>
  <c r="I96" i="9"/>
  <c r="I32" i="9"/>
  <c r="I11" i="9"/>
  <c r="I69" i="9"/>
  <c r="I78" i="9"/>
  <c r="I12" i="9"/>
  <c r="I24" i="9"/>
  <c r="I52" i="9"/>
  <c r="I17" i="9"/>
  <c r="I45" i="9"/>
  <c r="I57" i="9"/>
  <c r="I76" i="9"/>
  <c r="I15" i="9"/>
  <c r="I58" i="9"/>
  <c r="I97" i="9"/>
  <c r="I19" i="9"/>
  <c r="I39" i="9"/>
  <c r="I60" i="9"/>
  <c r="I48" i="9"/>
  <c r="I18" i="9"/>
  <c r="AP10" i="27" l="1"/>
  <c r="AP9" i="27"/>
  <c r="AP11" i="27"/>
  <c r="AP8" i="27"/>
  <c r="AP12" i="27"/>
  <c r="AP13" i="27"/>
  <c r="N37" i="9" l="1"/>
  <c r="R37" i="9" s="1"/>
  <c r="N75" i="9"/>
  <c r="R75" i="9" s="1"/>
  <c r="N72" i="9"/>
  <c r="R72" i="9" s="1"/>
  <c r="N25" i="9"/>
  <c r="R25" i="9" s="1"/>
  <c r="N76" i="9"/>
  <c r="R76" i="9" s="1"/>
  <c r="N39" i="9"/>
  <c r="R39" i="9" s="1"/>
  <c r="N45" i="9"/>
  <c r="R45" i="9" s="1"/>
  <c r="N54" i="9"/>
  <c r="R54" i="9" s="1"/>
  <c r="N88" i="9"/>
  <c r="R88" i="9" s="1"/>
  <c r="N46" i="9"/>
  <c r="R46" i="9" s="1"/>
  <c r="N68" i="9"/>
  <c r="R68" i="9" s="1"/>
  <c r="N34" i="9"/>
  <c r="R34" i="9" s="1"/>
  <c r="N86" i="9"/>
  <c r="R86" i="9" s="1"/>
  <c r="N7" i="9"/>
  <c r="R7" i="9" s="1"/>
  <c r="N15" i="9"/>
  <c r="R15" i="9" s="1"/>
  <c r="N69" i="9"/>
  <c r="R69" i="9" s="1"/>
  <c r="N56" i="9"/>
  <c r="R56" i="9" s="1"/>
  <c r="N58" i="9"/>
  <c r="R58" i="9" s="1"/>
  <c r="N17" i="9"/>
  <c r="R17" i="9" s="1"/>
  <c r="N40" i="9"/>
  <c r="R40" i="9" s="1"/>
  <c r="N41" i="9"/>
  <c r="R41" i="9" s="1"/>
  <c r="N26" i="9"/>
  <c r="R26" i="9" s="1"/>
  <c r="N30" i="9"/>
  <c r="R30" i="9" s="1"/>
  <c r="N91" i="9"/>
  <c r="R91" i="9" s="1"/>
  <c r="N9" i="9"/>
  <c r="R9" i="9" s="1"/>
  <c r="N31" i="9"/>
  <c r="R31" i="9" s="1"/>
  <c r="N84" i="9"/>
  <c r="R84" i="9" s="1"/>
  <c r="N63" i="9"/>
  <c r="R63" i="9" s="1"/>
  <c r="N29" i="9"/>
  <c r="R29" i="9" s="1"/>
  <c r="N61" i="9"/>
  <c r="R61" i="9" s="1"/>
  <c r="N73" i="9"/>
  <c r="R73" i="9" s="1"/>
  <c r="N50" i="9"/>
  <c r="R50" i="9" s="1"/>
  <c r="N35" i="9"/>
  <c r="R35" i="9" s="1"/>
  <c r="N36" i="9"/>
  <c r="R36" i="9" s="1"/>
  <c r="N11" i="9"/>
  <c r="R11" i="9" s="1"/>
  <c r="N10" i="9"/>
  <c r="R10" i="9" s="1"/>
  <c r="N47" i="9"/>
  <c r="R47" i="9" s="1"/>
  <c r="N67" i="9"/>
  <c r="R67" i="9" s="1"/>
  <c r="N78" i="9"/>
  <c r="R78" i="9" s="1"/>
  <c r="N23" i="9"/>
  <c r="R23" i="9" s="1"/>
  <c r="N83" i="9"/>
  <c r="R83" i="9" s="1"/>
  <c r="N71" i="9"/>
  <c r="R71" i="9" s="1"/>
  <c r="N77" i="9"/>
  <c r="R77" i="9" s="1"/>
  <c r="N80" i="9"/>
  <c r="R80" i="9" s="1"/>
  <c r="N53" i="9"/>
  <c r="R53" i="9" s="1"/>
  <c r="N16" i="9"/>
  <c r="R16" i="9" s="1"/>
  <c r="N33" i="9"/>
  <c r="R33" i="9" s="1"/>
  <c r="N85" i="9"/>
  <c r="R85" i="9" s="1"/>
  <c r="N44" i="9"/>
  <c r="R44" i="9" s="1"/>
  <c r="N81" i="9"/>
  <c r="R81" i="9" s="1"/>
  <c r="N57" i="9"/>
  <c r="R57" i="9" s="1"/>
  <c r="N60" i="9"/>
  <c r="R60" i="9" s="1"/>
  <c r="N96" i="9"/>
  <c r="R96" i="9" s="1"/>
  <c r="N42" i="9"/>
  <c r="R42" i="9" s="1"/>
  <c r="N18" i="9"/>
  <c r="R18" i="9" s="1"/>
  <c r="N82" i="9"/>
  <c r="R82" i="9" s="1"/>
  <c r="N48" i="9"/>
  <c r="R48" i="9" s="1"/>
  <c r="N87" i="9"/>
  <c r="R87" i="9" s="1"/>
  <c r="N66" i="9"/>
  <c r="R66" i="9" s="1"/>
  <c r="N64" i="9"/>
  <c r="R64" i="9" s="1"/>
  <c r="N94" i="9"/>
  <c r="R94" i="9" s="1"/>
  <c r="N20" i="9"/>
  <c r="R20" i="9" s="1"/>
  <c r="N89" i="9"/>
  <c r="R89" i="9" s="1"/>
  <c r="N38" i="9"/>
  <c r="R38" i="9" s="1"/>
  <c r="N13" i="9"/>
  <c r="R13" i="9" s="1"/>
  <c r="N93" i="9"/>
  <c r="R93" i="9" s="1"/>
  <c r="N74" i="9"/>
  <c r="R74" i="9" s="1"/>
  <c r="N52" i="9"/>
  <c r="R52" i="9" s="1"/>
  <c r="N51" i="9"/>
  <c r="R51" i="9" s="1"/>
  <c r="N24" i="9"/>
  <c r="R24" i="9" s="1"/>
  <c r="N32" i="9"/>
  <c r="R32" i="9" s="1"/>
  <c r="N92" i="9"/>
  <c r="R92" i="9" s="1"/>
  <c r="N12" i="9"/>
  <c r="R12" i="9" s="1"/>
  <c r="N14" i="9"/>
  <c r="R14" i="9" s="1"/>
  <c r="N22" i="9"/>
  <c r="R22" i="9" s="1"/>
  <c r="N19" i="9"/>
  <c r="R19" i="9" s="1"/>
  <c r="N8" i="9"/>
  <c r="R8" i="9" s="1"/>
  <c r="N90" i="9"/>
  <c r="R90" i="9" s="1"/>
  <c r="N49" i="9"/>
  <c r="R49" i="9" s="1"/>
  <c r="N62" i="9"/>
  <c r="R62" i="9" s="1"/>
  <c r="N70" i="9"/>
  <c r="R70" i="9" s="1"/>
  <c r="N28" i="9"/>
  <c r="R28" i="9" s="1"/>
  <c r="N95" i="9"/>
  <c r="R95" i="9" s="1"/>
  <c r="N55" i="9"/>
  <c r="R55" i="9" s="1"/>
  <c r="N97" i="9"/>
  <c r="R97" i="9" s="1"/>
  <c r="N43" i="9"/>
  <c r="R43" i="9" s="1"/>
  <c r="N21" i="9"/>
  <c r="R21" i="9" s="1"/>
  <c r="N59" i="9"/>
  <c r="R59" i="9" s="1"/>
  <c r="N79" i="9"/>
  <c r="R79" i="9" s="1"/>
  <c r="N27" i="9"/>
  <c r="R27" i="9" s="1"/>
  <c r="N65" i="9"/>
  <c r="R65" i="9" s="1"/>
  <c r="S26" i="9" l="1"/>
  <c r="S48" i="9"/>
  <c r="S9" i="9"/>
  <c r="S91" i="9"/>
  <c r="S81" i="9"/>
  <c r="S21" i="9"/>
  <c r="S22" i="9"/>
  <c r="S8" i="9"/>
  <c r="S18" i="9"/>
  <c r="S53" i="9"/>
  <c r="S62" i="9"/>
  <c r="S82" i="9"/>
  <c r="S95" i="9"/>
  <c r="S76" i="9"/>
  <c r="S96" i="9"/>
  <c r="S57" i="9"/>
  <c r="S43" i="9"/>
  <c r="S44" i="9"/>
  <c r="S54" i="9"/>
  <c r="S42" i="9"/>
  <c r="S78" i="9"/>
  <c r="S32" i="9"/>
  <c r="S92" i="9"/>
  <c r="S50" i="9"/>
  <c r="S87" i="9"/>
  <c r="S39" i="9"/>
  <c r="S19" i="9"/>
  <c r="S88" i="9"/>
  <c r="S13" i="9"/>
  <c r="S84" i="9"/>
  <c r="S72" i="9"/>
  <c r="S30" i="9"/>
  <c r="S97" i="9"/>
  <c r="S29" i="9"/>
  <c r="S37" i="9"/>
  <c r="S85" i="9"/>
  <c r="S93" i="9"/>
  <c r="S45" i="9"/>
  <c r="S77" i="9"/>
  <c r="S20" i="9"/>
  <c r="S79" i="9"/>
  <c r="S17" i="9"/>
  <c r="S11" i="9"/>
  <c r="S10" i="9"/>
  <c r="S47" i="9"/>
  <c r="S15" i="9"/>
  <c r="S25" i="9"/>
  <c r="S63" i="9"/>
  <c r="S33" i="9"/>
  <c r="S66" i="9"/>
  <c r="S51" i="9"/>
  <c r="S52" i="9"/>
  <c r="S16" i="9"/>
  <c r="S60" i="9"/>
  <c r="S61" i="9"/>
  <c r="S23" i="9"/>
  <c r="S73" i="9"/>
  <c r="S86" i="9"/>
  <c r="S34" i="9"/>
  <c r="S36" i="9"/>
  <c r="S70" i="9"/>
  <c r="S56" i="9"/>
  <c r="S59" i="9"/>
  <c r="S7" i="9"/>
  <c r="S31" i="9"/>
  <c r="S14" i="9"/>
  <c r="S35" i="9"/>
  <c r="S71" i="9"/>
  <c r="S89" i="9"/>
  <c r="S46" i="9"/>
  <c r="S38" i="9"/>
  <c r="S75" i="9"/>
  <c r="S90" i="9"/>
  <c r="S65" i="9"/>
  <c r="S67" i="9"/>
  <c r="S40" i="9"/>
  <c r="S55" i="9"/>
  <c r="S58" i="9"/>
  <c r="S28" i="9"/>
  <c r="S74" i="9"/>
  <c r="S69" i="9"/>
  <c r="S80" i="9"/>
  <c r="S24" i="9"/>
  <c r="S49" i="9"/>
  <c r="S27" i="9"/>
  <c r="S12" i="9"/>
  <c r="S83" i="9"/>
  <c r="S94" i="9"/>
  <c r="S68" i="9"/>
  <c r="S41" i="9"/>
  <c r="S64" i="9"/>
  <c r="AR10" i="27" l="1"/>
  <c r="AR8" i="27" l="1"/>
  <c r="AR13" i="27"/>
  <c r="AR11" i="27"/>
  <c r="AR9" i="27"/>
  <c r="AR12" i="27"/>
  <c r="AS9" i="27" l="1"/>
  <c r="AS12" i="27"/>
  <c r="AS11" i="27"/>
  <c r="AS10" i="27"/>
  <c r="AS8" i="27"/>
  <c r="AS13" i="27"/>
  <c r="P45" i="9" l="1"/>
  <c r="P46" i="9" s="1"/>
  <c r="V10" i="9"/>
  <c r="E2" i="26" l="1"/>
  <c r="V3" i="24"/>
  <c r="F2" i="26"/>
  <c r="W3" i="24"/>
  <c r="G2" i="26" l="1"/>
  <c r="X3" i="24"/>
  <c r="E3" i="26"/>
  <c r="V4" i="24"/>
  <c r="F3" i="26"/>
  <c r="W4" i="24"/>
  <c r="G3" i="26" l="1"/>
  <c r="X4" i="24"/>
  <c r="F4" i="26"/>
  <c r="W5" i="24"/>
  <c r="E4" i="26"/>
  <c r="V5" i="24"/>
  <c r="X5" i="24" l="1"/>
  <c r="G4" i="26"/>
  <c r="E5" i="26"/>
  <c r="V6" i="24"/>
  <c r="F5" i="26"/>
  <c r="W6" i="24"/>
  <c r="X6" i="24" l="1"/>
  <c r="G5" i="26"/>
  <c r="E6" i="26"/>
  <c r="V7" i="24"/>
  <c r="F6" i="26"/>
  <c r="W7" i="24"/>
  <c r="V8" i="24" l="1"/>
  <c r="E7" i="26"/>
  <c r="G6" i="26"/>
  <c r="X7" i="24"/>
  <c r="F7" i="26"/>
  <c r="W8" i="24"/>
  <c r="W9" i="24" l="1"/>
  <c r="F8" i="26"/>
  <c r="G7" i="26"/>
  <c r="X8" i="24"/>
  <c r="E8" i="26"/>
  <c r="V9" i="24"/>
  <c r="F9" i="26" l="1"/>
  <c r="W10" i="24"/>
  <c r="G8" i="26"/>
  <c r="X9" i="24"/>
  <c r="E9" i="26"/>
  <c r="V10" i="24"/>
  <c r="F10" i="26" l="1"/>
  <c r="W11" i="24"/>
  <c r="X10" i="24"/>
  <c r="G9" i="26"/>
  <c r="E10" i="26"/>
  <c r="V11" i="24"/>
  <c r="E11" i="26" l="1"/>
  <c r="V12" i="24"/>
  <c r="F11" i="26"/>
  <c r="W12" i="24"/>
  <c r="G10" i="26"/>
  <c r="X11" i="24"/>
  <c r="G11" i="26" l="1"/>
  <c r="X12" i="24"/>
  <c r="F12" i="26"/>
  <c r="W13" i="24"/>
  <c r="E12" i="26"/>
  <c r="V13" i="24"/>
  <c r="V14" i="24" l="1"/>
  <c r="E13" i="26"/>
  <c r="F13" i="26"/>
  <c r="W14" i="24"/>
  <c r="G12" i="26"/>
  <c r="X13" i="24"/>
  <c r="X14" i="24" l="1"/>
  <c r="G13" i="26"/>
  <c r="F14" i="26"/>
  <c r="W15" i="24"/>
  <c r="E14" i="26"/>
  <c r="V15" i="24"/>
  <c r="V16" i="24" l="1"/>
  <c r="E15" i="26"/>
  <c r="G14" i="26"/>
  <c r="X15" i="24"/>
  <c r="F15" i="26"/>
  <c r="W16" i="24"/>
  <c r="E16" i="26" l="1"/>
  <c r="V17" i="24"/>
  <c r="W17" i="24"/>
  <c r="F16" i="26"/>
  <c r="G15" i="26"/>
  <c r="X16" i="24"/>
  <c r="E17" i="26" l="1"/>
  <c r="V18" i="24"/>
  <c r="W18" i="24"/>
  <c r="F17" i="26"/>
  <c r="G16" i="26"/>
  <c r="X17" i="24"/>
  <c r="F18" i="26" l="1"/>
  <c r="W19" i="24"/>
  <c r="E18" i="26"/>
  <c r="V19" i="24"/>
  <c r="G17" i="26"/>
  <c r="X18" i="24"/>
  <c r="W20" i="24" l="1"/>
  <c r="F19" i="26"/>
  <c r="E19" i="26"/>
  <c r="V20" i="24"/>
  <c r="G18" i="26"/>
  <c r="X19" i="24"/>
  <c r="F20" i="26" l="1"/>
  <c r="W21" i="24"/>
  <c r="G19" i="26"/>
  <c r="X20" i="24"/>
  <c r="E20" i="26"/>
  <c r="V21" i="24"/>
  <c r="V22" i="24" l="1"/>
  <c r="E21" i="26"/>
  <c r="W22" i="24"/>
  <c r="F21" i="26"/>
  <c r="X21" i="24"/>
  <c r="G20" i="26"/>
  <c r="X22" i="24" l="1"/>
  <c r="G21" i="26"/>
  <c r="E22" i="26"/>
  <c r="V23" i="24"/>
  <c r="F22" i="26"/>
  <c r="W23" i="24"/>
  <c r="V24" i="24" l="1"/>
  <c r="E23" i="26"/>
  <c r="G22" i="26"/>
  <c r="X23" i="24"/>
  <c r="F23" i="26"/>
  <c r="W24" i="24"/>
  <c r="X24" i="24" l="1"/>
  <c r="G23" i="26"/>
  <c r="E24" i="26"/>
  <c r="V25" i="24"/>
  <c r="F24" i="26"/>
  <c r="W25" i="24"/>
  <c r="G24" i="26" l="1"/>
  <c r="X25" i="24"/>
  <c r="F25" i="26"/>
  <c r="W26" i="24"/>
  <c r="E25" i="26"/>
  <c r="V26" i="24"/>
  <c r="E26" i="26" l="1"/>
  <c r="V27" i="24"/>
  <c r="X26" i="24"/>
  <c r="G25" i="26"/>
  <c r="F26" i="26"/>
  <c r="W27" i="24"/>
  <c r="G26" i="26" l="1"/>
  <c r="X27" i="24"/>
  <c r="V28" i="24"/>
  <c r="E27" i="26"/>
  <c r="W28" i="24"/>
  <c r="F27" i="26"/>
  <c r="V29" i="24" l="1"/>
  <c r="E28" i="26"/>
  <c r="X28" i="24"/>
  <c r="G27" i="26"/>
  <c r="F28" i="26"/>
  <c r="W29" i="24"/>
  <c r="G28" i="26" l="1"/>
  <c r="X29" i="24"/>
  <c r="W30" i="24"/>
  <c r="F29" i="26"/>
  <c r="V30" i="24"/>
  <c r="E29" i="26"/>
  <c r="F30" i="26" l="1"/>
  <c r="W31" i="24"/>
  <c r="X30" i="24"/>
  <c r="G29" i="26"/>
  <c r="E30" i="26"/>
  <c r="V31" i="24"/>
  <c r="E31" i="26" l="1"/>
  <c r="V32" i="24"/>
  <c r="F31" i="26"/>
  <c r="W32" i="24"/>
  <c r="X31" i="24"/>
  <c r="G30" i="26"/>
  <c r="G31" i="26" l="1"/>
  <c r="X32" i="24"/>
  <c r="F32" i="26"/>
  <c r="W33" i="24"/>
  <c r="E32" i="26"/>
  <c r="V33" i="24"/>
  <c r="G32" i="26" l="1"/>
  <c r="X33" i="24"/>
  <c r="E33" i="26"/>
  <c r="V34" i="24"/>
  <c r="F33" i="26"/>
  <c r="W34" i="24"/>
  <c r="W35" i="24" l="1"/>
  <c r="F34" i="26"/>
  <c r="G33" i="26"/>
  <c r="X34" i="24"/>
  <c r="E34" i="26"/>
  <c r="V35" i="24"/>
  <c r="G34" i="26" l="1"/>
  <c r="X35" i="24"/>
  <c r="E35" i="26"/>
  <c r="V36" i="24"/>
  <c r="W36" i="24"/>
  <c r="F35" i="26"/>
  <c r="G35" i="26" l="1"/>
  <c r="X36" i="24"/>
  <c r="V37" i="24"/>
  <c r="E36" i="26"/>
  <c r="W37" i="24"/>
  <c r="F36" i="26"/>
  <c r="E37" i="26" l="1"/>
  <c r="V38" i="24"/>
  <c r="X37" i="24"/>
  <c r="G36" i="26"/>
  <c r="F37" i="26"/>
  <c r="W38" i="24"/>
  <c r="F38" i="26" l="1"/>
  <c r="W39" i="24"/>
  <c r="E38" i="26"/>
  <c r="V39" i="24"/>
  <c r="G37" i="26"/>
  <c r="X38" i="24"/>
  <c r="F39" i="26" l="1"/>
  <c r="W40" i="24"/>
  <c r="G38" i="26"/>
  <c r="X39" i="24"/>
  <c r="E39" i="26"/>
  <c r="V40" i="24"/>
  <c r="V41" i="24" l="1"/>
  <c r="E40" i="26"/>
  <c r="W41" i="24"/>
  <c r="F40" i="26"/>
  <c r="G39" i="26"/>
  <c r="X40" i="24"/>
  <c r="W42" i="24" l="1"/>
  <c r="F41" i="26"/>
  <c r="E41" i="26"/>
  <c r="V42" i="24"/>
  <c r="X41" i="24"/>
  <c r="G40" i="26"/>
  <c r="V43" i="24" l="1"/>
  <c r="E42" i="26"/>
  <c r="W43" i="24"/>
  <c r="F42" i="26"/>
  <c r="G41" i="26"/>
  <c r="X42" i="24"/>
  <c r="V44" i="24" l="1"/>
  <c r="E43" i="26"/>
  <c r="G42" i="26"/>
  <c r="X43" i="24"/>
  <c r="W44" i="24"/>
  <c r="F43" i="26"/>
  <c r="F44" i="26" l="1"/>
  <c r="W45" i="24"/>
  <c r="X44" i="24"/>
  <c r="G43" i="26"/>
  <c r="V45" i="24"/>
  <c r="E44" i="26"/>
  <c r="W46" i="24" l="1"/>
  <c r="F45" i="26"/>
  <c r="X45" i="24"/>
  <c r="G44" i="26"/>
  <c r="E45" i="26"/>
  <c r="V46" i="24"/>
  <c r="F46" i="26" l="1"/>
  <c r="W47" i="24"/>
  <c r="X46" i="24"/>
  <c r="G45" i="26"/>
  <c r="V47" i="24"/>
  <c r="E46" i="26"/>
  <c r="G46" i="26" l="1"/>
  <c r="X47" i="24"/>
  <c r="F47" i="26"/>
  <c r="W48" i="24"/>
  <c r="V48" i="24"/>
  <c r="E47" i="26"/>
  <c r="F48" i="26" l="1"/>
  <c r="W49" i="24"/>
  <c r="G47" i="26"/>
  <c r="X48" i="24"/>
  <c r="V49" i="24"/>
  <c r="E48" i="26"/>
  <c r="E49" i="26" l="1"/>
  <c r="V50" i="24"/>
  <c r="G48" i="26"/>
  <c r="X49" i="24"/>
  <c r="F49" i="26"/>
  <c r="W50" i="24"/>
  <c r="V51" i="24" l="1"/>
  <c r="E50" i="26"/>
  <c r="G49" i="26"/>
  <c r="X50" i="24"/>
  <c r="W51" i="24"/>
  <c r="F50" i="26"/>
  <c r="X51" i="24" l="1"/>
  <c r="G50" i="26"/>
  <c r="W52" i="24"/>
  <c r="F51" i="26"/>
  <c r="E51" i="26"/>
  <c r="V52" i="24"/>
  <c r="E52" i="26" l="1"/>
  <c r="V53" i="24"/>
  <c r="G51" i="26"/>
  <c r="X52" i="24"/>
  <c r="F52" i="26"/>
  <c r="W53" i="24"/>
  <c r="V54" i="24" l="1"/>
  <c r="E53" i="26"/>
  <c r="G52" i="26"/>
  <c r="X53" i="24"/>
  <c r="F53" i="26"/>
  <c r="W54" i="24"/>
  <c r="F54" i="26" l="1"/>
  <c r="W55" i="24"/>
  <c r="V55" i="24"/>
  <c r="E54" i="26"/>
  <c r="X54" i="24"/>
  <c r="G53" i="26"/>
  <c r="F55" i="26" l="1"/>
  <c r="W56" i="24"/>
  <c r="E55" i="26"/>
  <c r="V56" i="24"/>
  <c r="G54" i="26"/>
  <c r="X55" i="24"/>
  <c r="W57" i="24" l="1"/>
  <c r="F56" i="26"/>
  <c r="E56" i="26"/>
  <c r="V57" i="24"/>
  <c r="G55" i="26"/>
  <c r="X56" i="24"/>
  <c r="G56" i="26" l="1"/>
  <c r="X57" i="24"/>
  <c r="E57" i="26"/>
  <c r="V58" i="24"/>
  <c r="W58" i="24"/>
  <c r="F57" i="26"/>
  <c r="E58" i="26" l="1"/>
  <c r="V59" i="24"/>
  <c r="F58" i="26"/>
  <c r="W59" i="24"/>
  <c r="X58" i="24"/>
  <c r="G57" i="26"/>
  <c r="W60" i="24" l="1"/>
  <c r="F59" i="26"/>
  <c r="E59" i="26"/>
  <c r="V60" i="24"/>
  <c r="G58" i="26"/>
  <c r="X59" i="24"/>
  <c r="X60" i="24" l="1"/>
  <c r="G59" i="26"/>
  <c r="W61" i="24"/>
  <c r="F60" i="26"/>
  <c r="V61" i="24"/>
  <c r="E60" i="26"/>
  <c r="E61" i="26" l="1"/>
  <c r="V62" i="24"/>
  <c r="W62" i="24"/>
  <c r="F61" i="26"/>
  <c r="G60" i="26"/>
  <c r="X61" i="24"/>
  <c r="G61" i="26" l="1"/>
  <c r="X62" i="24"/>
  <c r="W63" i="24"/>
  <c r="F62" i="26"/>
  <c r="E62" i="26"/>
  <c r="V63" i="24"/>
  <c r="E63" i="26" l="1"/>
  <c r="V64" i="24"/>
  <c r="F63" i="26"/>
  <c r="W64" i="24"/>
  <c r="G62" i="26"/>
  <c r="X63" i="24"/>
  <c r="V65" i="24" l="1"/>
  <c r="E64" i="26"/>
  <c r="W65" i="24"/>
  <c r="F64" i="26"/>
  <c r="X64" i="24"/>
  <c r="G63" i="26"/>
  <c r="W66" i="24" l="1"/>
  <c r="F65" i="26"/>
  <c r="X65" i="24"/>
  <c r="G64" i="26"/>
  <c r="V66" i="24"/>
  <c r="E65" i="26"/>
  <c r="W67" i="24" l="1"/>
  <c r="F66" i="26"/>
  <c r="X66" i="24"/>
  <c r="G65" i="26"/>
  <c r="V67" i="24"/>
  <c r="E66" i="26"/>
  <c r="X67" i="24" l="1"/>
  <c r="G66" i="26"/>
  <c r="F67" i="26"/>
  <c r="W68" i="24"/>
  <c r="E67" i="26"/>
  <c r="V68" i="24"/>
  <c r="F68" i="26" l="1"/>
  <c r="W69" i="24"/>
  <c r="E68" i="26"/>
  <c r="V69" i="24"/>
  <c r="X68" i="24"/>
  <c r="G67" i="26"/>
  <c r="X69" i="24" l="1"/>
  <c r="G68" i="26"/>
  <c r="W70" i="24"/>
  <c r="F69" i="26"/>
  <c r="E69" i="26"/>
  <c r="V70" i="24"/>
  <c r="X70" i="24" l="1"/>
  <c r="G69" i="26"/>
  <c r="F70" i="26"/>
  <c r="W71" i="24"/>
  <c r="V71" i="24"/>
  <c r="E70" i="26"/>
  <c r="F71" i="26" l="1"/>
  <c r="W72" i="24"/>
  <c r="E71" i="26"/>
  <c r="V72" i="24"/>
  <c r="X71" i="24"/>
  <c r="G70" i="26"/>
  <c r="W73" i="24" l="1"/>
  <c r="F72" i="26"/>
  <c r="E72" i="26"/>
  <c r="V73" i="24"/>
  <c r="X72" i="24"/>
  <c r="G71" i="26"/>
  <c r="X73" i="24" l="1"/>
  <c r="G72" i="26"/>
  <c r="E73" i="26"/>
  <c r="V74" i="24"/>
  <c r="W74" i="24"/>
  <c r="F73" i="26"/>
  <c r="G73" i="26" l="1"/>
  <c r="X74" i="24"/>
  <c r="W75" i="24"/>
  <c r="F74" i="26"/>
  <c r="E74" i="26"/>
  <c r="V75" i="24"/>
  <c r="G74" i="26" l="1"/>
  <c r="X75" i="24"/>
  <c r="W76" i="24"/>
  <c r="F75" i="26"/>
  <c r="E75" i="26"/>
  <c r="V76" i="24"/>
  <c r="F76" i="26" l="1"/>
  <c r="W77" i="24"/>
  <c r="X76" i="24"/>
  <c r="G75" i="26"/>
  <c r="E76" i="26"/>
  <c r="V77" i="24"/>
  <c r="F77" i="26" l="1"/>
  <c r="W78" i="24"/>
  <c r="V78" i="24"/>
  <c r="E77" i="26"/>
  <c r="G76" i="26"/>
  <c r="X77" i="24"/>
  <c r="V79" i="24" l="1"/>
  <c r="E78" i="26"/>
  <c r="G77" i="26"/>
  <c r="X78" i="24"/>
  <c r="F78" i="26"/>
  <c r="W79" i="24"/>
  <c r="I244" i="5"/>
  <c r="S244" i="5"/>
  <c r="V326" i="5"/>
  <c r="L326" i="5"/>
  <c r="V301" i="5"/>
  <c r="L301" i="5"/>
  <c r="T346" i="5"/>
  <c r="J346" i="5"/>
  <c r="S299" i="5"/>
  <c r="I299" i="5"/>
  <c r="T277" i="5"/>
  <c r="J277" i="5"/>
  <c r="V253" i="5"/>
  <c r="L253" i="5"/>
  <c r="R251" i="5"/>
  <c r="H251" i="5"/>
  <c r="S347" i="5"/>
  <c r="I347" i="5"/>
  <c r="R300" i="5"/>
  <c r="H300" i="5"/>
  <c r="S325" i="5"/>
  <c r="I325" i="5"/>
  <c r="W248" i="5"/>
  <c r="M248" i="5"/>
  <c r="S349" i="5"/>
  <c r="I349" i="5"/>
  <c r="W347" i="5"/>
  <c r="M347" i="5"/>
  <c r="T322" i="5"/>
  <c r="J322" i="5"/>
  <c r="H243" i="5"/>
  <c r="R243" i="5"/>
  <c r="W253" i="5"/>
  <c r="M253" i="5"/>
  <c r="X248" i="5"/>
  <c r="N248" i="5"/>
  <c r="R249" i="5"/>
  <c r="H249" i="5"/>
  <c r="L273" i="5"/>
  <c r="V273" i="5"/>
  <c r="S248" i="5"/>
  <c r="I248" i="5"/>
  <c r="X325" i="5"/>
  <c r="N325" i="5"/>
  <c r="W345" i="5"/>
  <c r="M345" i="5"/>
  <c r="N277" i="5"/>
  <c r="X277" i="5"/>
  <c r="V324" i="5"/>
  <c r="L324" i="5"/>
  <c r="L297" i="5"/>
  <c r="V297" i="5"/>
  <c r="S253" i="5"/>
  <c r="I253" i="5"/>
  <c r="T276" i="5"/>
  <c r="J276" i="5"/>
  <c r="L246" i="5"/>
  <c r="V246" i="5"/>
  <c r="V254" i="5"/>
  <c r="L254" i="5"/>
  <c r="T301" i="5"/>
  <c r="J301" i="5"/>
  <c r="I324" i="5"/>
  <c r="S324" i="5"/>
  <c r="X350" i="5"/>
  <c r="N350" i="5"/>
  <c r="I277" i="5"/>
  <c r="S277" i="5"/>
  <c r="W245" i="5"/>
  <c r="M245" i="5"/>
  <c r="J248" i="5"/>
  <c r="T248" i="5"/>
  <c r="W300" i="5"/>
  <c r="M300" i="5"/>
  <c r="L348" i="5"/>
  <c r="V348" i="5"/>
  <c r="R275" i="5"/>
  <c r="H275" i="5"/>
  <c r="W251" i="5"/>
  <c r="M251" i="5"/>
  <c r="W278" i="5"/>
  <c r="M278" i="5"/>
  <c r="H345" i="5"/>
  <c r="R345" i="5"/>
  <c r="N297" i="5"/>
  <c r="X297" i="5"/>
  <c r="T254" i="5"/>
  <c r="J254" i="5"/>
  <c r="W325" i="5"/>
  <c r="M325" i="5"/>
  <c r="X253" i="5"/>
  <c r="N253" i="5"/>
  <c r="H253" i="5"/>
  <c r="R253" i="5"/>
  <c r="R321" i="5"/>
  <c r="H321" i="5"/>
  <c r="S350" i="5"/>
  <c r="I350" i="5"/>
  <c r="R301" i="5"/>
  <c r="H301" i="5"/>
  <c r="N322" i="5"/>
  <c r="X322" i="5"/>
  <c r="J298" i="5"/>
  <c r="T298" i="5"/>
  <c r="T245" i="5"/>
  <c r="J245" i="5"/>
  <c r="L347" i="5"/>
  <c r="V347" i="5"/>
  <c r="W273" i="5"/>
  <c r="M273" i="5"/>
  <c r="X244" i="5"/>
  <c r="N244" i="5"/>
  <c r="H250" i="5"/>
  <c r="R250" i="5"/>
  <c r="R297" i="5"/>
  <c r="H297" i="5"/>
  <c r="V302" i="5"/>
  <c r="L302" i="5"/>
  <c r="H244" i="5"/>
  <c r="R244" i="5"/>
  <c r="J243" i="5"/>
  <c r="T243" i="5"/>
  <c r="V349" i="5"/>
  <c r="L349" i="5"/>
  <c r="H277" i="5"/>
  <c r="R277" i="5"/>
  <c r="N245" i="5"/>
  <c r="X245" i="5"/>
  <c r="T249" i="5"/>
  <c r="J249" i="5"/>
  <c r="T324" i="5"/>
  <c r="J324" i="5"/>
  <c r="N346" i="5"/>
  <c r="X346" i="5"/>
  <c r="J246" i="5"/>
  <c r="T246" i="5"/>
  <c r="S246" i="5"/>
  <c r="I246" i="5"/>
  <c r="X321" i="5"/>
  <c r="N321" i="5"/>
  <c r="I301" i="5"/>
  <c r="S301" i="5"/>
  <c r="V250" i="5"/>
  <c r="L250" i="5"/>
  <c r="X348" i="5"/>
  <c r="N348" i="5"/>
  <c r="W247" i="5"/>
  <c r="M247" i="5"/>
  <c r="T247" i="5"/>
  <c r="J247" i="5"/>
  <c r="V346" i="5"/>
  <c r="L346" i="5"/>
  <c r="X324" i="5"/>
  <c r="N324" i="5"/>
  <c r="T278" i="5"/>
  <c r="J278" i="5"/>
  <c r="V248" i="5"/>
  <c r="L248" i="5"/>
  <c r="V252" i="5"/>
  <c r="L252" i="5"/>
  <c r="J300" i="5"/>
  <c r="T300" i="5"/>
  <c r="S323" i="5"/>
  <c r="I323" i="5"/>
  <c r="N347" i="5"/>
  <c r="X347" i="5"/>
  <c r="S273" i="5"/>
  <c r="I273" i="5"/>
  <c r="M243" i="5"/>
  <c r="W243" i="5"/>
  <c r="T244" i="5"/>
  <c r="J244" i="5"/>
  <c r="M299" i="5"/>
  <c r="W299" i="5"/>
  <c r="V345" i="5"/>
  <c r="L345" i="5"/>
  <c r="H274" i="5"/>
  <c r="R274" i="5"/>
  <c r="W252" i="5"/>
  <c r="M252" i="5"/>
  <c r="W277" i="5"/>
  <c r="M277" i="5"/>
  <c r="H350" i="5"/>
  <c r="R350" i="5"/>
  <c r="X302" i="5"/>
  <c r="N302" i="5"/>
  <c r="T253" i="5"/>
  <c r="J253" i="5"/>
  <c r="M326" i="5"/>
  <c r="W326" i="5"/>
  <c r="X249" i="5"/>
  <c r="N249" i="5"/>
  <c r="H254" i="5"/>
  <c r="R254" i="5"/>
  <c r="H324" i="5"/>
  <c r="R324" i="5"/>
  <c r="R247" i="5"/>
  <c r="H247" i="5"/>
  <c r="W301" i="5"/>
  <c r="M301" i="5"/>
  <c r="S245" i="5"/>
  <c r="I245" i="5"/>
  <c r="V321" i="5"/>
  <c r="L321" i="5"/>
  <c r="J321" i="5"/>
  <c r="T321" i="5"/>
  <c r="X345" i="5"/>
  <c r="N345" i="5"/>
  <c r="S276" i="5"/>
  <c r="I276" i="5"/>
  <c r="M324" i="5"/>
  <c r="W324" i="5"/>
  <c r="R326" i="5"/>
  <c r="H326" i="5"/>
  <c r="V274" i="5"/>
  <c r="L274" i="5"/>
  <c r="I243" i="5"/>
  <c r="S243" i="5"/>
  <c r="X323" i="5"/>
  <c r="N323" i="5"/>
  <c r="W346" i="5"/>
  <c r="M346" i="5"/>
  <c r="S297" i="5"/>
  <c r="I297" i="5"/>
  <c r="X275" i="5"/>
  <c r="N275" i="5"/>
  <c r="V325" i="5"/>
  <c r="L325" i="5"/>
  <c r="S252" i="5"/>
  <c r="I252" i="5"/>
  <c r="R245" i="5"/>
  <c r="H245" i="5"/>
  <c r="T345" i="5"/>
  <c r="J345" i="5"/>
  <c r="M250" i="5"/>
  <c r="W250" i="5"/>
  <c r="W274" i="5"/>
  <c r="M274" i="5"/>
  <c r="N246" i="5"/>
  <c r="X246" i="5"/>
  <c r="X298" i="5"/>
  <c r="N298" i="5"/>
  <c r="T251" i="5"/>
  <c r="J251" i="5"/>
  <c r="X251" i="5"/>
  <c r="N251" i="5"/>
  <c r="H252" i="5"/>
  <c r="R252" i="5"/>
  <c r="V276" i="5"/>
  <c r="L276" i="5"/>
  <c r="H299" i="5"/>
  <c r="R299" i="5"/>
  <c r="N278" i="5"/>
  <c r="X278" i="5"/>
  <c r="V322" i="5"/>
  <c r="L322" i="5"/>
  <c r="I254" i="5"/>
  <c r="S254" i="5"/>
  <c r="L245" i="5"/>
  <c r="V245" i="5"/>
  <c r="H302" i="5"/>
  <c r="R302" i="5"/>
  <c r="M213" i="5"/>
  <c r="V275" i="5"/>
  <c r="L275" i="5"/>
  <c r="I247" i="5"/>
  <c r="S247" i="5"/>
  <c r="R298" i="5"/>
  <c r="H298" i="5"/>
  <c r="M348" i="5"/>
  <c r="W348" i="5"/>
  <c r="X276" i="5"/>
  <c r="N276" i="5"/>
  <c r="V323" i="5"/>
  <c r="L323" i="5"/>
  <c r="V300" i="5"/>
  <c r="L300" i="5"/>
  <c r="S251" i="5"/>
  <c r="I251" i="5"/>
  <c r="V278" i="5"/>
  <c r="L278" i="5"/>
  <c r="I346" i="5"/>
  <c r="S346" i="5"/>
  <c r="W349" i="5"/>
  <c r="M349" i="5"/>
  <c r="S300" i="5"/>
  <c r="I300" i="5"/>
  <c r="N273" i="5"/>
  <c r="X273" i="5"/>
  <c r="T323" i="5"/>
  <c r="J323" i="5"/>
  <c r="V298" i="5"/>
  <c r="L298" i="5"/>
  <c r="S250" i="5"/>
  <c r="I250" i="5"/>
  <c r="J273" i="5"/>
  <c r="T273" i="5"/>
  <c r="V243" i="5"/>
  <c r="L243" i="5"/>
  <c r="R246" i="5"/>
  <c r="H246" i="5"/>
  <c r="T299" i="5"/>
  <c r="J299" i="5"/>
  <c r="S326" i="5"/>
  <c r="I326" i="5"/>
  <c r="I274" i="5"/>
  <c r="S274" i="5"/>
  <c r="W244" i="5"/>
  <c r="M244" i="5"/>
  <c r="T349" i="5"/>
  <c r="J349" i="5"/>
  <c r="M302" i="5"/>
  <c r="W302" i="5"/>
  <c r="R273" i="5"/>
  <c r="H273" i="5"/>
  <c r="W254" i="5"/>
  <c r="M254" i="5"/>
  <c r="X247" i="5"/>
  <c r="N247" i="5"/>
  <c r="H349" i="5"/>
  <c r="R349" i="5"/>
  <c r="X300" i="5"/>
  <c r="N300" i="5"/>
  <c r="M322" i="5"/>
  <c r="W322" i="5"/>
  <c r="X252" i="5"/>
  <c r="N252" i="5"/>
  <c r="R323" i="5"/>
  <c r="H323" i="5"/>
  <c r="S298" i="5"/>
  <c r="I298" i="5"/>
  <c r="T325" i="5"/>
  <c r="J325" i="5"/>
  <c r="T275" i="5"/>
  <c r="J275" i="5"/>
  <c r="V249" i="5"/>
  <c r="L249" i="5"/>
  <c r="X349" i="5"/>
  <c r="N349" i="5"/>
  <c r="I278" i="5"/>
  <c r="S278" i="5"/>
  <c r="R278" i="5"/>
  <c r="H278" i="5"/>
  <c r="R348" i="5"/>
  <c r="H348" i="5"/>
  <c r="T252" i="5"/>
  <c r="J252" i="5"/>
  <c r="M321" i="5"/>
  <c r="W321" i="5"/>
  <c r="R322" i="5"/>
  <c r="H322" i="5"/>
  <c r="I348" i="5"/>
  <c r="S348" i="5"/>
  <c r="X326" i="5"/>
  <c r="N326" i="5"/>
  <c r="T297" i="5"/>
  <c r="J297" i="5"/>
  <c r="T348" i="5"/>
  <c r="J348" i="5"/>
  <c r="W298" i="5"/>
  <c r="M298" i="5"/>
  <c r="W275" i="5"/>
  <c r="M275" i="5"/>
  <c r="H347" i="5"/>
  <c r="R347" i="5"/>
  <c r="V247" i="5"/>
  <c r="L247" i="5"/>
  <c r="L251" i="5"/>
  <c r="V251" i="5"/>
  <c r="L350" i="5"/>
  <c r="V350" i="5"/>
  <c r="I321" i="5"/>
  <c r="S321" i="5"/>
  <c r="T347" i="5"/>
  <c r="J347" i="5"/>
  <c r="W276" i="5"/>
  <c r="M276" i="5"/>
  <c r="X301" i="5"/>
  <c r="N301" i="5"/>
  <c r="T250" i="5"/>
  <c r="J250" i="5"/>
  <c r="X254" i="5"/>
  <c r="N254" i="5"/>
  <c r="V277" i="5"/>
  <c r="L277" i="5"/>
  <c r="S345" i="5"/>
  <c r="I345" i="5"/>
  <c r="W350" i="5"/>
  <c r="M350" i="5"/>
  <c r="S302" i="5"/>
  <c r="I302" i="5"/>
  <c r="X274" i="5"/>
  <c r="N274" i="5"/>
  <c r="T326" i="5"/>
  <c r="J326" i="5"/>
  <c r="V299" i="5"/>
  <c r="L299" i="5"/>
  <c r="S249" i="5"/>
  <c r="I249" i="5"/>
  <c r="J274" i="5"/>
  <c r="T274" i="5"/>
  <c r="V244" i="5"/>
  <c r="L244" i="5"/>
  <c r="R248" i="5"/>
  <c r="H248" i="5"/>
  <c r="T302" i="5"/>
  <c r="J302" i="5"/>
  <c r="I322" i="5"/>
  <c r="S322" i="5"/>
  <c r="I275" i="5"/>
  <c r="S275" i="5"/>
  <c r="M246" i="5"/>
  <c r="W246" i="5"/>
  <c r="T350" i="5"/>
  <c r="J350" i="5"/>
  <c r="W297" i="5"/>
  <c r="M297" i="5"/>
  <c r="R276" i="5"/>
  <c r="H276" i="5"/>
  <c r="W249" i="5"/>
  <c r="M249" i="5"/>
  <c r="N243" i="5"/>
  <c r="X243" i="5"/>
  <c r="H346" i="5"/>
  <c r="R346" i="5"/>
  <c r="X299" i="5"/>
  <c r="N299" i="5"/>
  <c r="W323" i="5"/>
  <c r="M323" i="5"/>
  <c r="X250" i="5"/>
  <c r="N250" i="5"/>
  <c r="H325" i="5"/>
  <c r="R325" i="5"/>
  <c r="E79" i="26" l="1"/>
  <c r="V80" i="24"/>
  <c r="F79" i="26"/>
  <c r="W80" i="24"/>
  <c r="G78" i="26"/>
  <c r="X79" i="24"/>
  <c r="J340" i="5"/>
  <c r="T340" i="5"/>
  <c r="R270" i="5"/>
  <c r="H270" i="5"/>
  <c r="V293" i="5"/>
  <c r="L293" i="5"/>
  <c r="X271" i="5"/>
  <c r="N271" i="5"/>
  <c r="T315" i="5"/>
  <c r="J315" i="5"/>
  <c r="H242" i="5"/>
  <c r="R242" i="5"/>
  <c r="S319" i="5"/>
  <c r="I319" i="5"/>
  <c r="N318" i="5"/>
  <c r="X318" i="5"/>
  <c r="T291" i="5"/>
  <c r="J291" i="5"/>
  <c r="W317" i="5"/>
  <c r="M317" i="5"/>
  <c r="R214" i="5"/>
  <c r="H214" i="5"/>
  <c r="M343" i="5"/>
  <c r="W343" i="5"/>
  <c r="X315" i="5"/>
  <c r="N315" i="5"/>
  <c r="T292" i="5"/>
  <c r="J292" i="5"/>
  <c r="V295" i="5"/>
  <c r="L295" i="5"/>
  <c r="V342" i="5"/>
  <c r="L342" i="5"/>
  <c r="W218" i="5"/>
  <c r="M218" i="5"/>
  <c r="R317" i="5"/>
  <c r="H317" i="5"/>
  <c r="L319" i="5"/>
  <c r="V319" i="5"/>
  <c r="I217" i="5"/>
  <c r="S217" i="5"/>
  <c r="J268" i="5"/>
  <c r="T268" i="5"/>
  <c r="I291" i="5"/>
  <c r="S291" i="5"/>
  <c r="V271" i="5"/>
  <c r="L271" i="5"/>
  <c r="H341" i="5"/>
  <c r="R341" i="5"/>
  <c r="M291" i="5"/>
  <c r="W291" i="5"/>
  <c r="J217" i="5"/>
  <c r="T217" i="5"/>
  <c r="M340" i="5"/>
  <c r="W340" i="5"/>
  <c r="N320" i="5"/>
  <c r="X320" i="5"/>
  <c r="S269" i="5"/>
  <c r="I269" i="5"/>
  <c r="R293" i="5"/>
  <c r="H293" i="5"/>
  <c r="L270" i="5"/>
  <c r="V270" i="5"/>
  <c r="W295" i="5"/>
  <c r="M295" i="5"/>
  <c r="W269" i="5"/>
  <c r="M269" i="5"/>
  <c r="N217" i="5"/>
  <c r="X217" i="5"/>
  <c r="S267" i="5"/>
  <c r="I267" i="5"/>
  <c r="T316" i="5"/>
  <c r="J316" i="5"/>
  <c r="R296" i="5"/>
  <c r="H296" i="5"/>
  <c r="I294" i="5"/>
  <c r="S294" i="5"/>
  <c r="V269" i="5"/>
  <c r="L269" i="5"/>
  <c r="M270" i="5"/>
  <c r="W270" i="5"/>
  <c r="V218" i="5"/>
  <c r="L218" i="5"/>
  <c r="X215" i="5"/>
  <c r="N215" i="5"/>
  <c r="I342" i="5"/>
  <c r="S342" i="5"/>
  <c r="H267" i="5"/>
  <c r="R267" i="5"/>
  <c r="W344" i="5"/>
  <c r="M344" i="5"/>
  <c r="W271" i="5"/>
  <c r="M271" i="5"/>
  <c r="V213" i="5"/>
  <c r="L213" i="5"/>
  <c r="X216" i="5"/>
  <c r="N216" i="5"/>
  <c r="X317" i="5"/>
  <c r="N317" i="5"/>
  <c r="I343" i="5"/>
  <c r="S343" i="5"/>
  <c r="T295" i="5"/>
  <c r="J295" i="5"/>
  <c r="R268" i="5"/>
  <c r="H268" i="5"/>
  <c r="V296" i="5"/>
  <c r="L296" i="5"/>
  <c r="L341" i="5"/>
  <c r="V341" i="5"/>
  <c r="W214" i="5"/>
  <c r="M214" i="5"/>
  <c r="R318" i="5"/>
  <c r="H318" i="5"/>
  <c r="V318" i="5"/>
  <c r="L318" i="5"/>
  <c r="S213" i="5"/>
  <c r="I213" i="5"/>
  <c r="T267" i="5"/>
  <c r="J267" i="5"/>
  <c r="I292" i="5"/>
  <c r="S292" i="5"/>
  <c r="V267" i="5"/>
  <c r="L267" i="5"/>
  <c r="H340" i="5"/>
  <c r="R340" i="5"/>
  <c r="W294" i="5"/>
  <c r="M294" i="5"/>
  <c r="T218" i="5"/>
  <c r="J218" i="5"/>
  <c r="T344" i="5"/>
  <c r="J344" i="5"/>
  <c r="W268" i="5"/>
  <c r="M268" i="5"/>
  <c r="V216" i="5"/>
  <c r="L216" i="5"/>
  <c r="N291" i="5"/>
  <c r="X291" i="5"/>
  <c r="X316" i="5"/>
  <c r="N316" i="5"/>
  <c r="S339" i="5"/>
  <c r="I339" i="5"/>
  <c r="S271" i="5"/>
  <c r="I271" i="5"/>
  <c r="H272" i="5"/>
  <c r="H24" i="5" s="1"/>
  <c r="R272" i="5"/>
  <c r="H34" i="5" s="1"/>
  <c r="L292" i="5"/>
  <c r="V292" i="5"/>
  <c r="V339" i="5"/>
  <c r="L339" i="5"/>
  <c r="X341" i="5"/>
  <c r="N341" i="5"/>
  <c r="R315" i="5"/>
  <c r="H315" i="5"/>
  <c r="X268" i="5"/>
  <c r="N268" i="5"/>
  <c r="W316" i="5"/>
  <c r="M316" i="5"/>
  <c r="S218" i="5"/>
  <c r="I218" i="5"/>
  <c r="T319" i="5"/>
  <c r="J319" i="5"/>
  <c r="H294" i="5"/>
  <c r="R294" i="5"/>
  <c r="R217" i="5"/>
  <c r="H217" i="5"/>
  <c r="R239" i="5"/>
  <c r="H239" i="5"/>
  <c r="R342" i="5"/>
  <c r="H342" i="5"/>
  <c r="I318" i="5"/>
  <c r="S318" i="5"/>
  <c r="T214" i="5"/>
  <c r="J214" i="5"/>
  <c r="T341" i="5"/>
  <c r="J341" i="5"/>
  <c r="M267" i="5"/>
  <c r="W267" i="5"/>
  <c r="V215" i="5"/>
  <c r="L215" i="5"/>
  <c r="X296" i="5"/>
  <c r="N296" i="5"/>
  <c r="X319" i="5"/>
  <c r="N319" i="5"/>
  <c r="I340" i="5"/>
  <c r="S340" i="5"/>
  <c r="S270" i="5"/>
  <c r="I270" i="5"/>
  <c r="H271" i="5"/>
  <c r="R271" i="5"/>
  <c r="V291" i="5"/>
  <c r="L291" i="5"/>
  <c r="V340" i="5"/>
  <c r="L340" i="5"/>
  <c r="X340" i="5"/>
  <c r="N340" i="5"/>
  <c r="R316" i="5"/>
  <c r="H316" i="5"/>
  <c r="X272" i="5"/>
  <c r="N34" i="5" s="1"/>
  <c r="N272" i="5"/>
  <c r="N24" i="5" s="1"/>
  <c r="W318" i="5"/>
  <c r="M318" i="5"/>
  <c r="S215" i="5"/>
  <c r="I215" i="5"/>
  <c r="T318" i="5"/>
  <c r="J318" i="5"/>
  <c r="R292" i="5"/>
  <c r="H292" i="5"/>
  <c r="H218" i="5"/>
  <c r="R218" i="5"/>
  <c r="R238" i="5"/>
  <c r="H238" i="5"/>
  <c r="R344" i="5"/>
  <c r="H344" i="5"/>
  <c r="S320" i="5"/>
  <c r="I320" i="5"/>
  <c r="T213" i="5"/>
  <c r="J213" i="5"/>
  <c r="X292" i="5"/>
  <c r="N292" i="5"/>
  <c r="W319" i="5"/>
  <c r="M319" i="5"/>
  <c r="T269" i="5"/>
  <c r="J269" i="5"/>
  <c r="R215" i="5"/>
  <c r="H215" i="5"/>
  <c r="W342" i="5"/>
  <c r="M342" i="5"/>
  <c r="N342" i="5"/>
  <c r="X342" i="5"/>
  <c r="L317" i="5"/>
  <c r="V317" i="5"/>
  <c r="I216" i="5"/>
  <c r="S216" i="5"/>
  <c r="R241" i="5"/>
  <c r="H241" i="5"/>
  <c r="T215" i="5"/>
  <c r="J215" i="5"/>
  <c r="V344" i="5"/>
  <c r="L344" i="5"/>
  <c r="W215" i="5"/>
  <c r="M215" i="5"/>
  <c r="X344" i="5"/>
  <c r="N344" i="5"/>
  <c r="R320" i="5"/>
  <c r="H320" i="5"/>
  <c r="V316" i="5"/>
  <c r="L316" i="5"/>
  <c r="X269" i="5"/>
  <c r="N269" i="5"/>
  <c r="M320" i="5"/>
  <c r="W320" i="5"/>
  <c r="T317" i="5"/>
  <c r="J317" i="5"/>
  <c r="R291" i="5"/>
  <c r="H291" i="5"/>
  <c r="T271" i="5"/>
  <c r="J271" i="5"/>
  <c r="S296" i="5"/>
  <c r="I296" i="5"/>
  <c r="R213" i="5"/>
  <c r="H213" i="5"/>
  <c r="V268" i="5"/>
  <c r="L268" i="5"/>
  <c r="R237" i="5"/>
  <c r="H237" i="5"/>
  <c r="H339" i="5"/>
  <c r="R339" i="5"/>
  <c r="W292" i="5"/>
  <c r="M292" i="5"/>
  <c r="I315" i="5"/>
  <c r="S315" i="5"/>
  <c r="M272" i="5"/>
  <c r="M24" i="5" s="1"/>
  <c r="W272" i="5"/>
  <c r="M34" i="5" s="1"/>
  <c r="N213" i="5"/>
  <c r="X213" i="5"/>
  <c r="T293" i="5"/>
  <c r="J293" i="5"/>
  <c r="W213" i="5"/>
  <c r="N343" i="5"/>
  <c r="X343" i="5"/>
  <c r="L320" i="5"/>
  <c r="V320" i="5"/>
  <c r="I214" i="5"/>
  <c r="S214" i="5"/>
  <c r="S295" i="5"/>
  <c r="I295" i="5"/>
  <c r="J216" i="5"/>
  <c r="T216" i="5"/>
  <c r="T343" i="5"/>
  <c r="J343" i="5"/>
  <c r="X294" i="5"/>
  <c r="N294" i="5"/>
  <c r="H269" i="5"/>
  <c r="R269" i="5"/>
  <c r="V294" i="5"/>
  <c r="L294" i="5"/>
  <c r="W216" i="5"/>
  <c r="M216" i="5"/>
  <c r="N270" i="5"/>
  <c r="X270" i="5"/>
  <c r="T270" i="5"/>
  <c r="J270" i="5"/>
  <c r="M293" i="5"/>
  <c r="W293" i="5"/>
  <c r="S317" i="5"/>
  <c r="I317" i="5"/>
  <c r="W339" i="5"/>
  <c r="M339" i="5"/>
  <c r="T339" i="5"/>
  <c r="J339" i="5"/>
  <c r="V217" i="5"/>
  <c r="L217" i="5"/>
  <c r="X214" i="5"/>
  <c r="N214" i="5"/>
  <c r="X295" i="5"/>
  <c r="N295" i="5"/>
  <c r="S344" i="5"/>
  <c r="I344" i="5"/>
  <c r="T296" i="5"/>
  <c r="J296" i="5"/>
  <c r="S268" i="5"/>
  <c r="I268" i="5"/>
  <c r="W341" i="5"/>
  <c r="M341" i="5"/>
  <c r="T342" i="5"/>
  <c r="J342" i="5"/>
  <c r="V214" i="5"/>
  <c r="L214" i="5"/>
  <c r="X218" i="5"/>
  <c r="N218" i="5"/>
  <c r="N293" i="5"/>
  <c r="X293" i="5"/>
  <c r="S341" i="5"/>
  <c r="I341" i="5"/>
  <c r="T294" i="5"/>
  <c r="J294" i="5"/>
  <c r="S272" i="5"/>
  <c r="I34" i="5" s="1"/>
  <c r="I272" i="5"/>
  <c r="I24" i="5" s="1"/>
  <c r="L343" i="5"/>
  <c r="V343" i="5"/>
  <c r="W217" i="5"/>
  <c r="M217" i="5"/>
  <c r="X339" i="5"/>
  <c r="N339" i="5"/>
  <c r="R319" i="5"/>
  <c r="H319" i="5"/>
  <c r="V315" i="5"/>
  <c r="L315" i="5"/>
  <c r="X267" i="5"/>
  <c r="N267" i="5"/>
  <c r="W315" i="5"/>
  <c r="M315" i="5"/>
  <c r="T320" i="5"/>
  <c r="J320" i="5"/>
  <c r="R295" i="5"/>
  <c r="H295" i="5"/>
  <c r="T272" i="5"/>
  <c r="J34" i="5" s="1"/>
  <c r="J272" i="5"/>
  <c r="J24" i="5" s="1"/>
  <c r="S293" i="5"/>
  <c r="I293" i="5"/>
  <c r="R216" i="5"/>
  <c r="H216" i="5"/>
  <c r="V272" i="5"/>
  <c r="L34" i="5" s="1"/>
  <c r="L272" i="5"/>
  <c r="L24" i="5" s="1"/>
  <c r="R240" i="5"/>
  <c r="H240" i="5"/>
  <c r="R343" i="5"/>
  <c r="H343" i="5"/>
  <c r="W296" i="5"/>
  <c r="M296" i="5"/>
  <c r="S316" i="5"/>
  <c r="I316" i="5"/>
  <c r="G79" i="26" l="1"/>
  <c r="X80" i="24"/>
  <c r="F80" i="26"/>
  <c r="W81" i="24"/>
  <c r="E80" i="26"/>
  <c r="V81" i="24"/>
  <c r="P8" i="5"/>
  <c r="L8" i="5"/>
  <c r="N8" i="5"/>
  <c r="O8" i="5"/>
  <c r="J8" i="5"/>
  <c r="K8" i="5"/>
  <c r="H263" i="5"/>
  <c r="R263" i="5"/>
  <c r="J336" i="5"/>
  <c r="T336" i="5"/>
  <c r="S335" i="5"/>
  <c r="I335" i="5"/>
  <c r="S237" i="5"/>
  <c r="I237" i="5"/>
  <c r="M225" i="5"/>
  <c r="W225" i="5"/>
  <c r="V336" i="5"/>
  <c r="L336" i="5"/>
  <c r="X314" i="5"/>
  <c r="N314" i="5"/>
  <c r="T241" i="5"/>
  <c r="J241" i="5"/>
  <c r="M285" i="5"/>
  <c r="W285" i="5"/>
  <c r="W264" i="5"/>
  <c r="M264" i="5"/>
  <c r="N240" i="5"/>
  <c r="X240" i="5"/>
  <c r="L265" i="5"/>
  <c r="V265" i="5"/>
  <c r="H313" i="5"/>
  <c r="R313" i="5"/>
  <c r="S227" i="5"/>
  <c r="I31" i="5" s="1"/>
  <c r="I227" i="5"/>
  <c r="I21" i="5" s="1"/>
  <c r="S264" i="5"/>
  <c r="I264" i="5"/>
  <c r="S311" i="5"/>
  <c r="I311" i="5"/>
  <c r="J285" i="5"/>
  <c r="T285" i="5"/>
  <c r="W333" i="5"/>
  <c r="M333" i="5"/>
  <c r="W240" i="5"/>
  <c r="M240" i="5"/>
  <c r="J227" i="5"/>
  <c r="J21" i="5" s="1"/>
  <c r="T227" i="5"/>
  <c r="J31" i="5" s="1"/>
  <c r="S286" i="5"/>
  <c r="I286" i="5"/>
  <c r="T266" i="5"/>
  <c r="J266" i="5"/>
  <c r="H334" i="5"/>
  <c r="R334" i="5"/>
  <c r="H228" i="5"/>
  <c r="R228" i="5"/>
  <c r="N287" i="5"/>
  <c r="X287" i="5"/>
  <c r="N263" i="5"/>
  <c r="X263" i="5"/>
  <c r="J313" i="5"/>
  <c r="T313" i="5"/>
  <c r="X338" i="5"/>
  <c r="N338" i="5"/>
  <c r="T335" i="5"/>
  <c r="J335" i="5"/>
  <c r="I263" i="5"/>
  <c r="S263" i="5"/>
  <c r="R226" i="5"/>
  <c r="H226" i="5"/>
  <c r="H288" i="5"/>
  <c r="R288" i="5"/>
  <c r="X313" i="5"/>
  <c r="N313" i="5"/>
  <c r="M286" i="5"/>
  <c r="W286" i="5"/>
  <c r="M313" i="5"/>
  <c r="W313" i="5"/>
  <c r="X242" i="5"/>
  <c r="N242" i="5"/>
  <c r="S261" i="5"/>
  <c r="I261" i="5"/>
  <c r="S288" i="5"/>
  <c r="I288" i="5"/>
  <c r="J261" i="5"/>
  <c r="T261" i="5"/>
  <c r="V241" i="5"/>
  <c r="L241" i="5"/>
  <c r="R225" i="5"/>
  <c r="H225" i="5"/>
  <c r="X289" i="5"/>
  <c r="N289" i="5"/>
  <c r="N261" i="5"/>
  <c r="X261" i="5"/>
  <c r="L229" i="5"/>
  <c r="V229" i="5"/>
  <c r="N336" i="5"/>
  <c r="X336" i="5"/>
  <c r="V286" i="5"/>
  <c r="L286" i="5"/>
  <c r="R262" i="5"/>
  <c r="H262" i="5"/>
  <c r="J338" i="5"/>
  <c r="T338" i="5"/>
  <c r="L310" i="5"/>
  <c r="V310" i="5"/>
  <c r="S238" i="5"/>
  <c r="I238" i="5"/>
  <c r="M229" i="5"/>
  <c r="W229" i="5"/>
  <c r="R285" i="5"/>
  <c r="H285" i="5"/>
  <c r="L338" i="5"/>
  <c r="V338" i="5"/>
  <c r="X310" i="5"/>
  <c r="N310" i="5"/>
  <c r="X227" i="5"/>
  <c r="N31" i="5" s="1"/>
  <c r="N227" i="5"/>
  <c r="N21" i="5" s="1"/>
  <c r="M288" i="5"/>
  <c r="W288" i="5"/>
  <c r="M314" i="5"/>
  <c r="W314" i="5"/>
  <c r="X241" i="5"/>
  <c r="N241" i="5"/>
  <c r="V262" i="5"/>
  <c r="L262" i="5"/>
  <c r="R309" i="5"/>
  <c r="H309" i="5"/>
  <c r="I266" i="5"/>
  <c r="S266" i="5"/>
  <c r="J288" i="5"/>
  <c r="T288" i="5"/>
  <c r="M334" i="5"/>
  <c r="W334" i="5"/>
  <c r="W232" i="5"/>
  <c r="M232" i="5"/>
  <c r="T229" i="5"/>
  <c r="J229" i="5"/>
  <c r="I290" i="5"/>
  <c r="S290" i="5"/>
  <c r="T264" i="5"/>
  <c r="J264" i="5"/>
  <c r="L240" i="5"/>
  <c r="V240" i="5"/>
  <c r="H229" i="5"/>
  <c r="R229" i="5"/>
  <c r="X286" i="5"/>
  <c r="N286" i="5"/>
  <c r="X264" i="5"/>
  <c r="N264" i="5"/>
  <c r="L226" i="5"/>
  <c r="V226" i="5"/>
  <c r="X333" i="5"/>
  <c r="N333" i="5"/>
  <c r="W263" i="5"/>
  <c r="M263" i="5"/>
  <c r="X238" i="5"/>
  <c r="N238" i="5"/>
  <c r="L264" i="5"/>
  <c r="V264" i="5"/>
  <c r="I229" i="5"/>
  <c r="S229" i="5"/>
  <c r="W338" i="5"/>
  <c r="M338" i="5"/>
  <c r="T230" i="5"/>
  <c r="J230" i="5"/>
  <c r="H335" i="5"/>
  <c r="R335" i="5"/>
  <c r="N288" i="5"/>
  <c r="X288" i="5"/>
  <c r="X262" i="5"/>
  <c r="N262" i="5"/>
  <c r="J334" i="5"/>
  <c r="T334" i="5"/>
  <c r="M227" i="5"/>
  <c r="M21" i="5" s="1"/>
  <c r="W227" i="5"/>
  <c r="M31" i="5" s="1"/>
  <c r="R312" i="5"/>
  <c r="H312" i="5"/>
  <c r="T290" i="5"/>
  <c r="J290" i="5"/>
  <c r="W235" i="5"/>
  <c r="M235" i="5"/>
  <c r="R266" i="5"/>
  <c r="H266" i="5"/>
  <c r="W289" i="5"/>
  <c r="M289" i="5"/>
  <c r="W266" i="5"/>
  <c r="M266" i="5"/>
  <c r="T286" i="5"/>
  <c r="J286" i="5"/>
  <c r="M233" i="5"/>
  <c r="W233" i="5"/>
  <c r="J228" i="5"/>
  <c r="T228" i="5"/>
  <c r="J314" i="5"/>
  <c r="T314" i="5"/>
  <c r="V227" i="5"/>
  <c r="L31" i="5" s="1"/>
  <c r="L227" i="5"/>
  <c r="L21" i="5" s="1"/>
  <c r="L314" i="5"/>
  <c r="V314" i="5"/>
  <c r="R290" i="5"/>
  <c r="H290" i="5"/>
  <c r="X229" i="5"/>
  <c r="N229" i="5"/>
  <c r="M290" i="5"/>
  <c r="W290" i="5"/>
  <c r="W262" i="5"/>
  <c r="M262" i="5"/>
  <c r="L263" i="5"/>
  <c r="V263" i="5"/>
  <c r="S226" i="5"/>
  <c r="I226" i="5"/>
  <c r="S310" i="5"/>
  <c r="I310" i="5"/>
  <c r="J287" i="5"/>
  <c r="T287" i="5"/>
  <c r="M241" i="5"/>
  <c r="W241" i="5"/>
  <c r="M231" i="5"/>
  <c r="W231" i="5"/>
  <c r="T225" i="5"/>
  <c r="J225" i="5"/>
  <c r="S289" i="5"/>
  <c r="I289" i="5"/>
  <c r="R336" i="5"/>
  <c r="H336" i="5"/>
  <c r="V239" i="5"/>
  <c r="L239" i="5"/>
  <c r="T312" i="5"/>
  <c r="J312" i="5"/>
  <c r="L230" i="5"/>
  <c r="V230" i="5"/>
  <c r="J289" i="5"/>
  <c r="T289" i="5"/>
  <c r="W242" i="5"/>
  <c r="M242" i="5"/>
  <c r="J263" i="5"/>
  <c r="T263" i="5"/>
  <c r="T311" i="5"/>
  <c r="J311" i="5"/>
  <c r="R265" i="5"/>
  <c r="H265" i="5"/>
  <c r="W335" i="5"/>
  <c r="M335" i="5"/>
  <c r="T226" i="5"/>
  <c r="J226" i="5"/>
  <c r="I337" i="5"/>
  <c r="S337" i="5"/>
  <c r="L335" i="5"/>
  <c r="V335" i="5"/>
  <c r="J242" i="5"/>
  <c r="T242" i="5"/>
  <c r="N226" i="5"/>
  <c r="X226" i="5"/>
  <c r="I312" i="5"/>
  <c r="S312" i="5"/>
  <c r="R333" i="5"/>
  <c r="H333" i="5"/>
  <c r="L237" i="5"/>
  <c r="V237" i="5"/>
  <c r="S336" i="5"/>
  <c r="I336" i="5"/>
  <c r="L333" i="5"/>
  <c r="V333" i="5"/>
  <c r="J239" i="5"/>
  <c r="T239" i="5"/>
  <c r="V290" i="5"/>
  <c r="L290" i="5"/>
  <c r="T333" i="5"/>
  <c r="J333" i="5"/>
  <c r="S338" i="5"/>
  <c r="I338" i="5"/>
  <c r="L311" i="5"/>
  <c r="V311" i="5"/>
  <c r="W228" i="5"/>
  <c r="M228" i="5"/>
  <c r="R286" i="5"/>
  <c r="H286" i="5"/>
  <c r="N312" i="5"/>
  <c r="X312" i="5"/>
  <c r="J240" i="5"/>
  <c r="T240" i="5"/>
  <c r="X228" i="5"/>
  <c r="N228" i="5"/>
  <c r="W261" i="5"/>
  <c r="M261" i="5"/>
  <c r="W310" i="5"/>
  <c r="M310" i="5"/>
  <c r="H314" i="5"/>
  <c r="R314" i="5"/>
  <c r="I225" i="5"/>
  <c r="S225" i="5"/>
  <c r="I265" i="5"/>
  <c r="S265" i="5"/>
  <c r="I313" i="5"/>
  <c r="S313" i="5"/>
  <c r="M336" i="5"/>
  <c r="W336" i="5"/>
  <c r="W238" i="5"/>
  <c r="M238" i="5"/>
  <c r="W236" i="5"/>
  <c r="M236" i="5"/>
  <c r="T262" i="5"/>
  <c r="J262" i="5"/>
  <c r="R337" i="5"/>
  <c r="H337" i="5"/>
  <c r="L242" i="5"/>
  <c r="V242" i="5"/>
  <c r="H230" i="5"/>
  <c r="R230" i="5"/>
  <c r="X285" i="5"/>
  <c r="N285" i="5"/>
  <c r="X265" i="5"/>
  <c r="N265" i="5"/>
  <c r="J309" i="5"/>
  <c r="T309" i="5"/>
  <c r="V228" i="5"/>
  <c r="L228" i="5"/>
  <c r="N334" i="5"/>
  <c r="X334" i="5"/>
  <c r="R261" i="5"/>
  <c r="H261" i="5"/>
  <c r="I334" i="5"/>
  <c r="S334" i="5"/>
  <c r="S241" i="5"/>
  <c r="I241" i="5"/>
  <c r="M230" i="5"/>
  <c r="W230" i="5"/>
  <c r="L334" i="5"/>
  <c r="V334" i="5"/>
  <c r="X309" i="5"/>
  <c r="N309" i="5"/>
  <c r="J238" i="5"/>
  <c r="T238" i="5"/>
  <c r="M287" i="5"/>
  <c r="W287" i="5"/>
  <c r="H311" i="5"/>
  <c r="R311" i="5"/>
  <c r="S309" i="5"/>
  <c r="I309" i="5"/>
  <c r="I285" i="5"/>
  <c r="S285" i="5"/>
  <c r="N337" i="5"/>
  <c r="X337" i="5"/>
  <c r="V285" i="5"/>
  <c r="L285" i="5"/>
  <c r="L313" i="5"/>
  <c r="V313" i="5"/>
  <c r="I239" i="5"/>
  <c r="S239" i="5"/>
  <c r="L337" i="5"/>
  <c r="V337" i="5"/>
  <c r="N230" i="5"/>
  <c r="X230" i="5"/>
  <c r="V261" i="5"/>
  <c r="L261" i="5"/>
  <c r="L288" i="5"/>
  <c r="V288" i="5"/>
  <c r="L312" i="5"/>
  <c r="V312" i="5"/>
  <c r="I242" i="5"/>
  <c r="S242" i="5"/>
  <c r="R289" i="5"/>
  <c r="H289" i="5"/>
  <c r="W311" i="5"/>
  <c r="M311" i="5"/>
  <c r="N239" i="5"/>
  <c r="X239" i="5"/>
  <c r="L266" i="5"/>
  <c r="V266" i="5"/>
  <c r="S230" i="5"/>
  <c r="I230" i="5"/>
  <c r="M237" i="5"/>
  <c r="W237" i="5"/>
  <c r="I287" i="5"/>
  <c r="S287" i="5"/>
  <c r="L289" i="5"/>
  <c r="V289" i="5"/>
  <c r="R264" i="5"/>
  <c r="H264" i="5"/>
  <c r="I240" i="5"/>
  <c r="S240" i="5"/>
  <c r="W309" i="5"/>
  <c r="M309" i="5"/>
  <c r="N237" i="5"/>
  <c r="X237" i="5"/>
  <c r="V287" i="5"/>
  <c r="L287" i="5"/>
  <c r="T337" i="5"/>
  <c r="J337" i="5"/>
  <c r="S333" i="5"/>
  <c r="I333" i="5"/>
  <c r="V309" i="5"/>
  <c r="L309" i="5"/>
  <c r="M226" i="5"/>
  <c r="W226" i="5"/>
  <c r="R287" i="5"/>
  <c r="H287" i="5"/>
  <c r="N311" i="5"/>
  <c r="X311" i="5"/>
  <c r="T237" i="5"/>
  <c r="J237" i="5"/>
  <c r="X225" i="5"/>
  <c r="N225" i="5"/>
  <c r="M265" i="5"/>
  <c r="W265" i="5"/>
  <c r="W312" i="5"/>
  <c r="M312" i="5"/>
  <c r="R310" i="5"/>
  <c r="H310" i="5"/>
  <c r="S228" i="5"/>
  <c r="I228" i="5"/>
  <c r="I262" i="5"/>
  <c r="S262" i="5"/>
  <c r="I314" i="5"/>
  <c r="S314" i="5"/>
  <c r="W337" i="5"/>
  <c r="M337" i="5"/>
  <c r="W239" i="5"/>
  <c r="M239" i="5"/>
  <c r="M234" i="5"/>
  <c r="M22" i="5" s="1"/>
  <c r="W234" i="5"/>
  <c r="M32" i="5" s="1"/>
  <c r="J265" i="5"/>
  <c r="T265" i="5"/>
  <c r="R338" i="5"/>
  <c r="H338" i="5"/>
  <c r="L238" i="5"/>
  <c r="V238" i="5"/>
  <c r="H227" i="5"/>
  <c r="H21" i="5" s="1"/>
  <c r="R227" i="5"/>
  <c r="H31" i="5" s="1"/>
  <c r="X290" i="5"/>
  <c r="N290" i="5"/>
  <c r="X266" i="5"/>
  <c r="N266" i="5"/>
  <c r="T310" i="5"/>
  <c r="J310" i="5"/>
  <c r="V225" i="5"/>
  <c r="L225" i="5"/>
  <c r="X335" i="5"/>
  <c r="N335" i="5"/>
  <c r="X81" i="24" l="1"/>
  <c r="G80" i="26"/>
  <c r="O5" i="5"/>
  <c r="L5" i="5"/>
  <c r="K5" i="5"/>
  <c r="J5" i="5"/>
  <c r="N5" i="5"/>
  <c r="O6" i="5"/>
  <c r="P5" i="5"/>
  <c r="J259" i="5"/>
  <c r="T259" i="5"/>
  <c r="S327" i="5"/>
  <c r="I327" i="5"/>
  <c r="V224" i="5"/>
  <c r="L224" i="5"/>
  <c r="T282" i="5"/>
  <c r="J282" i="5"/>
  <c r="H332" i="5"/>
  <c r="R332" i="5"/>
  <c r="S220" i="5"/>
  <c r="I30" i="5" s="1"/>
  <c r="I220" i="5"/>
  <c r="I20" i="5" s="1"/>
  <c r="W328" i="5"/>
  <c r="M328" i="5"/>
  <c r="T260" i="5"/>
  <c r="J260" i="5"/>
  <c r="N306" i="5"/>
  <c r="X306" i="5"/>
  <c r="S283" i="5"/>
  <c r="I283" i="5"/>
  <c r="V233" i="5"/>
  <c r="L233" i="5"/>
  <c r="T222" i="5"/>
  <c r="J222" i="5"/>
  <c r="S331" i="5"/>
  <c r="I331" i="5"/>
  <c r="S234" i="5"/>
  <c r="I32" i="5" s="1"/>
  <c r="I234" i="5"/>
  <c r="I22" i="5" s="1"/>
  <c r="J232" i="5"/>
  <c r="T232" i="5"/>
  <c r="R257" i="5"/>
  <c r="H257" i="5"/>
  <c r="N222" i="5"/>
  <c r="X222" i="5"/>
  <c r="V329" i="5"/>
  <c r="L329" i="5"/>
  <c r="L281" i="5"/>
  <c r="V281" i="5"/>
  <c r="W223" i="5"/>
  <c r="M33" i="5" s="1"/>
  <c r="M223" i="5"/>
  <c r="M23" i="5" s="1"/>
  <c r="X233" i="5"/>
  <c r="N233" i="5"/>
  <c r="W306" i="5"/>
  <c r="M306" i="5"/>
  <c r="L223" i="5"/>
  <c r="L23" i="5" s="1"/>
  <c r="V223" i="5"/>
  <c r="L33" i="5" s="1"/>
  <c r="S303" i="5"/>
  <c r="I303" i="5"/>
  <c r="J281" i="5"/>
  <c r="T281" i="5"/>
  <c r="R308" i="5"/>
  <c r="H308" i="5"/>
  <c r="X282" i="5"/>
  <c r="N282" i="5"/>
  <c r="X329" i="5"/>
  <c r="N329" i="5"/>
  <c r="W284" i="5"/>
  <c r="M284" i="5"/>
  <c r="N259" i="5"/>
  <c r="X259" i="5"/>
  <c r="R327" i="5"/>
  <c r="H327" i="5"/>
  <c r="I221" i="5"/>
  <c r="S221" i="5"/>
  <c r="W329" i="5"/>
  <c r="M329" i="5"/>
  <c r="L328" i="5"/>
  <c r="V328" i="5"/>
  <c r="N231" i="5"/>
  <c r="X231" i="5"/>
  <c r="I304" i="5"/>
  <c r="S304" i="5"/>
  <c r="W280" i="5"/>
  <c r="M280" i="5"/>
  <c r="X308" i="5"/>
  <c r="N308" i="5"/>
  <c r="R236" i="5"/>
  <c r="H236" i="5"/>
  <c r="N220" i="5"/>
  <c r="N20" i="5" s="1"/>
  <c r="X220" i="5"/>
  <c r="N30" i="5" s="1"/>
  <c r="V330" i="5"/>
  <c r="L330" i="5"/>
  <c r="X234" i="5"/>
  <c r="N32" i="5" s="1"/>
  <c r="N234" i="5"/>
  <c r="N22" i="5" s="1"/>
  <c r="W258" i="5"/>
  <c r="M258" i="5"/>
  <c r="V222" i="5"/>
  <c r="L222" i="5"/>
  <c r="V306" i="5"/>
  <c r="L306" i="5"/>
  <c r="T329" i="5"/>
  <c r="J329" i="5"/>
  <c r="H232" i="5"/>
  <c r="R232" i="5"/>
  <c r="S332" i="5"/>
  <c r="I332" i="5"/>
  <c r="V327" i="5"/>
  <c r="L327" i="5"/>
  <c r="H307" i="5"/>
  <c r="R307" i="5"/>
  <c r="S257" i="5"/>
  <c r="I257" i="5"/>
  <c r="W281" i="5"/>
  <c r="M281" i="5"/>
  <c r="V305" i="5"/>
  <c r="L305" i="5"/>
  <c r="J257" i="5"/>
  <c r="T257" i="5"/>
  <c r="R235" i="5"/>
  <c r="H235" i="5"/>
  <c r="H256" i="5"/>
  <c r="R256" i="5"/>
  <c r="V257" i="5"/>
  <c r="L257" i="5"/>
  <c r="R224" i="5"/>
  <c r="H224" i="5"/>
  <c r="W305" i="5"/>
  <c r="M305" i="5"/>
  <c r="S258" i="5"/>
  <c r="I258" i="5"/>
  <c r="L307" i="5"/>
  <c r="V307" i="5"/>
  <c r="I222" i="5"/>
  <c r="S222" i="5"/>
  <c r="X304" i="5"/>
  <c r="N304" i="5"/>
  <c r="J220" i="5"/>
  <c r="J20" i="5" s="1"/>
  <c r="T220" i="5"/>
  <c r="J30" i="5" s="1"/>
  <c r="S236" i="5"/>
  <c r="I236" i="5"/>
  <c r="H281" i="5"/>
  <c r="R281" i="5"/>
  <c r="V258" i="5"/>
  <c r="L258" i="5"/>
  <c r="V331" i="5"/>
  <c r="L331" i="5"/>
  <c r="W224" i="5"/>
  <c r="M224" i="5"/>
  <c r="H222" i="5"/>
  <c r="R222" i="5"/>
  <c r="N232" i="5"/>
  <c r="X232" i="5"/>
  <c r="M255" i="5"/>
  <c r="W255" i="5"/>
  <c r="M308" i="5"/>
  <c r="W308" i="5"/>
  <c r="T279" i="5"/>
  <c r="J279" i="5"/>
  <c r="S256" i="5"/>
  <c r="I256" i="5"/>
  <c r="X284" i="5"/>
  <c r="N284" i="5"/>
  <c r="R329" i="5"/>
  <c r="H329" i="5"/>
  <c r="V303" i="5"/>
  <c r="L303" i="5"/>
  <c r="I223" i="5"/>
  <c r="I23" i="5" s="1"/>
  <c r="S223" i="5"/>
  <c r="I33" i="5" s="1"/>
  <c r="W330" i="5"/>
  <c r="M330" i="5"/>
  <c r="J305" i="5"/>
  <c r="T305" i="5"/>
  <c r="X307" i="5"/>
  <c r="N307" i="5"/>
  <c r="T236" i="5"/>
  <c r="J236" i="5"/>
  <c r="X219" i="5"/>
  <c r="N219" i="5"/>
  <c r="W304" i="5"/>
  <c r="M304" i="5"/>
  <c r="H306" i="5"/>
  <c r="R306" i="5"/>
  <c r="X331" i="5"/>
  <c r="N331" i="5"/>
  <c r="V260" i="5"/>
  <c r="L260" i="5"/>
  <c r="R219" i="5"/>
  <c r="H219" i="5"/>
  <c r="M307" i="5"/>
  <c r="W307" i="5"/>
  <c r="S308" i="5"/>
  <c r="I308" i="5"/>
  <c r="N327" i="5"/>
  <c r="X327" i="5"/>
  <c r="N305" i="5"/>
  <c r="X305" i="5"/>
  <c r="J223" i="5"/>
  <c r="J23" i="5" s="1"/>
  <c r="T223" i="5"/>
  <c r="J33" i="5" s="1"/>
  <c r="H282" i="5"/>
  <c r="R282" i="5"/>
  <c r="X332" i="5"/>
  <c r="N332" i="5"/>
  <c r="N303" i="5"/>
  <c r="X303" i="5"/>
  <c r="S232" i="5"/>
  <c r="I232" i="5"/>
  <c r="H283" i="5"/>
  <c r="R283" i="5"/>
  <c r="J283" i="5"/>
  <c r="T283" i="5"/>
  <c r="N280" i="5"/>
  <c r="X280" i="5"/>
  <c r="T256" i="5"/>
  <c r="J256" i="5"/>
  <c r="R260" i="5"/>
  <c r="H260" i="5"/>
  <c r="J255" i="5"/>
  <c r="T255" i="5"/>
  <c r="T330" i="5"/>
  <c r="J330" i="5"/>
  <c r="I284" i="5"/>
  <c r="S284" i="5"/>
  <c r="L236" i="5"/>
  <c r="V236" i="5"/>
  <c r="H231" i="5"/>
  <c r="R231" i="5"/>
  <c r="S330" i="5"/>
  <c r="I330" i="5"/>
  <c r="S233" i="5"/>
  <c r="I233" i="5"/>
  <c r="T233" i="5"/>
  <c r="J233" i="5"/>
  <c r="R259" i="5"/>
  <c r="H259" i="5"/>
  <c r="R280" i="5"/>
  <c r="H280" i="5"/>
  <c r="N223" i="5"/>
  <c r="N23" i="5" s="1"/>
  <c r="X223" i="5"/>
  <c r="N33" i="5" s="1"/>
  <c r="V259" i="5"/>
  <c r="L259" i="5"/>
  <c r="L280" i="5"/>
  <c r="V280" i="5"/>
  <c r="W219" i="5"/>
  <c r="M219" i="5"/>
  <c r="R220" i="5"/>
  <c r="H30" i="5" s="1"/>
  <c r="H220" i="5"/>
  <c r="H20" i="5" s="1"/>
  <c r="W259" i="5"/>
  <c r="M259" i="5"/>
  <c r="L221" i="5"/>
  <c r="V221" i="5"/>
  <c r="S307" i="5"/>
  <c r="I307" i="5"/>
  <c r="T280" i="5"/>
  <c r="J280" i="5"/>
  <c r="R304" i="5"/>
  <c r="H304" i="5"/>
  <c r="S259" i="5"/>
  <c r="I259" i="5"/>
  <c r="N328" i="5"/>
  <c r="X328" i="5"/>
  <c r="W279" i="5"/>
  <c r="M279" i="5"/>
  <c r="X256" i="5"/>
  <c r="N256" i="5"/>
  <c r="R331" i="5"/>
  <c r="H331" i="5"/>
  <c r="V308" i="5"/>
  <c r="L308" i="5"/>
  <c r="W331" i="5"/>
  <c r="M331" i="5"/>
  <c r="T304" i="5"/>
  <c r="J304" i="5"/>
  <c r="I281" i="5"/>
  <c r="S281" i="5"/>
  <c r="V235" i="5"/>
  <c r="L235" i="5"/>
  <c r="T221" i="5"/>
  <c r="J221" i="5"/>
  <c r="S231" i="5"/>
  <c r="I231" i="5"/>
  <c r="R255" i="5"/>
  <c r="H255" i="5"/>
  <c r="L279" i="5"/>
  <c r="V279" i="5"/>
  <c r="M221" i="5"/>
  <c r="W221" i="5"/>
  <c r="N281" i="5"/>
  <c r="X281" i="5"/>
  <c r="X255" i="5"/>
  <c r="N255" i="5"/>
  <c r="J331" i="5"/>
  <c r="T331" i="5"/>
  <c r="S282" i="5"/>
  <c r="I282" i="5"/>
  <c r="J224" i="5"/>
  <c r="T224" i="5"/>
  <c r="S329" i="5"/>
  <c r="I329" i="5"/>
  <c r="H279" i="5"/>
  <c r="R279" i="5"/>
  <c r="V283" i="5"/>
  <c r="L283" i="5"/>
  <c r="R305" i="5"/>
  <c r="H305" i="5"/>
  <c r="I260" i="5"/>
  <c r="S260" i="5"/>
  <c r="X283" i="5"/>
  <c r="N283" i="5"/>
  <c r="W282" i="5"/>
  <c r="M282" i="5"/>
  <c r="X260" i="5"/>
  <c r="N260" i="5"/>
  <c r="S224" i="5"/>
  <c r="I224" i="5"/>
  <c r="T303" i="5"/>
  <c r="J303" i="5"/>
  <c r="I279" i="5"/>
  <c r="S279" i="5"/>
  <c r="N224" i="5"/>
  <c r="X224" i="5"/>
  <c r="V256" i="5"/>
  <c r="L256" i="5"/>
  <c r="V282" i="5"/>
  <c r="L282" i="5"/>
  <c r="R221" i="5"/>
  <c r="H221" i="5"/>
  <c r="X235" i="5"/>
  <c r="N235" i="5"/>
  <c r="M257" i="5"/>
  <c r="W257" i="5"/>
  <c r="W303" i="5"/>
  <c r="M303" i="5"/>
  <c r="V219" i="5"/>
  <c r="L219" i="5"/>
  <c r="S305" i="5"/>
  <c r="I305" i="5"/>
  <c r="X279" i="5"/>
  <c r="N279" i="5"/>
  <c r="X257" i="5"/>
  <c r="N257" i="5"/>
  <c r="S219" i="5"/>
  <c r="I219" i="5"/>
  <c r="T307" i="5"/>
  <c r="J307" i="5"/>
  <c r="T332" i="5"/>
  <c r="J332" i="5"/>
  <c r="V231" i="5"/>
  <c r="L231" i="5"/>
  <c r="T219" i="5"/>
  <c r="J219" i="5"/>
  <c r="T231" i="5"/>
  <c r="J231" i="5"/>
  <c r="V332" i="5"/>
  <c r="L332" i="5"/>
  <c r="M222" i="5"/>
  <c r="W222" i="5"/>
  <c r="X236" i="5"/>
  <c r="N236" i="5"/>
  <c r="M260" i="5"/>
  <c r="W260" i="5"/>
  <c r="R330" i="5"/>
  <c r="H330" i="5"/>
  <c r="W327" i="5"/>
  <c r="M327" i="5"/>
  <c r="T306" i="5"/>
  <c r="J306" i="5"/>
  <c r="T328" i="5"/>
  <c r="J328" i="5"/>
  <c r="V232" i="5"/>
  <c r="L232" i="5"/>
  <c r="R233" i="5"/>
  <c r="H233" i="5"/>
  <c r="J234" i="5"/>
  <c r="J22" i="5" s="1"/>
  <c r="T234" i="5"/>
  <c r="J32" i="5" s="1"/>
  <c r="T258" i="5"/>
  <c r="J258" i="5"/>
  <c r="T327" i="5"/>
  <c r="J327" i="5"/>
  <c r="S280" i="5"/>
  <c r="I280" i="5"/>
  <c r="V234" i="5"/>
  <c r="L32" i="5" s="1"/>
  <c r="L234" i="5"/>
  <c r="L22" i="5" s="1"/>
  <c r="R234" i="5"/>
  <c r="H32" i="5" s="1"/>
  <c r="H234" i="5"/>
  <c r="H22" i="5" s="1"/>
  <c r="I328" i="5"/>
  <c r="S328" i="5"/>
  <c r="S235" i="5"/>
  <c r="I235" i="5"/>
  <c r="T235" i="5"/>
  <c r="J235" i="5"/>
  <c r="H258" i="5"/>
  <c r="R258" i="5"/>
  <c r="R284" i="5"/>
  <c r="H284" i="5"/>
  <c r="X221" i="5"/>
  <c r="N221" i="5"/>
  <c r="L255" i="5"/>
  <c r="V255" i="5"/>
  <c r="V284" i="5"/>
  <c r="L284" i="5"/>
  <c r="W220" i="5"/>
  <c r="M30" i="5" s="1"/>
  <c r="M220" i="5"/>
  <c r="M20" i="5" s="1"/>
  <c r="R223" i="5"/>
  <c r="H33" i="5" s="1"/>
  <c r="H223" i="5"/>
  <c r="H23" i="5" s="1"/>
  <c r="W256" i="5"/>
  <c r="M256" i="5"/>
  <c r="V220" i="5"/>
  <c r="L30" i="5" s="1"/>
  <c r="L220" i="5"/>
  <c r="L20" i="5" s="1"/>
  <c r="I306" i="5"/>
  <c r="S306" i="5"/>
  <c r="T284" i="5"/>
  <c r="J284" i="5"/>
  <c r="R303" i="5"/>
  <c r="H303" i="5"/>
  <c r="I255" i="5"/>
  <c r="S255" i="5"/>
  <c r="X330" i="5"/>
  <c r="N330" i="5"/>
  <c r="M283" i="5"/>
  <c r="W283" i="5"/>
  <c r="X258" i="5"/>
  <c r="N258" i="5"/>
  <c r="R328" i="5"/>
  <c r="H328" i="5"/>
  <c r="L304" i="5"/>
  <c r="V304" i="5"/>
  <c r="M332" i="5"/>
  <c r="W332" i="5"/>
  <c r="T308" i="5"/>
  <c r="J308" i="5"/>
  <c r="O7" i="5" l="1"/>
  <c r="E81" i="26"/>
  <c r="F81" i="26"/>
  <c r="K7" i="5"/>
  <c r="J7" i="5"/>
  <c r="J6" i="5"/>
  <c r="N4" i="5"/>
  <c r="O4" i="5"/>
  <c r="O9" i="5" s="1"/>
  <c r="K7" i="11" s="1"/>
  <c r="K16" i="11" s="1"/>
  <c r="K4" i="5"/>
  <c r="N6" i="5"/>
  <c r="J4" i="5"/>
  <c r="P6" i="5"/>
  <c r="K6" i="5"/>
  <c r="L6" i="5"/>
  <c r="P7" i="5"/>
  <c r="L7" i="5"/>
  <c r="L4" i="5"/>
  <c r="P4" i="5"/>
  <c r="N7" i="5"/>
  <c r="X208" i="5"/>
  <c r="N208" i="5"/>
  <c r="N211" i="5"/>
  <c r="X211" i="5"/>
  <c r="V209" i="5"/>
  <c r="L209" i="5"/>
  <c r="S209" i="5"/>
  <c r="I209" i="5"/>
  <c r="R211" i="5"/>
  <c r="H211" i="5"/>
  <c r="T207" i="5"/>
  <c r="J29" i="5" s="1"/>
  <c r="J35" i="5" s="1"/>
  <c r="J207" i="5"/>
  <c r="J19" i="5" s="1"/>
  <c r="J25" i="5" s="1"/>
  <c r="X209" i="5"/>
  <c r="N209" i="5"/>
  <c r="R208" i="5"/>
  <c r="H208" i="5"/>
  <c r="R209" i="5"/>
  <c r="H209" i="5"/>
  <c r="W212" i="5"/>
  <c r="M212" i="5"/>
  <c r="W209" i="5"/>
  <c r="M209" i="5"/>
  <c r="L212" i="5"/>
  <c r="V212" i="5"/>
  <c r="M211" i="5"/>
  <c r="W211" i="5"/>
  <c r="S208" i="5"/>
  <c r="I208" i="5"/>
  <c r="V208" i="5"/>
  <c r="L208" i="5"/>
  <c r="R210" i="5"/>
  <c r="H210" i="5"/>
  <c r="J212" i="5"/>
  <c r="T212" i="5"/>
  <c r="X212" i="5"/>
  <c r="N212" i="5"/>
  <c r="I210" i="5"/>
  <c r="S210" i="5"/>
  <c r="S207" i="5"/>
  <c r="I29" i="5" s="1"/>
  <c r="I35" i="5" s="1"/>
  <c r="I207" i="5"/>
  <c r="I19" i="5" s="1"/>
  <c r="I25" i="5" s="1"/>
  <c r="L211" i="5"/>
  <c r="V211" i="5"/>
  <c r="J211" i="5"/>
  <c r="T211" i="5"/>
  <c r="W210" i="5"/>
  <c r="M210" i="5"/>
  <c r="S211" i="5"/>
  <c r="I211" i="5"/>
  <c r="J210" i="5"/>
  <c r="T210" i="5"/>
  <c r="W208" i="5"/>
  <c r="M208" i="5"/>
  <c r="V210" i="5"/>
  <c r="L210" i="5"/>
  <c r="R212" i="5"/>
  <c r="H212" i="5"/>
  <c r="T209" i="5"/>
  <c r="J209" i="5"/>
  <c r="X207" i="5"/>
  <c r="N29" i="5" s="1"/>
  <c r="N35" i="5" s="1"/>
  <c r="N207" i="5"/>
  <c r="N19" i="5" s="1"/>
  <c r="N25" i="5" s="1"/>
  <c r="S212" i="5"/>
  <c r="I212" i="5"/>
  <c r="V207" i="5"/>
  <c r="L29" i="5" s="1"/>
  <c r="L35" i="5" s="1"/>
  <c r="L207" i="5"/>
  <c r="L19" i="5" s="1"/>
  <c r="L25" i="5" s="1"/>
  <c r="W207" i="5"/>
  <c r="M29" i="5" s="1"/>
  <c r="M35" i="5" s="1"/>
  <c r="M207" i="5"/>
  <c r="M19" i="5" s="1"/>
  <c r="M25" i="5" s="1"/>
  <c r="R207" i="5"/>
  <c r="H29" i="5" s="1"/>
  <c r="H35" i="5" s="1"/>
  <c r="H207" i="5"/>
  <c r="H19" i="5" s="1"/>
  <c r="H25" i="5" s="1"/>
  <c r="J208" i="5"/>
  <c r="T208" i="5"/>
  <c r="X210" i="5"/>
  <c r="N210" i="5"/>
  <c r="G81" i="26" l="1"/>
  <c r="J9" i="5"/>
  <c r="F7" i="11" s="1"/>
  <c r="K9" i="5"/>
  <c r="G7" i="11" s="1"/>
  <c r="N9" i="5"/>
  <c r="J7" i="11" s="1"/>
  <c r="P9" i="5"/>
  <c r="L7" i="11" s="1"/>
  <c r="L16" i="11" s="1"/>
  <c r="L9" i="5"/>
  <c r="H7" i="11" s="1"/>
  <c r="Q296" i="5" l="1"/>
  <c r="G296" i="5"/>
  <c r="G290" i="5"/>
  <c r="Q290" i="5"/>
  <c r="G300" i="5"/>
  <c r="Q300" i="5"/>
  <c r="G283" i="5"/>
  <c r="Q283" i="5"/>
  <c r="Q281" i="5"/>
  <c r="G281" i="5"/>
  <c r="Q298" i="5"/>
  <c r="G298" i="5"/>
  <c r="G287" i="5"/>
  <c r="Q287" i="5"/>
  <c r="Q295" i="5"/>
  <c r="G295" i="5"/>
  <c r="Q288" i="5"/>
  <c r="G288" i="5"/>
  <c r="Q279" i="5"/>
  <c r="G279" i="5"/>
  <c r="Q294" i="5"/>
  <c r="G294" i="5"/>
  <c r="Q299" i="5"/>
  <c r="G299" i="5"/>
  <c r="G289" i="5"/>
  <c r="Q289" i="5"/>
  <c r="Q280" i="5"/>
  <c r="G280" i="5"/>
  <c r="Q293" i="5"/>
  <c r="G293" i="5"/>
  <c r="Q284" i="5"/>
  <c r="G284" i="5"/>
  <c r="Q292" i="5"/>
  <c r="G292" i="5"/>
  <c r="Q286" i="5"/>
  <c r="G286" i="5"/>
  <c r="G297" i="5"/>
  <c r="G19" i="5" s="1"/>
  <c r="Q297" i="5"/>
  <c r="Q302" i="5"/>
  <c r="G302" i="5"/>
  <c r="G285" i="5"/>
  <c r="Q285" i="5"/>
  <c r="G282" i="5"/>
  <c r="Q282" i="5"/>
  <c r="Q291" i="5"/>
  <c r="G291" i="5"/>
  <c r="Q301" i="5"/>
  <c r="G301" i="5"/>
  <c r="G327" i="5" l="1"/>
  <c r="Q327" i="5"/>
  <c r="G341" i="5"/>
  <c r="Q341" i="5"/>
  <c r="Q261" i="5"/>
  <c r="G261" i="5"/>
  <c r="G329" i="5"/>
  <c r="Q329" i="5"/>
  <c r="G316" i="5"/>
  <c r="Q316" i="5"/>
  <c r="G222" i="5"/>
  <c r="Q222" i="5"/>
  <c r="Q255" i="5"/>
  <c r="G255" i="5"/>
  <c r="Q240" i="5"/>
  <c r="G240" i="5"/>
  <c r="Q346" i="5"/>
  <c r="G346" i="5"/>
  <c r="G340" i="5"/>
  <c r="Q340" i="5"/>
  <c r="G323" i="5"/>
  <c r="Q323" i="5"/>
  <c r="Q247" i="5"/>
  <c r="G33" i="5" s="1"/>
  <c r="I7" i="5" s="1"/>
  <c r="G247" i="5"/>
  <c r="G215" i="5"/>
  <c r="Q215" i="5"/>
  <c r="Q309" i="5"/>
  <c r="G309" i="5"/>
  <c r="Q338" i="5"/>
  <c r="G338" i="5"/>
  <c r="G266" i="5"/>
  <c r="Q266" i="5"/>
  <c r="Q307" i="5"/>
  <c r="G307" i="5"/>
  <c r="G226" i="5"/>
  <c r="Q226" i="5"/>
  <c r="G277" i="5"/>
  <c r="Q277" i="5"/>
  <c r="Q317" i="5"/>
  <c r="G317" i="5"/>
  <c r="F242" i="5"/>
  <c r="P242" i="5"/>
  <c r="Q224" i="5"/>
  <c r="G224" i="5"/>
  <c r="G259" i="5"/>
  <c r="Q259" i="5"/>
  <c r="G350" i="5"/>
  <c r="Q350" i="5"/>
  <c r="Q326" i="5"/>
  <c r="G326" i="5"/>
  <c r="G272" i="5"/>
  <c r="G24" i="5" s="1"/>
  <c r="Q272" i="5"/>
  <c r="G34" i="5" s="1"/>
  <c r="G246" i="5"/>
  <c r="Q246" i="5"/>
  <c r="Q216" i="5"/>
  <c r="G216" i="5"/>
  <c r="G314" i="5"/>
  <c r="Q314" i="5"/>
  <c r="Q232" i="5"/>
  <c r="G232" i="5"/>
  <c r="G207" i="5"/>
  <c r="Q207" i="5"/>
  <c r="G29" i="5" s="1"/>
  <c r="G249" i="5"/>
  <c r="Q249" i="5"/>
  <c r="G320" i="5"/>
  <c r="Q320" i="5"/>
  <c r="G257" i="5"/>
  <c r="Q257" i="5"/>
  <c r="Q324" i="5"/>
  <c r="G324" i="5"/>
  <c r="Q243" i="5"/>
  <c r="G243" i="5"/>
  <c r="Q337" i="5"/>
  <c r="G337" i="5"/>
  <c r="G308" i="5"/>
  <c r="Q308" i="5"/>
  <c r="O214" i="5"/>
  <c r="Q273" i="5"/>
  <c r="G273" i="5"/>
  <c r="Q318" i="5"/>
  <c r="G318" i="5"/>
  <c r="Q313" i="5"/>
  <c r="G313" i="5"/>
  <c r="Q223" i="5"/>
  <c r="G223" i="5"/>
  <c r="G245" i="5"/>
  <c r="Q245" i="5"/>
  <c r="G322" i="5"/>
  <c r="Q322" i="5"/>
  <c r="Q311" i="5"/>
  <c r="G311" i="5"/>
  <c r="Q210" i="5"/>
  <c r="G210" i="5"/>
  <c r="Q334" i="5"/>
  <c r="G334" i="5"/>
  <c r="G251" i="5"/>
  <c r="Q251" i="5"/>
  <c r="Q315" i="5"/>
  <c r="G315" i="5"/>
  <c r="G241" i="5"/>
  <c r="Q241" i="5"/>
  <c r="Q348" i="5"/>
  <c r="G348" i="5"/>
  <c r="Q339" i="5"/>
  <c r="G339" i="5"/>
  <c r="Q321" i="5"/>
  <c r="G321" i="5"/>
  <c r="G268" i="5"/>
  <c r="Q268" i="5"/>
  <c r="G248" i="5"/>
  <c r="Q248" i="5"/>
  <c r="Q312" i="5"/>
  <c r="G312" i="5"/>
  <c r="G236" i="5"/>
  <c r="Q236" i="5"/>
  <c r="G212" i="5"/>
  <c r="Q212" i="5"/>
  <c r="Q333" i="5"/>
  <c r="G333" i="5"/>
  <c r="G265" i="5"/>
  <c r="Q265" i="5"/>
  <c r="Q254" i="5"/>
  <c r="G254" i="5"/>
  <c r="Q303" i="5"/>
  <c r="G303" i="5"/>
  <c r="Q225" i="5"/>
  <c r="G225" i="5"/>
  <c r="Q347" i="5"/>
  <c r="G347" i="5"/>
  <c r="G325" i="5"/>
  <c r="Q325" i="5"/>
  <c r="Q270" i="5"/>
  <c r="G270" i="5"/>
  <c r="Q214" i="5"/>
  <c r="G214" i="5"/>
  <c r="G253" i="5"/>
  <c r="Q253" i="5"/>
  <c r="Q328" i="5"/>
  <c r="G328" i="5"/>
  <c r="G319" i="5"/>
  <c r="Q319" i="5"/>
  <c r="P241" i="5"/>
  <c r="F241" i="5"/>
  <c r="G271" i="5"/>
  <c r="Q271" i="5"/>
  <c r="Q306" i="5"/>
  <c r="G306" i="5"/>
  <c r="G227" i="5"/>
  <c r="G21" i="5" s="1"/>
  <c r="Q227" i="5"/>
  <c r="G31" i="5" s="1"/>
  <c r="G276" i="5"/>
  <c r="Q276" i="5"/>
  <c r="G330" i="5"/>
  <c r="Q330" i="5"/>
  <c r="G278" i="5"/>
  <c r="Q278" i="5"/>
  <c r="Q331" i="5"/>
  <c r="G331" i="5"/>
  <c r="Q269" i="5"/>
  <c r="G269" i="5"/>
  <c r="G217" i="5"/>
  <c r="Q217" i="5"/>
  <c r="Q233" i="5"/>
  <c r="G233" i="5"/>
  <c r="Q209" i="5"/>
  <c r="G209" i="5"/>
  <c r="Q336" i="5"/>
  <c r="G336" i="5"/>
  <c r="Q262" i="5"/>
  <c r="G262" i="5"/>
  <c r="Q252" i="5"/>
  <c r="G252" i="5"/>
  <c r="Q304" i="5"/>
  <c r="G304" i="5"/>
  <c r="Q228" i="5"/>
  <c r="G228" i="5"/>
  <c r="Q238" i="5"/>
  <c r="G238" i="5"/>
  <c r="G213" i="5"/>
  <c r="Q213" i="5"/>
  <c r="G310" i="5"/>
  <c r="Q310" i="5"/>
  <c r="G230" i="5"/>
  <c r="Q230" i="5"/>
  <c r="F239" i="5"/>
  <c r="P239" i="5"/>
  <c r="G219" i="5"/>
  <c r="Q219" i="5"/>
  <c r="G256" i="5"/>
  <c r="Q256" i="5"/>
  <c r="Q349" i="5"/>
  <c r="G349" i="5"/>
  <c r="G231" i="5"/>
  <c r="Q231" i="5"/>
  <c r="G208" i="5"/>
  <c r="Q208" i="5"/>
  <c r="Q274" i="5"/>
  <c r="G274" i="5"/>
  <c r="G239" i="5"/>
  <c r="Q239" i="5"/>
  <c r="G345" i="5"/>
  <c r="Q345" i="5"/>
  <c r="G342" i="5"/>
  <c r="Q342" i="5"/>
  <c r="Q244" i="5"/>
  <c r="G244" i="5"/>
  <c r="Q234" i="5"/>
  <c r="G32" i="5" s="1"/>
  <c r="G234" i="5"/>
  <c r="G22" i="5" s="1"/>
  <c r="Q264" i="5"/>
  <c r="G264" i="5"/>
  <c r="P238" i="5"/>
  <c r="F238" i="5"/>
  <c r="F240" i="5"/>
  <c r="P240" i="5"/>
  <c r="G220" i="5"/>
  <c r="G20" i="5" s="1"/>
  <c r="Q220" i="5"/>
  <c r="G30" i="5" s="1"/>
  <c r="Q258" i="5"/>
  <c r="G258" i="5"/>
  <c r="Q237" i="5"/>
  <c r="G237" i="5"/>
  <c r="G344" i="5"/>
  <c r="Q344" i="5"/>
  <c r="Q275" i="5"/>
  <c r="G275" i="5"/>
  <c r="G332" i="5"/>
  <c r="Q332" i="5"/>
  <c r="P237" i="5"/>
  <c r="F237" i="5"/>
  <c r="Q221" i="5"/>
  <c r="G221" i="5"/>
  <c r="G260" i="5"/>
  <c r="Q260" i="5"/>
  <c r="Q242" i="5"/>
  <c r="G242" i="5"/>
  <c r="G343" i="5"/>
  <c r="Q343" i="5"/>
  <c r="G267" i="5"/>
  <c r="Q267" i="5"/>
  <c r="Q218" i="5"/>
  <c r="G218" i="5"/>
  <c r="Q235" i="5"/>
  <c r="G235" i="5"/>
  <c r="G211" i="5"/>
  <c r="Q211" i="5"/>
  <c r="Q335" i="5"/>
  <c r="G335" i="5"/>
  <c r="Q263" i="5"/>
  <c r="G263" i="5"/>
  <c r="G250" i="5"/>
  <c r="Q250" i="5"/>
  <c r="Q305" i="5"/>
  <c r="G305" i="5"/>
  <c r="Q229" i="5"/>
  <c r="G229" i="5"/>
  <c r="I4" i="5" l="1"/>
  <c r="I8" i="5"/>
  <c r="I5" i="5"/>
  <c r="G35" i="5"/>
  <c r="I6" i="5"/>
  <c r="G25" i="5"/>
  <c r="P308" i="5"/>
  <c r="F308" i="5"/>
  <c r="F251" i="5"/>
  <c r="P251" i="5"/>
  <c r="E312" i="5"/>
  <c r="O312" i="5"/>
  <c r="F292" i="5"/>
  <c r="P292" i="5"/>
  <c r="F262" i="5"/>
  <c r="P262" i="5"/>
  <c r="E321" i="5"/>
  <c r="O321" i="5"/>
  <c r="P303" i="5"/>
  <c r="F303" i="5"/>
  <c r="F253" i="5"/>
  <c r="P253" i="5"/>
  <c r="O319" i="5"/>
  <c r="E319" i="5"/>
  <c r="F346" i="5"/>
  <c r="P346" i="5"/>
  <c r="F222" i="5"/>
  <c r="P222" i="5"/>
  <c r="F279" i="5"/>
  <c r="P279" i="5"/>
  <c r="F311" i="5"/>
  <c r="P311" i="5"/>
  <c r="E232" i="5"/>
  <c r="O232" i="5"/>
  <c r="F325" i="5"/>
  <c r="P325" i="5"/>
  <c r="O250" i="5"/>
  <c r="E250" i="5"/>
  <c r="F298" i="5"/>
  <c r="P298" i="5"/>
  <c r="E214" i="5"/>
  <c r="P247" i="5"/>
  <c r="F247" i="5"/>
  <c r="E311" i="5"/>
  <c r="O311" i="5"/>
  <c r="F274" i="5"/>
  <c r="P274" i="5"/>
  <c r="F330" i="5"/>
  <c r="P330" i="5"/>
  <c r="O307" i="5"/>
  <c r="E307" i="5"/>
  <c r="P336" i="5"/>
  <c r="F336" i="5"/>
  <c r="P228" i="5"/>
  <c r="F228" i="5"/>
  <c r="P295" i="5"/>
  <c r="F295" i="5"/>
  <c r="F312" i="5"/>
  <c r="P312" i="5"/>
  <c r="O233" i="5"/>
  <c r="E233" i="5"/>
  <c r="E249" i="5"/>
  <c r="O249" i="5"/>
  <c r="F243" i="5"/>
  <c r="P243" i="5"/>
  <c r="E242" i="5"/>
  <c r="O242" i="5"/>
  <c r="P216" i="5"/>
  <c r="F216" i="5"/>
  <c r="P231" i="5"/>
  <c r="F231" i="5"/>
  <c r="F264" i="5"/>
  <c r="P264" i="5"/>
  <c r="P348" i="5"/>
  <c r="F348" i="5"/>
  <c r="F219" i="5"/>
  <c r="P219" i="5"/>
  <c r="F341" i="5"/>
  <c r="P341" i="5"/>
  <c r="F259" i="5"/>
  <c r="P259" i="5"/>
  <c r="P314" i="5"/>
  <c r="F314" i="5"/>
  <c r="E236" i="5"/>
  <c r="O236" i="5"/>
  <c r="E247" i="5"/>
  <c r="O247" i="5"/>
  <c r="P267" i="5"/>
  <c r="F267" i="5"/>
  <c r="P326" i="5"/>
  <c r="F326" i="5"/>
  <c r="O251" i="5"/>
  <c r="E251" i="5"/>
  <c r="F299" i="5"/>
  <c r="P299" i="5"/>
  <c r="O215" i="5"/>
  <c r="E215" i="5"/>
  <c r="P248" i="5"/>
  <c r="F248" i="5"/>
  <c r="E313" i="5"/>
  <c r="O313" i="5"/>
  <c r="P273" i="5"/>
  <c r="F273" i="5"/>
  <c r="F331" i="5"/>
  <c r="P331" i="5"/>
  <c r="F334" i="5"/>
  <c r="P334" i="5"/>
  <c r="P296" i="5"/>
  <c r="F296" i="5"/>
  <c r="F290" i="5"/>
  <c r="P290" i="5"/>
  <c r="F261" i="5"/>
  <c r="P261" i="5"/>
  <c r="F315" i="5"/>
  <c r="P315" i="5"/>
  <c r="P214" i="5"/>
  <c r="F214" i="5"/>
  <c r="P209" i="5"/>
  <c r="F209" i="5"/>
  <c r="O326" i="5"/>
  <c r="E326" i="5"/>
  <c r="F304" i="5"/>
  <c r="P304" i="5"/>
  <c r="F250" i="5"/>
  <c r="P250" i="5"/>
  <c r="P345" i="5"/>
  <c r="F345" i="5"/>
  <c r="F339" i="5"/>
  <c r="P339" i="5"/>
  <c r="F256" i="5"/>
  <c r="P256" i="5"/>
  <c r="F309" i="5"/>
  <c r="P309" i="5"/>
  <c r="E235" i="5"/>
  <c r="O235" i="5"/>
  <c r="E246" i="5"/>
  <c r="O246" i="5"/>
  <c r="F269" i="5"/>
  <c r="P269" i="5"/>
  <c r="P323" i="5"/>
  <c r="F323" i="5"/>
  <c r="O252" i="5"/>
  <c r="E252" i="5"/>
  <c r="F297" i="5"/>
  <c r="F19" i="5" s="1"/>
  <c r="P297" i="5"/>
  <c r="F29" i="5" s="1"/>
  <c r="E218" i="5"/>
  <c r="O218" i="5"/>
  <c r="P245" i="5"/>
  <c r="F245" i="5"/>
  <c r="P278" i="5"/>
  <c r="F278" i="5"/>
  <c r="O241" i="5"/>
  <c r="E241" i="5"/>
  <c r="P337" i="5"/>
  <c r="F337" i="5"/>
  <c r="P293" i="5"/>
  <c r="F293" i="5"/>
  <c r="F254" i="5"/>
  <c r="P254" i="5"/>
  <c r="P286" i="5"/>
  <c r="F286" i="5"/>
  <c r="F210" i="5"/>
  <c r="P210" i="5"/>
  <c r="O325" i="5"/>
  <c r="E325" i="5"/>
  <c r="P306" i="5"/>
  <c r="F306" i="5"/>
  <c r="P249" i="5"/>
  <c r="F249" i="5"/>
  <c r="F350" i="5"/>
  <c r="P350" i="5"/>
  <c r="P340" i="5"/>
  <c r="F340" i="5"/>
  <c r="F284" i="5"/>
  <c r="P284" i="5"/>
  <c r="F260" i="5"/>
  <c r="P260" i="5"/>
  <c r="F313" i="5"/>
  <c r="P313" i="5"/>
  <c r="E245" i="5"/>
  <c r="O245" i="5"/>
  <c r="P270" i="5"/>
  <c r="F270" i="5"/>
  <c r="P321" i="5"/>
  <c r="F321" i="5"/>
  <c r="O254" i="5"/>
  <c r="E254" i="5"/>
  <c r="F300" i="5"/>
  <c r="P300" i="5"/>
  <c r="O216" i="5"/>
  <c r="E216" i="5"/>
  <c r="P246" i="5"/>
  <c r="F246" i="5"/>
  <c r="F275" i="5"/>
  <c r="P275" i="5"/>
  <c r="O240" i="5"/>
  <c r="E240" i="5"/>
  <c r="O304" i="5"/>
  <c r="E304" i="5"/>
  <c r="P229" i="5"/>
  <c r="F229" i="5"/>
  <c r="F294" i="5"/>
  <c r="P294" i="5"/>
  <c r="F232" i="5"/>
  <c r="P232" i="5"/>
  <c r="F282" i="5"/>
  <c r="P282" i="5"/>
  <c r="P324" i="5"/>
  <c r="F324" i="5"/>
  <c r="F332" i="5"/>
  <c r="P332" i="5"/>
  <c r="P285" i="5"/>
  <c r="F285" i="5"/>
  <c r="F235" i="5"/>
  <c r="P235" i="5"/>
  <c r="E322" i="5"/>
  <c r="O322" i="5"/>
  <c r="F305" i="5"/>
  <c r="P305" i="5"/>
  <c r="P288" i="5"/>
  <c r="F288" i="5"/>
  <c r="F318" i="5"/>
  <c r="P318" i="5"/>
  <c r="P217" i="5"/>
  <c r="F217" i="5"/>
  <c r="F236" i="5"/>
  <c r="P236" i="5"/>
  <c r="F283" i="5"/>
  <c r="P283" i="5"/>
  <c r="F272" i="5"/>
  <c r="F24" i="5" s="1"/>
  <c r="P272" i="5"/>
  <c r="F34" i="5" s="1"/>
  <c r="P322" i="5"/>
  <c r="F322" i="5"/>
  <c r="F302" i="5"/>
  <c r="P302" i="5"/>
  <c r="P329" i="5"/>
  <c r="F329" i="5"/>
  <c r="E237" i="5"/>
  <c r="O237" i="5"/>
  <c r="E306" i="5"/>
  <c r="O306" i="5"/>
  <c r="F291" i="5"/>
  <c r="P291" i="5"/>
  <c r="P287" i="5"/>
  <c r="F287" i="5"/>
  <c r="P320" i="5"/>
  <c r="F320" i="5"/>
  <c r="P218" i="5"/>
  <c r="F218" i="5"/>
  <c r="F233" i="5"/>
  <c r="P233" i="5"/>
  <c r="P212" i="5"/>
  <c r="F212" i="5"/>
  <c r="O323" i="5"/>
  <c r="E323" i="5"/>
  <c r="O317" i="5"/>
  <c r="E317" i="5"/>
  <c r="F221" i="5"/>
  <c r="P221" i="5"/>
  <c r="P343" i="5"/>
  <c r="F343" i="5"/>
  <c r="P280" i="5"/>
  <c r="F280" i="5"/>
  <c r="F257" i="5"/>
  <c r="P257" i="5"/>
  <c r="O231" i="5"/>
  <c r="E231" i="5"/>
  <c r="O244" i="5"/>
  <c r="E244" i="5"/>
  <c r="P268" i="5"/>
  <c r="F268" i="5"/>
  <c r="P301" i="5"/>
  <c r="F301" i="5"/>
  <c r="O213" i="5"/>
  <c r="E213" i="5"/>
  <c r="E310" i="5"/>
  <c r="O310" i="5"/>
  <c r="F276" i="5"/>
  <c r="P276" i="5"/>
  <c r="P327" i="5"/>
  <c r="F327" i="5"/>
  <c r="E239" i="5"/>
  <c r="O239" i="5"/>
  <c r="E303" i="5"/>
  <c r="O303" i="5"/>
  <c r="F333" i="5"/>
  <c r="P333" i="5"/>
  <c r="F230" i="5"/>
  <c r="P230" i="5"/>
  <c r="F263" i="5"/>
  <c r="P263" i="5"/>
  <c r="P317" i="5"/>
  <c r="F317" i="5"/>
  <c r="P208" i="5"/>
  <c r="F208" i="5"/>
  <c r="O316" i="5"/>
  <c r="E316" i="5"/>
  <c r="P349" i="5"/>
  <c r="F349" i="5"/>
  <c r="P224" i="5"/>
  <c r="F224" i="5"/>
  <c r="O308" i="5"/>
  <c r="E308" i="5"/>
  <c r="P335" i="5"/>
  <c r="F335" i="5"/>
  <c r="F226" i="5"/>
  <c r="P226" i="5"/>
  <c r="P215" i="5"/>
  <c r="F215" i="5"/>
  <c r="O315" i="5"/>
  <c r="E315" i="5"/>
  <c r="F265" i="5"/>
  <c r="P265" i="5"/>
  <c r="P316" i="5"/>
  <c r="F316" i="5"/>
  <c r="P213" i="5"/>
  <c r="F213" i="5"/>
  <c r="P266" i="5"/>
  <c r="F266" i="5"/>
  <c r="P207" i="5"/>
  <c r="F207" i="5"/>
  <c r="E324" i="5"/>
  <c r="O324" i="5"/>
  <c r="E320" i="5"/>
  <c r="O320" i="5"/>
  <c r="F220" i="5"/>
  <c r="F20" i="5" s="1"/>
  <c r="P220" i="5"/>
  <c r="F30" i="5" s="1"/>
  <c r="F342" i="5"/>
  <c r="P342" i="5"/>
  <c r="P255" i="5"/>
  <c r="F255" i="5"/>
  <c r="P310" i="5"/>
  <c r="F310" i="5"/>
  <c r="O243" i="5"/>
  <c r="E243" i="5"/>
  <c r="E217" i="5"/>
  <c r="O217" i="5"/>
  <c r="E309" i="5"/>
  <c r="O309" i="5"/>
  <c r="F277" i="5"/>
  <c r="P277" i="5"/>
  <c r="P225" i="5"/>
  <c r="F225" i="5"/>
  <c r="F289" i="5"/>
  <c r="P289" i="5"/>
  <c r="F319" i="5"/>
  <c r="P319" i="5"/>
  <c r="F234" i="5"/>
  <c r="F22" i="5" s="1"/>
  <c r="P234" i="5"/>
  <c r="F32" i="5" s="1"/>
  <c r="P211" i="5"/>
  <c r="F211" i="5"/>
  <c r="P307" i="5"/>
  <c r="F307" i="5"/>
  <c r="F252" i="5"/>
  <c r="P252" i="5"/>
  <c r="O318" i="5"/>
  <c r="E318" i="5"/>
  <c r="P347" i="5"/>
  <c r="F347" i="5"/>
  <c r="P223" i="5"/>
  <c r="F223" i="5"/>
  <c r="P344" i="5"/>
  <c r="F344" i="5"/>
  <c r="F281" i="5"/>
  <c r="P281" i="5"/>
  <c r="F258" i="5"/>
  <c r="P258" i="5"/>
  <c r="O234" i="5"/>
  <c r="E32" i="5" s="1"/>
  <c r="E234" i="5"/>
  <c r="O248" i="5"/>
  <c r="E248" i="5"/>
  <c r="P271" i="5"/>
  <c r="F271" i="5"/>
  <c r="O253" i="5"/>
  <c r="E253" i="5"/>
  <c r="F244" i="5"/>
  <c r="P244" i="5"/>
  <c r="O314" i="5"/>
  <c r="E314" i="5"/>
  <c r="P328" i="5"/>
  <c r="F328" i="5"/>
  <c r="O238" i="5"/>
  <c r="E238" i="5"/>
  <c r="O305" i="5"/>
  <c r="E305" i="5"/>
  <c r="F338" i="5"/>
  <c r="P338" i="5"/>
  <c r="P227" i="5"/>
  <c r="F31" i="5" s="1"/>
  <c r="F227" i="5"/>
  <c r="F21" i="5" s="1"/>
  <c r="H5" i="5" l="1"/>
  <c r="H4" i="5"/>
  <c r="I9" i="5"/>
  <c r="E7" i="11" s="1"/>
  <c r="F25" i="5"/>
  <c r="H8" i="5"/>
  <c r="H6" i="5"/>
  <c r="F35" i="5"/>
  <c r="O208" i="5"/>
  <c r="E208" i="5"/>
  <c r="O268" i="5"/>
  <c r="E268" i="5"/>
  <c r="O300" i="5"/>
  <c r="E300" i="5"/>
  <c r="O283" i="5"/>
  <c r="E283" i="5"/>
  <c r="E278" i="5"/>
  <c r="O278" i="5"/>
  <c r="E334" i="5"/>
  <c r="O334" i="5"/>
  <c r="O330" i="5"/>
  <c r="E330" i="5"/>
  <c r="O225" i="5"/>
  <c r="E225" i="5"/>
  <c r="O209" i="5"/>
  <c r="E209" i="5"/>
  <c r="O220" i="5"/>
  <c r="E30" i="5" s="1"/>
  <c r="E220" i="5"/>
  <c r="E20" i="5" s="1"/>
  <c r="E286" i="5"/>
  <c r="O286" i="5"/>
  <c r="O271" i="5"/>
  <c r="E271" i="5"/>
  <c r="O344" i="5"/>
  <c r="E344" i="5"/>
  <c r="O284" i="5"/>
  <c r="E284" i="5"/>
  <c r="O276" i="5"/>
  <c r="E276" i="5"/>
  <c r="O328" i="5"/>
  <c r="E328" i="5"/>
  <c r="O285" i="5"/>
  <c r="E285" i="5"/>
  <c r="E223" i="5"/>
  <c r="E23" i="5" s="1"/>
  <c r="O223" i="5"/>
  <c r="E33" i="5" s="1"/>
  <c r="O297" i="5"/>
  <c r="E29" i="5" s="1"/>
  <c r="E297" i="5"/>
  <c r="E19" i="5" s="1"/>
  <c r="O259" i="5"/>
  <c r="E259" i="5"/>
  <c r="O230" i="5"/>
  <c r="E230" i="5"/>
  <c r="E291" i="5"/>
  <c r="O291" i="5"/>
  <c r="E224" i="5"/>
  <c r="O224" i="5"/>
  <c r="O349" i="5"/>
  <c r="E349" i="5"/>
  <c r="E267" i="5"/>
  <c r="O267" i="5"/>
  <c r="E343" i="5"/>
  <c r="O343" i="5"/>
  <c r="O302" i="5"/>
  <c r="E302" i="5"/>
  <c r="O277" i="5"/>
  <c r="E277" i="5"/>
  <c r="O350" i="5"/>
  <c r="E350" i="5"/>
  <c r="O342" i="5"/>
  <c r="E342" i="5"/>
  <c r="O337" i="5"/>
  <c r="E337" i="5"/>
  <c r="E340" i="5"/>
  <c r="O340" i="5"/>
  <c r="O331" i="5"/>
  <c r="E331" i="5"/>
  <c r="O256" i="5"/>
  <c r="E256" i="5"/>
  <c r="O207" i="5"/>
  <c r="E207" i="5"/>
  <c r="O292" i="5"/>
  <c r="E292" i="5"/>
  <c r="E222" i="5"/>
  <c r="O222" i="5"/>
  <c r="E289" i="5"/>
  <c r="O289" i="5"/>
  <c r="E348" i="5"/>
  <c r="O348" i="5"/>
  <c r="O341" i="5"/>
  <c r="E341" i="5"/>
  <c r="O301" i="5"/>
  <c r="E301" i="5"/>
  <c r="O273" i="5"/>
  <c r="E273" i="5"/>
  <c r="O338" i="5"/>
  <c r="E338" i="5"/>
  <c r="O229" i="5"/>
  <c r="E229" i="5"/>
  <c r="E263" i="5"/>
  <c r="O263" i="5"/>
  <c r="O332" i="5"/>
  <c r="E332" i="5"/>
  <c r="O212" i="5"/>
  <c r="E212" i="5"/>
  <c r="E221" i="5"/>
  <c r="O221" i="5"/>
  <c r="O269" i="5"/>
  <c r="E269" i="5"/>
  <c r="O339" i="5"/>
  <c r="E339" i="5"/>
  <c r="O280" i="5"/>
  <c r="E280" i="5"/>
  <c r="E275" i="5"/>
  <c r="O275" i="5"/>
  <c r="O333" i="5"/>
  <c r="E333" i="5"/>
  <c r="O255" i="5"/>
  <c r="E255" i="5"/>
  <c r="O227" i="5"/>
  <c r="E31" i="5" s="1"/>
  <c r="E227" i="5"/>
  <c r="E21" i="5" s="1"/>
  <c r="O294" i="5"/>
  <c r="E294" i="5"/>
  <c r="E274" i="5"/>
  <c r="O274" i="5"/>
  <c r="E262" i="5"/>
  <c r="O262" i="5"/>
  <c r="O335" i="5"/>
  <c r="E335" i="5"/>
  <c r="O261" i="5"/>
  <c r="E261" i="5"/>
  <c r="E327" i="5"/>
  <c r="O327" i="5"/>
  <c r="E260" i="5"/>
  <c r="O260" i="5"/>
  <c r="E210" i="5"/>
  <c r="O210" i="5"/>
  <c r="E295" i="5"/>
  <c r="O295" i="5"/>
  <c r="O219" i="5"/>
  <c r="E219" i="5"/>
  <c r="E287" i="5"/>
  <c r="O287" i="5"/>
  <c r="E347" i="5"/>
  <c r="O347" i="5"/>
  <c r="O299" i="5"/>
  <c r="E299" i="5"/>
  <c r="E282" i="5"/>
  <c r="O282" i="5"/>
  <c r="E293" i="5"/>
  <c r="O293" i="5"/>
  <c r="E257" i="5"/>
  <c r="O257" i="5"/>
  <c r="E228" i="5"/>
  <c r="O228" i="5"/>
  <c r="E290" i="5"/>
  <c r="O290" i="5"/>
  <c r="E265" i="5"/>
  <c r="O265" i="5"/>
  <c r="O346" i="5"/>
  <c r="E346" i="5"/>
  <c r="O270" i="5"/>
  <c r="E270" i="5"/>
  <c r="O281" i="5"/>
  <c r="E281" i="5"/>
  <c r="E266" i="5"/>
  <c r="O266" i="5"/>
  <c r="E336" i="5"/>
  <c r="O336" i="5"/>
  <c r="E264" i="5"/>
  <c r="E22" i="5" s="1"/>
  <c r="O264" i="5"/>
  <c r="E329" i="5"/>
  <c r="O329" i="5"/>
  <c r="E258" i="5"/>
  <c r="O258" i="5"/>
  <c r="O226" i="5"/>
  <c r="E226" i="5"/>
  <c r="E211" i="5"/>
  <c r="O211" i="5"/>
  <c r="O296" i="5"/>
  <c r="E296" i="5"/>
  <c r="O288" i="5"/>
  <c r="E288" i="5"/>
  <c r="E345" i="5"/>
  <c r="O345" i="5"/>
  <c r="O272" i="5"/>
  <c r="E34" i="5" s="1"/>
  <c r="E272" i="5"/>
  <c r="E24" i="5" s="1"/>
  <c r="E298" i="5"/>
  <c r="O298" i="5"/>
  <c r="O279" i="5"/>
  <c r="E279" i="5"/>
  <c r="H9" i="5" l="1"/>
  <c r="D7" i="11" s="1"/>
  <c r="G8" i="5"/>
  <c r="G7" i="5"/>
  <c r="G6" i="5"/>
  <c r="E25" i="5"/>
  <c r="E35" i="5"/>
  <c r="G4" i="5"/>
  <c r="G5" i="5"/>
  <c r="G9" i="5" l="1"/>
  <c r="C7" i="11" l="1"/>
  <c r="U251" i="5" l="1"/>
  <c r="K251" i="5"/>
  <c r="U256" i="5"/>
  <c r="K256" i="5"/>
  <c r="K277" i="5"/>
  <c r="U277" i="5"/>
  <c r="K334" i="5"/>
  <c r="U334" i="5"/>
  <c r="K215" i="5"/>
  <c r="U215" i="5"/>
  <c r="K296" i="5"/>
  <c r="U296" i="5"/>
  <c r="U313" i="5"/>
  <c r="K313" i="5"/>
  <c r="U300" i="5"/>
  <c r="K300" i="5"/>
  <c r="K328" i="5"/>
  <c r="U328" i="5"/>
  <c r="U282" i="5"/>
  <c r="K282" i="5"/>
  <c r="U304" i="5"/>
  <c r="K304" i="5"/>
  <c r="U323" i="5"/>
  <c r="K323" i="5"/>
  <c r="K264" i="5"/>
  <c r="U264" i="5"/>
  <c r="K254" i="5"/>
  <c r="U254" i="5"/>
  <c r="K257" i="5"/>
  <c r="U257" i="5"/>
  <c r="K235" i="5"/>
  <c r="U235" i="5"/>
  <c r="K275" i="5"/>
  <c r="U275" i="5"/>
  <c r="U241" i="5"/>
  <c r="K241" i="5"/>
  <c r="U229" i="5"/>
  <c r="K229" i="5"/>
  <c r="K247" i="5"/>
  <c r="U247" i="5"/>
  <c r="U267" i="5"/>
  <c r="K267" i="5"/>
  <c r="U286" i="5"/>
  <c r="K286" i="5"/>
  <c r="K343" i="5"/>
  <c r="U343" i="5"/>
  <c r="K216" i="5"/>
  <c r="U216" i="5"/>
  <c r="K295" i="5"/>
  <c r="U295" i="5"/>
  <c r="K320" i="5"/>
  <c r="U320" i="5"/>
  <c r="U298" i="5"/>
  <c r="K298" i="5"/>
  <c r="U283" i="5"/>
  <c r="K283" i="5"/>
  <c r="U308" i="5"/>
  <c r="K308" i="5"/>
  <c r="U322" i="5"/>
  <c r="K322" i="5"/>
  <c r="U263" i="5"/>
  <c r="K263" i="5"/>
  <c r="K232" i="5"/>
  <c r="U232" i="5"/>
  <c r="K297" i="5"/>
  <c r="K19" i="5" s="1"/>
  <c r="U297" i="5"/>
  <c r="K29" i="5" s="1"/>
  <c r="K349" i="5"/>
  <c r="U349" i="5"/>
  <c r="U321" i="5"/>
  <c r="K321" i="5"/>
  <c r="U249" i="5"/>
  <c r="K249" i="5"/>
  <c r="K258" i="5"/>
  <c r="U258" i="5"/>
  <c r="K273" i="5"/>
  <c r="U273" i="5"/>
  <c r="U237" i="5"/>
  <c r="K237" i="5"/>
  <c r="K211" i="5"/>
  <c r="U211" i="5"/>
  <c r="U227" i="5"/>
  <c r="K31" i="5" s="1"/>
  <c r="O31" i="5" s="1"/>
  <c r="K227" i="5"/>
  <c r="K21" i="5" s="1"/>
  <c r="K335" i="5"/>
  <c r="U335" i="5"/>
  <c r="U269" i="5"/>
  <c r="K269" i="5"/>
  <c r="K287" i="5"/>
  <c r="U287" i="5"/>
  <c r="K213" i="5"/>
  <c r="U213" i="5"/>
  <c r="U292" i="5"/>
  <c r="K292" i="5"/>
  <c r="U314" i="5"/>
  <c r="K314" i="5"/>
  <c r="K319" i="5"/>
  <c r="U319" i="5"/>
  <c r="U347" i="5"/>
  <c r="K347" i="5"/>
  <c r="U302" i="5"/>
  <c r="K302" i="5"/>
  <c r="K332" i="5"/>
  <c r="U332" i="5"/>
  <c r="U280" i="5"/>
  <c r="K280" i="5"/>
  <c r="K326" i="5"/>
  <c r="U326" i="5"/>
  <c r="K266" i="5"/>
  <c r="U266" i="5"/>
  <c r="U226" i="5"/>
  <c r="K226" i="5"/>
  <c r="U342" i="5"/>
  <c r="K342" i="5"/>
  <c r="K259" i="5"/>
  <c r="U259" i="5"/>
  <c r="U212" i="5"/>
  <c r="K212" i="5"/>
  <c r="U230" i="5"/>
  <c r="K230" i="5"/>
  <c r="K339" i="5"/>
  <c r="U339" i="5"/>
  <c r="K255" i="5"/>
  <c r="U255" i="5"/>
  <c r="K228" i="5"/>
  <c r="U228" i="5"/>
  <c r="K291" i="5"/>
  <c r="U291" i="5"/>
  <c r="K299" i="5"/>
  <c r="U299" i="5"/>
  <c r="K274" i="5"/>
  <c r="U274" i="5"/>
  <c r="K239" i="5"/>
  <c r="U239" i="5"/>
  <c r="K208" i="5"/>
  <c r="U208" i="5"/>
  <c r="U225" i="5"/>
  <c r="K225" i="5"/>
  <c r="U248" i="5"/>
  <c r="K248" i="5"/>
  <c r="U338" i="5"/>
  <c r="K338" i="5"/>
  <c r="K270" i="5"/>
  <c r="U270" i="5"/>
  <c r="U344" i="5"/>
  <c r="K344" i="5"/>
  <c r="K214" i="5"/>
  <c r="U214" i="5"/>
  <c r="U294" i="5"/>
  <c r="K294" i="5"/>
  <c r="U311" i="5"/>
  <c r="K311" i="5"/>
  <c r="K316" i="5"/>
  <c r="U316" i="5"/>
  <c r="U345" i="5"/>
  <c r="K345" i="5"/>
  <c r="U301" i="5"/>
  <c r="K301" i="5"/>
  <c r="U327" i="5"/>
  <c r="K327" i="5"/>
  <c r="K305" i="5"/>
  <c r="U305" i="5"/>
  <c r="U324" i="5"/>
  <c r="K324" i="5"/>
  <c r="U265" i="5"/>
  <c r="K265" i="5"/>
  <c r="K325" i="5"/>
  <c r="U325" i="5"/>
  <c r="K329" i="5"/>
  <c r="U329" i="5"/>
  <c r="U242" i="5"/>
  <c r="K242" i="5"/>
  <c r="U210" i="5"/>
  <c r="K210" i="5"/>
  <c r="U245" i="5"/>
  <c r="K245" i="5"/>
  <c r="K337" i="5"/>
  <c r="U337" i="5"/>
  <c r="U271" i="5"/>
  <c r="K271" i="5"/>
  <c r="K340" i="5"/>
  <c r="U340" i="5"/>
  <c r="U217" i="5"/>
  <c r="K217" i="5"/>
  <c r="K312" i="5"/>
  <c r="U312" i="5"/>
  <c r="K315" i="5"/>
  <c r="U315" i="5"/>
  <c r="U346" i="5"/>
  <c r="K346" i="5"/>
  <c r="K331" i="5"/>
  <c r="U331" i="5"/>
  <c r="K303" i="5"/>
  <c r="U303" i="5"/>
  <c r="K262" i="5"/>
  <c r="U262" i="5"/>
  <c r="U238" i="5"/>
  <c r="K238" i="5"/>
  <c r="U244" i="5"/>
  <c r="K244" i="5"/>
  <c r="U289" i="5"/>
  <c r="K289" i="5"/>
  <c r="K231" i="5"/>
  <c r="U231" i="5"/>
  <c r="K243" i="5"/>
  <c r="U243" i="5"/>
  <c r="K272" i="5"/>
  <c r="K24" i="5" s="1"/>
  <c r="U272" i="5"/>
  <c r="K34" i="5" s="1"/>
  <c r="O34" i="5" s="1"/>
  <c r="U285" i="5"/>
  <c r="K285" i="5"/>
  <c r="K293" i="5"/>
  <c r="U293" i="5"/>
  <c r="U317" i="5"/>
  <c r="K317" i="5"/>
  <c r="U350" i="5"/>
  <c r="K350" i="5"/>
  <c r="K284" i="5"/>
  <c r="U284" i="5"/>
  <c r="K306" i="5"/>
  <c r="U306" i="5"/>
  <c r="U236" i="5"/>
  <c r="K236" i="5"/>
  <c r="U209" i="5"/>
  <c r="K209" i="5"/>
  <c r="U333" i="5"/>
  <c r="K333" i="5"/>
  <c r="U268" i="5"/>
  <c r="K268" i="5"/>
  <c r="U288" i="5"/>
  <c r="K288" i="5"/>
  <c r="K310" i="5"/>
  <c r="U310" i="5"/>
  <c r="K318" i="5"/>
  <c r="U318" i="5"/>
  <c r="K279" i="5"/>
  <c r="U279" i="5"/>
  <c r="U253" i="5"/>
  <c r="K253" i="5"/>
  <c r="U250" i="5"/>
  <c r="K250" i="5"/>
  <c r="U233" i="5"/>
  <c r="K233" i="5"/>
  <c r="K278" i="5"/>
  <c r="U278" i="5"/>
  <c r="K252" i="5"/>
  <c r="U252" i="5"/>
  <c r="U260" i="5"/>
  <c r="K260" i="5"/>
  <c r="U234" i="5"/>
  <c r="K32" i="5" s="1"/>
  <c r="O32" i="5" s="1"/>
  <c r="K234" i="5"/>
  <c r="K22" i="5" s="1"/>
  <c r="K276" i="5"/>
  <c r="U276" i="5"/>
  <c r="K240" i="5"/>
  <c r="U240" i="5"/>
  <c r="U207" i="5"/>
  <c r="K207" i="5"/>
  <c r="K246" i="5"/>
  <c r="U246" i="5"/>
  <c r="K336" i="5"/>
  <c r="U336" i="5"/>
  <c r="K290" i="5"/>
  <c r="U290" i="5"/>
  <c r="U341" i="5"/>
  <c r="K341" i="5"/>
  <c r="K218" i="5"/>
  <c r="U218" i="5"/>
  <c r="U309" i="5"/>
  <c r="K309" i="5"/>
  <c r="U348" i="5"/>
  <c r="K348" i="5"/>
  <c r="U330" i="5"/>
  <c r="K330" i="5"/>
  <c r="U281" i="5"/>
  <c r="K281" i="5"/>
  <c r="K307" i="5"/>
  <c r="U307" i="5"/>
  <c r="K261" i="5"/>
  <c r="U261" i="5"/>
  <c r="M5" i="5" l="1"/>
  <c r="Q5" i="5" s="1"/>
  <c r="O21" i="5"/>
  <c r="O19" i="5"/>
  <c r="M6" i="5"/>
  <c r="Q6" i="5" s="1"/>
  <c r="O22" i="5"/>
  <c r="M8" i="5"/>
  <c r="Q8" i="5" s="1"/>
  <c r="O24" i="5"/>
  <c r="O29" i="5"/>
  <c r="U220" i="5"/>
  <c r="K30" i="5" s="1"/>
  <c r="O30" i="5" s="1"/>
  <c r="K220" i="5"/>
  <c r="K20" i="5" s="1"/>
  <c r="K221" i="5"/>
  <c r="U221" i="5"/>
  <c r="K223" i="5"/>
  <c r="K23" i="5" s="1"/>
  <c r="U223" i="5"/>
  <c r="K33" i="5" s="1"/>
  <c r="O33" i="5" s="1"/>
  <c r="U224" i="5"/>
  <c r="K224" i="5"/>
  <c r="K219" i="5"/>
  <c r="U219" i="5"/>
  <c r="K222" i="5"/>
  <c r="U222" i="5"/>
  <c r="M7" i="5" l="1"/>
  <c r="Q7" i="5" s="1"/>
  <c r="O23" i="5"/>
  <c r="M4" i="5"/>
  <c r="O20" i="5"/>
  <c r="K25" i="5"/>
  <c r="O25" i="5" s="1"/>
  <c r="K35" i="5"/>
  <c r="O35" i="5" s="1"/>
  <c r="M9" i="5" l="1"/>
  <c r="Q4" i="5"/>
  <c r="I7" i="11" l="1"/>
  <c r="Q9" i="5"/>
  <c r="P7" i="11" l="1"/>
  <c r="E207" i="4" l="1"/>
  <c r="E107" i="4"/>
  <c r="F196" i="4"/>
  <c r="F296" i="4"/>
  <c r="F96" i="4"/>
  <c r="E83" i="4"/>
  <c r="E283" i="4"/>
  <c r="E183" i="4"/>
  <c r="F172" i="4"/>
  <c r="F272" i="4"/>
  <c r="F72" i="4"/>
  <c r="E259" i="4"/>
  <c r="E159" i="4"/>
  <c r="E59" i="4"/>
  <c r="F148" i="4"/>
  <c r="F248" i="4"/>
  <c r="F48" i="4"/>
  <c r="F116" i="4"/>
  <c r="F16" i="4"/>
  <c r="F216" i="4"/>
  <c r="F301" i="4"/>
  <c r="F201" i="4"/>
  <c r="F101" i="4"/>
  <c r="F293" i="4"/>
  <c r="F93" i="4"/>
  <c r="F193" i="4"/>
  <c r="F277" i="4"/>
  <c r="F177" i="4"/>
  <c r="F77" i="4"/>
  <c r="F261" i="4"/>
  <c r="F161" i="4"/>
  <c r="F61" i="4"/>
  <c r="F245" i="4"/>
  <c r="F145" i="4"/>
  <c r="F45" i="4"/>
  <c r="F213" i="4"/>
  <c r="F113" i="4"/>
  <c r="F13" i="4"/>
  <c r="E201" i="4"/>
  <c r="E301" i="4"/>
  <c r="E101" i="4"/>
  <c r="E193" i="4"/>
  <c r="E293" i="4"/>
  <c r="E93" i="4"/>
  <c r="D88" i="4"/>
  <c r="D288" i="4"/>
  <c r="D188" i="4"/>
  <c r="F282" i="4"/>
  <c r="F182" i="4"/>
  <c r="F82" i="4"/>
  <c r="E177" i="4"/>
  <c r="E277" i="4"/>
  <c r="E77" i="4"/>
  <c r="E169" i="4"/>
  <c r="E269" i="4"/>
  <c r="E69" i="4"/>
  <c r="F266" i="4"/>
  <c r="F166" i="4"/>
  <c r="F66" i="4"/>
  <c r="D56" i="4"/>
  <c r="D156" i="4"/>
  <c r="D256" i="4"/>
  <c r="F250" i="4"/>
  <c r="F150" i="4"/>
  <c r="F50" i="4"/>
  <c r="D40" i="4"/>
  <c r="D240" i="4"/>
  <c r="D140" i="4"/>
  <c r="E113" i="4"/>
  <c r="E213" i="4"/>
  <c r="E13" i="4"/>
  <c r="D201" i="4"/>
  <c r="D101" i="4"/>
  <c r="D301" i="4"/>
  <c r="D193" i="4"/>
  <c r="D93" i="4"/>
  <c r="G93" i="4" s="1"/>
  <c r="D293" i="4"/>
  <c r="F287" i="4"/>
  <c r="F187" i="4"/>
  <c r="F87" i="4"/>
  <c r="F279" i="4"/>
  <c r="F179" i="4"/>
  <c r="F79" i="4"/>
  <c r="E274" i="4"/>
  <c r="E174" i="4"/>
  <c r="E74" i="4"/>
  <c r="E266" i="4"/>
  <c r="E166" i="4"/>
  <c r="E66" i="4"/>
  <c r="F255" i="4"/>
  <c r="F155" i="4"/>
  <c r="F55" i="4"/>
  <c r="F247" i="4"/>
  <c r="F147" i="4"/>
  <c r="F47" i="4"/>
  <c r="F239" i="4"/>
  <c r="F139" i="4"/>
  <c r="F39" i="4"/>
  <c r="D129" i="4"/>
  <c r="D29" i="4"/>
  <c r="D229" i="4"/>
  <c r="D113" i="4"/>
  <c r="D13" i="4"/>
  <c r="D213" i="4"/>
  <c r="D108" i="4"/>
  <c r="D8" i="4"/>
  <c r="D208" i="4"/>
  <c r="D206" i="4"/>
  <c r="D106" i="4"/>
  <c r="E303" i="4"/>
  <c r="E103" i="4"/>
  <c r="E203" i="4"/>
  <c r="F200" i="4"/>
  <c r="F300" i="4"/>
  <c r="F100" i="4"/>
  <c r="D198" i="4"/>
  <c r="D298" i="4"/>
  <c r="D98" i="4"/>
  <c r="E295" i="4"/>
  <c r="E95" i="4"/>
  <c r="E195" i="4"/>
  <c r="F192" i="4"/>
  <c r="F92" i="4"/>
  <c r="F292" i="4"/>
  <c r="D190" i="4"/>
  <c r="D90" i="4"/>
  <c r="D290" i="4"/>
  <c r="E287" i="4"/>
  <c r="E187" i="4"/>
  <c r="E87" i="4"/>
  <c r="F284" i="4"/>
  <c r="F84" i="4"/>
  <c r="F184" i="4"/>
  <c r="D182" i="4"/>
  <c r="D282" i="4"/>
  <c r="D82" i="4"/>
  <c r="E279" i="4"/>
  <c r="E79" i="4"/>
  <c r="E179" i="4"/>
  <c r="F76" i="4"/>
  <c r="F276" i="4"/>
  <c r="F176" i="4"/>
  <c r="D174" i="4"/>
  <c r="D74" i="4"/>
  <c r="D274" i="4"/>
  <c r="E271" i="4"/>
  <c r="E71" i="4"/>
  <c r="E171" i="4"/>
  <c r="F268" i="4"/>
  <c r="F68" i="4"/>
  <c r="F168" i="4"/>
  <c r="D166" i="4"/>
  <c r="G166" i="4" s="1"/>
  <c r="D266" i="4"/>
  <c r="D66" i="4"/>
  <c r="E263" i="4"/>
  <c r="E63" i="4"/>
  <c r="E163" i="4"/>
  <c r="F60" i="4"/>
  <c r="F260" i="4"/>
  <c r="F160" i="4"/>
  <c r="D158" i="4"/>
  <c r="D58" i="4"/>
  <c r="D258" i="4"/>
  <c r="E255" i="4"/>
  <c r="E55" i="4"/>
  <c r="E155" i="4"/>
  <c r="F252" i="4"/>
  <c r="F52" i="4"/>
  <c r="F152" i="4"/>
  <c r="D150" i="4"/>
  <c r="D250" i="4"/>
  <c r="D50" i="4"/>
  <c r="E247" i="4"/>
  <c r="E47" i="4"/>
  <c r="E147" i="4"/>
  <c r="F44" i="4"/>
  <c r="F244" i="4"/>
  <c r="F144" i="4"/>
  <c r="D142" i="4"/>
  <c r="D42" i="4"/>
  <c r="D242" i="4"/>
  <c r="E239" i="4"/>
  <c r="E39" i="4"/>
  <c r="E139" i="4"/>
  <c r="F236" i="4"/>
  <c r="F36" i="4"/>
  <c r="F136" i="4"/>
  <c r="D134" i="4"/>
  <c r="D234" i="4"/>
  <c r="D34" i="4"/>
  <c r="E231" i="4"/>
  <c r="E31" i="4"/>
  <c r="E131" i="4"/>
  <c r="F28" i="4"/>
  <c r="F228" i="4"/>
  <c r="F128" i="4"/>
  <c r="D126" i="4"/>
  <c r="D26" i="4"/>
  <c r="D226" i="4"/>
  <c r="E223" i="4"/>
  <c r="E23" i="4"/>
  <c r="E123" i="4"/>
  <c r="F20" i="4"/>
  <c r="F220" i="4"/>
  <c r="F120" i="4"/>
  <c r="D118" i="4"/>
  <c r="D218" i="4"/>
  <c r="D18" i="4"/>
  <c r="E215" i="4"/>
  <c r="E15" i="4"/>
  <c r="E115" i="4"/>
  <c r="F12" i="4"/>
  <c r="F212" i="4"/>
  <c r="F112" i="4"/>
  <c r="D110" i="4"/>
  <c r="D10" i="4"/>
  <c r="D210" i="4"/>
  <c r="F104" i="4"/>
  <c r="F204" i="4"/>
  <c r="F304" i="4"/>
  <c r="E191" i="4"/>
  <c r="E291" i="4"/>
  <c r="E91" i="4"/>
  <c r="F180" i="4"/>
  <c r="F280" i="4"/>
  <c r="F80" i="4"/>
  <c r="E67" i="4"/>
  <c r="E267" i="4"/>
  <c r="E167" i="4"/>
  <c r="D54" i="4"/>
  <c r="D254" i="4"/>
  <c r="D154" i="4"/>
  <c r="G154" i="4" s="1"/>
  <c r="E243" i="4"/>
  <c r="E143" i="4"/>
  <c r="E43" i="4"/>
  <c r="D38" i="4"/>
  <c r="D138" i="4"/>
  <c r="D238" i="4"/>
  <c r="F132" i="4"/>
  <c r="F32" i="4"/>
  <c r="F232" i="4"/>
  <c r="F124" i="4"/>
  <c r="F224" i="4"/>
  <c r="F24" i="4"/>
  <c r="E19" i="4"/>
  <c r="E219" i="4"/>
  <c r="E119" i="4"/>
  <c r="E204" i="4"/>
  <c r="E104" i="4"/>
  <c r="E304" i="4"/>
  <c r="D191" i="4"/>
  <c r="D291" i="4"/>
  <c r="D91" i="4"/>
  <c r="E172" i="4"/>
  <c r="E72" i="4"/>
  <c r="E272" i="4"/>
  <c r="D259" i="4"/>
  <c r="D159" i="4"/>
  <c r="D59" i="4"/>
  <c r="E148" i="4"/>
  <c r="E48" i="4"/>
  <c r="E248" i="4"/>
  <c r="F237" i="4"/>
  <c r="F137" i="4"/>
  <c r="F37" i="4"/>
  <c r="F229" i="4"/>
  <c r="F129" i="4"/>
  <c r="F29" i="4"/>
  <c r="E116" i="4"/>
  <c r="E16" i="4"/>
  <c r="E216" i="4"/>
  <c r="F106" i="4"/>
  <c r="F206" i="4"/>
  <c r="F298" i="4"/>
  <c r="F98" i="4"/>
  <c r="F198" i="4"/>
  <c r="E185" i="4"/>
  <c r="E285" i="4"/>
  <c r="E85" i="4"/>
  <c r="F274" i="4"/>
  <c r="F174" i="4"/>
  <c r="F74" i="4"/>
  <c r="E161" i="4"/>
  <c r="E261" i="4"/>
  <c r="E61" i="4"/>
  <c r="D248" i="4"/>
  <c r="D148" i="4"/>
  <c r="G148" i="4" s="1"/>
  <c r="D48" i="4"/>
  <c r="F234" i="4"/>
  <c r="F34" i="4"/>
  <c r="F134" i="4"/>
  <c r="D216" i="4"/>
  <c r="D116" i="4"/>
  <c r="G116" i="4" s="1"/>
  <c r="D16" i="4"/>
  <c r="E206" i="4"/>
  <c r="E106" i="4"/>
  <c r="F295" i="4"/>
  <c r="F195" i="4"/>
  <c r="F95" i="4"/>
  <c r="D185" i="4"/>
  <c r="D85" i="4"/>
  <c r="D285" i="4"/>
  <c r="F271" i="4"/>
  <c r="F171" i="4"/>
  <c r="F71" i="4"/>
  <c r="D161" i="4"/>
  <c r="D61" i="4"/>
  <c r="D261" i="4"/>
  <c r="D153" i="4"/>
  <c r="D53" i="4"/>
  <c r="D253" i="4"/>
  <c r="E242" i="4"/>
  <c r="E142" i="4"/>
  <c r="E42" i="4"/>
  <c r="E234" i="4"/>
  <c r="E134" i="4"/>
  <c r="E34" i="4"/>
  <c r="F23" i="4"/>
  <c r="F223" i="4"/>
  <c r="F123" i="4"/>
  <c r="F15" i="4"/>
  <c r="F215" i="4"/>
  <c r="F115" i="4"/>
  <c r="F208" i="4"/>
  <c r="F108" i="4"/>
  <c r="F8" i="4"/>
  <c r="F205" i="4"/>
  <c r="F305" i="4"/>
  <c r="F105" i="4"/>
  <c r="D303" i="4"/>
  <c r="D203" i="4"/>
  <c r="D103" i="4"/>
  <c r="E300" i="4"/>
  <c r="E200" i="4"/>
  <c r="E100" i="4"/>
  <c r="F197" i="4"/>
  <c r="F297" i="4"/>
  <c r="F97" i="4"/>
  <c r="D295" i="4"/>
  <c r="D195" i="4"/>
  <c r="D95" i="4"/>
  <c r="E292" i="4"/>
  <c r="E192" i="4"/>
  <c r="E92" i="4"/>
  <c r="F189" i="4"/>
  <c r="F289" i="4"/>
  <c r="F89" i="4"/>
  <c r="D287" i="4"/>
  <c r="D187" i="4"/>
  <c r="D87" i="4"/>
  <c r="E284" i="4"/>
  <c r="E184" i="4"/>
  <c r="E84" i="4"/>
  <c r="F281" i="4"/>
  <c r="F81" i="4"/>
  <c r="F181" i="4"/>
  <c r="D279" i="4"/>
  <c r="G279" i="4" s="1"/>
  <c r="D179" i="4"/>
  <c r="D79" i="4"/>
  <c r="E276" i="4"/>
  <c r="E176" i="4"/>
  <c r="E76" i="4"/>
  <c r="F273" i="4"/>
  <c r="F73" i="4"/>
  <c r="F173" i="4"/>
  <c r="D271" i="4"/>
  <c r="D171" i="4"/>
  <c r="D71" i="4"/>
  <c r="E268" i="4"/>
  <c r="E168" i="4"/>
  <c r="E68" i="4"/>
  <c r="F265" i="4"/>
  <c r="F65" i="4"/>
  <c r="F165" i="4"/>
  <c r="D263" i="4"/>
  <c r="D163" i="4"/>
  <c r="G163" i="4" s="1"/>
  <c r="D63" i="4"/>
  <c r="E260" i="4"/>
  <c r="E160" i="4"/>
  <c r="E60" i="4"/>
  <c r="F257" i="4"/>
  <c r="F57" i="4"/>
  <c r="F157" i="4"/>
  <c r="D255" i="4"/>
  <c r="G255" i="4" s="1"/>
  <c r="D155" i="4"/>
  <c r="D55" i="4"/>
  <c r="E252" i="4"/>
  <c r="E152" i="4"/>
  <c r="E52" i="4"/>
  <c r="F249" i="4"/>
  <c r="F49" i="4"/>
  <c r="F149" i="4"/>
  <c r="D247" i="4"/>
  <c r="D147" i="4"/>
  <c r="D47" i="4"/>
  <c r="E244" i="4"/>
  <c r="E144" i="4"/>
  <c r="E44" i="4"/>
  <c r="F241" i="4"/>
  <c r="F41" i="4"/>
  <c r="F141" i="4"/>
  <c r="D239" i="4"/>
  <c r="D139" i="4"/>
  <c r="D39" i="4"/>
  <c r="E36" i="4"/>
  <c r="E236" i="4"/>
  <c r="E136" i="4"/>
  <c r="F33" i="4"/>
  <c r="F233" i="4"/>
  <c r="F133" i="4"/>
  <c r="D231" i="4"/>
  <c r="D131" i="4"/>
  <c r="D31" i="4"/>
  <c r="E28" i="4"/>
  <c r="E228" i="4"/>
  <c r="E128" i="4"/>
  <c r="F25" i="4"/>
  <c r="F225" i="4"/>
  <c r="F125" i="4"/>
  <c r="D223" i="4"/>
  <c r="D123" i="4"/>
  <c r="D23" i="4"/>
  <c r="E20" i="4"/>
  <c r="E220" i="4"/>
  <c r="E120" i="4"/>
  <c r="F17" i="4"/>
  <c r="F217" i="4"/>
  <c r="F117" i="4"/>
  <c r="D215" i="4"/>
  <c r="G215" i="4" s="1"/>
  <c r="D115" i="4"/>
  <c r="D15" i="4"/>
  <c r="E12" i="4"/>
  <c r="E212" i="4"/>
  <c r="E112" i="4"/>
  <c r="F9" i="4"/>
  <c r="F209" i="4"/>
  <c r="F109" i="4"/>
  <c r="D102" i="4"/>
  <c r="D202" i="4"/>
  <c r="D302" i="4"/>
  <c r="G302" i="4" s="1"/>
  <c r="D194" i="4"/>
  <c r="D94" i="4"/>
  <c r="D294" i="4"/>
  <c r="D86" i="4"/>
  <c r="D186" i="4"/>
  <c r="D286" i="4"/>
  <c r="D78" i="4"/>
  <c r="D178" i="4"/>
  <c r="D278" i="4"/>
  <c r="D70" i="4"/>
  <c r="D170" i="4"/>
  <c r="D270" i="4"/>
  <c r="D62" i="4"/>
  <c r="D162" i="4"/>
  <c r="D262" i="4"/>
  <c r="F156" i="4"/>
  <c r="F256" i="4"/>
  <c r="F56" i="4"/>
  <c r="D46" i="4"/>
  <c r="D146" i="4"/>
  <c r="D246" i="4"/>
  <c r="E235" i="4"/>
  <c r="E35" i="4"/>
  <c r="E135" i="4"/>
  <c r="E227" i="4"/>
  <c r="E127" i="4"/>
  <c r="E27" i="4"/>
  <c r="D22" i="4"/>
  <c r="D122" i="4"/>
  <c r="D222" i="4"/>
  <c r="D14" i="4"/>
  <c r="D114" i="4"/>
  <c r="D214" i="4"/>
  <c r="D207" i="4"/>
  <c r="D107" i="4"/>
  <c r="D199" i="4"/>
  <c r="D299" i="4"/>
  <c r="D99" i="4"/>
  <c r="E96" i="4"/>
  <c r="E296" i="4"/>
  <c r="E196" i="4"/>
  <c r="E188" i="4"/>
  <c r="E88" i="4"/>
  <c r="E288" i="4"/>
  <c r="D283" i="4"/>
  <c r="D83" i="4"/>
  <c r="D183" i="4"/>
  <c r="E180" i="4"/>
  <c r="E80" i="4"/>
  <c r="E280" i="4"/>
  <c r="D275" i="4"/>
  <c r="D175" i="4"/>
  <c r="D75" i="4"/>
  <c r="F269" i="4"/>
  <c r="F169" i="4"/>
  <c r="F69" i="4"/>
  <c r="D267" i="4"/>
  <c r="D67" i="4"/>
  <c r="D167" i="4"/>
  <c r="E164" i="4"/>
  <c r="E264" i="4"/>
  <c r="E64" i="4"/>
  <c r="E156" i="4"/>
  <c r="E56" i="4"/>
  <c r="E256" i="4"/>
  <c r="F253" i="4"/>
  <c r="F153" i="4"/>
  <c r="F53" i="4"/>
  <c r="D251" i="4"/>
  <c r="D51" i="4"/>
  <c r="D151" i="4"/>
  <c r="D243" i="4"/>
  <c r="D143" i="4"/>
  <c r="D43" i="4"/>
  <c r="D235" i="4"/>
  <c r="D35" i="4"/>
  <c r="D135" i="4"/>
  <c r="E132" i="4"/>
  <c r="E32" i="4"/>
  <c r="E232" i="4"/>
  <c r="D27" i="4"/>
  <c r="D227" i="4"/>
  <c r="D127" i="4"/>
  <c r="E124" i="4"/>
  <c r="E24" i="4"/>
  <c r="E224" i="4"/>
  <c r="F221" i="4"/>
  <c r="F121" i="4"/>
  <c r="F21" i="4"/>
  <c r="D19" i="4"/>
  <c r="D219" i="4"/>
  <c r="D119" i="4"/>
  <c r="D11" i="4"/>
  <c r="D211" i="4"/>
  <c r="D111" i="4"/>
  <c r="D204" i="4"/>
  <c r="G204" i="4" s="1"/>
  <c r="D104" i="4"/>
  <c r="D304" i="4"/>
  <c r="D196" i="4"/>
  <c r="D296" i="4"/>
  <c r="D96" i="4"/>
  <c r="F290" i="4"/>
  <c r="F190" i="4"/>
  <c r="F90" i="4"/>
  <c r="D280" i="4"/>
  <c r="D180" i="4"/>
  <c r="D80" i="4"/>
  <c r="D72" i="4"/>
  <c r="D272" i="4"/>
  <c r="D172" i="4"/>
  <c r="G172" i="4" s="1"/>
  <c r="D264" i="4"/>
  <c r="D164" i="4"/>
  <c r="G164" i="4" s="1"/>
  <c r="D64" i="4"/>
  <c r="F258" i="4"/>
  <c r="F158" i="4"/>
  <c r="F58" i="4"/>
  <c r="E153" i="4"/>
  <c r="E253" i="4"/>
  <c r="E53" i="4"/>
  <c r="E145" i="4"/>
  <c r="E245" i="4"/>
  <c r="E45" i="4"/>
  <c r="F242" i="4"/>
  <c r="F42" i="4"/>
  <c r="F142" i="4"/>
  <c r="E137" i="4"/>
  <c r="E237" i="4"/>
  <c r="E37" i="4"/>
  <c r="D232" i="4"/>
  <c r="D132" i="4"/>
  <c r="D32" i="4"/>
  <c r="E129" i="4"/>
  <c r="E229" i="4"/>
  <c r="E29" i="4"/>
  <c r="F226" i="4"/>
  <c r="F26" i="4"/>
  <c r="F126" i="4"/>
  <c r="D24" i="4"/>
  <c r="D124" i="4"/>
  <c r="D224" i="4"/>
  <c r="E121" i="4"/>
  <c r="E21" i="4"/>
  <c r="E221" i="4"/>
  <c r="F218" i="4"/>
  <c r="F118" i="4"/>
  <c r="F18" i="4"/>
  <c r="F210" i="4"/>
  <c r="F10" i="4"/>
  <c r="F110" i="4"/>
  <c r="F303" i="4"/>
  <c r="F203" i="4"/>
  <c r="F103" i="4"/>
  <c r="E298" i="4"/>
  <c r="E198" i="4"/>
  <c r="E98" i="4"/>
  <c r="E290" i="4"/>
  <c r="E190" i="4"/>
  <c r="E90" i="4"/>
  <c r="E282" i="4"/>
  <c r="E182" i="4"/>
  <c r="E82" i="4"/>
  <c r="D177" i="4"/>
  <c r="D77" i="4"/>
  <c r="D277" i="4"/>
  <c r="D169" i="4"/>
  <c r="D69" i="4"/>
  <c r="D269" i="4"/>
  <c r="F263" i="4"/>
  <c r="F163" i="4"/>
  <c r="F63" i="4"/>
  <c r="E258" i="4"/>
  <c r="E158" i="4"/>
  <c r="E58" i="4"/>
  <c r="E250" i="4"/>
  <c r="E150" i="4"/>
  <c r="E50" i="4"/>
  <c r="D145" i="4"/>
  <c r="D45" i="4"/>
  <c r="D245" i="4"/>
  <c r="D137" i="4"/>
  <c r="D37" i="4"/>
  <c r="D237" i="4"/>
  <c r="F31" i="4"/>
  <c r="F231" i="4"/>
  <c r="F131" i="4"/>
  <c r="E226" i="4"/>
  <c r="E126" i="4"/>
  <c r="E26" i="4"/>
  <c r="D121" i="4"/>
  <c r="D21" i="4"/>
  <c r="D221" i="4"/>
  <c r="G221" i="4" s="1"/>
  <c r="E218" i="4"/>
  <c r="E118" i="4"/>
  <c r="E18" i="4"/>
  <c r="E210" i="4"/>
  <c r="E110" i="4"/>
  <c r="E10" i="4"/>
  <c r="E108" i="4"/>
  <c r="E8" i="4"/>
  <c r="E208" i="4"/>
  <c r="E105" i="4"/>
  <c r="E205" i="4"/>
  <c r="E305" i="4"/>
  <c r="F302" i="4"/>
  <c r="F102" i="4"/>
  <c r="F202" i="4"/>
  <c r="D300" i="4"/>
  <c r="D200" i="4"/>
  <c r="G200" i="4" s="1"/>
  <c r="D100" i="4"/>
  <c r="E197" i="4"/>
  <c r="E97" i="4"/>
  <c r="E297" i="4"/>
  <c r="F194" i="4"/>
  <c r="F94" i="4"/>
  <c r="F294" i="4"/>
  <c r="D292" i="4"/>
  <c r="G292" i="4" s="1"/>
  <c r="D92" i="4"/>
  <c r="D192" i="4"/>
  <c r="E189" i="4"/>
  <c r="E89" i="4"/>
  <c r="E289" i="4"/>
  <c r="F286" i="4"/>
  <c r="F186" i="4"/>
  <c r="F86" i="4"/>
  <c r="D284" i="4"/>
  <c r="D184" i="4"/>
  <c r="D84" i="4"/>
  <c r="E81" i="4"/>
  <c r="E281" i="4"/>
  <c r="E181" i="4"/>
  <c r="F78" i="4"/>
  <c r="F278" i="4"/>
  <c r="F178" i="4"/>
  <c r="D276" i="4"/>
  <c r="D76" i="4"/>
  <c r="D176" i="4"/>
  <c r="E73" i="4"/>
  <c r="E173" i="4"/>
  <c r="E273" i="4"/>
  <c r="F270" i="4"/>
  <c r="F170" i="4"/>
  <c r="F70" i="4"/>
  <c r="D268" i="4"/>
  <c r="D168" i="4"/>
  <c r="D68" i="4"/>
  <c r="E65" i="4"/>
  <c r="E265" i="4"/>
  <c r="E165" i="4"/>
  <c r="F62" i="4"/>
  <c r="F262" i="4"/>
  <c r="F162" i="4"/>
  <c r="D260" i="4"/>
  <c r="D60" i="4"/>
  <c r="D160" i="4"/>
  <c r="E57" i="4"/>
  <c r="E157" i="4"/>
  <c r="E257" i="4"/>
  <c r="F254" i="4"/>
  <c r="F154" i="4"/>
  <c r="F54" i="4"/>
  <c r="D252" i="4"/>
  <c r="D152" i="4"/>
  <c r="D52" i="4"/>
  <c r="E49" i="4"/>
  <c r="E149" i="4"/>
  <c r="E249" i="4"/>
  <c r="F46" i="4"/>
  <c r="F246" i="4"/>
  <c r="F146" i="4"/>
  <c r="D244" i="4"/>
  <c r="D144" i="4"/>
  <c r="D44" i="4"/>
  <c r="E41" i="4"/>
  <c r="E141" i="4"/>
  <c r="E241" i="4"/>
  <c r="F238" i="4"/>
  <c r="F138" i="4"/>
  <c r="F38" i="4"/>
  <c r="D236" i="4"/>
  <c r="D136" i="4"/>
  <c r="G136" i="4" s="1"/>
  <c r="D36" i="4"/>
  <c r="E33" i="4"/>
  <c r="E233" i="4"/>
  <c r="E133" i="4"/>
  <c r="F30" i="4"/>
  <c r="F230" i="4"/>
  <c r="F130" i="4"/>
  <c r="D228" i="4"/>
  <c r="G228" i="4" s="1"/>
  <c r="D28" i="4"/>
  <c r="D128" i="4"/>
  <c r="E25" i="4"/>
  <c r="E125" i="4"/>
  <c r="E225" i="4"/>
  <c r="F222" i="4"/>
  <c r="F122" i="4"/>
  <c r="F22" i="4"/>
  <c r="D220" i="4"/>
  <c r="D120" i="4"/>
  <c r="D20" i="4"/>
  <c r="E17" i="4"/>
  <c r="E117" i="4"/>
  <c r="E217" i="4"/>
  <c r="F14" i="4"/>
  <c r="F214" i="4"/>
  <c r="F114" i="4"/>
  <c r="D212" i="4"/>
  <c r="D12" i="4"/>
  <c r="D112" i="4"/>
  <c r="E9" i="4"/>
  <c r="E109" i="4"/>
  <c r="E209" i="4"/>
  <c r="E199" i="4"/>
  <c r="E99" i="4"/>
  <c r="E299" i="4"/>
  <c r="F188" i="4"/>
  <c r="F288" i="4"/>
  <c r="F88" i="4"/>
  <c r="E275" i="4"/>
  <c r="E175" i="4"/>
  <c r="E75" i="4"/>
  <c r="F164" i="4"/>
  <c r="F264" i="4"/>
  <c r="F64" i="4"/>
  <c r="E51" i="4"/>
  <c r="E251" i="4"/>
  <c r="E151" i="4"/>
  <c r="F140" i="4"/>
  <c r="F240" i="4"/>
  <c r="F40" i="4"/>
  <c r="D30" i="4"/>
  <c r="D130" i="4"/>
  <c r="D230" i="4"/>
  <c r="E211" i="4"/>
  <c r="E11" i="4"/>
  <c r="E111" i="4"/>
  <c r="F285" i="4"/>
  <c r="F185" i="4"/>
  <c r="F85" i="4"/>
  <c r="E140" i="4"/>
  <c r="E40" i="4"/>
  <c r="E240" i="4"/>
  <c r="F107" i="4"/>
  <c r="F207" i="4"/>
  <c r="D305" i="4"/>
  <c r="G305" i="4" s="1"/>
  <c r="D205" i="4"/>
  <c r="D105" i="4"/>
  <c r="G105" i="4" s="1"/>
  <c r="E302" i="4"/>
  <c r="E102" i="4"/>
  <c r="E202" i="4"/>
  <c r="F99" i="4"/>
  <c r="F299" i="4"/>
  <c r="F199" i="4"/>
  <c r="D297" i="4"/>
  <c r="D197" i="4"/>
  <c r="D97" i="4"/>
  <c r="E194" i="4"/>
  <c r="E294" i="4"/>
  <c r="E94" i="4"/>
  <c r="F191" i="4"/>
  <c r="F291" i="4"/>
  <c r="F91" i="4"/>
  <c r="D289" i="4"/>
  <c r="D189" i="4"/>
  <c r="G189" i="4" s="1"/>
  <c r="D89" i="4"/>
  <c r="E286" i="4"/>
  <c r="E86" i="4"/>
  <c r="E186" i="4"/>
  <c r="F183" i="4"/>
  <c r="F83" i="4"/>
  <c r="F283" i="4"/>
  <c r="D281" i="4"/>
  <c r="D181" i="4"/>
  <c r="D81" i="4"/>
  <c r="E278" i="4"/>
  <c r="E78" i="4"/>
  <c r="E178" i="4"/>
  <c r="F175" i="4"/>
  <c r="F75" i="4"/>
  <c r="F275" i="4"/>
  <c r="D273" i="4"/>
  <c r="D173" i="4"/>
  <c r="D73" i="4"/>
  <c r="E270" i="4"/>
  <c r="E70" i="4"/>
  <c r="E170" i="4"/>
  <c r="F167" i="4"/>
  <c r="F67" i="4"/>
  <c r="F267" i="4"/>
  <c r="D265" i="4"/>
  <c r="D165" i="4"/>
  <c r="D65" i="4"/>
  <c r="E262" i="4"/>
  <c r="E62" i="4"/>
  <c r="E162" i="4"/>
  <c r="F159" i="4"/>
  <c r="F259" i="4"/>
  <c r="F59" i="4"/>
  <c r="D257" i="4"/>
  <c r="D157" i="4"/>
  <c r="D57" i="4"/>
  <c r="E254" i="4"/>
  <c r="E54" i="4"/>
  <c r="E154" i="4"/>
  <c r="F151" i="4"/>
  <c r="F51" i="4"/>
  <c r="F251" i="4"/>
  <c r="D249" i="4"/>
  <c r="D149" i="4"/>
  <c r="G149" i="4" s="1"/>
  <c r="D49" i="4"/>
  <c r="E246" i="4"/>
  <c r="E46" i="4"/>
  <c r="E146" i="4"/>
  <c r="F143" i="4"/>
  <c r="F243" i="4"/>
  <c r="F43" i="4"/>
  <c r="D241" i="4"/>
  <c r="G241" i="4" s="1"/>
  <c r="D141" i="4"/>
  <c r="D41" i="4"/>
  <c r="E238" i="4"/>
  <c r="E38" i="4"/>
  <c r="E138" i="4"/>
  <c r="F135" i="4"/>
  <c r="F35" i="4"/>
  <c r="F235" i="4"/>
  <c r="D33" i="4"/>
  <c r="D233" i="4"/>
  <c r="D133" i="4"/>
  <c r="E30" i="4"/>
  <c r="E230" i="4"/>
  <c r="E130" i="4"/>
  <c r="F127" i="4"/>
  <c r="F27" i="4"/>
  <c r="F227" i="4"/>
  <c r="D25" i="4"/>
  <c r="D225" i="4"/>
  <c r="D125" i="4"/>
  <c r="E22" i="4"/>
  <c r="E222" i="4"/>
  <c r="E122" i="4"/>
  <c r="F119" i="4"/>
  <c r="F19" i="4"/>
  <c r="F219" i="4"/>
  <c r="D17" i="4"/>
  <c r="D217" i="4"/>
  <c r="D117" i="4"/>
  <c r="E14" i="4"/>
  <c r="E214" i="4"/>
  <c r="E114" i="4"/>
  <c r="F111" i="4"/>
  <c r="F11" i="4"/>
  <c r="F211" i="4"/>
  <c r="D9" i="4"/>
  <c r="D209" i="4"/>
  <c r="D109" i="4"/>
  <c r="G244" i="4" l="1"/>
  <c r="G152" i="4"/>
  <c r="G243" i="4"/>
  <c r="G213" i="4"/>
  <c r="G201" i="4"/>
  <c r="G249" i="4"/>
  <c r="G236" i="4"/>
  <c r="G269" i="4"/>
  <c r="G176" i="4"/>
  <c r="G261" i="4"/>
  <c r="G117" i="4"/>
  <c r="G173" i="4"/>
  <c r="G252" i="4"/>
  <c r="G187" i="4"/>
  <c r="G91" i="4"/>
  <c r="G234" i="4"/>
  <c r="G245" i="4"/>
  <c r="G196" i="4"/>
  <c r="G304" i="4"/>
  <c r="G181" i="4"/>
  <c r="G297" i="4"/>
  <c r="G144" i="4"/>
  <c r="G300" i="4"/>
  <c r="G151" i="4"/>
  <c r="G290" i="4"/>
  <c r="G253" i="4"/>
  <c r="G254" i="4"/>
  <c r="G209" i="4"/>
  <c r="G265" i="4"/>
  <c r="G96" i="4"/>
  <c r="G283" i="4"/>
  <c r="G298" i="4"/>
  <c r="G112" i="4"/>
  <c r="G195" i="4"/>
  <c r="G169" i="4"/>
  <c r="G246" i="4"/>
  <c r="G133" i="4"/>
  <c r="G97" i="4"/>
  <c r="G268" i="4"/>
  <c r="G124" i="4"/>
  <c r="G219" i="4"/>
  <c r="G167" i="4"/>
  <c r="G107" i="4"/>
  <c r="G170" i="4"/>
  <c r="G295" i="4"/>
  <c r="G250" i="4"/>
  <c r="G193" i="4"/>
  <c r="G141" i="4"/>
  <c r="G280" i="4"/>
  <c r="G104" i="4"/>
  <c r="D2" i="4"/>
  <c r="G57" i="4"/>
  <c r="G114" i="4"/>
  <c r="G71" i="4"/>
  <c r="G65" i="4"/>
  <c r="G52" i="4"/>
  <c r="E2" i="4"/>
  <c r="D6" i="11" s="1"/>
  <c r="D16" i="11" s="1"/>
  <c r="G264" i="4"/>
  <c r="G111" i="4"/>
  <c r="G183" i="4"/>
  <c r="G14" i="4"/>
  <c r="G262" i="4"/>
  <c r="G78" i="4"/>
  <c r="G202" i="4"/>
  <c r="G15" i="4"/>
  <c r="G263" i="4"/>
  <c r="G171" i="4"/>
  <c r="G79" i="4"/>
  <c r="G110" i="4"/>
  <c r="G218" i="4"/>
  <c r="G226" i="4"/>
  <c r="G174" i="4"/>
  <c r="G282" i="4"/>
  <c r="G13" i="4"/>
  <c r="G188" i="4"/>
  <c r="G109" i="4"/>
  <c r="G257" i="4"/>
  <c r="G165" i="4"/>
  <c r="G73" i="4"/>
  <c r="G160" i="4"/>
  <c r="G21" i="4"/>
  <c r="G237" i="4"/>
  <c r="G69" i="4"/>
  <c r="G211" i="4"/>
  <c r="G51" i="4"/>
  <c r="G83" i="4"/>
  <c r="G99" i="4"/>
  <c r="G222" i="4"/>
  <c r="G162" i="4"/>
  <c r="G286" i="4"/>
  <c r="G102" i="4"/>
  <c r="G115" i="4"/>
  <c r="G23" i="4"/>
  <c r="F2" i="4"/>
  <c r="E6" i="11" s="1"/>
  <c r="E16" i="11" s="1"/>
  <c r="G271" i="4"/>
  <c r="G179" i="4"/>
  <c r="G87" i="4"/>
  <c r="G53" i="4"/>
  <c r="G285" i="4"/>
  <c r="G16" i="4"/>
  <c r="G248" i="4"/>
  <c r="G238" i="4"/>
  <c r="G54" i="4"/>
  <c r="G118" i="4"/>
  <c r="G26" i="4"/>
  <c r="G34" i="4"/>
  <c r="G182" i="4"/>
  <c r="G90" i="4"/>
  <c r="G98" i="4"/>
  <c r="G113" i="4"/>
  <c r="G256" i="4"/>
  <c r="G288" i="4"/>
  <c r="G44" i="4"/>
  <c r="G18" i="4"/>
  <c r="G74" i="4"/>
  <c r="G60" i="4"/>
  <c r="G121" i="4"/>
  <c r="G135" i="4"/>
  <c r="G299" i="4"/>
  <c r="G122" i="4"/>
  <c r="G62" i="4"/>
  <c r="G123" i="4"/>
  <c r="G31" i="4"/>
  <c r="G95" i="4"/>
  <c r="G153" i="4"/>
  <c r="G85" i="4"/>
  <c r="G138" i="4"/>
  <c r="G126" i="4"/>
  <c r="G242" i="4"/>
  <c r="G190" i="4"/>
  <c r="G106" i="4"/>
  <c r="G229" i="4"/>
  <c r="G293" i="4"/>
  <c r="G156" i="4"/>
  <c r="G88" i="4"/>
  <c r="G9" i="4"/>
  <c r="G217" i="4"/>
  <c r="G125" i="4"/>
  <c r="G273" i="4"/>
  <c r="G89" i="4"/>
  <c r="G230" i="4"/>
  <c r="G260" i="4"/>
  <c r="G168" i="4"/>
  <c r="G137" i="4"/>
  <c r="G277" i="4"/>
  <c r="G224" i="4"/>
  <c r="G72" i="4"/>
  <c r="G296" i="4"/>
  <c r="G119" i="4"/>
  <c r="G35" i="4"/>
  <c r="G175" i="4"/>
  <c r="G199" i="4"/>
  <c r="G22" i="4"/>
  <c r="G146" i="4"/>
  <c r="G270" i="4"/>
  <c r="G86" i="4"/>
  <c r="G223" i="4"/>
  <c r="G131" i="4"/>
  <c r="G39" i="4"/>
  <c r="G287" i="4"/>
  <c r="G103" i="4"/>
  <c r="G185" i="4"/>
  <c r="G216" i="4"/>
  <c r="G291" i="4"/>
  <c r="G38" i="4"/>
  <c r="G134" i="4"/>
  <c r="G42" i="4"/>
  <c r="G50" i="4"/>
  <c r="G198" i="4"/>
  <c r="G206" i="4"/>
  <c r="G29" i="4"/>
  <c r="G140" i="4"/>
  <c r="G56" i="4"/>
  <c r="G178" i="4"/>
  <c r="G10" i="4"/>
  <c r="G82" i="4"/>
  <c r="G157" i="4"/>
  <c r="G81" i="4"/>
  <c r="G68" i="4"/>
  <c r="G37" i="4"/>
  <c r="G272" i="4"/>
  <c r="G251" i="4"/>
  <c r="G75" i="4"/>
  <c r="G225" i="4"/>
  <c r="G281" i="4"/>
  <c r="G20" i="4"/>
  <c r="G76" i="4"/>
  <c r="G32" i="4"/>
  <c r="G127" i="4"/>
  <c r="G46" i="4"/>
  <c r="G294" i="4"/>
  <c r="G231" i="4"/>
  <c r="G47" i="4"/>
  <c r="G191" i="4"/>
  <c r="G142" i="4"/>
  <c r="G258" i="4"/>
  <c r="G208" i="4"/>
  <c r="G25" i="4"/>
  <c r="G233" i="4"/>
  <c r="G41" i="4"/>
  <c r="G289" i="4"/>
  <c r="G197" i="4"/>
  <c r="G30" i="4"/>
  <c r="G212" i="4"/>
  <c r="G120" i="4"/>
  <c r="G128" i="4"/>
  <c r="G276" i="4"/>
  <c r="G184" i="4"/>
  <c r="G192" i="4"/>
  <c r="G45" i="4"/>
  <c r="G177" i="4"/>
  <c r="G24" i="4"/>
  <c r="G132" i="4"/>
  <c r="G180" i="4"/>
  <c r="G19" i="4"/>
  <c r="G227" i="4"/>
  <c r="G43" i="4"/>
  <c r="G67" i="4"/>
  <c r="G207" i="4"/>
  <c r="G70" i="4"/>
  <c r="G94" i="4"/>
  <c r="G239" i="4"/>
  <c r="G147" i="4"/>
  <c r="G55" i="4"/>
  <c r="G303" i="4"/>
  <c r="G161" i="4"/>
  <c r="G159" i="4"/>
  <c r="G150" i="4"/>
  <c r="G58" i="4"/>
  <c r="G66" i="4"/>
  <c r="G8" i="4"/>
  <c r="G301" i="4"/>
  <c r="G40" i="4"/>
  <c r="G48" i="4"/>
  <c r="G11" i="4"/>
  <c r="G186" i="4"/>
  <c r="G17" i="4"/>
  <c r="G130" i="4"/>
  <c r="G12" i="4"/>
  <c r="G84" i="4"/>
  <c r="G77" i="4"/>
  <c r="G80" i="4"/>
  <c r="G235" i="4"/>
  <c r="G275" i="4"/>
  <c r="G139" i="4"/>
  <c r="G203" i="4"/>
  <c r="G61" i="4"/>
  <c r="G59" i="4"/>
  <c r="G129" i="4"/>
  <c r="G240" i="4"/>
  <c r="G33" i="4"/>
  <c r="G49" i="4"/>
  <c r="G205" i="4"/>
  <c r="G220" i="4"/>
  <c r="G28" i="4"/>
  <c r="G36" i="4"/>
  <c r="G284" i="4"/>
  <c r="G92" i="4"/>
  <c r="G100" i="4"/>
  <c r="G145" i="4"/>
  <c r="G232" i="4"/>
  <c r="G64" i="4"/>
  <c r="G27" i="4"/>
  <c r="G143" i="4"/>
  <c r="G267" i="4"/>
  <c r="G214" i="4"/>
  <c r="G278" i="4"/>
  <c r="G194" i="4"/>
  <c r="G247" i="4"/>
  <c r="G155" i="4"/>
  <c r="G63" i="4"/>
  <c r="G259" i="4"/>
  <c r="G210" i="4"/>
  <c r="G158" i="4"/>
  <c r="G266" i="4"/>
  <c r="G274" i="4"/>
  <c r="G108" i="4"/>
  <c r="G101" i="4"/>
  <c r="D49" i="24" l="1"/>
  <c r="D49" i="25"/>
  <c r="D29" i="25"/>
  <c r="D29" i="24"/>
  <c r="D46" i="24"/>
  <c r="D46" i="25"/>
  <c r="D62" i="25"/>
  <c r="D62" i="24"/>
  <c r="D36" i="24"/>
  <c r="D36" i="25"/>
  <c r="D16" i="25"/>
  <c r="D16" i="24"/>
  <c r="D56" i="24"/>
  <c r="D56" i="25"/>
  <c r="D17" i="25"/>
  <c r="D17" i="24"/>
  <c r="D53" i="24"/>
  <c r="D53" i="25"/>
  <c r="D19" i="24"/>
  <c r="D19" i="25"/>
  <c r="D40" i="25"/>
  <c r="D40" i="24"/>
  <c r="D54" i="25"/>
  <c r="D54" i="24"/>
  <c r="D10" i="24"/>
  <c r="D10" i="25"/>
  <c r="D77" i="24"/>
  <c r="D77" i="25"/>
  <c r="D73" i="24"/>
  <c r="D73" i="25"/>
  <c r="D74" i="24"/>
  <c r="D74" i="25"/>
  <c r="D42" i="25"/>
  <c r="D42" i="24"/>
  <c r="D3" i="25"/>
  <c r="D3" i="24"/>
  <c r="D22" i="25"/>
  <c r="D22" i="24"/>
  <c r="D11" i="24"/>
  <c r="D11" i="25"/>
  <c r="D37" i="25"/>
  <c r="D37" i="24"/>
  <c r="D70" i="25"/>
  <c r="D70" i="24"/>
  <c r="D21" i="25"/>
  <c r="D21" i="24"/>
  <c r="D71" i="24"/>
  <c r="D71" i="25"/>
  <c r="D6" i="24"/>
  <c r="D6" i="25"/>
  <c r="D24" i="24"/>
  <c r="D24" i="25"/>
  <c r="D4" i="25"/>
  <c r="D4" i="24"/>
  <c r="D23" i="25"/>
  <c r="D23" i="24"/>
  <c r="D38" i="25"/>
  <c r="D38" i="24"/>
  <c r="D48" i="25"/>
  <c r="D48" i="24"/>
  <c r="D15" i="25"/>
  <c r="D15" i="24"/>
  <c r="D9" i="25"/>
  <c r="D9" i="24"/>
  <c r="D43" i="24"/>
  <c r="D43" i="25"/>
  <c r="D18" i="25"/>
  <c r="D18" i="24"/>
  <c r="D39" i="24"/>
  <c r="D39" i="25"/>
  <c r="D31" i="25"/>
  <c r="D31" i="24"/>
  <c r="D80" i="25"/>
  <c r="D80" i="24"/>
  <c r="D28" i="25"/>
  <c r="D28" i="24"/>
  <c r="D7" i="25"/>
  <c r="D7" i="24"/>
  <c r="D65" i="24"/>
  <c r="D65" i="25"/>
  <c r="D75" i="25"/>
  <c r="D75" i="24"/>
  <c r="D79" i="25"/>
  <c r="D79" i="24"/>
  <c r="D52" i="24"/>
  <c r="D52" i="25"/>
  <c r="D57" i="24"/>
  <c r="D57" i="25"/>
  <c r="D13" i="25"/>
  <c r="D13" i="24"/>
  <c r="D41" i="25"/>
  <c r="D41" i="24"/>
  <c r="D50" i="24"/>
  <c r="D50" i="25"/>
  <c r="D59" i="25"/>
  <c r="D59" i="24"/>
  <c r="D30" i="25"/>
  <c r="D30" i="24"/>
  <c r="D78" i="25"/>
  <c r="D78" i="24"/>
  <c r="D60" i="25"/>
  <c r="D60" i="24"/>
  <c r="D61" i="25"/>
  <c r="D61" i="24"/>
  <c r="D35" i="25"/>
  <c r="D35" i="24"/>
  <c r="D26" i="25"/>
  <c r="D26" i="24"/>
  <c r="D14" i="24"/>
  <c r="D14" i="25"/>
  <c r="D76" i="24"/>
  <c r="D76" i="25"/>
  <c r="D44" i="25"/>
  <c r="D44" i="24"/>
  <c r="D12" i="24"/>
  <c r="D12" i="25"/>
  <c r="D47" i="24"/>
  <c r="D47" i="25"/>
  <c r="D51" i="25"/>
  <c r="D51" i="24"/>
  <c r="D58" i="24"/>
  <c r="D58" i="25"/>
  <c r="D64" i="25"/>
  <c r="D64" i="24"/>
  <c r="D34" i="25"/>
  <c r="D34" i="24"/>
  <c r="D55" i="25"/>
  <c r="D55" i="24"/>
  <c r="D66" i="25"/>
  <c r="D66" i="24"/>
  <c r="D25" i="24"/>
  <c r="D25" i="25"/>
  <c r="D81" i="25"/>
  <c r="D81" i="24"/>
  <c r="D8" i="25"/>
  <c r="D8" i="24"/>
  <c r="D27" i="25"/>
  <c r="D27" i="24"/>
  <c r="D5" i="24"/>
  <c r="D5" i="25"/>
  <c r="D2" i="25"/>
  <c r="D2" i="24"/>
  <c r="D69" i="25"/>
  <c r="D69" i="24"/>
  <c r="D32" i="24"/>
  <c r="D32" i="25"/>
  <c r="D33" i="24"/>
  <c r="D33" i="25"/>
  <c r="D68" i="24"/>
  <c r="D68" i="25"/>
  <c r="D20" i="24"/>
  <c r="D20" i="25"/>
  <c r="D45" i="25"/>
  <c r="D45" i="24"/>
  <c r="D63" i="24"/>
  <c r="D63" i="25"/>
  <c r="D67" i="25"/>
  <c r="D67" i="24"/>
  <c r="D72" i="25"/>
  <c r="D72" i="24"/>
  <c r="C6" i="11"/>
  <c r="G2" i="4"/>
  <c r="P6" i="11" l="1"/>
  <c r="P16" i="11" s="1"/>
  <c r="C16" i="11"/>
  <c r="I41" i="1" l="1"/>
  <c r="N41" i="1" s="1"/>
  <c r="I26" i="1" l="1"/>
  <c r="N26" i="1" s="1"/>
  <c r="I9" i="1"/>
  <c r="N9" i="1" s="1"/>
  <c r="I36" i="1"/>
  <c r="N36" i="1" s="1"/>
  <c r="I22" i="1"/>
  <c r="N22" i="1" s="1"/>
  <c r="I73" i="1"/>
  <c r="N73" i="1" s="1"/>
  <c r="I74" i="1"/>
  <c r="N74" i="1" s="1"/>
  <c r="I75" i="1"/>
  <c r="N75" i="1" s="1"/>
  <c r="I85" i="1"/>
  <c r="N85" i="1" s="1"/>
  <c r="I86" i="1"/>
  <c r="N86" i="1" s="1"/>
  <c r="I87" i="1"/>
  <c r="N87" i="1" s="1"/>
  <c r="I10" i="1" l="1"/>
  <c r="N10" i="1" s="1"/>
  <c r="I11" i="1"/>
  <c r="N11" i="1" s="1"/>
  <c r="I8" i="1"/>
  <c r="N8" i="1" s="1"/>
  <c r="I13" i="1"/>
  <c r="N13" i="1" s="1"/>
  <c r="I12" i="1"/>
  <c r="N12" i="1" s="1"/>
  <c r="I14" i="1"/>
  <c r="N14" i="1" s="1"/>
  <c r="I15" i="1"/>
  <c r="N15" i="1" s="1"/>
  <c r="I16" i="1"/>
  <c r="N16" i="1" s="1"/>
  <c r="I17" i="1"/>
  <c r="N17" i="1" s="1"/>
  <c r="I18" i="1"/>
  <c r="N18" i="1" s="1"/>
  <c r="I19" i="1"/>
  <c r="N19" i="1" s="1"/>
  <c r="I20" i="1"/>
  <c r="N20" i="1" s="1"/>
  <c r="I21" i="1"/>
  <c r="N21" i="1" s="1"/>
  <c r="I23" i="1"/>
  <c r="N23" i="1" s="1"/>
  <c r="I24" i="1"/>
  <c r="N24" i="1" s="1"/>
  <c r="I25" i="1"/>
  <c r="N25" i="1" s="1"/>
  <c r="I27" i="1"/>
  <c r="N27" i="1" s="1"/>
  <c r="I28" i="1"/>
  <c r="N28" i="1" s="1"/>
  <c r="I29" i="1"/>
  <c r="N29" i="1" s="1"/>
  <c r="I30" i="1"/>
  <c r="N30" i="1" s="1"/>
  <c r="I31" i="1"/>
  <c r="N31" i="1" s="1"/>
  <c r="I32" i="1"/>
  <c r="N32" i="1" s="1"/>
  <c r="I33" i="1"/>
  <c r="N33" i="1" s="1"/>
  <c r="I34" i="1"/>
  <c r="N34" i="1" s="1"/>
  <c r="I35" i="1"/>
  <c r="N35" i="1" s="1"/>
  <c r="I37" i="1"/>
  <c r="N37" i="1" s="1"/>
  <c r="I38" i="1"/>
  <c r="N38" i="1" s="1"/>
  <c r="I39" i="1"/>
  <c r="N39" i="1" s="1"/>
  <c r="I40" i="1"/>
  <c r="N40" i="1" s="1"/>
  <c r="I42" i="1"/>
  <c r="N42" i="1" s="1"/>
  <c r="I43" i="1"/>
  <c r="N43" i="1" s="1"/>
  <c r="I44" i="1"/>
  <c r="N44" i="1" s="1"/>
  <c r="I45" i="1"/>
  <c r="N45" i="1" s="1"/>
  <c r="I46" i="1"/>
  <c r="N46" i="1" s="1"/>
  <c r="I47" i="1"/>
  <c r="N47" i="1" s="1"/>
  <c r="I48" i="1"/>
  <c r="N48" i="1" s="1"/>
  <c r="I49" i="1"/>
  <c r="N49" i="1" s="1"/>
  <c r="I50" i="1"/>
  <c r="N50" i="1" s="1"/>
  <c r="I51" i="1"/>
  <c r="N51" i="1" s="1"/>
  <c r="I52" i="1"/>
  <c r="N52" i="1" s="1"/>
  <c r="I53" i="1"/>
  <c r="N53" i="1" s="1"/>
  <c r="I54" i="1"/>
  <c r="N54" i="1" s="1"/>
  <c r="I55" i="1"/>
  <c r="N55" i="1" s="1"/>
  <c r="I56" i="1"/>
  <c r="N56" i="1" s="1"/>
  <c r="I57" i="1"/>
  <c r="N57" i="1" s="1"/>
  <c r="I58" i="1"/>
  <c r="N58" i="1" s="1"/>
  <c r="I59" i="1"/>
  <c r="N59" i="1" s="1"/>
  <c r="I60" i="1"/>
  <c r="N60" i="1" s="1"/>
  <c r="I61" i="1"/>
  <c r="N61" i="1" s="1"/>
  <c r="I62" i="1"/>
  <c r="N62" i="1" s="1"/>
  <c r="I63" i="1"/>
  <c r="N63" i="1" s="1"/>
  <c r="I64" i="1"/>
  <c r="N64" i="1" s="1"/>
  <c r="I65" i="1"/>
  <c r="N65" i="1" s="1"/>
  <c r="I66" i="1"/>
  <c r="N66" i="1" s="1"/>
  <c r="I67" i="1"/>
  <c r="N67" i="1" s="1"/>
  <c r="I68" i="1"/>
  <c r="N68" i="1" s="1"/>
  <c r="I69" i="1"/>
  <c r="N69" i="1" s="1"/>
  <c r="I70" i="1"/>
  <c r="N70" i="1" s="1"/>
  <c r="I71" i="1"/>
  <c r="N71" i="1" s="1"/>
  <c r="I72" i="1"/>
  <c r="N72" i="1" s="1"/>
  <c r="I76" i="1"/>
  <c r="N76" i="1" s="1"/>
  <c r="I77" i="1"/>
  <c r="N77" i="1" s="1"/>
  <c r="I78" i="1"/>
  <c r="N78" i="1" s="1"/>
  <c r="I79" i="1"/>
  <c r="N79" i="1" s="1"/>
  <c r="I80" i="1"/>
  <c r="N80" i="1" s="1"/>
  <c r="I81" i="1"/>
  <c r="N81" i="1" s="1"/>
  <c r="I82" i="1"/>
  <c r="N82" i="1" s="1"/>
  <c r="I83" i="1"/>
  <c r="N83" i="1" s="1"/>
  <c r="I84" i="1"/>
  <c r="N84" i="1" s="1"/>
  <c r="I88" i="1"/>
  <c r="N88" i="1" s="1"/>
  <c r="I89" i="1"/>
  <c r="N89" i="1" s="1"/>
  <c r="I7" i="1"/>
  <c r="N7" i="1" s="1"/>
  <c r="P7" i="1" l="1"/>
  <c r="P11" i="1" l="1"/>
  <c r="P10" i="1"/>
  <c r="P9" i="1"/>
  <c r="P8" i="1"/>
  <c r="P12" i="1"/>
  <c r="P45" i="1"/>
  <c r="P79" i="1"/>
  <c r="P81" i="1"/>
  <c r="P74" i="1"/>
  <c r="P56" i="1"/>
  <c r="P13" i="1"/>
  <c r="P65" i="1"/>
  <c r="P42" i="1"/>
  <c r="P47" i="1"/>
  <c r="P21" i="1"/>
  <c r="P54" i="1"/>
  <c r="P60" i="1"/>
  <c r="P86" i="1"/>
  <c r="P25" i="1"/>
  <c r="P75" i="1"/>
  <c r="P66" i="1"/>
  <c r="P46" i="1"/>
  <c r="P51" i="1"/>
  <c r="P24" i="1"/>
  <c r="P76" i="1"/>
  <c r="P49" i="1"/>
  <c r="P33" i="1"/>
  <c r="P35" i="1"/>
  <c r="P48" i="1"/>
  <c r="P70" i="1"/>
  <c r="P15" i="1"/>
  <c r="P38" i="1"/>
  <c r="P78" i="1"/>
  <c r="P39" i="1"/>
  <c r="P52" i="1"/>
  <c r="P89" i="1"/>
  <c r="P50" i="1"/>
  <c r="P18" i="1"/>
  <c r="P26" i="1"/>
  <c r="P14" i="1"/>
  <c r="P72" i="1"/>
  <c r="P84" i="1"/>
  <c r="P63" i="1"/>
  <c r="P57" i="1"/>
  <c r="P16" i="1"/>
  <c r="P20" i="1"/>
  <c r="P40" i="1"/>
  <c r="P36" i="1"/>
  <c r="P23" i="1"/>
  <c r="P44" i="1"/>
  <c r="P64" i="1"/>
  <c r="P77" i="1"/>
  <c r="P17" i="1"/>
  <c r="P59" i="1"/>
  <c r="P80" i="1"/>
  <c r="P37" i="1"/>
  <c r="P53" i="1"/>
  <c r="P41" i="1"/>
  <c r="P62" i="1"/>
  <c r="P71" i="1"/>
  <c r="P82" i="1"/>
  <c r="P55" i="1"/>
  <c r="P30" i="1"/>
  <c r="P29" i="1"/>
  <c r="P27" i="1"/>
  <c r="P83" i="1"/>
  <c r="P61" i="1"/>
  <c r="P28" i="1"/>
  <c r="P87" i="1"/>
  <c r="P88" i="1"/>
  <c r="P67" i="1"/>
  <c r="P58" i="1"/>
  <c r="P69" i="1"/>
  <c r="P32" i="1"/>
  <c r="P85" i="1"/>
  <c r="P19" i="1"/>
  <c r="P31" i="1"/>
  <c r="P43" i="1"/>
  <c r="P34" i="1"/>
  <c r="P22" i="1"/>
  <c r="P73" i="1"/>
  <c r="P68" i="1"/>
  <c r="A33" i="1" l="1"/>
  <c r="C9" i="1"/>
  <c r="C10" i="1" l="1"/>
  <c r="C11" i="1" l="1"/>
  <c r="C12" i="1" l="1"/>
  <c r="C13" i="1" l="1"/>
  <c r="C14" i="1" l="1"/>
  <c r="C15" i="1" l="1"/>
  <c r="C16" i="1" l="1"/>
  <c r="C17" i="1" l="1"/>
  <c r="C18" i="1" l="1"/>
  <c r="C19" i="1" l="1"/>
  <c r="C20" i="1" l="1"/>
  <c r="C21" i="1" l="1"/>
  <c r="C22" i="1" l="1"/>
  <c r="C23" i="1" l="1"/>
  <c r="C24" i="1" l="1"/>
  <c r="C25" i="1" l="1"/>
  <c r="C26" i="1" l="1"/>
  <c r="C27" i="1" l="1"/>
  <c r="C28" i="1" l="1"/>
  <c r="C29" i="1" l="1"/>
  <c r="C30" i="1" l="1"/>
  <c r="C31" i="1" l="1"/>
  <c r="C32" i="1" l="1"/>
  <c r="C33" i="1" l="1"/>
  <c r="C34" i="1" l="1"/>
  <c r="C35" i="1" l="1"/>
  <c r="A34" i="1" s="1"/>
  <c r="C36" i="1" l="1"/>
  <c r="C37" i="1" l="1"/>
  <c r="C38" i="1" l="1"/>
  <c r="C39" i="1" l="1"/>
  <c r="C40" i="1" l="1"/>
  <c r="C41" i="1" l="1"/>
  <c r="C42" i="1" l="1"/>
  <c r="C43" i="1" l="1"/>
  <c r="C44" i="1" l="1"/>
  <c r="C45" i="1" l="1"/>
  <c r="C46" i="1" l="1"/>
  <c r="C47" i="1" l="1"/>
  <c r="C48" i="1" l="1"/>
  <c r="C49" i="1" l="1"/>
  <c r="C50" i="1" l="1"/>
  <c r="C51" i="1" l="1"/>
  <c r="C52" i="1" l="1"/>
  <c r="C53" i="1" l="1"/>
  <c r="C54" i="1" l="1"/>
  <c r="C55" i="1" l="1"/>
  <c r="C56" i="1" l="1"/>
  <c r="F7" i="1" l="1"/>
  <c r="Q7" i="1"/>
  <c r="Q50" i="1"/>
  <c r="R50" i="1" s="1"/>
  <c r="Q46" i="1"/>
  <c r="R46" i="1" s="1"/>
  <c r="Q77" i="1"/>
  <c r="R77" i="1" s="1"/>
  <c r="Q12" i="1"/>
  <c r="R12" i="1" s="1"/>
  <c r="Q25" i="1"/>
  <c r="R25" i="1" s="1"/>
  <c r="Q84" i="1"/>
  <c r="R84" i="1" s="1"/>
  <c r="Q69" i="1"/>
  <c r="R69" i="1" s="1"/>
  <c r="Q74" i="1"/>
  <c r="R74" i="1" s="1"/>
  <c r="Q36" i="1"/>
  <c r="R36" i="1" s="1"/>
  <c r="Q67" i="1"/>
  <c r="R67" i="1" s="1"/>
  <c r="Q79" i="1"/>
  <c r="R79" i="1" s="1"/>
  <c r="Q41" i="1"/>
  <c r="R41" i="1" s="1"/>
  <c r="Q34" i="1"/>
  <c r="R34" i="1" s="1"/>
  <c r="Q47" i="1"/>
  <c r="R47" i="1" s="1"/>
  <c r="Q57" i="1"/>
  <c r="R57" i="1" s="1"/>
  <c r="Q85" i="1"/>
  <c r="R85" i="1" s="1"/>
  <c r="Q13" i="1"/>
  <c r="R13" i="1" s="1"/>
  <c r="Q39" i="1"/>
  <c r="R39" i="1" s="1"/>
  <c r="Q27" i="1"/>
  <c r="R27" i="1" s="1"/>
  <c r="Q11" i="1"/>
  <c r="R11" i="1" s="1"/>
  <c r="Q14" i="1"/>
  <c r="R14" i="1" s="1"/>
  <c r="Q30" i="1"/>
  <c r="R30" i="1" s="1"/>
  <c r="Q28" i="1"/>
  <c r="R28" i="1" s="1"/>
  <c r="Q16" i="1"/>
  <c r="R16" i="1" s="1"/>
  <c r="Q45" i="1"/>
  <c r="R45" i="1" s="1"/>
  <c r="Q61" i="1"/>
  <c r="R61" i="1" s="1"/>
  <c r="Q9" i="1"/>
  <c r="R9" i="1" s="1"/>
  <c r="Q49" i="1"/>
  <c r="R49" i="1" s="1"/>
  <c r="Q53" i="1"/>
  <c r="R53" i="1" s="1"/>
  <c r="Q87" i="1"/>
  <c r="R87" i="1" s="1"/>
  <c r="Q38" i="1"/>
  <c r="R38" i="1" s="1"/>
  <c r="Q80" i="1"/>
  <c r="R80" i="1" s="1"/>
  <c r="Q8" i="1"/>
  <c r="R8" i="1" s="1"/>
  <c r="Q55" i="1"/>
  <c r="R55" i="1" s="1"/>
  <c r="Q82" i="1"/>
  <c r="R82" i="1" s="1"/>
  <c r="Q35" i="1"/>
  <c r="R35" i="1" s="1"/>
  <c r="Q62" i="1"/>
  <c r="R62" i="1" s="1"/>
  <c r="Q48" i="1"/>
  <c r="R48" i="1" s="1"/>
  <c r="Q86" i="1"/>
  <c r="R86" i="1" s="1"/>
  <c r="Q23" i="1"/>
  <c r="R23" i="1" s="1"/>
  <c r="Q66" i="1"/>
  <c r="R66" i="1" s="1"/>
  <c r="Q24" i="1"/>
  <c r="R24" i="1" s="1"/>
  <c r="Q40" i="1"/>
  <c r="R40" i="1" s="1"/>
  <c r="Q76" i="1"/>
  <c r="R76" i="1" s="1"/>
  <c r="Q59" i="1"/>
  <c r="R59" i="1" s="1"/>
  <c r="Q42" i="1"/>
  <c r="R42" i="1" s="1"/>
  <c r="Q75" i="1"/>
  <c r="R75" i="1" s="1"/>
  <c r="Q64" i="1"/>
  <c r="R64" i="1" s="1"/>
  <c r="Q32" i="1"/>
  <c r="R32" i="1" s="1"/>
  <c r="Q56" i="1"/>
  <c r="R56" i="1" s="1"/>
  <c r="Q72" i="1"/>
  <c r="R72" i="1" s="1"/>
  <c r="Q22" i="1"/>
  <c r="R22" i="1" s="1"/>
  <c r="Q54" i="1"/>
  <c r="R54" i="1" s="1"/>
  <c r="Q26" i="1"/>
  <c r="R26" i="1" s="1"/>
  <c r="Q43" i="1"/>
  <c r="R43" i="1" s="1"/>
  <c r="Q18" i="1"/>
  <c r="R18" i="1" s="1"/>
  <c r="Q29" i="1"/>
  <c r="R29" i="1" s="1"/>
  <c r="Q20" i="1"/>
  <c r="R20" i="1" s="1"/>
  <c r="Q19" i="1"/>
  <c r="R19" i="1" s="1"/>
  <c r="Q65" i="1"/>
  <c r="R65" i="1" s="1"/>
  <c r="Q63" i="1"/>
  <c r="R63" i="1" s="1"/>
  <c r="Q83" i="1"/>
  <c r="R83" i="1" s="1"/>
  <c r="Q10" i="1"/>
  <c r="R10" i="1" s="1"/>
  <c r="Q78" i="1"/>
  <c r="R78" i="1" s="1"/>
  <c r="Q58" i="1"/>
  <c r="R58" i="1" s="1"/>
  <c r="Q81" i="1"/>
  <c r="R81" i="1" s="1"/>
  <c r="Q15" i="1"/>
  <c r="R15" i="1" s="1"/>
  <c r="Q31" i="1"/>
  <c r="R31" i="1" s="1"/>
  <c r="Q70" i="1"/>
  <c r="R70" i="1" s="1"/>
  <c r="Q71" i="1"/>
  <c r="R71" i="1" s="1"/>
  <c r="Q17" i="1"/>
  <c r="R17" i="1" s="1"/>
  <c r="Q33" i="1"/>
  <c r="R33" i="1" s="1"/>
  <c r="Q44" i="1"/>
  <c r="R44" i="1" s="1"/>
  <c r="Q68" i="1"/>
  <c r="R68" i="1" s="1"/>
  <c r="Q60" i="1"/>
  <c r="R60" i="1" s="1"/>
  <c r="Q37" i="1"/>
  <c r="R37" i="1" s="1"/>
  <c r="Q73" i="1"/>
  <c r="R73" i="1" s="1"/>
  <c r="Q21" i="1"/>
  <c r="R21" i="1" s="1"/>
  <c r="Q52" i="1"/>
  <c r="R52" i="1" s="1"/>
  <c r="Q51" i="1"/>
  <c r="R51" i="1" s="1"/>
  <c r="C57" i="1"/>
  <c r="R7" i="1" l="1"/>
  <c r="E35" i="1"/>
  <c r="F35" i="1" s="1"/>
  <c r="E19" i="1"/>
  <c r="F19" i="1" s="1"/>
  <c r="E31" i="1"/>
  <c r="F31" i="1" s="1"/>
  <c r="E41" i="1"/>
  <c r="F41" i="1" s="1"/>
  <c r="E40" i="1"/>
  <c r="F40" i="1" s="1"/>
  <c r="E39" i="1"/>
  <c r="F39" i="1" s="1"/>
  <c r="E17" i="1"/>
  <c r="F17" i="1" s="1"/>
  <c r="E29" i="1"/>
  <c r="F29" i="1" s="1"/>
  <c r="E42" i="1"/>
  <c r="F42" i="1" s="1"/>
  <c r="E28" i="1"/>
  <c r="F28" i="1" s="1"/>
  <c r="E37" i="1"/>
  <c r="F37" i="1" s="1"/>
  <c r="E9" i="1"/>
  <c r="F9" i="1" s="1"/>
  <c r="E38" i="1"/>
  <c r="F38" i="1" s="1"/>
  <c r="E34" i="1"/>
  <c r="F34" i="1" s="1"/>
  <c r="E13" i="1"/>
  <c r="F13" i="1" s="1"/>
  <c r="E21" i="1"/>
  <c r="F21" i="1" s="1"/>
  <c r="E36" i="1"/>
  <c r="F36" i="1" s="1"/>
  <c r="E32" i="1"/>
  <c r="F32" i="1" s="1"/>
  <c r="E23" i="1"/>
  <c r="F23" i="1" s="1"/>
  <c r="E18" i="1"/>
  <c r="F18" i="1" s="1"/>
  <c r="E8" i="1"/>
  <c r="F8" i="1" s="1"/>
  <c r="E20" i="1"/>
  <c r="F20" i="1" s="1"/>
  <c r="E14" i="1"/>
  <c r="F14" i="1" s="1"/>
  <c r="E22" i="1"/>
  <c r="F22" i="1" s="1"/>
  <c r="E24" i="1"/>
  <c r="F24" i="1" s="1"/>
  <c r="E30" i="1"/>
  <c r="F30" i="1" s="1"/>
  <c r="E10" i="1"/>
  <c r="F10" i="1" s="1"/>
  <c r="E12" i="1"/>
  <c r="F12" i="1" s="1"/>
  <c r="E27" i="1"/>
  <c r="F27" i="1" s="1"/>
  <c r="E33" i="1"/>
  <c r="F33" i="1" s="1"/>
  <c r="E11" i="1"/>
  <c r="F11" i="1" s="1"/>
  <c r="E26" i="1"/>
  <c r="F26" i="1" s="1"/>
  <c r="E15" i="1"/>
  <c r="F15" i="1" s="1"/>
  <c r="E16" i="1"/>
  <c r="F16" i="1" s="1"/>
  <c r="E25" i="1"/>
  <c r="F25" i="1" s="1"/>
  <c r="C58" i="1"/>
  <c r="C59" i="1" l="1"/>
  <c r="C60" i="1" l="1"/>
  <c r="C61" i="1" l="1"/>
  <c r="C62" i="1" l="1"/>
  <c r="C63" i="1" l="1"/>
  <c r="C64" i="1" l="1"/>
  <c r="C65" i="1" l="1"/>
  <c r="C66" i="1" l="1"/>
  <c r="C67" i="1" l="1"/>
  <c r="C68" i="1" l="1"/>
  <c r="C69" i="1" l="1"/>
  <c r="C70" i="1" l="1"/>
  <c r="C71" i="1" l="1"/>
  <c r="C72" i="1" l="1"/>
  <c r="C73" i="1" l="1"/>
  <c r="C74" i="1" l="1"/>
  <c r="C75" i="1" l="1"/>
  <c r="C76" i="1" l="1"/>
  <c r="C77" i="1" l="1"/>
  <c r="C78" i="1" l="1"/>
  <c r="C79" i="1" l="1"/>
  <c r="C80" i="1" l="1"/>
  <c r="C81" i="1" l="1"/>
  <c r="Q88" i="1" l="1"/>
  <c r="E43" i="1" s="1"/>
  <c r="F43" i="1" s="1"/>
  <c r="Q89" i="1"/>
  <c r="R89" i="1" s="1"/>
  <c r="C82" i="1"/>
  <c r="E46" i="1" l="1"/>
  <c r="F46" i="1" s="1"/>
  <c r="E45" i="1"/>
  <c r="F45" i="1" s="1"/>
  <c r="E44" i="1"/>
  <c r="F44" i="1" s="1"/>
  <c r="E47" i="1"/>
  <c r="F47" i="1" s="1"/>
  <c r="E48" i="1"/>
  <c r="F48" i="1" s="1"/>
  <c r="E49" i="1"/>
  <c r="F49" i="1" s="1"/>
  <c r="E54" i="1"/>
  <c r="F54" i="1" s="1"/>
  <c r="E52" i="1"/>
  <c r="F52" i="1" s="1"/>
  <c r="E50" i="1"/>
  <c r="F50" i="1" s="1"/>
  <c r="E53" i="1"/>
  <c r="F53" i="1" s="1"/>
  <c r="E51" i="1"/>
  <c r="F51" i="1" s="1"/>
  <c r="R88" i="1"/>
  <c r="E102" i="1"/>
  <c r="F102" i="1" s="1"/>
  <c r="E98" i="1"/>
  <c r="F98" i="1" s="1"/>
  <c r="E86" i="1"/>
  <c r="F86" i="1" s="1"/>
  <c r="E92" i="1"/>
  <c r="F92" i="1" s="1"/>
  <c r="E76" i="1"/>
  <c r="F76" i="1" s="1"/>
  <c r="E70" i="1"/>
  <c r="F70" i="1" s="1"/>
  <c r="E101" i="1"/>
  <c r="F101" i="1" s="1"/>
  <c r="E96" i="1"/>
  <c r="F96" i="1" s="1"/>
  <c r="E63" i="1"/>
  <c r="F63" i="1" s="1"/>
  <c r="E95" i="1"/>
  <c r="F95" i="1" s="1"/>
  <c r="E67" i="1"/>
  <c r="F67" i="1" s="1"/>
  <c r="E65" i="1"/>
  <c r="F65" i="1" s="1"/>
  <c r="E97" i="1"/>
  <c r="F97" i="1" s="1"/>
  <c r="E94" i="1"/>
  <c r="F94" i="1" s="1"/>
  <c r="E56" i="1"/>
  <c r="F56" i="1" s="1"/>
  <c r="E90" i="1"/>
  <c r="F90" i="1" s="1"/>
  <c r="E71" i="1"/>
  <c r="F71" i="1" s="1"/>
  <c r="E104" i="1"/>
  <c r="F104" i="1" s="1"/>
  <c r="E85" i="1"/>
  <c r="F85" i="1" s="1"/>
  <c r="E88" i="1"/>
  <c r="F88" i="1" s="1"/>
  <c r="E103" i="1"/>
  <c r="F103" i="1" s="1"/>
  <c r="E60" i="1"/>
  <c r="F60" i="1" s="1"/>
  <c r="E73" i="1"/>
  <c r="F73" i="1" s="1"/>
  <c r="E78" i="1"/>
  <c r="F78" i="1" s="1"/>
  <c r="E68" i="1"/>
  <c r="F68" i="1" s="1"/>
  <c r="E91" i="1"/>
  <c r="F91" i="1" s="1"/>
  <c r="E66" i="1"/>
  <c r="F66" i="1" s="1"/>
  <c r="E105" i="1"/>
  <c r="F105" i="1" s="1"/>
  <c r="E79" i="1"/>
  <c r="F79" i="1" s="1"/>
  <c r="E93" i="1"/>
  <c r="F93" i="1" s="1"/>
  <c r="E100" i="1"/>
  <c r="F100" i="1" s="1"/>
  <c r="E55" i="1"/>
  <c r="F55" i="1" s="1"/>
  <c r="E75" i="1"/>
  <c r="F75" i="1" s="1"/>
  <c r="E81" i="1"/>
  <c r="F81" i="1" s="1"/>
  <c r="E82" i="1"/>
  <c r="F82" i="1" s="1"/>
  <c r="E83" i="1"/>
  <c r="F83" i="1" s="1"/>
  <c r="E84" i="1"/>
  <c r="F84" i="1" s="1"/>
  <c r="E57" i="1"/>
  <c r="F57" i="1" s="1"/>
  <c r="E61" i="1"/>
  <c r="F61" i="1" s="1"/>
  <c r="E74" i="1"/>
  <c r="F74" i="1" s="1"/>
  <c r="E87" i="1"/>
  <c r="F87" i="1" s="1"/>
  <c r="E106" i="1"/>
  <c r="F106" i="1" s="1"/>
  <c r="E72" i="1"/>
  <c r="F72" i="1" s="1"/>
  <c r="E69" i="1"/>
  <c r="F69" i="1" s="1"/>
  <c r="E99" i="1"/>
  <c r="F99" i="1" s="1"/>
  <c r="E59" i="1"/>
  <c r="F59" i="1" s="1"/>
  <c r="E64" i="1"/>
  <c r="F64" i="1" s="1"/>
  <c r="E80" i="1"/>
  <c r="F80" i="1" s="1"/>
  <c r="E62" i="1"/>
  <c r="F62" i="1" s="1"/>
  <c r="E89" i="1"/>
  <c r="F89" i="1" s="1"/>
  <c r="E58" i="1"/>
  <c r="F58" i="1" s="1"/>
  <c r="E77" i="1"/>
  <c r="F77" i="1" s="1"/>
  <c r="C83" i="1"/>
  <c r="C84" i="1" l="1"/>
  <c r="C85" i="1" l="1"/>
  <c r="C86" i="1" l="1"/>
  <c r="C87" i="1" l="1"/>
  <c r="C88" i="1" l="1"/>
  <c r="C89" i="1" l="1"/>
  <c r="C90" i="1" l="1"/>
  <c r="C91" i="1" l="1"/>
  <c r="C92" i="1" l="1"/>
  <c r="C93" i="1" l="1"/>
  <c r="C94" i="1" l="1"/>
  <c r="C95" i="1" l="1"/>
  <c r="C96" i="1" l="1"/>
  <c r="C97" i="1" l="1"/>
  <c r="C98" i="1" l="1"/>
  <c r="C99" i="1" l="1"/>
  <c r="C100" i="1" l="1"/>
  <c r="C101" i="1" l="1"/>
  <c r="C102" i="1" l="1"/>
  <c r="C103" i="1" l="1"/>
  <c r="C104" i="1" l="1"/>
  <c r="C105" i="1" l="1"/>
  <c r="C106" i="1" l="1"/>
  <c r="F95" i="9" l="1"/>
  <c r="P95" i="9" s="1"/>
  <c r="F94" i="9"/>
  <c r="P94" i="9" s="1"/>
  <c r="F81" i="9"/>
  <c r="P81" i="9" s="1"/>
  <c r="F86" i="9"/>
  <c r="P86" i="9" s="1"/>
  <c r="F80" i="9"/>
  <c r="P80" i="9" s="1"/>
  <c r="V12" i="9" s="1"/>
  <c r="F93" i="9"/>
  <c r="P93" i="9" s="1"/>
  <c r="F97" i="9"/>
  <c r="P97" i="9" s="1"/>
  <c r="F96" i="9"/>
  <c r="P96" i="9" s="1"/>
  <c r="F82" i="9"/>
  <c r="P82" i="9" s="1"/>
  <c r="F88" i="9" l="1"/>
  <c r="P88" i="9" s="1"/>
  <c r="F66" i="9"/>
  <c r="P66" i="9" s="1"/>
  <c r="F35" i="9"/>
  <c r="F33" i="9"/>
  <c r="F74" i="9"/>
  <c r="P74" i="9" s="1"/>
  <c r="F27" i="9"/>
  <c r="F54" i="9"/>
  <c r="P54" i="9" s="1"/>
  <c r="F13" i="9"/>
  <c r="F21" i="9"/>
  <c r="F28" i="9"/>
  <c r="F48" i="9"/>
  <c r="P48" i="9" s="1"/>
  <c r="F68" i="9"/>
  <c r="P68" i="9" s="1"/>
  <c r="F40" i="9"/>
  <c r="A97" i="9"/>
  <c r="A92" i="9"/>
  <c r="A87" i="9"/>
  <c r="A85" i="9"/>
  <c r="D90" i="9"/>
  <c r="A89" i="9"/>
  <c r="D95" i="9"/>
  <c r="A94" i="9"/>
  <c r="D94" i="9"/>
  <c r="A93" i="9"/>
  <c r="D87" i="9"/>
  <c r="A86" i="9"/>
  <c r="D91" i="9"/>
  <c r="A90" i="9"/>
  <c r="D97" i="9"/>
  <c r="A96" i="9"/>
  <c r="D89" i="9"/>
  <c r="A88" i="9"/>
  <c r="D96" i="9"/>
  <c r="A95" i="9"/>
  <c r="D92" i="9"/>
  <c r="A91" i="9"/>
  <c r="D84" i="9"/>
  <c r="A83" i="9"/>
  <c r="D81" i="9"/>
  <c r="A80" i="9"/>
  <c r="D85" i="9"/>
  <c r="A84" i="9"/>
  <c r="D82" i="9"/>
  <c r="A81" i="9"/>
  <c r="D83" i="9"/>
  <c r="A82" i="9"/>
  <c r="P8" i="9" l="1"/>
  <c r="P9" i="9" s="1"/>
  <c r="P10" i="9" s="1"/>
  <c r="P11" i="9" s="1"/>
  <c r="P12" i="9" s="1"/>
  <c r="F41" i="9"/>
  <c r="F75" i="9"/>
  <c r="P75" i="9" s="1"/>
  <c r="F55" i="9"/>
  <c r="P55" i="9" s="1"/>
  <c r="F36" i="9"/>
  <c r="F67" i="9"/>
  <c r="P67" i="9" s="1"/>
  <c r="F22" i="9"/>
  <c r="F49" i="9"/>
  <c r="P49" i="9" s="1"/>
  <c r="F29" i="9"/>
  <c r="F69" i="9"/>
  <c r="P69" i="9" s="1"/>
  <c r="F14" i="9"/>
  <c r="F83" i="9"/>
  <c r="P83" i="9" s="1"/>
  <c r="F89" i="9"/>
  <c r="P89" i="9" s="1"/>
  <c r="F87" i="9"/>
  <c r="P87" i="9" s="1"/>
  <c r="P13" i="9" l="1"/>
  <c r="P14" i="9" s="1"/>
  <c r="P16" i="9"/>
  <c r="P17" i="9" s="1"/>
  <c r="F76" i="9"/>
  <c r="P76" i="9" s="1"/>
  <c r="F50" i="9"/>
  <c r="P50" i="9" s="1"/>
  <c r="F56" i="9"/>
  <c r="P56" i="9" s="1"/>
  <c r="F90" i="9"/>
  <c r="P90" i="9" s="1"/>
  <c r="F84" i="9"/>
  <c r="P84" i="9" s="1"/>
  <c r="F70" i="9"/>
  <c r="P70" i="9" s="1"/>
  <c r="F37" i="9"/>
  <c r="F42" i="9"/>
  <c r="F15" i="9"/>
  <c r="V7" i="9" l="1"/>
  <c r="B35" i="27"/>
  <c r="P15" i="9"/>
  <c r="B55" i="27"/>
  <c r="B51" i="27"/>
  <c r="B40" i="27"/>
  <c r="B41" i="27"/>
  <c r="B39" i="27"/>
  <c r="B37" i="27"/>
  <c r="B54" i="27"/>
  <c r="B49" i="27"/>
  <c r="B45" i="27"/>
  <c r="B43" i="27"/>
  <c r="B36" i="27"/>
  <c r="R36" i="27" s="1"/>
  <c r="B52" i="27"/>
  <c r="B42" i="27"/>
  <c r="B46" i="27"/>
  <c r="B38" i="27"/>
  <c r="B47" i="27"/>
  <c r="B33" i="27"/>
  <c r="R33" i="27" s="1"/>
  <c r="P18" i="9"/>
  <c r="P19" i="9" s="1"/>
  <c r="P20" i="9" s="1"/>
  <c r="B48" i="27"/>
  <c r="B50" i="27"/>
  <c r="F77" i="9"/>
  <c r="P77" i="9" s="1"/>
  <c r="F57" i="9"/>
  <c r="P57" i="9" s="1"/>
  <c r="F85" i="9"/>
  <c r="P85" i="9" s="1"/>
  <c r="F91" i="9"/>
  <c r="P91" i="9" s="1"/>
  <c r="F51" i="9"/>
  <c r="R52" i="27" l="1"/>
  <c r="R41" i="27"/>
  <c r="R42" i="27"/>
  <c r="X42" i="27" s="1"/>
  <c r="R48" i="27"/>
  <c r="Z48" i="27" s="1"/>
  <c r="R46" i="27"/>
  <c r="T46" i="27" s="1"/>
  <c r="R40" i="27"/>
  <c r="T40" i="27" s="1"/>
  <c r="R38" i="27"/>
  <c r="Z38" i="27" s="1"/>
  <c r="V48" i="27"/>
  <c r="B70" i="27"/>
  <c r="Z46" i="27"/>
  <c r="Y46" i="27"/>
  <c r="R49" i="27"/>
  <c r="B59" i="27"/>
  <c r="R39" i="27"/>
  <c r="R51" i="27"/>
  <c r="B56" i="27"/>
  <c r="R56" i="27" s="1"/>
  <c r="P51" i="9"/>
  <c r="V42" i="27"/>
  <c r="Y42" i="27"/>
  <c r="S42" i="27"/>
  <c r="W42" i="27"/>
  <c r="P21" i="9"/>
  <c r="P22" i="9" s="1"/>
  <c r="P23" i="9"/>
  <c r="P24" i="9" s="1"/>
  <c r="P25" i="9" s="1"/>
  <c r="P26" i="9" s="1"/>
  <c r="B76" i="27"/>
  <c r="Y36" i="27"/>
  <c r="W36" i="27"/>
  <c r="X36" i="27"/>
  <c r="Z36" i="27"/>
  <c r="V36" i="27"/>
  <c r="S36" i="27"/>
  <c r="T36" i="27"/>
  <c r="U36" i="27"/>
  <c r="B58" i="27"/>
  <c r="B75" i="27"/>
  <c r="B68" i="27"/>
  <c r="B60" i="27"/>
  <c r="B57" i="27"/>
  <c r="B64" i="27"/>
  <c r="R43" i="27"/>
  <c r="B67" i="27"/>
  <c r="B65" i="27"/>
  <c r="T41" i="27"/>
  <c r="Y41" i="27"/>
  <c r="W41" i="27"/>
  <c r="V41" i="27"/>
  <c r="Z41" i="27"/>
  <c r="S41" i="27"/>
  <c r="X41" i="27"/>
  <c r="U41" i="27"/>
  <c r="V52" i="27"/>
  <c r="W52" i="27"/>
  <c r="Y52" i="27"/>
  <c r="U52" i="27"/>
  <c r="Z52" i="27"/>
  <c r="S52" i="27"/>
  <c r="T52" i="27"/>
  <c r="X52" i="27"/>
  <c r="S33" i="27"/>
  <c r="X33" i="27"/>
  <c r="T33" i="27"/>
  <c r="U33" i="27"/>
  <c r="W33" i="27"/>
  <c r="Y33" i="27"/>
  <c r="Z33" i="27"/>
  <c r="V33" i="27"/>
  <c r="B66" i="27"/>
  <c r="B62" i="27"/>
  <c r="B61" i="27"/>
  <c r="V40" i="27"/>
  <c r="B71" i="27"/>
  <c r="B69" i="27"/>
  <c r="B73" i="27"/>
  <c r="R50" i="27"/>
  <c r="V38" i="27"/>
  <c r="X38" i="27"/>
  <c r="Y38" i="27"/>
  <c r="S38" i="27"/>
  <c r="R47" i="27"/>
  <c r="R37" i="27"/>
  <c r="B74" i="27"/>
  <c r="R55" i="27"/>
  <c r="F92" i="9"/>
  <c r="C31" i="27" s="1"/>
  <c r="S40" i="27" l="1"/>
  <c r="T42" i="27"/>
  <c r="D42" i="27" s="1"/>
  <c r="X46" i="27"/>
  <c r="H46" i="27" s="1"/>
  <c r="W40" i="27"/>
  <c r="G40" i="27" s="1"/>
  <c r="X40" i="27"/>
  <c r="H40" i="27" s="1"/>
  <c r="U42" i="27"/>
  <c r="E42" i="27" s="1"/>
  <c r="S48" i="27"/>
  <c r="C48" i="27" s="1"/>
  <c r="U40" i="27"/>
  <c r="E40" i="27" s="1"/>
  <c r="Z42" i="27"/>
  <c r="T48" i="27"/>
  <c r="D48" i="27" s="1"/>
  <c r="T38" i="27"/>
  <c r="D38" i="27" s="1"/>
  <c r="U38" i="27"/>
  <c r="E38" i="27" s="1"/>
  <c r="W38" i="27"/>
  <c r="G38" i="27" s="1"/>
  <c r="W46" i="27"/>
  <c r="G46" i="27" s="1"/>
  <c r="U46" i="27"/>
  <c r="E46" i="27" s="1"/>
  <c r="Z40" i="27"/>
  <c r="J40" i="27" s="1"/>
  <c r="Y40" i="27"/>
  <c r="I40" i="27" s="1"/>
  <c r="W48" i="27"/>
  <c r="G48" i="27" s="1"/>
  <c r="U48" i="27"/>
  <c r="E48" i="27" s="1"/>
  <c r="X48" i="27"/>
  <c r="H48" i="27" s="1"/>
  <c r="Y48" i="27"/>
  <c r="I48" i="27" s="1"/>
  <c r="V46" i="27"/>
  <c r="F46" i="27" s="1"/>
  <c r="S46" i="27"/>
  <c r="C46" i="27" s="1"/>
  <c r="R75" i="27"/>
  <c r="W75" i="27" s="1"/>
  <c r="G75" i="27" s="1"/>
  <c r="H29" i="27"/>
  <c r="L29" i="25" s="1"/>
  <c r="H32" i="27"/>
  <c r="L32" i="25" s="1"/>
  <c r="C52" i="27"/>
  <c r="C41" i="27"/>
  <c r="R67" i="27"/>
  <c r="U67" i="27" s="1"/>
  <c r="E67" i="27" s="1"/>
  <c r="F30" i="27"/>
  <c r="J30" i="24" s="1"/>
  <c r="J46" i="27"/>
  <c r="N46" i="24" s="1"/>
  <c r="B14" i="27"/>
  <c r="I36" i="27"/>
  <c r="M36" i="25" s="1"/>
  <c r="G33" i="27"/>
  <c r="K33" i="24" s="1"/>
  <c r="B18" i="27"/>
  <c r="D40" i="27"/>
  <c r="J30" i="27"/>
  <c r="N30" i="25" s="1"/>
  <c r="F32" i="27"/>
  <c r="J32" i="25" s="1"/>
  <c r="R70" i="27"/>
  <c r="T70" i="27" s="1"/>
  <c r="D70" i="27" s="1"/>
  <c r="R60" i="27"/>
  <c r="D31" i="27"/>
  <c r="R66" i="27"/>
  <c r="T66" i="27" s="1"/>
  <c r="D66" i="27" s="1"/>
  <c r="G31" i="27"/>
  <c r="K31" i="25" s="1"/>
  <c r="R69" i="27"/>
  <c r="T69" i="27" s="1"/>
  <c r="D69" i="27" s="1"/>
  <c r="R59" i="27"/>
  <c r="U59" i="27" s="1"/>
  <c r="E59" i="27" s="1"/>
  <c r="R62" i="27"/>
  <c r="Y62" i="27" s="1"/>
  <c r="I62" i="27" s="1"/>
  <c r="J32" i="27"/>
  <c r="N32" i="25" s="1"/>
  <c r="G28" i="27"/>
  <c r="F40" i="27"/>
  <c r="E52" i="27"/>
  <c r="T67" i="27"/>
  <c r="D67" i="27" s="1"/>
  <c r="B17" i="27"/>
  <c r="B3" i="27"/>
  <c r="H31" i="27"/>
  <c r="U49" i="27"/>
  <c r="E49" i="27" s="1"/>
  <c r="V49" i="27"/>
  <c r="F49" i="27" s="1"/>
  <c r="X49" i="27"/>
  <c r="H49" i="27" s="1"/>
  <c r="W49" i="27"/>
  <c r="G49" i="27" s="1"/>
  <c r="Y49" i="27"/>
  <c r="I49" i="27" s="1"/>
  <c r="S49" i="27"/>
  <c r="C49" i="27" s="1"/>
  <c r="T49" i="27"/>
  <c r="D49" i="27" s="1"/>
  <c r="Z49" i="27"/>
  <c r="J49" i="27" s="1"/>
  <c r="E32" i="27"/>
  <c r="C29" i="27"/>
  <c r="B53" i="27"/>
  <c r="F33" i="27"/>
  <c r="R74" i="27"/>
  <c r="Z47" i="27"/>
  <c r="J47" i="27" s="1"/>
  <c r="Y47" i="27"/>
  <c r="I47" i="27" s="1"/>
  <c r="U47" i="27"/>
  <c r="E47" i="27" s="1"/>
  <c r="X47" i="27"/>
  <c r="H47" i="27" s="1"/>
  <c r="S47" i="27"/>
  <c r="C47" i="27" s="1"/>
  <c r="T47" i="27"/>
  <c r="D47" i="27" s="1"/>
  <c r="W47" i="27"/>
  <c r="G47" i="27" s="1"/>
  <c r="V47" i="27"/>
  <c r="F47" i="27" s="1"/>
  <c r="H38" i="27"/>
  <c r="D32" i="27"/>
  <c r="B21" i="27"/>
  <c r="R61" i="27"/>
  <c r="I33" i="27"/>
  <c r="D52" i="27"/>
  <c r="H41" i="27"/>
  <c r="E31" i="27"/>
  <c r="V43" i="27"/>
  <c r="F43" i="27" s="1"/>
  <c r="U43" i="27"/>
  <c r="E43" i="27" s="1"/>
  <c r="X43" i="27"/>
  <c r="H43" i="27" s="1"/>
  <c r="T43" i="27"/>
  <c r="D43" i="27" s="1"/>
  <c r="Y43" i="27"/>
  <c r="I43" i="27" s="1"/>
  <c r="Z43" i="27"/>
  <c r="J43" i="27" s="1"/>
  <c r="W43" i="27"/>
  <c r="G43" i="27" s="1"/>
  <c r="S43" i="27"/>
  <c r="C43" i="27" s="1"/>
  <c r="H28" i="27"/>
  <c r="I32" i="27"/>
  <c r="R58" i="27"/>
  <c r="G36" i="27"/>
  <c r="G42" i="27"/>
  <c r="B78" i="27"/>
  <c r="C32" i="27"/>
  <c r="D46" i="27"/>
  <c r="B8" i="27"/>
  <c r="F48" i="27"/>
  <c r="B11" i="27"/>
  <c r="F38" i="27"/>
  <c r="B77" i="27"/>
  <c r="R77" i="27" s="1"/>
  <c r="C40" i="27"/>
  <c r="E33" i="27"/>
  <c r="J52" i="27"/>
  <c r="J41" i="27"/>
  <c r="B25" i="27"/>
  <c r="C28" i="27"/>
  <c r="G30" i="27"/>
  <c r="R68" i="27"/>
  <c r="E36" i="27"/>
  <c r="R76" i="27"/>
  <c r="J42" i="27"/>
  <c r="B10" i="27"/>
  <c r="I28" i="27"/>
  <c r="B80" i="27"/>
  <c r="U56" i="27"/>
  <c r="E56" i="27" s="1"/>
  <c r="Y56" i="27"/>
  <c r="I56" i="27" s="1"/>
  <c r="V56" i="27"/>
  <c r="F56" i="27" s="1"/>
  <c r="W56" i="27"/>
  <c r="G56" i="27" s="1"/>
  <c r="S56" i="27"/>
  <c r="C56" i="27" s="1"/>
  <c r="T56" i="27"/>
  <c r="D56" i="27" s="1"/>
  <c r="X56" i="27"/>
  <c r="H56" i="27" s="1"/>
  <c r="Z56" i="27"/>
  <c r="J56" i="27" s="1"/>
  <c r="Z37" i="27"/>
  <c r="J37" i="27" s="1"/>
  <c r="V37" i="27"/>
  <c r="F37" i="27" s="1"/>
  <c r="X37" i="27"/>
  <c r="H37" i="27" s="1"/>
  <c r="U37" i="27"/>
  <c r="E37" i="27" s="1"/>
  <c r="Y37" i="27"/>
  <c r="I37" i="27" s="1"/>
  <c r="S37" i="27"/>
  <c r="C37" i="27" s="1"/>
  <c r="T37" i="27"/>
  <c r="D37" i="27" s="1"/>
  <c r="W37" i="27"/>
  <c r="G37" i="27" s="1"/>
  <c r="D36" i="27"/>
  <c r="B44" i="27"/>
  <c r="B24" i="27"/>
  <c r="V66" i="27"/>
  <c r="F66" i="27" s="1"/>
  <c r="W66" i="27"/>
  <c r="G66" i="27" s="1"/>
  <c r="G41" i="27"/>
  <c r="R57" i="27"/>
  <c r="C36" i="27"/>
  <c r="B5" i="27"/>
  <c r="J38" i="27"/>
  <c r="F28" i="27"/>
  <c r="B63" i="27"/>
  <c r="R71" i="27"/>
  <c r="D28" i="27"/>
  <c r="C33" i="27"/>
  <c r="G52" i="27"/>
  <c r="I41" i="27"/>
  <c r="J28" i="27"/>
  <c r="B19" i="27"/>
  <c r="B7" i="27"/>
  <c r="B22" i="27"/>
  <c r="F36" i="27"/>
  <c r="B4" i="27"/>
  <c r="I42" i="27"/>
  <c r="B26" i="27"/>
  <c r="B9" i="27"/>
  <c r="I29" i="27"/>
  <c r="D33" i="27"/>
  <c r="F41" i="27"/>
  <c r="B20" i="27"/>
  <c r="C42" i="27"/>
  <c r="H33" i="27"/>
  <c r="B79" i="27"/>
  <c r="D29" i="27"/>
  <c r="B15" i="27"/>
  <c r="B6" i="27"/>
  <c r="F52" i="27"/>
  <c r="D41" i="27"/>
  <c r="I30" i="27"/>
  <c r="X60" i="27"/>
  <c r="H60" i="27" s="1"/>
  <c r="Y60" i="27"/>
  <c r="I60" i="27" s="1"/>
  <c r="V60" i="27"/>
  <c r="F60" i="27" s="1"/>
  <c r="W60" i="27"/>
  <c r="G60" i="27" s="1"/>
  <c r="Z60" i="27"/>
  <c r="J60" i="27" s="1"/>
  <c r="T60" i="27"/>
  <c r="D60" i="27" s="1"/>
  <c r="U60" i="27"/>
  <c r="E60" i="27" s="1"/>
  <c r="S60" i="27"/>
  <c r="C60" i="27" s="1"/>
  <c r="B34" i="27"/>
  <c r="C30" i="27"/>
  <c r="J36" i="27"/>
  <c r="D30" i="27"/>
  <c r="H42" i="27"/>
  <c r="X39" i="27"/>
  <c r="H39" i="27" s="1"/>
  <c r="T39" i="27"/>
  <c r="D39" i="27" s="1"/>
  <c r="V39" i="27"/>
  <c r="F39" i="27" s="1"/>
  <c r="S39" i="27"/>
  <c r="C39" i="27" s="1"/>
  <c r="W39" i="27"/>
  <c r="G39" i="27" s="1"/>
  <c r="Y39" i="27"/>
  <c r="I39" i="27" s="1"/>
  <c r="Z39" i="27"/>
  <c r="J39" i="27" s="1"/>
  <c r="U39" i="27"/>
  <c r="E39" i="27" s="1"/>
  <c r="G32" i="27"/>
  <c r="I46" i="27"/>
  <c r="J29" i="27"/>
  <c r="J48" i="27"/>
  <c r="F31" i="27"/>
  <c r="P92" i="9"/>
  <c r="P27" i="9"/>
  <c r="P30" i="9"/>
  <c r="P31" i="9" s="1"/>
  <c r="P32" i="9" s="1"/>
  <c r="P28" i="9"/>
  <c r="P29" i="9" s="1"/>
  <c r="X51" i="27"/>
  <c r="H51" i="27" s="1"/>
  <c r="Z51" i="27"/>
  <c r="J51" i="27" s="1"/>
  <c r="W51" i="27"/>
  <c r="G51" i="27" s="1"/>
  <c r="V51" i="27"/>
  <c r="F51" i="27" s="1"/>
  <c r="T51" i="27"/>
  <c r="D51" i="27" s="1"/>
  <c r="U51" i="27"/>
  <c r="E51" i="27" s="1"/>
  <c r="S51" i="27"/>
  <c r="C51" i="27" s="1"/>
  <c r="Y51" i="27"/>
  <c r="I51" i="27" s="1"/>
  <c r="B72" i="27"/>
  <c r="R72" i="27" s="1"/>
  <c r="V55" i="27"/>
  <c r="F55" i="27" s="1"/>
  <c r="U55" i="27"/>
  <c r="E55" i="27" s="1"/>
  <c r="T55" i="27"/>
  <c r="D55" i="27" s="1"/>
  <c r="W55" i="27"/>
  <c r="G55" i="27" s="1"/>
  <c r="X55" i="27"/>
  <c r="H55" i="27" s="1"/>
  <c r="Z55" i="27"/>
  <c r="J55" i="27" s="1"/>
  <c r="S55" i="27"/>
  <c r="C55" i="27" s="1"/>
  <c r="Y55" i="27"/>
  <c r="I55" i="27" s="1"/>
  <c r="B23" i="27"/>
  <c r="I52" i="27"/>
  <c r="B13" i="27"/>
  <c r="E29" i="27"/>
  <c r="C38" i="27"/>
  <c r="W50" i="27"/>
  <c r="G50" i="27" s="1"/>
  <c r="Z50" i="27"/>
  <c r="J50" i="27" s="1"/>
  <c r="X50" i="27"/>
  <c r="H50" i="27" s="1"/>
  <c r="V50" i="27"/>
  <c r="F50" i="27" s="1"/>
  <c r="Y50" i="27"/>
  <c r="I50" i="27" s="1"/>
  <c r="T50" i="27"/>
  <c r="D50" i="27" s="1"/>
  <c r="S50" i="27"/>
  <c r="C50" i="27" s="1"/>
  <c r="U50" i="27"/>
  <c r="E50" i="27" s="1"/>
  <c r="G29" i="27"/>
  <c r="E30" i="27"/>
  <c r="I38" i="27"/>
  <c r="I31" i="27"/>
  <c r="B81" i="27"/>
  <c r="R81" i="27" s="1"/>
  <c r="H30" i="27"/>
  <c r="J33" i="27"/>
  <c r="H52" i="27"/>
  <c r="E41" i="27"/>
  <c r="R65" i="27"/>
  <c r="E28" i="27"/>
  <c r="B16" i="27"/>
  <c r="B12" i="27"/>
  <c r="H36" i="27"/>
  <c r="J31" i="27"/>
  <c r="F42" i="27"/>
  <c r="B2" i="27"/>
  <c r="R2" i="27" s="1"/>
  <c r="F29" i="27"/>
  <c r="R4" i="27" l="1"/>
  <c r="S75" i="27"/>
  <c r="C75" i="27" s="1"/>
  <c r="R6" i="27"/>
  <c r="M36" i="24"/>
  <c r="L29" i="24"/>
  <c r="L32" i="24"/>
  <c r="K31" i="24"/>
  <c r="J30" i="25"/>
  <c r="K33" i="25"/>
  <c r="V75" i="27"/>
  <c r="F75" i="27" s="1"/>
  <c r="J75" i="25" s="1"/>
  <c r="T75" i="27"/>
  <c r="D75" i="27" s="1"/>
  <c r="R23" i="27"/>
  <c r="U23" i="27" s="1"/>
  <c r="E23" i="27" s="1"/>
  <c r="Z75" i="27"/>
  <c r="J75" i="27" s="1"/>
  <c r="N75" i="24" s="1"/>
  <c r="U75" i="27"/>
  <c r="E75" i="27" s="1"/>
  <c r="Y75" i="27"/>
  <c r="I75" i="27" s="1"/>
  <c r="M75" i="24" s="1"/>
  <c r="S70" i="27"/>
  <c r="C70" i="27" s="1"/>
  <c r="X75" i="27"/>
  <c r="H75" i="27" s="1"/>
  <c r="L75" i="25" s="1"/>
  <c r="X62" i="27"/>
  <c r="H62" i="27" s="1"/>
  <c r="L62" i="24" s="1"/>
  <c r="X67" i="27"/>
  <c r="H67" i="27" s="1"/>
  <c r="L67" i="25" s="1"/>
  <c r="Y67" i="27"/>
  <c r="I67" i="27" s="1"/>
  <c r="M67" i="25" s="1"/>
  <c r="W67" i="27"/>
  <c r="G67" i="27" s="1"/>
  <c r="K67" i="25" s="1"/>
  <c r="N32" i="24"/>
  <c r="V67" i="27"/>
  <c r="F67" i="27" s="1"/>
  <c r="J67" i="24" s="1"/>
  <c r="Y66" i="27"/>
  <c r="I66" i="27" s="1"/>
  <c r="M66" i="25" s="1"/>
  <c r="R18" i="27"/>
  <c r="T18" i="27" s="1"/>
  <c r="D18" i="27" s="1"/>
  <c r="S67" i="27"/>
  <c r="C67" i="27" s="1"/>
  <c r="Z67" i="27"/>
  <c r="J67" i="27" s="1"/>
  <c r="N67" i="25" s="1"/>
  <c r="R19" i="27"/>
  <c r="U19" i="27" s="1"/>
  <c r="E19" i="27" s="1"/>
  <c r="S66" i="27"/>
  <c r="C66" i="27" s="1"/>
  <c r="N46" i="25"/>
  <c r="R79" i="27"/>
  <c r="X79" i="27" s="1"/>
  <c r="H79" i="27" s="1"/>
  <c r="U70" i="27"/>
  <c r="E70" i="27" s="1"/>
  <c r="X70" i="27"/>
  <c r="H70" i="27" s="1"/>
  <c r="L70" i="25" s="1"/>
  <c r="W62" i="27"/>
  <c r="G62" i="27" s="1"/>
  <c r="K62" i="24" s="1"/>
  <c r="N30" i="24"/>
  <c r="V70" i="27"/>
  <c r="F70" i="27" s="1"/>
  <c r="J70" i="25" s="1"/>
  <c r="R9" i="27"/>
  <c r="Y9" i="27" s="1"/>
  <c r="I9" i="27" s="1"/>
  <c r="Z66" i="27"/>
  <c r="J66" i="27" s="1"/>
  <c r="N66" i="25" s="1"/>
  <c r="V62" i="27"/>
  <c r="F62" i="27" s="1"/>
  <c r="J62" i="25" s="1"/>
  <c r="P41" i="27"/>
  <c r="Z62" i="27"/>
  <c r="J62" i="27" s="1"/>
  <c r="N62" i="24" s="1"/>
  <c r="R15" i="27"/>
  <c r="Y15" i="27" s="1"/>
  <c r="I15" i="27" s="1"/>
  <c r="R14" i="27"/>
  <c r="W14" i="27" s="1"/>
  <c r="G14" i="27" s="1"/>
  <c r="Y70" i="27"/>
  <c r="I70" i="27" s="1"/>
  <c r="M70" i="25" s="1"/>
  <c r="U66" i="27"/>
  <c r="E66" i="27" s="1"/>
  <c r="U62" i="27"/>
  <c r="E62" i="27" s="1"/>
  <c r="J32" i="24"/>
  <c r="Z70" i="27"/>
  <c r="J70" i="27" s="1"/>
  <c r="N70" i="25" s="1"/>
  <c r="Y69" i="27"/>
  <c r="I69" i="27" s="1"/>
  <c r="M69" i="24" s="1"/>
  <c r="W70" i="27"/>
  <c r="G70" i="27" s="1"/>
  <c r="K70" i="24" s="1"/>
  <c r="X66" i="27"/>
  <c r="H66" i="27" s="1"/>
  <c r="L66" i="25" s="1"/>
  <c r="S62" i="27"/>
  <c r="C62" i="27" s="1"/>
  <c r="R11" i="27"/>
  <c r="T11" i="27" s="1"/>
  <c r="D11" i="27" s="1"/>
  <c r="T62" i="27"/>
  <c r="D62" i="27" s="1"/>
  <c r="X69" i="27"/>
  <c r="H69" i="27" s="1"/>
  <c r="L69" i="25" s="1"/>
  <c r="X59" i="27"/>
  <c r="H59" i="27" s="1"/>
  <c r="L59" i="25" s="1"/>
  <c r="Z69" i="27"/>
  <c r="J69" i="27" s="1"/>
  <c r="N69" i="25" s="1"/>
  <c r="W59" i="27"/>
  <c r="G59" i="27" s="1"/>
  <c r="K59" i="24" s="1"/>
  <c r="R8" i="27"/>
  <c r="S8" i="27" s="1"/>
  <c r="C8" i="27" s="1"/>
  <c r="V69" i="27"/>
  <c r="F69" i="27" s="1"/>
  <c r="J69" i="24" s="1"/>
  <c r="R16" i="27"/>
  <c r="X16" i="27" s="1"/>
  <c r="H16" i="27" s="1"/>
  <c r="P51" i="27"/>
  <c r="R20" i="27"/>
  <c r="T20" i="27" s="1"/>
  <c r="D20" i="27" s="1"/>
  <c r="U69" i="27"/>
  <c r="E69" i="27" s="1"/>
  <c r="T59" i="27"/>
  <c r="D59" i="27" s="1"/>
  <c r="P31" i="27"/>
  <c r="P46" i="27"/>
  <c r="W69" i="27"/>
  <c r="G69" i="27" s="1"/>
  <c r="K69" i="25" s="1"/>
  <c r="Z59" i="27"/>
  <c r="J59" i="27" s="1"/>
  <c r="N59" i="25" s="1"/>
  <c r="S59" i="27"/>
  <c r="C59" i="27" s="1"/>
  <c r="R25" i="27"/>
  <c r="Y25" i="27" s="1"/>
  <c r="I25" i="27" s="1"/>
  <c r="V59" i="27"/>
  <c r="F59" i="27" s="1"/>
  <c r="J59" i="24" s="1"/>
  <c r="Y59" i="27"/>
  <c r="I59" i="27" s="1"/>
  <c r="M59" i="25" s="1"/>
  <c r="R13" i="27"/>
  <c r="V13" i="27" s="1"/>
  <c r="F13" i="27" s="1"/>
  <c r="S69" i="27"/>
  <c r="C69" i="27" s="1"/>
  <c r="P30" i="27"/>
  <c r="R22" i="27"/>
  <c r="V22" i="27" s="1"/>
  <c r="F22" i="27" s="1"/>
  <c r="P52" i="27"/>
  <c r="R53" i="27"/>
  <c r="R54" i="27"/>
  <c r="K49" i="25"/>
  <c r="K49" i="24"/>
  <c r="P33" i="9"/>
  <c r="P34" i="9"/>
  <c r="P42" i="27"/>
  <c r="N28" i="25"/>
  <c r="N28" i="24"/>
  <c r="K42" i="25"/>
  <c r="K42" i="24"/>
  <c r="M33" i="25"/>
  <c r="M33" i="24"/>
  <c r="M38" i="25"/>
  <c r="M38" i="24"/>
  <c r="L55" i="25"/>
  <c r="L55" i="24"/>
  <c r="V6" i="27"/>
  <c r="F6" i="27" s="1"/>
  <c r="X6" i="27"/>
  <c r="H6" i="27" s="1"/>
  <c r="W6" i="27"/>
  <c r="G6" i="27" s="1"/>
  <c r="Z6" i="27"/>
  <c r="J6" i="27" s="1"/>
  <c r="S6" i="27"/>
  <c r="C6" i="27" s="1"/>
  <c r="T6" i="27"/>
  <c r="D6" i="27" s="1"/>
  <c r="U6" i="27"/>
  <c r="E6" i="27" s="1"/>
  <c r="Y6" i="27"/>
  <c r="I6" i="27" s="1"/>
  <c r="M41" i="25"/>
  <c r="M41" i="24"/>
  <c r="P40" i="27"/>
  <c r="P47" i="27"/>
  <c r="L49" i="25"/>
  <c r="L49" i="24"/>
  <c r="V2" i="27"/>
  <c r="F2" i="27" s="1"/>
  <c r="Z2" i="27"/>
  <c r="J2" i="27" s="1"/>
  <c r="W2" i="27"/>
  <c r="G2" i="27" s="1"/>
  <c r="U2" i="27"/>
  <c r="E2" i="27" s="1"/>
  <c r="AD2" i="27" s="1"/>
  <c r="X2" i="27"/>
  <c r="H2" i="27" s="1"/>
  <c r="S2" i="27"/>
  <c r="C2" i="27" s="1"/>
  <c r="Y2" i="27"/>
  <c r="I2" i="27" s="1"/>
  <c r="T2" i="27"/>
  <c r="D2" i="27" s="1"/>
  <c r="AC2" i="27" s="1"/>
  <c r="J50" i="24"/>
  <c r="J50" i="25"/>
  <c r="K55" i="25"/>
  <c r="K55" i="24"/>
  <c r="N39" i="25"/>
  <c r="N39" i="24"/>
  <c r="K60" i="25"/>
  <c r="K60" i="24"/>
  <c r="J41" i="25"/>
  <c r="J41" i="24"/>
  <c r="M42" i="25"/>
  <c r="M42" i="24"/>
  <c r="K52" i="25"/>
  <c r="K52" i="24"/>
  <c r="K66" i="25"/>
  <c r="K66" i="24"/>
  <c r="K37" i="25"/>
  <c r="K37" i="24"/>
  <c r="N56" i="25"/>
  <c r="N56" i="24"/>
  <c r="R80" i="27"/>
  <c r="W68" i="27"/>
  <c r="G68" i="27" s="1"/>
  <c r="S68" i="27"/>
  <c r="C68" i="27" s="1"/>
  <c r="U68" i="27"/>
  <c r="E68" i="27" s="1"/>
  <c r="Y68" i="27"/>
  <c r="I68" i="27" s="1"/>
  <c r="X68" i="27"/>
  <c r="H68" i="27" s="1"/>
  <c r="T68" i="27"/>
  <c r="D68" i="27" s="1"/>
  <c r="Z68" i="27"/>
  <c r="J68" i="27" s="1"/>
  <c r="V68" i="27"/>
  <c r="F68" i="27" s="1"/>
  <c r="S77" i="27"/>
  <c r="C77" i="27" s="1"/>
  <c r="V77" i="27"/>
  <c r="F77" i="27" s="1"/>
  <c r="U77" i="27"/>
  <c r="E77" i="27" s="1"/>
  <c r="T77" i="27"/>
  <c r="D77" i="27" s="1"/>
  <c r="W77" i="27"/>
  <c r="G77" i="27" s="1"/>
  <c r="Z77" i="27"/>
  <c r="J77" i="27" s="1"/>
  <c r="X77" i="27"/>
  <c r="H77" i="27" s="1"/>
  <c r="Y77" i="27"/>
  <c r="I77" i="27" s="1"/>
  <c r="T58" i="27"/>
  <c r="D58" i="27" s="1"/>
  <c r="U58" i="27"/>
  <c r="E58" i="27" s="1"/>
  <c r="V58" i="27"/>
  <c r="F58" i="27" s="1"/>
  <c r="W58" i="27"/>
  <c r="G58" i="27" s="1"/>
  <c r="Z58" i="27"/>
  <c r="J58" i="27" s="1"/>
  <c r="S58" i="27"/>
  <c r="C58" i="27" s="1"/>
  <c r="X58" i="27"/>
  <c r="H58" i="27" s="1"/>
  <c r="Y58" i="27"/>
  <c r="I58" i="27" s="1"/>
  <c r="L43" i="25"/>
  <c r="L43" i="24"/>
  <c r="M40" i="25"/>
  <c r="M40" i="24"/>
  <c r="L47" i="25"/>
  <c r="L47" i="24"/>
  <c r="J49" i="24"/>
  <c r="J49" i="25"/>
  <c r="J40" i="25"/>
  <c r="J40" i="24"/>
  <c r="U14" i="27"/>
  <c r="E14" i="27" s="1"/>
  <c r="J52" i="25"/>
  <c r="J52" i="24"/>
  <c r="R44" i="27"/>
  <c r="R45" i="27"/>
  <c r="M43" i="25"/>
  <c r="M43" i="24"/>
  <c r="V8" i="9"/>
  <c r="U65" i="27"/>
  <c r="E65" i="27" s="1"/>
  <c r="Y65" i="27"/>
  <c r="I65" i="27" s="1"/>
  <c r="V65" i="27"/>
  <c r="F65" i="27" s="1"/>
  <c r="W65" i="27"/>
  <c r="G65" i="27" s="1"/>
  <c r="Z65" i="27"/>
  <c r="J65" i="27" s="1"/>
  <c r="X65" i="27"/>
  <c r="H65" i="27" s="1"/>
  <c r="T65" i="27"/>
  <c r="D65" i="27" s="1"/>
  <c r="S65" i="27"/>
  <c r="C65" i="27" s="1"/>
  <c r="M50" i="25"/>
  <c r="M50" i="24"/>
  <c r="L42" i="25"/>
  <c r="L42" i="24"/>
  <c r="N60" i="25"/>
  <c r="N60" i="24"/>
  <c r="R26" i="27"/>
  <c r="R27" i="27"/>
  <c r="N38" i="25"/>
  <c r="N38" i="24"/>
  <c r="N37" i="25"/>
  <c r="N37" i="24"/>
  <c r="Y18" i="27"/>
  <c r="I18" i="27" s="1"/>
  <c r="X18" i="27"/>
  <c r="H18" i="27" s="1"/>
  <c r="K36" i="25"/>
  <c r="K36" i="24"/>
  <c r="V61" i="27"/>
  <c r="F61" i="27" s="1"/>
  <c r="Y61" i="27"/>
  <c r="I61" i="27" s="1"/>
  <c r="X61" i="27"/>
  <c r="H61" i="27" s="1"/>
  <c r="W61" i="27"/>
  <c r="G61" i="27" s="1"/>
  <c r="U61" i="27"/>
  <c r="E61" i="27" s="1"/>
  <c r="S61" i="27"/>
  <c r="C61" i="27" s="1"/>
  <c r="T61" i="27"/>
  <c r="D61" i="27" s="1"/>
  <c r="Z61" i="27"/>
  <c r="J61" i="27" s="1"/>
  <c r="P29" i="27"/>
  <c r="J42" i="25"/>
  <c r="J42" i="24"/>
  <c r="L52" i="25"/>
  <c r="L52" i="24"/>
  <c r="K29" i="25"/>
  <c r="K29" i="24"/>
  <c r="L50" i="25"/>
  <c r="L50" i="24"/>
  <c r="M52" i="25"/>
  <c r="M52" i="24"/>
  <c r="J51" i="24"/>
  <c r="J51" i="25"/>
  <c r="J31" i="25"/>
  <c r="J31" i="24"/>
  <c r="M39" i="25"/>
  <c r="M39" i="24"/>
  <c r="N36" i="25"/>
  <c r="N36" i="24"/>
  <c r="J60" i="25"/>
  <c r="J60" i="24"/>
  <c r="T4" i="27"/>
  <c r="D4" i="27" s="1"/>
  <c r="W4" i="27"/>
  <c r="G4" i="27" s="1"/>
  <c r="Z4" i="27"/>
  <c r="J4" i="27" s="1"/>
  <c r="X4" i="27"/>
  <c r="H4" i="27" s="1"/>
  <c r="Y4" i="27"/>
  <c r="I4" i="27" s="1"/>
  <c r="U4" i="27"/>
  <c r="E4" i="27" s="1"/>
  <c r="V4" i="27"/>
  <c r="F4" i="27" s="1"/>
  <c r="S4" i="27"/>
  <c r="C4" i="27" s="1"/>
  <c r="P33" i="27"/>
  <c r="R5" i="27"/>
  <c r="L56" i="25"/>
  <c r="L56" i="24"/>
  <c r="L48" i="25"/>
  <c r="L48" i="24"/>
  <c r="K30" i="25"/>
  <c r="K30" i="24"/>
  <c r="R73" i="27"/>
  <c r="J48" i="24"/>
  <c r="J48" i="25"/>
  <c r="M32" i="25"/>
  <c r="M32" i="24"/>
  <c r="R21" i="27"/>
  <c r="M48" i="25"/>
  <c r="M48" i="24"/>
  <c r="K28" i="25"/>
  <c r="K28" i="24"/>
  <c r="L39" i="25"/>
  <c r="L39" i="24"/>
  <c r="J28" i="25"/>
  <c r="J28" i="24"/>
  <c r="M56" i="25"/>
  <c r="M56" i="24"/>
  <c r="V76" i="27"/>
  <c r="F76" i="27" s="1"/>
  <c r="Z76" i="27"/>
  <c r="J76" i="27" s="1"/>
  <c r="X76" i="27"/>
  <c r="H76" i="27" s="1"/>
  <c r="W76" i="27"/>
  <c r="G76" i="27" s="1"/>
  <c r="T76" i="27"/>
  <c r="D76" i="27" s="1"/>
  <c r="S76" i="27"/>
  <c r="C76" i="27" s="1"/>
  <c r="Y76" i="27"/>
  <c r="I76" i="27" s="1"/>
  <c r="U76" i="27"/>
  <c r="E76" i="27" s="1"/>
  <c r="N31" i="25"/>
  <c r="N31" i="24"/>
  <c r="N50" i="25"/>
  <c r="N50" i="24"/>
  <c r="U79" i="27"/>
  <c r="E79" i="27" s="1"/>
  <c r="Y79" i="27"/>
  <c r="I79" i="27" s="1"/>
  <c r="M29" i="25"/>
  <c r="M29" i="24"/>
  <c r="P28" i="27"/>
  <c r="J38" i="25"/>
  <c r="J38" i="24"/>
  <c r="J43" i="25"/>
  <c r="J43" i="24"/>
  <c r="N49" i="25"/>
  <c r="N49" i="24"/>
  <c r="L36" i="25"/>
  <c r="L36" i="24"/>
  <c r="K50" i="25"/>
  <c r="K50" i="24"/>
  <c r="N51" i="25"/>
  <c r="N51" i="24"/>
  <c r="R34" i="27"/>
  <c r="R35" i="27"/>
  <c r="P56" i="27"/>
  <c r="M62" i="25"/>
  <c r="M62" i="24"/>
  <c r="P43" i="27"/>
  <c r="N47" i="25"/>
  <c r="N47" i="24"/>
  <c r="P48" i="27"/>
  <c r="K48" i="25"/>
  <c r="K48" i="24"/>
  <c r="L30" i="25"/>
  <c r="L30" i="24"/>
  <c r="M55" i="25"/>
  <c r="M55" i="24"/>
  <c r="L51" i="25"/>
  <c r="L51" i="24"/>
  <c r="J39" i="24"/>
  <c r="J39" i="25"/>
  <c r="P60" i="27"/>
  <c r="M30" i="25"/>
  <c r="M30" i="24"/>
  <c r="K38" i="25"/>
  <c r="K38" i="24"/>
  <c r="J46" i="25"/>
  <c r="J46" i="24"/>
  <c r="R7" i="27"/>
  <c r="W71" i="27"/>
  <c r="G71" i="27" s="1"/>
  <c r="T71" i="27"/>
  <c r="D71" i="27" s="1"/>
  <c r="S71" i="27"/>
  <c r="C71" i="27" s="1"/>
  <c r="V71" i="27"/>
  <c r="F71" i="27" s="1"/>
  <c r="Z71" i="27"/>
  <c r="J71" i="27" s="1"/>
  <c r="X71" i="27"/>
  <c r="H71" i="27" s="1"/>
  <c r="Y71" i="27"/>
  <c r="I71" i="27" s="1"/>
  <c r="U71" i="27"/>
  <c r="E71" i="27" s="1"/>
  <c r="K41" i="25"/>
  <c r="K41" i="24"/>
  <c r="J66" i="25"/>
  <c r="J66" i="24"/>
  <c r="K56" i="25"/>
  <c r="K56" i="24"/>
  <c r="R10" i="27"/>
  <c r="N41" i="25"/>
  <c r="N41" i="24"/>
  <c r="P32" i="27"/>
  <c r="K43" i="25"/>
  <c r="K43" i="24"/>
  <c r="L41" i="25"/>
  <c r="L41" i="24"/>
  <c r="J47" i="24"/>
  <c r="J47" i="25"/>
  <c r="Y74" i="27"/>
  <c r="I74" i="27" s="1"/>
  <c r="W74" i="27"/>
  <c r="G74" i="27" s="1"/>
  <c r="Z74" i="27"/>
  <c r="J74" i="27" s="1"/>
  <c r="X74" i="27"/>
  <c r="H74" i="27" s="1"/>
  <c r="S74" i="27"/>
  <c r="C74" i="27" s="1"/>
  <c r="T74" i="27"/>
  <c r="D74" i="27" s="1"/>
  <c r="V74" i="27"/>
  <c r="F74" i="27" s="1"/>
  <c r="U74" i="27"/>
  <c r="E74" i="27" s="1"/>
  <c r="P49" i="27"/>
  <c r="R3" i="27"/>
  <c r="M31" i="25"/>
  <c r="M31" i="24"/>
  <c r="N55" i="25"/>
  <c r="N55" i="24"/>
  <c r="K32" i="25"/>
  <c r="K32" i="24"/>
  <c r="J37" i="25"/>
  <c r="J37" i="24"/>
  <c r="N33" i="25"/>
  <c r="N33" i="24"/>
  <c r="L40" i="25"/>
  <c r="L40" i="24"/>
  <c r="K51" i="25"/>
  <c r="K51" i="24"/>
  <c r="K39" i="25"/>
  <c r="K39" i="24"/>
  <c r="M60" i="25"/>
  <c r="M60" i="24"/>
  <c r="J36" i="24"/>
  <c r="J36" i="25"/>
  <c r="P36" i="27"/>
  <c r="P37" i="27"/>
  <c r="L46" i="25"/>
  <c r="L46" i="24"/>
  <c r="V8" i="27"/>
  <c r="F8" i="27" s="1"/>
  <c r="L28" i="25"/>
  <c r="L28" i="24"/>
  <c r="M47" i="25"/>
  <c r="M47" i="24"/>
  <c r="L31" i="25"/>
  <c r="L31" i="24"/>
  <c r="N40" i="25"/>
  <c r="N40" i="24"/>
  <c r="Z23" i="27"/>
  <c r="J23" i="27" s="1"/>
  <c r="J55" i="24"/>
  <c r="J55" i="25"/>
  <c r="N48" i="25"/>
  <c r="N48" i="24"/>
  <c r="P39" i="27"/>
  <c r="L60" i="25"/>
  <c r="L60" i="24"/>
  <c r="L33" i="25"/>
  <c r="L33" i="24"/>
  <c r="K40" i="25"/>
  <c r="K40" i="24"/>
  <c r="W57" i="27"/>
  <c r="G57" i="27" s="1"/>
  <c r="X57" i="27"/>
  <c r="H57" i="27" s="1"/>
  <c r="U57" i="27"/>
  <c r="E57" i="27" s="1"/>
  <c r="Y57" i="27"/>
  <c r="I57" i="27" s="1"/>
  <c r="V57" i="27"/>
  <c r="F57" i="27" s="1"/>
  <c r="S57" i="27"/>
  <c r="C57" i="27" s="1"/>
  <c r="T57" i="27"/>
  <c r="D57" i="27" s="1"/>
  <c r="Z57" i="27"/>
  <c r="J57" i="27" s="1"/>
  <c r="K75" i="25"/>
  <c r="K75" i="24"/>
  <c r="M37" i="25"/>
  <c r="M37" i="24"/>
  <c r="M28" i="25"/>
  <c r="M28" i="24"/>
  <c r="L38" i="25"/>
  <c r="L38" i="24"/>
  <c r="R12" i="27"/>
  <c r="P38" i="27"/>
  <c r="V72" i="27"/>
  <c r="F72" i="27" s="1"/>
  <c r="Z72" i="27"/>
  <c r="J72" i="27" s="1"/>
  <c r="X72" i="27"/>
  <c r="H72" i="27" s="1"/>
  <c r="U72" i="27"/>
  <c r="E72" i="27" s="1"/>
  <c r="T72" i="27"/>
  <c r="D72" i="27" s="1"/>
  <c r="W72" i="27"/>
  <c r="G72" i="27" s="1"/>
  <c r="S72" i="27"/>
  <c r="C72" i="27" s="1"/>
  <c r="Y72" i="27"/>
  <c r="I72" i="27" s="1"/>
  <c r="N29" i="25"/>
  <c r="N29" i="24"/>
  <c r="J29" i="24"/>
  <c r="J29" i="25"/>
  <c r="V81" i="27"/>
  <c r="F81" i="27" s="1"/>
  <c r="U81" i="27"/>
  <c r="E81" i="27" s="1"/>
  <c r="Y81" i="27"/>
  <c r="I81" i="27" s="1"/>
  <c r="X81" i="27"/>
  <c r="H81" i="27" s="1"/>
  <c r="Z81" i="27"/>
  <c r="J81" i="27" s="1"/>
  <c r="S81" i="27"/>
  <c r="C81" i="27" s="1"/>
  <c r="T81" i="27"/>
  <c r="D81" i="27" s="1"/>
  <c r="W81" i="27"/>
  <c r="G81" i="27" s="1"/>
  <c r="P50" i="27"/>
  <c r="P55" i="27"/>
  <c r="M51" i="25"/>
  <c r="M51" i="24"/>
  <c r="M46" i="25"/>
  <c r="M46" i="24"/>
  <c r="K46" i="25"/>
  <c r="K46" i="24"/>
  <c r="R64" i="27"/>
  <c r="R63" i="27"/>
  <c r="R24" i="27"/>
  <c r="L37" i="25"/>
  <c r="L37" i="24"/>
  <c r="J56" i="25"/>
  <c r="J56" i="24"/>
  <c r="N42" i="25"/>
  <c r="N42" i="24"/>
  <c r="N52" i="25"/>
  <c r="N52" i="24"/>
  <c r="R78" i="27"/>
  <c r="N43" i="25"/>
  <c r="N43" i="24"/>
  <c r="K47" i="25"/>
  <c r="K47" i="24"/>
  <c r="J33" i="24"/>
  <c r="J33" i="25"/>
  <c r="M49" i="25"/>
  <c r="M49" i="24"/>
  <c r="R17" i="27"/>
  <c r="N67" i="24" l="1"/>
  <c r="L67" i="24"/>
  <c r="L69" i="24"/>
  <c r="N62" i="25"/>
  <c r="L62" i="25"/>
  <c r="N69" i="24"/>
  <c r="L75" i="24"/>
  <c r="K67" i="24"/>
  <c r="N75" i="25"/>
  <c r="Z8" i="27"/>
  <c r="J8" i="27" s="1"/>
  <c r="N8" i="24" s="1"/>
  <c r="L66" i="24"/>
  <c r="X8" i="27"/>
  <c r="H8" i="27" s="1"/>
  <c r="L8" i="24" s="1"/>
  <c r="J75" i="24"/>
  <c r="S15" i="27"/>
  <c r="C15" i="27" s="1"/>
  <c r="T8" i="27"/>
  <c r="D8" i="27" s="1"/>
  <c r="T14" i="27"/>
  <c r="D14" i="27" s="1"/>
  <c r="Z14" i="27"/>
  <c r="J14" i="27" s="1"/>
  <c r="N14" i="24" s="1"/>
  <c r="U8" i="27"/>
  <c r="E8" i="27" s="1"/>
  <c r="S14" i="27"/>
  <c r="C14" i="27" s="1"/>
  <c r="W8" i="27"/>
  <c r="G8" i="27" s="1"/>
  <c r="K8" i="24" s="1"/>
  <c r="W19" i="27"/>
  <c r="G19" i="27" s="1"/>
  <c r="K19" i="24" s="1"/>
  <c r="V23" i="27"/>
  <c r="F23" i="27" s="1"/>
  <c r="J23" i="25" s="1"/>
  <c r="S19" i="27"/>
  <c r="C19" i="27" s="1"/>
  <c r="T23" i="27"/>
  <c r="D23" i="27" s="1"/>
  <c r="X19" i="27"/>
  <c r="H19" i="27" s="1"/>
  <c r="L19" i="24" s="1"/>
  <c r="T19" i="27"/>
  <c r="D19" i="27" s="1"/>
  <c r="W23" i="27"/>
  <c r="G23" i="27" s="1"/>
  <c r="K23" i="25" s="1"/>
  <c r="W13" i="27"/>
  <c r="G13" i="27" s="1"/>
  <c r="K13" i="24" s="1"/>
  <c r="T16" i="27"/>
  <c r="D16" i="27" s="1"/>
  <c r="P75" i="27"/>
  <c r="N70" i="24"/>
  <c r="Z19" i="27"/>
  <c r="J19" i="27" s="1"/>
  <c r="N19" i="25" s="1"/>
  <c r="X23" i="27"/>
  <c r="H23" i="27" s="1"/>
  <c r="L23" i="25" s="1"/>
  <c r="Z79" i="27"/>
  <c r="J79" i="27" s="1"/>
  <c r="N79" i="24" s="1"/>
  <c r="M75" i="25"/>
  <c r="S23" i="27"/>
  <c r="C23" i="27" s="1"/>
  <c r="S79" i="27"/>
  <c r="C79" i="27" s="1"/>
  <c r="Y19" i="27"/>
  <c r="I19" i="27" s="1"/>
  <c r="M19" i="24" s="1"/>
  <c r="Y23" i="27"/>
  <c r="I23" i="27" s="1"/>
  <c r="M23" i="25" s="1"/>
  <c r="M67" i="24"/>
  <c r="J67" i="25"/>
  <c r="T79" i="27"/>
  <c r="D79" i="27" s="1"/>
  <c r="W79" i="27"/>
  <c r="G79" i="27" s="1"/>
  <c r="K79" i="25" s="1"/>
  <c r="V79" i="27"/>
  <c r="F79" i="27" s="1"/>
  <c r="J79" i="25" s="1"/>
  <c r="V19" i="27"/>
  <c r="F19" i="27" s="1"/>
  <c r="J19" i="25" s="1"/>
  <c r="Z25" i="27"/>
  <c r="J25" i="27" s="1"/>
  <c r="N25" i="25" s="1"/>
  <c r="P59" i="27"/>
  <c r="P67" i="27"/>
  <c r="Z18" i="27"/>
  <c r="J18" i="27" s="1"/>
  <c r="N18" i="25" s="1"/>
  <c r="K62" i="25"/>
  <c r="X15" i="27"/>
  <c r="H15" i="27" s="1"/>
  <c r="L15" i="25" s="1"/>
  <c r="S13" i="27"/>
  <c r="C13" i="27" s="1"/>
  <c r="K70" i="25"/>
  <c r="W15" i="27"/>
  <c r="G15" i="27" s="1"/>
  <c r="K15" i="24" s="1"/>
  <c r="Y13" i="27"/>
  <c r="I13" i="27" s="1"/>
  <c r="M13" i="25" s="1"/>
  <c r="J59" i="25"/>
  <c r="X13" i="27"/>
  <c r="H13" i="27" s="1"/>
  <c r="L13" i="25" s="1"/>
  <c r="M69" i="25"/>
  <c r="W18" i="27"/>
  <c r="G18" i="27" s="1"/>
  <c r="K18" i="25" s="1"/>
  <c r="K59" i="25"/>
  <c r="Z15" i="27"/>
  <c r="J15" i="27" s="1"/>
  <c r="N15" i="25" s="1"/>
  <c r="T13" i="27"/>
  <c r="D13" i="27" s="1"/>
  <c r="P66" i="27"/>
  <c r="V15" i="27"/>
  <c r="F15" i="27" s="1"/>
  <c r="J15" i="24" s="1"/>
  <c r="L59" i="24"/>
  <c r="M66" i="24"/>
  <c r="S18" i="27"/>
  <c r="C18" i="27" s="1"/>
  <c r="U15" i="27"/>
  <c r="E15" i="27" s="1"/>
  <c r="Z13" i="27"/>
  <c r="J13" i="27" s="1"/>
  <c r="N13" i="25" s="1"/>
  <c r="P62" i="27"/>
  <c r="T15" i="27"/>
  <c r="D15" i="27" s="1"/>
  <c r="U13" i="27"/>
  <c r="E13" i="27" s="1"/>
  <c r="V18" i="27"/>
  <c r="F18" i="27" s="1"/>
  <c r="J18" i="25" s="1"/>
  <c r="L70" i="24"/>
  <c r="U18" i="27"/>
  <c r="E18" i="27" s="1"/>
  <c r="S16" i="27"/>
  <c r="C16" i="27" s="1"/>
  <c r="P69" i="27"/>
  <c r="Y8" i="27"/>
  <c r="I8" i="27" s="1"/>
  <c r="M8" i="24" s="1"/>
  <c r="S9" i="27"/>
  <c r="C9" i="27" s="1"/>
  <c r="Y14" i="27"/>
  <c r="I14" i="27" s="1"/>
  <c r="M14" i="25" s="1"/>
  <c r="X9" i="27"/>
  <c r="H9" i="27" s="1"/>
  <c r="L9" i="24" s="1"/>
  <c r="M59" i="24"/>
  <c r="V14" i="27"/>
  <c r="F14" i="27" s="1"/>
  <c r="J14" i="24" s="1"/>
  <c r="K69" i="24"/>
  <c r="U16" i="27"/>
  <c r="E16" i="27" s="1"/>
  <c r="S11" i="27"/>
  <c r="C11" i="27" s="1"/>
  <c r="X14" i="27"/>
  <c r="H14" i="27" s="1"/>
  <c r="L14" i="25" s="1"/>
  <c r="W9" i="27"/>
  <c r="G9" i="27" s="1"/>
  <c r="K9" i="24" s="1"/>
  <c r="P70" i="27"/>
  <c r="Y11" i="27"/>
  <c r="I11" i="27" s="1"/>
  <c r="M11" i="25" s="1"/>
  <c r="J70" i="24"/>
  <c r="U11" i="27"/>
  <c r="E11" i="27" s="1"/>
  <c r="W22" i="27"/>
  <c r="G22" i="27" s="1"/>
  <c r="K22" i="25" s="1"/>
  <c r="V9" i="27"/>
  <c r="F9" i="27" s="1"/>
  <c r="J9" i="25" s="1"/>
  <c r="W16" i="27"/>
  <c r="G16" i="27" s="1"/>
  <c r="K16" i="25" s="1"/>
  <c r="W11" i="27"/>
  <c r="G11" i="27" s="1"/>
  <c r="K11" i="25" s="1"/>
  <c r="Z9" i="27"/>
  <c r="J9" i="27" s="1"/>
  <c r="N9" i="25" s="1"/>
  <c r="Y22" i="27"/>
  <c r="I22" i="27" s="1"/>
  <c r="M22" i="24" s="1"/>
  <c r="S20" i="27"/>
  <c r="C20" i="27" s="1"/>
  <c r="Z11" i="27"/>
  <c r="J11" i="27" s="1"/>
  <c r="N11" i="25" s="1"/>
  <c r="Z20" i="27"/>
  <c r="J20" i="27" s="1"/>
  <c r="N20" i="25" s="1"/>
  <c r="J69" i="25"/>
  <c r="Y16" i="27"/>
  <c r="I16" i="27" s="1"/>
  <c r="M16" i="25" s="1"/>
  <c r="V11" i="27"/>
  <c r="F11" i="27" s="1"/>
  <c r="J11" i="24" s="1"/>
  <c r="U9" i="27"/>
  <c r="E9" i="27" s="1"/>
  <c r="X22" i="27"/>
  <c r="H22" i="27" s="1"/>
  <c r="J62" i="24"/>
  <c r="N66" i="24"/>
  <c r="M70" i="24"/>
  <c r="Z16" i="27"/>
  <c r="J16" i="27" s="1"/>
  <c r="N16" i="25" s="1"/>
  <c r="U22" i="27"/>
  <c r="E22" i="27" s="1"/>
  <c r="V16" i="27"/>
  <c r="F16" i="27" s="1"/>
  <c r="J16" i="25" s="1"/>
  <c r="X11" i="27"/>
  <c r="H11" i="27" s="1"/>
  <c r="L11" i="25" s="1"/>
  <c r="N59" i="24"/>
  <c r="T9" i="27"/>
  <c r="D9" i="27" s="1"/>
  <c r="T25" i="27"/>
  <c r="D25" i="27" s="1"/>
  <c r="V20" i="27"/>
  <c r="F20" i="27" s="1"/>
  <c r="J20" i="24" s="1"/>
  <c r="W25" i="27"/>
  <c r="G25" i="27" s="1"/>
  <c r="K25" i="25" s="1"/>
  <c r="S22" i="27"/>
  <c r="C22" i="27" s="1"/>
  <c r="X20" i="27"/>
  <c r="H20" i="27" s="1"/>
  <c r="L20" i="25" s="1"/>
  <c r="U20" i="27"/>
  <c r="E20" i="27" s="1"/>
  <c r="P65" i="27"/>
  <c r="P77" i="27"/>
  <c r="S25" i="27"/>
  <c r="C25" i="27" s="1"/>
  <c r="T22" i="27"/>
  <c r="D22" i="27" s="1"/>
  <c r="Y20" i="27"/>
  <c r="I20" i="27" s="1"/>
  <c r="M20" i="24" s="1"/>
  <c r="U25" i="27"/>
  <c r="E25" i="27" s="1"/>
  <c r="V25" i="27"/>
  <c r="F25" i="27" s="1"/>
  <c r="J25" i="24" s="1"/>
  <c r="Z22" i="27"/>
  <c r="J22" i="27" s="1"/>
  <c r="N22" i="24" s="1"/>
  <c r="W20" i="27"/>
  <c r="G20" i="27" s="1"/>
  <c r="K20" i="24" s="1"/>
  <c r="X25" i="27"/>
  <c r="H25" i="27" s="1"/>
  <c r="L25" i="25" s="1"/>
  <c r="Y17" i="27"/>
  <c r="I17" i="27" s="1"/>
  <c r="X17" i="27"/>
  <c r="H17" i="27" s="1"/>
  <c r="S17" i="27"/>
  <c r="C17" i="27" s="1"/>
  <c r="U17" i="27"/>
  <c r="E17" i="27" s="1"/>
  <c r="Z17" i="27"/>
  <c r="J17" i="27" s="1"/>
  <c r="T17" i="27"/>
  <c r="D17" i="27" s="1"/>
  <c r="W17" i="27"/>
  <c r="G17" i="27" s="1"/>
  <c r="V17" i="27"/>
  <c r="F17" i="27" s="1"/>
  <c r="X3" i="27"/>
  <c r="H3" i="27" s="1"/>
  <c r="W3" i="27"/>
  <c r="G3" i="27" s="1"/>
  <c r="V3" i="27"/>
  <c r="F3" i="27" s="1"/>
  <c r="Z3" i="27"/>
  <c r="J3" i="27" s="1"/>
  <c r="S3" i="27"/>
  <c r="C3" i="27" s="1"/>
  <c r="U3" i="27"/>
  <c r="E3" i="27" s="1"/>
  <c r="AD3" i="27" s="1"/>
  <c r="T3" i="27"/>
  <c r="D3" i="27" s="1"/>
  <c r="AC3" i="27" s="1"/>
  <c r="Y3" i="27"/>
  <c r="I3" i="27" s="1"/>
  <c r="L71" i="25"/>
  <c r="L71" i="24"/>
  <c r="K76" i="25"/>
  <c r="K76" i="24"/>
  <c r="N61" i="25"/>
  <c r="N61" i="24"/>
  <c r="K68" i="25"/>
  <c r="K68" i="24"/>
  <c r="K13" i="25"/>
  <c r="J19" i="24"/>
  <c r="N23" i="25"/>
  <c r="N23" i="24"/>
  <c r="N71" i="25"/>
  <c r="N71" i="24"/>
  <c r="J22" i="24"/>
  <c r="J22" i="25"/>
  <c r="L76" i="25"/>
  <c r="L76" i="24"/>
  <c r="M77" i="25"/>
  <c r="M77" i="24"/>
  <c r="J68" i="24"/>
  <c r="J68" i="25"/>
  <c r="I2" i="24"/>
  <c r="D2" i="26" s="1"/>
  <c r="N2" i="26" s="1"/>
  <c r="I2" i="25"/>
  <c r="J2" i="26" s="1"/>
  <c r="L2" i="26" s="1"/>
  <c r="P6" i="27"/>
  <c r="L72" i="25"/>
  <c r="L72" i="24"/>
  <c r="N76" i="25"/>
  <c r="N76" i="24"/>
  <c r="X21" i="27"/>
  <c r="H21" i="27" s="1"/>
  <c r="Z21" i="27"/>
  <c r="J21" i="27" s="1"/>
  <c r="V21" i="27"/>
  <c r="F21" i="27" s="1"/>
  <c r="S21" i="27"/>
  <c r="C21" i="27" s="1"/>
  <c r="T21" i="27"/>
  <c r="D21" i="27" s="1"/>
  <c r="Y21" i="27"/>
  <c r="I21" i="27" s="1"/>
  <c r="W21" i="27"/>
  <c r="G21" i="27" s="1"/>
  <c r="U21" i="27"/>
  <c r="E21" i="27" s="1"/>
  <c r="P61" i="27"/>
  <c r="L65" i="25"/>
  <c r="L65" i="24"/>
  <c r="L77" i="25"/>
  <c r="L77" i="24"/>
  <c r="V64" i="27"/>
  <c r="F64" i="27" s="1"/>
  <c r="W64" i="27"/>
  <c r="G64" i="27" s="1"/>
  <c r="Y64" i="27"/>
  <c r="I64" i="27" s="1"/>
  <c r="U64" i="27"/>
  <c r="E64" i="27" s="1"/>
  <c r="X64" i="27"/>
  <c r="H64" i="27" s="1"/>
  <c r="Z64" i="27"/>
  <c r="J64" i="27" s="1"/>
  <c r="S64" i="27"/>
  <c r="C64" i="27" s="1"/>
  <c r="T64" i="27"/>
  <c r="D64" i="27" s="1"/>
  <c r="P81" i="27"/>
  <c r="N72" i="25"/>
  <c r="N72" i="24"/>
  <c r="J74" i="24"/>
  <c r="J74" i="25"/>
  <c r="P71" i="27"/>
  <c r="L79" i="25"/>
  <c r="L79" i="24"/>
  <c r="J76" i="25"/>
  <c r="J76" i="24"/>
  <c r="J4" i="24"/>
  <c r="J4" i="25"/>
  <c r="N65" i="25"/>
  <c r="N65" i="24"/>
  <c r="P58" i="27"/>
  <c r="N77" i="25"/>
  <c r="N77" i="24"/>
  <c r="T80" i="27"/>
  <c r="D80" i="27" s="1"/>
  <c r="W80" i="27"/>
  <c r="G80" i="27" s="1"/>
  <c r="Y80" i="27"/>
  <c r="I80" i="27" s="1"/>
  <c r="U80" i="27"/>
  <c r="E80" i="27" s="1"/>
  <c r="Z80" i="27"/>
  <c r="J80" i="27" s="1"/>
  <c r="X80" i="27"/>
  <c r="H80" i="27" s="1"/>
  <c r="V80" i="27"/>
  <c r="F80" i="27" s="1"/>
  <c r="S80" i="27"/>
  <c r="C80" i="27" s="1"/>
  <c r="N2" i="25"/>
  <c r="N2" i="24"/>
  <c r="K6" i="25"/>
  <c r="K6" i="24"/>
  <c r="L57" i="25"/>
  <c r="L57" i="24"/>
  <c r="K74" i="25"/>
  <c r="K74" i="24"/>
  <c r="X5" i="27"/>
  <c r="H5" i="27" s="1"/>
  <c r="W5" i="27"/>
  <c r="G5" i="27" s="1"/>
  <c r="Z5" i="27"/>
  <c r="J5" i="27" s="1"/>
  <c r="V5" i="27"/>
  <c r="F5" i="27" s="1"/>
  <c r="T5" i="27"/>
  <c r="D5" i="27" s="1"/>
  <c r="Y5" i="27"/>
  <c r="I5" i="27" s="1"/>
  <c r="U5" i="27"/>
  <c r="E5" i="27" s="1"/>
  <c r="S5" i="27"/>
  <c r="C5" i="27" s="1"/>
  <c r="K4" i="25"/>
  <c r="K4" i="24"/>
  <c r="E3" i="9"/>
  <c r="J3" i="9"/>
  <c r="F3" i="9"/>
  <c r="H3" i="9"/>
  <c r="G3" i="9"/>
  <c r="D3" i="9"/>
  <c r="K3" i="9"/>
  <c r="I3" i="9"/>
  <c r="V44" i="27"/>
  <c r="F44" i="27" s="1"/>
  <c r="X44" i="27"/>
  <c r="H44" i="27" s="1"/>
  <c r="W44" i="27"/>
  <c r="G44" i="27" s="1"/>
  <c r="S44" i="27"/>
  <c r="C44" i="27" s="1"/>
  <c r="Y44" i="27"/>
  <c r="I44" i="27" s="1"/>
  <c r="T44" i="27"/>
  <c r="D44" i="27" s="1"/>
  <c r="Z44" i="27"/>
  <c r="J44" i="27" s="1"/>
  <c r="U44" i="27"/>
  <c r="E44" i="27" s="1"/>
  <c r="L2" i="25"/>
  <c r="AG2" i="27"/>
  <c r="L2" i="24"/>
  <c r="Z78" i="27"/>
  <c r="J78" i="27" s="1"/>
  <c r="U78" i="27"/>
  <c r="E78" i="27" s="1"/>
  <c r="V78" i="27"/>
  <c r="F78" i="27" s="1"/>
  <c r="Y78" i="27"/>
  <c r="I78" i="27" s="1"/>
  <c r="S78" i="27"/>
  <c r="C78" i="27" s="1"/>
  <c r="X78" i="27"/>
  <c r="H78" i="27" s="1"/>
  <c r="W78" i="27"/>
  <c r="G78" i="27" s="1"/>
  <c r="T78" i="27"/>
  <c r="D78" i="27" s="1"/>
  <c r="K81" i="25"/>
  <c r="K81" i="24"/>
  <c r="L16" i="25"/>
  <c r="L16" i="24"/>
  <c r="K57" i="25"/>
  <c r="K57" i="24"/>
  <c r="M74" i="25"/>
  <c r="M74" i="24"/>
  <c r="M25" i="25"/>
  <c r="M25" i="24"/>
  <c r="M58" i="25"/>
  <c r="M58" i="24"/>
  <c r="P35" i="9"/>
  <c r="P38" i="9"/>
  <c r="P39" i="9" s="1"/>
  <c r="W63" i="27"/>
  <c r="G63" i="27" s="1"/>
  <c r="X63" i="27"/>
  <c r="H63" i="27" s="1"/>
  <c r="T63" i="27"/>
  <c r="D63" i="27" s="1"/>
  <c r="S63" i="27"/>
  <c r="C63" i="27" s="1"/>
  <c r="Z63" i="27"/>
  <c r="J63" i="27" s="1"/>
  <c r="U63" i="27"/>
  <c r="E63" i="27" s="1"/>
  <c r="Y63" i="27"/>
  <c r="I63" i="27" s="1"/>
  <c r="V63" i="27"/>
  <c r="F63" i="27" s="1"/>
  <c r="N57" i="25"/>
  <c r="N57" i="24"/>
  <c r="J8" i="25"/>
  <c r="J8" i="24"/>
  <c r="M9" i="25"/>
  <c r="M9" i="24"/>
  <c r="J71" i="24"/>
  <c r="J71" i="25"/>
  <c r="P4" i="27"/>
  <c r="K14" i="25"/>
  <c r="K14" i="24"/>
  <c r="L58" i="25"/>
  <c r="L58" i="24"/>
  <c r="N68" i="25"/>
  <c r="N68" i="24"/>
  <c r="K2" i="25"/>
  <c r="AF2" i="27"/>
  <c r="K2" i="24"/>
  <c r="N6" i="25"/>
  <c r="N6" i="24"/>
  <c r="N81" i="25"/>
  <c r="N81" i="24"/>
  <c r="J72" i="24"/>
  <c r="J72" i="25"/>
  <c r="P57" i="27"/>
  <c r="M79" i="25"/>
  <c r="M79" i="24"/>
  <c r="K61" i="25"/>
  <c r="K61" i="24"/>
  <c r="K65" i="25"/>
  <c r="K65" i="24"/>
  <c r="N58" i="25"/>
  <c r="N58" i="24"/>
  <c r="K77" i="25"/>
  <c r="K77" i="24"/>
  <c r="L68" i="25"/>
  <c r="L68" i="24"/>
  <c r="AE2" i="27"/>
  <c r="J2" i="25"/>
  <c r="J2" i="24"/>
  <c r="L6" i="25"/>
  <c r="L6" i="24"/>
  <c r="M72" i="25"/>
  <c r="M72" i="24"/>
  <c r="P74" i="27"/>
  <c r="X10" i="27"/>
  <c r="H10" i="27" s="1"/>
  <c r="T10" i="27"/>
  <c r="D10" i="27" s="1"/>
  <c r="Y10" i="27"/>
  <c r="I10" i="27" s="1"/>
  <c r="Z10" i="27"/>
  <c r="J10" i="27" s="1"/>
  <c r="S10" i="27"/>
  <c r="C10" i="27" s="1"/>
  <c r="V10" i="27"/>
  <c r="F10" i="27" s="1"/>
  <c r="W10" i="27"/>
  <c r="G10" i="27" s="1"/>
  <c r="U10" i="27"/>
  <c r="E10" i="27" s="1"/>
  <c r="U35" i="27"/>
  <c r="E35" i="27" s="1"/>
  <c r="X35" i="27"/>
  <c r="H35" i="27" s="1"/>
  <c r="Z35" i="27"/>
  <c r="J35" i="27" s="1"/>
  <c r="W35" i="27"/>
  <c r="G35" i="27" s="1"/>
  <c r="V35" i="27"/>
  <c r="F35" i="27" s="1"/>
  <c r="Y35" i="27"/>
  <c r="I35" i="27" s="1"/>
  <c r="S35" i="27"/>
  <c r="C35" i="27" s="1"/>
  <c r="T35" i="27"/>
  <c r="D35" i="27" s="1"/>
  <c r="M76" i="25"/>
  <c r="M76" i="24"/>
  <c r="M4" i="25"/>
  <c r="M4" i="24"/>
  <c r="J65" i="24"/>
  <c r="J65" i="25"/>
  <c r="H2" i="24"/>
  <c r="C2" i="26" s="1"/>
  <c r="H2" i="25"/>
  <c r="I2" i="26" s="1"/>
  <c r="J6" i="25"/>
  <c r="J6" i="24"/>
  <c r="W54" i="27"/>
  <c r="G54" i="27" s="1"/>
  <c r="Y54" i="27"/>
  <c r="I54" i="27" s="1"/>
  <c r="V54" i="27"/>
  <c r="F54" i="27" s="1"/>
  <c r="U54" i="27"/>
  <c r="E54" i="27" s="1"/>
  <c r="Z54" i="27"/>
  <c r="J54" i="27" s="1"/>
  <c r="X54" i="27"/>
  <c r="H54" i="27" s="1"/>
  <c r="S54" i="27"/>
  <c r="C54" i="27" s="1"/>
  <c r="T54" i="27"/>
  <c r="D54" i="27" s="1"/>
  <c r="M81" i="25"/>
  <c r="M81" i="24"/>
  <c r="P72" i="27"/>
  <c r="U12" i="27"/>
  <c r="E12" i="27" s="1"/>
  <c r="T12" i="27"/>
  <c r="D12" i="27" s="1"/>
  <c r="X12" i="27"/>
  <c r="H12" i="27" s="1"/>
  <c r="V12" i="27"/>
  <c r="F12" i="27" s="1"/>
  <c r="Z12" i="27"/>
  <c r="J12" i="27" s="1"/>
  <c r="Y12" i="27"/>
  <c r="I12" i="27" s="1"/>
  <c r="S12" i="27"/>
  <c r="C12" i="27" s="1"/>
  <c r="W12" i="27"/>
  <c r="G12" i="27" s="1"/>
  <c r="M57" i="25"/>
  <c r="M57" i="24"/>
  <c r="L74" i="25"/>
  <c r="L74" i="24"/>
  <c r="W7" i="27"/>
  <c r="G7" i="27" s="1"/>
  <c r="S7" i="27"/>
  <c r="C7" i="27" s="1"/>
  <c r="Z7" i="27"/>
  <c r="J7" i="27" s="1"/>
  <c r="T7" i="27"/>
  <c r="D7" i="27" s="1"/>
  <c r="X7" i="27"/>
  <c r="H7" i="27" s="1"/>
  <c r="U7" i="27"/>
  <c r="E7" i="27" s="1"/>
  <c r="Y7" i="27"/>
  <c r="I7" i="27" s="1"/>
  <c r="V7" i="27"/>
  <c r="F7" i="27" s="1"/>
  <c r="Y34" i="27"/>
  <c r="I34" i="27" s="1"/>
  <c r="T34" i="27"/>
  <c r="D34" i="27" s="1"/>
  <c r="X34" i="27"/>
  <c r="H34" i="27" s="1"/>
  <c r="Z34" i="27"/>
  <c r="J34" i="27" s="1"/>
  <c r="V34" i="27"/>
  <c r="F34" i="27" s="1"/>
  <c r="S34" i="27"/>
  <c r="C34" i="27" s="1"/>
  <c r="W34" i="27"/>
  <c r="G34" i="27" s="1"/>
  <c r="U34" i="27"/>
  <c r="E34" i="27" s="1"/>
  <c r="P76" i="27"/>
  <c r="L4" i="25"/>
  <c r="L4" i="24"/>
  <c r="M61" i="25"/>
  <c r="M61" i="24"/>
  <c r="L18" i="25"/>
  <c r="L18" i="24"/>
  <c r="Y27" i="27"/>
  <c r="I27" i="27" s="1"/>
  <c r="W27" i="27"/>
  <c r="G27" i="27" s="1"/>
  <c r="T27" i="27"/>
  <c r="D27" i="27" s="1"/>
  <c r="X27" i="27"/>
  <c r="H27" i="27" s="1"/>
  <c r="Z27" i="27"/>
  <c r="J27" i="27" s="1"/>
  <c r="U27" i="27"/>
  <c r="E27" i="27" s="1"/>
  <c r="V27" i="27"/>
  <c r="F27" i="27" s="1"/>
  <c r="S27" i="27"/>
  <c r="C27" i="27" s="1"/>
  <c r="M65" i="25"/>
  <c r="M65" i="24"/>
  <c r="J58" i="25"/>
  <c r="J58" i="24"/>
  <c r="M15" i="25"/>
  <c r="M15" i="24"/>
  <c r="M2" i="25"/>
  <c r="M2" i="24"/>
  <c r="M6" i="25"/>
  <c r="M6" i="24"/>
  <c r="V53" i="27"/>
  <c r="F53" i="27" s="1"/>
  <c r="Z53" i="27"/>
  <c r="J53" i="27" s="1"/>
  <c r="U53" i="27"/>
  <c r="E53" i="27" s="1"/>
  <c r="Y53" i="27"/>
  <c r="I53" i="27" s="1"/>
  <c r="W53" i="27"/>
  <c r="G53" i="27" s="1"/>
  <c r="S53" i="27"/>
  <c r="C53" i="27" s="1"/>
  <c r="T53" i="27"/>
  <c r="D53" i="27" s="1"/>
  <c r="X53" i="27"/>
  <c r="H53" i="27" s="1"/>
  <c r="J81" i="25"/>
  <c r="J81" i="24"/>
  <c r="L81" i="25"/>
  <c r="L81" i="24"/>
  <c r="J57" i="25"/>
  <c r="J57" i="24"/>
  <c r="K71" i="25"/>
  <c r="K71" i="24"/>
  <c r="L61" i="25"/>
  <c r="L61" i="24"/>
  <c r="M18" i="25"/>
  <c r="M18" i="24"/>
  <c r="K58" i="25"/>
  <c r="K58" i="24"/>
  <c r="M68" i="25"/>
  <c r="M68" i="24"/>
  <c r="V24" i="27"/>
  <c r="F24" i="27" s="1"/>
  <c r="W24" i="27"/>
  <c r="G24" i="27" s="1"/>
  <c r="U24" i="27"/>
  <c r="E24" i="27" s="1"/>
  <c r="Y24" i="27"/>
  <c r="I24" i="27" s="1"/>
  <c r="Z24" i="27"/>
  <c r="J24" i="27" s="1"/>
  <c r="S24" i="27"/>
  <c r="C24" i="27" s="1"/>
  <c r="T24" i="27"/>
  <c r="D24" i="27" s="1"/>
  <c r="X24" i="27"/>
  <c r="H24" i="27" s="1"/>
  <c r="K72" i="25"/>
  <c r="K72" i="24"/>
  <c r="N74" i="25"/>
  <c r="N74" i="24"/>
  <c r="M71" i="25"/>
  <c r="M71" i="24"/>
  <c r="W73" i="27"/>
  <c r="G73" i="27" s="1"/>
  <c r="V73" i="27"/>
  <c r="F73" i="27" s="1"/>
  <c r="X73" i="27"/>
  <c r="H73" i="27" s="1"/>
  <c r="Y73" i="27"/>
  <c r="I73" i="27" s="1"/>
  <c r="Z73" i="27"/>
  <c r="J73" i="27" s="1"/>
  <c r="U73" i="27"/>
  <c r="E73" i="27" s="1"/>
  <c r="S73" i="27"/>
  <c r="C73" i="27" s="1"/>
  <c r="T73" i="27"/>
  <c r="D73" i="27" s="1"/>
  <c r="N4" i="25"/>
  <c r="N4" i="24"/>
  <c r="J61" i="24"/>
  <c r="J61" i="25"/>
  <c r="U26" i="27"/>
  <c r="E26" i="27" s="1"/>
  <c r="Y26" i="27"/>
  <c r="I26" i="27" s="1"/>
  <c r="T26" i="27"/>
  <c r="D26" i="27" s="1"/>
  <c r="V26" i="27"/>
  <c r="F26" i="27" s="1"/>
  <c r="Z26" i="27"/>
  <c r="J26" i="27" s="1"/>
  <c r="W26" i="27"/>
  <c r="G26" i="27" s="1"/>
  <c r="X26" i="27"/>
  <c r="H26" i="27" s="1"/>
  <c r="S26" i="27"/>
  <c r="C26" i="27" s="1"/>
  <c r="U45" i="27"/>
  <c r="E45" i="27" s="1"/>
  <c r="S45" i="27"/>
  <c r="C45" i="27" s="1"/>
  <c r="T45" i="27"/>
  <c r="D45" i="27" s="1"/>
  <c r="Z45" i="27"/>
  <c r="J45" i="27" s="1"/>
  <c r="V45" i="27"/>
  <c r="F45" i="27" s="1"/>
  <c r="X45" i="27"/>
  <c r="H45" i="27" s="1"/>
  <c r="Y45" i="27"/>
  <c r="I45" i="27" s="1"/>
  <c r="W45" i="27"/>
  <c r="G45" i="27" s="1"/>
  <c r="J77" i="24"/>
  <c r="J77" i="25"/>
  <c r="P68" i="27"/>
  <c r="J13" i="25"/>
  <c r="J13" i="24"/>
  <c r="P2" i="27"/>
  <c r="AB2" i="27"/>
  <c r="K23" i="24" l="1"/>
  <c r="K19" i="25"/>
  <c r="J11" i="25"/>
  <c r="N19" i="24"/>
  <c r="J14" i="25"/>
  <c r="M14" i="24"/>
  <c r="K9" i="25"/>
  <c r="K79" i="24"/>
  <c r="K8" i="25"/>
  <c r="N8" i="25"/>
  <c r="N14" i="25"/>
  <c r="N18" i="24"/>
  <c r="M13" i="24"/>
  <c r="M23" i="24"/>
  <c r="K16" i="24"/>
  <c r="L8" i="25"/>
  <c r="L11" i="24"/>
  <c r="J9" i="24"/>
  <c r="J18" i="24"/>
  <c r="J23" i="24"/>
  <c r="P18" i="27"/>
  <c r="L19" i="25"/>
  <c r="L9" i="25"/>
  <c r="P23" i="27"/>
  <c r="L13" i="24"/>
  <c r="L15" i="24"/>
  <c r="K18" i="24"/>
  <c r="L23" i="24"/>
  <c r="N9" i="24"/>
  <c r="N79" i="25"/>
  <c r="P79" i="27"/>
  <c r="K15" i="25"/>
  <c r="N20" i="24"/>
  <c r="K25" i="24"/>
  <c r="N13" i="24"/>
  <c r="M19" i="25"/>
  <c r="P19" i="27"/>
  <c r="J20" i="25"/>
  <c r="J79" i="24"/>
  <c r="N25" i="24"/>
  <c r="P16" i="27"/>
  <c r="AG3" i="27"/>
  <c r="AG4" i="27" s="1"/>
  <c r="AG5" i="27" s="1"/>
  <c r="AG6" i="27" s="1"/>
  <c r="AG7" i="27" s="1"/>
  <c r="AG8" i="27" s="1"/>
  <c r="AG9" i="27" s="1"/>
  <c r="AG10" i="27" s="1"/>
  <c r="AG11" i="27" s="1"/>
  <c r="AG12" i="27" s="1"/>
  <c r="AG13" i="27" s="1"/>
  <c r="AG14" i="27" s="1"/>
  <c r="AG15" i="27" s="1"/>
  <c r="AG16" i="27" s="1"/>
  <c r="AG17" i="27" s="1"/>
  <c r="AG18" i="27" s="1"/>
  <c r="AG19" i="27" s="1"/>
  <c r="AG20" i="27" s="1"/>
  <c r="AG21" i="27" s="1"/>
  <c r="AG22" i="27" s="1"/>
  <c r="AG23" i="27" s="1"/>
  <c r="AG24" i="27" s="1"/>
  <c r="AG25" i="27" s="1"/>
  <c r="AG26" i="27" s="1"/>
  <c r="AG27" i="27" s="1"/>
  <c r="AG28" i="27" s="1"/>
  <c r="AG29" i="27" s="1"/>
  <c r="AG30" i="27" s="1"/>
  <c r="AG31" i="27" s="1"/>
  <c r="AG32" i="27" s="1"/>
  <c r="AG33" i="27" s="1"/>
  <c r="AG34" i="27" s="1"/>
  <c r="AG35" i="27" s="1"/>
  <c r="AG36" i="27" s="1"/>
  <c r="AG37" i="27" s="1"/>
  <c r="AG38" i="27" s="1"/>
  <c r="AG39" i="27" s="1"/>
  <c r="AG40" i="27" s="1"/>
  <c r="AG41" i="27" s="1"/>
  <c r="AG42" i="27" s="1"/>
  <c r="AG43" i="27" s="1"/>
  <c r="AG44" i="27" s="1"/>
  <c r="AG45" i="27" s="1"/>
  <c r="AG46" i="27" s="1"/>
  <c r="AG47" i="27" s="1"/>
  <c r="AG48" i="27" s="1"/>
  <c r="AG49" i="27" s="1"/>
  <c r="AG50" i="27" s="1"/>
  <c r="AG51" i="27" s="1"/>
  <c r="AG52" i="27" s="1"/>
  <c r="AG53" i="27" s="1"/>
  <c r="AG54" i="27" s="1"/>
  <c r="AG55" i="27" s="1"/>
  <c r="AG56" i="27" s="1"/>
  <c r="AG57" i="27" s="1"/>
  <c r="AG58" i="27" s="1"/>
  <c r="AG59" i="27" s="1"/>
  <c r="AG60" i="27" s="1"/>
  <c r="AG61" i="27" s="1"/>
  <c r="AG62" i="27" s="1"/>
  <c r="AG63" i="27" s="1"/>
  <c r="AG64" i="27" s="1"/>
  <c r="AG65" i="27" s="1"/>
  <c r="AG66" i="27" s="1"/>
  <c r="AG67" i="27" s="1"/>
  <c r="AG68" i="27" s="1"/>
  <c r="AG69" i="27" s="1"/>
  <c r="AG70" i="27" s="1"/>
  <c r="AG71" i="27" s="1"/>
  <c r="AG72" i="27" s="1"/>
  <c r="AG73" i="27" s="1"/>
  <c r="AG74" i="27" s="1"/>
  <c r="AG75" i="27" s="1"/>
  <c r="AG76" i="27" s="1"/>
  <c r="AG77" i="27" s="1"/>
  <c r="AG78" i="27" s="1"/>
  <c r="AG79" i="27" s="1"/>
  <c r="AG80" i="27" s="1"/>
  <c r="AG81" i="27" s="1"/>
  <c r="P13" i="27"/>
  <c r="K22" i="24"/>
  <c r="P15" i="27"/>
  <c r="P8" i="27"/>
  <c r="M16" i="24"/>
  <c r="M20" i="25"/>
  <c r="M8" i="25"/>
  <c r="J15" i="25"/>
  <c r="J16" i="24"/>
  <c r="N16" i="24"/>
  <c r="K11" i="24"/>
  <c r="N15" i="24"/>
  <c r="P14" i="27"/>
  <c r="L14" i="24"/>
  <c r="AF3" i="27"/>
  <c r="AF4" i="27" s="1"/>
  <c r="AF5" i="27" s="1"/>
  <c r="AF6" i="27" s="1"/>
  <c r="AF7" i="27" s="1"/>
  <c r="AF8" i="27" s="1"/>
  <c r="AF9" i="27" s="1"/>
  <c r="AF10" i="27" s="1"/>
  <c r="AF11" i="27" s="1"/>
  <c r="AF12" i="27" s="1"/>
  <c r="AF13" i="27" s="1"/>
  <c r="AF14" i="27" s="1"/>
  <c r="AF15" i="27" s="1"/>
  <c r="AF16" i="27" s="1"/>
  <c r="AF17" i="27" s="1"/>
  <c r="AF18" i="27" s="1"/>
  <c r="AF19" i="27" s="1"/>
  <c r="AF20" i="27" s="1"/>
  <c r="AF21" i="27" s="1"/>
  <c r="AF22" i="27" s="1"/>
  <c r="AF23" i="27" s="1"/>
  <c r="AF24" i="27" s="1"/>
  <c r="AF25" i="27" s="1"/>
  <c r="AF26" i="27" s="1"/>
  <c r="AF27" i="27" s="1"/>
  <c r="AF28" i="27" s="1"/>
  <c r="AF29" i="27" s="1"/>
  <c r="AF30" i="27" s="1"/>
  <c r="AF31" i="27" s="1"/>
  <c r="AF32" i="27" s="1"/>
  <c r="AF33" i="27" s="1"/>
  <c r="AF34" i="27" s="1"/>
  <c r="AF35" i="27" s="1"/>
  <c r="AF36" i="27" s="1"/>
  <c r="AF37" i="27" s="1"/>
  <c r="AF38" i="27" s="1"/>
  <c r="AF39" i="27" s="1"/>
  <c r="AF40" i="27" s="1"/>
  <c r="AF41" i="27" s="1"/>
  <c r="AF42" i="27" s="1"/>
  <c r="AF43" i="27" s="1"/>
  <c r="AF44" i="27" s="1"/>
  <c r="AF45" i="27" s="1"/>
  <c r="AF46" i="27" s="1"/>
  <c r="AF47" i="27" s="1"/>
  <c r="AF48" i="27" s="1"/>
  <c r="AF49" i="27" s="1"/>
  <c r="AF50" i="27" s="1"/>
  <c r="AF51" i="27" s="1"/>
  <c r="AF52" i="27" s="1"/>
  <c r="AF53" i="27" s="1"/>
  <c r="AF54" i="27" s="1"/>
  <c r="AF55" i="27" s="1"/>
  <c r="AF56" i="27" s="1"/>
  <c r="AF57" i="27" s="1"/>
  <c r="AF58" i="27" s="1"/>
  <c r="AF59" i="27" s="1"/>
  <c r="AF60" i="27" s="1"/>
  <c r="AF61" i="27" s="1"/>
  <c r="AF62" i="27" s="1"/>
  <c r="AF63" i="27" s="1"/>
  <c r="AF64" i="27" s="1"/>
  <c r="AF65" i="27" s="1"/>
  <c r="AF66" i="27" s="1"/>
  <c r="AF67" i="27" s="1"/>
  <c r="AF68" i="27" s="1"/>
  <c r="AF69" i="27" s="1"/>
  <c r="AF70" i="27" s="1"/>
  <c r="AF71" i="27" s="1"/>
  <c r="AF72" i="27" s="1"/>
  <c r="AF73" i="27" s="1"/>
  <c r="AF74" i="27" s="1"/>
  <c r="AF75" i="27" s="1"/>
  <c r="AF76" i="27" s="1"/>
  <c r="AF77" i="27" s="1"/>
  <c r="AF78" i="27" s="1"/>
  <c r="AF79" i="27" s="1"/>
  <c r="AF80" i="27" s="1"/>
  <c r="AF81" i="27" s="1"/>
  <c r="M22" i="25"/>
  <c r="N22" i="25"/>
  <c r="K20" i="25"/>
  <c r="P9" i="27"/>
  <c r="P11" i="27"/>
  <c r="P22" i="27"/>
  <c r="L22" i="24"/>
  <c r="M11" i="24"/>
  <c r="P25" i="27"/>
  <c r="N11" i="24"/>
  <c r="L22" i="25"/>
  <c r="P20" i="27"/>
  <c r="P35" i="27"/>
  <c r="L25" i="24"/>
  <c r="P78" i="27"/>
  <c r="P3" i="27"/>
  <c r="Q4" i="27" s="1"/>
  <c r="P34" i="27"/>
  <c r="L20" i="24"/>
  <c r="J25" i="25"/>
  <c r="K17" i="25"/>
  <c r="K17" i="24"/>
  <c r="N26" i="25"/>
  <c r="N26" i="24"/>
  <c r="J7" i="25"/>
  <c r="J7" i="24"/>
  <c r="L12" i="25"/>
  <c r="L12" i="24"/>
  <c r="N64" i="25"/>
  <c r="N64" i="24"/>
  <c r="AB3" i="27"/>
  <c r="G2" i="24"/>
  <c r="B2" i="26" s="1"/>
  <c r="G2" i="25"/>
  <c r="H2" i="26" s="1"/>
  <c r="J26" i="25"/>
  <c r="J26" i="24"/>
  <c r="J34" i="24"/>
  <c r="J34" i="25"/>
  <c r="K54" i="25"/>
  <c r="K54" i="24"/>
  <c r="N63" i="25"/>
  <c r="N63" i="24"/>
  <c r="M78" i="25"/>
  <c r="M78" i="24"/>
  <c r="N21" i="25"/>
  <c r="N21" i="24"/>
  <c r="K53" i="25"/>
  <c r="K53" i="24"/>
  <c r="J35" i="25"/>
  <c r="J35" i="24"/>
  <c r="J78" i="25"/>
  <c r="J78" i="24"/>
  <c r="K45" i="25"/>
  <c r="K45" i="24"/>
  <c r="N24" i="25"/>
  <c r="N24" i="24"/>
  <c r="K27" i="25"/>
  <c r="K27" i="24"/>
  <c r="L7" i="25"/>
  <c r="L7" i="24"/>
  <c r="K12" i="25"/>
  <c r="K12" i="24"/>
  <c r="K35" i="25"/>
  <c r="K35" i="24"/>
  <c r="P10" i="27"/>
  <c r="N44" i="25"/>
  <c r="N44" i="24"/>
  <c r="N5" i="25"/>
  <c r="N5" i="24"/>
  <c r="M64" i="25"/>
  <c r="M64" i="24"/>
  <c r="K3" i="25"/>
  <c r="K3" i="24"/>
  <c r="M45" i="25"/>
  <c r="M45" i="24"/>
  <c r="P73" i="27"/>
  <c r="M24" i="25"/>
  <c r="M24" i="24"/>
  <c r="M27" i="25"/>
  <c r="M27" i="24"/>
  <c r="P12" i="27"/>
  <c r="L54" i="25"/>
  <c r="L54" i="24"/>
  <c r="N35" i="25"/>
  <c r="N35" i="24"/>
  <c r="N10" i="25"/>
  <c r="N10" i="24"/>
  <c r="AE3" i="27"/>
  <c r="AE4" i="27" s="1"/>
  <c r="AE5" i="27" s="1"/>
  <c r="AE6" i="27" s="1"/>
  <c r="AE7" i="27" s="1"/>
  <c r="AE8" i="27" s="1"/>
  <c r="AE9" i="27" s="1"/>
  <c r="AE10" i="27" s="1"/>
  <c r="AE11" i="27" s="1"/>
  <c r="AE12" i="27" s="1"/>
  <c r="AE13" i="27" s="1"/>
  <c r="AE14" i="27" s="1"/>
  <c r="AE15" i="27" s="1"/>
  <c r="AE16" i="27" s="1"/>
  <c r="AE17" i="27" s="1"/>
  <c r="AE18" i="27" s="1"/>
  <c r="AE19" i="27" s="1"/>
  <c r="AE20" i="27" s="1"/>
  <c r="AE21" i="27" s="1"/>
  <c r="AE22" i="27" s="1"/>
  <c r="AE23" i="27" s="1"/>
  <c r="AE24" i="27" s="1"/>
  <c r="AE25" i="27" s="1"/>
  <c r="AE26" i="27" s="1"/>
  <c r="AE27" i="27" s="1"/>
  <c r="AE28" i="27" s="1"/>
  <c r="AE29" i="27" s="1"/>
  <c r="AE30" i="27" s="1"/>
  <c r="AE31" i="27" s="1"/>
  <c r="AE32" i="27" s="1"/>
  <c r="AE33" i="27" s="1"/>
  <c r="AE34" i="27" s="1"/>
  <c r="AE35" i="27" s="1"/>
  <c r="AE36" i="27" s="1"/>
  <c r="AE37" i="27" s="1"/>
  <c r="AE38" i="27" s="1"/>
  <c r="AE39" i="27" s="1"/>
  <c r="AE40" i="27" s="1"/>
  <c r="AE41" i="27" s="1"/>
  <c r="AE42" i="27" s="1"/>
  <c r="AE43" i="27" s="1"/>
  <c r="AE44" i="27" s="1"/>
  <c r="AE45" i="27" s="1"/>
  <c r="AE46" i="27" s="1"/>
  <c r="AE47" i="27" s="1"/>
  <c r="AE48" i="27" s="1"/>
  <c r="AE49" i="27" s="1"/>
  <c r="AE50" i="27" s="1"/>
  <c r="AE51" i="27" s="1"/>
  <c r="AE52" i="27" s="1"/>
  <c r="AE53" i="27" s="1"/>
  <c r="AE54" i="27" s="1"/>
  <c r="AE55" i="27" s="1"/>
  <c r="AE56" i="27" s="1"/>
  <c r="AE57" i="27" s="1"/>
  <c r="AE58" i="27" s="1"/>
  <c r="AE59" i="27" s="1"/>
  <c r="AE60" i="27" s="1"/>
  <c r="AE61" i="27" s="1"/>
  <c r="AE62" i="27" s="1"/>
  <c r="AE63" i="27" s="1"/>
  <c r="AE64" i="27" s="1"/>
  <c r="AE65" i="27" s="1"/>
  <c r="AE66" i="27" s="1"/>
  <c r="AE67" i="27" s="1"/>
  <c r="AE68" i="27" s="1"/>
  <c r="AE69" i="27" s="1"/>
  <c r="AE70" i="27" s="1"/>
  <c r="AE71" i="27" s="1"/>
  <c r="AE72" i="27" s="1"/>
  <c r="AE73" i="27" s="1"/>
  <c r="AE74" i="27" s="1"/>
  <c r="AE75" i="27" s="1"/>
  <c r="AE76" i="27" s="1"/>
  <c r="AE77" i="27" s="1"/>
  <c r="AE78" i="27" s="1"/>
  <c r="AE79" i="27" s="1"/>
  <c r="AE80" i="27" s="1"/>
  <c r="AE81" i="27" s="1"/>
  <c r="L63" i="25"/>
  <c r="L63" i="24"/>
  <c r="N78" i="25"/>
  <c r="N78" i="24"/>
  <c r="L3" i="9"/>
  <c r="K5" i="25"/>
  <c r="K5" i="24"/>
  <c r="M80" i="25"/>
  <c r="M80" i="24"/>
  <c r="K64" i="25"/>
  <c r="K64" i="24"/>
  <c r="K21" i="25"/>
  <c r="K21" i="24"/>
  <c r="AD4" i="27"/>
  <c r="I3" i="25"/>
  <c r="J3" i="26" s="1"/>
  <c r="L3" i="26" s="1"/>
  <c r="I3" i="24"/>
  <c r="D3" i="26" s="1"/>
  <c r="N3" i="26" s="1"/>
  <c r="L3" i="25"/>
  <c r="L3" i="24"/>
  <c r="P17" i="27"/>
  <c r="J21" i="25"/>
  <c r="J21" i="24"/>
  <c r="P53" i="27"/>
  <c r="K10" i="25"/>
  <c r="K10" i="24"/>
  <c r="J44" i="25"/>
  <c r="J44" i="24"/>
  <c r="N3" i="25"/>
  <c r="N3" i="24"/>
  <c r="P24" i="27"/>
  <c r="J5" i="24"/>
  <c r="J5" i="25"/>
  <c r="J3" i="25"/>
  <c r="J3" i="24"/>
  <c r="M53" i="25"/>
  <c r="M53" i="24"/>
  <c r="P26" i="27"/>
  <c r="N53" i="25"/>
  <c r="N53" i="24"/>
  <c r="P27" i="27"/>
  <c r="M34" i="25"/>
  <c r="M34" i="24"/>
  <c r="N7" i="25"/>
  <c r="N7" i="24"/>
  <c r="M12" i="25"/>
  <c r="M12" i="24"/>
  <c r="N54" i="25"/>
  <c r="N54" i="24"/>
  <c r="L35" i="25"/>
  <c r="L35" i="24"/>
  <c r="M10" i="25"/>
  <c r="M10" i="24"/>
  <c r="K63" i="25"/>
  <c r="K63" i="24"/>
  <c r="M44" i="25"/>
  <c r="M44" i="24"/>
  <c r="L5" i="25"/>
  <c r="L5" i="24"/>
  <c r="K80" i="25"/>
  <c r="K80" i="24"/>
  <c r="J64" i="25"/>
  <c r="J64" i="24"/>
  <c r="M21" i="25"/>
  <c r="M21" i="24"/>
  <c r="M3" i="25"/>
  <c r="M3" i="24"/>
  <c r="L17" i="25"/>
  <c r="L17" i="24"/>
  <c r="L73" i="25"/>
  <c r="L73" i="24"/>
  <c r="M54" i="25"/>
  <c r="M54" i="24"/>
  <c r="J80" i="25"/>
  <c r="J80" i="24"/>
  <c r="J73" i="25"/>
  <c r="J73" i="24"/>
  <c r="M35" i="25"/>
  <c r="M35" i="24"/>
  <c r="L80" i="25"/>
  <c r="L80" i="24"/>
  <c r="N34" i="25"/>
  <c r="N34" i="24"/>
  <c r="P63" i="27"/>
  <c r="L21" i="25"/>
  <c r="L21" i="24"/>
  <c r="M26" i="25"/>
  <c r="M26" i="24"/>
  <c r="P54" i="27"/>
  <c r="L26" i="25"/>
  <c r="L26" i="24"/>
  <c r="K24" i="25"/>
  <c r="K24" i="24"/>
  <c r="J63" i="25"/>
  <c r="J63" i="24"/>
  <c r="P43" i="9"/>
  <c r="P44" i="9" s="1"/>
  <c r="P40" i="9"/>
  <c r="P41" i="9" s="1"/>
  <c r="P42" i="9" s="1"/>
  <c r="K78" i="25"/>
  <c r="K78" i="24"/>
  <c r="P44" i="27"/>
  <c r="P5" i="27"/>
  <c r="M17" i="25"/>
  <c r="M17" i="24"/>
  <c r="L24" i="25"/>
  <c r="L24" i="24"/>
  <c r="N27" i="25"/>
  <c r="N27" i="24"/>
  <c r="L44" i="25"/>
  <c r="L44" i="24"/>
  <c r="M5" i="25"/>
  <c r="M5" i="24"/>
  <c r="P45" i="27"/>
  <c r="L27" i="25"/>
  <c r="L27" i="24"/>
  <c r="M7" i="25"/>
  <c r="M7" i="24"/>
  <c r="L64" i="25"/>
  <c r="L64" i="24"/>
  <c r="Q2" i="27"/>
  <c r="K73" i="25"/>
  <c r="K73" i="24"/>
  <c r="J10" i="24"/>
  <c r="J10" i="25"/>
  <c r="N80" i="25"/>
  <c r="N80" i="24"/>
  <c r="N17" i="25"/>
  <c r="N17" i="24"/>
  <c r="L34" i="25"/>
  <c r="L34" i="24"/>
  <c r="L45" i="25"/>
  <c r="L45" i="24"/>
  <c r="J45" i="25"/>
  <c r="J45" i="24"/>
  <c r="N73" i="25"/>
  <c r="N73" i="24"/>
  <c r="J53" i="25"/>
  <c r="J53" i="24"/>
  <c r="J27" i="25"/>
  <c r="J27" i="24"/>
  <c r="P7" i="27"/>
  <c r="N12" i="25"/>
  <c r="N12" i="24"/>
  <c r="AC4" i="27"/>
  <c r="H3" i="25"/>
  <c r="I3" i="26" s="1"/>
  <c r="H3" i="24"/>
  <c r="C3" i="26" s="1"/>
  <c r="N45" i="25"/>
  <c r="N45" i="24"/>
  <c r="K26" i="25"/>
  <c r="K26" i="24"/>
  <c r="M73" i="25"/>
  <c r="M73" i="24"/>
  <c r="J24" i="25"/>
  <c r="J24" i="24"/>
  <c r="L53" i="25"/>
  <c r="L53" i="24"/>
  <c r="K34" i="25"/>
  <c r="K34" i="24"/>
  <c r="K7" i="25"/>
  <c r="K7" i="24"/>
  <c r="J12" i="24"/>
  <c r="J12" i="25"/>
  <c r="J54" i="24"/>
  <c r="J54" i="25"/>
  <c r="L10" i="25"/>
  <c r="L10" i="24"/>
  <c r="M63" i="25"/>
  <c r="M63" i="24"/>
  <c r="P36" i="9"/>
  <c r="P37" i="9" s="1"/>
  <c r="L78" i="25"/>
  <c r="L78" i="24"/>
  <c r="K44" i="25"/>
  <c r="K44" i="24"/>
  <c r="P80" i="27"/>
  <c r="P64" i="27"/>
  <c r="P21" i="27"/>
  <c r="J17" i="24"/>
  <c r="J17" i="25"/>
  <c r="Q47" i="27" l="1"/>
  <c r="Q3" i="27"/>
  <c r="E3" i="25" s="1"/>
  <c r="V3" i="25" s="1"/>
  <c r="AA3" i="24" s="1"/>
  <c r="AC3" i="24" s="1"/>
  <c r="Q10" i="27"/>
  <c r="E10" i="24" s="1"/>
  <c r="Q15" i="27"/>
  <c r="E15" i="25" s="1"/>
  <c r="V15" i="25" s="1"/>
  <c r="AA15" i="24" s="1"/>
  <c r="AC15" i="24" s="1"/>
  <c r="Q17" i="27"/>
  <c r="E17" i="25" s="1"/>
  <c r="V17" i="25" s="1"/>
  <c r="AA17" i="24" s="1"/>
  <c r="AC17" i="24" s="1"/>
  <c r="Q8" i="27"/>
  <c r="E8" i="25" s="1"/>
  <c r="V8" i="25" s="1"/>
  <c r="AA8" i="24" s="1"/>
  <c r="AC8" i="24" s="1"/>
  <c r="Q80" i="27"/>
  <c r="E80" i="25" s="1"/>
  <c r="V80" i="25" s="1"/>
  <c r="AA80" i="24" s="1"/>
  <c r="AC80" i="24" s="1"/>
  <c r="Q79" i="27"/>
  <c r="E79" i="25" s="1"/>
  <c r="V79" i="25" s="1"/>
  <c r="AA79" i="24" s="1"/>
  <c r="AC79" i="24" s="1"/>
  <c r="Q57" i="27"/>
  <c r="E57" i="25" s="1"/>
  <c r="V57" i="25" s="1"/>
  <c r="AA57" i="24" s="1"/>
  <c r="AC57" i="24" s="1"/>
  <c r="Q20" i="27"/>
  <c r="E20" i="25" s="1"/>
  <c r="V20" i="25" s="1"/>
  <c r="AA20" i="24" s="1"/>
  <c r="AC20" i="24" s="1"/>
  <c r="Q69" i="27"/>
  <c r="E69" i="25" s="1"/>
  <c r="V69" i="25" s="1"/>
  <c r="AA69" i="24" s="1"/>
  <c r="AC69" i="24" s="1"/>
  <c r="Q29" i="27"/>
  <c r="E29" i="24" s="1"/>
  <c r="Q67" i="27"/>
  <c r="E67" i="25" s="1"/>
  <c r="V67" i="25" s="1"/>
  <c r="AA67" i="24" s="1"/>
  <c r="AC67" i="24" s="1"/>
  <c r="Q52" i="27"/>
  <c r="E52" i="25" s="1"/>
  <c r="V52" i="25" s="1"/>
  <c r="AA52" i="24" s="1"/>
  <c r="AC52" i="24" s="1"/>
  <c r="Q22" i="27"/>
  <c r="E22" i="25" s="1"/>
  <c r="V22" i="25" s="1"/>
  <c r="AA22" i="24" s="1"/>
  <c r="AC22" i="24" s="1"/>
  <c r="Q9" i="27"/>
  <c r="E9" i="25" s="1"/>
  <c r="V9" i="25" s="1"/>
  <c r="AA9" i="24" s="1"/>
  <c r="AC9" i="24" s="1"/>
  <c r="Q5" i="27"/>
  <c r="E5" i="25" s="1"/>
  <c r="V5" i="25" s="1"/>
  <c r="AA5" i="24" s="1"/>
  <c r="AC5" i="24" s="1"/>
  <c r="Q39" i="27"/>
  <c r="E39" i="25" s="1"/>
  <c r="V39" i="25" s="1"/>
  <c r="AA39" i="24" s="1"/>
  <c r="AC39" i="24" s="1"/>
  <c r="E10" i="25"/>
  <c r="V10" i="25" s="1"/>
  <c r="AA10" i="24" s="1"/>
  <c r="AC10" i="24" s="1"/>
  <c r="K2" i="9"/>
  <c r="K4" i="9" s="1"/>
  <c r="J10" i="11" s="1"/>
  <c r="J16" i="11" s="1"/>
  <c r="E2" i="9"/>
  <c r="E4" i="9" s="1"/>
  <c r="D10" i="11" s="1"/>
  <c r="G2" i="9"/>
  <c r="G4" i="9" s="1"/>
  <c r="F10" i="11" s="1"/>
  <c r="F16" i="11" s="1"/>
  <c r="I2" i="9"/>
  <c r="I4" i="9" s="1"/>
  <c r="H10" i="11" s="1"/>
  <c r="H16" i="11" s="1"/>
  <c r="F2" i="9"/>
  <c r="F4" i="9" s="1"/>
  <c r="E10" i="11" s="1"/>
  <c r="D2" i="9"/>
  <c r="Q14" i="27"/>
  <c r="Q30" i="27"/>
  <c r="Q43" i="27"/>
  <c r="Q54" i="27"/>
  <c r="Q32" i="27"/>
  <c r="Q75" i="27"/>
  <c r="Q55" i="27"/>
  <c r="Q34" i="27"/>
  <c r="Q59" i="27"/>
  <c r="Q65" i="27"/>
  <c r="Q44" i="27"/>
  <c r="Q24" i="27"/>
  <c r="Q7" i="27"/>
  <c r="Q48" i="27"/>
  <c r="AD5" i="27"/>
  <c r="I4" i="25"/>
  <c r="J4" i="26" s="1"/>
  <c r="L4" i="26" s="1"/>
  <c r="I4" i="24"/>
  <c r="D4" i="26" s="1"/>
  <c r="N4" i="26" s="1"/>
  <c r="AB4" i="27"/>
  <c r="G3" i="25"/>
  <c r="H3" i="26" s="1"/>
  <c r="G3" i="24"/>
  <c r="B3" i="26" s="1"/>
  <c r="E2" i="25"/>
  <c r="V2" i="25" s="1"/>
  <c r="AA2" i="24" s="1"/>
  <c r="AC2" i="24" s="1"/>
  <c r="E2" i="24"/>
  <c r="E47" i="25"/>
  <c r="V47" i="25" s="1"/>
  <c r="AA47" i="24" s="1"/>
  <c r="AC47" i="24" s="1"/>
  <c r="E47" i="24"/>
  <c r="Q63" i="27"/>
  <c r="Q25" i="27"/>
  <c r="Q38" i="27"/>
  <c r="Q60" i="27"/>
  <c r="Q33" i="27"/>
  <c r="Q49" i="27"/>
  <c r="Q19" i="27"/>
  <c r="Q78" i="27"/>
  <c r="Q58" i="27"/>
  <c r="Q27" i="27"/>
  <c r="Q23" i="27"/>
  <c r="Q46" i="27"/>
  <c r="Q28" i="27"/>
  <c r="Q41" i="27"/>
  <c r="Q16" i="27"/>
  <c r="Q51" i="27"/>
  <c r="Q45" i="27"/>
  <c r="Q13" i="27"/>
  <c r="Q11" i="27"/>
  <c r="Q66" i="27"/>
  <c r="Q37" i="27"/>
  <c r="Q26" i="27"/>
  <c r="Q18" i="27"/>
  <c r="Q36" i="27"/>
  <c r="Q81" i="27"/>
  <c r="Q53" i="27"/>
  <c r="AC5" i="27"/>
  <c r="H4" i="24"/>
  <c r="C4" i="26" s="1"/>
  <c r="H4" i="25"/>
  <c r="I4" i="26" s="1"/>
  <c r="Q56" i="27"/>
  <c r="Q62" i="27"/>
  <c r="Q61" i="27"/>
  <c r="Q12" i="27"/>
  <c r="Q68" i="27"/>
  <c r="E4" i="25"/>
  <c r="V4" i="25" s="1"/>
  <c r="AA4" i="24" s="1"/>
  <c r="AC4" i="24" s="1"/>
  <c r="E4" i="24"/>
  <c r="Q35" i="27"/>
  <c r="Q64" i="27"/>
  <c r="Q72" i="27"/>
  <c r="Q71" i="27"/>
  <c r="Q76" i="27"/>
  <c r="Q70" i="27"/>
  <c r="H2" i="9"/>
  <c r="H4" i="9" s="1"/>
  <c r="G10" i="11" s="1"/>
  <c r="G16" i="11" s="1"/>
  <c r="J2" i="9"/>
  <c r="J4" i="9" s="1"/>
  <c r="I10" i="11" s="1"/>
  <c r="I16" i="11" s="1"/>
  <c r="Q73" i="27"/>
  <c r="Q21" i="27"/>
  <c r="Q42" i="27"/>
  <c r="Q74" i="27"/>
  <c r="Q6" i="27"/>
  <c r="Q40" i="27"/>
  <c r="Q31" i="27"/>
  <c r="Q77" i="27"/>
  <c r="Q50" i="27"/>
  <c r="E3" i="24" l="1"/>
  <c r="E15" i="24"/>
  <c r="Y15" i="24" s="1"/>
  <c r="AB15" i="24" s="1"/>
  <c r="E29" i="25"/>
  <c r="V29" i="25" s="1"/>
  <c r="AA29" i="24" s="1"/>
  <c r="AC29" i="24" s="1"/>
  <c r="E17" i="24"/>
  <c r="T17" i="24" s="1"/>
  <c r="E8" i="24"/>
  <c r="Y8" i="24" s="1"/>
  <c r="AB8" i="24" s="1"/>
  <c r="E67" i="24"/>
  <c r="T67" i="24" s="1"/>
  <c r="E52" i="24"/>
  <c r="T52" i="24" s="1"/>
  <c r="E57" i="24"/>
  <c r="Y57" i="24" s="1"/>
  <c r="AB57" i="24" s="1"/>
  <c r="E79" i="24"/>
  <c r="T79" i="24" s="1"/>
  <c r="E22" i="24"/>
  <c r="Y22" i="24" s="1"/>
  <c r="AB22" i="24" s="1"/>
  <c r="E5" i="24"/>
  <c r="T5" i="24" s="1"/>
  <c r="E9" i="24"/>
  <c r="T9" i="24" s="1"/>
  <c r="E80" i="24"/>
  <c r="Y80" i="24" s="1"/>
  <c r="AB80" i="24" s="1"/>
  <c r="E20" i="24"/>
  <c r="Y20" i="24" s="1"/>
  <c r="AB20" i="24" s="1"/>
  <c r="E69" i="24"/>
  <c r="Y69" i="24" s="1"/>
  <c r="AB69" i="24" s="1"/>
  <c r="E39" i="24"/>
  <c r="T39" i="24" s="1"/>
  <c r="E72" i="25"/>
  <c r="V72" i="25" s="1"/>
  <c r="AA72" i="24" s="1"/>
  <c r="AC72" i="24" s="1"/>
  <c r="E72" i="24"/>
  <c r="E16" i="25"/>
  <c r="V16" i="25" s="1"/>
  <c r="AA16" i="24" s="1"/>
  <c r="AC16" i="24" s="1"/>
  <c r="E16" i="24"/>
  <c r="E43" i="25"/>
  <c r="V43" i="25" s="1"/>
  <c r="AA43" i="24" s="1"/>
  <c r="AC43" i="24" s="1"/>
  <c r="E43" i="24"/>
  <c r="E64" i="25"/>
  <c r="V64" i="25" s="1"/>
  <c r="AA64" i="24" s="1"/>
  <c r="AC64" i="24" s="1"/>
  <c r="E64" i="24"/>
  <c r="E56" i="25"/>
  <c r="V56" i="25" s="1"/>
  <c r="AA56" i="24" s="1"/>
  <c r="AC56" i="24" s="1"/>
  <c r="E56" i="24"/>
  <c r="E41" i="25"/>
  <c r="V41" i="25" s="1"/>
  <c r="AA41" i="24" s="1"/>
  <c r="AC41" i="24" s="1"/>
  <c r="E41" i="24"/>
  <c r="AB5" i="27"/>
  <c r="G4" i="24"/>
  <c r="B4" i="26" s="1"/>
  <c r="G4" i="25"/>
  <c r="H4" i="26" s="1"/>
  <c r="E65" i="25"/>
  <c r="V65" i="25" s="1"/>
  <c r="AA65" i="24" s="1"/>
  <c r="AC65" i="24" s="1"/>
  <c r="E65" i="24"/>
  <c r="E30" i="25"/>
  <c r="V30" i="25" s="1"/>
  <c r="AA30" i="24" s="1"/>
  <c r="AC30" i="24" s="1"/>
  <c r="E30" i="24"/>
  <c r="E50" i="25"/>
  <c r="V50" i="25" s="1"/>
  <c r="AA50" i="24" s="1"/>
  <c r="AC50" i="24" s="1"/>
  <c r="E50" i="24"/>
  <c r="E73" i="25"/>
  <c r="V73" i="25" s="1"/>
  <c r="AA73" i="24" s="1"/>
  <c r="AC73" i="24" s="1"/>
  <c r="E73" i="24"/>
  <c r="E35" i="25"/>
  <c r="V35" i="25" s="1"/>
  <c r="AA35" i="24" s="1"/>
  <c r="AC35" i="24" s="1"/>
  <c r="E35" i="24"/>
  <c r="E37" i="25"/>
  <c r="V37" i="25" s="1"/>
  <c r="AA37" i="24" s="1"/>
  <c r="AC37" i="24" s="1"/>
  <c r="E37" i="24"/>
  <c r="E28" i="25"/>
  <c r="V28" i="25" s="1"/>
  <c r="AA28" i="24" s="1"/>
  <c r="AC28" i="24" s="1"/>
  <c r="E28" i="24"/>
  <c r="E19" i="25"/>
  <c r="V19" i="25" s="1"/>
  <c r="AA19" i="24" s="1"/>
  <c r="AC19" i="24" s="1"/>
  <c r="E19" i="24"/>
  <c r="E63" i="25"/>
  <c r="V63" i="25" s="1"/>
  <c r="AA63" i="24" s="1"/>
  <c r="AC63" i="24" s="1"/>
  <c r="E63" i="24"/>
  <c r="E59" i="25"/>
  <c r="V59" i="25" s="1"/>
  <c r="AA59" i="24" s="1"/>
  <c r="AC59" i="24" s="1"/>
  <c r="E59" i="24"/>
  <c r="E14" i="25"/>
  <c r="V14" i="25" s="1"/>
  <c r="AA14" i="24" s="1"/>
  <c r="AC14" i="24" s="1"/>
  <c r="E14" i="24"/>
  <c r="E74" i="25"/>
  <c r="V74" i="25" s="1"/>
  <c r="AA74" i="24" s="1"/>
  <c r="AC74" i="24" s="1"/>
  <c r="E74" i="24"/>
  <c r="E78" i="25"/>
  <c r="V78" i="25" s="1"/>
  <c r="AA78" i="24" s="1"/>
  <c r="AC78" i="24" s="1"/>
  <c r="E78" i="24"/>
  <c r="E25" i="25"/>
  <c r="V25" i="25" s="1"/>
  <c r="AA25" i="24" s="1"/>
  <c r="AC25" i="24" s="1"/>
  <c r="E25" i="24"/>
  <c r="E54" i="25"/>
  <c r="V54" i="25" s="1"/>
  <c r="AA54" i="24" s="1"/>
  <c r="AC54" i="24" s="1"/>
  <c r="E54" i="24"/>
  <c r="E42" i="25"/>
  <c r="V42" i="25" s="1"/>
  <c r="AA42" i="24" s="1"/>
  <c r="AC42" i="24" s="1"/>
  <c r="E42" i="24"/>
  <c r="E62" i="25"/>
  <c r="V62" i="25" s="1"/>
  <c r="AA62" i="24" s="1"/>
  <c r="AC62" i="24" s="1"/>
  <c r="E62" i="24"/>
  <c r="E18" i="25"/>
  <c r="V18" i="25" s="1"/>
  <c r="AA18" i="24" s="1"/>
  <c r="AC18" i="24" s="1"/>
  <c r="E18" i="24"/>
  <c r="T29" i="24"/>
  <c r="Y29" i="24"/>
  <c r="AB29" i="24" s="1"/>
  <c r="E44" i="25"/>
  <c r="V44" i="25" s="1"/>
  <c r="AA44" i="24" s="1"/>
  <c r="AC44" i="24" s="1"/>
  <c r="E44" i="24"/>
  <c r="AC6" i="27"/>
  <c r="H5" i="25"/>
  <c r="I5" i="26" s="1"/>
  <c r="H5" i="24"/>
  <c r="C5" i="26" s="1"/>
  <c r="E11" i="25"/>
  <c r="V11" i="25" s="1"/>
  <c r="AA11" i="24" s="1"/>
  <c r="AC11" i="24" s="1"/>
  <c r="E11" i="24"/>
  <c r="E23" i="25"/>
  <c r="V23" i="25" s="1"/>
  <c r="AA23" i="24" s="1"/>
  <c r="AC23" i="24" s="1"/>
  <c r="E23" i="24"/>
  <c r="T3" i="24"/>
  <c r="Y3" i="24"/>
  <c r="AB3" i="24" s="1"/>
  <c r="E33" i="25"/>
  <c r="V33" i="25" s="1"/>
  <c r="AA33" i="24" s="1"/>
  <c r="AC33" i="24" s="1"/>
  <c r="E33" i="24"/>
  <c r="AD6" i="27"/>
  <c r="I5" i="25"/>
  <c r="J5" i="26" s="1"/>
  <c r="L5" i="26" s="1"/>
  <c r="I5" i="24"/>
  <c r="D5" i="26" s="1"/>
  <c r="N5" i="26" s="1"/>
  <c r="E55" i="25"/>
  <c r="V55" i="25" s="1"/>
  <c r="AA55" i="24" s="1"/>
  <c r="AC55" i="24" s="1"/>
  <c r="E55" i="24"/>
  <c r="E61" i="25"/>
  <c r="V61" i="25" s="1"/>
  <c r="AA61" i="24" s="1"/>
  <c r="AC61" i="24" s="1"/>
  <c r="E61" i="24"/>
  <c r="E24" i="25"/>
  <c r="V24" i="25" s="1"/>
  <c r="AA24" i="24" s="1"/>
  <c r="AC24" i="24" s="1"/>
  <c r="E24" i="24"/>
  <c r="T15" i="24"/>
  <c r="E66" i="25"/>
  <c r="V66" i="25" s="1"/>
  <c r="AA66" i="24" s="1"/>
  <c r="AC66" i="24" s="1"/>
  <c r="E66" i="24"/>
  <c r="E49" i="25"/>
  <c r="V49" i="25" s="1"/>
  <c r="AA49" i="24" s="1"/>
  <c r="AC49" i="24" s="1"/>
  <c r="E49" i="24"/>
  <c r="T47" i="24"/>
  <c r="Y47" i="24"/>
  <c r="AB47" i="24" s="1"/>
  <c r="E34" i="25"/>
  <c r="V34" i="25" s="1"/>
  <c r="AA34" i="24" s="1"/>
  <c r="AC34" i="24" s="1"/>
  <c r="E34" i="24"/>
  <c r="E40" i="25"/>
  <c r="V40" i="25" s="1"/>
  <c r="AA40" i="24" s="1"/>
  <c r="AC40" i="24" s="1"/>
  <c r="E40" i="24"/>
  <c r="E70" i="25"/>
  <c r="V70" i="25" s="1"/>
  <c r="AA70" i="24" s="1"/>
  <c r="AC70" i="24" s="1"/>
  <c r="E70" i="24"/>
  <c r="E68" i="25"/>
  <c r="V68" i="25" s="1"/>
  <c r="AA68" i="24" s="1"/>
  <c r="AC68" i="24" s="1"/>
  <c r="E68" i="24"/>
  <c r="E53" i="25"/>
  <c r="V53" i="25" s="1"/>
  <c r="AA53" i="24" s="1"/>
  <c r="AC53" i="24" s="1"/>
  <c r="E53" i="24"/>
  <c r="E13" i="25"/>
  <c r="V13" i="25" s="1"/>
  <c r="AA13" i="24" s="1"/>
  <c r="AC13" i="24" s="1"/>
  <c r="E13" i="24"/>
  <c r="E27" i="25"/>
  <c r="V27" i="25" s="1"/>
  <c r="AA27" i="24" s="1"/>
  <c r="AC27" i="24" s="1"/>
  <c r="E27" i="24"/>
  <c r="E60" i="25"/>
  <c r="V60" i="25" s="1"/>
  <c r="AA60" i="24" s="1"/>
  <c r="AC60" i="24" s="1"/>
  <c r="E60" i="24"/>
  <c r="Y2" i="24"/>
  <c r="AB2" i="24" s="1"/>
  <c r="T2" i="24"/>
  <c r="E48" i="25"/>
  <c r="V48" i="25" s="1"/>
  <c r="AA48" i="24" s="1"/>
  <c r="AC48" i="24" s="1"/>
  <c r="E48" i="24"/>
  <c r="E75" i="25"/>
  <c r="V75" i="25" s="1"/>
  <c r="AA75" i="24" s="1"/>
  <c r="AC75" i="24" s="1"/>
  <c r="E75" i="24"/>
  <c r="Y10" i="24"/>
  <c r="AB10" i="24" s="1"/>
  <c r="T10" i="24"/>
  <c r="E71" i="25"/>
  <c r="V71" i="25" s="1"/>
  <c r="AA71" i="24" s="1"/>
  <c r="AC71" i="24" s="1"/>
  <c r="E71" i="24"/>
  <c r="E36" i="25"/>
  <c r="V36" i="25" s="1"/>
  <c r="AA36" i="24" s="1"/>
  <c r="AC36" i="24" s="1"/>
  <c r="E36" i="24"/>
  <c r="E51" i="25"/>
  <c r="V51" i="25" s="1"/>
  <c r="AA51" i="24" s="1"/>
  <c r="AC51" i="24" s="1"/>
  <c r="E51" i="24"/>
  <c r="E21" i="25"/>
  <c r="V21" i="25" s="1"/>
  <c r="AA21" i="24" s="1"/>
  <c r="AC21" i="24" s="1"/>
  <c r="E21" i="24"/>
  <c r="E26" i="25"/>
  <c r="V26" i="25" s="1"/>
  <c r="AA26" i="24" s="1"/>
  <c r="AC26" i="24" s="1"/>
  <c r="E26" i="24"/>
  <c r="E77" i="25"/>
  <c r="V77" i="25" s="1"/>
  <c r="AA77" i="24" s="1"/>
  <c r="AC77" i="24" s="1"/>
  <c r="E77" i="24"/>
  <c r="T4" i="24"/>
  <c r="Y4" i="24"/>
  <c r="AB4" i="24" s="1"/>
  <c r="E46" i="25"/>
  <c r="V46" i="25" s="1"/>
  <c r="AA46" i="24" s="1"/>
  <c r="AC46" i="24" s="1"/>
  <c r="E46" i="24"/>
  <c r="L2" i="9"/>
  <c r="D4" i="9"/>
  <c r="E31" i="25"/>
  <c r="V31" i="25" s="1"/>
  <c r="AA31" i="24" s="1"/>
  <c r="AC31" i="24" s="1"/>
  <c r="E31" i="24"/>
  <c r="E6" i="25"/>
  <c r="V6" i="25" s="1"/>
  <c r="AA6" i="24" s="1"/>
  <c r="AC6" i="24" s="1"/>
  <c r="E6" i="24"/>
  <c r="E76" i="25"/>
  <c r="V76" i="25" s="1"/>
  <c r="AA76" i="24" s="1"/>
  <c r="AC76" i="24" s="1"/>
  <c r="E76" i="24"/>
  <c r="E12" i="25"/>
  <c r="V12" i="25" s="1"/>
  <c r="AA12" i="24" s="1"/>
  <c r="AC12" i="24" s="1"/>
  <c r="E12" i="24"/>
  <c r="E81" i="25"/>
  <c r="V81" i="25" s="1"/>
  <c r="AA81" i="24" s="1"/>
  <c r="AC81" i="24" s="1"/>
  <c r="E81" i="24"/>
  <c r="E45" i="25"/>
  <c r="V45" i="25" s="1"/>
  <c r="AA45" i="24" s="1"/>
  <c r="AC45" i="24" s="1"/>
  <c r="E45" i="24"/>
  <c r="E58" i="25"/>
  <c r="V58" i="25" s="1"/>
  <c r="AA58" i="24" s="1"/>
  <c r="AC58" i="24" s="1"/>
  <c r="E58" i="24"/>
  <c r="E38" i="25"/>
  <c r="V38" i="25" s="1"/>
  <c r="AA38" i="24" s="1"/>
  <c r="AC38" i="24" s="1"/>
  <c r="E38" i="24"/>
  <c r="E7" i="25"/>
  <c r="V7" i="25" s="1"/>
  <c r="AA7" i="24" s="1"/>
  <c r="AC7" i="24" s="1"/>
  <c r="E7" i="24"/>
  <c r="E32" i="25"/>
  <c r="V32" i="25" s="1"/>
  <c r="AA32" i="24" s="1"/>
  <c r="AC32" i="24" s="1"/>
  <c r="E32" i="24"/>
  <c r="Y5" i="24" l="1"/>
  <c r="AB5" i="24" s="1"/>
  <c r="T8" i="24"/>
  <c r="Y17" i="24"/>
  <c r="AB17" i="24" s="1"/>
  <c r="Y52" i="24"/>
  <c r="AB52" i="24" s="1"/>
  <c r="Y39" i="24"/>
  <c r="AB39" i="24" s="1"/>
  <c r="T57" i="24"/>
  <c r="Y67" i="24"/>
  <c r="AB67" i="24" s="1"/>
  <c r="Y79" i="24"/>
  <c r="AB79" i="24" s="1"/>
  <c r="T22" i="24"/>
  <c r="T80" i="24"/>
  <c r="T69" i="24"/>
  <c r="T20" i="24"/>
  <c r="Y9" i="24"/>
  <c r="AB9" i="24" s="1"/>
  <c r="T38" i="24"/>
  <c r="Y38" i="24"/>
  <c r="AB38" i="24" s="1"/>
  <c r="T77" i="24"/>
  <c r="Y77" i="24"/>
  <c r="AB77" i="24" s="1"/>
  <c r="Y75" i="24"/>
  <c r="AB75" i="24" s="1"/>
  <c r="T75" i="24"/>
  <c r="Y37" i="24"/>
  <c r="AB37" i="24" s="1"/>
  <c r="T37" i="24"/>
  <c r="T33" i="24"/>
  <c r="Y33" i="24"/>
  <c r="AB33" i="24" s="1"/>
  <c r="Y43" i="24"/>
  <c r="AB43" i="24" s="1"/>
  <c r="T43" i="24"/>
  <c r="T12" i="24"/>
  <c r="Y12" i="24"/>
  <c r="AB12" i="24" s="1"/>
  <c r="L4" i="9"/>
  <c r="C10" i="11"/>
  <c r="P10" i="11" s="1"/>
  <c r="T26" i="24"/>
  <c r="Y26" i="24"/>
  <c r="AB26" i="24" s="1"/>
  <c r="Y36" i="24"/>
  <c r="AB36" i="24" s="1"/>
  <c r="T36" i="24"/>
  <c r="T48" i="24"/>
  <c r="Y48" i="24"/>
  <c r="AB48" i="24" s="1"/>
  <c r="Y27" i="24"/>
  <c r="AB27" i="24" s="1"/>
  <c r="T27" i="24"/>
  <c r="T68" i="24"/>
  <c r="Y68" i="24"/>
  <c r="AB68" i="24" s="1"/>
  <c r="Y34" i="24"/>
  <c r="AB34" i="24" s="1"/>
  <c r="T34" i="24"/>
  <c r="Y66" i="24"/>
  <c r="AB66" i="24" s="1"/>
  <c r="T66" i="24"/>
  <c r="T61" i="24"/>
  <c r="Y61" i="24"/>
  <c r="AB61" i="24" s="1"/>
  <c r="T54" i="24"/>
  <c r="Y54" i="24"/>
  <c r="AB54" i="24" s="1"/>
  <c r="Y74" i="24"/>
  <c r="AB74" i="24" s="1"/>
  <c r="T74" i="24"/>
  <c r="Y19" i="24"/>
  <c r="AB19" i="24" s="1"/>
  <c r="T19" i="24"/>
  <c r="T35" i="24"/>
  <c r="Y35" i="24"/>
  <c r="AB35" i="24" s="1"/>
  <c r="Y30" i="24"/>
  <c r="AB30" i="24" s="1"/>
  <c r="T30" i="24"/>
  <c r="T11" i="24"/>
  <c r="Y11" i="24"/>
  <c r="AB11" i="24" s="1"/>
  <c r="T64" i="24"/>
  <c r="Y64" i="24"/>
  <c r="AB64" i="24" s="1"/>
  <c r="T81" i="24"/>
  <c r="Y81" i="24"/>
  <c r="AB81" i="24" s="1"/>
  <c r="AD7" i="27"/>
  <c r="I6" i="24"/>
  <c r="D6" i="26" s="1"/>
  <c r="N6" i="26" s="1"/>
  <c r="I6" i="25"/>
  <c r="J6" i="26" s="1"/>
  <c r="L6" i="26" s="1"/>
  <c r="T42" i="24"/>
  <c r="Y42" i="24"/>
  <c r="AB42" i="24" s="1"/>
  <c r="T63" i="24"/>
  <c r="Y63" i="24"/>
  <c r="AB63" i="24" s="1"/>
  <c r="T41" i="24"/>
  <c r="Y41" i="24"/>
  <c r="AB41" i="24" s="1"/>
  <c r="T32" i="24"/>
  <c r="Y32" i="24"/>
  <c r="AB32" i="24" s="1"/>
  <c r="T58" i="24"/>
  <c r="Y58" i="24"/>
  <c r="AB58" i="24" s="1"/>
  <c r="Y76" i="24"/>
  <c r="AB76" i="24" s="1"/>
  <c r="T76" i="24"/>
  <c r="T46" i="24"/>
  <c r="Y46" i="24"/>
  <c r="AB46" i="24" s="1"/>
  <c r="T71" i="24"/>
  <c r="Y71" i="24"/>
  <c r="AB71" i="24" s="1"/>
  <c r="T13" i="24"/>
  <c r="Y13" i="24"/>
  <c r="AB13" i="24" s="1"/>
  <c r="Y70" i="24"/>
  <c r="AB70" i="24" s="1"/>
  <c r="T70" i="24"/>
  <c r="Y55" i="24"/>
  <c r="AB55" i="24" s="1"/>
  <c r="T55" i="24"/>
  <c r="Y44" i="24"/>
  <c r="AB44" i="24" s="1"/>
  <c r="T44" i="24"/>
  <c r="T18" i="24"/>
  <c r="Y18" i="24"/>
  <c r="AB18" i="24" s="1"/>
  <c r="T25" i="24"/>
  <c r="Y25" i="24"/>
  <c r="AB25" i="24" s="1"/>
  <c r="Y14" i="24"/>
  <c r="AB14" i="24" s="1"/>
  <c r="T14" i="24"/>
  <c r="Y73" i="24"/>
  <c r="AB73" i="24" s="1"/>
  <c r="T73" i="24"/>
  <c r="T65" i="24"/>
  <c r="Y65" i="24"/>
  <c r="AB65" i="24" s="1"/>
  <c r="AB6" i="27"/>
  <c r="G5" i="25"/>
  <c r="H5" i="26" s="1"/>
  <c r="G5" i="24"/>
  <c r="B5" i="26" s="1"/>
  <c r="Y16" i="24"/>
  <c r="AB16" i="24" s="1"/>
  <c r="T16" i="24"/>
  <c r="T23" i="24"/>
  <c r="Y23" i="24"/>
  <c r="AB23" i="24" s="1"/>
  <c r="T56" i="24"/>
  <c r="Y56" i="24"/>
  <c r="AB56" i="24" s="1"/>
  <c r="T72" i="24"/>
  <c r="Y72" i="24"/>
  <c r="AB72" i="24" s="1"/>
  <c r="Y31" i="24"/>
  <c r="AB31" i="24" s="1"/>
  <c r="T31" i="24"/>
  <c r="Y51" i="24"/>
  <c r="AB51" i="24" s="1"/>
  <c r="T51" i="24"/>
  <c r="Y60" i="24"/>
  <c r="AB60" i="24" s="1"/>
  <c r="T60" i="24"/>
  <c r="Y49" i="24"/>
  <c r="AB49" i="24" s="1"/>
  <c r="T49" i="24"/>
  <c r="AC7" i="27"/>
  <c r="H6" i="25"/>
  <c r="I6" i="26" s="1"/>
  <c r="H6" i="24"/>
  <c r="C6" i="26" s="1"/>
  <c r="Y7" i="24"/>
  <c r="AB7" i="24" s="1"/>
  <c r="T7" i="24"/>
  <c r="Y45" i="24"/>
  <c r="AB45" i="24" s="1"/>
  <c r="T45" i="24"/>
  <c r="Y6" i="24"/>
  <c r="AB6" i="24" s="1"/>
  <c r="T6" i="24"/>
  <c r="T21" i="24"/>
  <c r="Y21" i="24"/>
  <c r="AB21" i="24" s="1"/>
  <c r="T53" i="24"/>
  <c r="Y53" i="24"/>
  <c r="AB53" i="24" s="1"/>
  <c r="Y40" i="24"/>
  <c r="AB40" i="24" s="1"/>
  <c r="T40" i="24"/>
  <c r="Y24" i="24"/>
  <c r="AB24" i="24" s="1"/>
  <c r="T24" i="24"/>
  <c r="Y62" i="24"/>
  <c r="AB62" i="24" s="1"/>
  <c r="T62" i="24"/>
  <c r="T78" i="24"/>
  <c r="Y78" i="24"/>
  <c r="AB78" i="24" s="1"/>
  <c r="T59" i="24"/>
  <c r="Y59" i="24"/>
  <c r="AB59" i="24" s="1"/>
  <c r="Y28" i="24"/>
  <c r="AB28" i="24" s="1"/>
  <c r="T28" i="24"/>
  <c r="T50" i="24"/>
  <c r="Y50" i="24"/>
  <c r="AB50" i="24" s="1"/>
  <c r="AB7" i="27" l="1"/>
  <c r="G6" i="24"/>
  <c r="B6" i="26" s="1"/>
  <c r="G6" i="25"/>
  <c r="H6" i="26" s="1"/>
  <c r="AC8" i="27"/>
  <c r="H7" i="24"/>
  <c r="C7" i="26" s="1"/>
  <c r="H7" i="25"/>
  <c r="I7" i="26" s="1"/>
  <c r="AD8" i="27"/>
  <c r="I7" i="24"/>
  <c r="D7" i="26" s="1"/>
  <c r="N7" i="26" s="1"/>
  <c r="I7" i="25"/>
  <c r="J7" i="26" s="1"/>
  <c r="L7" i="26" s="1"/>
  <c r="AC9" i="27" l="1"/>
  <c r="H8" i="24"/>
  <c r="C8" i="26" s="1"/>
  <c r="H8" i="25"/>
  <c r="I8" i="26" s="1"/>
  <c r="AD9" i="27"/>
  <c r="I8" i="25"/>
  <c r="J8" i="26" s="1"/>
  <c r="L8" i="26" s="1"/>
  <c r="I8" i="24"/>
  <c r="D8" i="26" s="1"/>
  <c r="N8" i="26" s="1"/>
  <c r="AB8" i="27"/>
  <c r="G7" i="25"/>
  <c r="H7" i="26" s="1"/>
  <c r="G7" i="24"/>
  <c r="B7" i="26" s="1"/>
  <c r="AB9" i="27" l="1"/>
  <c r="G8" i="25"/>
  <c r="H8" i="26" s="1"/>
  <c r="G8" i="24"/>
  <c r="B8" i="26" s="1"/>
  <c r="AD10" i="27"/>
  <c r="I9" i="24"/>
  <c r="D9" i="26" s="1"/>
  <c r="N9" i="26" s="1"/>
  <c r="I9" i="25"/>
  <c r="J9" i="26" s="1"/>
  <c r="L9" i="26" s="1"/>
  <c r="AC10" i="27"/>
  <c r="H9" i="24"/>
  <c r="C9" i="26" s="1"/>
  <c r="H9" i="25"/>
  <c r="I9" i="26" s="1"/>
  <c r="AD11" i="27" l="1"/>
  <c r="I10" i="24"/>
  <c r="D10" i="26" s="1"/>
  <c r="N10" i="26" s="1"/>
  <c r="I10" i="25"/>
  <c r="J10" i="26" s="1"/>
  <c r="L10" i="26" s="1"/>
  <c r="AC11" i="27"/>
  <c r="H10" i="25"/>
  <c r="I10" i="26" s="1"/>
  <c r="H10" i="24"/>
  <c r="C10" i="26" s="1"/>
  <c r="AB10" i="27"/>
  <c r="G9" i="24"/>
  <c r="B9" i="26" s="1"/>
  <c r="G9" i="25"/>
  <c r="H9" i="26" s="1"/>
  <c r="AB11" i="27" l="1"/>
  <c r="G10" i="24"/>
  <c r="B10" i="26" s="1"/>
  <c r="G10" i="25"/>
  <c r="H10" i="26" s="1"/>
  <c r="AC12" i="27"/>
  <c r="H11" i="25"/>
  <c r="I11" i="26" s="1"/>
  <c r="H11" i="24"/>
  <c r="C11" i="26" s="1"/>
  <c r="AD12" i="27"/>
  <c r="I11" i="25"/>
  <c r="J11" i="26" s="1"/>
  <c r="L11" i="26" s="1"/>
  <c r="I11" i="24"/>
  <c r="D11" i="26" s="1"/>
  <c r="N11" i="26" s="1"/>
  <c r="AC13" i="27" l="1"/>
  <c r="H12" i="25"/>
  <c r="I12" i="26" s="1"/>
  <c r="H12" i="24"/>
  <c r="C12" i="26" s="1"/>
  <c r="AD13" i="27"/>
  <c r="I12" i="25"/>
  <c r="J12" i="26" s="1"/>
  <c r="L12" i="26" s="1"/>
  <c r="I12" i="24"/>
  <c r="D12" i="26" s="1"/>
  <c r="N12" i="26" s="1"/>
  <c r="AB12" i="27"/>
  <c r="G11" i="25"/>
  <c r="H11" i="26" s="1"/>
  <c r="G11" i="24"/>
  <c r="B11" i="26" s="1"/>
  <c r="AB13" i="27" l="1"/>
  <c r="G12" i="24"/>
  <c r="B12" i="26" s="1"/>
  <c r="G12" i="25"/>
  <c r="H12" i="26" s="1"/>
  <c r="AD14" i="27"/>
  <c r="I13" i="24"/>
  <c r="D13" i="26" s="1"/>
  <c r="N13" i="26" s="1"/>
  <c r="I13" i="25"/>
  <c r="J13" i="26" s="1"/>
  <c r="AC14" i="27"/>
  <c r="H13" i="25"/>
  <c r="I13" i="26" s="1"/>
  <c r="H13" i="24"/>
  <c r="C13" i="26" s="1"/>
  <c r="AC15" i="27" l="1"/>
  <c r="H14" i="25"/>
  <c r="I14" i="26" s="1"/>
  <c r="H14" i="24"/>
  <c r="C14" i="26" s="1"/>
  <c r="AD15" i="27"/>
  <c r="I14" i="24"/>
  <c r="D14" i="26" s="1"/>
  <c r="I14" i="25"/>
  <c r="J14" i="26" s="1"/>
  <c r="AB14" i="27"/>
  <c r="G13" i="25"/>
  <c r="H13" i="26" s="1"/>
  <c r="L13" i="26" s="1"/>
  <c r="G13" i="24"/>
  <c r="B13" i="26" s="1"/>
  <c r="AD16" i="27" l="1"/>
  <c r="I15" i="24"/>
  <c r="D15" i="26" s="1"/>
  <c r="I15" i="25"/>
  <c r="J15" i="26" s="1"/>
  <c r="AC16" i="27"/>
  <c r="H15" i="25"/>
  <c r="I15" i="26" s="1"/>
  <c r="H15" i="24"/>
  <c r="C15" i="26" s="1"/>
  <c r="AB15" i="27"/>
  <c r="G14" i="25"/>
  <c r="H14" i="26" s="1"/>
  <c r="L14" i="26" s="1"/>
  <c r="G14" i="24"/>
  <c r="B14" i="26" s="1"/>
  <c r="N14" i="26" s="1"/>
  <c r="AC17" i="27" l="1"/>
  <c r="H16" i="25"/>
  <c r="I16" i="26" s="1"/>
  <c r="H16" i="24"/>
  <c r="C16" i="26" s="1"/>
  <c r="AD17" i="27"/>
  <c r="I16" i="25"/>
  <c r="J16" i="26" s="1"/>
  <c r="I16" i="24"/>
  <c r="D16" i="26" s="1"/>
  <c r="AB16" i="27"/>
  <c r="G15" i="24"/>
  <c r="B15" i="26" s="1"/>
  <c r="N15" i="26" s="1"/>
  <c r="G15" i="25"/>
  <c r="H15" i="26" s="1"/>
  <c r="L15" i="26" s="1"/>
  <c r="AD18" i="27" l="1"/>
  <c r="I17" i="24"/>
  <c r="D17" i="26" s="1"/>
  <c r="I17" i="25"/>
  <c r="J17" i="26" s="1"/>
  <c r="AB17" i="27"/>
  <c r="G16" i="25"/>
  <c r="H16" i="26" s="1"/>
  <c r="L16" i="26" s="1"/>
  <c r="G16" i="24"/>
  <c r="B16" i="26" s="1"/>
  <c r="N16" i="26" s="1"/>
  <c r="AC18" i="27"/>
  <c r="H17" i="25"/>
  <c r="I17" i="26" s="1"/>
  <c r="H17" i="24"/>
  <c r="C17" i="26" s="1"/>
  <c r="AB18" i="27" l="1"/>
  <c r="G17" i="25"/>
  <c r="H17" i="26" s="1"/>
  <c r="L17" i="26" s="1"/>
  <c r="G17" i="24"/>
  <c r="B17" i="26" s="1"/>
  <c r="N17" i="26" s="1"/>
  <c r="AD19" i="27"/>
  <c r="I18" i="24"/>
  <c r="D18" i="26" s="1"/>
  <c r="I18" i="25"/>
  <c r="J18" i="26" s="1"/>
  <c r="AC19" i="27"/>
  <c r="H18" i="25"/>
  <c r="I18" i="26" s="1"/>
  <c r="H18" i="24"/>
  <c r="C18" i="26" s="1"/>
  <c r="AC20" i="27" l="1"/>
  <c r="H19" i="25"/>
  <c r="I19" i="26" s="1"/>
  <c r="H19" i="24"/>
  <c r="C19" i="26" s="1"/>
  <c r="AB19" i="27"/>
  <c r="G18" i="25"/>
  <c r="H18" i="26" s="1"/>
  <c r="L18" i="26" s="1"/>
  <c r="G18" i="24"/>
  <c r="B18" i="26" s="1"/>
  <c r="N18" i="26" s="1"/>
  <c r="AD20" i="27"/>
  <c r="I19" i="25"/>
  <c r="J19" i="26" s="1"/>
  <c r="I19" i="24"/>
  <c r="D19" i="26" s="1"/>
  <c r="N19" i="26" s="1"/>
  <c r="AD21" i="27" l="1"/>
  <c r="I20" i="24"/>
  <c r="D20" i="26" s="1"/>
  <c r="N20" i="26" s="1"/>
  <c r="I20" i="25"/>
  <c r="J20" i="26" s="1"/>
  <c r="AB20" i="27"/>
  <c r="G19" i="25"/>
  <c r="H19" i="26" s="1"/>
  <c r="L19" i="26" s="1"/>
  <c r="G19" i="24"/>
  <c r="B19" i="26" s="1"/>
  <c r="AC21" i="27"/>
  <c r="H20" i="25"/>
  <c r="I20" i="26" s="1"/>
  <c r="H20" i="24"/>
  <c r="C20" i="26" s="1"/>
  <c r="AB21" i="27" l="1"/>
  <c r="G20" i="25"/>
  <c r="H20" i="26" s="1"/>
  <c r="L20" i="26" s="1"/>
  <c r="G20" i="24"/>
  <c r="B20" i="26" s="1"/>
  <c r="AC22" i="27"/>
  <c r="H21" i="25"/>
  <c r="I21" i="26" s="1"/>
  <c r="H21" i="24"/>
  <c r="C21" i="26" s="1"/>
  <c r="AD22" i="27"/>
  <c r="I21" i="25"/>
  <c r="J21" i="26" s="1"/>
  <c r="I21" i="24"/>
  <c r="D21" i="26" s="1"/>
  <c r="N21" i="26" s="1"/>
  <c r="AD23" i="27" l="1"/>
  <c r="I22" i="24"/>
  <c r="D22" i="26" s="1"/>
  <c r="I22" i="25"/>
  <c r="J22" i="26" s="1"/>
  <c r="AC23" i="27"/>
  <c r="H22" i="24"/>
  <c r="C22" i="26" s="1"/>
  <c r="H22" i="25"/>
  <c r="I22" i="26" s="1"/>
  <c r="AB22" i="27"/>
  <c r="G21" i="24"/>
  <c r="B21" i="26" s="1"/>
  <c r="G21" i="25"/>
  <c r="H21" i="26" s="1"/>
  <c r="L21" i="26" s="1"/>
  <c r="AC24" i="27" l="1"/>
  <c r="H23" i="25"/>
  <c r="I23" i="26" s="1"/>
  <c r="H23" i="24"/>
  <c r="C23" i="26" s="1"/>
  <c r="AB23" i="27"/>
  <c r="G22" i="24"/>
  <c r="B22" i="26" s="1"/>
  <c r="N22" i="26" s="1"/>
  <c r="G22" i="25"/>
  <c r="H22" i="26" s="1"/>
  <c r="L22" i="26" s="1"/>
  <c r="AD24" i="27"/>
  <c r="I23" i="25"/>
  <c r="J23" i="26" s="1"/>
  <c r="I23" i="24"/>
  <c r="D23" i="26" s="1"/>
  <c r="AB24" i="27" l="1"/>
  <c r="G23" i="25"/>
  <c r="H23" i="26" s="1"/>
  <c r="L23" i="26" s="1"/>
  <c r="G23" i="24"/>
  <c r="B23" i="26" s="1"/>
  <c r="N23" i="26" s="1"/>
  <c r="AD25" i="27"/>
  <c r="I24" i="24"/>
  <c r="D24" i="26" s="1"/>
  <c r="I24" i="25"/>
  <c r="J24" i="26" s="1"/>
  <c r="AC25" i="27"/>
  <c r="H24" i="25"/>
  <c r="I24" i="26" s="1"/>
  <c r="H24" i="24"/>
  <c r="C24" i="26" s="1"/>
  <c r="AD26" i="27" l="1"/>
  <c r="I25" i="25"/>
  <c r="J25" i="26" s="1"/>
  <c r="I25" i="24"/>
  <c r="D25" i="26" s="1"/>
  <c r="AC26" i="27"/>
  <c r="H25" i="25"/>
  <c r="I25" i="26" s="1"/>
  <c r="H25" i="24"/>
  <c r="C25" i="26" s="1"/>
  <c r="AB25" i="27"/>
  <c r="G24" i="25"/>
  <c r="H24" i="26" s="1"/>
  <c r="L24" i="26" s="1"/>
  <c r="G24" i="24"/>
  <c r="B24" i="26" s="1"/>
  <c r="N24" i="26" s="1"/>
  <c r="AC27" i="27" l="1"/>
  <c r="H26" i="25"/>
  <c r="I26" i="26" s="1"/>
  <c r="H26" i="24"/>
  <c r="C26" i="26" s="1"/>
  <c r="AD27" i="27"/>
  <c r="I26" i="25"/>
  <c r="J26" i="26" s="1"/>
  <c r="I26" i="24"/>
  <c r="D26" i="26" s="1"/>
  <c r="AB26" i="27"/>
  <c r="G25" i="24"/>
  <c r="B25" i="26" s="1"/>
  <c r="N25" i="26" s="1"/>
  <c r="G25" i="25"/>
  <c r="H25" i="26" s="1"/>
  <c r="L25" i="26" s="1"/>
  <c r="AD28" i="27" l="1"/>
  <c r="I27" i="24"/>
  <c r="D27" i="26" s="1"/>
  <c r="I27" i="25"/>
  <c r="J27" i="26" s="1"/>
  <c r="AB27" i="27"/>
  <c r="G26" i="24"/>
  <c r="B26" i="26" s="1"/>
  <c r="N26" i="26" s="1"/>
  <c r="G26" i="25"/>
  <c r="H26" i="26" s="1"/>
  <c r="L26" i="26" s="1"/>
  <c r="AC28" i="27"/>
  <c r="H27" i="24"/>
  <c r="C27" i="26" s="1"/>
  <c r="H27" i="25"/>
  <c r="I27" i="26" s="1"/>
  <c r="AB28" i="27" l="1"/>
  <c r="G27" i="25"/>
  <c r="H27" i="26" s="1"/>
  <c r="L27" i="26" s="1"/>
  <c r="G27" i="24"/>
  <c r="B27" i="26" s="1"/>
  <c r="N27" i="26" s="1"/>
  <c r="AD29" i="27"/>
  <c r="I28" i="24"/>
  <c r="D28" i="26" s="1"/>
  <c r="I28" i="25"/>
  <c r="J28" i="26" s="1"/>
  <c r="AC29" i="27"/>
  <c r="H28" i="24"/>
  <c r="C28" i="26" s="1"/>
  <c r="H28" i="25"/>
  <c r="I28" i="26" s="1"/>
  <c r="AD30" i="27" l="1"/>
  <c r="I29" i="24"/>
  <c r="D29" i="26" s="1"/>
  <c r="N29" i="26" s="1"/>
  <c r="I29" i="25"/>
  <c r="J29" i="26" s="1"/>
  <c r="AC30" i="27"/>
  <c r="H29" i="25"/>
  <c r="I29" i="26" s="1"/>
  <c r="H29" i="24"/>
  <c r="C29" i="26" s="1"/>
  <c r="AB29" i="27"/>
  <c r="G28" i="25"/>
  <c r="H28" i="26" s="1"/>
  <c r="L28" i="26" s="1"/>
  <c r="G28" i="24"/>
  <c r="B28" i="26" s="1"/>
  <c r="N28" i="26" s="1"/>
  <c r="AC31" i="27" l="1"/>
  <c r="H30" i="25"/>
  <c r="I30" i="26" s="1"/>
  <c r="H30" i="24"/>
  <c r="C30" i="26" s="1"/>
  <c r="AD31" i="27"/>
  <c r="I30" i="25"/>
  <c r="J30" i="26" s="1"/>
  <c r="I30" i="24"/>
  <c r="D30" i="26" s="1"/>
  <c r="N30" i="26" s="1"/>
  <c r="AB30" i="27"/>
  <c r="G29" i="24"/>
  <c r="B29" i="26" s="1"/>
  <c r="G29" i="25"/>
  <c r="H29" i="26" s="1"/>
  <c r="L29" i="26" s="1"/>
  <c r="AB31" i="27" l="1"/>
  <c r="G30" i="24"/>
  <c r="B30" i="26" s="1"/>
  <c r="G30" i="25"/>
  <c r="H30" i="26" s="1"/>
  <c r="L30" i="26" s="1"/>
  <c r="AD32" i="27"/>
  <c r="I31" i="25"/>
  <c r="J31" i="26" s="1"/>
  <c r="I31" i="24"/>
  <c r="D31" i="26" s="1"/>
  <c r="N31" i="26" s="1"/>
  <c r="AC32" i="27"/>
  <c r="H31" i="25"/>
  <c r="I31" i="26" s="1"/>
  <c r="H31" i="24"/>
  <c r="C31" i="26" s="1"/>
  <c r="AC33" i="27" l="1"/>
  <c r="H32" i="24"/>
  <c r="C32" i="26" s="1"/>
  <c r="H32" i="25"/>
  <c r="I32" i="26" s="1"/>
  <c r="AD33" i="27"/>
  <c r="I32" i="25"/>
  <c r="J32" i="26" s="1"/>
  <c r="I32" i="24"/>
  <c r="D32" i="26" s="1"/>
  <c r="N32" i="26" s="1"/>
  <c r="AB32" i="27"/>
  <c r="G31" i="24"/>
  <c r="B31" i="26" s="1"/>
  <c r="G31" i="25"/>
  <c r="H31" i="26" s="1"/>
  <c r="L31" i="26" s="1"/>
  <c r="AB33" i="27" l="1"/>
  <c r="G32" i="25"/>
  <c r="H32" i="26" s="1"/>
  <c r="L32" i="26" s="1"/>
  <c r="G32" i="24"/>
  <c r="B32" i="26" s="1"/>
  <c r="AD34" i="27"/>
  <c r="I33" i="24"/>
  <c r="D33" i="26" s="1"/>
  <c r="N33" i="26" s="1"/>
  <c r="I33" i="25"/>
  <c r="J33" i="26" s="1"/>
  <c r="AC34" i="27"/>
  <c r="H33" i="25"/>
  <c r="I33" i="26" s="1"/>
  <c r="H33" i="24"/>
  <c r="C33" i="26" s="1"/>
  <c r="AC35" i="27" l="1"/>
  <c r="H34" i="24"/>
  <c r="C34" i="26" s="1"/>
  <c r="H34" i="25"/>
  <c r="I34" i="26" s="1"/>
  <c r="AD35" i="27"/>
  <c r="I34" i="25"/>
  <c r="J34" i="26" s="1"/>
  <c r="I34" i="24"/>
  <c r="D34" i="26" s="1"/>
  <c r="N34" i="26" s="1"/>
  <c r="AB34" i="27"/>
  <c r="G33" i="24"/>
  <c r="B33" i="26" s="1"/>
  <c r="G33" i="25"/>
  <c r="H33" i="26" s="1"/>
  <c r="L33" i="26" s="1"/>
  <c r="AB35" i="27" l="1"/>
  <c r="G34" i="24"/>
  <c r="B34" i="26" s="1"/>
  <c r="G34" i="25"/>
  <c r="H34" i="26" s="1"/>
  <c r="L34" i="26" s="1"/>
  <c r="AD36" i="27"/>
  <c r="I35" i="24"/>
  <c r="D35" i="26" s="1"/>
  <c r="N35" i="26" s="1"/>
  <c r="I35" i="25"/>
  <c r="J35" i="26" s="1"/>
  <c r="AC36" i="27"/>
  <c r="H35" i="24"/>
  <c r="C35" i="26" s="1"/>
  <c r="H35" i="25"/>
  <c r="I35" i="26" s="1"/>
  <c r="AC37" i="27" l="1"/>
  <c r="H36" i="25"/>
  <c r="I36" i="26" s="1"/>
  <c r="H36" i="24"/>
  <c r="C36" i="26" s="1"/>
  <c r="AD37" i="27"/>
  <c r="I36" i="24"/>
  <c r="D36" i="26" s="1"/>
  <c r="N36" i="26" s="1"/>
  <c r="I36" i="25"/>
  <c r="J36" i="26" s="1"/>
  <c r="AB36" i="27"/>
  <c r="G35" i="25"/>
  <c r="H35" i="26" s="1"/>
  <c r="L35" i="26" s="1"/>
  <c r="G35" i="24"/>
  <c r="B35" i="26" s="1"/>
  <c r="AB37" i="27" l="1"/>
  <c r="G36" i="24"/>
  <c r="B36" i="26" s="1"/>
  <c r="G36" i="25"/>
  <c r="H36" i="26" s="1"/>
  <c r="L36" i="26" s="1"/>
  <c r="AD38" i="27"/>
  <c r="I37" i="25"/>
  <c r="J37" i="26" s="1"/>
  <c r="I37" i="24"/>
  <c r="D37" i="26" s="1"/>
  <c r="N37" i="26" s="1"/>
  <c r="AC38" i="27"/>
  <c r="H37" i="25"/>
  <c r="I37" i="26" s="1"/>
  <c r="H37" i="24"/>
  <c r="C37" i="26" s="1"/>
  <c r="AD39" i="27" l="1"/>
  <c r="I38" i="25"/>
  <c r="J38" i="26" s="1"/>
  <c r="I38" i="24"/>
  <c r="D38" i="26" s="1"/>
  <c r="AC39" i="27"/>
  <c r="H38" i="25"/>
  <c r="I38" i="26" s="1"/>
  <c r="H38" i="24"/>
  <c r="C38" i="26" s="1"/>
  <c r="AB38" i="27"/>
  <c r="G37" i="24"/>
  <c r="B37" i="26" s="1"/>
  <c r="G37" i="25"/>
  <c r="H37" i="26" s="1"/>
  <c r="L37" i="26" s="1"/>
  <c r="AB39" i="27" l="1"/>
  <c r="G38" i="25"/>
  <c r="H38" i="26" s="1"/>
  <c r="L38" i="26" s="1"/>
  <c r="G38" i="24"/>
  <c r="B38" i="26" s="1"/>
  <c r="N38" i="26" s="1"/>
  <c r="AC40" i="27"/>
  <c r="H39" i="24"/>
  <c r="C39" i="26" s="1"/>
  <c r="H39" i="25"/>
  <c r="I39" i="26" s="1"/>
  <c r="AD40" i="27"/>
  <c r="I39" i="24"/>
  <c r="D39" i="26" s="1"/>
  <c r="N39" i="26" s="1"/>
  <c r="I39" i="25"/>
  <c r="J39" i="26" s="1"/>
  <c r="AC41" i="27" l="1"/>
  <c r="H40" i="25"/>
  <c r="I40" i="26" s="1"/>
  <c r="H40" i="24"/>
  <c r="C40" i="26" s="1"/>
  <c r="AD41" i="27"/>
  <c r="I40" i="25"/>
  <c r="J40" i="26" s="1"/>
  <c r="I40" i="24"/>
  <c r="D40" i="26" s="1"/>
  <c r="N40" i="26" s="1"/>
  <c r="AB40" i="27"/>
  <c r="G39" i="25"/>
  <c r="H39" i="26" s="1"/>
  <c r="L39" i="26" s="1"/>
  <c r="G39" i="24"/>
  <c r="B39" i="26" s="1"/>
  <c r="AD42" i="27" l="1"/>
  <c r="I41" i="25"/>
  <c r="J41" i="26" s="1"/>
  <c r="I41" i="24"/>
  <c r="D41" i="26" s="1"/>
  <c r="N41" i="26" s="1"/>
  <c r="AB41" i="27"/>
  <c r="G40" i="25"/>
  <c r="H40" i="26" s="1"/>
  <c r="L40" i="26" s="1"/>
  <c r="G40" i="24"/>
  <c r="B40" i="26" s="1"/>
  <c r="AC42" i="27"/>
  <c r="H41" i="24"/>
  <c r="C41" i="26" s="1"/>
  <c r="H41" i="25"/>
  <c r="I41" i="26" s="1"/>
  <c r="AC43" i="27" l="1"/>
  <c r="H42" i="25"/>
  <c r="I42" i="26" s="1"/>
  <c r="H42" i="24"/>
  <c r="C42" i="26" s="1"/>
  <c r="AB42" i="27"/>
  <c r="G41" i="25"/>
  <c r="H41" i="26" s="1"/>
  <c r="L41" i="26" s="1"/>
  <c r="G41" i="24"/>
  <c r="B41" i="26" s="1"/>
  <c r="AD43" i="27"/>
  <c r="I42" i="25"/>
  <c r="J42" i="26" s="1"/>
  <c r="I42" i="24"/>
  <c r="D42" i="26" s="1"/>
  <c r="N42" i="26" s="1"/>
  <c r="AB43" i="27" l="1"/>
  <c r="G42" i="24"/>
  <c r="B42" i="26" s="1"/>
  <c r="G42" i="25"/>
  <c r="H42" i="26" s="1"/>
  <c r="L42" i="26" s="1"/>
  <c r="AD44" i="27"/>
  <c r="I43" i="24"/>
  <c r="D43" i="26" s="1"/>
  <c r="I43" i="25"/>
  <c r="J43" i="26" s="1"/>
  <c r="AC44" i="27"/>
  <c r="H43" i="24"/>
  <c r="C43" i="26" s="1"/>
  <c r="H43" i="25"/>
  <c r="I43" i="26" s="1"/>
  <c r="AC45" i="27" l="1"/>
  <c r="H44" i="25"/>
  <c r="I44" i="26" s="1"/>
  <c r="H44" i="24"/>
  <c r="C44" i="26" s="1"/>
  <c r="AD45" i="27"/>
  <c r="I44" i="25"/>
  <c r="J44" i="26" s="1"/>
  <c r="I44" i="24"/>
  <c r="D44" i="26" s="1"/>
  <c r="AB44" i="27"/>
  <c r="G43" i="25"/>
  <c r="H43" i="26" s="1"/>
  <c r="L43" i="26" s="1"/>
  <c r="G43" i="24"/>
  <c r="B43" i="26" s="1"/>
  <c r="N43" i="26" s="1"/>
  <c r="AD46" i="27" l="1"/>
  <c r="I45" i="25"/>
  <c r="J45" i="26" s="1"/>
  <c r="I45" i="24"/>
  <c r="D45" i="26" s="1"/>
  <c r="AB45" i="27"/>
  <c r="G44" i="24"/>
  <c r="B44" i="26" s="1"/>
  <c r="N44" i="26" s="1"/>
  <c r="G44" i="25"/>
  <c r="H44" i="26" s="1"/>
  <c r="L44" i="26" s="1"/>
  <c r="AC46" i="27"/>
  <c r="H45" i="25"/>
  <c r="I45" i="26" s="1"/>
  <c r="H45" i="24"/>
  <c r="C45" i="26" s="1"/>
  <c r="AB46" i="27" l="1"/>
  <c r="G45" i="25"/>
  <c r="H45" i="26" s="1"/>
  <c r="L45" i="26" s="1"/>
  <c r="G45" i="24"/>
  <c r="B45" i="26" s="1"/>
  <c r="N45" i="26" s="1"/>
  <c r="AC47" i="27"/>
  <c r="H46" i="24"/>
  <c r="C46" i="26" s="1"/>
  <c r="H46" i="25"/>
  <c r="I46" i="26" s="1"/>
  <c r="AD47" i="27"/>
  <c r="I46" i="25"/>
  <c r="J46" i="26" s="1"/>
  <c r="I46" i="24"/>
  <c r="D46" i="26" s="1"/>
  <c r="AC48" i="27" l="1"/>
  <c r="H47" i="24"/>
  <c r="C47" i="26" s="1"/>
  <c r="H47" i="25"/>
  <c r="I47" i="26" s="1"/>
  <c r="AD48" i="27"/>
  <c r="I47" i="24"/>
  <c r="D47" i="26" s="1"/>
  <c r="N47" i="26" s="1"/>
  <c r="I47" i="25"/>
  <c r="J47" i="26" s="1"/>
  <c r="AB47" i="27"/>
  <c r="G46" i="24"/>
  <c r="B46" i="26" s="1"/>
  <c r="N46" i="26" s="1"/>
  <c r="G46" i="25"/>
  <c r="H46" i="26" s="1"/>
  <c r="L46" i="26" s="1"/>
  <c r="AC49" i="27" l="1"/>
  <c r="H48" i="25"/>
  <c r="I48" i="26" s="1"/>
  <c r="H48" i="24"/>
  <c r="C48" i="26" s="1"/>
  <c r="AD49" i="27"/>
  <c r="I48" i="25"/>
  <c r="J48" i="26" s="1"/>
  <c r="I48" i="24"/>
  <c r="D48" i="26" s="1"/>
  <c r="AB48" i="27"/>
  <c r="G47" i="25"/>
  <c r="H47" i="26" s="1"/>
  <c r="L47" i="26" s="1"/>
  <c r="G47" i="24"/>
  <c r="B47" i="26" s="1"/>
  <c r="AB49" i="27" l="1"/>
  <c r="G48" i="25"/>
  <c r="H48" i="26" s="1"/>
  <c r="L48" i="26" s="1"/>
  <c r="G48" i="24"/>
  <c r="B48" i="26" s="1"/>
  <c r="N48" i="26" s="1"/>
  <c r="AD50" i="27"/>
  <c r="I49" i="25"/>
  <c r="J49" i="26" s="1"/>
  <c r="I49" i="24"/>
  <c r="D49" i="26" s="1"/>
  <c r="N49" i="26" s="1"/>
  <c r="AC50" i="27"/>
  <c r="H49" i="25"/>
  <c r="I49" i="26" s="1"/>
  <c r="H49" i="24"/>
  <c r="C49" i="26" s="1"/>
  <c r="AB50" i="27" l="1"/>
  <c r="G49" i="25"/>
  <c r="H49" i="26" s="1"/>
  <c r="L49" i="26" s="1"/>
  <c r="G49" i="24"/>
  <c r="B49" i="26" s="1"/>
  <c r="AD51" i="27"/>
  <c r="I50" i="24"/>
  <c r="D50" i="26" s="1"/>
  <c r="N50" i="26" s="1"/>
  <c r="I50" i="25"/>
  <c r="J50" i="26" s="1"/>
  <c r="AC51" i="27"/>
  <c r="H50" i="25"/>
  <c r="I50" i="26" s="1"/>
  <c r="H50" i="24"/>
  <c r="C50" i="26" s="1"/>
  <c r="AD52" i="27" l="1"/>
  <c r="I51" i="25"/>
  <c r="J51" i="26" s="1"/>
  <c r="I51" i="24"/>
  <c r="D51" i="26" s="1"/>
  <c r="N51" i="26" s="1"/>
  <c r="AC52" i="27"/>
  <c r="H51" i="25"/>
  <c r="I51" i="26" s="1"/>
  <c r="H51" i="24"/>
  <c r="C51" i="26" s="1"/>
  <c r="AB51" i="27"/>
  <c r="G50" i="25"/>
  <c r="H50" i="26" s="1"/>
  <c r="L50" i="26" s="1"/>
  <c r="G50" i="24"/>
  <c r="B50" i="26" s="1"/>
  <c r="AC53" i="27" l="1"/>
  <c r="H52" i="25"/>
  <c r="I52" i="26" s="1"/>
  <c r="H52" i="24"/>
  <c r="C52" i="26" s="1"/>
  <c r="AB52" i="27"/>
  <c r="G51" i="24"/>
  <c r="B51" i="26" s="1"/>
  <c r="G51" i="25"/>
  <c r="H51" i="26" s="1"/>
  <c r="L51" i="26" s="1"/>
  <c r="AD53" i="27"/>
  <c r="I52" i="24"/>
  <c r="D52" i="26" s="1"/>
  <c r="N52" i="26" s="1"/>
  <c r="I52" i="25"/>
  <c r="J52" i="26" s="1"/>
  <c r="AB53" i="27" l="1"/>
  <c r="G52" i="24"/>
  <c r="B52" i="26" s="1"/>
  <c r="G52" i="25"/>
  <c r="H52" i="26" s="1"/>
  <c r="L52" i="26" s="1"/>
  <c r="AD54" i="27"/>
  <c r="I53" i="25"/>
  <c r="J53" i="26" s="1"/>
  <c r="I53" i="24"/>
  <c r="D53" i="26" s="1"/>
  <c r="N53" i="26" s="1"/>
  <c r="AC54" i="27"/>
  <c r="H53" i="25"/>
  <c r="I53" i="26" s="1"/>
  <c r="H53" i="24"/>
  <c r="C53" i="26" s="1"/>
  <c r="AC55" i="27" l="1"/>
  <c r="H54" i="25"/>
  <c r="I54" i="26" s="1"/>
  <c r="H54" i="24"/>
  <c r="C54" i="26" s="1"/>
  <c r="AD55" i="27"/>
  <c r="I54" i="24"/>
  <c r="D54" i="26" s="1"/>
  <c r="N54" i="26" s="1"/>
  <c r="I54" i="25"/>
  <c r="J54" i="26" s="1"/>
  <c r="AB54" i="27"/>
  <c r="G53" i="25"/>
  <c r="H53" i="26" s="1"/>
  <c r="L53" i="26" s="1"/>
  <c r="G53" i="24"/>
  <c r="B53" i="26" s="1"/>
  <c r="AB55" i="27" l="1"/>
  <c r="G54" i="25"/>
  <c r="H54" i="26" s="1"/>
  <c r="L54" i="26" s="1"/>
  <c r="G54" i="24"/>
  <c r="B54" i="26" s="1"/>
  <c r="AD56" i="27"/>
  <c r="I55" i="25"/>
  <c r="J55" i="26" s="1"/>
  <c r="I55" i="24"/>
  <c r="D55" i="26" s="1"/>
  <c r="AC56" i="27"/>
  <c r="H55" i="25"/>
  <c r="I55" i="26" s="1"/>
  <c r="H55" i="24"/>
  <c r="C55" i="26" s="1"/>
  <c r="AD57" i="27" l="1"/>
  <c r="I56" i="25"/>
  <c r="J56" i="26" s="1"/>
  <c r="I56" i="24"/>
  <c r="D56" i="26" s="1"/>
  <c r="AC57" i="27"/>
  <c r="H56" i="25"/>
  <c r="I56" i="26" s="1"/>
  <c r="H56" i="24"/>
  <c r="C56" i="26" s="1"/>
  <c r="AB56" i="27"/>
  <c r="G55" i="25"/>
  <c r="H55" i="26" s="1"/>
  <c r="L55" i="26" s="1"/>
  <c r="G55" i="24"/>
  <c r="B55" i="26" s="1"/>
  <c r="N55" i="26" s="1"/>
  <c r="AC58" i="27" l="1"/>
  <c r="H57" i="25"/>
  <c r="I57" i="26" s="1"/>
  <c r="H57" i="24"/>
  <c r="C57" i="26" s="1"/>
  <c r="AD58" i="27"/>
  <c r="I57" i="25"/>
  <c r="J57" i="26" s="1"/>
  <c r="I57" i="24"/>
  <c r="D57" i="26" s="1"/>
  <c r="N57" i="26" s="1"/>
  <c r="AB57" i="27"/>
  <c r="G56" i="25"/>
  <c r="H56" i="26" s="1"/>
  <c r="L56" i="26" s="1"/>
  <c r="G56" i="24"/>
  <c r="B56" i="26" s="1"/>
  <c r="N56" i="26" s="1"/>
  <c r="AD59" i="27" l="1"/>
  <c r="I58" i="25"/>
  <c r="J58" i="26" s="1"/>
  <c r="I58" i="24"/>
  <c r="D58" i="26" s="1"/>
  <c r="AB58" i="27"/>
  <c r="G57" i="25"/>
  <c r="H57" i="26" s="1"/>
  <c r="L57" i="26" s="1"/>
  <c r="G57" i="24"/>
  <c r="B57" i="26" s="1"/>
  <c r="AC59" i="27"/>
  <c r="H58" i="25"/>
  <c r="I58" i="26" s="1"/>
  <c r="H58" i="24"/>
  <c r="C58" i="26" s="1"/>
  <c r="AC60" i="27" l="1"/>
  <c r="H59" i="24"/>
  <c r="C59" i="26" s="1"/>
  <c r="H59" i="25"/>
  <c r="I59" i="26" s="1"/>
  <c r="AB59" i="27"/>
  <c r="G58" i="25"/>
  <c r="H58" i="26" s="1"/>
  <c r="L58" i="26" s="1"/>
  <c r="G58" i="24"/>
  <c r="B58" i="26" s="1"/>
  <c r="N58" i="26" s="1"/>
  <c r="AD60" i="27"/>
  <c r="I59" i="25"/>
  <c r="J59" i="26" s="1"/>
  <c r="I59" i="24"/>
  <c r="D59" i="26" s="1"/>
  <c r="AB60" i="27" l="1"/>
  <c r="G59" i="25"/>
  <c r="H59" i="26" s="1"/>
  <c r="L59" i="26" s="1"/>
  <c r="G59" i="24"/>
  <c r="B59" i="26" s="1"/>
  <c r="N59" i="26" s="1"/>
  <c r="AD61" i="27"/>
  <c r="I60" i="25"/>
  <c r="J60" i="26" s="1"/>
  <c r="I60" i="24"/>
  <c r="D60" i="26" s="1"/>
  <c r="AC61" i="27"/>
  <c r="H60" i="24"/>
  <c r="C60" i="26" s="1"/>
  <c r="H60" i="25"/>
  <c r="I60" i="26" s="1"/>
  <c r="AD62" i="27" l="1"/>
  <c r="I61" i="25"/>
  <c r="J61" i="26" s="1"/>
  <c r="I61" i="24"/>
  <c r="D61" i="26" s="1"/>
  <c r="AC62" i="27"/>
  <c r="H61" i="24"/>
  <c r="C61" i="26" s="1"/>
  <c r="H61" i="25"/>
  <c r="I61" i="26" s="1"/>
  <c r="AB61" i="27"/>
  <c r="G60" i="25"/>
  <c r="H60" i="26" s="1"/>
  <c r="L60" i="26" s="1"/>
  <c r="G60" i="24"/>
  <c r="B60" i="26" s="1"/>
  <c r="N60" i="26" s="1"/>
  <c r="AC63" i="27" l="1"/>
  <c r="H62" i="24"/>
  <c r="C62" i="26" s="1"/>
  <c r="H62" i="25"/>
  <c r="I62" i="26" s="1"/>
  <c r="AD63" i="27"/>
  <c r="I62" i="24"/>
  <c r="D62" i="26" s="1"/>
  <c r="I62" i="25"/>
  <c r="J62" i="26" s="1"/>
  <c r="AB62" i="27"/>
  <c r="G61" i="24"/>
  <c r="B61" i="26" s="1"/>
  <c r="N61" i="26" s="1"/>
  <c r="G61" i="25"/>
  <c r="H61" i="26" s="1"/>
  <c r="L61" i="26" s="1"/>
  <c r="AD64" i="27" l="1"/>
  <c r="I63" i="25"/>
  <c r="J63" i="26" s="1"/>
  <c r="I63" i="24"/>
  <c r="D63" i="26" s="1"/>
  <c r="AB63" i="27"/>
  <c r="G62" i="25"/>
  <c r="H62" i="26" s="1"/>
  <c r="L62" i="26" s="1"/>
  <c r="G62" i="24"/>
  <c r="B62" i="26" s="1"/>
  <c r="N62" i="26" s="1"/>
  <c r="AC64" i="27"/>
  <c r="H63" i="25"/>
  <c r="I63" i="26" s="1"/>
  <c r="H63" i="24"/>
  <c r="C63" i="26" s="1"/>
  <c r="AB64" i="27" l="1"/>
  <c r="G63" i="24"/>
  <c r="B63" i="26" s="1"/>
  <c r="N63" i="26" s="1"/>
  <c r="G63" i="25"/>
  <c r="H63" i="26" s="1"/>
  <c r="L63" i="26" s="1"/>
  <c r="AD65" i="27"/>
  <c r="I64" i="25"/>
  <c r="J64" i="26" s="1"/>
  <c r="I64" i="24"/>
  <c r="D64" i="26" s="1"/>
  <c r="AC65" i="27"/>
  <c r="H64" i="25"/>
  <c r="I64" i="26" s="1"/>
  <c r="H64" i="24"/>
  <c r="C64" i="26" s="1"/>
  <c r="AD66" i="27" l="1"/>
  <c r="I65" i="24"/>
  <c r="D65" i="26" s="1"/>
  <c r="I65" i="25"/>
  <c r="J65" i="26" s="1"/>
  <c r="AB65" i="27"/>
  <c r="G64" i="24"/>
  <c r="B64" i="26" s="1"/>
  <c r="N64" i="26" s="1"/>
  <c r="G64" i="25"/>
  <c r="H64" i="26" s="1"/>
  <c r="L64" i="26" s="1"/>
  <c r="AC66" i="27"/>
  <c r="H65" i="25"/>
  <c r="I65" i="26" s="1"/>
  <c r="H65" i="24"/>
  <c r="C65" i="26" s="1"/>
  <c r="AB66" i="27" l="1"/>
  <c r="G65" i="25"/>
  <c r="H65" i="26" s="1"/>
  <c r="L65" i="26" s="1"/>
  <c r="G65" i="24"/>
  <c r="B65" i="26" s="1"/>
  <c r="N65" i="26" s="1"/>
  <c r="AC67" i="27"/>
  <c r="H66" i="24"/>
  <c r="C66" i="26" s="1"/>
  <c r="H66" i="25"/>
  <c r="I66" i="26" s="1"/>
  <c r="AD67" i="27"/>
  <c r="I66" i="25"/>
  <c r="J66" i="26" s="1"/>
  <c r="I66" i="24"/>
  <c r="D66" i="26" s="1"/>
  <c r="AC68" i="27" l="1"/>
  <c r="H67" i="25"/>
  <c r="I67" i="26" s="1"/>
  <c r="H67" i="24"/>
  <c r="C67" i="26" s="1"/>
  <c r="AD68" i="27"/>
  <c r="I67" i="24"/>
  <c r="D67" i="26" s="1"/>
  <c r="I67" i="25"/>
  <c r="J67" i="26" s="1"/>
  <c r="AB67" i="27"/>
  <c r="G66" i="25"/>
  <c r="H66" i="26" s="1"/>
  <c r="L66" i="26" s="1"/>
  <c r="G66" i="24"/>
  <c r="B66" i="26" s="1"/>
  <c r="N66" i="26" s="1"/>
  <c r="AD69" i="27" l="1"/>
  <c r="I68" i="24"/>
  <c r="D68" i="26" s="1"/>
  <c r="I68" i="25"/>
  <c r="J68" i="26" s="1"/>
  <c r="AB68" i="27"/>
  <c r="G67" i="25"/>
  <c r="H67" i="26" s="1"/>
  <c r="L67" i="26" s="1"/>
  <c r="G67" i="24"/>
  <c r="B67" i="26" s="1"/>
  <c r="N67" i="26" s="1"/>
  <c r="AC69" i="27"/>
  <c r="H68" i="24"/>
  <c r="C68" i="26" s="1"/>
  <c r="H68" i="25"/>
  <c r="I68" i="26" s="1"/>
  <c r="AB69" i="27" l="1"/>
  <c r="G68" i="24"/>
  <c r="B68" i="26" s="1"/>
  <c r="N68" i="26" s="1"/>
  <c r="G68" i="25"/>
  <c r="H68" i="26" s="1"/>
  <c r="L68" i="26" s="1"/>
  <c r="AC70" i="27"/>
  <c r="H69" i="24"/>
  <c r="C69" i="26" s="1"/>
  <c r="H69" i="25"/>
  <c r="I69" i="26" s="1"/>
  <c r="AD70" i="27"/>
  <c r="I69" i="25"/>
  <c r="J69" i="26" s="1"/>
  <c r="I69" i="24"/>
  <c r="D69" i="26" s="1"/>
  <c r="AC71" i="27" l="1"/>
  <c r="H70" i="24"/>
  <c r="C70" i="26" s="1"/>
  <c r="H70" i="25"/>
  <c r="I70" i="26" s="1"/>
  <c r="AD71" i="27"/>
  <c r="I70" i="25"/>
  <c r="J70" i="26" s="1"/>
  <c r="I70" i="24"/>
  <c r="D70" i="26" s="1"/>
  <c r="AB70" i="27"/>
  <c r="G69" i="25"/>
  <c r="H69" i="26" s="1"/>
  <c r="L69" i="26" s="1"/>
  <c r="G69" i="24"/>
  <c r="B69" i="26" s="1"/>
  <c r="N69" i="26" s="1"/>
  <c r="AC72" i="27" l="1"/>
  <c r="H71" i="25"/>
  <c r="I71" i="26" s="1"/>
  <c r="H71" i="24"/>
  <c r="C71" i="26" s="1"/>
  <c r="AD72" i="27"/>
  <c r="I71" i="25"/>
  <c r="J71" i="26" s="1"/>
  <c r="I71" i="24"/>
  <c r="D71" i="26" s="1"/>
  <c r="AB71" i="27"/>
  <c r="G70" i="25"/>
  <c r="H70" i="26" s="1"/>
  <c r="L70" i="26" s="1"/>
  <c r="G70" i="24"/>
  <c r="B70" i="26" s="1"/>
  <c r="N70" i="26" s="1"/>
  <c r="AD73" i="27" l="1"/>
  <c r="I72" i="25"/>
  <c r="J72" i="26" s="1"/>
  <c r="I72" i="24"/>
  <c r="D72" i="26" s="1"/>
  <c r="AC73" i="27"/>
  <c r="H72" i="25"/>
  <c r="I72" i="26" s="1"/>
  <c r="H72" i="24"/>
  <c r="C72" i="26" s="1"/>
  <c r="AB72" i="27"/>
  <c r="G71" i="25"/>
  <c r="H71" i="26" s="1"/>
  <c r="L71" i="26" s="1"/>
  <c r="G71" i="24"/>
  <c r="B71" i="26" s="1"/>
  <c r="N71" i="26" s="1"/>
  <c r="AC74" i="27" l="1"/>
  <c r="H73" i="24"/>
  <c r="C73" i="26" s="1"/>
  <c r="H73" i="25"/>
  <c r="I73" i="26" s="1"/>
  <c r="AB73" i="27"/>
  <c r="G72" i="25"/>
  <c r="H72" i="26" s="1"/>
  <c r="L72" i="26" s="1"/>
  <c r="G72" i="24"/>
  <c r="B72" i="26" s="1"/>
  <c r="N72" i="26" s="1"/>
  <c r="AD74" i="27"/>
  <c r="I73" i="24"/>
  <c r="D73" i="26" s="1"/>
  <c r="I73" i="25"/>
  <c r="J73" i="26" s="1"/>
  <c r="AB74" i="27" l="1"/>
  <c r="G73" i="25"/>
  <c r="H73" i="26" s="1"/>
  <c r="L73" i="26" s="1"/>
  <c r="G73" i="24"/>
  <c r="B73" i="26" s="1"/>
  <c r="N73" i="26" s="1"/>
  <c r="AD75" i="27"/>
  <c r="I74" i="25"/>
  <c r="J74" i="26" s="1"/>
  <c r="I74" i="24"/>
  <c r="D74" i="26" s="1"/>
  <c r="AC75" i="27"/>
  <c r="H74" i="25"/>
  <c r="I74" i="26" s="1"/>
  <c r="H74" i="24"/>
  <c r="C74" i="26" s="1"/>
  <c r="AD76" i="27" l="1"/>
  <c r="I75" i="25"/>
  <c r="J75" i="26" s="1"/>
  <c r="I75" i="24"/>
  <c r="D75" i="26" s="1"/>
  <c r="AC76" i="27"/>
  <c r="H75" i="24"/>
  <c r="C75" i="26" s="1"/>
  <c r="H75" i="25"/>
  <c r="I75" i="26" s="1"/>
  <c r="AB75" i="27"/>
  <c r="G74" i="25"/>
  <c r="H74" i="26" s="1"/>
  <c r="L74" i="26" s="1"/>
  <c r="G74" i="24"/>
  <c r="B74" i="26" s="1"/>
  <c r="N74" i="26" s="1"/>
  <c r="AC77" i="27" l="1"/>
  <c r="H76" i="25"/>
  <c r="I76" i="26" s="1"/>
  <c r="H76" i="24"/>
  <c r="C76" i="26" s="1"/>
  <c r="AD77" i="27"/>
  <c r="I76" i="25"/>
  <c r="J76" i="26" s="1"/>
  <c r="I76" i="24"/>
  <c r="D76" i="26" s="1"/>
  <c r="AB76" i="27"/>
  <c r="G75" i="25"/>
  <c r="H75" i="26" s="1"/>
  <c r="L75" i="26" s="1"/>
  <c r="G75" i="24"/>
  <c r="B75" i="26" s="1"/>
  <c r="N75" i="26" s="1"/>
  <c r="AD78" i="27" l="1"/>
  <c r="I77" i="25"/>
  <c r="J77" i="26" s="1"/>
  <c r="I77" i="24"/>
  <c r="D77" i="26" s="1"/>
  <c r="AB77" i="27"/>
  <c r="G76" i="24"/>
  <c r="B76" i="26" s="1"/>
  <c r="N76" i="26" s="1"/>
  <c r="G76" i="25"/>
  <c r="H76" i="26" s="1"/>
  <c r="L76" i="26" s="1"/>
  <c r="AC78" i="27"/>
  <c r="H77" i="24"/>
  <c r="C77" i="26" s="1"/>
  <c r="H77" i="25"/>
  <c r="I77" i="26" s="1"/>
  <c r="AB78" i="27" l="1"/>
  <c r="G77" i="25"/>
  <c r="H77" i="26" s="1"/>
  <c r="L77" i="26" s="1"/>
  <c r="G77" i="24"/>
  <c r="B77" i="26" s="1"/>
  <c r="N77" i="26" s="1"/>
  <c r="AD79" i="27"/>
  <c r="I78" i="24"/>
  <c r="D78" i="26" s="1"/>
  <c r="I78" i="25"/>
  <c r="J78" i="26" s="1"/>
  <c r="AC79" i="27"/>
  <c r="H78" i="25"/>
  <c r="I78" i="26" s="1"/>
  <c r="H78" i="24"/>
  <c r="C78" i="26" s="1"/>
  <c r="AD80" i="27" l="1"/>
  <c r="I79" i="25"/>
  <c r="J79" i="26" s="1"/>
  <c r="I79" i="24"/>
  <c r="D79" i="26" s="1"/>
  <c r="AC80" i="27"/>
  <c r="H79" i="24"/>
  <c r="C79" i="26" s="1"/>
  <c r="H79" i="25"/>
  <c r="I79" i="26" s="1"/>
  <c r="AB79" i="27"/>
  <c r="G78" i="24"/>
  <c r="B78" i="26" s="1"/>
  <c r="N78" i="26" s="1"/>
  <c r="G78" i="25"/>
  <c r="H78" i="26" s="1"/>
  <c r="L78" i="26" s="1"/>
  <c r="AD81" i="27" l="1"/>
  <c r="I80" i="25"/>
  <c r="J80" i="26" s="1"/>
  <c r="I80" i="24"/>
  <c r="D80" i="26" s="1"/>
  <c r="AC81" i="27"/>
  <c r="H80" i="25"/>
  <c r="I80" i="26" s="1"/>
  <c r="H80" i="24"/>
  <c r="C80" i="26" s="1"/>
  <c r="AB80" i="27"/>
  <c r="G79" i="24"/>
  <c r="B79" i="26" s="1"/>
  <c r="N79" i="26" s="1"/>
  <c r="G79" i="25"/>
  <c r="H79" i="26" s="1"/>
  <c r="L79" i="26" s="1"/>
  <c r="H81" i="25" l="1"/>
  <c r="I81" i="26" s="1"/>
  <c r="H81" i="24"/>
  <c r="C81" i="26" s="1"/>
  <c r="I81" i="24"/>
  <c r="D81" i="26" s="1"/>
  <c r="I81" i="25"/>
  <c r="J81" i="26" s="1"/>
  <c r="AB81" i="27"/>
  <c r="G80" i="25"/>
  <c r="H80" i="26" s="1"/>
  <c r="L80" i="26" s="1"/>
  <c r="G80" i="24"/>
  <c r="B80" i="26" s="1"/>
  <c r="N80" i="26" s="1"/>
  <c r="G81" i="25" l="1"/>
  <c r="H81" i="26" s="1"/>
  <c r="L81" i="26" s="1"/>
  <c r="G81" i="24"/>
  <c r="B81" i="26" s="1"/>
  <c r="N81" i="26" s="1"/>
  <c r="I95" i="10" l="1"/>
  <c r="M95" i="10" l="1"/>
  <c r="I96" i="10"/>
  <c r="X95" i="10"/>
  <c r="W95" i="10"/>
  <c r="M96" i="10" l="1"/>
  <c r="Z95" i="10"/>
  <c r="AA95" i="10" l="1"/>
  <c r="G95" i="10"/>
  <c r="G96" i="10"/>
  <c r="E96" i="10" l="1"/>
  <c r="A95" i="10"/>
  <c r="Z96" i="10"/>
  <c r="K96" i="10"/>
  <c r="AA96" i="10"/>
  <c r="I97" i="10"/>
  <c r="B95" i="10" l="1"/>
  <c r="M97" i="10"/>
  <c r="F96" i="10"/>
  <c r="E95" i="10"/>
  <c r="Z97" i="10"/>
  <c r="B96" i="10"/>
  <c r="AA97" i="10"/>
  <c r="A96" i="10"/>
  <c r="G97" i="10"/>
  <c r="I98" i="10"/>
  <c r="M98" i="10" l="1"/>
  <c r="E97" i="10"/>
  <c r="Z98" i="10"/>
  <c r="A97" i="10"/>
  <c r="AA98" i="10"/>
  <c r="G98" i="10"/>
  <c r="I99" i="10"/>
  <c r="B97" i="10" l="1"/>
  <c r="M99" i="10"/>
  <c r="E98" i="10"/>
  <c r="Z99" i="10"/>
  <c r="B98" i="10"/>
  <c r="AA99" i="10"/>
  <c r="A98" i="10"/>
  <c r="G99" i="10"/>
  <c r="I100" i="10"/>
  <c r="M100" i="10" l="1"/>
  <c r="E99" i="10"/>
  <c r="Z100" i="10"/>
  <c r="AA100" i="10"/>
  <c r="A99" i="10"/>
  <c r="G100" i="10"/>
  <c r="I101" i="10"/>
  <c r="B99" i="10" l="1"/>
  <c r="M101" i="10"/>
  <c r="E100" i="10"/>
  <c r="Z101" i="10"/>
  <c r="A100" i="10"/>
  <c r="AA101" i="10"/>
  <c r="G101" i="10"/>
  <c r="I102" i="10"/>
  <c r="B100" i="10" l="1"/>
  <c r="M102" i="10"/>
  <c r="E101" i="10"/>
  <c r="Z102" i="10"/>
  <c r="A101" i="10"/>
  <c r="AA102" i="10"/>
  <c r="G102" i="10"/>
  <c r="I103" i="10"/>
  <c r="B101" i="10" l="1"/>
  <c r="M103" i="10"/>
  <c r="E102" i="10"/>
  <c r="Z103" i="10"/>
  <c r="B102" i="10"/>
  <c r="A102" i="10"/>
  <c r="AA103" i="10"/>
  <c r="G103" i="10"/>
  <c r="I104" i="10"/>
  <c r="M104" i="10" l="1"/>
  <c r="E103" i="10"/>
  <c r="Z104" i="10"/>
  <c r="AA104" i="10"/>
  <c r="A103" i="10"/>
  <c r="G104" i="10"/>
  <c r="I105" i="10"/>
  <c r="B103" i="10" l="1"/>
  <c r="M105" i="10"/>
  <c r="E104" i="10"/>
  <c r="Z105" i="10"/>
  <c r="B104" i="10"/>
  <c r="AA105" i="10"/>
  <c r="A104" i="10"/>
  <c r="G105" i="10"/>
  <c r="I106" i="10"/>
  <c r="M106" i="10" l="1"/>
  <c r="E105" i="10"/>
  <c r="Z106" i="10"/>
  <c r="B105" i="10"/>
  <c r="I1166" i="10"/>
  <c r="A105" i="10"/>
  <c r="AA106" i="10"/>
  <c r="G106" i="10"/>
  <c r="I107" i="10"/>
  <c r="M107" i="10" l="1"/>
  <c r="E106" i="10"/>
  <c r="Z107" i="10"/>
  <c r="W1166" i="10"/>
  <c r="Z1166" i="10"/>
  <c r="X1166" i="10"/>
  <c r="M1166" i="10"/>
  <c r="B106" i="10"/>
  <c r="I1167" i="10"/>
  <c r="G1166" i="10"/>
  <c r="AA1166" i="10"/>
  <c r="A106" i="10"/>
  <c r="AA107" i="10"/>
  <c r="G107" i="10"/>
  <c r="I108" i="10"/>
  <c r="M108" i="10" l="1"/>
  <c r="E107" i="10"/>
  <c r="Z1167" i="10"/>
  <c r="Z108" i="10"/>
  <c r="M1167" i="10"/>
  <c r="B1166" i="10"/>
  <c r="B107" i="10"/>
  <c r="AA1167" i="10"/>
  <c r="G1167" i="10"/>
  <c r="I1168" i="10"/>
  <c r="A1166" i="10"/>
  <c r="A107" i="10"/>
  <c r="AA108" i="10"/>
  <c r="G108" i="10"/>
  <c r="I109" i="10"/>
  <c r="M109" i="10" l="1"/>
  <c r="E108" i="10"/>
  <c r="E1167" i="10"/>
  <c r="Z1168" i="10"/>
  <c r="Z109" i="10"/>
  <c r="M1168" i="10"/>
  <c r="B108" i="10"/>
  <c r="B1167" i="10"/>
  <c r="AA1168" i="10"/>
  <c r="G1168" i="10"/>
  <c r="I1169" i="10"/>
  <c r="A1167" i="10"/>
  <c r="AA109" i="10"/>
  <c r="A108" i="10"/>
  <c r="G109" i="10"/>
  <c r="I110" i="10"/>
  <c r="M110" i="10" l="1"/>
  <c r="E1166" i="10"/>
  <c r="E1168" i="10"/>
  <c r="E109" i="10"/>
  <c r="Z1169" i="10"/>
  <c r="Z110" i="10"/>
  <c r="M1169" i="10"/>
  <c r="B109" i="10"/>
  <c r="B1168" i="10"/>
  <c r="A1168" i="10"/>
  <c r="I1170" i="10"/>
  <c r="AA1169" i="10"/>
  <c r="G1169" i="10"/>
  <c r="AA110" i="10"/>
  <c r="A109" i="10"/>
  <c r="G110" i="10"/>
  <c r="I111" i="10"/>
  <c r="M111" i="10" l="1"/>
  <c r="E110" i="10"/>
  <c r="E1169" i="10"/>
  <c r="Z111" i="10"/>
  <c r="Z1170" i="10"/>
  <c r="M1170" i="10"/>
  <c r="B110" i="10"/>
  <c r="B1169" i="10"/>
  <c r="AA1170" i="10"/>
  <c r="I1171" i="10"/>
  <c r="G1170" i="10"/>
  <c r="A1169" i="10"/>
  <c r="AA111" i="10"/>
  <c r="A110" i="10"/>
  <c r="G111" i="10"/>
  <c r="I112" i="10"/>
  <c r="M112" i="10" l="1"/>
  <c r="E111" i="10"/>
  <c r="E1170" i="10"/>
  <c r="Z1171" i="10"/>
  <c r="Z112" i="10"/>
  <c r="M1171" i="10"/>
  <c r="B111" i="10"/>
  <c r="B1170" i="10"/>
  <c r="AA1171" i="10"/>
  <c r="G1171" i="10"/>
  <c r="I1172" i="10"/>
  <c r="A1170" i="10"/>
  <c r="A111" i="10"/>
  <c r="AA112" i="10"/>
  <c r="G112" i="10"/>
  <c r="I113" i="10"/>
  <c r="M113" i="10" l="1"/>
  <c r="E112" i="10"/>
  <c r="E1171" i="10"/>
  <c r="Z1172" i="10"/>
  <c r="M1172" i="10"/>
  <c r="B112" i="10"/>
  <c r="B1171" i="10"/>
  <c r="A1171" i="10"/>
  <c r="I1173" i="10"/>
  <c r="G1172" i="10"/>
  <c r="AA1172" i="10"/>
  <c r="A112" i="10"/>
  <c r="AA113" i="10"/>
  <c r="G113" i="10"/>
  <c r="I114" i="10"/>
  <c r="M114" i="10" l="1"/>
  <c r="E1172" i="10"/>
  <c r="E113" i="10"/>
  <c r="Z1173" i="10"/>
  <c r="M1173" i="10"/>
  <c r="B113" i="10"/>
  <c r="B1172" i="10"/>
  <c r="AA1173" i="10"/>
  <c r="G1173" i="10"/>
  <c r="I1174" i="10"/>
  <c r="A1172" i="10"/>
  <c r="A113" i="10"/>
  <c r="AA114" i="10"/>
  <c r="G114" i="10"/>
  <c r="I115" i="10"/>
  <c r="M115" i="10" l="1"/>
  <c r="E114" i="10"/>
  <c r="E1173" i="10"/>
  <c r="Z1174" i="10"/>
  <c r="M1174" i="10"/>
  <c r="B114" i="10"/>
  <c r="B1173" i="10"/>
  <c r="AA1174" i="10"/>
  <c r="I1175" i="10"/>
  <c r="A1173" i="10"/>
  <c r="G1174" i="10"/>
  <c r="A114" i="10"/>
  <c r="AA115" i="10"/>
  <c r="G115" i="10"/>
  <c r="I116" i="10"/>
  <c r="M116" i="10" l="1"/>
  <c r="E1174" i="10"/>
  <c r="E115" i="10"/>
  <c r="Z1175" i="10"/>
  <c r="M1175" i="10"/>
  <c r="B1174" i="10"/>
  <c r="B115" i="10"/>
  <c r="G1175" i="10"/>
  <c r="I1176" i="10"/>
  <c r="AA1175" i="10"/>
  <c r="A1174" i="10"/>
  <c r="AA116" i="10"/>
  <c r="A115" i="10"/>
  <c r="G116" i="10"/>
  <c r="I117" i="10"/>
  <c r="M117" i="10" l="1"/>
  <c r="E116" i="10"/>
  <c r="E1175" i="10"/>
  <c r="Z1176" i="10"/>
  <c r="M1176" i="10"/>
  <c r="B1175" i="10"/>
  <c r="B116" i="10"/>
  <c r="A1175" i="10"/>
  <c r="G1176" i="10"/>
  <c r="I1177" i="10"/>
  <c r="AA1176" i="10"/>
  <c r="AA117" i="10"/>
  <c r="A116" i="10"/>
  <c r="G117" i="10"/>
  <c r="I118" i="10"/>
  <c r="M118" i="10" l="1"/>
  <c r="E117" i="10"/>
  <c r="E1176" i="10"/>
  <c r="Z1177" i="10"/>
  <c r="M1177" i="10"/>
  <c r="B117" i="10"/>
  <c r="B1176" i="10"/>
  <c r="I1178" i="10"/>
  <c r="G1177" i="10"/>
  <c r="A1176" i="10"/>
  <c r="AA1177" i="10"/>
  <c r="A117" i="10"/>
  <c r="AA118" i="10"/>
  <c r="G118" i="10"/>
  <c r="I119" i="10"/>
  <c r="M119" i="10" l="1"/>
  <c r="E118" i="10"/>
  <c r="E1177" i="10"/>
  <c r="Z1178" i="10"/>
  <c r="M1178" i="10"/>
  <c r="B1177" i="10"/>
  <c r="B118" i="10"/>
  <c r="G1178" i="10"/>
  <c r="I1179" i="10"/>
  <c r="AA1178" i="10"/>
  <c r="A1177" i="10"/>
  <c r="A118" i="10"/>
  <c r="AA119" i="10"/>
  <c r="G119" i="10"/>
  <c r="I120" i="10"/>
  <c r="M120" i="10" l="1"/>
  <c r="E1178" i="10"/>
  <c r="E119" i="10"/>
  <c r="Z1179" i="10"/>
  <c r="M1179" i="10"/>
  <c r="B1178" i="10"/>
  <c r="B119" i="10"/>
  <c r="G1179" i="10"/>
  <c r="A1178" i="10"/>
  <c r="AA1179" i="10"/>
  <c r="I1180" i="10"/>
  <c r="AA120" i="10"/>
  <c r="A119" i="10"/>
  <c r="G120" i="10"/>
  <c r="I121" i="10"/>
  <c r="M121" i="10" l="1"/>
  <c r="E120" i="10"/>
  <c r="E1179" i="10"/>
  <c r="Z1180" i="10"/>
  <c r="M1180" i="10"/>
  <c r="B1179" i="10"/>
  <c r="B120" i="10"/>
  <c r="A1179" i="10"/>
  <c r="I1181" i="10"/>
  <c r="AA1180" i="10"/>
  <c r="G1180" i="10"/>
  <c r="AA121" i="10"/>
  <c r="A120" i="10"/>
  <c r="G121" i="10"/>
  <c r="I122" i="10"/>
  <c r="M122" i="10" l="1"/>
  <c r="E121" i="10"/>
  <c r="E1180" i="10"/>
  <c r="Z1181" i="10"/>
  <c r="M1181" i="10"/>
  <c r="B121" i="10"/>
  <c r="B1180" i="10"/>
  <c r="AA1181" i="10"/>
  <c r="G1181" i="10"/>
  <c r="I1182" i="10"/>
  <c r="A1180" i="10"/>
  <c r="A121" i="10"/>
  <c r="AA122" i="10"/>
  <c r="G122" i="10"/>
  <c r="I123" i="10"/>
  <c r="M123" i="10" l="1"/>
  <c r="E122" i="10"/>
  <c r="E1181" i="10"/>
  <c r="Z1182" i="10"/>
  <c r="M1182" i="10"/>
  <c r="L122" i="10"/>
  <c r="B122" i="10"/>
  <c r="B1181" i="10"/>
  <c r="A1181" i="10"/>
  <c r="G1182" i="10"/>
  <c r="AA1182" i="10"/>
  <c r="I1183" i="10"/>
  <c r="L1166" i="10"/>
  <c r="L1167" i="10"/>
  <c r="L1168" i="10"/>
  <c r="L1169" i="10"/>
  <c r="L1170" i="10"/>
  <c r="L1171" i="10"/>
  <c r="L1172" i="10"/>
  <c r="L1173" i="10"/>
  <c r="L1174" i="10"/>
  <c r="L1175" i="10"/>
  <c r="L1176" i="10"/>
  <c r="L1177" i="10"/>
  <c r="L1178" i="10"/>
  <c r="L1179" i="10"/>
  <c r="L1180" i="10"/>
  <c r="L1181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AA123" i="10"/>
  <c r="A122" i="10"/>
  <c r="G123" i="10"/>
  <c r="I124" i="10"/>
  <c r="AD96" i="10" l="1"/>
  <c r="M124" i="10"/>
  <c r="K101" i="10"/>
  <c r="K95" i="10"/>
  <c r="K112" i="10"/>
  <c r="E123" i="10"/>
  <c r="E1182" i="10"/>
  <c r="Z1183" i="10"/>
  <c r="M1183" i="10"/>
  <c r="K119" i="10"/>
  <c r="K123" i="10"/>
  <c r="K1172" i="10"/>
  <c r="K1176" i="10"/>
  <c r="K117" i="10"/>
  <c r="K110" i="10"/>
  <c r="K115" i="10"/>
  <c r="K97" i="10"/>
  <c r="K103" i="10"/>
  <c r="K120" i="10"/>
  <c r="K107" i="10"/>
  <c r="K116" i="10"/>
  <c r="K111" i="10"/>
  <c r="K1166" i="10"/>
  <c r="K1182" i="10"/>
  <c r="K1170" i="10"/>
  <c r="K1177" i="10"/>
  <c r="K118" i="10"/>
  <c r="K1168" i="10"/>
  <c r="K106" i="10"/>
  <c r="K1179" i="10"/>
  <c r="K1181" i="10"/>
  <c r="K114" i="10"/>
  <c r="K109" i="10"/>
  <c r="K1171" i="10"/>
  <c r="K1175" i="10"/>
  <c r="K100" i="10"/>
  <c r="K98" i="10"/>
  <c r="K102" i="10"/>
  <c r="K108" i="10"/>
  <c r="K1169" i="10"/>
  <c r="K1167" i="10"/>
  <c r="K122" i="10"/>
  <c r="K113" i="10"/>
  <c r="K1180" i="10"/>
  <c r="K99" i="10"/>
  <c r="K104" i="10"/>
  <c r="K121" i="10"/>
  <c r="K105" i="10"/>
  <c r="K1173" i="10"/>
  <c r="K1174" i="10"/>
  <c r="K1178" i="10"/>
  <c r="B1182" i="10"/>
  <c r="B123" i="10"/>
  <c r="L1182" i="10"/>
  <c r="A1182" i="10"/>
  <c r="I1184" i="10"/>
  <c r="G1183" i="10"/>
  <c r="K1183" i="10"/>
  <c r="AA1183" i="10"/>
  <c r="L123" i="10"/>
  <c r="A123" i="10"/>
  <c r="AA124" i="10"/>
  <c r="G124" i="10"/>
  <c r="K124" i="10"/>
  <c r="I125" i="10"/>
  <c r="AD99" i="10" l="1"/>
  <c r="AD116" i="10"/>
  <c r="AD1178" i="10"/>
  <c r="AD113" i="10"/>
  <c r="AD1175" i="10"/>
  <c r="AD118" i="10"/>
  <c r="AD120" i="10"/>
  <c r="AD123" i="10"/>
  <c r="AD106" i="10"/>
  <c r="AD1170" i="10"/>
  <c r="AD1173" i="10"/>
  <c r="AD1167" i="10"/>
  <c r="AD109" i="10"/>
  <c r="AD97" i="10"/>
  <c r="AD105" i="10"/>
  <c r="AD1169" i="10"/>
  <c r="AD114" i="10"/>
  <c r="AD115" i="10"/>
  <c r="AD112" i="10"/>
  <c r="AD1180" i="10"/>
  <c r="AD1168" i="10"/>
  <c r="AD107" i="10"/>
  <c r="AD1172" i="10"/>
  <c r="AD1174" i="10"/>
  <c r="AD122" i="10"/>
  <c r="AD1171" i="10"/>
  <c r="AD1177" i="10"/>
  <c r="AD103" i="10"/>
  <c r="AD119" i="10"/>
  <c r="AD121" i="10"/>
  <c r="AD108" i="10"/>
  <c r="AD1181" i="10"/>
  <c r="AD1166" i="10"/>
  <c r="AD110" i="10"/>
  <c r="AD95" i="10"/>
  <c r="AD98" i="10"/>
  <c r="AD1176" i="10"/>
  <c r="AD100" i="10"/>
  <c r="AD104" i="10"/>
  <c r="AD102" i="10"/>
  <c r="AD1179" i="10"/>
  <c r="AD111" i="10"/>
  <c r="AD117" i="10"/>
  <c r="AD101" i="10"/>
  <c r="AD1182" i="10"/>
  <c r="M125" i="10"/>
  <c r="F101" i="10"/>
  <c r="F95" i="10"/>
  <c r="F112" i="10"/>
  <c r="F1175" i="10"/>
  <c r="F1174" i="10"/>
  <c r="F1183" i="10"/>
  <c r="F1173" i="10"/>
  <c r="F1167" i="10"/>
  <c r="F109" i="10"/>
  <c r="F1170" i="10"/>
  <c r="F97" i="10"/>
  <c r="F113" i="10"/>
  <c r="F118" i="10"/>
  <c r="F123" i="10"/>
  <c r="F119" i="10"/>
  <c r="E1183" i="10"/>
  <c r="F105" i="10"/>
  <c r="F114" i="10"/>
  <c r="F121" i="10"/>
  <c r="E124" i="10"/>
  <c r="F104" i="10"/>
  <c r="F102" i="10"/>
  <c r="F1179" i="10"/>
  <c r="F111" i="10"/>
  <c r="F117" i="10"/>
  <c r="F122" i="10"/>
  <c r="F1177" i="10"/>
  <c r="F1169" i="10"/>
  <c r="F1182" i="10"/>
  <c r="F115" i="10"/>
  <c r="F124" i="10"/>
  <c r="F108" i="10"/>
  <c r="F1166" i="10"/>
  <c r="F99" i="10"/>
  <c r="F98" i="10"/>
  <c r="F106" i="10"/>
  <c r="F116" i="10"/>
  <c r="F1176" i="10"/>
  <c r="F1178" i="10"/>
  <c r="F120" i="10"/>
  <c r="F1171" i="10"/>
  <c r="F103" i="10"/>
  <c r="F1181" i="10"/>
  <c r="F110" i="10"/>
  <c r="F1180" i="10"/>
  <c r="F1168" i="10"/>
  <c r="F107" i="10"/>
  <c r="F1172" i="10"/>
  <c r="F100" i="10"/>
  <c r="M1184" i="10"/>
  <c r="B124" i="10"/>
  <c r="B1183" i="10"/>
  <c r="L1183" i="10"/>
  <c r="A1183" i="10"/>
  <c r="I1185" i="10"/>
  <c r="G1184" i="10"/>
  <c r="AA1184" i="10"/>
  <c r="K1184" i="10"/>
  <c r="L124" i="10"/>
  <c r="A124" i="10"/>
  <c r="AA125" i="10"/>
  <c r="G125" i="10"/>
  <c r="I126" i="10"/>
  <c r="K125" i="10"/>
  <c r="AD124" i="10" l="1"/>
  <c r="AD1183" i="10"/>
  <c r="M126" i="10"/>
  <c r="F125" i="10"/>
  <c r="F1184" i="10"/>
  <c r="E1184" i="10"/>
  <c r="E125" i="10"/>
  <c r="M1185" i="10"/>
  <c r="L125" i="10"/>
  <c r="L1184" i="10"/>
  <c r="B125" i="10"/>
  <c r="B1184" i="10"/>
  <c r="I1186" i="10"/>
  <c r="K1185" i="10"/>
  <c r="G1185" i="10"/>
  <c r="A1184" i="10"/>
  <c r="AA1185" i="10"/>
  <c r="A125" i="10"/>
  <c r="AA126" i="10"/>
  <c r="G126" i="10"/>
  <c r="K126" i="10"/>
  <c r="I127" i="10"/>
  <c r="AD125" i="10" l="1"/>
  <c r="AD1184" i="10"/>
  <c r="M127" i="10"/>
  <c r="F1185" i="10"/>
  <c r="E126" i="10"/>
  <c r="E1185" i="10"/>
  <c r="F126" i="10"/>
  <c r="M1186" i="10"/>
  <c r="B126" i="10"/>
  <c r="B1185" i="10"/>
  <c r="L1185" i="10"/>
  <c r="G1186" i="10"/>
  <c r="K1186" i="10"/>
  <c r="I1187" i="10"/>
  <c r="AA1186" i="10"/>
  <c r="A1185" i="10"/>
  <c r="L126" i="10"/>
  <c r="A126" i="10"/>
  <c r="AA127" i="10"/>
  <c r="G127" i="10"/>
  <c r="K127" i="10"/>
  <c r="I128" i="10"/>
  <c r="AD1185" i="10" l="1"/>
  <c r="AD126" i="10"/>
  <c r="M128" i="10"/>
  <c r="E1186" i="10"/>
  <c r="F127" i="10"/>
  <c r="F1186" i="10"/>
  <c r="E127" i="10"/>
  <c r="M1187" i="10"/>
  <c r="B1186" i="10"/>
  <c r="B127" i="10"/>
  <c r="L1186" i="10"/>
  <c r="A1186" i="10"/>
  <c r="K1187" i="10"/>
  <c r="I1188" i="10"/>
  <c r="G1187" i="10"/>
  <c r="AA1187" i="10"/>
  <c r="L127" i="10"/>
  <c r="A127" i="10"/>
  <c r="AA128" i="10"/>
  <c r="G128" i="10"/>
  <c r="I129" i="10"/>
  <c r="K128" i="10"/>
  <c r="AD127" i="10" l="1"/>
  <c r="AD1186" i="10"/>
  <c r="M129" i="10"/>
  <c r="E1187" i="10"/>
  <c r="E128" i="10"/>
  <c r="F128" i="10"/>
  <c r="F1187" i="10"/>
  <c r="M1188" i="10"/>
  <c r="B1187" i="10"/>
  <c r="B128" i="10"/>
  <c r="L1187" i="10"/>
  <c r="I1189" i="10"/>
  <c r="AA1188" i="10"/>
  <c r="K1188" i="10"/>
  <c r="G1188" i="10"/>
  <c r="A1187" i="10"/>
  <c r="L128" i="10"/>
  <c r="A128" i="10"/>
  <c r="AA129" i="10"/>
  <c r="G129" i="10"/>
  <c r="I130" i="10"/>
  <c r="K129" i="10"/>
  <c r="AD128" i="10" l="1"/>
  <c r="AD1187" i="10"/>
  <c r="M130" i="10"/>
  <c r="E129" i="10"/>
  <c r="F129" i="10"/>
  <c r="F1188" i="10"/>
  <c r="E1188" i="10"/>
  <c r="M1189" i="10"/>
  <c r="B1188" i="10"/>
  <c r="B129" i="10"/>
  <c r="L1188" i="10"/>
  <c r="I1190" i="10"/>
  <c r="K1189" i="10"/>
  <c r="AA1189" i="10"/>
  <c r="A1188" i="10"/>
  <c r="G1189" i="10"/>
  <c r="L129" i="10"/>
  <c r="A129" i="10"/>
  <c r="AA130" i="10"/>
  <c r="G130" i="10"/>
  <c r="K130" i="10"/>
  <c r="I131" i="10"/>
  <c r="AD1188" i="10" l="1"/>
  <c r="AD129" i="10"/>
  <c r="M131" i="10"/>
  <c r="E1189" i="10"/>
  <c r="E130" i="10"/>
  <c r="F1189" i="10"/>
  <c r="F130" i="10"/>
  <c r="M1190" i="10"/>
  <c r="L1189" i="10"/>
  <c r="B1189" i="10"/>
  <c r="B130" i="10"/>
  <c r="I1191" i="10"/>
  <c r="AA1190" i="10"/>
  <c r="G1190" i="10"/>
  <c r="K1190" i="10"/>
  <c r="A1189" i="10"/>
  <c r="L130" i="10"/>
  <c r="AA131" i="10"/>
  <c r="A130" i="10"/>
  <c r="G131" i="10"/>
  <c r="K131" i="10"/>
  <c r="I132" i="10"/>
  <c r="AD130" i="10" l="1"/>
  <c r="AD1189" i="10"/>
  <c r="M132" i="10"/>
  <c r="F1190" i="10"/>
  <c r="F131" i="10"/>
  <c r="E131" i="10"/>
  <c r="E1190" i="10"/>
  <c r="M1191" i="10"/>
  <c r="L1190" i="10"/>
  <c r="B131" i="10"/>
  <c r="B1190" i="10"/>
  <c r="AA1191" i="10"/>
  <c r="K1191" i="10"/>
  <c r="G1191" i="10"/>
  <c r="I1192" i="10"/>
  <c r="A1190" i="10"/>
  <c r="L131" i="10"/>
  <c r="A131" i="10"/>
  <c r="AA132" i="10"/>
  <c r="G132" i="10"/>
  <c r="I133" i="10"/>
  <c r="K132" i="10"/>
  <c r="AD131" i="10" l="1"/>
  <c r="AD1190" i="10"/>
  <c r="M133" i="10"/>
  <c r="E132" i="10"/>
  <c r="F132" i="10"/>
  <c r="E1191" i="10"/>
  <c r="F1191" i="10"/>
  <c r="M1192" i="10"/>
  <c r="L132" i="10"/>
  <c r="B132" i="10"/>
  <c r="B1191" i="10"/>
  <c r="L1191" i="10"/>
  <c r="AA1192" i="10"/>
  <c r="G1192" i="10"/>
  <c r="K1192" i="10"/>
  <c r="A1191" i="10"/>
  <c r="I1193" i="10"/>
  <c r="AA133" i="10"/>
  <c r="A132" i="10"/>
  <c r="G133" i="10"/>
  <c r="I134" i="10"/>
  <c r="K133" i="10"/>
  <c r="AD132" i="10" l="1"/>
  <c r="AD1191" i="10"/>
  <c r="M134" i="10"/>
  <c r="E133" i="10"/>
  <c r="F133" i="10"/>
  <c r="F1192" i="10"/>
  <c r="E1192" i="10"/>
  <c r="M1193" i="10"/>
  <c r="B1192" i="10"/>
  <c r="L1192" i="10"/>
  <c r="A1192" i="10"/>
  <c r="AA1193" i="10"/>
  <c r="K1193" i="10"/>
  <c r="I1194" i="10"/>
  <c r="G1193" i="10"/>
  <c r="L133" i="10"/>
  <c r="A133" i="10"/>
  <c r="AA134" i="10"/>
  <c r="G134" i="10"/>
  <c r="K134" i="10"/>
  <c r="I135" i="10"/>
  <c r="B133" i="10" l="1"/>
  <c r="AD133" i="10"/>
  <c r="AD1192" i="10"/>
  <c r="M135" i="10"/>
  <c r="F134" i="10"/>
  <c r="E134" i="10"/>
  <c r="F1193" i="10"/>
  <c r="E1193" i="10"/>
  <c r="M1194" i="10"/>
  <c r="L1193" i="10"/>
  <c r="B1193" i="10"/>
  <c r="I1195" i="10"/>
  <c r="AA1194" i="10"/>
  <c r="K1194" i="10"/>
  <c r="G1194" i="10"/>
  <c r="A1193" i="10"/>
  <c r="L134" i="10"/>
  <c r="AA135" i="10"/>
  <c r="A134" i="10"/>
  <c r="G135" i="10"/>
  <c r="I136" i="10"/>
  <c r="K135" i="10"/>
  <c r="B134" i="10" l="1"/>
  <c r="AD134" i="10"/>
  <c r="AD1193" i="10"/>
  <c r="M136" i="10"/>
  <c r="E1194" i="10"/>
  <c r="F1194" i="10"/>
  <c r="F135" i="10"/>
  <c r="E135" i="10"/>
  <c r="M1195" i="10"/>
  <c r="L1194" i="10"/>
  <c r="B1194" i="10"/>
  <c r="AA1195" i="10"/>
  <c r="K1195" i="10"/>
  <c r="I1196" i="10"/>
  <c r="G1195" i="10"/>
  <c r="A1194" i="10"/>
  <c r="L135" i="10"/>
  <c r="AA136" i="10"/>
  <c r="A135" i="10"/>
  <c r="G136" i="10"/>
  <c r="I137" i="10"/>
  <c r="K136" i="10"/>
  <c r="B135" i="10" l="1"/>
  <c r="AD1194" i="10"/>
  <c r="AD135" i="10"/>
  <c r="M137" i="10"/>
  <c r="E1195" i="10"/>
  <c r="F136" i="10"/>
  <c r="E136" i="10"/>
  <c r="F1195" i="10"/>
  <c r="M1196" i="10"/>
  <c r="B136" i="10"/>
  <c r="B1195" i="10"/>
  <c r="L1195" i="10"/>
  <c r="A1195" i="10"/>
  <c r="AA1196" i="10"/>
  <c r="K1196" i="10"/>
  <c r="G1196" i="10"/>
  <c r="I1197" i="10"/>
  <c r="L136" i="10"/>
  <c r="A136" i="10"/>
  <c r="AA137" i="10"/>
  <c r="G137" i="10"/>
  <c r="I138" i="10"/>
  <c r="K137" i="10"/>
  <c r="AD1195" i="10" l="1"/>
  <c r="AD136" i="10"/>
  <c r="M138" i="10"/>
  <c r="E1196" i="10"/>
  <c r="F137" i="10"/>
  <c r="F1196" i="10"/>
  <c r="E137" i="10"/>
  <c r="M1197" i="10"/>
  <c r="L137" i="10"/>
  <c r="B137" i="10"/>
  <c r="B1196" i="10"/>
  <c r="L1196" i="10"/>
  <c r="A1196" i="10"/>
  <c r="G1197" i="10"/>
  <c r="AA1197" i="10"/>
  <c r="K1197" i="10"/>
  <c r="I1198" i="10"/>
  <c r="A137" i="10"/>
  <c r="AA138" i="10"/>
  <c r="K138" i="10"/>
  <c r="I139" i="10"/>
  <c r="G138" i="10"/>
  <c r="AD1196" i="10" l="1"/>
  <c r="AD137" i="10"/>
  <c r="M139" i="10"/>
  <c r="E138" i="10"/>
  <c r="E1197" i="10"/>
  <c r="F138" i="10"/>
  <c r="F1197" i="10"/>
  <c r="M1198" i="10"/>
  <c r="L1197" i="10"/>
  <c r="B138" i="10"/>
  <c r="B1197" i="10"/>
  <c r="A1197" i="10"/>
  <c r="G1198" i="10"/>
  <c r="I1199" i="10"/>
  <c r="AA1198" i="10"/>
  <c r="K1198" i="10"/>
  <c r="L138" i="10"/>
  <c r="A138" i="10"/>
  <c r="K139" i="10"/>
  <c r="AA139" i="10"/>
  <c r="I140" i="10"/>
  <c r="G139" i="10"/>
  <c r="AD138" i="10" l="1"/>
  <c r="AD1197" i="10"/>
  <c r="M140" i="10"/>
  <c r="E139" i="10"/>
  <c r="E1198" i="10"/>
  <c r="F139" i="10"/>
  <c r="F1198" i="10"/>
  <c r="M1199" i="10"/>
  <c r="B1198" i="10"/>
  <c r="B139" i="10"/>
  <c r="L1198" i="10"/>
  <c r="AA1199" i="10"/>
  <c r="G1199" i="10"/>
  <c r="K1199" i="10"/>
  <c r="I1200" i="10"/>
  <c r="A1198" i="10"/>
  <c r="L139" i="10"/>
  <c r="A139" i="10"/>
  <c r="AA140" i="10"/>
  <c r="I141" i="10"/>
  <c r="K140" i="10"/>
  <c r="G140" i="10"/>
  <c r="AD139" i="10" l="1"/>
  <c r="AD1198" i="10"/>
  <c r="M141" i="10"/>
  <c r="E140" i="10"/>
  <c r="F1199" i="10"/>
  <c r="F140" i="10"/>
  <c r="E1199" i="10"/>
  <c r="M1200" i="10"/>
  <c r="L140" i="10"/>
  <c r="B1199" i="10"/>
  <c r="B140" i="10"/>
  <c r="L1199" i="10"/>
  <c r="A1199" i="10"/>
  <c r="AA1200" i="10"/>
  <c r="K1200" i="10"/>
  <c r="I1201" i="10"/>
  <c r="G1200" i="10"/>
  <c r="A140" i="10"/>
  <c r="G141" i="10"/>
  <c r="AA141" i="10"/>
  <c r="I142" i="10"/>
  <c r="K141" i="10"/>
  <c r="AD140" i="10" l="1"/>
  <c r="AD1199" i="10"/>
  <c r="M142" i="10"/>
  <c r="E1200" i="10"/>
  <c r="F1200" i="10"/>
  <c r="F141" i="10"/>
  <c r="E141" i="10"/>
  <c r="M1201" i="10"/>
  <c r="B1200" i="10"/>
  <c r="B141" i="10"/>
  <c r="L1200" i="10"/>
  <c r="G1201" i="10"/>
  <c r="K1201" i="10"/>
  <c r="A1200" i="10"/>
  <c r="I1202" i="10"/>
  <c r="AA1201" i="10"/>
  <c r="L141" i="10"/>
  <c r="A141" i="10"/>
  <c r="AA142" i="10"/>
  <c r="G142" i="10"/>
  <c r="K142" i="10"/>
  <c r="I143" i="10"/>
  <c r="AD141" i="10" l="1"/>
  <c r="AD1200" i="10"/>
  <c r="M143" i="10"/>
  <c r="F142" i="10"/>
  <c r="E1201" i="10"/>
  <c r="F1201" i="10"/>
  <c r="E142" i="10"/>
  <c r="M1202" i="10"/>
  <c r="L142" i="10"/>
  <c r="B142" i="10"/>
  <c r="B1201" i="10"/>
  <c r="L1201" i="10"/>
  <c r="A1201" i="10"/>
  <c r="K1202" i="10"/>
  <c r="I1203" i="10"/>
  <c r="AA1202" i="10"/>
  <c r="G1202" i="10"/>
  <c r="A142" i="10"/>
  <c r="AA143" i="10"/>
  <c r="K143" i="10"/>
  <c r="I144" i="10"/>
  <c r="G143" i="10"/>
  <c r="AD1201" i="10" l="1"/>
  <c r="AD142" i="10"/>
  <c r="M144" i="10"/>
  <c r="E1202" i="10"/>
  <c r="E143" i="10"/>
  <c r="F1202" i="10"/>
  <c r="F143" i="10"/>
  <c r="M1203" i="10"/>
  <c r="B143" i="10"/>
  <c r="B1202" i="10"/>
  <c r="L1202" i="10"/>
  <c r="AA1203" i="10"/>
  <c r="G1203" i="10"/>
  <c r="K1203" i="10"/>
  <c r="I1204" i="10"/>
  <c r="A1202" i="10"/>
  <c r="L143" i="10"/>
  <c r="A143" i="10"/>
  <c r="K144" i="10"/>
  <c r="G144" i="10"/>
  <c r="I145" i="10"/>
  <c r="AA144" i="10"/>
  <c r="AD143" i="10" l="1"/>
  <c r="AD1202" i="10"/>
  <c r="M145" i="10"/>
  <c r="F144" i="10"/>
  <c r="F1203" i="10"/>
  <c r="E1203" i="10"/>
  <c r="E144" i="10"/>
  <c r="M1204" i="10"/>
  <c r="L1203" i="10"/>
  <c r="B144" i="10"/>
  <c r="B1203" i="10"/>
  <c r="A1203" i="10"/>
  <c r="I1205" i="10"/>
  <c r="AA1204" i="10"/>
  <c r="G1204" i="10"/>
  <c r="K1204" i="10"/>
  <c r="L144" i="10"/>
  <c r="I146" i="10"/>
  <c r="A144" i="10"/>
  <c r="G145" i="10"/>
  <c r="K145" i="10"/>
  <c r="AA145" i="10"/>
  <c r="AD144" i="10" l="1"/>
  <c r="AD1203" i="10"/>
  <c r="F1204" i="10"/>
  <c r="F145" i="10"/>
  <c r="E1204" i="10"/>
  <c r="E145" i="10"/>
  <c r="W146" i="10"/>
  <c r="Z146" i="10"/>
  <c r="X146" i="10"/>
  <c r="M146" i="10"/>
  <c r="M1205" i="10"/>
  <c r="L1204" i="10"/>
  <c r="B145" i="10"/>
  <c r="B1204" i="10"/>
  <c r="I1206" i="10"/>
  <c r="AA1205" i="10"/>
  <c r="K1205" i="10"/>
  <c r="G1205" i="10"/>
  <c r="A1204" i="10"/>
  <c r="L145" i="10"/>
  <c r="AA146" i="10"/>
  <c r="K146" i="10"/>
  <c r="G146" i="10"/>
  <c r="I147" i="10"/>
  <c r="A145" i="10"/>
  <c r="AD1204" i="10" l="1"/>
  <c r="AD145" i="10"/>
  <c r="F1205" i="10"/>
  <c r="F146" i="10"/>
  <c r="E1205" i="10"/>
  <c r="Z147" i="10"/>
  <c r="M147" i="10"/>
  <c r="M1206" i="10"/>
  <c r="B1205" i="10"/>
  <c r="B146" i="10"/>
  <c r="K1206" i="10"/>
  <c r="L1205" i="10"/>
  <c r="G1206" i="10"/>
  <c r="I1207" i="10"/>
  <c r="AA1206" i="10"/>
  <c r="A1205" i="10"/>
  <c r="L146" i="10"/>
  <c r="A146" i="10"/>
  <c r="K147" i="10"/>
  <c r="AA147" i="10"/>
  <c r="G147" i="10"/>
  <c r="I148" i="10"/>
  <c r="AD146" i="10" l="1"/>
  <c r="AD1205" i="10"/>
  <c r="F147" i="10"/>
  <c r="F1206" i="10"/>
  <c r="E1206" i="10"/>
  <c r="E147" i="10"/>
  <c r="Z148" i="10"/>
  <c r="M148" i="10"/>
  <c r="M1207" i="10"/>
  <c r="L147" i="10"/>
  <c r="B147" i="10"/>
  <c r="B1206" i="10"/>
  <c r="L1206" i="10"/>
  <c r="K1207" i="10"/>
  <c r="I1208" i="10"/>
  <c r="G1207" i="10"/>
  <c r="AA1207" i="10"/>
  <c r="A1206" i="10"/>
  <c r="AA148" i="10"/>
  <c r="A147" i="10"/>
  <c r="G148" i="10"/>
  <c r="K148" i="10"/>
  <c r="I149" i="10"/>
  <c r="AD1206" i="10" l="1"/>
  <c r="AD147" i="10"/>
  <c r="E1207" i="10"/>
  <c r="F148" i="10"/>
  <c r="F1207" i="10"/>
  <c r="E148" i="10"/>
  <c r="E146" i="10"/>
  <c r="Z149" i="10"/>
  <c r="M1208" i="10"/>
  <c r="M149" i="10"/>
  <c r="B148" i="10"/>
  <c r="B1207" i="10"/>
  <c r="K1208" i="10"/>
  <c r="AA1208" i="10"/>
  <c r="G1208" i="10"/>
  <c r="L1207" i="10"/>
  <c r="I1209" i="10"/>
  <c r="A1207" i="10"/>
  <c r="L148" i="10"/>
  <c r="G149" i="10"/>
  <c r="I150" i="10"/>
  <c r="AA149" i="10"/>
  <c r="A148" i="10"/>
  <c r="K149" i="10"/>
  <c r="AD148" i="10" l="1"/>
  <c r="AD1207" i="10"/>
  <c r="F1208" i="10"/>
  <c r="E1208" i="10"/>
  <c r="E149" i="10"/>
  <c r="F149" i="10"/>
  <c r="Z150" i="10"/>
  <c r="M1209" i="10"/>
  <c r="M150" i="10"/>
  <c r="B149" i="10"/>
  <c r="B1208" i="10"/>
  <c r="L1208" i="10"/>
  <c r="AA1209" i="10"/>
  <c r="I1210" i="10"/>
  <c r="G1209" i="10"/>
  <c r="A1208" i="10"/>
  <c r="K1209" i="10"/>
  <c r="L149" i="10"/>
  <c r="A149" i="10"/>
  <c r="K150" i="10"/>
  <c r="G150" i="10"/>
  <c r="AA150" i="10"/>
  <c r="I151" i="10"/>
  <c r="AD1208" i="10" l="1"/>
  <c r="AD149" i="10"/>
  <c r="F1209" i="10"/>
  <c r="E150" i="10"/>
  <c r="F150" i="10"/>
  <c r="E1209" i="10"/>
  <c r="Z151" i="10"/>
  <c r="M151" i="10"/>
  <c r="M1210" i="10"/>
  <c r="B150" i="10"/>
  <c r="B1209" i="10"/>
  <c r="L1209" i="10"/>
  <c r="A1209" i="10"/>
  <c r="AA1210" i="10"/>
  <c r="K1210" i="10"/>
  <c r="G1210" i="10"/>
  <c r="I1211" i="10"/>
  <c r="L150" i="10"/>
  <c r="I152" i="10"/>
  <c r="A150" i="10"/>
  <c r="K151" i="10"/>
  <c r="G151" i="10"/>
  <c r="AA151" i="10"/>
  <c r="AD150" i="10" l="1"/>
  <c r="AD1209" i="10"/>
  <c r="E1210" i="10"/>
  <c r="E151" i="10"/>
  <c r="F1210" i="10"/>
  <c r="F151" i="10"/>
  <c r="Z152" i="10"/>
  <c r="M1211" i="10"/>
  <c r="M152" i="10"/>
  <c r="L1210" i="10"/>
  <c r="K1211" i="10"/>
  <c r="B151" i="10"/>
  <c r="B1210" i="10"/>
  <c r="G1211" i="10"/>
  <c r="AA1211" i="10"/>
  <c r="A1210" i="10"/>
  <c r="L151" i="10"/>
  <c r="AA152" i="10"/>
  <c r="K152" i="10"/>
  <c r="I153" i="10"/>
  <c r="G152" i="10"/>
  <c r="A151" i="10"/>
  <c r="AD151" i="10" l="1"/>
  <c r="AD1210" i="10"/>
  <c r="B152" i="10"/>
  <c r="E1211" i="10"/>
  <c r="F1211" i="10"/>
  <c r="F152" i="10"/>
  <c r="E152" i="10"/>
  <c r="Z153" i="10"/>
  <c r="M153" i="10"/>
  <c r="B1211" i="10"/>
  <c r="L1211" i="10"/>
  <c r="A1211" i="10"/>
  <c r="L152" i="10"/>
  <c r="G153" i="10"/>
  <c r="K153" i="10"/>
  <c r="I154" i="10"/>
  <c r="AA153" i="10"/>
  <c r="A152" i="10"/>
  <c r="AD152" i="10" l="1"/>
  <c r="AD1211" i="10"/>
  <c r="F153" i="10"/>
  <c r="E153" i="10"/>
  <c r="Z154" i="10"/>
  <c r="M154" i="10"/>
  <c r="B153" i="10"/>
  <c r="L153" i="10"/>
  <c r="AA154" i="10"/>
  <c r="A153" i="10"/>
  <c r="K154" i="10"/>
  <c r="I155" i="10"/>
  <c r="G154" i="10"/>
  <c r="AD153" i="10" l="1"/>
  <c r="F154" i="10"/>
  <c r="E154" i="10"/>
  <c r="Z155" i="10"/>
  <c r="M155" i="10"/>
  <c r="L154" i="10"/>
  <c r="B154" i="10"/>
  <c r="I156" i="10"/>
  <c r="K155" i="10"/>
  <c r="G155" i="10"/>
  <c r="AA155" i="10"/>
  <c r="A154" i="10"/>
  <c r="AD154" i="10" l="1"/>
  <c r="E155" i="10"/>
  <c r="F155" i="10"/>
  <c r="Z156" i="10"/>
  <c r="M156" i="10"/>
  <c r="L155" i="10"/>
  <c r="B155" i="10"/>
  <c r="I157" i="10"/>
  <c r="G156" i="10"/>
  <c r="AA156" i="10"/>
  <c r="K156" i="10"/>
  <c r="A155" i="10"/>
  <c r="AD155" i="10" l="1"/>
  <c r="E156" i="10"/>
  <c r="F156" i="10"/>
  <c r="Z157" i="10"/>
  <c r="M157" i="10"/>
  <c r="B156" i="10"/>
  <c r="L156" i="10"/>
  <c r="A156" i="10"/>
  <c r="G157" i="10"/>
  <c r="AA157" i="10"/>
  <c r="I158" i="10"/>
  <c r="K157" i="10"/>
  <c r="AD156" i="10" l="1"/>
  <c r="F157" i="10"/>
  <c r="E157" i="10"/>
  <c r="Z158" i="10"/>
  <c r="M158" i="10"/>
  <c r="B157" i="10"/>
  <c r="L157" i="10"/>
  <c r="A157" i="10"/>
  <c r="AA158" i="10"/>
  <c r="I159" i="10"/>
  <c r="G158" i="10"/>
  <c r="K158" i="10"/>
  <c r="AD157" i="10" l="1"/>
  <c r="E158" i="10"/>
  <c r="F158" i="10"/>
  <c r="Z159" i="10"/>
  <c r="M159" i="10"/>
  <c r="B158" i="10"/>
  <c r="L158" i="10"/>
  <c r="A158" i="10"/>
  <c r="I160" i="10"/>
  <c r="AA159" i="10"/>
  <c r="G159" i="10"/>
  <c r="K159" i="10"/>
  <c r="AD158" i="10" l="1"/>
  <c r="F159" i="10"/>
  <c r="E159" i="10"/>
  <c r="Z160" i="10"/>
  <c r="M160" i="10"/>
  <c r="B159" i="10"/>
  <c r="L159" i="10"/>
  <c r="A159" i="10"/>
  <c r="I161" i="10"/>
  <c r="AA160" i="10"/>
  <c r="G160" i="10"/>
  <c r="K160" i="10"/>
  <c r="AD159" i="10" l="1"/>
  <c r="E160" i="10"/>
  <c r="F160" i="10"/>
  <c r="Z161" i="10"/>
  <c r="M161" i="10"/>
  <c r="B160" i="10"/>
  <c r="L160" i="10"/>
  <c r="A160" i="10"/>
  <c r="AA161" i="10"/>
  <c r="I162" i="10"/>
  <c r="G161" i="10"/>
  <c r="K161" i="10"/>
  <c r="AD160" i="10" l="1"/>
  <c r="E161" i="10"/>
  <c r="F161" i="10"/>
  <c r="Z162" i="10"/>
  <c r="M162" i="10"/>
  <c r="B161" i="10"/>
  <c r="L161" i="10"/>
  <c r="G162" i="10"/>
  <c r="I163" i="10"/>
  <c r="AA162" i="10"/>
  <c r="K162" i="10"/>
  <c r="A161" i="10"/>
  <c r="AD161" i="10" l="1"/>
  <c r="F162" i="10"/>
  <c r="E162" i="10"/>
  <c r="Z163" i="10"/>
  <c r="M163" i="10"/>
  <c r="B162" i="10"/>
  <c r="L162" i="10"/>
  <c r="A162" i="10"/>
  <c r="AA163" i="10"/>
  <c r="G163" i="10"/>
  <c r="I164" i="10"/>
  <c r="K163" i="10"/>
  <c r="AD162" i="10" l="1"/>
  <c r="F163" i="10"/>
  <c r="E163" i="10"/>
  <c r="M164" i="10"/>
  <c r="B163" i="10"/>
  <c r="L163" i="10"/>
  <c r="A163" i="10"/>
  <c r="AA164" i="10"/>
  <c r="I165" i="10"/>
  <c r="G164" i="10"/>
  <c r="K164" i="10"/>
  <c r="AD163" i="10" l="1"/>
  <c r="F164" i="10"/>
  <c r="E164" i="10"/>
  <c r="M165" i="10"/>
  <c r="L164" i="10"/>
  <c r="B164" i="10"/>
  <c r="AA165" i="10"/>
  <c r="G165" i="10"/>
  <c r="I166" i="10"/>
  <c r="K165" i="10"/>
  <c r="A164" i="10"/>
  <c r="AD164" i="10" l="1"/>
  <c r="E165" i="10"/>
  <c r="F165" i="10"/>
  <c r="M166" i="10"/>
  <c r="B165" i="10"/>
  <c r="L165" i="10"/>
  <c r="A165" i="10"/>
  <c r="AA166" i="10"/>
  <c r="I167" i="10"/>
  <c r="G166" i="10"/>
  <c r="K166" i="10"/>
  <c r="AD165" i="10" l="1"/>
  <c r="E166" i="10"/>
  <c r="F166" i="10"/>
  <c r="M167" i="10"/>
  <c r="B166" i="10"/>
  <c r="L166" i="10"/>
  <c r="I1013" i="10"/>
  <c r="A166" i="10"/>
  <c r="G167" i="10"/>
  <c r="I168" i="10"/>
  <c r="AA167" i="10"/>
  <c r="K167" i="10"/>
  <c r="AD166" i="10" l="1"/>
  <c r="F167" i="10"/>
  <c r="E167" i="10"/>
  <c r="W1013" i="10"/>
  <c r="Z1013" i="10"/>
  <c r="X1013" i="10"/>
  <c r="M168" i="10"/>
  <c r="M1013" i="10"/>
  <c r="B167" i="10"/>
  <c r="L167" i="10"/>
  <c r="G1013" i="10"/>
  <c r="AA1013" i="10"/>
  <c r="K1013" i="10"/>
  <c r="I1014" i="10"/>
  <c r="A167" i="10"/>
  <c r="G168" i="10"/>
  <c r="I169" i="10"/>
  <c r="AA168" i="10"/>
  <c r="K168" i="10"/>
  <c r="AD167" i="10" l="1"/>
  <c r="F168" i="10"/>
  <c r="E168" i="10"/>
  <c r="F1013" i="10"/>
  <c r="Z1014" i="10"/>
  <c r="M169" i="10"/>
  <c r="M1014" i="10"/>
  <c r="B168" i="10"/>
  <c r="B1013" i="10"/>
  <c r="L168" i="10"/>
  <c r="A1013" i="10"/>
  <c r="G1014" i="10"/>
  <c r="K1014" i="10"/>
  <c r="AA1014" i="10"/>
  <c r="I1015" i="10"/>
  <c r="L1013" i="10"/>
  <c r="A168" i="10"/>
  <c r="G169" i="10"/>
  <c r="AA169" i="10"/>
  <c r="I170" i="10"/>
  <c r="K169" i="10"/>
  <c r="AD168" i="10" l="1"/>
  <c r="AD1013" i="10"/>
  <c r="F169" i="10"/>
  <c r="F1014" i="10"/>
  <c r="E169" i="10"/>
  <c r="Z1015" i="10"/>
  <c r="M1015" i="10"/>
  <c r="M170" i="10"/>
  <c r="B169" i="10"/>
  <c r="B1014" i="10"/>
  <c r="L169" i="10"/>
  <c r="A1014" i="10"/>
  <c r="G1015" i="10"/>
  <c r="AA1015" i="10"/>
  <c r="K1015" i="10"/>
  <c r="I1016" i="10"/>
  <c r="L1014" i="10"/>
  <c r="A169" i="10"/>
  <c r="AA170" i="10"/>
  <c r="G170" i="10"/>
  <c r="I171" i="10"/>
  <c r="K170" i="10"/>
  <c r="AD169" i="10" l="1"/>
  <c r="AD1014" i="10"/>
  <c r="F170" i="10"/>
  <c r="F1015" i="10"/>
  <c r="E170" i="10"/>
  <c r="E1015" i="10"/>
  <c r="Z1016" i="10"/>
  <c r="M171" i="10"/>
  <c r="M1016" i="10"/>
  <c r="B1015" i="10"/>
  <c r="L170" i="10"/>
  <c r="A1015" i="10"/>
  <c r="AA1016" i="10"/>
  <c r="K1016" i="10"/>
  <c r="I1017" i="10"/>
  <c r="G1016" i="10"/>
  <c r="L1015" i="10"/>
  <c r="A170" i="10"/>
  <c r="G171" i="10"/>
  <c r="AA171" i="10"/>
  <c r="I172" i="10"/>
  <c r="K171" i="10"/>
  <c r="B170" i="10" l="1"/>
  <c r="AD170" i="10"/>
  <c r="AD1015" i="10"/>
  <c r="F171" i="10"/>
  <c r="E171" i="10"/>
  <c r="F1016" i="10"/>
  <c r="E1016" i="10"/>
  <c r="Z1017" i="10"/>
  <c r="M1017" i="10"/>
  <c r="M172" i="10"/>
  <c r="L1016" i="10"/>
  <c r="B171" i="10"/>
  <c r="B1016" i="10"/>
  <c r="L171" i="10"/>
  <c r="I1018" i="10"/>
  <c r="AA1017" i="10"/>
  <c r="G1017" i="10"/>
  <c r="K1017" i="10"/>
  <c r="A1016" i="10"/>
  <c r="A171" i="10"/>
  <c r="I173" i="10"/>
  <c r="AA172" i="10"/>
  <c r="G172" i="10"/>
  <c r="K172" i="10"/>
  <c r="AD1016" i="10" l="1"/>
  <c r="AD171" i="10"/>
  <c r="F1017" i="10"/>
  <c r="F172" i="10"/>
  <c r="E1017" i="10"/>
  <c r="E172" i="10"/>
  <c r="Z1018" i="10"/>
  <c r="M173" i="10"/>
  <c r="M1018" i="10"/>
  <c r="B1017" i="10"/>
  <c r="L172" i="10"/>
  <c r="G1018" i="10"/>
  <c r="K1018" i="10"/>
  <c r="AA1018" i="10"/>
  <c r="I1019" i="10"/>
  <c r="L1017" i="10"/>
  <c r="A1017" i="10"/>
  <c r="AA173" i="10"/>
  <c r="G173" i="10"/>
  <c r="I174" i="10"/>
  <c r="K173" i="10"/>
  <c r="A172" i="10"/>
  <c r="B172" i="10" l="1"/>
  <c r="AD1017" i="10"/>
  <c r="AD172" i="10"/>
  <c r="F173" i="10"/>
  <c r="E173" i="10"/>
  <c r="E1018" i="10"/>
  <c r="F1018" i="10"/>
  <c r="Z1019" i="10"/>
  <c r="M1019" i="10"/>
  <c r="M174" i="10"/>
  <c r="B173" i="10"/>
  <c r="B1018" i="10"/>
  <c r="L173" i="10"/>
  <c r="A1018" i="10"/>
  <c r="AA1019" i="10"/>
  <c r="I1020" i="10"/>
  <c r="K1019" i="10"/>
  <c r="G1019" i="10"/>
  <c r="L1018" i="10"/>
  <c r="A173" i="10"/>
  <c r="G174" i="10"/>
  <c r="AA174" i="10"/>
  <c r="I175" i="10"/>
  <c r="K174" i="10"/>
  <c r="AD173" i="10" l="1"/>
  <c r="AD1018" i="10"/>
  <c r="E1019" i="10"/>
  <c r="E174" i="10"/>
  <c r="F174" i="10"/>
  <c r="F1019" i="10"/>
  <c r="Z1020" i="10"/>
  <c r="M175" i="10"/>
  <c r="M1020" i="10"/>
  <c r="B1019" i="10"/>
  <c r="A1019" i="10"/>
  <c r="I1021" i="10"/>
  <c r="AA1020" i="10"/>
  <c r="G1020" i="10"/>
  <c r="K1020" i="10"/>
  <c r="L1019" i="10"/>
  <c r="A174" i="10"/>
  <c r="AA175" i="10"/>
  <c r="K175" i="10"/>
  <c r="I176" i="10"/>
  <c r="G175" i="10"/>
  <c r="L174" i="10"/>
  <c r="B174" i="10" l="1"/>
  <c r="AD174" i="10"/>
  <c r="AD1019" i="10"/>
  <c r="F1020" i="10"/>
  <c r="F175" i="10"/>
  <c r="E175" i="10"/>
  <c r="E1020" i="10"/>
  <c r="Z1021" i="10"/>
  <c r="M1021" i="10"/>
  <c r="M176" i="10"/>
  <c r="B175" i="10"/>
  <c r="B1020" i="10"/>
  <c r="G1021" i="10"/>
  <c r="AA1021" i="10"/>
  <c r="I1022" i="10"/>
  <c r="K1021" i="10"/>
  <c r="L1020" i="10"/>
  <c r="A1020" i="10"/>
  <c r="A175" i="10"/>
  <c r="L175" i="10"/>
  <c r="K176" i="10"/>
  <c r="G176" i="10"/>
  <c r="AA176" i="10"/>
  <c r="I177" i="10"/>
  <c r="AD175" i="10" l="1"/>
  <c r="AD1020" i="10"/>
  <c r="F1021" i="10"/>
  <c r="E176" i="10"/>
  <c r="F176" i="10"/>
  <c r="E1021" i="10"/>
  <c r="Z1022" i="10"/>
  <c r="M177" i="10"/>
  <c r="M1022" i="10"/>
  <c r="B1021" i="10"/>
  <c r="B176" i="10"/>
  <c r="A1021" i="10"/>
  <c r="G1022" i="10"/>
  <c r="AA1022" i="10"/>
  <c r="I1023" i="10"/>
  <c r="K1022" i="10"/>
  <c r="L1021" i="10"/>
  <c r="A176" i="10"/>
  <c r="G177" i="10"/>
  <c r="AA177" i="10"/>
  <c r="I178" i="10"/>
  <c r="K177" i="10"/>
  <c r="L176" i="10"/>
  <c r="AD1021" i="10" l="1"/>
  <c r="AD176" i="10"/>
  <c r="E177" i="10"/>
  <c r="F1022" i="10"/>
  <c r="F177" i="10"/>
  <c r="E1022" i="10"/>
  <c r="Z1023" i="10"/>
  <c r="M178" i="10"/>
  <c r="M1023" i="10"/>
  <c r="L177" i="10"/>
  <c r="B1022" i="10"/>
  <c r="B177" i="10"/>
  <c r="A177" i="10"/>
  <c r="A1022" i="10"/>
  <c r="K1023" i="10"/>
  <c r="I1024" i="10"/>
  <c r="AA1023" i="10"/>
  <c r="G1023" i="10"/>
  <c r="L1022" i="10"/>
  <c r="G178" i="10"/>
  <c r="I179" i="10"/>
  <c r="K178" i="10"/>
  <c r="AA178" i="10"/>
  <c r="AD1022" i="10" l="1"/>
  <c r="AD177" i="10"/>
  <c r="E178" i="10"/>
  <c r="E1023" i="10"/>
  <c r="F178" i="10"/>
  <c r="F1023" i="10"/>
  <c r="Z1024" i="10"/>
  <c r="M1024" i="10"/>
  <c r="M179" i="10"/>
  <c r="L178" i="10"/>
  <c r="B1023" i="10"/>
  <c r="B178" i="10"/>
  <c r="I1025" i="10"/>
  <c r="G1024" i="10"/>
  <c r="AA1024" i="10"/>
  <c r="K1024" i="10"/>
  <c r="L1023" i="10"/>
  <c r="A1023" i="10"/>
  <c r="A178" i="10"/>
  <c r="I180" i="10"/>
  <c r="AA179" i="10"/>
  <c r="G179" i="10"/>
  <c r="K179" i="10"/>
  <c r="AD178" i="10" l="1"/>
  <c r="AD1023" i="10"/>
  <c r="F179" i="10"/>
  <c r="F1024" i="10"/>
  <c r="E179" i="10"/>
  <c r="E1024" i="10"/>
  <c r="Z1025" i="10"/>
  <c r="M180" i="10"/>
  <c r="M1025" i="10"/>
  <c r="L1024" i="10"/>
  <c r="B1024" i="10"/>
  <c r="B179" i="10"/>
  <c r="A1024" i="10"/>
  <c r="I1026" i="10"/>
  <c r="AA1025" i="10"/>
  <c r="G1025" i="10"/>
  <c r="K1025" i="10"/>
  <c r="I181" i="10"/>
  <c r="G180" i="10"/>
  <c r="K180" i="10"/>
  <c r="AA180" i="10"/>
  <c r="L179" i="10"/>
  <c r="A179" i="10"/>
  <c r="AD179" i="10" l="1"/>
  <c r="AD1024" i="10"/>
  <c r="E180" i="10"/>
  <c r="F180" i="10"/>
  <c r="F1025" i="10"/>
  <c r="E1025" i="10"/>
  <c r="Z1026" i="10"/>
  <c r="M1026" i="10"/>
  <c r="M181" i="10"/>
  <c r="B1025" i="10"/>
  <c r="B180" i="10"/>
  <c r="I1027" i="10"/>
  <c r="AA1026" i="10"/>
  <c r="K1026" i="10"/>
  <c r="G1026" i="10"/>
  <c r="L1025" i="10"/>
  <c r="A1025" i="10"/>
  <c r="A180" i="10"/>
  <c r="K181" i="10"/>
  <c r="G181" i="10"/>
  <c r="I182" i="10"/>
  <c r="AA181" i="10"/>
  <c r="L180" i="10"/>
  <c r="AD180" i="10" l="1"/>
  <c r="AD1025" i="10"/>
  <c r="E1026" i="10"/>
  <c r="F1026" i="10"/>
  <c r="E181" i="10"/>
  <c r="F181" i="10"/>
  <c r="Z1027" i="10"/>
  <c r="M182" i="10"/>
  <c r="M1027" i="10"/>
  <c r="L1026" i="10"/>
  <c r="B1026" i="10"/>
  <c r="B181" i="10"/>
  <c r="K1027" i="10"/>
  <c r="I1028" i="10"/>
  <c r="AA1027" i="10"/>
  <c r="G1027" i="10"/>
  <c r="A1026" i="10"/>
  <c r="A181" i="10"/>
  <c r="AA182" i="10"/>
  <c r="G182" i="10"/>
  <c r="I183" i="10"/>
  <c r="K182" i="10"/>
  <c r="L181" i="10"/>
  <c r="AD181" i="10" l="1"/>
  <c r="AD1026" i="10"/>
  <c r="E1027" i="10"/>
  <c r="F182" i="10"/>
  <c r="E182" i="10"/>
  <c r="F1027" i="10"/>
  <c r="Z1028" i="10"/>
  <c r="M1028" i="10"/>
  <c r="M183" i="10"/>
  <c r="L1027" i="10"/>
  <c r="B1027" i="10"/>
  <c r="B182" i="10"/>
  <c r="K1028" i="10"/>
  <c r="G1028" i="10"/>
  <c r="AA1028" i="10"/>
  <c r="I1029" i="10"/>
  <c r="A1027" i="10"/>
  <c r="A182" i="10"/>
  <c r="L182" i="10"/>
  <c r="K183" i="10"/>
  <c r="G183" i="10"/>
  <c r="AA183" i="10"/>
  <c r="I184" i="10"/>
  <c r="AD182" i="10" l="1"/>
  <c r="AD1027" i="10"/>
  <c r="E183" i="10"/>
  <c r="E1028" i="10"/>
  <c r="F183" i="10"/>
  <c r="F1028" i="10"/>
  <c r="Z1029" i="10"/>
  <c r="M184" i="10"/>
  <c r="M1029" i="10"/>
  <c r="B1028" i="10"/>
  <c r="B183" i="10"/>
  <c r="AA1029" i="10"/>
  <c r="K1029" i="10"/>
  <c r="G1029" i="10"/>
  <c r="I1030" i="10"/>
  <c r="L1028" i="10"/>
  <c r="A1028" i="10"/>
  <c r="A183" i="10"/>
  <c r="AA184" i="10"/>
  <c r="G184" i="10"/>
  <c r="I185" i="10"/>
  <c r="K184" i="10"/>
  <c r="L183" i="10"/>
  <c r="AD183" i="10" l="1"/>
  <c r="AD1028" i="10"/>
  <c r="F184" i="10"/>
  <c r="E1029" i="10"/>
  <c r="E184" i="10"/>
  <c r="F1029" i="10"/>
  <c r="Z1030" i="10"/>
  <c r="M185" i="10"/>
  <c r="M1030" i="10"/>
  <c r="L1029" i="10"/>
  <c r="B1029" i="10"/>
  <c r="B184" i="10"/>
  <c r="G1030" i="10"/>
  <c r="I1031" i="10"/>
  <c r="AA1030" i="10"/>
  <c r="K1030" i="10"/>
  <c r="A1029" i="10"/>
  <c r="A184" i="10"/>
  <c r="G185" i="10"/>
  <c r="K185" i="10"/>
  <c r="AA185" i="10"/>
  <c r="I186" i="10"/>
  <c r="L184" i="10"/>
  <c r="AD184" i="10" l="1"/>
  <c r="AD1029" i="10"/>
  <c r="F1030" i="10"/>
  <c r="F185" i="10"/>
  <c r="E1030" i="10"/>
  <c r="E185" i="10"/>
  <c r="M186" i="10"/>
  <c r="M1031" i="10"/>
  <c r="B185" i="10"/>
  <c r="B1030" i="10"/>
  <c r="I187" i="10"/>
  <c r="A1030" i="10"/>
  <c r="G1031" i="10"/>
  <c r="AA1031" i="10"/>
  <c r="K1031" i="10"/>
  <c r="I1032" i="10"/>
  <c r="L1030" i="10"/>
  <c r="A185" i="10"/>
  <c r="L185" i="10"/>
  <c r="AA186" i="10"/>
  <c r="K186" i="10"/>
  <c r="G186" i="10"/>
  <c r="AD185" i="10" l="1"/>
  <c r="AD1030" i="10"/>
  <c r="E186" i="10"/>
  <c r="E1031" i="10"/>
  <c r="F1031" i="10"/>
  <c r="F186" i="10"/>
  <c r="M187" i="10"/>
  <c r="M1032" i="10"/>
  <c r="B1031" i="10"/>
  <c r="B186" i="10"/>
  <c r="I188" i="10"/>
  <c r="AA187" i="10"/>
  <c r="K187" i="10"/>
  <c r="G187" i="10"/>
  <c r="A1031" i="10"/>
  <c r="G1032" i="10"/>
  <c r="I1033" i="10"/>
  <c r="AA1032" i="10"/>
  <c r="K1032" i="10"/>
  <c r="L1031" i="10"/>
  <c r="A186" i="10"/>
  <c r="L186" i="10"/>
  <c r="AD186" i="10" l="1"/>
  <c r="AD1031" i="10"/>
  <c r="E1032" i="10"/>
  <c r="F187" i="10"/>
  <c r="E187" i="10"/>
  <c r="F1032" i="10"/>
  <c r="M1033" i="10"/>
  <c r="M188" i="10"/>
  <c r="L1032" i="10"/>
  <c r="B187" i="10"/>
  <c r="B1032" i="10"/>
  <c r="L187" i="10"/>
  <c r="G188" i="10"/>
  <c r="K188" i="10"/>
  <c r="AA188" i="10"/>
  <c r="I189" i="10"/>
  <c r="A187" i="10"/>
  <c r="A1032" i="10"/>
  <c r="G1033" i="10"/>
  <c r="I1034" i="10"/>
  <c r="AA1033" i="10"/>
  <c r="K1033" i="10"/>
  <c r="I860" i="10"/>
  <c r="AD187" i="10" l="1"/>
  <c r="AD1032" i="10"/>
  <c r="F1033" i="10"/>
  <c r="F188" i="10"/>
  <c r="E1033" i="10"/>
  <c r="E188" i="10"/>
  <c r="W860" i="10"/>
  <c r="Z860" i="10"/>
  <c r="X860" i="10"/>
  <c r="M1034" i="10"/>
  <c r="M189" i="10"/>
  <c r="M860" i="10"/>
  <c r="B188" i="10"/>
  <c r="B1033" i="10"/>
  <c r="L188" i="10"/>
  <c r="L1033" i="10"/>
  <c r="I190" i="10"/>
  <c r="A188" i="10"/>
  <c r="K189" i="10"/>
  <c r="AA189" i="10"/>
  <c r="G189" i="10"/>
  <c r="K1034" i="10"/>
  <c r="AA1034" i="10"/>
  <c r="I1035" i="10"/>
  <c r="G1034" i="10"/>
  <c r="A1033" i="10"/>
  <c r="AA860" i="10"/>
  <c r="G860" i="10"/>
  <c r="I861" i="10"/>
  <c r="K860" i="10"/>
  <c r="AD1033" i="10" l="1"/>
  <c r="AD188" i="10"/>
  <c r="E189" i="10"/>
  <c r="E1034" i="10"/>
  <c r="F189" i="10"/>
  <c r="F860" i="10"/>
  <c r="F1034" i="10"/>
  <c r="Z861" i="10"/>
  <c r="M190" i="10"/>
  <c r="M1035" i="10"/>
  <c r="M861" i="10"/>
  <c r="L860" i="10"/>
  <c r="L189" i="10"/>
  <c r="B1034" i="10"/>
  <c r="B860" i="10"/>
  <c r="B189" i="10"/>
  <c r="AA190" i="10"/>
  <c r="G190" i="10"/>
  <c r="L1034" i="10"/>
  <c r="K190" i="10"/>
  <c r="I191" i="10"/>
  <c r="A189" i="10"/>
  <c r="A1034" i="10"/>
  <c r="I1036" i="10"/>
  <c r="AA1035" i="10"/>
  <c r="K1035" i="10"/>
  <c r="G1035" i="10"/>
  <c r="A860" i="10"/>
  <c r="AA861" i="10"/>
  <c r="I862" i="10"/>
  <c r="G861" i="10"/>
  <c r="K861" i="10"/>
  <c r="AD860" i="10" l="1"/>
  <c r="AD189" i="10"/>
  <c r="AD1034" i="10"/>
  <c r="F1035" i="10"/>
  <c r="F861" i="10"/>
  <c r="E861" i="10"/>
  <c r="E190" i="10"/>
  <c r="E1035" i="10"/>
  <c r="F190" i="10"/>
  <c r="Z862" i="10"/>
  <c r="M862" i="10"/>
  <c r="M191" i="10"/>
  <c r="M1036" i="10"/>
  <c r="L1035" i="10"/>
  <c r="L861" i="10"/>
  <c r="B1035" i="10"/>
  <c r="B861" i="10"/>
  <c r="B190" i="10"/>
  <c r="A190" i="10"/>
  <c r="L190" i="10"/>
  <c r="K191" i="10"/>
  <c r="AA191" i="10"/>
  <c r="I192" i="10"/>
  <c r="G191" i="10"/>
  <c r="A1035" i="10"/>
  <c r="AA1036" i="10"/>
  <c r="I1037" i="10"/>
  <c r="K1036" i="10"/>
  <c r="G1036" i="10"/>
  <c r="A861" i="10"/>
  <c r="G862" i="10"/>
  <c r="AA862" i="10"/>
  <c r="I863" i="10"/>
  <c r="K862" i="10"/>
  <c r="AD861" i="10" l="1"/>
  <c r="AD190" i="10"/>
  <c r="AD1035" i="10"/>
  <c r="E862" i="10"/>
  <c r="F1036" i="10"/>
  <c r="F191" i="10"/>
  <c r="F862" i="10"/>
  <c r="E191" i="10"/>
  <c r="E1036" i="10"/>
  <c r="E860" i="10"/>
  <c r="Z863" i="10"/>
  <c r="M863" i="10"/>
  <c r="M1037" i="10"/>
  <c r="M192" i="10"/>
  <c r="L1036" i="10"/>
  <c r="L862" i="10"/>
  <c r="B1036" i="10"/>
  <c r="B191" i="10"/>
  <c r="B862" i="10"/>
  <c r="L191" i="10"/>
  <c r="I193" i="10"/>
  <c r="A191" i="10"/>
  <c r="K192" i="10"/>
  <c r="AA192" i="10"/>
  <c r="G192" i="10"/>
  <c r="A1036" i="10"/>
  <c r="G1037" i="10"/>
  <c r="I1038" i="10"/>
  <c r="K1037" i="10"/>
  <c r="AA1037" i="10"/>
  <c r="A862" i="10"/>
  <c r="I864" i="10"/>
  <c r="AA863" i="10"/>
  <c r="G863" i="10"/>
  <c r="K863" i="10"/>
  <c r="AD191" i="10" l="1"/>
  <c r="AD862" i="10"/>
  <c r="AD1036" i="10"/>
  <c r="F1037" i="10"/>
  <c r="F192" i="10"/>
  <c r="F863" i="10"/>
  <c r="E863" i="10"/>
  <c r="E1037" i="10"/>
  <c r="E192" i="10"/>
  <c r="Z864" i="10"/>
  <c r="M864" i="10"/>
  <c r="M193" i="10"/>
  <c r="M1038" i="10"/>
  <c r="L1037" i="10"/>
  <c r="B863" i="10"/>
  <c r="B192" i="10"/>
  <c r="B1037" i="10"/>
  <c r="K193" i="10"/>
  <c r="I194" i="10"/>
  <c r="AA193" i="10"/>
  <c r="L192" i="10"/>
  <c r="G193" i="10"/>
  <c r="A192" i="10"/>
  <c r="A863" i="10"/>
  <c r="A1037" i="10"/>
  <c r="AA1038" i="10"/>
  <c r="K1038" i="10"/>
  <c r="I1039" i="10"/>
  <c r="G1038" i="10"/>
  <c r="K864" i="10"/>
  <c r="G864" i="10"/>
  <c r="AA864" i="10"/>
  <c r="I865" i="10"/>
  <c r="L863" i="10"/>
  <c r="AD192" i="10" l="1"/>
  <c r="AD863" i="10"/>
  <c r="AD1037" i="10"/>
  <c r="E193" i="10"/>
  <c r="E1038" i="10"/>
  <c r="F1038" i="10"/>
  <c r="E864" i="10"/>
  <c r="F193" i="10"/>
  <c r="F864" i="10"/>
  <c r="Z865" i="10"/>
  <c r="M1039" i="10"/>
  <c r="M865" i="10"/>
  <c r="M194" i="10"/>
  <c r="L864" i="10"/>
  <c r="B864" i="10"/>
  <c r="B1038" i="10"/>
  <c r="B193" i="10"/>
  <c r="K194" i="10"/>
  <c r="I195" i="10"/>
  <c r="AA194" i="10"/>
  <c r="G194" i="10"/>
  <c r="L193" i="10"/>
  <c r="A193" i="10"/>
  <c r="A1038" i="10"/>
  <c r="G1039" i="10"/>
  <c r="I1040" i="10"/>
  <c r="AA1039" i="10"/>
  <c r="K1039" i="10"/>
  <c r="L1038" i="10"/>
  <c r="G865" i="10"/>
  <c r="AA865" i="10"/>
  <c r="I866" i="10"/>
  <c r="K865" i="10"/>
  <c r="A864" i="10"/>
  <c r="AD864" i="10" l="1"/>
  <c r="AD1038" i="10"/>
  <c r="AD193" i="10"/>
  <c r="E1039" i="10"/>
  <c r="E865" i="10"/>
  <c r="F1039" i="10"/>
  <c r="F194" i="10"/>
  <c r="E194" i="10"/>
  <c r="F865" i="10"/>
  <c r="Z866" i="10"/>
  <c r="M866" i="10"/>
  <c r="M1040" i="10"/>
  <c r="M195" i="10"/>
  <c r="B1039" i="10"/>
  <c r="B865" i="10"/>
  <c r="B194" i="10"/>
  <c r="L194" i="10"/>
  <c r="G195" i="10"/>
  <c r="K195" i="10"/>
  <c r="I196" i="10"/>
  <c r="AA195" i="10"/>
  <c r="A194" i="10"/>
  <c r="A1039" i="10"/>
  <c r="AA1040" i="10"/>
  <c r="G1040" i="10"/>
  <c r="K1040" i="10"/>
  <c r="I1041" i="10"/>
  <c r="L1039" i="10"/>
  <c r="A865" i="10"/>
  <c r="K866" i="10"/>
  <c r="AA866" i="10"/>
  <c r="I867" i="10"/>
  <c r="G866" i="10"/>
  <c r="L865" i="10"/>
  <c r="AD865" i="10" l="1"/>
  <c r="AD194" i="10"/>
  <c r="AD1039" i="10"/>
  <c r="E866" i="10"/>
  <c r="F1040" i="10"/>
  <c r="E1040" i="10"/>
  <c r="F195" i="10"/>
  <c r="E195" i="10"/>
  <c r="F866" i="10"/>
  <c r="Z867" i="10"/>
  <c r="M867" i="10"/>
  <c r="M1041" i="10"/>
  <c r="M196" i="10"/>
  <c r="B195" i="10"/>
  <c r="B1040" i="10"/>
  <c r="B866" i="10"/>
  <c r="L195" i="10"/>
  <c r="K196" i="10"/>
  <c r="AA196" i="10"/>
  <c r="A195" i="10"/>
  <c r="I197" i="10"/>
  <c r="G196" i="10"/>
  <c r="AA1041" i="10"/>
  <c r="I1042" i="10"/>
  <c r="G1041" i="10"/>
  <c r="K1041" i="10"/>
  <c r="L1040" i="10"/>
  <c r="A1040" i="10"/>
  <c r="A866" i="10"/>
  <c r="K867" i="10"/>
  <c r="G867" i="10"/>
  <c r="AA867" i="10"/>
  <c r="I868" i="10"/>
  <c r="L866" i="10"/>
  <c r="AD1040" i="10" l="1"/>
  <c r="AD866" i="10"/>
  <c r="AD195" i="10"/>
  <c r="F867" i="10"/>
  <c r="E196" i="10"/>
  <c r="E1041" i="10"/>
  <c r="E867" i="10"/>
  <c r="F196" i="10"/>
  <c r="F1041" i="10"/>
  <c r="Z868" i="10"/>
  <c r="W197" i="10"/>
  <c r="Z197" i="10"/>
  <c r="X197" i="10"/>
  <c r="M868" i="10"/>
  <c r="M197" i="10"/>
  <c r="M1042" i="10"/>
  <c r="L867" i="10"/>
  <c r="L1041" i="10"/>
  <c r="B196" i="10"/>
  <c r="B1041" i="10"/>
  <c r="B867" i="10"/>
  <c r="A196" i="10"/>
  <c r="L196" i="10"/>
  <c r="K197" i="10"/>
  <c r="G197" i="10"/>
  <c r="AA197" i="10"/>
  <c r="I198" i="10"/>
  <c r="A867" i="10"/>
  <c r="I1043" i="10"/>
  <c r="AA1042" i="10"/>
  <c r="K1042" i="10"/>
  <c r="G1042" i="10"/>
  <c r="A1041" i="10"/>
  <c r="K868" i="10"/>
  <c r="I869" i="10"/>
  <c r="G868" i="10"/>
  <c r="AA868" i="10"/>
  <c r="AD867" i="10" l="1"/>
  <c r="AD1041" i="10"/>
  <c r="AD196" i="10"/>
  <c r="E1042" i="10"/>
  <c r="E868" i="10"/>
  <c r="F868" i="10"/>
  <c r="F1042" i="10"/>
  <c r="F197" i="10"/>
  <c r="Z198" i="10"/>
  <c r="Z869" i="10"/>
  <c r="M1043" i="10"/>
  <c r="M869" i="10"/>
  <c r="M198" i="10"/>
  <c r="L1042" i="10"/>
  <c r="B868" i="10"/>
  <c r="B197" i="10"/>
  <c r="B1042" i="10"/>
  <c r="L197" i="10"/>
  <c r="A197" i="10"/>
  <c r="I199" i="10"/>
  <c r="K198" i="10"/>
  <c r="G198" i="10"/>
  <c r="AA198" i="10"/>
  <c r="AA1043" i="10"/>
  <c r="K1043" i="10"/>
  <c r="G1043" i="10"/>
  <c r="I1044" i="10"/>
  <c r="A1042" i="10"/>
  <c r="A868" i="10"/>
  <c r="G869" i="10"/>
  <c r="I870" i="10"/>
  <c r="AA869" i="10"/>
  <c r="K869" i="10"/>
  <c r="L868" i="10"/>
  <c r="AD1042" i="10" l="1"/>
  <c r="AD868" i="10"/>
  <c r="AD197" i="10"/>
  <c r="F1043" i="10"/>
  <c r="E869" i="10"/>
  <c r="E198" i="10"/>
  <c r="F198" i="10"/>
  <c r="F869" i="10"/>
  <c r="E1043" i="10"/>
  <c r="Z199" i="10"/>
  <c r="Z870" i="10"/>
  <c r="M1044" i="10"/>
  <c r="M870" i="10"/>
  <c r="M199" i="10"/>
  <c r="B1043" i="10"/>
  <c r="B869" i="10"/>
  <c r="B198" i="10"/>
  <c r="L198" i="10"/>
  <c r="AA199" i="10"/>
  <c r="K199" i="10"/>
  <c r="I200" i="10"/>
  <c r="G199" i="10"/>
  <c r="A198" i="10"/>
  <c r="L1043" i="10"/>
  <c r="G1044" i="10"/>
  <c r="I1045" i="10"/>
  <c r="K1044" i="10"/>
  <c r="AA1044" i="10"/>
  <c r="A1043" i="10"/>
  <c r="A869" i="10"/>
  <c r="I871" i="10"/>
  <c r="AA870" i="10"/>
  <c r="G870" i="10"/>
  <c r="K870" i="10"/>
  <c r="L869" i="10"/>
  <c r="AD869" i="10" l="1"/>
  <c r="AD198" i="10"/>
  <c r="AD1043" i="10"/>
  <c r="E1044" i="10"/>
  <c r="E197" i="10"/>
  <c r="E199" i="10"/>
  <c r="F870" i="10"/>
  <c r="F1044" i="10"/>
  <c r="E870" i="10"/>
  <c r="F199" i="10"/>
  <c r="Z200" i="10"/>
  <c r="Z871" i="10"/>
  <c r="M200" i="10"/>
  <c r="M871" i="10"/>
  <c r="M1045" i="10"/>
  <c r="L870" i="10"/>
  <c r="B1044" i="10"/>
  <c r="B870" i="10"/>
  <c r="B199" i="10"/>
  <c r="L199" i="10"/>
  <c r="K200" i="10"/>
  <c r="G200" i="10"/>
  <c r="I201" i="10"/>
  <c r="AA200" i="10"/>
  <c r="A199" i="10"/>
  <c r="I1046" i="10"/>
  <c r="AA1045" i="10"/>
  <c r="K1045" i="10"/>
  <c r="G1045" i="10"/>
  <c r="L1044" i="10"/>
  <c r="A1044" i="10"/>
  <c r="A870" i="10"/>
  <c r="G871" i="10"/>
  <c r="I872" i="10"/>
  <c r="AA871" i="10"/>
  <c r="K871" i="10"/>
  <c r="AD199" i="10" l="1"/>
  <c r="AD1044" i="10"/>
  <c r="AD870" i="10"/>
  <c r="F871" i="10"/>
  <c r="E1045" i="10"/>
  <c r="E200" i="10"/>
  <c r="F1045" i="10"/>
  <c r="F200" i="10"/>
  <c r="E871" i="10"/>
  <c r="Z201" i="10"/>
  <c r="Z872" i="10"/>
  <c r="M1046" i="10"/>
  <c r="M201" i="10"/>
  <c r="M872" i="10"/>
  <c r="B871" i="10"/>
  <c r="B1045" i="10"/>
  <c r="L200" i="10"/>
  <c r="AA201" i="10"/>
  <c r="G201" i="10"/>
  <c r="A200" i="10"/>
  <c r="K201" i="10"/>
  <c r="I202" i="10"/>
  <c r="A1045" i="10"/>
  <c r="K1046" i="10"/>
  <c r="AA1046" i="10"/>
  <c r="G1046" i="10"/>
  <c r="I1047" i="10"/>
  <c r="L1045" i="10"/>
  <c r="A871" i="10"/>
  <c r="K872" i="10"/>
  <c r="AA872" i="10"/>
  <c r="G872" i="10"/>
  <c r="I873" i="10"/>
  <c r="L871" i="10"/>
  <c r="B200" i="10" l="1"/>
  <c r="AD1045" i="10"/>
  <c r="AD871" i="10"/>
  <c r="AD200" i="10"/>
  <c r="E1046" i="10"/>
  <c r="E201" i="10"/>
  <c r="F201" i="10"/>
  <c r="F1046" i="10"/>
  <c r="E872" i="10"/>
  <c r="F872" i="10"/>
  <c r="Z202" i="10"/>
  <c r="Z873" i="10"/>
  <c r="M202" i="10"/>
  <c r="M873" i="10"/>
  <c r="M1047" i="10"/>
  <c r="B1046" i="10"/>
  <c r="B872" i="10"/>
  <c r="L201" i="10"/>
  <c r="A201" i="10"/>
  <c r="K202" i="10"/>
  <c r="G202" i="10"/>
  <c r="I203" i="10"/>
  <c r="AA202" i="10"/>
  <c r="I1048" i="10"/>
  <c r="G1047" i="10"/>
  <c r="AA1047" i="10"/>
  <c r="K1047" i="10"/>
  <c r="L1046" i="10"/>
  <c r="A1046" i="10"/>
  <c r="A872" i="10"/>
  <c r="K873" i="10"/>
  <c r="G873" i="10"/>
  <c r="I874" i="10"/>
  <c r="AA873" i="10"/>
  <c r="L872" i="10"/>
  <c r="B201" i="10" l="1"/>
  <c r="AD201" i="10"/>
  <c r="AD872" i="10"/>
  <c r="AD1046" i="10"/>
  <c r="F1047" i="10"/>
  <c r="E202" i="10"/>
  <c r="F202" i="10"/>
  <c r="E873" i="10"/>
  <c r="E1047" i="10"/>
  <c r="F873" i="10"/>
  <c r="Z203" i="10"/>
  <c r="Z874" i="10"/>
  <c r="M1048" i="10"/>
  <c r="M203" i="10"/>
  <c r="M874" i="10"/>
  <c r="B873" i="10"/>
  <c r="B1047" i="10"/>
  <c r="L202" i="10"/>
  <c r="A202" i="10"/>
  <c r="G203" i="10"/>
  <c r="I204" i="10"/>
  <c r="K203" i="10"/>
  <c r="AA203" i="10"/>
  <c r="A1047" i="10"/>
  <c r="I1049" i="10"/>
  <c r="K1048" i="10"/>
  <c r="G1048" i="10"/>
  <c r="AA1048" i="10"/>
  <c r="L1047" i="10"/>
  <c r="A873" i="10"/>
  <c r="K874" i="10"/>
  <c r="G874" i="10"/>
  <c r="AA874" i="10"/>
  <c r="I875" i="10"/>
  <c r="L873" i="10"/>
  <c r="B202" i="10" l="1"/>
  <c r="AD873" i="10"/>
  <c r="AD202" i="10"/>
  <c r="AD1047" i="10"/>
  <c r="F1048" i="10"/>
  <c r="E203" i="10"/>
  <c r="F203" i="10"/>
  <c r="E874" i="10"/>
  <c r="F874" i="10"/>
  <c r="E1048" i="10"/>
  <c r="Z875" i="10"/>
  <c r="Z204" i="10"/>
  <c r="M204" i="10"/>
  <c r="M1049" i="10"/>
  <c r="M875" i="10"/>
  <c r="B203" i="10"/>
  <c r="B1048" i="10"/>
  <c r="B874" i="10"/>
  <c r="A203" i="10"/>
  <c r="L203" i="10"/>
  <c r="K204" i="10"/>
  <c r="G204" i="10"/>
  <c r="I205" i="10"/>
  <c r="AA204" i="10"/>
  <c r="K1049" i="10"/>
  <c r="G1049" i="10"/>
  <c r="I1050" i="10"/>
  <c r="AA1049" i="10"/>
  <c r="L1048" i="10"/>
  <c r="A1048" i="10"/>
  <c r="A874" i="10"/>
  <c r="G875" i="10"/>
  <c r="I876" i="10"/>
  <c r="AA875" i="10"/>
  <c r="K875" i="10"/>
  <c r="L874" i="10"/>
  <c r="AD874" i="10" l="1"/>
  <c r="AD203" i="10"/>
  <c r="AD1048" i="10"/>
  <c r="E1049" i="10"/>
  <c r="E875" i="10"/>
  <c r="F1049" i="10"/>
  <c r="F875" i="10"/>
  <c r="E204" i="10"/>
  <c r="F204" i="10"/>
  <c r="Z205" i="10"/>
  <c r="Z876" i="10"/>
  <c r="M876" i="10"/>
  <c r="M205" i="10"/>
  <c r="M1050" i="10"/>
  <c r="B1049" i="10"/>
  <c r="B875" i="10"/>
  <c r="L204" i="10"/>
  <c r="A204" i="10"/>
  <c r="AA205" i="10"/>
  <c r="I206" i="10"/>
  <c r="K205" i="10"/>
  <c r="G205" i="10"/>
  <c r="A875" i="10"/>
  <c r="G1050" i="10"/>
  <c r="AA1050" i="10"/>
  <c r="I1051" i="10"/>
  <c r="K1050" i="10"/>
  <c r="L1049" i="10"/>
  <c r="A1049" i="10"/>
  <c r="I877" i="10"/>
  <c r="K876" i="10"/>
  <c r="G876" i="10"/>
  <c r="AA876" i="10"/>
  <c r="L875" i="10"/>
  <c r="B204" i="10" l="1"/>
  <c r="AD875" i="10"/>
  <c r="AD204" i="10"/>
  <c r="AD1049" i="10"/>
  <c r="F876" i="10"/>
  <c r="E1050" i="10"/>
  <c r="E876" i="10"/>
  <c r="E205" i="10"/>
  <c r="F1050" i="10"/>
  <c r="F205" i="10"/>
  <c r="Z877" i="10"/>
  <c r="Z206" i="10"/>
  <c r="M1051" i="10"/>
  <c r="M206" i="10"/>
  <c r="M877" i="10"/>
  <c r="L1050" i="10"/>
  <c r="B876" i="10"/>
  <c r="B1050" i="10"/>
  <c r="L205" i="10"/>
  <c r="A205" i="10"/>
  <c r="G206" i="10"/>
  <c r="I207" i="10"/>
  <c r="K206" i="10"/>
  <c r="AA206" i="10"/>
  <c r="I758" i="10"/>
  <c r="A1050" i="10"/>
  <c r="G1051" i="10"/>
  <c r="AA1051" i="10"/>
  <c r="K1051" i="10"/>
  <c r="I1052" i="10"/>
  <c r="A876" i="10"/>
  <c r="AA877" i="10"/>
  <c r="I878" i="10"/>
  <c r="K877" i="10"/>
  <c r="G877" i="10"/>
  <c r="L876" i="10"/>
  <c r="B205" i="10" l="1"/>
  <c r="AD876" i="10"/>
  <c r="AD205" i="10"/>
  <c r="AD1050" i="10"/>
  <c r="E877" i="10"/>
  <c r="E206" i="10"/>
  <c r="E1051" i="10"/>
  <c r="F206" i="10"/>
  <c r="F877" i="10"/>
  <c r="F1051" i="10"/>
  <c r="Z207" i="10"/>
  <c r="W758" i="10"/>
  <c r="Z758" i="10"/>
  <c r="X758" i="10"/>
  <c r="M878" i="10"/>
  <c r="M758" i="10"/>
  <c r="M1052" i="10"/>
  <c r="M207" i="10"/>
  <c r="B877" i="10"/>
  <c r="B1051" i="10"/>
  <c r="L206" i="10"/>
  <c r="I208" i="10"/>
  <c r="A206" i="10"/>
  <c r="K207" i="10"/>
  <c r="AA207" i="10"/>
  <c r="G207" i="10"/>
  <c r="AA758" i="10"/>
  <c r="I759" i="10"/>
  <c r="G758" i="10"/>
  <c r="K758" i="10"/>
  <c r="A1051" i="10"/>
  <c r="I1053" i="10"/>
  <c r="G1052" i="10"/>
  <c r="AA1052" i="10"/>
  <c r="K1052" i="10"/>
  <c r="L1051" i="10"/>
  <c r="I879" i="10"/>
  <c r="K878" i="10"/>
  <c r="G878" i="10"/>
  <c r="AA878" i="10"/>
  <c r="L877" i="10"/>
  <c r="A877" i="10"/>
  <c r="B206" i="10" l="1"/>
  <c r="AD877" i="10"/>
  <c r="AD206" i="10"/>
  <c r="AD1051" i="10"/>
  <c r="E1052" i="10"/>
  <c r="E207" i="10"/>
  <c r="F1052" i="10"/>
  <c r="E878" i="10"/>
  <c r="F758" i="10"/>
  <c r="F878" i="10"/>
  <c r="F207" i="10"/>
  <c r="Z759" i="10"/>
  <c r="Z208" i="10"/>
  <c r="M1053" i="10"/>
  <c r="M879" i="10"/>
  <c r="M208" i="10"/>
  <c r="M759" i="10"/>
  <c r="L1052" i="10"/>
  <c r="B1052" i="10"/>
  <c r="B207" i="10"/>
  <c r="B878" i="10"/>
  <c r="B758" i="10"/>
  <c r="L207" i="10"/>
  <c r="AA208" i="10"/>
  <c r="I209" i="10"/>
  <c r="G208" i="10"/>
  <c r="K208" i="10"/>
  <c r="A207" i="10"/>
  <c r="L758" i="10"/>
  <c r="G759" i="10"/>
  <c r="AA759" i="10"/>
  <c r="K759" i="10"/>
  <c r="A758" i="10"/>
  <c r="I760" i="10"/>
  <c r="A1052" i="10"/>
  <c r="K1053" i="10"/>
  <c r="I1054" i="10"/>
  <c r="AA1053" i="10"/>
  <c r="G1053" i="10"/>
  <c r="A878" i="10"/>
  <c r="AA879" i="10"/>
  <c r="I880" i="10"/>
  <c r="K879" i="10"/>
  <c r="G879" i="10"/>
  <c r="L878" i="10"/>
  <c r="AD878" i="10" l="1"/>
  <c r="AD207" i="10"/>
  <c r="AD1052" i="10"/>
  <c r="AD758" i="10"/>
  <c r="E208" i="10"/>
  <c r="E1053" i="10"/>
  <c r="F759" i="10"/>
  <c r="E879" i="10"/>
  <c r="F879" i="10"/>
  <c r="F208" i="10"/>
  <c r="F1053" i="10"/>
  <c r="Z209" i="10"/>
  <c r="Z760" i="10"/>
  <c r="M209" i="10"/>
  <c r="M1054" i="10"/>
  <c r="M880" i="10"/>
  <c r="M760" i="10"/>
  <c r="L1053" i="10"/>
  <c r="L759" i="10"/>
  <c r="B879" i="10"/>
  <c r="B1053" i="10"/>
  <c r="B759" i="10"/>
  <c r="B208" i="10"/>
  <c r="L208" i="10"/>
  <c r="G209" i="10"/>
  <c r="AA209" i="10"/>
  <c r="K209" i="10"/>
  <c r="I210" i="10"/>
  <c r="A208" i="10"/>
  <c r="A759" i="10"/>
  <c r="K760" i="10"/>
  <c r="AA760" i="10"/>
  <c r="G760" i="10"/>
  <c r="I761" i="10"/>
  <c r="A1053" i="10"/>
  <c r="K1054" i="10"/>
  <c r="G1054" i="10"/>
  <c r="AA1054" i="10"/>
  <c r="I1055" i="10"/>
  <c r="I881" i="10"/>
  <c r="AA880" i="10"/>
  <c r="K880" i="10"/>
  <c r="G880" i="10"/>
  <c r="L879" i="10"/>
  <c r="A879" i="10"/>
  <c r="AD759" i="10" l="1"/>
  <c r="AD879" i="10"/>
  <c r="AD208" i="10"/>
  <c r="AD1053" i="10"/>
  <c r="E1054" i="10"/>
  <c r="F760" i="10"/>
  <c r="E880" i="10"/>
  <c r="F1054" i="10"/>
  <c r="F880" i="10"/>
  <c r="F209" i="10"/>
  <c r="E209" i="10"/>
  <c r="E760" i="10"/>
  <c r="Z210" i="10"/>
  <c r="Z761" i="10"/>
  <c r="M761" i="10"/>
  <c r="M1055" i="10"/>
  <c r="M881" i="10"/>
  <c r="M210" i="10"/>
  <c r="L1054" i="10"/>
  <c r="L880" i="10"/>
  <c r="B760" i="10"/>
  <c r="B880" i="10"/>
  <c r="B1054" i="10"/>
  <c r="L209" i="10"/>
  <c r="A209" i="10"/>
  <c r="K210" i="10"/>
  <c r="G210" i="10"/>
  <c r="AA210" i="10"/>
  <c r="I211" i="10"/>
  <c r="L760" i="10"/>
  <c r="K761" i="10"/>
  <c r="A760" i="10"/>
  <c r="AA761" i="10"/>
  <c r="G761" i="10"/>
  <c r="I762" i="10"/>
  <c r="A1054" i="10"/>
  <c r="K1055" i="10"/>
  <c r="G1055" i="10"/>
  <c r="I1056" i="10"/>
  <c r="AA1055" i="10"/>
  <c r="A880" i="10"/>
  <c r="AA881" i="10"/>
  <c r="G881" i="10"/>
  <c r="I882" i="10"/>
  <c r="K881" i="10"/>
  <c r="B209" i="10" l="1"/>
  <c r="AD880" i="10"/>
  <c r="AD209" i="10"/>
  <c r="AD760" i="10"/>
  <c r="AD1054" i="10"/>
  <c r="F881" i="10"/>
  <c r="E1055" i="10"/>
  <c r="E761" i="10"/>
  <c r="E210" i="10"/>
  <c r="F210" i="10"/>
  <c r="F1055" i="10"/>
  <c r="E881" i="10"/>
  <c r="F761" i="10"/>
  <c r="Z211" i="10"/>
  <c r="Z762" i="10"/>
  <c r="M211" i="10"/>
  <c r="M1056" i="10"/>
  <c r="M762" i="10"/>
  <c r="M882" i="10"/>
  <c r="L761" i="10"/>
  <c r="B761" i="10"/>
  <c r="B881" i="10"/>
  <c r="B1055" i="10"/>
  <c r="L210" i="10"/>
  <c r="A210" i="10"/>
  <c r="I212" i="10"/>
  <c r="K211" i="10"/>
  <c r="G211" i="10"/>
  <c r="AA211" i="10"/>
  <c r="A761" i="10"/>
  <c r="K762" i="10"/>
  <c r="G762" i="10"/>
  <c r="I763" i="10"/>
  <c r="AA762" i="10"/>
  <c r="A881" i="10"/>
  <c r="I1057" i="10"/>
  <c r="K1056" i="10"/>
  <c r="G1056" i="10"/>
  <c r="AA1056" i="10"/>
  <c r="L1055" i="10"/>
  <c r="A1055" i="10"/>
  <c r="I883" i="10"/>
  <c r="K882" i="10"/>
  <c r="AA882" i="10"/>
  <c r="G882" i="10"/>
  <c r="L881" i="10"/>
  <c r="B210" i="10" l="1"/>
  <c r="AD881" i="10"/>
  <c r="AD210" i="10"/>
  <c r="AD1055" i="10"/>
  <c r="AD761" i="10"/>
  <c r="F211" i="10"/>
  <c r="E882" i="10"/>
  <c r="E1056" i="10"/>
  <c r="E762" i="10"/>
  <c r="F1056" i="10"/>
  <c r="F762" i="10"/>
  <c r="F882" i="10"/>
  <c r="E211" i="10"/>
  <c r="Z212" i="10"/>
  <c r="Z763" i="10"/>
  <c r="M212" i="10"/>
  <c r="M883" i="10"/>
  <c r="M763" i="10"/>
  <c r="M1057" i="10"/>
  <c r="L882" i="10"/>
  <c r="B762" i="10"/>
  <c r="B882" i="10"/>
  <c r="B1056" i="10"/>
  <c r="L211" i="10"/>
  <c r="G212" i="10"/>
  <c r="K212" i="10"/>
  <c r="AA212" i="10"/>
  <c r="I213" i="10"/>
  <c r="A211" i="10"/>
  <c r="L762" i="10"/>
  <c r="AA763" i="10"/>
  <c r="I764" i="10"/>
  <c r="G763" i="10"/>
  <c r="A762" i="10"/>
  <c r="K763" i="10"/>
  <c r="A1056" i="10"/>
  <c r="A882" i="10"/>
  <c r="K1057" i="10"/>
  <c r="I1058" i="10"/>
  <c r="AA1057" i="10"/>
  <c r="G1057" i="10"/>
  <c r="L1056" i="10"/>
  <c r="G883" i="10"/>
  <c r="I884" i="10"/>
  <c r="K883" i="10"/>
  <c r="AA883" i="10"/>
  <c r="B211" i="10" l="1"/>
  <c r="AD211" i="10"/>
  <c r="AD882" i="10"/>
  <c r="AD762" i="10"/>
  <c r="AD1056" i="10"/>
  <c r="E1057" i="10"/>
  <c r="F763" i="10"/>
  <c r="E763" i="10"/>
  <c r="F212" i="10"/>
  <c r="F883" i="10"/>
  <c r="F1057" i="10"/>
  <c r="E212" i="10"/>
  <c r="E883" i="10"/>
  <c r="Z213" i="10"/>
  <c r="Z764" i="10"/>
  <c r="M764" i="10"/>
  <c r="M1058" i="10"/>
  <c r="M884" i="10"/>
  <c r="M213" i="10"/>
  <c r="L763" i="10"/>
  <c r="B1057" i="10"/>
  <c r="B763" i="10"/>
  <c r="B883" i="10"/>
  <c r="L212" i="10"/>
  <c r="K213" i="10"/>
  <c r="A212" i="10"/>
  <c r="I214" i="10"/>
  <c r="AA213" i="10"/>
  <c r="G213" i="10"/>
  <c r="AA764" i="10"/>
  <c r="G764" i="10"/>
  <c r="I765" i="10"/>
  <c r="K764" i="10"/>
  <c r="A763" i="10"/>
  <c r="A1057" i="10"/>
  <c r="L1057" i="10"/>
  <c r="AA1058" i="10"/>
  <c r="I1059" i="10"/>
  <c r="G1058" i="10"/>
  <c r="K1058" i="10"/>
  <c r="A883" i="10"/>
  <c r="I885" i="10"/>
  <c r="AA884" i="10"/>
  <c r="G884" i="10"/>
  <c r="K884" i="10"/>
  <c r="L883" i="10"/>
  <c r="B212" i="10" l="1"/>
  <c r="AD763" i="10"/>
  <c r="AD883" i="10"/>
  <c r="AD212" i="10"/>
  <c r="AD1057" i="10"/>
  <c r="F884" i="10"/>
  <c r="E213" i="10"/>
  <c r="F1058" i="10"/>
  <c r="F764" i="10"/>
  <c r="E1058" i="10"/>
  <c r="F213" i="10"/>
  <c r="E884" i="10"/>
  <c r="E764" i="10"/>
  <c r="Z765" i="10"/>
  <c r="Z214" i="10"/>
  <c r="M214" i="10"/>
  <c r="M885" i="10"/>
  <c r="M1059" i="10"/>
  <c r="M765" i="10"/>
  <c r="L1058" i="10"/>
  <c r="L213" i="10"/>
  <c r="B884" i="10"/>
  <c r="B764" i="10"/>
  <c r="B1058" i="10"/>
  <c r="K214" i="10"/>
  <c r="I215" i="10"/>
  <c r="AA214" i="10"/>
  <c r="G214" i="10"/>
  <c r="A213" i="10"/>
  <c r="A764" i="10"/>
  <c r="I766" i="10"/>
  <c r="G765" i="10"/>
  <c r="K765" i="10"/>
  <c r="AA765" i="10"/>
  <c r="L764" i="10"/>
  <c r="A1058" i="10"/>
  <c r="K1059" i="10"/>
  <c r="I1060" i="10"/>
  <c r="AA1059" i="10"/>
  <c r="G1059" i="10"/>
  <c r="A884" i="10"/>
  <c r="I886" i="10"/>
  <c r="K885" i="10"/>
  <c r="G885" i="10"/>
  <c r="AA885" i="10"/>
  <c r="L884" i="10"/>
  <c r="B213" i="10" l="1"/>
  <c r="AD213" i="10"/>
  <c r="AD1058" i="10"/>
  <c r="AD884" i="10"/>
  <c r="AD764" i="10"/>
  <c r="F765" i="10"/>
  <c r="F214" i="10"/>
  <c r="E885" i="10"/>
  <c r="F1059" i="10"/>
  <c r="E1059" i="10"/>
  <c r="E214" i="10"/>
  <c r="E765" i="10"/>
  <c r="F885" i="10"/>
  <c r="Z766" i="10"/>
  <c r="M886" i="10"/>
  <c r="M766" i="10"/>
  <c r="M1060" i="10"/>
  <c r="M215" i="10"/>
  <c r="L214" i="10"/>
  <c r="L765" i="10"/>
  <c r="B214" i="10"/>
  <c r="B1059" i="10"/>
  <c r="B765" i="10"/>
  <c r="B885" i="10"/>
  <c r="K215" i="10"/>
  <c r="G215" i="10"/>
  <c r="I216" i="10"/>
  <c r="AA215" i="10"/>
  <c r="A214" i="10"/>
  <c r="A765" i="10"/>
  <c r="AA766" i="10"/>
  <c r="K766" i="10"/>
  <c r="G766" i="10"/>
  <c r="I767" i="10"/>
  <c r="G1060" i="10"/>
  <c r="I1061" i="10"/>
  <c r="K1060" i="10"/>
  <c r="AA1060" i="10"/>
  <c r="L1059" i="10"/>
  <c r="A1059" i="10"/>
  <c r="G886" i="10"/>
  <c r="K886" i="10"/>
  <c r="I887" i="10"/>
  <c r="AA886" i="10"/>
  <c r="L885" i="10"/>
  <c r="A885" i="10"/>
  <c r="AD214" i="10" l="1"/>
  <c r="AD765" i="10"/>
  <c r="AD1059" i="10"/>
  <c r="AD885" i="10"/>
  <c r="F1060" i="10"/>
  <c r="E215" i="10"/>
  <c r="E766" i="10"/>
  <c r="F766" i="10"/>
  <c r="F215" i="10"/>
  <c r="F886" i="10"/>
  <c r="E1060" i="10"/>
  <c r="E886" i="10"/>
  <c r="Z767" i="10"/>
  <c r="M887" i="10"/>
  <c r="M1061" i="10"/>
  <c r="M767" i="10"/>
  <c r="M216" i="10"/>
  <c r="L1060" i="10"/>
  <c r="L215" i="10"/>
  <c r="B766" i="10"/>
  <c r="B886" i="10"/>
  <c r="B215" i="10"/>
  <c r="B1060" i="10"/>
  <c r="G216" i="10"/>
  <c r="A215" i="10"/>
  <c r="K216" i="10"/>
  <c r="I217" i="10"/>
  <c r="AA216" i="10"/>
  <c r="A766" i="10"/>
  <c r="L766" i="10"/>
  <c r="G767" i="10"/>
  <c r="K767" i="10"/>
  <c r="I768" i="10"/>
  <c r="AA767" i="10"/>
  <c r="A1060" i="10"/>
  <c r="K1061" i="10"/>
  <c r="I1062" i="10"/>
  <c r="G1061" i="10"/>
  <c r="AA1061" i="10"/>
  <c r="A886" i="10"/>
  <c r="AA887" i="10"/>
  <c r="I888" i="10"/>
  <c r="G887" i="10"/>
  <c r="K887" i="10"/>
  <c r="L886" i="10"/>
  <c r="AD766" i="10" l="1"/>
  <c r="AD215" i="10"/>
  <c r="AD1060" i="10"/>
  <c r="AD886" i="10"/>
  <c r="F887" i="10"/>
  <c r="E767" i="10"/>
  <c r="E216" i="10"/>
  <c r="F216" i="10"/>
  <c r="F767" i="10"/>
  <c r="E1061" i="10"/>
  <c r="E887" i="10"/>
  <c r="F1061" i="10"/>
  <c r="Z768" i="10"/>
  <c r="M1062" i="10"/>
  <c r="M888" i="10"/>
  <c r="M768" i="10"/>
  <c r="M217" i="10"/>
  <c r="L216" i="10"/>
  <c r="B887" i="10"/>
  <c r="B767" i="10"/>
  <c r="B216" i="10"/>
  <c r="B1061" i="10"/>
  <c r="A216" i="10"/>
  <c r="K217" i="10"/>
  <c r="AA217" i="10"/>
  <c r="I218" i="10"/>
  <c r="G217" i="10"/>
  <c r="A767" i="10"/>
  <c r="I769" i="10"/>
  <c r="AA768" i="10"/>
  <c r="G768" i="10"/>
  <c r="K768" i="10"/>
  <c r="L767" i="10"/>
  <c r="A887" i="10"/>
  <c r="A1061" i="10"/>
  <c r="AA1062" i="10"/>
  <c r="K1062" i="10"/>
  <c r="G1062" i="10"/>
  <c r="I1063" i="10"/>
  <c r="L1061" i="10"/>
  <c r="K888" i="10"/>
  <c r="AA888" i="10"/>
  <c r="I889" i="10"/>
  <c r="G888" i="10"/>
  <c r="L887" i="10"/>
  <c r="AD1061" i="10" l="1"/>
  <c r="AD767" i="10"/>
  <c r="AD216" i="10"/>
  <c r="AD887" i="10"/>
  <c r="F888" i="10"/>
  <c r="E217" i="10"/>
  <c r="E888" i="10"/>
  <c r="F768" i="10"/>
  <c r="E1062" i="10"/>
  <c r="E768" i="10"/>
  <c r="F1062" i="10"/>
  <c r="F217" i="10"/>
  <c r="Z769" i="10"/>
  <c r="M769" i="10"/>
  <c r="M218" i="10"/>
  <c r="M889" i="10"/>
  <c r="M1063" i="10"/>
  <c r="L1062" i="10"/>
  <c r="L888" i="10"/>
  <c r="L217" i="10"/>
  <c r="B217" i="10"/>
  <c r="B768" i="10"/>
  <c r="B888" i="10"/>
  <c r="B1062" i="10"/>
  <c r="A217" i="10"/>
  <c r="K218" i="10"/>
  <c r="AA218" i="10"/>
  <c r="I219" i="10"/>
  <c r="G218" i="10"/>
  <c r="L768" i="10"/>
  <c r="A768" i="10"/>
  <c r="G769" i="10"/>
  <c r="K769" i="10"/>
  <c r="AA769" i="10"/>
  <c r="I770" i="10"/>
  <c r="AA1063" i="10"/>
  <c r="I1064" i="10"/>
  <c r="K1063" i="10"/>
  <c r="G1063" i="10"/>
  <c r="A1062" i="10"/>
  <c r="G889" i="10"/>
  <c r="I890" i="10"/>
  <c r="K889" i="10"/>
  <c r="AA889" i="10"/>
  <c r="A888" i="10"/>
  <c r="AD768" i="10" l="1"/>
  <c r="AD217" i="10"/>
  <c r="AD888" i="10"/>
  <c r="AD1062" i="10"/>
  <c r="E218" i="10"/>
  <c r="E889" i="10"/>
  <c r="F889" i="10"/>
  <c r="E1063" i="10"/>
  <c r="F218" i="10"/>
  <c r="E769" i="10"/>
  <c r="F769" i="10"/>
  <c r="F1063" i="10"/>
  <c r="Z770" i="10"/>
  <c r="W1064" i="10"/>
  <c r="Z1064" i="10"/>
  <c r="X1064" i="10"/>
  <c r="M890" i="10"/>
  <c r="M1064" i="10"/>
  <c r="M770" i="10"/>
  <c r="M219" i="10"/>
  <c r="L218" i="10"/>
  <c r="L1063" i="10"/>
  <c r="B769" i="10"/>
  <c r="B1063" i="10"/>
  <c r="B889" i="10"/>
  <c r="B218" i="10"/>
  <c r="I220" i="10"/>
  <c r="A218" i="10"/>
  <c r="G219" i="10"/>
  <c r="K219" i="10"/>
  <c r="AA219" i="10"/>
  <c r="A769" i="10"/>
  <c r="K770" i="10"/>
  <c r="AA770" i="10"/>
  <c r="I771" i="10"/>
  <c r="G770" i="10"/>
  <c r="L769" i="10"/>
  <c r="A1063" i="10"/>
  <c r="A889" i="10"/>
  <c r="G1064" i="10"/>
  <c r="I1065" i="10"/>
  <c r="AA1064" i="10"/>
  <c r="K1064" i="10"/>
  <c r="K890" i="10"/>
  <c r="G890" i="10"/>
  <c r="AA890" i="10"/>
  <c r="I891" i="10"/>
  <c r="L889" i="10"/>
  <c r="AD1063" i="10" l="1"/>
  <c r="AD218" i="10"/>
  <c r="AD889" i="10"/>
  <c r="AD769" i="10"/>
  <c r="F219" i="10"/>
  <c r="F1064" i="10"/>
  <c r="E219" i="10"/>
  <c r="F890" i="10"/>
  <c r="E770" i="10"/>
  <c r="F770" i="10"/>
  <c r="E890" i="10"/>
  <c r="Z1065" i="10"/>
  <c r="Z771" i="10"/>
  <c r="M220" i="10"/>
  <c r="M891" i="10"/>
  <c r="M1065" i="10"/>
  <c r="M771" i="10"/>
  <c r="L219" i="10"/>
  <c r="L1064" i="10"/>
  <c r="B219" i="10"/>
  <c r="B890" i="10"/>
  <c r="B770" i="10"/>
  <c r="B1064" i="10"/>
  <c r="K220" i="10"/>
  <c r="I221" i="10"/>
  <c r="AA220" i="10"/>
  <c r="G220" i="10"/>
  <c r="A219" i="10"/>
  <c r="L770" i="10"/>
  <c r="G771" i="10"/>
  <c r="I772" i="10"/>
  <c r="AA771" i="10"/>
  <c r="K771" i="10"/>
  <c r="A770" i="10"/>
  <c r="A1064" i="10"/>
  <c r="G1065" i="10"/>
  <c r="K1065" i="10"/>
  <c r="AA1065" i="10"/>
  <c r="I1066" i="10"/>
  <c r="A890" i="10"/>
  <c r="G891" i="10"/>
  <c r="K891" i="10"/>
  <c r="I892" i="10"/>
  <c r="AA891" i="10"/>
  <c r="L890" i="10"/>
  <c r="AD890" i="10" l="1"/>
  <c r="AD1064" i="10"/>
  <c r="AD219" i="10"/>
  <c r="AD770" i="10"/>
  <c r="E771" i="10"/>
  <c r="F1065" i="10"/>
  <c r="F891" i="10"/>
  <c r="E891" i="10"/>
  <c r="F220" i="10"/>
  <c r="E220" i="10"/>
  <c r="F771" i="10"/>
  <c r="Z1066" i="10"/>
  <c r="Z772" i="10"/>
  <c r="M221" i="10"/>
  <c r="M772" i="10"/>
  <c r="M1066" i="10"/>
  <c r="M892" i="10"/>
  <c r="L220" i="10"/>
  <c r="L891" i="10"/>
  <c r="B771" i="10"/>
  <c r="B891" i="10"/>
  <c r="B1065" i="10"/>
  <c r="B220" i="10"/>
  <c r="K221" i="10"/>
  <c r="I222" i="10"/>
  <c r="AA221" i="10"/>
  <c r="A220" i="10"/>
  <c r="G221" i="10"/>
  <c r="A771" i="10"/>
  <c r="K772" i="10"/>
  <c r="AA772" i="10"/>
  <c r="G772" i="10"/>
  <c r="I773" i="10"/>
  <c r="L771" i="10"/>
  <c r="A1065" i="10"/>
  <c r="AA1066" i="10"/>
  <c r="G1066" i="10"/>
  <c r="K1066" i="10"/>
  <c r="I1067" i="10"/>
  <c r="A891" i="10"/>
  <c r="L1065" i="10"/>
  <c r="K892" i="10"/>
  <c r="G892" i="10"/>
  <c r="AA892" i="10"/>
  <c r="I893" i="10"/>
  <c r="AD771" i="10" l="1"/>
  <c r="AD891" i="10"/>
  <c r="AD1065" i="10"/>
  <c r="AD220" i="10"/>
  <c r="E772" i="10"/>
  <c r="E1066" i="10"/>
  <c r="F221" i="10"/>
  <c r="E892" i="10"/>
  <c r="F772" i="10"/>
  <c r="F892" i="10"/>
  <c r="E221" i="10"/>
  <c r="F1066" i="10"/>
  <c r="Z1067" i="10"/>
  <c r="Z773" i="10"/>
  <c r="M222" i="10"/>
  <c r="M893" i="10"/>
  <c r="M1067" i="10"/>
  <c r="M773" i="10"/>
  <c r="L772" i="10"/>
  <c r="B772" i="10"/>
  <c r="B892" i="10"/>
  <c r="B1066" i="10"/>
  <c r="B221" i="10"/>
  <c r="K222" i="10"/>
  <c r="L221" i="10"/>
  <c r="A221" i="10"/>
  <c r="AA222" i="10"/>
  <c r="I223" i="10"/>
  <c r="G222" i="10"/>
  <c r="K773" i="10"/>
  <c r="G773" i="10"/>
  <c r="I774" i="10"/>
  <c r="AA773" i="10"/>
  <c r="A772" i="10"/>
  <c r="A1066" i="10"/>
  <c r="I1068" i="10"/>
  <c r="G1067" i="10"/>
  <c r="AA1067" i="10"/>
  <c r="K1067" i="10"/>
  <c r="A892" i="10"/>
  <c r="L1066" i="10"/>
  <c r="K893" i="10"/>
  <c r="AA893" i="10"/>
  <c r="G893" i="10"/>
  <c r="I894" i="10"/>
  <c r="L892" i="10"/>
  <c r="AD221" i="10" l="1"/>
  <c r="AD1066" i="10"/>
  <c r="AD772" i="10"/>
  <c r="AD892" i="10"/>
  <c r="F893" i="10"/>
  <c r="E222" i="10"/>
  <c r="F1067" i="10"/>
  <c r="E893" i="10"/>
  <c r="E1067" i="10"/>
  <c r="F222" i="10"/>
  <c r="F773" i="10"/>
  <c r="E773" i="10"/>
  <c r="Z774" i="10"/>
  <c r="Z1068" i="10"/>
  <c r="M1068" i="10"/>
  <c r="M223" i="10"/>
  <c r="M894" i="10"/>
  <c r="M774" i="10"/>
  <c r="L1067" i="10"/>
  <c r="B773" i="10"/>
  <c r="B1067" i="10"/>
  <c r="B222" i="10"/>
  <c r="B893" i="10"/>
  <c r="AA223" i="10"/>
  <c r="I224" i="10"/>
  <c r="L222" i="10"/>
  <c r="K223" i="10"/>
  <c r="G223" i="10"/>
  <c r="A222" i="10"/>
  <c r="I775" i="10"/>
  <c r="G774" i="10"/>
  <c r="AA774" i="10"/>
  <c r="K774" i="10"/>
  <c r="L773" i="10"/>
  <c r="A773" i="10"/>
  <c r="A1067" i="10"/>
  <c r="A893" i="10"/>
  <c r="K1068" i="10"/>
  <c r="I1069" i="10"/>
  <c r="AA1068" i="10"/>
  <c r="G1068" i="10"/>
  <c r="I895" i="10"/>
  <c r="G894" i="10"/>
  <c r="K894" i="10"/>
  <c r="AA894" i="10"/>
  <c r="L893" i="10"/>
  <c r="AD773" i="10" l="1"/>
  <c r="AD222" i="10"/>
  <c r="AD893" i="10"/>
  <c r="AD1067" i="10"/>
  <c r="F894" i="10"/>
  <c r="E774" i="10"/>
  <c r="E894" i="10"/>
  <c r="E223" i="10"/>
  <c r="E1068" i="10"/>
  <c r="F223" i="10"/>
  <c r="F774" i="10"/>
  <c r="F1068" i="10"/>
  <c r="Z1069" i="10"/>
  <c r="Z775" i="10"/>
  <c r="M775" i="10"/>
  <c r="M1069" i="10"/>
  <c r="M895" i="10"/>
  <c r="M224" i="10"/>
  <c r="L223" i="10"/>
  <c r="B223" i="10"/>
  <c r="B774" i="10"/>
  <c r="B1068" i="10"/>
  <c r="B894" i="10"/>
  <c r="G224" i="10"/>
  <c r="K224" i="10"/>
  <c r="I225" i="10"/>
  <c r="A223" i="10"/>
  <c r="AA224" i="10"/>
  <c r="A774" i="10"/>
  <c r="L774" i="10"/>
  <c r="I776" i="10"/>
  <c r="G775" i="10"/>
  <c r="K775" i="10"/>
  <c r="AA775" i="10"/>
  <c r="I896" i="10"/>
  <c r="I1070" i="10"/>
  <c r="AA1069" i="10"/>
  <c r="G1069" i="10"/>
  <c r="K1069" i="10"/>
  <c r="L1068" i="10"/>
  <c r="A1068" i="10"/>
  <c r="A894" i="10"/>
  <c r="K895" i="10"/>
  <c r="G895" i="10"/>
  <c r="AA895" i="10"/>
  <c r="L894" i="10"/>
  <c r="AD774" i="10" l="1"/>
  <c r="AD1068" i="10"/>
  <c r="AD223" i="10"/>
  <c r="AD894" i="10"/>
  <c r="F895" i="10"/>
  <c r="F775" i="10"/>
  <c r="E775" i="10"/>
  <c r="E1069" i="10"/>
  <c r="F224" i="10"/>
  <c r="F1069" i="10"/>
  <c r="E895" i="10"/>
  <c r="E224" i="10"/>
  <c r="Z1070" i="10"/>
  <c r="M225" i="10"/>
  <c r="M1070" i="10"/>
  <c r="M776" i="10"/>
  <c r="M896" i="10"/>
  <c r="L895" i="10"/>
  <c r="L1069" i="10"/>
  <c r="B224" i="10"/>
  <c r="B775" i="10"/>
  <c r="B895" i="10"/>
  <c r="B1069" i="10"/>
  <c r="L224" i="10"/>
  <c r="A224" i="10"/>
  <c r="I226" i="10"/>
  <c r="AA225" i="10"/>
  <c r="G225" i="10"/>
  <c r="K225" i="10"/>
  <c r="A775" i="10"/>
  <c r="L775" i="10"/>
  <c r="G776" i="10"/>
  <c r="I777" i="10"/>
  <c r="K776" i="10"/>
  <c r="AA776" i="10"/>
  <c r="G896" i="10"/>
  <c r="AA896" i="10"/>
  <c r="K896" i="10"/>
  <c r="I897" i="10"/>
  <c r="A1069" i="10"/>
  <c r="A895" i="10"/>
  <c r="AA1070" i="10"/>
  <c r="I1071" i="10"/>
  <c r="G1070" i="10"/>
  <c r="K1070" i="10"/>
  <c r="AD775" i="10" l="1"/>
  <c r="AD224" i="10"/>
  <c r="AD895" i="10"/>
  <c r="AD1069" i="10"/>
  <c r="E1070" i="10"/>
  <c r="E896" i="10"/>
  <c r="F225" i="10"/>
  <c r="E225" i="10"/>
  <c r="F1070" i="10"/>
  <c r="F896" i="10"/>
  <c r="E776" i="10"/>
  <c r="F776" i="10"/>
  <c r="Z1071" i="10"/>
  <c r="M777" i="10"/>
  <c r="M226" i="10"/>
  <c r="M897" i="10"/>
  <c r="M1071" i="10"/>
  <c r="L896" i="10"/>
  <c r="L225" i="10"/>
  <c r="L1070" i="10"/>
  <c r="B1070" i="10"/>
  <c r="B896" i="10"/>
  <c r="B776" i="10"/>
  <c r="B225" i="10"/>
  <c r="K226" i="10"/>
  <c r="AA226" i="10"/>
  <c r="I227" i="10"/>
  <c r="G226" i="10"/>
  <c r="A225" i="10"/>
  <c r="I1072" i="10"/>
  <c r="A776" i="10"/>
  <c r="AA777" i="10"/>
  <c r="G777" i="10"/>
  <c r="K777" i="10"/>
  <c r="I778" i="10"/>
  <c r="L776" i="10"/>
  <c r="A896" i="10"/>
  <c r="AA897" i="10"/>
  <c r="G897" i="10"/>
  <c r="I898" i="10"/>
  <c r="K897" i="10"/>
  <c r="AA1071" i="10"/>
  <c r="G1071" i="10"/>
  <c r="K1071" i="10"/>
  <c r="A1070" i="10"/>
  <c r="AD776" i="10" l="1"/>
  <c r="AD1070" i="10"/>
  <c r="AD225" i="10"/>
  <c r="AD896" i="10"/>
  <c r="E1071" i="10"/>
  <c r="E226" i="10"/>
  <c r="F897" i="10"/>
  <c r="F777" i="10"/>
  <c r="E777" i="10"/>
  <c r="E897" i="10"/>
  <c r="F226" i="10"/>
  <c r="F1071" i="10"/>
  <c r="Z1072" i="10"/>
  <c r="M1072" i="10"/>
  <c r="M227" i="10"/>
  <c r="M778" i="10"/>
  <c r="M898" i="10"/>
  <c r="L777" i="10"/>
  <c r="L226" i="10"/>
  <c r="B1071" i="10"/>
  <c r="B897" i="10"/>
  <c r="B777" i="10"/>
  <c r="B226" i="10"/>
  <c r="A226" i="10"/>
  <c r="K227" i="10"/>
  <c r="G227" i="10"/>
  <c r="I228" i="10"/>
  <c r="AA227" i="10"/>
  <c r="L897" i="10"/>
  <c r="AA1072" i="10"/>
  <c r="I1073" i="10"/>
  <c r="G1072" i="10"/>
  <c r="K1072" i="10"/>
  <c r="A777" i="10"/>
  <c r="I779" i="10"/>
  <c r="G778" i="10"/>
  <c r="AA778" i="10"/>
  <c r="K778" i="10"/>
  <c r="I899" i="10"/>
  <c r="G898" i="10"/>
  <c r="AA898" i="10"/>
  <c r="A897" i="10"/>
  <c r="K898" i="10"/>
  <c r="L1071" i="10"/>
  <c r="A1071" i="10"/>
  <c r="AD1071" i="10" l="1"/>
  <c r="AD897" i="10"/>
  <c r="AD226" i="10"/>
  <c r="AD777" i="10"/>
  <c r="F898" i="10"/>
  <c r="E778" i="10"/>
  <c r="F1072" i="10"/>
  <c r="E227" i="10"/>
  <c r="E898" i="10"/>
  <c r="E1072" i="10"/>
  <c r="F778" i="10"/>
  <c r="F227" i="10"/>
  <c r="Z1073" i="10"/>
  <c r="M1073" i="10"/>
  <c r="M779" i="10"/>
  <c r="M899" i="10"/>
  <c r="M228" i="10"/>
  <c r="L1072" i="10"/>
  <c r="B227" i="10"/>
  <c r="B898" i="10"/>
  <c r="B1072" i="10"/>
  <c r="B778" i="10"/>
  <c r="L227" i="10"/>
  <c r="I229" i="10"/>
  <c r="AA228" i="10"/>
  <c r="G228" i="10"/>
  <c r="K228" i="10"/>
  <c r="A227" i="10"/>
  <c r="L898" i="10"/>
  <c r="K1073" i="10"/>
  <c r="G1073" i="10"/>
  <c r="I1074" i="10"/>
  <c r="A1072" i="10"/>
  <c r="AA1073" i="10"/>
  <c r="AA779" i="10"/>
  <c r="K779" i="10"/>
  <c r="I780" i="10"/>
  <c r="G779" i="10"/>
  <c r="L778" i="10"/>
  <c r="A778" i="10"/>
  <c r="K899" i="10"/>
  <c r="AA899" i="10"/>
  <c r="G899" i="10"/>
  <c r="I900" i="10"/>
  <c r="A898" i="10"/>
  <c r="AD898" i="10" l="1"/>
  <c r="AD227" i="10"/>
  <c r="AD778" i="10"/>
  <c r="AD1072" i="10"/>
  <c r="F899" i="10"/>
  <c r="F779" i="10"/>
  <c r="E1073" i="10"/>
  <c r="E899" i="10"/>
  <c r="F1073" i="10"/>
  <c r="F228" i="10"/>
  <c r="E228" i="10"/>
  <c r="E779" i="10"/>
  <c r="Z1074" i="10"/>
  <c r="M229" i="10"/>
  <c r="M780" i="10"/>
  <c r="M900" i="10"/>
  <c r="M1074" i="10"/>
  <c r="L779" i="10"/>
  <c r="B899" i="10"/>
  <c r="B1073" i="10"/>
  <c r="AA229" i="10"/>
  <c r="B779" i="10"/>
  <c r="B228" i="10"/>
  <c r="L228" i="10"/>
  <c r="G229" i="10"/>
  <c r="I230" i="10"/>
  <c r="K229" i="10"/>
  <c r="A228" i="10"/>
  <c r="L1073" i="10"/>
  <c r="L899" i="10"/>
  <c r="I1075" i="10"/>
  <c r="AA1074" i="10"/>
  <c r="K1074" i="10"/>
  <c r="G1074" i="10"/>
  <c r="A1073" i="10"/>
  <c r="I781" i="10"/>
  <c r="K780" i="10"/>
  <c r="AA780" i="10"/>
  <c r="G780" i="10"/>
  <c r="A779" i="10"/>
  <c r="A899" i="10"/>
  <c r="I901" i="10"/>
  <c r="K900" i="10"/>
  <c r="G900" i="10"/>
  <c r="AA900" i="10"/>
  <c r="AD899" i="10" l="1"/>
  <c r="AD1073" i="10"/>
  <c r="AD779" i="10"/>
  <c r="AD228" i="10"/>
  <c r="F229" i="10"/>
  <c r="E1074" i="10"/>
  <c r="E780" i="10"/>
  <c r="F1074" i="10"/>
  <c r="E229" i="10"/>
  <c r="F900" i="10"/>
  <c r="F780" i="10"/>
  <c r="E900" i="10"/>
  <c r="Z1075" i="10"/>
  <c r="M230" i="10"/>
  <c r="M1075" i="10"/>
  <c r="M901" i="10"/>
  <c r="M781" i="10"/>
  <c r="L229" i="10"/>
  <c r="B229" i="10"/>
  <c r="B900" i="10"/>
  <c r="B1074" i="10"/>
  <c r="B780" i="10"/>
  <c r="K230" i="10"/>
  <c r="I231" i="10"/>
  <c r="AA230" i="10"/>
  <c r="G230" i="10"/>
  <c r="A229" i="10"/>
  <c r="L1074" i="10"/>
  <c r="I1076" i="10"/>
  <c r="AA1075" i="10"/>
  <c r="L900" i="10"/>
  <c r="K1075" i="10"/>
  <c r="G1075" i="10"/>
  <c r="A1074" i="10"/>
  <c r="L780" i="10"/>
  <c r="A780" i="10"/>
  <c r="G781" i="10"/>
  <c r="K781" i="10"/>
  <c r="AA781" i="10"/>
  <c r="I782" i="10"/>
  <c r="K901" i="10"/>
  <c r="AA901" i="10"/>
  <c r="A900" i="10"/>
  <c r="I902" i="10"/>
  <c r="G901" i="10"/>
  <c r="AD780" i="10" l="1"/>
  <c r="AD900" i="10"/>
  <c r="AD1074" i="10"/>
  <c r="AD229" i="10"/>
  <c r="E781" i="10"/>
  <c r="F230" i="10"/>
  <c r="E901" i="10"/>
  <c r="F781" i="10"/>
  <c r="F901" i="10"/>
  <c r="E1075" i="10"/>
  <c r="F1075" i="10"/>
  <c r="E230" i="10"/>
  <c r="Z1076" i="10"/>
  <c r="M231" i="10"/>
  <c r="M902" i="10"/>
  <c r="M782" i="10"/>
  <c r="M1076" i="10"/>
  <c r="L901" i="10"/>
  <c r="B781" i="10"/>
  <c r="B1075" i="10"/>
  <c r="B901" i="10"/>
  <c r="B230" i="10"/>
  <c r="L230" i="10"/>
  <c r="G231" i="10"/>
  <c r="I232" i="10"/>
  <c r="AA231" i="10"/>
  <c r="K231" i="10"/>
  <c r="A230" i="10"/>
  <c r="AA1076" i="10"/>
  <c r="I1077" i="10"/>
  <c r="K1076" i="10"/>
  <c r="G1076" i="10"/>
  <c r="L1075" i="10"/>
  <c r="A1075" i="10"/>
  <c r="I903" i="10"/>
  <c r="A781" i="10"/>
  <c r="I783" i="10"/>
  <c r="K782" i="10"/>
  <c r="AA782" i="10"/>
  <c r="G782" i="10"/>
  <c r="L781" i="10"/>
  <c r="AA902" i="10"/>
  <c r="G902" i="10"/>
  <c r="K902" i="10"/>
  <c r="A901" i="10"/>
  <c r="AD230" i="10" l="1"/>
  <c r="AD781" i="10"/>
  <c r="AD1075" i="10"/>
  <c r="AD901" i="10"/>
  <c r="E902" i="10"/>
  <c r="F782" i="10"/>
  <c r="F231" i="10"/>
  <c r="F902" i="10"/>
  <c r="E1076" i="10"/>
  <c r="E782" i="10"/>
  <c r="F1076" i="10"/>
  <c r="E231" i="10"/>
  <c r="Z1077" i="10"/>
  <c r="M232" i="10"/>
  <c r="M1077" i="10"/>
  <c r="M903" i="10"/>
  <c r="M783" i="10"/>
  <c r="L782" i="10"/>
  <c r="L1076" i="10"/>
  <c r="B231" i="10"/>
  <c r="B902" i="10"/>
  <c r="B782" i="10"/>
  <c r="B1076" i="10"/>
  <c r="L231" i="10"/>
  <c r="I233" i="10"/>
  <c r="G232" i="10"/>
  <c r="K232" i="10"/>
  <c r="A231" i="10"/>
  <c r="AA232" i="10"/>
  <c r="I1078" i="10"/>
  <c r="G1077" i="10"/>
  <c r="K1077" i="10"/>
  <c r="AA1077" i="10"/>
  <c r="A1076" i="10"/>
  <c r="L902" i="10"/>
  <c r="AA903" i="10"/>
  <c r="G903" i="10"/>
  <c r="I904" i="10"/>
  <c r="K903" i="10"/>
  <c r="A782" i="10"/>
  <c r="AA783" i="10"/>
  <c r="K783" i="10"/>
  <c r="G783" i="10"/>
  <c r="I784" i="10"/>
  <c r="A902" i="10"/>
  <c r="AD231" i="10" l="1"/>
  <c r="AD782" i="10"/>
  <c r="AD902" i="10"/>
  <c r="AD1076" i="10"/>
  <c r="F903" i="10"/>
  <c r="E903" i="10"/>
  <c r="F232" i="10"/>
  <c r="E1077" i="10"/>
  <c r="E783" i="10"/>
  <c r="F783" i="10"/>
  <c r="E232" i="10"/>
  <c r="F1077" i="10"/>
  <c r="Z1078" i="10"/>
  <c r="M784" i="10"/>
  <c r="M233" i="10"/>
  <c r="M1078" i="10"/>
  <c r="M904" i="10"/>
  <c r="I905" i="10"/>
  <c r="L783" i="10"/>
  <c r="L1077" i="10"/>
  <c r="AA233" i="10"/>
  <c r="B783" i="10"/>
  <c r="B1077" i="10"/>
  <c r="B903" i="10"/>
  <c r="B232" i="10"/>
  <c r="L232" i="10"/>
  <c r="K233" i="10"/>
  <c r="A232" i="10"/>
  <c r="G233" i="10"/>
  <c r="I234" i="10"/>
  <c r="G1078" i="10"/>
  <c r="I1079" i="10"/>
  <c r="AA1078" i="10"/>
  <c r="K1078" i="10"/>
  <c r="A1077" i="10"/>
  <c r="L903" i="10"/>
  <c r="A903" i="10"/>
  <c r="G904" i="10"/>
  <c r="AA904" i="10"/>
  <c r="K904" i="10"/>
  <c r="A783" i="10"/>
  <c r="I785" i="10"/>
  <c r="K784" i="10"/>
  <c r="G784" i="10"/>
  <c r="AA784" i="10"/>
  <c r="AD903" i="10" l="1"/>
  <c r="AD1077" i="10"/>
  <c r="AD783" i="10"/>
  <c r="AD232" i="10"/>
  <c r="E1078" i="10"/>
  <c r="E784" i="10"/>
  <c r="E233" i="10"/>
  <c r="F904" i="10"/>
  <c r="F1078" i="10"/>
  <c r="F233" i="10"/>
  <c r="E904" i="10"/>
  <c r="F784" i="10"/>
  <c r="Z1079" i="10"/>
  <c r="M1079" i="10"/>
  <c r="M785" i="10"/>
  <c r="M234" i="10"/>
  <c r="M905" i="10"/>
  <c r="I906" i="10"/>
  <c r="G905" i="10"/>
  <c r="K905" i="10"/>
  <c r="AA905" i="10"/>
  <c r="L784" i="10"/>
  <c r="B784" i="10"/>
  <c r="B904" i="10"/>
  <c r="B1078" i="10"/>
  <c r="B233" i="10"/>
  <c r="A233" i="10"/>
  <c r="L233" i="10"/>
  <c r="I235" i="10"/>
  <c r="K234" i="10"/>
  <c r="AA234" i="10"/>
  <c r="G234" i="10"/>
  <c r="L1078" i="10"/>
  <c r="G1079" i="10"/>
  <c r="A1078" i="10"/>
  <c r="K1079" i="10"/>
  <c r="AA1079" i="10"/>
  <c r="I1080" i="10"/>
  <c r="L904" i="10"/>
  <c r="A904" i="10"/>
  <c r="A784" i="10"/>
  <c r="K785" i="10"/>
  <c r="AA785" i="10"/>
  <c r="I786" i="10"/>
  <c r="G785" i="10"/>
  <c r="AD784" i="10" l="1"/>
  <c r="AD233" i="10"/>
  <c r="AD1078" i="10"/>
  <c r="AD904" i="10"/>
  <c r="F1079" i="10"/>
  <c r="F234" i="10"/>
  <c r="B905" i="10"/>
  <c r="E234" i="10"/>
  <c r="F785" i="10"/>
  <c r="E1079" i="10"/>
  <c r="E785" i="10"/>
  <c r="F905" i="10"/>
  <c r="E905" i="10"/>
  <c r="Z1080" i="10"/>
  <c r="M906" i="10"/>
  <c r="M235" i="10"/>
  <c r="M786" i="10"/>
  <c r="M1080" i="10"/>
  <c r="L905" i="10"/>
  <c r="A905" i="10"/>
  <c r="AA906" i="10"/>
  <c r="K906" i="10"/>
  <c r="I907" i="10"/>
  <c r="G906" i="10"/>
  <c r="L234" i="10"/>
  <c r="B1079" i="10"/>
  <c r="B234" i="10"/>
  <c r="B785" i="10"/>
  <c r="AA235" i="10"/>
  <c r="G235" i="10"/>
  <c r="I236" i="10"/>
  <c r="A234" i="10"/>
  <c r="K235" i="10"/>
  <c r="L1079" i="10"/>
  <c r="A1079" i="10"/>
  <c r="G1080" i="10"/>
  <c r="I1081" i="10"/>
  <c r="AA1080" i="10"/>
  <c r="K1080" i="10"/>
  <c r="A785" i="10"/>
  <c r="L785" i="10"/>
  <c r="K786" i="10"/>
  <c r="AA786" i="10"/>
  <c r="I787" i="10"/>
  <c r="G786" i="10"/>
  <c r="AD1079" i="10" l="1"/>
  <c r="AD785" i="10"/>
  <c r="AD905" i="10"/>
  <c r="AD234" i="10"/>
  <c r="E786" i="10"/>
  <c r="F1080" i="10"/>
  <c r="A235" i="10"/>
  <c r="E1080" i="10"/>
  <c r="A906" i="10"/>
  <c r="F906" i="10"/>
  <c r="F786" i="10"/>
  <c r="F235" i="10"/>
  <c r="E906" i="10"/>
  <c r="E235" i="10"/>
  <c r="Z1081" i="10"/>
  <c r="M787" i="10"/>
  <c r="M907" i="10"/>
  <c r="M236" i="10"/>
  <c r="M1081" i="10"/>
  <c r="L906" i="10"/>
  <c r="K907" i="10"/>
  <c r="I908" i="10"/>
  <c r="B906" i="10"/>
  <c r="AA907" i="10"/>
  <c r="G907" i="10"/>
  <c r="L786" i="10"/>
  <c r="L235" i="10"/>
  <c r="B786" i="10"/>
  <c r="B1080" i="10"/>
  <c r="B235" i="10"/>
  <c r="G236" i="10"/>
  <c r="I237" i="10"/>
  <c r="AA236" i="10"/>
  <c r="K236" i="10"/>
  <c r="L1080" i="10"/>
  <c r="A1080" i="10"/>
  <c r="K1081" i="10"/>
  <c r="I1082" i="10"/>
  <c r="G1081" i="10"/>
  <c r="AA1081" i="10"/>
  <c r="A786" i="10"/>
  <c r="K787" i="10"/>
  <c r="G787" i="10"/>
  <c r="AA787" i="10"/>
  <c r="I788" i="10"/>
  <c r="AD1080" i="10" l="1"/>
  <c r="AD906" i="10"/>
  <c r="AD786" i="10"/>
  <c r="AD235" i="10"/>
  <c r="F787" i="10"/>
  <c r="F907" i="10"/>
  <c r="F1081" i="10"/>
  <c r="E1081" i="10"/>
  <c r="E787" i="10"/>
  <c r="F236" i="10"/>
  <c r="A236" i="10"/>
  <c r="B907" i="10"/>
  <c r="E236" i="10"/>
  <c r="E907" i="10"/>
  <c r="M908" i="10"/>
  <c r="M788" i="10"/>
  <c r="M1082" i="10"/>
  <c r="M237" i="10"/>
  <c r="L907" i="10"/>
  <c r="G908" i="10"/>
  <c r="K908" i="10"/>
  <c r="AA908" i="10"/>
  <c r="I909" i="10"/>
  <c r="A907" i="10"/>
  <c r="I238" i="10"/>
  <c r="L236" i="10"/>
  <c r="AA237" i="10"/>
  <c r="G237" i="10"/>
  <c r="K237" i="10"/>
  <c r="B236" i="10"/>
  <c r="B1081" i="10"/>
  <c r="B787" i="10"/>
  <c r="L1081" i="10"/>
  <c r="A1081" i="10"/>
  <c r="AA1082" i="10"/>
  <c r="G1082" i="10"/>
  <c r="K1082" i="10"/>
  <c r="I1083" i="10"/>
  <c r="L787" i="10"/>
  <c r="A787" i="10"/>
  <c r="AA788" i="10"/>
  <c r="G788" i="10"/>
  <c r="I789" i="10"/>
  <c r="K788" i="10"/>
  <c r="AD907" i="10" l="1"/>
  <c r="AD1081" i="10"/>
  <c r="AD236" i="10"/>
  <c r="AD787" i="10"/>
  <c r="F908" i="10"/>
  <c r="A908" i="10"/>
  <c r="E788" i="10"/>
  <c r="F788" i="10"/>
  <c r="E1082" i="10"/>
  <c r="E237" i="10"/>
  <c r="F1082" i="10"/>
  <c r="F237" i="10"/>
  <c r="E908" i="10"/>
  <c r="M238" i="10"/>
  <c r="M909" i="10"/>
  <c r="M1083" i="10"/>
  <c r="M789" i="10"/>
  <c r="L908" i="10"/>
  <c r="B908" i="10"/>
  <c r="G909" i="10"/>
  <c r="K909" i="10"/>
  <c r="AA909" i="10"/>
  <c r="I910" i="10"/>
  <c r="K238" i="10"/>
  <c r="I239" i="10"/>
  <c r="AA238" i="10"/>
  <c r="G238" i="10"/>
  <c r="L237" i="10"/>
  <c r="B237" i="10"/>
  <c r="A237" i="10"/>
  <c r="B788" i="10"/>
  <c r="B1082" i="10"/>
  <c r="A1082" i="10"/>
  <c r="L1082" i="10"/>
  <c r="K1083" i="10"/>
  <c r="G1083" i="10"/>
  <c r="I1084" i="10"/>
  <c r="AA1083" i="10"/>
  <c r="I911" i="10"/>
  <c r="A788" i="10"/>
  <c r="K789" i="10"/>
  <c r="AA789" i="10"/>
  <c r="G789" i="10"/>
  <c r="I790" i="10"/>
  <c r="L788" i="10"/>
  <c r="AD1082" i="10" l="1"/>
  <c r="AD788" i="10"/>
  <c r="AD237" i="10"/>
  <c r="AD908" i="10"/>
  <c r="F909" i="10"/>
  <c r="F789" i="10"/>
  <c r="B238" i="10"/>
  <c r="A909" i="10"/>
  <c r="E789" i="10"/>
  <c r="E1083" i="10"/>
  <c r="F1083" i="10"/>
  <c r="F238" i="10"/>
  <c r="E909" i="10"/>
  <c r="E238" i="10"/>
  <c r="W911" i="10"/>
  <c r="Z911" i="10"/>
  <c r="X911" i="10"/>
  <c r="M911" i="10"/>
  <c r="M1084" i="10"/>
  <c r="M239" i="10"/>
  <c r="M790" i="10"/>
  <c r="M910" i="10"/>
  <c r="L909" i="10"/>
  <c r="L238" i="10"/>
  <c r="K910" i="10"/>
  <c r="B909" i="10"/>
  <c r="AA910" i="10"/>
  <c r="G910" i="10"/>
  <c r="I240" i="10"/>
  <c r="A238" i="10"/>
  <c r="K239" i="10"/>
  <c r="G239" i="10"/>
  <c r="AA239" i="10"/>
  <c r="B789" i="10"/>
  <c r="B1083" i="10"/>
  <c r="L1083" i="10"/>
  <c r="I1085" i="10"/>
  <c r="A1083" i="10"/>
  <c r="AA1084" i="10"/>
  <c r="K1084" i="10"/>
  <c r="G1084" i="10"/>
  <c r="G911" i="10"/>
  <c r="AA911" i="10"/>
  <c r="K911" i="10"/>
  <c r="I912" i="10"/>
  <c r="G790" i="10"/>
  <c r="AA790" i="10"/>
  <c r="I791" i="10"/>
  <c r="K790" i="10"/>
  <c r="L789" i="10"/>
  <c r="A789" i="10"/>
  <c r="AD789" i="10" l="1"/>
  <c r="AD909" i="10"/>
  <c r="AD1083" i="10"/>
  <c r="AD238" i="10"/>
  <c r="B239" i="10"/>
  <c r="F910" i="10"/>
  <c r="F790" i="10"/>
  <c r="E790" i="10"/>
  <c r="F1084" i="10"/>
  <c r="A910" i="10"/>
  <c r="E1084" i="10"/>
  <c r="F239" i="10"/>
  <c r="F911" i="10"/>
  <c r="E910" i="10"/>
  <c r="E239" i="10"/>
  <c r="Z912" i="10"/>
  <c r="M791" i="10"/>
  <c r="M1085" i="10"/>
  <c r="M912" i="10"/>
  <c r="M240" i="10"/>
  <c r="L239" i="10"/>
  <c r="L910" i="10"/>
  <c r="AA240" i="10"/>
  <c r="G240" i="10"/>
  <c r="K240" i="10"/>
  <c r="I241" i="10"/>
  <c r="B910" i="10"/>
  <c r="A239" i="10"/>
  <c r="B911" i="10"/>
  <c r="B790" i="10"/>
  <c r="B1084" i="10"/>
  <c r="L1084" i="10"/>
  <c r="K1085" i="10"/>
  <c r="G1085" i="10"/>
  <c r="AA1085" i="10"/>
  <c r="I1086" i="10"/>
  <c r="A1084" i="10"/>
  <c r="I913" i="10"/>
  <c r="A911" i="10"/>
  <c r="L911" i="10"/>
  <c r="K912" i="10"/>
  <c r="G912" i="10"/>
  <c r="AA912" i="10"/>
  <c r="A790" i="10"/>
  <c r="L790" i="10"/>
  <c r="AA791" i="10"/>
  <c r="K791" i="10"/>
  <c r="G791" i="10"/>
  <c r="I792" i="10"/>
  <c r="AD790" i="10" l="1"/>
  <c r="AD239" i="10"/>
  <c r="AD911" i="10"/>
  <c r="AD910" i="10"/>
  <c r="AD1084" i="10"/>
  <c r="B240" i="10"/>
  <c r="F240" i="10"/>
  <c r="E912" i="10"/>
  <c r="E791" i="10"/>
  <c r="F912" i="10"/>
  <c r="E1085" i="10"/>
  <c r="F791" i="10"/>
  <c r="F1085" i="10"/>
  <c r="E240" i="10"/>
  <c r="Z913" i="10"/>
  <c r="M913" i="10"/>
  <c r="M792" i="10"/>
  <c r="M1086" i="10"/>
  <c r="M241" i="10"/>
  <c r="I242" i="10"/>
  <c r="A240" i="10"/>
  <c r="AA241" i="10"/>
  <c r="L240" i="10"/>
  <c r="G241" i="10"/>
  <c r="K241" i="10"/>
  <c r="L791" i="10"/>
  <c r="B1085" i="10"/>
  <c r="B791" i="10"/>
  <c r="B912" i="10"/>
  <c r="L1085" i="10"/>
  <c r="A1085" i="10"/>
  <c r="I1087" i="10"/>
  <c r="AA1086" i="10"/>
  <c r="K1086" i="10"/>
  <c r="G1086" i="10"/>
  <c r="AA913" i="10"/>
  <c r="I914" i="10"/>
  <c r="K913" i="10"/>
  <c r="G913" i="10"/>
  <c r="L912" i="10"/>
  <c r="A912" i="10"/>
  <c r="A791" i="10"/>
  <c r="I793" i="10"/>
  <c r="G792" i="10"/>
  <c r="K792" i="10"/>
  <c r="AA792" i="10"/>
  <c r="AD1085" i="10" l="1"/>
  <c r="AD240" i="10"/>
  <c r="AD791" i="10"/>
  <c r="AD912" i="10"/>
  <c r="E1014" i="10"/>
  <c r="E1065" i="10"/>
  <c r="E911" i="10"/>
  <c r="F1086" i="10"/>
  <c r="F913" i="10"/>
  <c r="F241" i="10"/>
  <c r="B241" i="10"/>
  <c r="E913" i="10"/>
  <c r="F792" i="10"/>
  <c r="E792" i="10"/>
  <c r="E1086" i="10"/>
  <c r="E241" i="10"/>
  <c r="Z914" i="10"/>
  <c r="M1087" i="10"/>
  <c r="M914" i="10"/>
  <c r="M793" i="10"/>
  <c r="M242" i="10"/>
  <c r="L241" i="10"/>
  <c r="K242" i="10"/>
  <c r="AA242" i="10"/>
  <c r="G242" i="10"/>
  <c r="I243" i="10"/>
  <c r="A241" i="10"/>
  <c r="L792" i="10"/>
  <c r="B792" i="10"/>
  <c r="B913" i="10"/>
  <c r="B1086" i="10"/>
  <c r="L913" i="10"/>
  <c r="L1086" i="10"/>
  <c r="G1087" i="10"/>
  <c r="AA1087" i="10"/>
  <c r="K1087" i="10"/>
  <c r="I1088" i="10"/>
  <c r="A1086" i="10"/>
  <c r="I915" i="10"/>
  <c r="G914" i="10"/>
  <c r="K914" i="10"/>
  <c r="AA914" i="10"/>
  <c r="A913" i="10"/>
  <c r="G793" i="10"/>
  <c r="I794" i="10"/>
  <c r="AA793" i="10"/>
  <c r="K793" i="10"/>
  <c r="A792" i="10"/>
  <c r="AD241" i="10" l="1"/>
  <c r="AD792" i="10"/>
  <c r="AD1086" i="10"/>
  <c r="AD913" i="10"/>
  <c r="E1064" i="10"/>
  <c r="E1013" i="10"/>
  <c r="F1087" i="10"/>
  <c r="F242" i="10"/>
  <c r="F793" i="10"/>
  <c r="E1087" i="10"/>
  <c r="E914" i="10"/>
  <c r="F914" i="10"/>
  <c r="E793" i="10"/>
  <c r="B242" i="10"/>
  <c r="E242" i="10"/>
  <c r="Z915" i="10"/>
  <c r="M794" i="10"/>
  <c r="M1088" i="10"/>
  <c r="M915" i="10"/>
  <c r="M243" i="10"/>
  <c r="L242" i="10"/>
  <c r="G243" i="10"/>
  <c r="A242" i="10"/>
  <c r="AA243" i="10"/>
  <c r="I244" i="10"/>
  <c r="K243" i="10"/>
  <c r="L914" i="10"/>
  <c r="B914" i="10"/>
  <c r="B793" i="10"/>
  <c r="B1087" i="10"/>
  <c r="L1087" i="10"/>
  <c r="A1087" i="10"/>
  <c r="K1088" i="10"/>
  <c r="G1088" i="10"/>
  <c r="AA1088" i="10"/>
  <c r="I1089" i="10"/>
  <c r="G915" i="10"/>
  <c r="I916" i="10"/>
  <c r="K915" i="10"/>
  <c r="AA915" i="10"/>
  <c r="A914" i="10"/>
  <c r="L793" i="10"/>
  <c r="I795" i="10"/>
  <c r="K794" i="10"/>
  <c r="AA794" i="10"/>
  <c r="G794" i="10"/>
  <c r="A793" i="10"/>
  <c r="AD1087" i="10" l="1"/>
  <c r="AD793" i="10"/>
  <c r="AD242" i="10"/>
  <c r="AD914" i="10"/>
  <c r="E1088" i="10"/>
  <c r="B243" i="10"/>
  <c r="E915" i="10"/>
  <c r="E794" i="10"/>
  <c r="F915" i="10"/>
  <c r="F1088" i="10"/>
  <c r="F794" i="10"/>
  <c r="F243" i="10"/>
  <c r="E243" i="10"/>
  <c r="Z916" i="10"/>
  <c r="M916" i="10"/>
  <c r="M795" i="10"/>
  <c r="M1089" i="10"/>
  <c r="M244" i="10"/>
  <c r="L243" i="10"/>
  <c r="K244" i="10"/>
  <c r="A243" i="10"/>
  <c r="I245" i="10"/>
  <c r="G244" i="10"/>
  <c r="AA244" i="10"/>
  <c r="B1088" i="10"/>
  <c r="B915" i="10"/>
  <c r="B794" i="10"/>
  <c r="L1088" i="10"/>
  <c r="L915" i="10"/>
  <c r="A1088" i="10"/>
  <c r="I1090" i="10"/>
  <c r="G1089" i="10"/>
  <c r="K1089" i="10"/>
  <c r="AA1089" i="10"/>
  <c r="A915" i="10"/>
  <c r="K916" i="10"/>
  <c r="G916" i="10"/>
  <c r="I917" i="10"/>
  <c r="AA916" i="10"/>
  <c r="L794" i="10"/>
  <c r="AA795" i="10"/>
  <c r="I796" i="10"/>
  <c r="G795" i="10"/>
  <c r="K795" i="10"/>
  <c r="A794" i="10"/>
  <c r="AD915" i="10" l="1"/>
  <c r="AD243" i="10"/>
  <c r="AD794" i="10"/>
  <c r="AD1088" i="10"/>
  <c r="F795" i="10"/>
  <c r="F916" i="10"/>
  <c r="A244" i="10"/>
  <c r="E795" i="10"/>
  <c r="E916" i="10"/>
  <c r="F1089" i="10"/>
  <c r="F244" i="10"/>
  <c r="E1089" i="10"/>
  <c r="E244" i="10"/>
  <c r="Z917" i="10"/>
  <c r="M917" i="10"/>
  <c r="M245" i="10"/>
  <c r="M1090" i="10"/>
  <c r="M796" i="10"/>
  <c r="L244" i="10"/>
  <c r="B244" i="10"/>
  <c r="K245" i="10"/>
  <c r="AA245" i="10"/>
  <c r="I246" i="10"/>
  <c r="G245" i="10"/>
  <c r="B916" i="10"/>
  <c r="B1089" i="10"/>
  <c r="B795" i="10"/>
  <c r="L916" i="10"/>
  <c r="L1089" i="10"/>
  <c r="I1091" i="10"/>
  <c r="K1090" i="10"/>
  <c r="G1090" i="10"/>
  <c r="AA1090" i="10"/>
  <c r="A1089" i="10"/>
  <c r="G917" i="10"/>
  <c r="A916" i="10"/>
  <c r="AA917" i="10"/>
  <c r="I918" i="10"/>
  <c r="K917" i="10"/>
  <c r="L795" i="10"/>
  <c r="K796" i="10"/>
  <c r="AA796" i="10"/>
  <c r="I797" i="10"/>
  <c r="G796" i="10"/>
  <c r="A795" i="10"/>
  <c r="AD1089" i="10" l="1"/>
  <c r="AD795" i="10"/>
  <c r="AD916" i="10"/>
  <c r="AD244" i="10"/>
  <c r="E1090" i="10"/>
  <c r="F1090" i="10"/>
  <c r="E796" i="10"/>
  <c r="A245" i="10"/>
  <c r="E917" i="10"/>
  <c r="F796" i="10"/>
  <c r="F917" i="10"/>
  <c r="F245" i="10"/>
  <c r="E245" i="10"/>
  <c r="Z918" i="10"/>
  <c r="M918" i="10"/>
  <c r="M797" i="10"/>
  <c r="M1091" i="10"/>
  <c r="M246" i="10"/>
  <c r="L245" i="10"/>
  <c r="B245" i="10"/>
  <c r="G246" i="10"/>
  <c r="AA246" i="10"/>
  <c r="I247" i="10"/>
  <c r="K246" i="10"/>
  <c r="L796" i="10"/>
  <c r="B1090" i="10"/>
  <c r="B917" i="10"/>
  <c r="B796" i="10"/>
  <c r="L1090" i="10"/>
  <c r="L917" i="10"/>
  <c r="I248" i="10"/>
  <c r="G1091" i="10"/>
  <c r="I1092" i="10"/>
  <c r="AA1091" i="10"/>
  <c r="K1091" i="10"/>
  <c r="A1090" i="10"/>
  <c r="G918" i="10"/>
  <c r="A917" i="10"/>
  <c r="I919" i="10"/>
  <c r="K918" i="10"/>
  <c r="AA918" i="10"/>
  <c r="AA797" i="10"/>
  <c r="K797" i="10"/>
  <c r="I798" i="10"/>
  <c r="G797" i="10"/>
  <c r="A796" i="10"/>
  <c r="AD917" i="10" l="1"/>
  <c r="AD1090" i="10"/>
  <c r="AD245" i="10"/>
  <c r="AD796" i="10"/>
  <c r="E797" i="10"/>
  <c r="F797" i="10"/>
  <c r="F246" i="10"/>
  <c r="F1091" i="10"/>
  <c r="E918" i="10"/>
  <c r="B246" i="10"/>
  <c r="F918" i="10"/>
  <c r="E1091" i="10"/>
  <c r="E246" i="10"/>
  <c r="Z919" i="10"/>
  <c r="W248" i="10"/>
  <c r="Z248" i="10"/>
  <c r="X248" i="10"/>
  <c r="M1092" i="10"/>
  <c r="M798" i="10"/>
  <c r="M248" i="10"/>
  <c r="M919" i="10"/>
  <c r="M247" i="10"/>
  <c r="L246" i="10"/>
  <c r="A246" i="10"/>
  <c r="AA247" i="10"/>
  <c r="G247" i="10"/>
  <c r="K247" i="10"/>
  <c r="L1091" i="10"/>
  <c r="B918" i="10"/>
  <c r="B797" i="10"/>
  <c r="B1091" i="10"/>
  <c r="L918" i="10"/>
  <c r="G248" i="10"/>
  <c r="I249" i="10"/>
  <c r="AA248" i="10"/>
  <c r="K248" i="10"/>
  <c r="G1092" i="10"/>
  <c r="A1091" i="10"/>
  <c r="K1092" i="10"/>
  <c r="AA1092" i="10"/>
  <c r="I1093" i="10"/>
  <c r="G919" i="10"/>
  <c r="AA919" i="10"/>
  <c r="A918" i="10"/>
  <c r="I920" i="10"/>
  <c r="K919" i="10"/>
  <c r="A797" i="10"/>
  <c r="L797" i="10"/>
  <c r="G798" i="10"/>
  <c r="I799" i="10"/>
  <c r="K798" i="10"/>
  <c r="AA798" i="10"/>
  <c r="AD1091" i="10" l="1"/>
  <c r="AD246" i="10"/>
  <c r="AD797" i="10"/>
  <c r="AD918" i="10"/>
  <c r="E798" i="10"/>
  <c r="E919" i="10"/>
  <c r="F248" i="10"/>
  <c r="F1092" i="10"/>
  <c r="F919" i="10"/>
  <c r="E1092" i="10"/>
  <c r="B247" i="10"/>
  <c r="F798" i="10"/>
  <c r="F247" i="10"/>
  <c r="E247" i="10"/>
  <c r="Z249" i="10"/>
  <c r="Z920" i="10"/>
  <c r="M799" i="10"/>
  <c r="M1093" i="10"/>
  <c r="M249" i="10"/>
  <c r="M920" i="10"/>
  <c r="L247" i="10"/>
  <c r="A247" i="10"/>
  <c r="L1092" i="10"/>
  <c r="B919" i="10"/>
  <c r="B248" i="10"/>
  <c r="B798" i="10"/>
  <c r="B1092" i="10"/>
  <c r="L919" i="10"/>
  <c r="L248" i="10"/>
  <c r="G249" i="10"/>
  <c r="K249" i="10"/>
  <c r="AA249" i="10"/>
  <c r="I250" i="10"/>
  <c r="A248" i="10"/>
  <c r="A1092" i="10"/>
  <c r="K1093" i="10"/>
  <c r="I1094" i="10"/>
  <c r="AA1093" i="10"/>
  <c r="G1093" i="10"/>
  <c r="A919" i="10"/>
  <c r="G920" i="10"/>
  <c r="AA920" i="10"/>
  <c r="I921" i="10"/>
  <c r="K920" i="10"/>
  <c r="A798" i="10"/>
  <c r="L798" i="10"/>
  <c r="G799" i="10"/>
  <c r="AA799" i="10"/>
  <c r="K799" i="10"/>
  <c r="I800" i="10"/>
  <c r="AD248" i="10" l="1"/>
  <c r="AD919" i="10"/>
  <c r="AD1092" i="10"/>
  <c r="AD247" i="10"/>
  <c r="AD798" i="10"/>
  <c r="F799" i="10"/>
  <c r="F1093" i="10"/>
  <c r="E920" i="10"/>
  <c r="E799" i="10"/>
  <c r="F920" i="10"/>
  <c r="F249" i="10"/>
  <c r="E249" i="10"/>
  <c r="E1093" i="10"/>
  <c r="Z921" i="10"/>
  <c r="Z250" i="10"/>
  <c r="M800" i="10"/>
  <c r="M921" i="10"/>
  <c r="M1094" i="10"/>
  <c r="M250" i="10"/>
  <c r="L1093" i="10"/>
  <c r="L920" i="10"/>
  <c r="B920" i="10"/>
  <c r="B1093" i="10"/>
  <c r="B249" i="10"/>
  <c r="B799" i="10"/>
  <c r="L249" i="10"/>
  <c r="A249" i="10"/>
  <c r="I251" i="10"/>
  <c r="G250" i="10"/>
  <c r="AA250" i="10"/>
  <c r="K250" i="10"/>
  <c r="AA1094" i="10"/>
  <c r="K1094" i="10"/>
  <c r="G1094" i="10"/>
  <c r="I1095" i="10"/>
  <c r="A1093" i="10"/>
  <c r="G921" i="10"/>
  <c r="AA921" i="10"/>
  <c r="A920" i="10"/>
  <c r="K921" i="10"/>
  <c r="I922" i="10"/>
  <c r="L799" i="10"/>
  <c r="A799" i="10"/>
  <c r="K800" i="10"/>
  <c r="G800" i="10"/>
  <c r="AA800" i="10"/>
  <c r="I801" i="10"/>
  <c r="AD1093" i="10" l="1"/>
  <c r="AD249" i="10"/>
  <c r="AD799" i="10"/>
  <c r="AD920" i="10"/>
  <c r="F921" i="10"/>
  <c r="F1094" i="10"/>
  <c r="E800" i="10"/>
  <c r="E250" i="10"/>
  <c r="E248" i="10"/>
  <c r="F250" i="10"/>
  <c r="E1094" i="10"/>
  <c r="F800" i="10"/>
  <c r="E921" i="10"/>
  <c r="Z251" i="10"/>
  <c r="Z922" i="10"/>
  <c r="M1095" i="10"/>
  <c r="M922" i="10"/>
  <c r="M251" i="10"/>
  <c r="M801" i="10"/>
  <c r="L800" i="10"/>
  <c r="L1094" i="10"/>
  <c r="B800" i="10"/>
  <c r="B921" i="10"/>
  <c r="B250" i="10"/>
  <c r="B1094" i="10"/>
  <c r="G251" i="10"/>
  <c r="K251" i="10"/>
  <c r="L921" i="10"/>
  <c r="AA251" i="10"/>
  <c r="L250" i="10"/>
  <c r="I252" i="10"/>
  <c r="A250" i="10"/>
  <c r="K1095" i="10"/>
  <c r="A1094" i="10"/>
  <c r="G1095" i="10"/>
  <c r="I1096" i="10"/>
  <c r="AA1095" i="10"/>
  <c r="AA922" i="10"/>
  <c r="G922" i="10"/>
  <c r="A921" i="10"/>
  <c r="I923" i="10"/>
  <c r="K922" i="10"/>
  <c r="A800" i="10"/>
  <c r="G801" i="10"/>
  <c r="AA801" i="10"/>
  <c r="K801" i="10"/>
  <c r="I802" i="10"/>
  <c r="AD250" i="10" l="1"/>
  <c r="AD921" i="10"/>
  <c r="AD800" i="10"/>
  <c r="AD1094" i="10"/>
  <c r="E1095" i="10"/>
  <c r="F251" i="10"/>
  <c r="F801" i="10"/>
  <c r="F1095" i="10"/>
  <c r="E922" i="10"/>
  <c r="F922" i="10"/>
  <c r="E251" i="10"/>
  <c r="E801" i="10"/>
  <c r="Z252" i="10"/>
  <c r="Z923" i="10"/>
  <c r="M923" i="10"/>
  <c r="M252" i="10"/>
  <c r="M1096" i="10"/>
  <c r="M802" i="10"/>
  <c r="L251" i="10"/>
  <c r="L801" i="10"/>
  <c r="L1095" i="10"/>
  <c r="B922" i="10"/>
  <c r="B1095" i="10"/>
  <c r="B801" i="10"/>
  <c r="B251" i="10"/>
  <c r="I253" i="10"/>
  <c r="A251" i="10"/>
  <c r="K252" i="10"/>
  <c r="AA252" i="10"/>
  <c r="G252" i="10"/>
  <c r="L922" i="10"/>
  <c r="AA1096" i="10"/>
  <c r="I1097" i="10"/>
  <c r="K1096" i="10"/>
  <c r="A1095" i="10"/>
  <c r="G1096" i="10"/>
  <c r="A922" i="10"/>
  <c r="AA923" i="10"/>
  <c r="I924" i="10"/>
  <c r="G923" i="10"/>
  <c r="K923" i="10"/>
  <c r="A801" i="10"/>
  <c r="K802" i="10"/>
  <c r="G802" i="10"/>
  <c r="I803" i="10"/>
  <c r="AA802" i="10"/>
  <c r="AD1095" i="10" l="1"/>
  <c r="AD801" i="10"/>
  <c r="AD251" i="10"/>
  <c r="AD922" i="10"/>
  <c r="F252" i="10"/>
  <c r="F923" i="10"/>
  <c r="E802" i="10"/>
  <c r="E252" i="10"/>
  <c r="E923" i="10"/>
  <c r="F1096" i="10"/>
  <c r="F802" i="10"/>
  <c r="E1096" i="10"/>
  <c r="Z924" i="10"/>
  <c r="Z253" i="10"/>
  <c r="M803" i="10"/>
  <c r="M253" i="10"/>
  <c r="M1097" i="10"/>
  <c r="M924" i="10"/>
  <c r="L1096" i="10"/>
  <c r="L802" i="10"/>
  <c r="L252" i="10"/>
  <c r="B923" i="10"/>
  <c r="B802" i="10"/>
  <c r="B1096" i="10"/>
  <c r="B252" i="10"/>
  <c r="K253" i="10"/>
  <c r="I254" i="10"/>
  <c r="G253" i="10"/>
  <c r="AA253" i="10"/>
  <c r="A252" i="10"/>
  <c r="L923" i="10"/>
  <c r="AA1097" i="10"/>
  <c r="G1097" i="10"/>
  <c r="K1097" i="10"/>
  <c r="A1096" i="10"/>
  <c r="I1098" i="10"/>
  <c r="A923" i="10"/>
  <c r="I925" i="10"/>
  <c r="K924" i="10"/>
  <c r="AA924" i="10"/>
  <c r="G924" i="10"/>
  <c r="A802" i="10"/>
  <c r="AA803" i="10"/>
  <c r="K803" i="10"/>
  <c r="G803" i="10"/>
  <c r="I804" i="10"/>
  <c r="AD802" i="10" l="1"/>
  <c r="AD923" i="10"/>
  <c r="AD1096" i="10"/>
  <c r="AD252" i="10"/>
  <c r="F1097" i="10"/>
  <c r="E253" i="10"/>
  <c r="E924" i="10"/>
  <c r="E1097" i="10"/>
  <c r="F253" i="10"/>
  <c r="F924" i="10"/>
  <c r="E803" i="10"/>
  <c r="F803" i="10"/>
  <c r="Z925" i="10"/>
  <c r="Z254" i="10"/>
  <c r="M1098" i="10"/>
  <c r="M254" i="10"/>
  <c r="M925" i="10"/>
  <c r="M804" i="10"/>
  <c r="L803" i="10"/>
  <c r="L924" i="10"/>
  <c r="L253" i="10"/>
  <c r="B1097" i="10"/>
  <c r="I255" i="10"/>
  <c r="B924" i="10"/>
  <c r="B803" i="10"/>
  <c r="B253" i="10"/>
  <c r="A253" i="10"/>
  <c r="G254" i="10"/>
  <c r="AA254" i="10"/>
  <c r="K254" i="10"/>
  <c r="L1097" i="10"/>
  <c r="A1097" i="10"/>
  <c r="I1099" i="10"/>
  <c r="G1098" i="10"/>
  <c r="K1098" i="10"/>
  <c r="AA1098" i="10"/>
  <c r="I926" i="10"/>
  <c r="K925" i="10"/>
  <c r="AA925" i="10"/>
  <c r="G925" i="10"/>
  <c r="A924" i="10"/>
  <c r="I805" i="10"/>
  <c r="G804" i="10"/>
  <c r="AA804" i="10"/>
  <c r="K804" i="10"/>
  <c r="A803" i="10"/>
  <c r="AD253" i="10" l="1"/>
  <c r="AD1097" i="10"/>
  <c r="AD924" i="10"/>
  <c r="AD803" i="10"/>
  <c r="F1098" i="10"/>
  <c r="E254" i="10"/>
  <c r="E804" i="10"/>
  <c r="F804" i="10"/>
  <c r="F254" i="10"/>
  <c r="E925" i="10"/>
  <c r="E1098" i="10"/>
  <c r="F925" i="10"/>
  <c r="Z926" i="10"/>
  <c r="Z255" i="10"/>
  <c r="M1099" i="10"/>
  <c r="M805" i="10"/>
  <c r="M255" i="10"/>
  <c r="M926" i="10"/>
  <c r="L1098" i="10"/>
  <c r="L254" i="10"/>
  <c r="K255" i="10"/>
  <c r="G255" i="10"/>
  <c r="I256" i="10"/>
  <c r="B254" i="10"/>
  <c r="B1098" i="10"/>
  <c r="AA255" i="10"/>
  <c r="B804" i="10"/>
  <c r="B925" i="10"/>
  <c r="A254" i="10"/>
  <c r="A1098" i="10"/>
  <c r="L925" i="10"/>
  <c r="AA1099" i="10"/>
  <c r="G1099" i="10"/>
  <c r="K1099" i="10"/>
  <c r="I1100" i="10"/>
  <c r="K926" i="10"/>
  <c r="I927" i="10"/>
  <c r="AA926" i="10"/>
  <c r="A925" i="10"/>
  <c r="G926" i="10"/>
  <c r="A804" i="10"/>
  <c r="K805" i="10"/>
  <c r="AA805" i="10"/>
  <c r="I806" i="10"/>
  <c r="G805" i="10"/>
  <c r="L804" i="10"/>
  <c r="AD254" i="10" l="1"/>
  <c r="AD1098" i="10"/>
  <c r="AD925" i="10"/>
  <c r="AD804" i="10"/>
  <c r="F926" i="10"/>
  <c r="A255" i="10"/>
  <c r="F805" i="10"/>
  <c r="F255" i="10"/>
  <c r="F1099" i="10"/>
  <c r="E1099" i="10"/>
  <c r="E926" i="10"/>
  <c r="E805" i="10"/>
  <c r="E255" i="10"/>
  <c r="Z256" i="10"/>
  <c r="Z927" i="10"/>
  <c r="M927" i="10"/>
  <c r="M1100" i="10"/>
  <c r="M256" i="10"/>
  <c r="M806" i="10"/>
  <c r="L255" i="10"/>
  <c r="L805" i="10"/>
  <c r="L926" i="10"/>
  <c r="I257" i="10"/>
  <c r="AA256" i="10"/>
  <c r="G256" i="10"/>
  <c r="K256" i="10"/>
  <c r="B255" i="10"/>
  <c r="B805" i="10"/>
  <c r="B926" i="10"/>
  <c r="B1099" i="10"/>
  <c r="L1099" i="10"/>
  <c r="A1099" i="10"/>
  <c r="AA1100" i="10"/>
  <c r="G1100" i="10"/>
  <c r="K1100" i="10"/>
  <c r="I1101" i="10"/>
  <c r="I928" i="10"/>
  <c r="G927" i="10"/>
  <c r="AA927" i="10"/>
  <c r="K927" i="10"/>
  <c r="A926" i="10"/>
  <c r="K806" i="10"/>
  <c r="G806" i="10"/>
  <c r="I807" i="10"/>
  <c r="AA806" i="10"/>
  <c r="A805" i="10"/>
  <c r="AD926" i="10" l="1"/>
  <c r="AD1099" i="10"/>
  <c r="AD255" i="10"/>
  <c r="AD805" i="10"/>
  <c r="E927" i="10"/>
  <c r="F806" i="10"/>
  <c r="F1100" i="10"/>
  <c r="F927" i="10"/>
  <c r="E256" i="10"/>
  <c r="E806" i="10"/>
  <c r="E1100" i="10"/>
  <c r="F256" i="10"/>
  <c r="Z257" i="10"/>
  <c r="Z928" i="10"/>
  <c r="M1101" i="10"/>
  <c r="M807" i="10"/>
  <c r="M928" i="10"/>
  <c r="M257" i="10"/>
  <c r="L1100" i="10"/>
  <c r="L927" i="10"/>
  <c r="L256" i="10"/>
  <c r="G257" i="10"/>
  <c r="I258" i="10"/>
  <c r="AA257" i="10"/>
  <c r="K257" i="10"/>
  <c r="A256" i="10"/>
  <c r="B256" i="10"/>
  <c r="B927" i="10"/>
  <c r="B806" i="10"/>
  <c r="B1100" i="10"/>
  <c r="I1102" i="10"/>
  <c r="G1101" i="10"/>
  <c r="A1100" i="10"/>
  <c r="K1101" i="10"/>
  <c r="AA1101" i="10"/>
  <c r="G928" i="10"/>
  <c r="A927" i="10"/>
  <c r="I929" i="10"/>
  <c r="K928" i="10"/>
  <c r="AA928" i="10"/>
  <c r="A806" i="10"/>
  <c r="G807" i="10"/>
  <c r="AA807" i="10"/>
  <c r="K807" i="10"/>
  <c r="I808" i="10"/>
  <c r="L806" i="10"/>
  <c r="AD1100" i="10" l="1"/>
  <c r="AD927" i="10"/>
  <c r="AD806" i="10"/>
  <c r="AD256" i="10"/>
  <c r="F1101" i="10"/>
  <c r="F928" i="10"/>
  <c r="F257" i="10"/>
  <c r="E1101" i="10"/>
  <c r="E807" i="10"/>
  <c r="F807" i="10"/>
  <c r="B257" i="10"/>
  <c r="E928" i="10"/>
  <c r="E257" i="10"/>
  <c r="Z258" i="10"/>
  <c r="M258" i="10"/>
  <c r="M1102" i="10"/>
  <c r="M929" i="10"/>
  <c r="M808" i="10"/>
  <c r="L257" i="10"/>
  <c r="K258" i="10"/>
  <c r="A257" i="10"/>
  <c r="G258" i="10"/>
  <c r="AA258" i="10"/>
  <c r="I259" i="10"/>
  <c r="B807" i="10"/>
  <c r="B1101" i="10"/>
  <c r="B928" i="10"/>
  <c r="L1101" i="10"/>
  <c r="L928" i="10"/>
  <c r="AA1102" i="10"/>
  <c r="K1102" i="10"/>
  <c r="G1102" i="10"/>
  <c r="I1103" i="10"/>
  <c r="A1101" i="10"/>
  <c r="A928" i="10"/>
  <c r="AA929" i="10"/>
  <c r="K929" i="10"/>
  <c r="G929" i="10"/>
  <c r="I930" i="10"/>
  <c r="A807" i="10"/>
  <c r="AA808" i="10"/>
  <c r="K808" i="10"/>
  <c r="G808" i="10"/>
  <c r="I809" i="10"/>
  <c r="L807" i="10"/>
  <c r="AD928" i="10" l="1"/>
  <c r="AD257" i="10"/>
  <c r="AD1101" i="10"/>
  <c r="AD807" i="10"/>
  <c r="F808" i="10"/>
  <c r="E808" i="10"/>
  <c r="F929" i="10"/>
  <c r="A258" i="10"/>
  <c r="F258" i="10"/>
  <c r="E1102" i="10"/>
  <c r="F1102" i="10"/>
  <c r="E929" i="10"/>
  <c r="E258" i="10"/>
  <c r="Z259" i="10"/>
  <c r="W809" i="10"/>
  <c r="Z809" i="10"/>
  <c r="X809" i="10"/>
  <c r="M259" i="10"/>
  <c r="M930" i="10"/>
  <c r="M809" i="10"/>
  <c r="M1103" i="10"/>
  <c r="K259" i="10"/>
  <c r="AA259" i="10"/>
  <c r="L929" i="10"/>
  <c r="B258" i="10"/>
  <c r="L258" i="10"/>
  <c r="G259" i="10"/>
  <c r="I260" i="10"/>
  <c r="B1102" i="10"/>
  <c r="B929" i="10"/>
  <c r="B808" i="10"/>
  <c r="L1102" i="10"/>
  <c r="A1102" i="10"/>
  <c r="AA1103" i="10"/>
  <c r="K1103" i="10"/>
  <c r="G1103" i="10"/>
  <c r="I1104" i="10"/>
  <c r="A929" i="10"/>
  <c r="G930" i="10"/>
  <c r="AA930" i="10"/>
  <c r="K930" i="10"/>
  <c r="I931" i="10"/>
  <c r="A808" i="10"/>
  <c r="G809" i="10"/>
  <c r="K809" i="10"/>
  <c r="AA809" i="10"/>
  <c r="I810" i="10"/>
  <c r="L808" i="10"/>
  <c r="AD808" i="10" l="1"/>
  <c r="AD929" i="10"/>
  <c r="AD258" i="10"/>
  <c r="AD1102" i="10"/>
  <c r="F930" i="10"/>
  <c r="F1103" i="10"/>
  <c r="A259" i="10"/>
  <c r="F259" i="10"/>
  <c r="E930" i="10"/>
  <c r="E1103" i="10"/>
  <c r="F809" i="10"/>
  <c r="E259" i="10"/>
  <c r="Z810" i="10"/>
  <c r="Z260" i="10"/>
  <c r="M260" i="10"/>
  <c r="M1104" i="10"/>
  <c r="M931" i="10"/>
  <c r="M810" i="10"/>
  <c r="B259" i="10"/>
  <c r="L809" i="10"/>
  <c r="L1103" i="10"/>
  <c r="L259" i="10"/>
  <c r="G260" i="10"/>
  <c r="AA260" i="10"/>
  <c r="K260" i="10"/>
  <c r="I261" i="10"/>
  <c r="B809" i="10"/>
  <c r="B1103" i="10"/>
  <c r="B930" i="10"/>
  <c r="L930" i="10"/>
  <c r="K1104" i="10"/>
  <c r="I1105" i="10"/>
  <c r="G1104" i="10"/>
  <c r="AA1104" i="10"/>
  <c r="A1103" i="10"/>
  <c r="A930" i="10"/>
  <c r="K931" i="10"/>
  <c r="AA931" i="10"/>
  <c r="G931" i="10"/>
  <c r="I932" i="10"/>
  <c r="A809" i="10"/>
  <c r="G810" i="10"/>
  <c r="AA810" i="10"/>
  <c r="K810" i="10"/>
  <c r="I811" i="10"/>
  <c r="AD1103" i="10" l="1"/>
  <c r="AD930" i="10"/>
  <c r="AD809" i="10"/>
  <c r="AD259" i="10"/>
  <c r="F1104" i="10"/>
  <c r="F810" i="10"/>
  <c r="F931" i="10"/>
  <c r="E931" i="10"/>
  <c r="B260" i="10"/>
  <c r="F260" i="10"/>
  <c r="E1104" i="10"/>
  <c r="E260" i="10"/>
  <c r="Z261" i="10"/>
  <c r="Z811" i="10"/>
  <c r="M261" i="10"/>
  <c r="M932" i="10"/>
  <c r="M811" i="10"/>
  <c r="M1105" i="10"/>
  <c r="L810" i="10"/>
  <c r="G261" i="10"/>
  <c r="L260" i="10"/>
  <c r="A260" i="10"/>
  <c r="K261" i="10"/>
  <c r="AA261" i="10"/>
  <c r="I262" i="10"/>
  <c r="B810" i="10"/>
  <c r="B931" i="10"/>
  <c r="B1104" i="10"/>
  <c r="L1104" i="10"/>
  <c r="L931" i="10"/>
  <c r="AA1105" i="10"/>
  <c r="I1106" i="10"/>
  <c r="K1105" i="10"/>
  <c r="G1105" i="10"/>
  <c r="A1104" i="10"/>
  <c r="I933" i="10"/>
  <c r="AA932" i="10"/>
  <c r="A931" i="10"/>
  <c r="K932" i="10"/>
  <c r="G932" i="10"/>
  <c r="A810" i="10"/>
  <c r="G811" i="10"/>
  <c r="K811" i="10"/>
  <c r="AA811" i="10"/>
  <c r="I812" i="10"/>
  <c r="AD260" i="10" l="1"/>
  <c r="AD931" i="10"/>
  <c r="AD1104" i="10"/>
  <c r="AD810" i="10"/>
  <c r="F811" i="10"/>
  <c r="E1105" i="10"/>
  <c r="F261" i="10"/>
  <c r="E811" i="10"/>
  <c r="B261" i="10"/>
  <c r="E932" i="10"/>
  <c r="F1105" i="10"/>
  <c r="F932" i="10"/>
  <c r="E261" i="10"/>
  <c r="Z812" i="10"/>
  <c r="Z262" i="10"/>
  <c r="M933" i="10"/>
  <c r="M262" i="10"/>
  <c r="M812" i="10"/>
  <c r="M1106" i="10"/>
  <c r="I263" i="10"/>
  <c r="K262" i="10"/>
  <c r="AA262" i="10"/>
  <c r="A261" i="10"/>
  <c r="L932" i="10"/>
  <c r="L1105" i="10"/>
  <c r="L261" i="10"/>
  <c r="G262" i="10"/>
  <c r="B811" i="10"/>
  <c r="B932" i="10"/>
  <c r="B1105" i="10"/>
  <c r="I1107" i="10"/>
  <c r="G1106" i="10"/>
  <c r="K1106" i="10"/>
  <c r="A1105" i="10"/>
  <c r="AA1106" i="10"/>
  <c r="G933" i="10"/>
  <c r="K933" i="10"/>
  <c r="I934" i="10"/>
  <c r="AA933" i="10"/>
  <c r="A932" i="10"/>
  <c r="A811" i="10"/>
  <c r="G812" i="10"/>
  <c r="I813" i="10"/>
  <c r="K812" i="10"/>
  <c r="AA812" i="10"/>
  <c r="L811" i="10"/>
  <c r="AD932" i="10" l="1"/>
  <c r="AD261" i="10"/>
  <c r="AD811" i="10"/>
  <c r="AD1105" i="10"/>
  <c r="E812" i="10"/>
  <c r="A262" i="10"/>
  <c r="F262" i="10"/>
  <c r="E933" i="10"/>
  <c r="F1106" i="10"/>
  <c r="E1106" i="10"/>
  <c r="F812" i="10"/>
  <c r="F933" i="10"/>
  <c r="E262" i="10"/>
  <c r="Z813" i="10"/>
  <c r="Z263" i="10"/>
  <c r="M813" i="10"/>
  <c r="M1107" i="10"/>
  <c r="M934" i="10"/>
  <c r="M263" i="10"/>
  <c r="L262" i="10"/>
  <c r="AA263" i="10"/>
  <c r="I264" i="10"/>
  <c r="G263" i="10"/>
  <c r="B262" i="10"/>
  <c r="K263" i="10"/>
  <c r="L933" i="10"/>
  <c r="B1106" i="10"/>
  <c r="B933" i="10"/>
  <c r="B812" i="10"/>
  <c r="L1106" i="10"/>
  <c r="K1107" i="10"/>
  <c r="G1107" i="10"/>
  <c r="I1108" i="10"/>
  <c r="A1106" i="10"/>
  <c r="AA1107" i="10"/>
  <c r="A933" i="10"/>
  <c r="I935" i="10"/>
  <c r="AA934" i="10"/>
  <c r="G934" i="10"/>
  <c r="K934" i="10"/>
  <c r="A812" i="10"/>
  <c r="L812" i="10"/>
  <c r="G813" i="10"/>
  <c r="AA813" i="10"/>
  <c r="I814" i="10"/>
  <c r="K813" i="10"/>
  <c r="AD812" i="10" l="1"/>
  <c r="AD262" i="10"/>
  <c r="AD933" i="10"/>
  <c r="AD1106" i="10"/>
  <c r="B263" i="10"/>
  <c r="F934" i="10"/>
  <c r="F813" i="10"/>
  <c r="F263" i="10"/>
  <c r="E813" i="10"/>
  <c r="E934" i="10"/>
  <c r="E1107" i="10"/>
  <c r="F1107" i="10"/>
  <c r="E263" i="10"/>
  <c r="Z264" i="10"/>
  <c r="Z814" i="10"/>
  <c r="M935" i="10"/>
  <c r="M264" i="10"/>
  <c r="M814" i="10"/>
  <c r="M1108" i="10"/>
  <c r="L263" i="10"/>
  <c r="K264" i="10"/>
  <c r="I265" i="10"/>
  <c r="G264" i="10"/>
  <c r="A263" i="10"/>
  <c r="AA264" i="10"/>
  <c r="B934" i="10"/>
  <c r="B813" i="10"/>
  <c r="B1107" i="10"/>
  <c r="L1107" i="10"/>
  <c r="A1107" i="10"/>
  <c r="AA1108" i="10"/>
  <c r="K1108" i="10"/>
  <c r="G1108" i="10"/>
  <c r="I1109" i="10"/>
  <c r="L934" i="10"/>
  <c r="AA935" i="10"/>
  <c r="I936" i="10"/>
  <c r="G935" i="10"/>
  <c r="A934" i="10"/>
  <c r="K935" i="10"/>
  <c r="A813" i="10"/>
  <c r="K814" i="10"/>
  <c r="G814" i="10"/>
  <c r="I815" i="10"/>
  <c r="AA814" i="10"/>
  <c r="L813" i="10"/>
  <c r="AD934" i="10" l="1"/>
  <c r="AD263" i="10"/>
  <c r="AD813" i="10"/>
  <c r="AD1107" i="10"/>
  <c r="E814" i="10"/>
  <c r="F935" i="10"/>
  <c r="E1108" i="10"/>
  <c r="F264" i="10"/>
  <c r="F814" i="10"/>
  <c r="B264" i="10"/>
  <c r="E935" i="10"/>
  <c r="F1108" i="10"/>
  <c r="E264" i="10"/>
  <c r="Z265" i="10"/>
  <c r="Z815" i="10"/>
  <c r="M1109" i="10"/>
  <c r="M265" i="10"/>
  <c r="M815" i="10"/>
  <c r="M936" i="10"/>
  <c r="L264" i="10"/>
  <c r="G265" i="10"/>
  <c r="K265" i="10"/>
  <c r="A264" i="10"/>
  <c r="I266" i="10"/>
  <c r="AA265" i="10"/>
  <c r="L1108" i="10"/>
  <c r="L814" i="10"/>
  <c r="B935" i="10"/>
  <c r="B814" i="10"/>
  <c r="B1108" i="10"/>
  <c r="A1108" i="10"/>
  <c r="K1109" i="10"/>
  <c r="AA1109" i="10"/>
  <c r="G1109" i="10"/>
  <c r="I1110" i="10"/>
  <c r="L935" i="10"/>
  <c r="G936" i="10"/>
  <c r="I937" i="10"/>
  <c r="AA936" i="10"/>
  <c r="A935" i="10"/>
  <c r="K936" i="10"/>
  <c r="A814" i="10"/>
  <c r="I816" i="10"/>
  <c r="G815" i="10"/>
  <c r="AA815" i="10"/>
  <c r="K815" i="10"/>
  <c r="AD264" i="10" l="1"/>
  <c r="AD1108" i="10"/>
  <c r="AD935" i="10"/>
  <c r="AD814" i="10"/>
  <c r="F936" i="10"/>
  <c r="A265" i="10"/>
  <c r="E815" i="10"/>
  <c r="F815" i="10"/>
  <c r="F1109" i="10"/>
  <c r="E1109" i="10"/>
  <c r="F265" i="10"/>
  <c r="E936" i="10"/>
  <c r="E265" i="10"/>
  <c r="Z816" i="10"/>
  <c r="M1110" i="10"/>
  <c r="M937" i="10"/>
  <c r="M816" i="10"/>
  <c r="M266" i="10"/>
  <c r="L265" i="10"/>
  <c r="B265" i="10"/>
  <c r="G266" i="10"/>
  <c r="AA266" i="10"/>
  <c r="I267" i="10"/>
  <c r="K266" i="10"/>
  <c r="L936" i="10"/>
  <c r="B1109" i="10"/>
  <c r="B815" i="10"/>
  <c r="B936" i="10"/>
  <c r="L1109" i="10"/>
  <c r="I1111" i="10"/>
  <c r="G1110" i="10"/>
  <c r="AA1110" i="10"/>
  <c r="K1110" i="10"/>
  <c r="A1109" i="10"/>
  <c r="A936" i="10"/>
  <c r="I938" i="10"/>
  <c r="AA937" i="10"/>
  <c r="G937" i="10"/>
  <c r="K937" i="10"/>
  <c r="A815" i="10"/>
  <c r="L815" i="10"/>
  <c r="AA816" i="10"/>
  <c r="I817" i="10"/>
  <c r="K816" i="10"/>
  <c r="G816" i="10"/>
  <c r="AD1109" i="10" l="1"/>
  <c r="AD815" i="10"/>
  <c r="AD265" i="10"/>
  <c r="AD936" i="10"/>
  <c r="F937" i="10"/>
  <c r="F1110" i="10"/>
  <c r="B266" i="10"/>
  <c r="E816" i="10"/>
  <c r="E937" i="10"/>
  <c r="F266" i="10"/>
  <c r="F816" i="10"/>
  <c r="E1110" i="10"/>
  <c r="E266" i="10"/>
  <c r="Z817" i="10"/>
  <c r="M1111" i="10"/>
  <c r="M817" i="10"/>
  <c r="M938" i="10"/>
  <c r="M267" i="10"/>
  <c r="L266" i="10"/>
  <c r="A266" i="10"/>
  <c r="I268" i="10"/>
  <c r="AA267" i="10"/>
  <c r="G267" i="10"/>
  <c r="K267" i="10"/>
  <c r="L937" i="10"/>
  <c r="B937" i="10"/>
  <c r="B816" i="10"/>
  <c r="B1110" i="10"/>
  <c r="L1110" i="10"/>
  <c r="K1111" i="10"/>
  <c r="A1110" i="10"/>
  <c r="AA1111" i="10"/>
  <c r="I1112" i="10"/>
  <c r="G1111" i="10"/>
  <c r="A937" i="10"/>
  <c r="G938" i="10"/>
  <c r="AA938" i="10"/>
  <c r="K938" i="10"/>
  <c r="I939" i="10"/>
  <c r="A816" i="10"/>
  <c r="AA817" i="10"/>
  <c r="G817" i="10"/>
  <c r="I818" i="10"/>
  <c r="K817" i="10"/>
  <c r="L816" i="10"/>
  <c r="AD1110" i="10" l="1"/>
  <c r="AD266" i="10"/>
  <c r="AD937" i="10"/>
  <c r="AD816" i="10"/>
  <c r="F1111" i="10"/>
  <c r="E938" i="10"/>
  <c r="F267" i="10"/>
  <c r="E817" i="10"/>
  <c r="A267" i="10"/>
  <c r="E1111" i="10"/>
  <c r="F817" i="10"/>
  <c r="F938" i="10"/>
  <c r="E267" i="10"/>
  <c r="Z818" i="10"/>
  <c r="M1112" i="10"/>
  <c r="M818" i="10"/>
  <c r="M268" i="10"/>
  <c r="M939" i="10"/>
  <c r="L267" i="10"/>
  <c r="G268" i="10"/>
  <c r="K268" i="10"/>
  <c r="AA268" i="10"/>
  <c r="I269" i="10"/>
  <c r="B267" i="10"/>
  <c r="L1111" i="10"/>
  <c r="B1111" i="10"/>
  <c r="B938" i="10"/>
  <c r="B817" i="10"/>
  <c r="I1113" i="10"/>
  <c r="A1111" i="10"/>
  <c r="K1112" i="10"/>
  <c r="G1112" i="10"/>
  <c r="AA1112" i="10"/>
  <c r="L938" i="10"/>
  <c r="A938" i="10"/>
  <c r="I940" i="10"/>
  <c r="AA939" i="10"/>
  <c r="K939" i="10"/>
  <c r="G939" i="10"/>
  <c r="A817" i="10"/>
  <c r="L817" i="10"/>
  <c r="G818" i="10"/>
  <c r="I819" i="10"/>
  <c r="AA818" i="10"/>
  <c r="K818" i="10"/>
  <c r="AD938" i="10" l="1"/>
  <c r="AD267" i="10"/>
  <c r="AD1111" i="10"/>
  <c r="AD817" i="10"/>
  <c r="E818" i="10"/>
  <c r="E939" i="10"/>
  <c r="E1112" i="10"/>
  <c r="F268" i="10"/>
  <c r="F939" i="10"/>
  <c r="F1112" i="10"/>
  <c r="B268" i="10"/>
  <c r="F818" i="10"/>
  <c r="E268" i="10"/>
  <c r="Z819" i="10"/>
  <c r="M819" i="10"/>
  <c r="M940" i="10"/>
  <c r="M1113" i="10"/>
  <c r="M269" i="10"/>
  <c r="L268" i="10"/>
  <c r="A268" i="10"/>
  <c r="AA269" i="10"/>
  <c r="K269" i="10"/>
  <c r="G269" i="10"/>
  <c r="I270" i="10"/>
  <c r="L818" i="10"/>
  <c r="L1112" i="10"/>
  <c r="B818" i="10"/>
  <c r="B939" i="10"/>
  <c r="B1112" i="10"/>
  <c r="I1114" i="10"/>
  <c r="AA1113" i="10"/>
  <c r="K1113" i="10"/>
  <c r="G1113" i="10"/>
  <c r="A1112" i="10"/>
  <c r="L939" i="10"/>
  <c r="G940" i="10"/>
  <c r="AA940" i="10"/>
  <c r="I941" i="10"/>
  <c r="K940" i="10"/>
  <c r="A939" i="10"/>
  <c r="A818" i="10"/>
  <c r="G819" i="10"/>
  <c r="I820" i="10"/>
  <c r="AA819" i="10"/>
  <c r="K819" i="10"/>
  <c r="AD268" i="10" l="1"/>
  <c r="AD1112" i="10"/>
  <c r="AD818" i="10"/>
  <c r="AD939" i="10"/>
  <c r="E940" i="10"/>
  <c r="A269" i="10"/>
  <c r="F269" i="10"/>
  <c r="F940" i="10"/>
  <c r="E1113" i="10"/>
  <c r="F819" i="10"/>
  <c r="E819" i="10"/>
  <c r="F1113" i="10"/>
  <c r="E269" i="10"/>
  <c r="Z820" i="10"/>
  <c r="M941" i="10"/>
  <c r="M820" i="10"/>
  <c r="M1114" i="10"/>
  <c r="M270" i="10"/>
  <c r="L269" i="10"/>
  <c r="AA270" i="10"/>
  <c r="I271" i="10"/>
  <c r="G270" i="10"/>
  <c r="B269" i="10"/>
  <c r="K270" i="10"/>
  <c r="L819" i="10"/>
  <c r="G1114" i="10"/>
  <c r="B940" i="10"/>
  <c r="B819" i="10"/>
  <c r="B1113" i="10"/>
  <c r="I1115" i="10"/>
  <c r="AA1114" i="10"/>
  <c r="K1114" i="10"/>
  <c r="A1113" i="10"/>
  <c r="L1113" i="10"/>
  <c r="L940" i="10"/>
  <c r="A940" i="10"/>
  <c r="I942" i="10"/>
  <c r="G941" i="10"/>
  <c r="K941" i="10"/>
  <c r="AA941" i="10"/>
  <c r="A819" i="10"/>
  <c r="G820" i="10"/>
  <c r="I821" i="10"/>
  <c r="K820" i="10"/>
  <c r="AA820" i="10"/>
  <c r="AD940" i="10" l="1"/>
  <c r="AD269" i="10"/>
  <c r="AD1113" i="10"/>
  <c r="AD819" i="10"/>
  <c r="F941" i="10"/>
  <c r="F270" i="10"/>
  <c r="E941" i="10"/>
  <c r="F1114" i="10"/>
  <c r="F820" i="10"/>
  <c r="E820" i="10"/>
  <c r="E1114" i="10"/>
  <c r="A270" i="10"/>
  <c r="E270" i="10"/>
  <c r="Z821" i="10"/>
  <c r="W1115" i="10"/>
  <c r="Z1115" i="10"/>
  <c r="X1115" i="10"/>
  <c r="M271" i="10"/>
  <c r="M1115" i="10"/>
  <c r="M942" i="10"/>
  <c r="M821" i="10"/>
  <c r="L270" i="10"/>
  <c r="AA271" i="10"/>
  <c r="B270" i="10"/>
  <c r="K271" i="10"/>
  <c r="I272" i="10"/>
  <c r="G271" i="10"/>
  <c r="L1114" i="10"/>
  <c r="L941" i="10"/>
  <c r="B1114" i="10"/>
  <c r="A1114" i="10"/>
  <c r="B820" i="10"/>
  <c r="K1115" i="10"/>
  <c r="B941" i="10"/>
  <c r="G1115" i="10"/>
  <c r="AA1115" i="10"/>
  <c r="I1116" i="10"/>
  <c r="K942" i="10"/>
  <c r="AA942" i="10"/>
  <c r="G942" i="10"/>
  <c r="I943" i="10"/>
  <c r="A941" i="10"/>
  <c r="A820" i="10"/>
  <c r="K821" i="10"/>
  <c r="G821" i="10"/>
  <c r="I822" i="10"/>
  <c r="AA821" i="10"/>
  <c r="L820" i="10"/>
  <c r="AD1114" i="10" l="1"/>
  <c r="AD270" i="10"/>
  <c r="AD820" i="10"/>
  <c r="AD941" i="10"/>
  <c r="F942" i="10"/>
  <c r="F821" i="10"/>
  <c r="E821" i="10"/>
  <c r="E942" i="10"/>
  <c r="F1115" i="10"/>
  <c r="F271" i="10"/>
  <c r="B271" i="10"/>
  <c r="E271" i="10"/>
  <c r="Z822" i="10"/>
  <c r="Z1116" i="10"/>
  <c r="M822" i="10"/>
  <c r="M1116" i="10"/>
  <c r="M272" i="10"/>
  <c r="M943" i="10"/>
  <c r="L271" i="10"/>
  <c r="AA272" i="10"/>
  <c r="A271" i="10"/>
  <c r="I273" i="10"/>
  <c r="G272" i="10"/>
  <c r="K272" i="10"/>
  <c r="L1115" i="10"/>
  <c r="B942" i="10"/>
  <c r="B1115" i="10"/>
  <c r="B821" i="10"/>
  <c r="A1115" i="10"/>
  <c r="AA1116" i="10"/>
  <c r="K1116" i="10"/>
  <c r="I1117" i="10"/>
  <c r="G1116" i="10"/>
  <c r="L942" i="10"/>
  <c r="AA943" i="10"/>
  <c r="A942" i="10"/>
  <c r="K943" i="10"/>
  <c r="I944" i="10"/>
  <c r="G943" i="10"/>
  <c r="A821" i="10"/>
  <c r="G822" i="10"/>
  <c r="AA822" i="10"/>
  <c r="K822" i="10"/>
  <c r="I823" i="10"/>
  <c r="L821" i="10"/>
  <c r="AD942" i="10" l="1"/>
  <c r="AD821" i="10"/>
  <c r="AD271" i="10"/>
  <c r="AD1115" i="10"/>
  <c r="F1116" i="10"/>
  <c r="B272" i="10"/>
  <c r="E822" i="10"/>
  <c r="F822" i="10"/>
  <c r="F272" i="10"/>
  <c r="F943" i="10"/>
  <c r="E943" i="10"/>
  <c r="E1116" i="10"/>
  <c r="E272" i="10"/>
  <c r="Z823" i="10"/>
  <c r="Z1117" i="10"/>
  <c r="M1117" i="10"/>
  <c r="M823" i="10"/>
  <c r="M944" i="10"/>
  <c r="M273" i="10"/>
  <c r="L272" i="10"/>
  <c r="K273" i="10"/>
  <c r="AA273" i="10"/>
  <c r="A272" i="10"/>
  <c r="G273" i="10"/>
  <c r="I274" i="10"/>
  <c r="I824" i="10"/>
  <c r="L1116" i="10"/>
  <c r="L822" i="10"/>
  <c r="B943" i="10"/>
  <c r="B822" i="10"/>
  <c r="B1116" i="10"/>
  <c r="G1117" i="10"/>
  <c r="AA1117" i="10"/>
  <c r="K1117" i="10"/>
  <c r="I1118" i="10"/>
  <c r="A1116" i="10"/>
  <c r="L943" i="10"/>
  <c r="I945" i="10"/>
  <c r="G944" i="10"/>
  <c r="K944" i="10"/>
  <c r="AA944" i="10"/>
  <c r="A943" i="10"/>
  <c r="A822" i="10"/>
  <c r="G823" i="10"/>
  <c r="K823" i="10"/>
  <c r="AA823" i="10"/>
  <c r="AD943" i="10" l="1"/>
  <c r="AD822" i="10"/>
  <c r="AD1116" i="10"/>
  <c r="AD272" i="10"/>
  <c r="F823" i="10"/>
  <c r="A273" i="10"/>
  <c r="E1115" i="10"/>
  <c r="E944" i="10"/>
  <c r="A1117" i="10"/>
  <c r="E823" i="10"/>
  <c r="F1117" i="10"/>
  <c r="F944" i="10"/>
  <c r="F273" i="10"/>
  <c r="E1117" i="10"/>
  <c r="E273" i="10"/>
  <c r="Z1118" i="10"/>
  <c r="Z824" i="10"/>
  <c r="M945" i="10"/>
  <c r="M824" i="10"/>
  <c r="M1118" i="10"/>
  <c r="M274" i="10"/>
  <c r="L273" i="10"/>
  <c r="K274" i="10"/>
  <c r="AA274" i="10"/>
  <c r="B273" i="10"/>
  <c r="I275" i="10"/>
  <c r="G274" i="10"/>
  <c r="I825" i="10"/>
  <c r="K824" i="10"/>
  <c r="AA824" i="10"/>
  <c r="G824" i="10"/>
  <c r="L1117" i="10"/>
  <c r="L823" i="10"/>
  <c r="B944" i="10"/>
  <c r="B823" i="10"/>
  <c r="B1117" i="10"/>
  <c r="G1118" i="10"/>
  <c r="I1119" i="10"/>
  <c r="K1118" i="10"/>
  <c r="AA1118" i="10"/>
  <c r="L944" i="10"/>
  <c r="G945" i="10"/>
  <c r="I946" i="10"/>
  <c r="K945" i="10"/>
  <c r="AA945" i="10"/>
  <c r="A944" i="10"/>
  <c r="A823" i="10"/>
  <c r="AD944" i="10" l="1"/>
  <c r="AD273" i="10"/>
  <c r="AD823" i="10"/>
  <c r="AD1117" i="10"/>
  <c r="F274" i="10"/>
  <c r="F1118" i="10"/>
  <c r="F945" i="10"/>
  <c r="E945" i="10"/>
  <c r="F824" i="10"/>
  <c r="A274" i="10"/>
  <c r="E1118" i="10"/>
  <c r="E824" i="10"/>
  <c r="E274" i="10"/>
  <c r="Z1119" i="10"/>
  <c r="Z825" i="10"/>
  <c r="M1119" i="10"/>
  <c r="M946" i="10"/>
  <c r="M825" i="10"/>
  <c r="M275" i="10"/>
  <c r="L274" i="10"/>
  <c r="L824" i="10"/>
  <c r="AA275" i="10"/>
  <c r="B274" i="10"/>
  <c r="K275" i="10"/>
  <c r="I276" i="10"/>
  <c r="G275" i="10"/>
  <c r="I826" i="10"/>
  <c r="G825" i="10"/>
  <c r="K825" i="10"/>
  <c r="AA825" i="10"/>
  <c r="B824" i="10"/>
  <c r="A824" i="10"/>
  <c r="L1118" i="10"/>
  <c r="B945" i="10"/>
  <c r="K1119" i="10"/>
  <c r="B1118" i="10"/>
  <c r="A1118" i="10"/>
  <c r="G1119" i="10"/>
  <c r="I1120" i="10"/>
  <c r="AA1119" i="10"/>
  <c r="A945" i="10"/>
  <c r="L945" i="10"/>
  <c r="AA946" i="10"/>
  <c r="K946" i="10"/>
  <c r="I947" i="10"/>
  <c r="G946" i="10"/>
  <c r="AD945" i="10" l="1"/>
  <c r="AD824" i="10"/>
  <c r="AD274" i="10"/>
  <c r="AD1118" i="10"/>
  <c r="F275" i="10"/>
  <c r="F1119" i="10"/>
  <c r="F946" i="10"/>
  <c r="B825" i="10"/>
  <c r="F825" i="10"/>
  <c r="E946" i="10"/>
  <c r="A1119" i="10"/>
  <c r="A275" i="10"/>
  <c r="E275" i="10"/>
  <c r="E1119" i="10"/>
  <c r="E825" i="10"/>
  <c r="Z1120" i="10"/>
  <c r="Z826" i="10"/>
  <c r="M947" i="10"/>
  <c r="M1120" i="10"/>
  <c r="M826" i="10"/>
  <c r="M276" i="10"/>
  <c r="L275" i="10"/>
  <c r="L825" i="10"/>
  <c r="B275" i="10"/>
  <c r="I277" i="10"/>
  <c r="K276" i="10"/>
  <c r="G276" i="10"/>
  <c r="AA276" i="10"/>
  <c r="G826" i="10"/>
  <c r="K826" i="10"/>
  <c r="AA826" i="10"/>
  <c r="I827" i="10"/>
  <c r="A825" i="10"/>
  <c r="L1119" i="10"/>
  <c r="I1121" i="10"/>
  <c r="G1120" i="10"/>
  <c r="AA1120" i="10"/>
  <c r="K1120" i="10"/>
  <c r="B1119" i="10"/>
  <c r="B946" i="10"/>
  <c r="AA947" i="10"/>
  <c r="L946" i="10"/>
  <c r="I948" i="10"/>
  <c r="G947" i="10"/>
  <c r="K947" i="10"/>
  <c r="A946" i="10"/>
  <c r="AD275" i="10" l="1"/>
  <c r="AD946" i="10"/>
  <c r="AD1119" i="10"/>
  <c r="AD825" i="10"/>
  <c r="E947" i="10"/>
  <c r="B1120" i="10"/>
  <c r="F826" i="10"/>
  <c r="B826" i="10"/>
  <c r="F947" i="10"/>
  <c r="F276" i="10"/>
  <c r="F1120" i="10"/>
  <c r="A276" i="10"/>
  <c r="E826" i="10"/>
  <c r="E276" i="10"/>
  <c r="E1120" i="10"/>
  <c r="Z1121" i="10"/>
  <c r="M827" i="10"/>
  <c r="M1121" i="10"/>
  <c r="M948" i="10"/>
  <c r="M277" i="10"/>
  <c r="L826" i="10"/>
  <c r="K277" i="10"/>
  <c r="B276" i="10"/>
  <c r="L276" i="10"/>
  <c r="I278" i="10"/>
  <c r="G277" i="10"/>
  <c r="AA277" i="10"/>
  <c r="A826" i="10"/>
  <c r="I828" i="10"/>
  <c r="K827" i="10"/>
  <c r="AA827" i="10"/>
  <c r="G827" i="10"/>
  <c r="G1121" i="10"/>
  <c r="L1120" i="10"/>
  <c r="I1122" i="10"/>
  <c r="K1121" i="10"/>
  <c r="AA1121" i="10"/>
  <c r="A1120" i="10"/>
  <c r="B947" i="10"/>
  <c r="K948" i="10"/>
  <c r="A947" i="10"/>
  <c r="L947" i="10"/>
  <c r="AA948" i="10"/>
  <c r="I949" i="10"/>
  <c r="G948" i="10"/>
  <c r="AD276" i="10" l="1"/>
  <c r="AD826" i="10"/>
  <c r="AD1120" i="10"/>
  <c r="AD947" i="10"/>
  <c r="F1121" i="10"/>
  <c r="A1121" i="10"/>
  <c r="E948" i="10"/>
  <c r="B277" i="10"/>
  <c r="F827" i="10"/>
  <c r="F277" i="10"/>
  <c r="F948" i="10"/>
  <c r="B827" i="10"/>
  <c r="E1121" i="10"/>
  <c r="E277" i="10"/>
  <c r="E827" i="10"/>
  <c r="Z1122" i="10"/>
  <c r="M949" i="10"/>
  <c r="M828" i="10"/>
  <c r="M1122" i="10"/>
  <c r="M278" i="10"/>
  <c r="L277" i="10"/>
  <c r="L827" i="10"/>
  <c r="K278" i="10"/>
  <c r="AA278" i="10"/>
  <c r="I279" i="10"/>
  <c r="G278" i="10"/>
  <c r="A277" i="10"/>
  <c r="I829" i="10"/>
  <c r="AA828" i="10"/>
  <c r="G828" i="10"/>
  <c r="K828" i="10"/>
  <c r="B1121" i="10"/>
  <c r="A827" i="10"/>
  <c r="AA1122" i="10"/>
  <c r="L1121" i="10"/>
  <c r="K1122" i="10"/>
  <c r="I1123" i="10"/>
  <c r="G1122" i="10"/>
  <c r="B948" i="10"/>
  <c r="A948" i="10"/>
  <c r="L948" i="10"/>
  <c r="K949" i="10"/>
  <c r="AA949" i="10"/>
  <c r="I950" i="10"/>
  <c r="G949" i="10"/>
  <c r="AD827" i="10" l="1"/>
  <c r="AD277" i="10"/>
  <c r="AD1121" i="10"/>
  <c r="AD948" i="10"/>
  <c r="F278" i="10"/>
  <c r="E949" i="10"/>
  <c r="B1122" i="10"/>
  <c r="B828" i="10"/>
  <c r="F949" i="10"/>
  <c r="B278" i="10"/>
  <c r="F1122" i="10"/>
  <c r="F828" i="10"/>
  <c r="E278" i="10"/>
  <c r="E828" i="10"/>
  <c r="E1122" i="10"/>
  <c r="Z1123" i="10"/>
  <c r="M279" i="10"/>
  <c r="M1123" i="10"/>
  <c r="M950" i="10"/>
  <c r="M829" i="10"/>
  <c r="L278" i="10"/>
  <c r="G279" i="10"/>
  <c r="AA279" i="10"/>
  <c r="AA829" i="10"/>
  <c r="I280" i="10"/>
  <c r="K279" i="10"/>
  <c r="A278" i="10"/>
  <c r="K829" i="10"/>
  <c r="G829" i="10"/>
  <c r="I830" i="10"/>
  <c r="L828" i="10"/>
  <c r="A828" i="10"/>
  <c r="L1122" i="10"/>
  <c r="K1123" i="10"/>
  <c r="A1122" i="10"/>
  <c r="AA1123" i="10"/>
  <c r="G1123" i="10"/>
  <c r="I1124" i="10"/>
  <c r="B949" i="10"/>
  <c r="L949" i="10"/>
  <c r="A949" i="10"/>
  <c r="K950" i="10"/>
  <c r="AA950" i="10"/>
  <c r="I951" i="10"/>
  <c r="G950" i="10"/>
  <c r="AD949" i="10" l="1"/>
  <c r="AD278" i="10"/>
  <c r="AD1122" i="10"/>
  <c r="AD828" i="10"/>
  <c r="B829" i="10"/>
  <c r="F1123" i="10"/>
  <c r="B279" i="10"/>
  <c r="F279" i="10"/>
  <c r="F950" i="10"/>
  <c r="A1123" i="10"/>
  <c r="F829" i="10"/>
  <c r="E950" i="10"/>
  <c r="E1123" i="10"/>
  <c r="E829" i="10"/>
  <c r="E279" i="10"/>
  <c r="Z1124" i="10"/>
  <c r="M830" i="10"/>
  <c r="M1124" i="10"/>
  <c r="M951" i="10"/>
  <c r="M280" i="10"/>
  <c r="L279" i="10"/>
  <c r="L829" i="10"/>
  <c r="A279" i="10"/>
  <c r="A829" i="10"/>
  <c r="K280" i="10"/>
  <c r="I281" i="10"/>
  <c r="G280" i="10"/>
  <c r="AA280" i="10"/>
  <c r="K830" i="10"/>
  <c r="G830" i="10"/>
  <c r="AA830" i="10"/>
  <c r="I831" i="10"/>
  <c r="AA1124" i="10"/>
  <c r="L1123" i="10"/>
  <c r="B1123" i="10"/>
  <c r="K1124" i="10"/>
  <c r="G1124" i="10"/>
  <c r="I1125" i="10"/>
  <c r="B950" i="10"/>
  <c r="L950" i="10"/>
  <c r="I952" i="10"/>
  <c r="K951" i="10"/>
  <c r="G951" i="10"/>
  <c r="AA951" i="10"/>
  <c r="A950" i="10"/>
  <c r="AD829" i="10" l="1"/>
  <c r="AD1123" i="10"/>
  <c r="AD950" i="10"/>
  <c r="AD279" i="10"/>
  <c r="F951" i="10"/>
  <c r="B280" i="10"/>
  <c r="A1124" i="10"/>
  <c r="F280" i="10"/>
  <c r="E951" i="10"/>
  <c r="F1124" i="10"/>
  <c r="F830" i="10"/>
  <c r="B830" i="10"/>
  <c r="E830" i="10"/>
  <c r="E280" i="10"/>
  <c r="E1124" i="10"/>
  <c r="Z1125" i="10"/>
  <c r="M1125" i="10"/>
  <c r="M831" i="10"/>
  <c r="M281" i="10"/>
  <c r="M952" i="10"/>
  <c r="L830" i="10"/>
  <c r="L280" i="10"/>
  <c r="K281" i="10"/>
  <c r="G281" i="10"/>
  <c r="AA281" i="10"/>
  <c r="I282" i="10"/>
  <c r="A280" i="10"/>
  <c r="G831" i="10"/>
  <c r="K831" i="10"/>
  <c r="I832" i="10"/>
  <c r="A830" i="10"/>
  <c r="AA831" i="10"/>
  <c r="G1125" i="10"/>
  <c r="L1124" i="10"/>
  <c r="L951" i="10"/>
  <c r="B1124" i="10"/>
  <c r="I1126" i="10"/>
  <c r="AA1125" i="10"/>
  <c r="K1125" i="10"/>
  <c r="B951" i="10"/>
  <c r="I953" i="10"/>
  <c r="AA952" i="10"/>
  <c r="K952" i="10"/>
  <c r="G952" i="10"/>
  <c r="A951" i="10"/>
  <c r="AD280" i="10" l="1"/>
  <c r="AD951" i="10"/>
  <c r="AD1124" i="10"/>
  <c r="AD830" i="10"/>
  <c r="F952" i="10"/>
  <c r="F831" i="10"/>
  <c r="F281" i="10"/>
  <c r="B831" i="10"/>
  <c r="F1125" i="10"/>
  <c r="A1125" i="10"/>
  <c r="E952" i="10"/>
  <c r="A281" i="10"/>
  <c r="E1125" i="10"/>
  <c r="E831" i="10"/>
  <c r="E281" i="10"/>
  <c r="Z1126" i="10"/>
  <c r="M832" i="10"/>
  <c r="M1126" i="10"/>
  <c r="M282" i="10"/>
  <c r="M953" i="10"/>
  <c r="L281" i="10"/>
  <c r="L831" i="10"/>
  <c r="B281" i="10"/>
  <c r="AA282" i="10"/>
  <c r="K282" i="10"/>
  <c r="I283" i="10"/>
  <c r="G282" i="10"/>
  <c r="A831" i="10"/>
  <c r="I833" i="10"/>
  <c r="K832" i="10"/>
  <c r="AA832" i="10"/>
  <c r="G832" i="10"/>
  <c r="B1125" i="10"/>
  <c r="L1125" i="10"/>
  <c r="I1127" i="10"/>
  <c r="G1126" i="10"/>
  <c r="AA1126" i="10"/>
  <c r="K1126" i="10"/>
  <c r="B952" i="10"/>
  <c r="L952" i="10"/>
  <c r="K953" i="10"/>
  <c r="G953" i="10"/>
  <c r="AA953" i="10"/>
  <c r="I954" i="10"/>
  <c r="A952" i="10"/>
  <c r="AD831" i="10" l="1"/>
  <c r="AD952" i="10"/>
  <c r="AD1125" i="10"/>
  <c r="AD281" i="10"/>
  <c r="B282" i="10"/>
  <c r="F1126" i="10"/>
  <c r="B832" i="10"/>
  <c r="F282" i="10"/>
  <c r="B1126" i="10"/>
  <c r="F832" i="10"/>
  <c r="E953" i="10"/>
  <c r="F953" i="10"/>
  <c r="E1126" i="10"/>
  <c r="E282" i="10"/>
  <c r="E832" i="10"/>
  <c r="Z1127" i="10"/>
  <c r="M954" i="10"/>
  <c r="M833" i="10"/>
  <c r="M283" i="10"/>
  <c r="M1127" i="10"/>
  <c r="L832" i="10"/>
  <c r="L282" i="10"/>
  <c r="I284" i="10"/>
  <c r="A282" i="10"/>
  <c r="G833" i="10"/>
  <c r="K283" i="10"/>
  <c r="K833" i="10"/>
  <c r="AA283" i="10"/>
  <c r="AA833" i="10"/>
  <c r="G283" i="10"/>
  <c r="I834" i="10"/>
  <c r="A832" i="10"/>
  <c r="G1127" i="10"/>
  <c r="L953" i="10"/>
  <c r="L1126" i="10"/>
  <c r="A1126" i="10"/>
  <c r="AA1127" i="10"/>
  <c r="I1128" i="10"/>
  <c r="K1127" i="10"/>
  <c r="AA954" i="10"/>
  <c r="B953" i="10"/>
  <c r="A953" i="10"/>
  <c r="K954" i="10"/>
  <c r="G954" i="10"/>
  <c r="I955" i="10"/>
  <c r="AD282" i="10" l="1"/>
  <c r="AD1126" i="10"/>
  <c r="AD953" i="10"/>
  <c r="AD832" i="10"/>
  <c r="E954" i="10"/>
  <c r="F833" i="10"/>
  <c r="B283" i="10"/>
  <c r="F1127" i="10"/>
  <c r="B1127" i="10"/>
  <c r="F283" i="10"/>
  <c r="F954" i="10"/>
  <c r="B833" i="10"/>
  <c r="E283" i="10"/>
  <c r="E833" i="10"/>
  <c r="E1127" i="10"/>
  <c r="Z1128" i="10"/>
  <c r="M955" i="10"/>
  <c r="M284" i="10"/>
  <c r="M1128" i="10"/>
  <c r="M834" i="10"/>
  <c r="L833" i="10"/>
  <c r="L283" i="10"/>
  <c r="AA284" i="10"/>
  <c r="K284" i="10"/>
  <c r="G284" i="10"/>
  <c r="I285" i="10"/>
  <c r="A833" i="10"/>
  <c r="A1127" i="10"/>
  <c r="A283" i="10"/>
  <c r="I835" i="10"/>
  <c r="G834" i="10"/>
  <c r="K834" i="10"/>
  <c r="AA834" i="10"/>
  <c r="L954" i="10"/>
  <c r="L1127" i="10"/>
  <c r="I1129" i="10"/>
  <c r="AA1128" i="10"/>
  <c r="G1128" i="10"/>
  <c r="K1128" i="10"/>
  <c r="B954" i="10"/>
  <c r="G955" i="10"/>
  <c r="AA955" i="10"/>
  <c r="K955" i="10"/>
  <c r="I956" i="10"/>
  <c r="A954" i="10"/>
  <c r="AD1127" i="10" l="1"/>
  <c r="AD283" i="10"/>
  <c r="AD954" i="10"/>
  <c r="AD833" i="10"/>
  <c r="F1128" i="10"/>
  <c r="F834" i="10"/>
  <c r="A955" i="10"/>
  <c r="B834" i="10"/>
  <c r="F284" i="10"/>
  <c r="A1128" i="10"/>
  <c r="A284" i="10"/>
  <c r="F955" i="10"/>
  <c r="E1128" i="10"/>
  <c r="E955" i="10"/>
  <c r="E834" i="10"/>
  <c r="E284" i="10"/>
  <c r="Z1129" i="10"/>
  <c r="M956" i="10"/>
  <c r="M285" i="10"/>
  <c r="M835" i="10"/>
  <c r="M1129" i="10"/>
  <c r="L284" i="10"/>
  <c r="L834" i="10"/>
  <c r="G285" i="10"/>
  <c r="B284" i="10"/>
  <c r="AA285" i="10"/>
  <c r="K285" i="10"/>
  <c r="I286" i="10"/>
  <c r="I836" i="10"/>
  <c r="K835" i="10"/>
  <c r="AA835" i="10"/>
  <c r="G835" i="10"/>
  <c r="A834" i="10"/>
  <c r="AA1129" i="10"/>
  <c r="L1128" i="10"/>
  <c r="L955" i="10"/>
  <c r="G1129" i="10"/>
  <c r="K1129" i="10"/>
  <c r="I1130" i="10"/>
  <c r="B1128" i="10"/>
  <c r="AA956" i="10"/>
  <c r="B955" i="10"/>
  <c r="G956" i="10"/>
  <c r="K956" i="10"/>
  <c r="I957" i="10"/>
  <c r="AD955" i="10" l="1"/>
  <c r="AD834" i="10"/>
  <c r="AD1128" i="10"/>
  <c r="AD284" i="10"/>
  <c r="E956" i="10"/>
  <c r="F285" i="10"/>
  <c r="B835" i="10"/>
  <c r="F956" i="10"/>
  <c r="A1129" i="10"/>
  <c r="F1129" i="10"/>
  <c r="F835" i="10"/>
  <c r="B285" i="10"/>
  <c r="E285" i="10"/>
  <c r="E835" i="10"/>
  <c r="E1129" i="10"/>
  <c r="Z1130" i="10"/>
  <c r="M836" i="10"/>
  <c r="M286" i="10"/>
  <c r="M1130" i="10"/>
  <c r="M957" i="10"/>
  <c r="L285" i="10"/>
  <c r="L835" i="10"/>
  <c r="A285" i="10"/>
  <c r="I287" i="10"/>
  <c r="G286" i="10"/>
  <c r="AA286" i="10"/>
  <c r="K286" i="10"/>
  <c r="G836" i="10"/>
  <c r="I837" i="10"/>
  <c r="AA836" i="10"/>
  <c r="K836" i="10"/>
  <c r="A835" i="10"/>
  <c r="L956" i="10"/>
  <c r="L1129" i="10"/>
  <c r="B1129" i="10"/>
  <c r="G1130" i="10"/>
  <c r="K1130" i="10"/>
  <c r="AA1130" i="10"/>
  <c r="I1131" i="10"/>
  <c r="B956" i="10"/>
  <c r="I958" i="10"/>
  <c r="A956" i="10"/>
  <c r="K957" i="10"/>
  <c r="AA957" i="10"/>
  <c r="G957" i="10"/>
  <c r="AD835" i="10" l="1"/>
  <c r="AD1129" i="10"/>
  <c r="AD956" i="10"/>
  <c r="AD285" i="10"/>
  <c r="B1130" i="10"/>
  <c r="B836" i="10"/>
  <c r="F957" i="10"/>
  <c r="F286" i="10"/>
  <c r="E957" i="10"/>
  <c r="F836" i="10"/>
  <c r="A286" i="10"/>
  <c r="F1130" i="10"/>
  <c r="E286" i="10"/>
  <c r="E836" i="10"/>
  <c r="E1130" i="10"/>
  <c r="Z1131" i="10"/>
  <c r="M1131" i="10"/>
  <c r="M837" i="10"/>
  <c r="M287" i="10"/>
  <c r="M958" i="10"/>
  <c r="L286" i="10"/>
  <c r="L836" i="10"/>
  <c r="L1130" i="10"/>
  <c r="B286" i="10"/>
  <c r="AA287" i="10"/>
  <c r="K287" i="10"/>
  <c r="I288" i="10"/>
  <c r="G287" i="10"/>
  <c r="I838" i="10"/>
  <c r="G837" i="10"/>
  <c r="A836" i="10"/>
  <c r="K837" i="10"/>
  <c r="AA837" i="10"/>
  <c r="L957" i="10"/>
  <c r="G1131" i="10"/>
  <c r="A1130" i="10"/>
  <c r="AA1131" i="10"/>
  <c r="K1131" i="10"/>
  <c r="I1132" i="10"/>
  <c r="G958" i="10"/>
  <c r="AA958" i="10"/>
  <c r="I959" i="10"/>
  <c r="K958" i="10"/>
  <c r="B957" i="10"/>
  <c r="A957" i="10"/>
  <c r="AD836" i="10" l="1"/>
  <c r="AD957" i="10"/>
  <c r="AD1130" i="10"/>
  <c r="AD286" i="10"/>
  <c r="B837" i="10"/>
  <c r="A1131" i="10"/>
  <c r="F837" i="10"/>
  <c r="F287" i="10"/>
  <c r="F958" i="10"/>
  <c r="B958" i="10"/>
  <c r="A287" i="10"/>
  <c r="F1131" i="10"/>
  <c r="E287" i="10"/>
  <c r="E837" i="10"/>
  <c r="E1131" i="10"/>
  <c r="E958" i="10"/>
  <c r="Z1132" i="10"/>
  <c r="M1132" i="10"/>
  <c r="M959" i="10"/>
  <c r="M288" i="10"/>
  <c r="M838" i="10"/>
  <c r="L837" i="10"/>
  <c r="L287" i="10"/>
  <c r="G288" i="10"/>
  <c r="K288" i="10"/>
  <c r="AA838" i="10"/>
  <c r="I289" i="10"/>
  <c r="AA288" i="10"/>
  <c r="B287" i="10"/>
  <c r="G838" i="10"/>
  <c r="K838" i="10"/>
  <c r="I839" i="10"/>
  <c r="A837" i="10"/>
  <c r="K1132" i="10"/>
  <c r="L958" i="10"/>
  <c r="B1131" i="10"/>
  <c r="L1131" i="10"/>
  <c r="AA1132" i="10"/>
  <c r="G1132" i="10"/>
  <c r="I1133" i="10"/>
  <c r="G959" i="10"/>
  <c r="K959" i="10"/>
  <c r="I960" i="10"/>
  <c r="A958" i="10"/>
  <c r="AA959" i="10"/>
  <c r="AD1131" i="10" l="1"/>
  <c r="AD287" i="10"/>
  <c r="AD837" i="10"/>
  <c r="AD958" i="10"/>
  <c r="A959" i="10"/>
  <c r="F1132" i="10"/>
  <c r="B838" i="10"/>
  <c r="F959" i="10"/>
  <c r="B1132" i="10"/>
  <c r="B288" i="10"/>
  <c r="F288" i="10"/>
  <c r="F838" i="10"/>
  <c r="E959" i="10"/>
  <c r="E288" i="10"/>
  <c r="E1132" i="10"/>
  <c r="E838" i="10"/>
  <c r="M960" i="10"/>
  <c r="M289" i="10"/>
  <c r="M839" i="10"/>
  <c r="M1133" i="10"/>
  <c r="L288" i="10"/>
  <c r="L838" i="10"/>
  <c r="A288" i="10"/>
  <c r="AA289" i="10"/>
  <c r="G289" i="10"/>
  <c r="K289" i="10"/>
  <c r="I290" i="10"/>
  <c r="A838" i="10"/>
  <c r="K839" i="10"/>
  <c r="AA839" i="10"/>
  <c r="G839" i="10"/>
  <c r="I840" i="10"/>
  <c r="K1133" i="10"/>
  <c r="L1132" i="10"/>
  <c r="L959" i="10"/>
  <c r="A1132" i="10"/>
  <c r="G1133" i="10"/>
  <c r="I1134" i="10"/>
  <c r="AA1133" i="10"/>
  <c r="B959" i="10"/>
  <c r="G960" i="10"/>
  <c r="K960" i="10"/>
  <c r="I961" i="10"/>
  <c r="AA960" i="10"/>
  <c r="AD838" i="10" l="1"/>
  <c r="AD1132" i="10"/>
  <c r="AD959" i="10"/>
  <c r="AD288" i="10"/>
  <c r="F1133" i="10"/>
  <c r="F289" i="10"/>
  <c r="B289" i="10"/>
  <c r="B839" i="10"/>
  <c r="E960" i="10"/>
  <c r="F839" i="10"/>
  <c r="A1133" i="10"/>
  <c r="F960" i="10"/>
  <c r="E1133" i="10"/>
  <c r="E289" i="10"/>
  <c r="E839" i="10"/>
  <c r="M1134" i="10"/>
  <c r="M961" i="10"/>
  <c r="M840" i="10"/>
  <c r="M290" i="10"/>
  <c r="L289" i="10"/>
  <c r="L839" i="10"/>
  <c r="A289" i="10"/>
  <c r="G290" i="10"/>
  <c r="I291" i="10"/>
  <c r="AA290" i="10"/>
  <c r="K290" i="10"/>
  <c r="A839" i="10"/>
  <c r="I841" i="10"/>
  <c r="G840" i="10"/>
  <c r="AA840" i="10"/>
  <c r="K840" i="10"/>
  <c r="L1133" i="10"/>
  <c r="AA1134" i="10"/>
  <c r="L960" i="10"/>
  <c r="I1135" i="10"/>
  <c r="K1134" i="10"/>
  <c r="G1134" i="10"/>
  <c r="B1133" i="10"/>
  <c r="A960" i="10"/>
  <c r="B960" i="10"/>
  <c r="AA961" i="10"/>
  <c r="K961" i="10"/>
  <c r="I962" i="10"/>
  <c r="G961" i="10"/>
  <c r="AD960" i="10" l="1"/>
  <c r="AD289" i="10"/>
  <c r="AD839" i="10"/>
  <c r="AD1133" i="10"/>
  <c r="B961" i="10"/>
  <c r="B1134" i="10"/>
  <c r="F840" i="10"/>
  <c r="B840" i="10"/>
  <c r="B290" i="10"/>
  <c r="F961" i="10"/>
  <c r="F290" i="10"/>
  <c r="F1134" i="10"/>
  <c r="E961" i="10"/>
  <c r="E290" i="10"/>
  <c r="E840" i="10"/>
  <c r="E1134" i="10"/>
  <c r="W962" i="10"/>
  <c r="Z962" i="10"/>
  <c r="X962" i="10"/>
  <c r="M841" i="10"/>
  <c r="M291" i="10"/>
  <c r="M962" i="10"/>
  <c r="M1135" i="10"/>
  <c r="L290" i="10"/>
  <c r="L840" i="10"/>
  <c r="AA291" i="10"/>
  <c r="K291" i="10"/>
  <c r="I292" i="10"/>
  <c r="A290" i="10"/>
  <c r="G291" i="10"/>
  <c r="A840" i="10"/>
  <c r="AA841" i="10"/>
  <c r="G841" i="10"/>
  <c r="I842" i="10"/>
  <c r="K841" i="10"/>
  <c r="L1134" i="10"/>
  <c r="L961" i="10"/>
  <c r="AA1135" i="10"/>
  <c r="G1135" i="10"/>
  <c r="K1135" i="10"/>
  <c r="I1136" i="10"/>
  <c r="A1134" i="10"/>
  <c r="I963" i="10"/>
  <c r="A961" i="10"/>
  <c r="G962" i="10"/>
  <c r="K962" i="10"/>
  <c r="AA962" i="10"/>
  <c r="AD290" i="10" l="1"/>
  <c r="AD961" i="10"/>
  <c r="AD1134" i="10"/>
  <c r="AD840" i="10"/>
  <c r="F962" i="10"/>
  <c r="B1135" i="10"/>
  <c r="B841" i="10"/>
  <c r="F291" i="10"/>
  <c r="F841" i="10"/>
  <c r="F1135" i="10"/>
  <c r="B291" i="10"/>
  <c r="E291" i="10"/>
  <c r="E1135" i="10"/>
  <c r="E841" i="10"/>
  <c r="Z963" i="10"/>
  <c r="M842" i="10"/>
  <c r="M1136" i="10"/>
  <c r="M292" i="10"/>
  <c r="M963" i="10"/>
  <c r="I293" i="10"/>
  <c r="L841" i="10"/>
  <c r="L291" i="10"/>
  <c r="G292" i="10"/>
  <c r="AA292" i="10"/>
  <c r="A291" i="10"/>
  <c r="K292" i="10"/>
  <c r="K842" i="10"/>
  <c r="AA842" i="10"/>
  <c r="I843" i="10"/>
  <c r="A841" i="10"/>
  <c r="G842" i="10"/>
  <c r="L1135" i="10"/>
  <c r="A1135" i="10"/>
  <c r="G963" i="10"/>
  <c r="L962" i="10"/>
  <c r="K1136" i="10"/>
  <c r="G1136" i="10"/>
  <c r="I1137" i="10"/>
  <c r="AA1136" i="10"/>
  <c r="B962" i="10"/>
  <c r="A962" i="10"/>
  <c r="AA963" i="10"/>
  <c r="I964" i="10"/>
  <c r="K963" i="10"/>
  <c r="AD291" i="10" l="1"/>
  <c r="AD962" i="10"/>
  <c r="AD1135" i="10"/>
  <c r="AD841" i="10"/>
  <c r="A963" i="10"/>
  <c r="F842" i="10"/>
  <c r="F292" i="10"/>
  <c r="B842" i="10"/>
  <c r="F963" i="10"/>
  <c r="B1136" i="10"/>
  <c r="A292" i="10"/>
  <c r="F1136" i="10"/>
  <c r="E842" i="10"/>
  <c r="E1136" i="10"/>
  <c r="E292" i="10"/>
  <c r="E963" i="10"/>
  <c r="Z964" i="10"/>
  <c r="M1137" i="10"/>
  <c r="M964" i="10"/>
  <c r="M293" i="10"/>
  <c r="M843" i="10"/>
  <c r="L292" i="10"/>
  <c r="G293" i="10"/>
  <c r="I294" i="10"/>
  <c r="K293" i="10"/>
  <c r="AA293" i="10"/>
  <c r="L842" i="10"/>
  <c r="B292" i="10"/>
  <c r="I844" i="10"/>
  <c r="AA843" i="10"/>
  <c r="G843" i="10"/>
  <c r="K843" i="10"/>
  <c r="A842" i="10"/>
  <c r="L1136" i="10"/>
  <c r="B963" i="10"/>
  <c r="G1137" i="10"/>
  <c r="L963" i="10"/>
  <c r="A1136" i="10"/>
  <c r="AA1137" i="10"/>
  <c r="K1137" i="10"/>
  <c r="I1138" i="10"/>
  <c r="K964" i="10"/>
  <c r="G964" i="10"/>
  <c r="I965" i="10"/>
  <c r="AA964" i="10"/>
  <c r="AD963" i="10" l="1"/>
  <c r="AD1136" i="10"/>
  <c r="AD842" i="10"/>
  <c r="AD292" i="10"/>
  <c r="L293" i="10"/>
  <c r="E962" i="10"/>
  <c r="F1137" i="10"/>
  <c r="F964" i="10"/>
  <c r="F843" i="10"/>
  <c r="F293" i="10"/>
  <c r="B964" i="10"/>
  <c r="A1137" i="10"/>
  <c r="B843" i="10"/>
  <c r="B293" i="10"/>
  <c r="E843" i="10"/>
  <c r="E1137" i="10"/>
  <c r="E293" i="10"/>
  <c r="E964" i="10"/>
  <c r="Z965" i="10"/>
  <c r="M1138" i="10"/>
  <c r="M844" i="10"/>
  <c r="M294" i="10"/>
  <c r="M965" i="10"/>
  <c r="A293" i="10"/>
  <c r="G294" i="10"/>
  <c r="I295" i="10"/>
  <c r="AA294" i="10"/>
  <c r="K294" i="10"/>
  <c r="L843" i="10"/>
  <c r="L964" i="10"/>
  <c r="A843" i="10"/>
  <c r="AA844" i="10"/>
  <c r="K844" i="10"/>
  <c r="I845" i="10"/>
  <c r="G844" i="10"/>
  <c r="B1137" i="10"/>
  <c r="G1138" i="10"/>
  <c r="L1137" i="10"/>
  <c r="AA1138" i="10"/>
  <c r="K1138" i="10"/>
  <c r="I1139" i="10"/>
  <c r="A964" i="10"/>
  <c r="I966" i="10"/>
  <c r="K965" i="10"/>
  <c r="G965" i="10"/>
  <c r="AA965" i="10"/>
  <c r="AD843" i="10" l="1"/>
  <c r="AD964" i="10"/>
  <c r="AD1137" i="10"/>
  <c r="AD293" i="10"/>
  <c r="L294" i="10"/>
  <c r="B294" i="10"/>
  <c r="F294" i="10"/>
  <c r="F1138" i="10"/>
  <c r="F844" i="10"/>
  <c r="E965" i="10"/>
  <c r="B844" i="10"/>
  <c r="F965" i="10"/>
  <c r="A1138" i="10"/>
  <c r="E1138" i="10"/>
  <c r="E844" i="10"/>
  <c r="E294" i="10"/>
  <c r="Z966" i="10"/>
  <c r="M966" i="10"/>
  <c r="M1139" i="10"/>
  <c r="M295" i="10"/>
  <c r="M845" i="10"/>
  <c r="K295" i="10"/>
  <c r="I296" i="10"/>
  <c r="AA295" i="10"/>
  <c r="A294" i="10"/>
  <c r="G295" i="10"/>
  <c r="L844" i="10"/>
  <c r="G845" i="10"/>
  <c r="K845" i="10"/>
  <c r="I846" i="10"/>
  <c r="A844" i="10"/>
  <c r="AA845" i="10"/>
  <c r="B1138" i="10"/>
  <c r="AA966" i="10"/>
  <c r="L1138" i="10"/>
  <c r="AA1139" i="10"/>
  <c r="G1139" i="10"/>
  <c r="I1140" i="10"/>
  <c r="L965" i="10"/>
  <c r="K1139" i="10"/>
  <c r="K966" i="10"/>
  <c r="B965" i="10"/>
  <c r="G966" i="10"/>
  <c r="A965" i="10"/>
  <c r="I967" i="10"/>
  <c r="AD1138" i="10" l="1"/>
  <c r="AD844" i="10"/>
  <c r="AD294" i="10"/>
  <c r="AD965" i="10"/>
  <c r="L295" i="10"/>
  <c r="F966" i="10"/>
  <c r="B845" i="10"/>
  <c r="F1139" i="10"/>
  <c r="F295" i="10"/>
  <c r="A295" i="10"/>
  <c r="E966" i="10"/>
  <c r="B1139" i="10"/>
  <c r="F845" i="10"/>
  <c r="E295" i="10"/>
  <c r="E845" i="10"/>
  <c r="E1139" i="10"/>
  <c r="Z967" i="10"/>
  <c r="M967" i="10"/>
  <c r="M1140" i="10"/>
  <c r="M296" i="10"/>
  <c r="M846" i="10"/>
  <c r="K296" i="10"/>
  <c r="I297" i="10"/>
  <c r="AA296" i="10"/>
  <c r="G296" i="10"/>
  <c r="B295" i="10"/>
  <c r="L845" i="10"/>
  <c r="A845" i="10"/>
  <c r="K846" i="10"/>
  <c r="I847" i="10"/>
  <c r="AA846" i="10"/>
  <c r="G846" i="10"/>
  <c r="L1139" i="10"/>
  <c r="AA1140" i="10"/>
  <c r="A1139" i="10"/>
  <c r="I1141" i="10"/>
  <c r="K1140" i="10"/>
  <c r="G1140" i="10"/>
  <c r="L966" i="10"/>
  <c r="A966" i="10"/>
  <c r="G967" i="10"/>
  <c r="B966" i="10"/>
  <c r="K967" i="10"/>
  <c r="I968" i="10"/>
  <c r="AA967" i="10"/>
  <c r="AD1139" i="10" l="1"/>
  <c r="AD295" i="10"/>
  <c r="AD845" i="10"/>
  <c r="AD966" i="10"/>
  <c r="L296" i="10"/>
  <c r="F967" i="10"/>
  <c r="F846" i="10"/>
  <c r="B296" i="10"/>
  <c r="F1140" i="10"/>
  <c r="F296" i="10"/>
  <c r="B967" i="10"/>
  <c r="B846" i="10"/>
  <c r="A1140" i="10"/>
  <c r="E967" i="10"/>
  <c r="E296" i="10"/>
  <c r="E846" i="10"/>
  <c r="E1140" i="10"/>
  <c r="Z968" i="10"/>
  <c r="M847" i="10"/>
  <c r="M968" i="10"/>
  <c r="M297" i="10"/>
  <c r="M1141" i="10"/>
  <c r="G297" i="10"/>
  <c r="AA297" i="10"/>
  <c r="K297" i="10"/>
  <c r="I298" i="10"/>
  <c r="A296" i="10"/>
  <c r="L846" i="10"/>
  <c r="AA847" i="10"/>
  <c r="G847" i="10"/>
  <c r="I848" i="10"/>
  <c r="K847" i="10"/>
  <c r="A846" i="10"/>
  <c r="L1140" i="10"/>
  <c r="B1140" i="10"/>
  <c r="K1141" i="10"/>
  <c r="I1142" i="10"/>
  <c r="AA1141" i="10"/>
  <c r="G1141" i="10"/>
  <c r="L967" i="10"/>
  <c r="A967" i="10"/>
  <c r="G968" i="10"/>
  <c r="AA968" i="10"/>
  <c r="K968" i="10"/>
  <c r="I969" i="10"/>
  <c r="I299" i="10"/>
  <c r="AD1140" i="10" l="1"/>
  <c r="AD296" i="10"/>
  <c r="AD846" i="10"/>
  <c r="AD967" i="10"/>
  <c r="L297" i="10"/>
  <c r="F968" i="10"/>
  <c r="B1141" i="10"/>
  <c r="F847" i="10"/>
  <c r="F1141" i="10"/>
  <c r="B297" i="10"/>
  <c r="F297" i="10"/>
  <c r="B847" i="10"/>
  <c r="B968" i="10"/>
  <c r="E297" i="10"/>
  <c r="E847" i="10"/>
  <c r="E968" i="10"/>
  <c r="E1141" i="10"/>
  <c r="Z969" i="10"/>
  <c r="W299" i="10"/>
  <c r="Z299" i="10"/>
  <c r="X299" i="10"/>
  <c r="M298" i="10"/>
  <c r="M848" i="10"/>
  <c r="M299" i="10"/>
  <c r="M969" i="10"/>
  <c r="M1142" i="10"/>
  <c r="K298" i="10"/>
  <c r="A297" i="10"/>
  <c r="AA298" i="10"/>
  <c r="G298" i="10"/>
  <c r="L847" i="10"/>
  <c r="A847" i="10"/>
  <c r="I849" i="10"/>
  <c r="AA848" i="10"/>
  <c r="G848" i="10"/>
  <c r="K848" i="10"/>
  <c r="L1141" i="10"/>
  <c r="AA1142" i="10"/>
  <c r="K1142" i="10"/>
  <c r="I1143" i="10"/>
  <c r="G1142" i="10"/>
  <c r="A1141" i="10"/>
  <c r="G299" i="10"/>
  <c r="L968" i="10"/>
  <c r="A968" i="10"/>
  <c r="G969" i="10"/>
  <c r="I970" i="10"/>
  <c r="AA969" i="10"/>
  <c r="K969" i="10"/>
  <c r="AA299" i="10"/>
  <c r="I300" i="10"/>
  <c r="K299" i="10"/>
  <c r="A299" i="10"/>
  <c r="AD297" i="10" l="1"/>
  <c r="AD1141" i="10"/>
  <c r="AD968" i="10"/>
  <c r="AD847" i="10"/>
  <c r="L298" i="10"/>
  <c r="F969" i="10"/>
  <c r="B1142" i="10"/>
  <c r="A298" i="10"/>
  <c r="B969" i="10"/>
  <c r="F1142" i="10"/>
  <c r="F299" i="10"/>
  <c r="B848" i="10"/>
  <c r="F298" i="10"/>
  <c r="F848" i="10"/>
  <c r="B299" i="10"/>
  <c r="E969" i="10"/>
  <c r="E848" i="10"/>
  <c r="E298" i="10"/>
  <c r="E1142" i="10"/>
  <c r="Z970" i="10"/>
  <c r="Z300" i="10"/>
  <c r="M300" i="10"/>
  <c r="M849" i="10"/>
  <c r="M1143" i="10"/>
  <c r="M970" i="10"/>
  <c r="B298" i="10"/>
  <c r="L848" i="10"/>
  <c r="L1142" i="10"/>
  <c r="A848" i="10"/>
  <c r="AA849" i="10"/>
  <c r="G849" i="10"/>
  <c r="K849" i="10"/>
  <c r="I850" i="10"/>
  <c r="G1143" i="10"/>
  <c r="AA1143" i="10"/>
  <c r="I1144" i="10"/>
  <c r="A1142" i="10"/>
  <c r="K1143" i="10"/>
  <c r="G300" i="10"/>
  <c r="G970" i="10"/>
  <c r="L299" i="10"/>
  <c r="L969" i="10"/>
  <c r="I971" i="10"/>
  <c r="A969" i="10"/>
  <c r="K970" i="10"/>
  <c r="AA970" i="10"/>
  <c r="I301" i="10"/>
  <c r="K300" i="10"/>
  <c r="AA300" i="10"/>
  <c r="AD299" i="10" l="1"/>
  <c r="AD298" i="10"/>
  <c r="AD1142" i="10"/>
  <c r="AD848" i="10"/>
  <c r="AD969" i="10"/>
  <c r="B1143" i="10"/>
  <c r="A970" i="10"/>
  <c r="B849" i="10"/>
  <c r="F300" i="10"/>
  <c r="B300" i="10"/>
  <c r="F849" i="10"/>
  <c r="F970" i="10"/>
  <c r="F1143" i="10"/>
  <c r="E970" i="10"/>
  <c r="E849" i="10"/>
  <c r="E300" i="10"/>
  <c r="E1143" i="10"/>
  <c r="Z971" i="10"/>
  <c r="Z301" i="10"/>
  <c r="M971" i="10"/>
  <c r="M850" i="10"/>
  <c r="M301" i="10"/>
  <c r="M1144" i="10"/>
  <c r="L849" i="10"/>
  <c r="L1143" i="10"/>
  <c r="AA850" i="10"/>
  <c r="I851" i="10"/>
  <c r="G850" i="10"/>
  <c r="A849" i="10"/>
  <c r="K850" i="10"/>
  <c r="A1143" i="10"/>
  <c r="AA1144" i="10"/>
  <c r="B970" i="10"/>
  <c r="G1144" i="10"/>
  <c r="K1144" i="10"/>
  <c r="I1145" i="10"/>
  <c r="A300" i="10"/>
  <c r="I972" i="10"/>
  <c r="L970" i="10"/>
  <c r="AA971" i="10"/>
  <c r="L300" i="10"/>
  <c r="G971" i="10"/>
  <c r="K971" i="10"/>
  <c r="K301" i="10"/>
  <c r="I302" i="10"/>
  <c r="G301" i="10"/>
  <c r="AA301" i="10"/>
  <c r="AD300" i="10" l="1"/>
  <c r="AD970" i="10"/>
  <c r="AD1143" i="10"/>
  <c r="AD849" i="10"/>
  <c r="W286" i="10"/>
  <c r="W274" i="10"/>
  <c r="W287" i="10"/>
  <c r="W262" i="10"/>
  <c r="W255" i="10"/>
  <c r="W276" i="10"/>
  <c r="W802" i="10"/>
  <c r="W290" i="10"/>
  <c r="W788" i="10"/>
  <c r="W298" i="10"/>
  <c r="W261" i="10"/>
  <c r="W277" i="10"/>
  <c r="W773" i="10"/>
  <c r="W285" i="10"/>
  <c r="W254" i="10"/>
  <c r="W293" i="10"/>
  <c r="W263" i="10"/>
  <c r="W766" i="10"/>
  <c r="W268" i="10"/>
  <c r="W794" i="10"/>
  <c r="W279" i="10"/>
  <c r="W256" i="10"/>
  <c r="W764" i="10"/>
  <c r="W780" i="10"/>
  <c r="W271" i="10"/>
  <c r="W253" i="10"/>
  <c r="W798" i="10"/>
  <c r="W260" i="10"/>
  <c r="W791" i="10"/>
  <c r="W783" i="10"/>
  <c r="W800" i="10"/>
  <c r="W778" i="10"/>
  <c r="W797" i="10"/>
  <c r="W767" i="10"/>
  <c r="W765" i="10"/>
  <c r="W781" i="10"/>
  <c r="W295" i="10"/>
  <c r="W284" i="10"/>
  <c r="W270" i="10"/>
  <c r="W258" i="10"/>
  <c r="W252" i="10"/>
  <c r="W790" i="10"/>
  <c r="W775" i="10"/>
  <c r="W762" i="10"/>
  <c r="W294" i="10"/>
  <c r="W282" i="10"/>
  <c r="W269" i="10"/>
  <c r="W257" i="10"/>
  <c r="W801" i="10"/>
  <c r="W789" i="10"/>
  <c r="W774" i="10"/>
  <c r="W759" i="10"/>
  <c r="W292" i="10"/>
  <c r="W278" i="10"/>
  <c r="W266" i="10"/>
  <c r="W806" i="10"/>
  <c r="W249" i="10"/>
  <c r="W786" i="10"/>
  <c r="W772" i="10"/>
  <c r="W796" i="10"/>
  <c r="W782" i="10"/>
  <c r="W770" i="10"/>
  <c r="W291" i="10"/>
  <c r="W283" i="10"/>
  <c r="W275" i="10"/>
  <c r="W267" i="10"/>
  <c r="W259" i="10"/>
  <c r="W805" i="10"/>
  <c r="W251" i="10"/>
  <c r="W795" i="10"/>
  <c r="W787" i="10"/>
  <c r="W779" i="10"/>
  <c r="W771" i="10"/>
  <c r="W763" i="10"/>
  <c r="W297" i="10"/>
  <c r="W289" i="10"/>
  <c r="W281" i="10"/>
  <c r="W273" i="10"/>
  <c r="W265" i="10"/>
  <c r="W808" i="10"/>
  <c r="W804" i="10"/>
  <c r="W250" i="10"/>
  <c r="W793" i="10"/>
  <c r="W785" i="10"/>
  <c r="W777" i="10"/>
  <c r="W769" i="10"/>
  <c r="W761" i="10"/>
  <c r="W296" i="10"/>
  <c r="W288" i="10"/>
  <c r="W280" i="10"/>
  <c r="W272" i="10"/>
  <c r="W264" i="10"/>
  <c r="W807" i="10"/>
  <c r="W803" i="10"/>
  <c r="W799" i="10"/>
  <c r="W792" i="10"/>
  <c r="W784" i="10"/>
  <c r="W776" i="10"/>
  <c r="W768" i="10"/>
  <c r="W760" i="10"/>
  <c r="F301" i="10"/>
  <c r="F850" i="10"/>
  <c r="F971" i="10"/>
  <c r="B301" i="10"/>
  <c r="B971" i="10"/>
  <c r="F1144" i="10"/>
  <c r="E299" i="10"/>
  <c r="B1144" i="10"/>
  <c r="B850" i="10"/>
  <c r="E850" i="10"/>
  <c r="E301" i="10"/>
  <c r="E1144" i="10"/>
  <c r="E971" i="10"/>
  <c r="Z302" i="10"/>
  <c r="Z972" i="10"/>
  <c r="M302" i="10"/>
  <c r="M972" i="10"/>
  <c r="M851" i="10"/>
  <c r="M1145" i="10"/>
  <c r="L850" i="10"/>
  <c r="L1144" i="10"/>
  <c r="I852" i="10"/>
  <c r="A850" i="10"/>
  <c r="K851" i="10"/>
  <c r="G851" i="10"/>
  <c r="AA851" i="10"/>
  <c r="A1144" i="10"/>
  <c r="AA1145" i="10"/>
  <c r="K972" i="10"/>
  <c r="K1145" i="10"/>
  <c r="I1146" i="10"/>
  <c r="G1145" i="10"/>
  <c r="G972" i="10"/>
  <c r="AA972" i="10"/>
  <c r="I973" i="10"/>
  <c r="A971" i="10"/>
  <c r="K302" i="10"/>
  <c r="L301" i="10"/>
  <c r="L971" i="10"/>
  <c r="G302" i="10"/>
  <c r="AA302" i="10"/>
  <c r="I303" i="10"/>
  <c r="A301" i="10"/>
  <c r="AD850" i="10" l="1"/>
  <c r="AD1144" i="10"/>
  <c r="AD971" i="10"/>
  <c r="AD301" i="10"/>
  <c r="Z274" i="10"/>
  <c r="Z778" i="10"/>
  <c r="Z794" i="10"/>
  <c r="Z799" i="10"/>
  <c r="Z776" i="10"/>
  <c r="Z280" i="10"/>
  <c r="Z808" i="10"/>
  <c r="Z795" i="10"/>
  <c r="Z266" i="10"/>
  <c r="Z285" i="10"/>
  <c r="Z276" i="10"/>
  <c r="Z278" i="10"/>
  <c r="Z296" i="10"/>
  <c r="Z777" i="10"/>
  <c r="Z282" i="10"/>
  <c r="Z294" i="10"/>
  <c r="Z270" i="10"/>
  <c r="Z298" i="10"/>
  <c r="Z784" i="10"/>
  <c r="Z269" i="10"/>
  <c r="Z781" i="10"/>
  <c r="Z287" i="10"/>
  <c r="Z807" i="10"/>
  <c r="Z786" i="10"/>
  <c r="Z284" i="10"/>
  <c r="Z783" i="10"/>
  <c r="Z271" i="10"/>
  <c r="Z788" i="10"/>
  <c r="Z286" i="10"/>
  <c r="Z288" i="10"/>
  <c r="Z779" i="10"/>
  <c r="Z283" i="10"/>
  <c r="Z782" i="10"/>
  <c r="Z295" i="10"/>
  <c r="Z293" i="10"/>
  <c r="Z790" i="10"/>
  <c r="Z281" i="10"/>
  <c r="Z800" i="10"/>
  <c r="Z272" i="10"/>
  <c r="Z804" i="10"/>
  <c r="Z787" i="10"/>
  <c r="Z291" i="10"/>
  <c r="Z796" i="10"/>
  <c r="Z806" i="10"/>
  <c r="Z789" i="10"/>
  <c r="Z802" i="10"/>
  <c r="Z290" i="10"/>
  <c r="Z268" i="10"/>
  <c r="Z277" i="10"/>
  <c r="Z279" i="10"/>
  <c r="Z798" i="10"/>
  <c r="Z780" i="10"/>
  <c r="X759" i="10"/>
  <c r="Z797" i="10"/>
  <c r="Z791" i="10"/>
  <c r="Z275" i="10"/>
  <c r="Z292" i="10"/>
  <c r="X249" i="10"/>
  <c r="Z801" i="10"/>
  <c r="Z793" i="10"/>
  <c r="Z297" i="10"/>
  <c r="Z805" i="10"/>
  <c r="Z273" i="10"/>
  <c r="Z289" i="10"/>
  <c r="Z267" i="10"/>
  <c r="Z792" i="10"/>
  <c r="Z803" i="10"/>
  <c r="Z785" i="10"/>
  <c r="F302" i="10"/>
  <c r="F851" i="10"/>
  <c r="A972" i="10"/>
  <c r="B1145" i="10"/>
  <c r="F1145" i="10"/>
  <c r="F972" i="10"/>
  <c r="A302" i="10"/>
  <c r="B851" i="10"/>
  <c r="E1145" i="10"/>
  <c r="E972" i="10"/>
  <c r="E851" i="10"/>
  <c r="E302" i="10"/>
  <c r="Z973" i="10"/>
  <c r="Z303" i="10"/>
  <c r="M1146" i="10"/>
  <c r="M303" i="10"/>
  <c r="M973" i="10"/>
  <c r="M852" i="10"/>
  <c r="L851" i="10"/>
  <c r="L972" i="10"/>
  <c r="A851" i="10"/>
  <c r="K852" i="10"/>
  <c r="I853" i="10"/>
  <c r="AA852" i="10"/>
  <c r="G852" i="10"/>
  <c r="L1145" i="10"/>
  <c r="G973" i="10"/>
  <c r="I974" i="10"/>
  <c r="AA973" i="10"/>
  <c r="K973" i="10"/>
  <c r="G1146" i="10"/>
  <c r="I1147" i="10"/>
  <c r="A1145" i="10"/>
  <c r="AA1146" i="10"/>
  <c r="K1146" i="10"/>
  <c r="B972" i="10"/>
  <c r="L302" i="10"/>
  <c r="B302" i="10"/>
  <c r="G303" i="10"/>
  <c r="K303" i="10"/>
  <c r="I304" i="10"/>
  <c r="AA303" i="10"/>
  <c r="AD851" i="10" l="1"/>
  <c r="AD302" i="10"/>
  <c r="AD972" i="10"/>
  <c r="AD1145" i="10"/>
  <c r="X760" i="10"/>
  <c r="X250" i="10"/>
  <c r="B973" i="10"/>
  <c r="F303" i="10"/>
  <c r="A303" i="10"/>
  <c r="B852" i="10"/>
  <c r="B1146" i="10"/>
  <c r="F973" i="10"/>
  <c r="F1146" i="10"/>
  <c r="F852" i="10"/>
  <c r="E973" i="10"/>
  <c r="E303" i="10"/>
  <c r="E852" i="10"/>
  <c r="E1146" i="10"/>
  <c r="Z974" i="10"/>
  <c r="Z304" i="10"/>
  <c r="M304" i="10"/>
  <c r="M1147" i="10"/>
  <c r="M974" i="10"/>
  <c r="M853" i="10"/>
  <c r="L852" i="10"/>
  <c r="L1146" i="10"/>
  <c r="L973" i="10"/>
  <c r="G853" i="10"/>
  <c r="I854" i="10"/>
  <c r="K853" i="10"/>
  <c r="AA853" i="10"/>
  <c r="A852" i="10"/>
  <c r="I1148" i="10"/>
  <c r="A973" i="10"/>
  <c r="AA974" i="10"/>
  <c r="K974" i="10"/>
  <c r="I975" i="10"/>
  <c r="G974" i="10"/>
  <c r="K1147" i="10"/>
  <c r="A1146" i="10"/>
  <c r="AA1147" i="10"/>
  <c r="G1147" i="10"/>
  <c r="AA304" i="10"/>
  <c r="L303" i="10"/>
  <c r="B303" i="10"/>
  <c r="K304" i="10"/>
  <c r="G304" i="10"/>
  <c r="I305" i="10"/>
  <c r="AD1146" i="10" l="1"/>
  <c r="AD303" i="10"/>
  <c r="AD973" i="10"/>
  <c r="AD852" i="10"/>
  <c r="X251" i="10"/>
  <c r="X761" i="10"/>
  <c r="A974" i="10"/>
  <c r="F853" i="10"/>
  <c r="A1147" i="10"/>
  <c r="B853" i="10"/>
  <c r="E304" i="10"/>
  <c r="F304" i="10"/>
  <c r="F1147" i="10"/>
  <c r="F974" i="10"/>
  <c r="E1147" i="10"/>
  <c r="E853" i="10"/>
  <c r="E974" i="10"/>
  <c r="Z305" i="10"/>
  <c r="Z975" i="10"/>
  <c r="M975" i="10"/>
  <c r="M305" i="10"/>
  <c r="M1148" i="10"/>
  <c r="M854" i="10"/>
  <c r="L853" i="10"/>
  <c r="G854" i="10"/>
  <c r="I855" i="10"/>
  <c r="L1147" i="10"/>
  <c r="L974" i="10"/>
  <c r="A853" i="10"/>
  <c r="K854" i="10"/>
  <c r="AA854" i="10"/>
  <c r="AA1148" i="10"/>
  <c r="K1148" i="10"/>
  <c r="G1148" i="10"/>
  <c r="I1149" i="10"/>
  <c r="G975" i="10"/>
  <c r="AA975" i="10"/>
  <c r="K975" i="10"/>
  <c r="I976" i="10"/>
  <c r="B974" i="10"/>
  <c r="B1147" i="10"/>
  <c r="L304" i="10"/>
  <c r="G305" i="10"/>
  <c r="K305" i="10"/>
  <c r="I306" i="10"/>
  <c r="AA305" i="10"/>
  <c r="B304" i="10"/>
  <c r="A304" i="10"/>
  <c r="AD304" i="10" l="1"/>
  <c r="AD1147" i="10"/>
  <c r="AD853" i="10"/>
  <c r="AD974" i="10"/>
  <c r="X252" i="10"/>
  <c r="X762" i="10"/>
  <c r="B854" i="10"/>
  <c r="F305" i="10"/>
  <c r="F975" i="10"/>
  <c r="B305" i="10"/>
  <c r="F854" i="10"/>
  <c r="B975" i="10"/>
  <c r="B1148" i="10"/>
  <c r="F1148" i="10"/>
  <c r="E1148" i="10"/>
  <c r="E305" i="10"/>
  <c r="E975" i="10"/>
  <c r="E854" i="10"/>
  <c r="Z976" i="10"/>
  <c r="Z306" i="10"/>
  <c r="M306" i="10"/>
  <c r="M855" i="10"/>
  <c r="M1149" i="10"/>
  <c r="M976" i="10"/>
  <c r="I856" i="10"/>
  <c r="A854" i="10"/>
  <c r="K855" i="10"/>
  <c r="AA855" i="10"/>
  <c r="G855" i="10"/>
  <c r="L975" i="10"/>
  <c r="L1148" i="10"/>
  <c r="L854" i="10"/>
  <c r="A1148" i="10"/>
  <c r="I1150" i="10"/>
  <c r="K1149" i="10"/>
  <c r="AA1149" i="10"/>
  <c r="G1149" i="10"/>
  <c r="A975" i="10"/>
  <c r="G976" i="10"/>
  <c r="AA976" i="10"/>
  <c r="I977" i="10"/>
  <c r="K976" i="10"/>
  <c r="L305" i="10"/>
  <c r="A305" i="10"/>
  <c r="G306" i="10"/>
  <c r="K306" i="10"/>
  <c r="AA306" i="10"/>
  <c r="I307" i="10"/>
  <c r="AD305" i="10" l="1"/>
  <c r="AD975" i="10"/>
  <c r="AD854" i="10"/>
  <c r="AD1148" i="10"/>
  <c r="X253" i="10"/>
  <c r="X763" i="10"/>
  <c r="L855" i="10"/>
  <c r="F855" i="10"/>
  <c r="A306" i="10"/>
  <c r="B1149" i="10"/>
  <c r="B855" i="10"/>
  <c r="F306" i="10"/>
  <c r="A976" i="10"/>
  <c r="F976" i="10"/>
  <c r="F1149" i="10"/>
  <c r="E976" i="10"/>
  <c r="E306" i="10"/>
  <c r="E855" i="10"/>
  <c r="E1149" i="10"/>
  <c r="Z307" i="10"/>
  <c r="Z977" i="10"/>
  <c r="M307" i="10"/>
  <c r="M1150" i="10"/>
  <c r="M977" i="10"/>
  <c r="M856" i="10"/>
  <c r="K856" i="10"/>
  <c r="G856" i="10"/>
  <c r="AA856" i="10"/>
  <c r="I857" i="10"/>
  <c r="A855" i="10"/>
  <c r="L1149" i="10"/>
  <c r="K1150" i="10"/>
  <c r="G1150" i="10"/>
  <c r="A1149" i="10"/>
  <c r="AA1150" i="10"/>
  <c r="I1151" i="10"/>
  <c r="L976" i="10"/>
  <c r="B976" i="10"/>
  <c r="G977" i="10"/>
  <c r="I978" i="10"/>
  <c r="K977" i="10"/>
  <c r="AA977" i="10"/>
  <c r="L306" i="10"/>
  <c r="B306" i="10"/>
  <c r="I308" i="10"/>
  <c r="K307" i="10"/>
  <c r="G307" i="10"/>
  <c r="AA307" i="10"/>
  <c r="AD976" i="10" l="1"/>
  <c r="AD855" i="10"/>
  <c r="AD306" i="10"/>
  <c r="AD1149" i="10"/>
  <c r="X254" i="10"/>
  <c r="X764" i="10"/>
  <c r="L856" i="10"/>
  <c r="A977" i="10"/>
  <c r="B1150" i="10"/>
  <c r="B856" i="10"/>
  <c r="A307" i="10"/>
  <c r="F307" i="10"/>
  <c r="F1150" i="10"/>
  <c r="F856" i="10"/>
  <c r="F977" i="10"/>
  <c r="E1150" i="10"/>
  <c r="E307" i="10"/>
  <c r="E856" i="10"/>
  <c r="E977" i="10"/>
  <c r="Z308" i="10"/>
  <c r="Z978" i="10"/>
  <c r="M978" i="10"/>
  <c r="M1151" i="10"/>
  <c r="M857" i="10"/>
  <c r="M308" i="10"/>
  <c r="A856" i="10"/>
  <c r="AA857" i="10"/>
  <c r="K857" i="10"/>
  <c r="G857" i="10"/>
  <c r="I858" i="10"/>
  <c r="L1150" i="10"/>
  <c r="L977" i="10"/>
  <c r="L307" i="10"/>
  <c r="A1150" i="10"/>
  <c r="G1151" i="10"/>
  <c r="K1151" i="10"/>
  <c r="AA1151" i="10"/>
  <c r="I1152" i="10"/>
  <c r="B977" i="10"/>
  <c r="K978" i="10"/>
  <c r="AA978" i="10"/>
  <c r="G978" i="10"/>
  <c r="I979" i="10"/>
  <c r="AA308" i="10"/>
  <c r="K308" i="10"/>
  <c r="I309" i="10"/>
  <c r="G308" i="10"/>
  <c r="B307" i="10"/>
  <c r="AD307" i="10" l="1"/>
  <c r="AD856" i="10"/>
  <c r="AD977" i="10"/>
  <c r="AD1150" i="10"/>
  <c r="X255" i="10"/>
  <c r="X765" i="10"/>
  <c r="L857" i="10"/>
  <c r="F308" i="10"/>
  <c r="B1151" i="10"/>
  <c r="F857" i="10"/>
  <c r="B308" i="10"/>
  <c r="F978" i="10"/>
  <c r="B978" i="10"/>
  <c r="F1151" i="10"/>
  <c r="B857" i="10"/>
  <c r="E857" i="10"/>
  <c r="E1151" i="10"/>
  <c r="E308" i="10"/>
  <c r="E978" i="10"/>
  <c r="Z309" i="10"/>
  <c r="Z979" i="10"/>
  <c r="M858" i="10"/>
  <c r="M979" i="10"/>
  <c r="M1152" i="10"/>
  <c r="M309" i="10"/>
  <c r="AA858" i="10"/>
  <c r="A857" i="10"/>
  <c r="K858" i="10"/>
  <c r="I859" i="10"/>
  <c r="G858" i="10"/>
  <c r="L1151" i="10"/>
  <c r="A1151" i="10"/>
  <c r="K1152" i="10"/>
  <c r="I1153" i="10"/>
  <c r="G1152" i="10"/>
  <c r="AA1152" i="10"/>
  <c r="L978" i="10"/>
  <c r="A978" i="10"/>
  <c r="G979" i="10"/>
  <c r="K979" i="10"/>
  <c r="AA979" i="10"/>
  <c r="I980" i="10"/>
  <c r="L308" i="10"/>
  <c r="K309" i="10"/>
  <c r="G309" i="10"/>
  <c r="AA309" i="10"/>
  <c r="I310" i="10"/>
  <c r="A308" i="10"/>
  <c r="AD857" i="10" l="1"/>
  <c r="AD978" i="10"/>
  <c r="AD308" i="10"/>
  <c r="AD1151" i="10"/>
  <c r="X256" i="10"/>
  <c r="X766" i="10"/>
  <c r="L858" i="10"/>
  <c r="F979" i="10"/>
  <c r="F1152" i="10"/>
  <c r="F309" i="10"/>
  <c r="B1152" i="10"/>
  <c r="F858" i="10"/>
  <c r="B309" i="10"/>
  <c r="A979" i="10"/>
  <c r="B858" i="10"/>
  <c r="E1152" i="10"/>
  <c r="E309" i="10"/>
  <c r="E858" i="10"/>
  <c r="E979" i="10"/>
  <c r="Z310" i="10"/>
  <c r="M859" i="10"/>
  <c r="M980" i="10"/>
  <c r="M310" i="10"/>
  <c r="M1153" i="10"/>
  <c r="K859" i="10"/>
  <c r="G859" i="10"/>
  <c r="AA859" i="10"/>
  <c r="A858" i="10"/>
  <c r="L979" i="10"/>
  <c r="L1152" i="10"/>
  <c r="AA1153" i="10"/>
  <c r="K1153" i="10"/>
  <c r="G1153" i="10"/>
  <c r="I1154" i="10"/>
  <c r="A1152" i="10"/>
  <c r="B979" i="10"/>
  <c r="AA980" i="10"/>
  <c r="G980" i="10"/>
  <c r="I981" i="10"/>
  <c r="K980" i="10"/>
  <c r="K310" i="10"/>
  <c r="L309" i="10"/>
  <c r="A309" i="10"/>
  <c r="G310" i="10"/>
  <c r="AA310" i="10"/>
  <c r="I311" i="10"/>
  <c r="AD979" i="10" l="1"/>
  <c r="AD309" i="10"/>
  <c r="AD858" i="10"/>
  <c r="AD1152" i="10"/>
  <c r="X257" i="10"/>
  <c r="X767" i="10"/>
  <c r="F310" i="10"/>
  <c r="F980" i="10"/>
  <c r="B1153" i="10"/>
  <c r="B859" i="10"/>
  <c r="F1153" i="10"/>
  <c r="F859" i="10"/>
  <c r="B310" i="10"/>
  <c r="B980" i="10"/>
  <c r="E980" i="10"/>
  <c r="E1153" i="10"/>
  <c r="E859" i="10"/>
  <c r="E310" i="10"/>
  <c r="Z311" i="10"/>
  <c r="M311" i="10"/>
  <c r="M1154" i="10"/>
  <c r="M981" i="10"/>
  <c r="A859" i="10"/>
  <c r="L1153" i="10"/>
  <c r="K1154" i="10"/>
  <c r="I1155" i="10"/>
  <c r="A1153" i="10"/>
  <c r="AA1154" i="10"/>
  <c r="G1154" i="10"/>
  <c r="L980" i="10"/>
  <c r="A980" i="10"/>
  <c r="AA981" i="10"/>
  <c r="G981" i="10"/>
  <c r="I982" i="10"/>
  <c r="K981" i="10"/>
  <c r="L859" i="10"/>
  <c r="L310" i="10"/>
  <c r="A310" i="10"/>
  <c r="I312" i="10"/>
  <c r="K311" i="10"/>
  <c r="AA311" i="10"/>
  <c r="G311" i="10"/>
  <c r="X258" i="10" l="1"/>
  <c r="AD859" i="10"/>
  <c r="AD1153" i="10"/>
  <c r="AD310" i="10"/>
  <c r="AD980" i="10"/>
  <c r="X768" i="10"/>
  <c r="F311" i="10"/>
  <c r="B981" i="10"/>
  <c r="F1154" i="10"/>
  <c r="B311" i="10"/>
  <c r="F981" i="10"/>
  <c r="B1154" i="10"/>
  <c r="E981" i="10"/>
  <c r="E311" i="10"/>
  <c r="E1154" i="10"/>
  <c r="Z312" i="10"/>
  <c r="M982" i="10"/>
  <c r="M312" i="10"/>
  <c r="M1155" i="10"/>
  <c r="L1154" i="10"/>
  <c r="L981" i="10"/>
  <c r="I1156" i="10"/>
  <c r="G1155" i="10"/>
  <c r="AA1155" i="10"/>
  <c r="K1155" i="10"/>
  <c r="A1154" i="10"/>
  <c r="I983" i="10"/>
  <c r="AA982" i="10"/>
  <c r="G982" i="10"/>
  <c r="K982" i="10"/>
  <c r="A981" i="10"/>
  <c r="L311" i="10"/>
  <c r="I313" i="10"/>
  <c r="G312" i="10"/>
  <c r="K312" i="10"/>
  <c r="AA312" i="10"/>
  <c r="A311" i="10"/>
  <c r="X259" i="10" l="1"/>
  <c r="AD1154" i="10"/>
  <c r="AD981" i="10"/>
  <c r="AD311" i="10"/>
  <c r="X769" i="10"/>
  <c r="F1155" i="10"/>
  <c r="B312" i="10"/>
  <c r="F312" i="10"/>
  <c r="B1155" i="10"/>
  <c r="F982" i="10"/>
  <c r="B982" i="10"/>
  <c r="E312" i="10"/>
  <c r="E1155" i="10"/>
  <c r="E982" i="10"/>
  <c r="Z313" i="10"/>
  <c r="M313" i="10"/>
  <c r="M983" i="10"/>
  <c r="M1156" i="10"/>
  <c r="L982" i="10"/>
  <c r="L1155" i="10"/>
  <c r="I1157" i="10"/>
  <c r="AA1156" i="10"/>
  <c r="G1156" i="10"/>
  <c r="K1156" i="10"/>
  <c r="A1155" i="10"/>
  <c r="G983" i="10"/>
  <c r="I984" i="10"/>
  <c r="AA983" i="10"/>
  <c r="K983" i="10"/>
  <c r="A982" i="10"/>
  <c r="L312" i="10"/>
  <c r="AA313" i="10"/>
  <c r="G313" i="10"/>
  <c r="A312" i="10"/>
  <c r="K313" i="10"/>
  <c r="I314" i="10"/>
  <c r="X260" i="10" l="1"/>
  <c r="AD312" i="10"/>
  <c r="AD1155" i="10"/>
  <c r="AD982" i="10"/>
  <c r="X770" i="10"/>
  <c r="B1156" i="10"/>
  <c r="F983" i="10"/>
  <c r="F313" i="10"/>
  <c r="B313" i="10"/>
  <c r="B983" i="10"/>
  <c r="F1156" i="10"/>
  <c r="E313" i="10"/>
  <c r="E983" i="10"/>
  <c r="E1156" i="10"/>
  <c r="Z314" i="10"/>
  <c r="M984" i="10"/>
  <c r="M1157" i="10"/>
  <c r="M314" i="10"/>
  <c r="L1156" i="10"/>
  <c r="L983" i="10"/>
  <c r="AA1157" i="10"/>
  <c r="I1158" i="10"/>
  <c r="K1157" i="10"/>
  <c r="G1157" i="10"/>
  <c r="A1156" i="10"/>
  <c r="I985" i="10"/>
  <c r="A983" i="10"/>
  <c r="G984" i="10"/>
  <c r="K984" i="10"/>
  <c r="AA984" i="10"/>
  <c r="L313" i="10"/>
  <c r="A313" i="10"/>
  <c r="G314" i="10"/>
  <c r="I315" i="10"/>
  <c r="K314" i="10"/>
  <c r="AA314" i="10"/>
  <c r="X261" i="10" l="1"/>
  <c r="AD313" i="10"/>
  <c r="X771" i="10"/>
  <c r="AD983" i="10"/>
  <c r="AD1156" i="10"/>
  <c r="B1157" i="10"/>
  <c r="F1157" i="10"/>
  <c r="F314" i="10"/>
  <c r="B984" i="10"/>
  <c r="F984" i="10"/>
  <c r="A314" i="10"/>
  <c r="E1157" i="10"/>
  <c r="E314" i="10"/>
  <c r="E984" i="10"/>
  <c r="Z315" i="10"/>
  <c r="M1158" i="10"/>
  <c r="M315" i="10"/>
  <c r="M985" i="10"/>
  <c r="L984" i="10"/>
  <c r="L1157" i="10"/>
  <c r="L314" i="10"/>
  <c r="I1159" i="10"/>
  <c r="A1157" i="10"/>
  <c r="G1158" i="10"/>
  <c r="AA1158" i="10"/>
  <c r="K1158" i="10"/>
  <c r="K985" i="10"/>
  <c r="G985" i="10"/>
  <c r="AA985" i="10"/>
  <c r="A984" i="10"/>
  <c r="I986" i="10"/>
  <c r="AA315" i="10"/>
  <c r="I316" i="10"/>
  <c r="K315" i="10"/>
  <c r="G315" i="10"/>
  <c r="B314" i="10"/>
  <c r="X262" i="10" l="1"/>
  <c r="AD1157" i="10"/>
  <c r="AD314" i="10"/>
  <c r="AD984" i="10"/>
  <c r="B1158" i="10"/>
  <c r="B315" i="10"/>
  <c r="B985" i="10"/>
  <c r="F315" i="10"/>
  <c r="F985" i="10"/>
  <c r="F1158" i="10"/>
  <c r="E985" i="10"/>
  <c r="E315" i="10"/>
  <c r="E1158" i="10"/>
  <c r="Z316" i="10"/>
  <c r="M1159" i="10"/>
  <c r="M316" i="10"/>
  <c r="M986" i="10"/>
  <c r="L1158" i="10"/>
  <c r="L985" i="10"/>
  <c r="K1159" i="10"/>
  <c r="I1160" i="10"/>
  <c r="AA1159" i="10"/>
  <c r="G1159" i="10"/>
  <c r="A1158" i="10"/>
  <c r="A985" i="10"/>
  <c r="G986" i="10"/>
  <c r="I987" i="10"/>
  <c r="AA986" i="10"/>
  <c r="K986" i="10"/>
  <c r="L315" i="10"/>
  <c r="G316" i="10"/>
  <c r="I317" i="10"/>
  <c r="AA316" i="10"/>
  <c r="K316" i="10"/>
  <c r="A315" i="10"/>
  <c r="X773" i="10" l="1"/>
  <c r="X772" i="10"/>
  <c r="AD315" i="10"/>
  <c r="AD985" i="10"/>
  <c r="AD1158" i="10"/>
  <c r="B1159" i="10"/>
  <c r="F986" i="10"/>
  <c r="F316" i="10"/>
  <c r="F1159" i="10"/>
  <c r="B986" i="10"/>
  <c r="A316" i="10"/>
  <c r="E986" i="10"/>
  <c r="E316" i="10"/>
  <c r="E1159" i="10"/>
  <c r="M987" i="10"/>
  <c r="M1160" i="10"/>
  <c r="M317" i="10"/>
  <c r="L1159" i="10"/>
  <c r="L986" i="10"/>
  <c r="K1160" i="10"/>
  <c r="I1161" i="10"/>
  <c r="AA1160" i="10"/>
  <c r="G1160" i="10"/>
  <c r="A1159" i="10"/>
  <c r="G987" i="10"/>
  <c r="A986" i="10"/>
  <c r="I988" i="10"/>
  <c r="AA987" i="10"/>
  <c r="K987" i="10"/>
  <c r="L316" i="10"/>
  <c r="AA317" i="10"/>
  <c r="B316" i="10"/>
  <c r="G317" i="10"/>
  <c r="I318" i="10"/>
  <c r="K317" i="10"/>
  <c r="X774" i="10" l="1"/>
  <c r="X264" i="10"/>
  <c r="X263" i="10"/>
  <c r="AD316" i="10"/>
  <c r="AD1159" i="10"/>
  <c r="AD986" i="10"/>
  <c r="B1160" i="10"/>
  <c r="F987" i="10"/>
  <c r="F317" i="10"/>
  <c r="B317" i="10"/>
  <c r="F1160" i="10"/>
  <c r="B987" i="10"/>
  <c r="X265" i="10"/>
  <c r="E987" i="10"/>
  <c r="E317" i="10"/>
  <c r="E1160" i="10"/>
  <c r="M1161" i="10"/>
  <c r="M988" i="10"/>
  <c r="M318" i="10"/>
  <c r="A1160" i="10"/>
  <c r="L987" i="10"/>
  <c r="L1160" i="10"/>
  <c r="K1161" i="10"/>
  <c r="I1162" i="10"/>
  <c r="AA1161" i="10"/>
  <c r="G1161" i="10"/>
  <c r="A987" i="10"/>
  <c r="G988" i="10"/>
  <c r="AA988" i="10"/>
  <c r="K988" i="10"/>
  <c r="I989" i="10"/>
  <c r="L317" i="10"/>
  <c r="A317" i="10"/>
  <c r="AA318" i="10"/>
  <c r="G318" i="10"/>
  <c r="K318" i="10"/>
  <c r="I319" i="10"/>
  <c r="X775" i="10" l="1"/>
  <c r="AD317" i="10"/>
  <c r="AD1160" i="10"/>
  <c r="AD987" i="10"/>
  <c r="B1161" i="10"/>
  <c r="F988" i="10"/>
  <c r="F318" i="10"/>
  <c r="F1161" i="10"/>
  <c r="B988" i="10"/>
  <c r="B318" i="10"/>
  <c r="X266" i="10"/>
  <c r="E318" i="10"/>
  <c r="E988" i="10"/>
  <c r="E1161" i="10"/>
  <c r="M1162" i="10"/>
  <c r="M989" i="10"/>
  <c r="M319" i="10"/>
  <c r="L988" i="10"/>
  <c r="L1161" i="10"/>
  <c r="AA1162" i="10"/>
  <c r="I1163" i="10"/>
  <c r="G1162" i="10"/>
  <c r="K1162" i="10"/>
  <c r="A1161" i="10"/>
  <c r="A988" i="10"/>
  <c r="K989" i="10"/>
  <c r="I990" i="10"/>
  <c r="G989" i="10"/>
  <c r="AA989" i="10"/>
  <c r="L318" i="10"/>
  <c r="A318" i="10"/>
  <c r="I320" i="10"/>
  <c r="AA319" i="10"/>
  <c r="G319" i="10"/>
  <c r="K319" i="10"/>
  <c r="X776" i="10" l="1"/>
  <c r="AD318" i="10"/>
  <c r="AD988" i="10"/>
  <c r="AD1161" i="10"/>
  <c r="F319" i="10"/>
  <c r="B989" i="10"/>
  <c r="B1162" i="10"/>
  <c r="B319" i="10"/>
  <c r="X777" i="10"/>
  <c r="F1162" i="10"/>
  <c r="X267" i="10"/>
  <c r="F989" i="10"/>
  <c r="E319" i="10"/>
  <c r="E1162" i="10"/>
  <c r="E989" i="10"/>
  <c r="M990" i="10"/>
  <c r="M320" i="10"/>
  <c r="M1163" i="10"/>
  <c r="L1162" i="10"/>
  <c r="L989" i="10"/>
  <c r="AA1163" i="10"/>
  <c r="I1164" i="10"/>
  <c r="K1163" i="10"/>
  <c r="G1163" i="10"/>
  <c r="A1162" i="10"/>
  <c r="AA990" i="10"/>
  <c r="G990" i="10"/>
  <c r="K990" i="10"/>
  <c r="A989" i="10"/>
  <c r="I991" i="10"/>
  <c r="L319" i="10"/>
  <c r="I321" i="10"/>
  <c r="AA320" i="10"/>
  <c r="G320" i="10"/>
  <c r="A319" i="10"/>
  <c r="K320" i="10"/>
  <c r="AD1162" i="10" l="1"/>
  <c r="AD319" i="10"/>
  <c r="AD989" i="10"/>
  <c r="F1163" i="10"/>
  <c r="F320" i="10"/>
  <c r="X268" i="10"/>
  <c r="A320" i="10"/>
  <c r="B990" i="10"/>
  <c r="B1163" i="10"/>
  <c r="F990" i="10"/>
  <c r="X778" i="10"/>
  <c r="E1163" i="10"/>
  <c r="E990" i="10"/>
  <c r="E320" i="10"/>
  <c r="M991" i="10"/>
  <c r="M1164" i="10"/>
  <c r="M321" i="10"/>
  <c r="L990" i="10"/>
  <c r="L1163" i="10"/>
  <c r="AA1164" i="10"/>
  <c r="I1165" i="10"/>
  <c r="K1164" i="10"/>
  <c r="G1164" i="10"/>
  <c r="A1163" i="10"/>
  <c r="A990" i="10"/>
  <c r="G991" i="10"/>
  <c r="AA991" i="10"/>
  <c r="K991" i="10"/>
  <c r="I992" i="10"/>
  <c r="L320" i="10"/>
  <c r="B320" i="10"/>
  <c r="I322" i="10"/>
  <c r="K321" i="10"/>
  <c r="G321" i="10"/>
  <c r="AA321" i="10"/>
  <c r="AD320" i="10" l="1"/>
  <c r="AD990" i="10"/>
  <c r="AD1163" i="10"/>
  <c r="F991" i="10"/>
  <c r="F1164" i="10"/>
  <c r="X269" i="10"/>
  <c r="B1164" i="10"/>
  <c r="B321" i="10"/>
  <c r="B991" i="10"/>
  <c r="F321" i="10"/>
  <c r="X779" i="10"/>
  <c r="E321" i="10"/>
  <c r="E1164" i="10"/>
  <c r="E991" i="10"/>
  <c r="M992" i="10"/>
  <c r="M322" i="10"/>
  <c r="M1165" i="10"/>
  <c r="L991" i="10"/>
  <c r="L1164" i="10"/>
  <c r="A1164" i="10"/>
  <c r="AA1165" i="10"/>
  <c r="G1165" i="10"/>
  <c r="K1165" i="10"/>
  <c r="A991" i="10"/>
  <c r="K992" i="10"/>
  <c r="I993" i="10"/>
  <c r="G992" i="10"/>
  <c r="AA992" i="10"/>
  <c r="L321" i="10"/>
  <c r="A321" i="10"/>
  <c r="G322" i="10"/>
  <c r="AA322" i="10"/>
  <c r="K322" i="10"/>
  <c r="I323" i="10"/>
  <c r="AD991" i="10" l="1"/>
  <c r="AD321" i="10"/>
  <c r="AD1164" i="10"/>
  <c r="F1165" i="10"/>
  <c r="B992" i="10"/>
  <c r="X780" i="10"/>
  <c r="F322" i="10"/>
  <c r="F992" i="10"/>
  <c r="A322" i="10"/>
  <c r="X270" i="10"/>
  <c r="E992" i="10"/>
  <c r="E322" i="10"/>
  <c r="E1165" i="10"/>
  <c r="M323" i="10"/>
  <c r="M993" i="10"/>
  <c r="L992" i="10"/>
  <c r="L1165" i="10"/>
  <c r="A1165" i="10"/>
  <c r="K993" i="10"/>
  <c r="G993" i="10"/>
  <c r="I994" i="10"/>
  <c r="AA993" i="10"/>
  <c r="A992" i="10"/>
  <c r="L322" i="10"/>
  <c r="B322" i="10"/>
  <c r="G323" i="10"/>
  <c r="K323" i="10"/>
  <c r="I324" i="10"/>
  <c r="AA323" i="10"/>
  <c r="B1165" i="10" l="1"/>
  <c r="J6" i="10"/>
  <c r="AD1165" i="10"/>
  <c r="AD992" i="10"/>
  <c r="AD322" i="10"/>
  <c r="X781" i="10"/>
  <c r="F323" i="10"/>
  <c r="B323" i="10"/>
  <c r="B993" i="10"/>
  <c r="F993" i="10"/>
  <c r="X271" i="10"/>
  <c r="E993" i="10"/>
  <c r="E323" i="10"/>
  <c r="M324" i="10"/>
  <c r="M994" i="10"/>
  <c r="L993" i="10"/>
  <c r="A993" i="10"/>
  <c r="I995" i="10"/>
  <c r="AA994" i="10"/>
  <c r="K994" i="10"/>
  <c r="G994" i="10"/>
  <c r="L323" i="10"/>
  <c r="AA324" i="10"/>
  <c r="I325" i="10"/>
  <c r="A323" i="10"/>
  <c r="G324" i="10"/>
  <c r="K324" i="10"/>
  <c r="AD993" i="10" l="1"/>
  <c r="AD323" i="10"/>
  <c r="X782" i="10"/>
  <c r="F324" i="10"/>
  <c r="F994" i="10"/>
  <c r="B994" i="10"/>
  <c r="X272" i="10"/>
  <c r="E324" i="10"/>
  <c r="E994" i="10"/>
  <c r="M995" i="10"/>
  <c r="M325" i="10"/>
  <c r="L994" i="10"/>
  <c r="I996" i="10"/>
  <c r="AA995" i="10"/>
  <c r="K995" i="10"/>
  <c r="G995" i="10"/>
  <c r="A994" i="10"/>
  <c r="L324" i="10"/>
  <c r="K325" i="10"/>
  <c r="AA325" i="10"/>
  <c r="G325" i="10"/>
  <c r="I326" i="10"/>
  <c r="A324" i="10"/>
  <c r="B324" i="10" l="1"/>
  <c r="AD994" i="10"/>
  <c r="AD324" i="10"/>
  <c r="X273" i="10"/>
  <c r="X783" i="10"/>
  <c r="F325" i="10"/>
  <c r="B325" i="10"/>
  <c r="B995" i="10"/>
  <c r="F995" i="10"/>
  <c r="E325" i="10"/>
  <c r="E995" i="10"/>
  <c r="M996" i="10"/>
  <c r="M326" i="10"/>
  <c r="L995" i="10"/>
  <c r="G996" i="10"/>
  <c r="AA996" i="10"/>
  <c r="K996" i="10"/>
  <c r="I997" i="10"/>
  <c r="A995" i="10"/>
  <c r="A325" i="10"/>
  <c r="L325" i="10"/>
  <c r="I327" i="10"/>
  <c r="G326" i="10"/>
  <c r="K326" i="10"/>
  <c r="AA326" i="10"/>
  <c r="AD995" i="10" l="1"/>
  <c r="AD325" i="10"/>
  <c r="B996" i="10"/>
  <c r="X784" i="10"/>
  <c r="F996" i="10"/>
  <c r="F326" i="10"/>
  <c r="X274" i="10"/>
  <c r="E996" i="10"/>
  <c r="E326" i="10"/>
  <c r="M327" i="10"/>
  <c r="M997" i="10"/>
  <c r="L996" i="10"/>
  <c r="A996" i="10"/>
  <c r="AA997" i="10"/>
  <c r="G997" i="10"/>
  <c r="K997" i="10"/>
  <c r="I998" i="10"/>
  <c r="G327" i="10"/>
  <c r="A326" i="10"/>
  <c r="I328" i="10"/>
  <c r="K327" i="10"/>
  <c r="L326" i="10"/>
  <c r="AA327" i="10"/>
  <c r="B326" i="10" l="1"/>
  <c r="AD326" i="10"/>
  <c r="AD996" i="10"/>
  <c r="A327" i="10"/>
  <c r="F997" i="10"/>
  <c r="F327" i="10"/>
  <c r="B997" i="10"/>
  <c r="X275" i="10"/>
  <c r="X785" i="10"/>
  <c r="E327" i="10"/>
  <c r="E997" i="10"/>
  <c r="M328" i="10"/>
  <c r="M998" i="10"/>
  <c r="L997" i="10"/>
  <c r="A997" i="10"/>
  <c r="AA998" i="10"/>
  <c r="G998" i="10"/>
  <c r="K998" i="10"/>
  <c r="I999" i="10"/>
  <c r="L327" i="10"/>
  <c r="G328" i="10"/>
  <c r="I329" i="10"/>
  <c r="AA328" i="10"/>
  <c r="K328" i="10"/>
  <c r="B327" i="10" l="1"/>
  <c r="AD997" i="10"/>
  <c r="AD327" i="10"/>
  <c r="E998" i="10"/>
  <c r="X786" i="10"/>
  <c r="F998" i="10"/>
  <c r="A328" i="10"/>
  <c r="X276" i="10"/>
  <c r="F328" i="10"/>
  <c r="E328" i="10"/>
  <c r="M329" i="10"/>
  <c r="M999" i="10"/>
  <c r="L328" i="10"/>
  <c r="G999" i="10"/>
  <c r="AA999" i="10"/>
  <c r="K999" i="10"/>
  <c r="I1000" i="10"/>
  <c r="L998" i="10"/>
  <c r="B998" i="10"/>
  <c r="A998" i="10"/>
  <c r="AA329" i="10"/>
  <c r="I330" i="10"/>
  <c r="K329" i="10"/>
  <c r="G329" i="10"/>
  <c r="B328" i="10" l="1"/>
  <c r="AD328" i="10"/>
  <c r="AD998" i="10"/>
  <c r="F329" i="10"/>
  <c r="F999" i="10"/>
  <c r="B999" i="10"/>
  <c r="X787" i="10"/>
  <c r="X277" i="10"/>
  <c r="E329" i="10"/>
  <c r="E999" i="10"/>
  <c r="M1000" i="10"/>
  <c r="M330" i="10"/>
  <c r="A999" i="10"/>
  <c r="L329" i="10"/>
  <c r="L999" i="10"/>
  <c r="I1001" i="10"/>
  <c r="G1000" i="10"/>
  <c r="K1000" i="10"/>
  <c r="AA1000" i="10"/>
  <c r="AA330" i="10"/>
  <c r="I331" i="10"/>
  <c r="G330" i="10"/>
  <c r="K330" i="10"/>
  <c r="A329" i="10"/>
  <c r="B329" i="10" l="1"/>
  <c r="AD329" i="10"/>
  <c r="AD999" i="10"/>
  <c r="X788" i="10"/>
  <c r="F1000" i="10"/>
  <c r="E1000" i="10"/>
  <c r="X278" i="10"/>
  <c r="F330" i="10"/>
  <c r="E330" i="10"/>
  <c r="M1001" i="10"/>
  <c r="M331" i="10"/>
  <c r="L1000" i="10"/>
  <c r="B1000" i="10"/>
  <c r="A1000" i="10"/>
  <c r="K1001" i="10"/>
  <c r="AA1001" i="10"/>
  <c r="G1001" i="10"/>
  <c r="I1002" i="10"/>
  <c r="L330" i="10"/>
  <c r="AA331" i="10"/>
  <c r="K331" i="10"/>
  <c r="I332" i="10"/>
  <c r="G331" i="10"/>
  <c r="A330" i="10"/>
  <c r="B330" i="10" l="1"/>
  <c r="AD1000" i="10"/>
  <c r="AD330" i="10"/>
  <c r="F331" i="10"/>
  <c r="F1001" i="10"/>
  <c r="B331" i="10"/>
  <c r="E1001" i="10"/>
  <c r="X279" i="10"/>
  <c r="X789" i="10"/>
  <c r="E331" i="10"/>
  <c r="M1002" i="10"/>
  <c r="M332" i="10"/>
  <c r="L331" i="10"/>
  <c r="L1001" i="10"/>
  <c r="B1001" i="10"/>
  <c r="A1001" i="10"/>
  <c r="K1002" i="10"/>
  <c r="I1003" i="10"/>
  <c r="AA1002" i="10"/>
  <c r="G1002" i="10"/>
  <c r="A331" i="10"/>
  <c r="AA332" i="10"/>
  <c r="K332" i="10"/>
  <c r="I333" i="10"/>
  <c r="G332" i="10"/>
  <c r="AD1001" i="10" l="1"/>
  <c r="AD331" i="10"/>
  <c r="E1002" i="10"/>
  <c r="A332" i="10"/>
  <c r="F1002" i="10"/>
  <c r="X790" i="10"/>
  <c r="X280" i="10"/>
  <c r="F332" i="10"/>
  <c r="E332" i="10"/>
  <c r="M333" i="10"/>
  <c r="M1003" i="10"/>
  <c r="L332" i="10"/>
  <c r="G1003" i="10"/>
  <c r="I1004" i="10"/>
  <c r="AA1003" i="10"/>
  <c r="K1003" i="10"/>
  <c r="B1002" i="10"/>
  <c r="A1002" i="10"/>
  <c r="L1002" i="10"/>
  <c r="K333" i="10"/>
  <c r="AA333" i="10"/>
  <c r="I334" i="10"/>
  <c r="G333" i="10"/>
  <c r="B332" i="10"/>
  <c r="AD332" i="10" l="1"/>
  <c r="AD1002" i="10"/>
  <c r="F333" i="10"/>
  <c r="B1003" i="10"/>
  <c r="X281" i="10"/>
  <c r="A333" i="10"/>
  <c r="F1003" i="10"/>
  <c r="X791" i="10"/>
  <c r="E333" i="10"/>
  <c r="E1003" i="10"/>
  <c r="M1004" i="10"/>
  <c r="M334" i="10"/>
  <c r="A1003" i="10"/>
  <c r="AA1004" i="10"/>
  <c r="G1004" i="10"/>
  <c r="I1005" i="10"/>
  <c r="K1004" i="10"/>
  <c r="L1003" i="10"/>
  <c r="L333" i="10"/>
  <c r="I335" i="10"/>
  <c r="K334" i="10"/>
  <c r="AA334" i="10"/>
  <c r="B333" i="10"/>
  <c r="G334" i="10"/>
  <c r="AD333" i="10" l="1"/>
  <c r="AD1003" i="10"/>
  <c r="B1004" i="10"/>
  <c r="F334" i="10"/>
  <c r="B334" i="10"/>
  <c r="F1004" i="10"/>
  <c r="X792" i="10"/>
  <c r="X282" i="10"/>
  <c r="E334" i="10"/>
  <c r="E1004" i="10"/>
  <c r="M335" i="10"/>
  <c r="M1005" i="10"/>
  <c r="L334" i="10"/>
  <c r="L1004" i="10"/>
  <c r="G1005" i="10"/>
  <c r="I1006" i="10"/>
  <c r="K1005" i="10"/>
  <c r="AA1005" i="10"/>
  <c r="A1004" i="10"/>
  <c r="AA335" i="10"/>
  <c r="A334" i="10"/>
  <c r="K335" i="10"/>
  <c r="G335" i="10"/>
  <c r="I336" i="10"/>
  <c r="AD334" i="10" l="1"/>
  <c r="AD1004" i="10"/>
  <c r="X283" i="10"/>
  <c r="F1005" i="10"/>
  <c r="B335" i="10"/>
  <c r="F335" i="10"/>
  <c r="B1005" i="10"/>
  <c r="X793" i="10"/>
  <c r="E335" i="10"/>
  <c r="E1005" i="10"/>
  <c r="M336" i="10"/>
  <c r="M1006" i="10"/>
  <c r="L1005" i="10"/>
  <c r="L335" i="10"/>
  <c r="A1005" i="10"/>
  <c r="AA1006" i="10"/>
  <c r="K1006" i="10"/>
  <c r="G1006" i="10"/>
  <c r="I1007" i="10"/>
  <c r="I337" i="10"/>
  <c r="K336" i="10"/>
  <c r="A335" i="10"/>
  <c r="AA336" i="10"/>
  <c r="G336" i="10"/>
  <c r="AD1005" i="10" l="1"/>
  <c r="AD335" i="10"/>
  <c r="F336" i="10"/>
  <c r="X794" i="10"/>
  <c r="E1006" i="10"/>
  <c r="X284" i="10"/>
  <c r="B336" i="10"/>
  <c r="F1006" i="10"/>
  <c r="E336" i="10"/>
  <c r="M337" i="10"/>
  <c r="M1007" i="10"/>
  <c r="L336" i="10"/>
  <c r="L1006" i="10"/>
  <c r="G1007" i="10"/>
  <c r="I1008" i="10"/>
  <c r="AA1007" i="10"/>
  <c r="K1007" i="10"/>
  <c r="B1006" i="10"/>
  <c r="A1006" i="10"/>
  <c r="AA337" i="10"/>
  <c r="K337" i="10"/>
  <c r="G337" i="10"/>
  <c r="A336" i="10"/>
  <c r="I338" i="10"/>
  <c r="AD1006" i="10" l="1"/>
  <c r="AD336" i="10"/>
  <c r="X795" i="10"/>
  <c r="F1007" i="10"/>
  <c r="X285" i="10"/>
  <c r="A337" i="10"/>
  <c r="F337" i="10"/>
  <c r="B1007" i="10"/>
  <c r="E1007" i="10"/>
  <c r="E337" i="10"/>
  <c r="M1008" i="10"/>
  <c r="M338" i="10"/>
  <c r="L1007" i="10"/>
  <c r="L337" i="10"/>
  <c r="A1007" i="10"/>
  <c r="G1008" i="10"/>
  <c r="K1008" i="10"/>
  <c r="AA1008" i="10"/>
  <c r="I1009" i="10"/>
  <c r="B337" i="10"/>
  <c r="AA338" i="10"/>
  <c r="K338" i="10"/>
  <c r="G338" i="10"/>
  <c r="I339" i="10"/>
  <c r="AD1007" i="10" l="1"/>
  <c r="AD337" i="10"/>
  <c r="X796" i="10"/>
  <c r="A338" i="10"/>
  <c r="B1008" i="10"/>
  <c r="F338" i="10"/>
  <c r="F1008" i="10"/>
  <c r="X286" i="10"/>
  <c r="E338" i="10"/>
  <c r="E1008" i="10"/>
  <c r="M339" i="10"/>
  <c r="M1009" i="10"/>
  <c r="L1008" i="10"/>
  <c r="A1008" i="10"/>
  <c r="AA1009" i="10"/>
  <c r="K1009" i="10"/>
  <c r="G1009" i="10"/>
  <c r="I1010" i="10"/>
  <c r="L338" i="10"/>
  <c r="B338" i="10"/>
  <c r="AA339" i="10"/>
  <c r="K339" i="10"/>
  <c r="I340" i="10"/>
  <c r="G339" i="10"/>
  <c r="AD1008" i="10" l="1"/>
  <c r="AD338" i="10"/>
  <c r="X797" i="10"/>
  <c r="X287" i="10"/>
  <c r="F1009" i="10"/>
  <c r="F339" i="10"/>
  <c r="B339" i="10"/>
  <c r="E1009" i="10"/>
  <c r="E339" i="10"/>
  <c r="M340" i="10"/>
  <c r="M1010" i="10"/>
  <c r="L339" i="10"/>
  <c r="L1009" i="10"/>
  <c r="G1010" i="10"/>
  <c r="K1010" i="10"/>
  <c r="AA1010" i="10"/>
  <c r="I1011" i="10"/>
  <c r="B1009" i="10"/>
  <c r="A1009" i="10"/>
  <c r="G340" i="10"/>
  <c r="AA340" i="10"/>
  <c r="I341" i="10"/>
  <c r="K340" i="10"/>
  <c r="A339" i="10"/>
  <c r="AD1009" i="10" l="1"/>
  <c r="AD339" i="10"/>
  <c r="F340" i="10"/>
  <c r="X798" i="10"/>
  <c r="F1010" i="10"/>
  <c r="B340" i="10"/>
  <c r="B1010" i="10"/>
  <c r="X288" i="10"/>
  <c r="E1010" i="10"/>
  <c r="E340" i="10"/>
  <c r="M1011" i="10"/>
  <c r="M341" i="10"/>
  <c r="L340" i="10"/>
  <c r="L1010" i="10"/>
  <c r="A1010" i="10"/>
  <c r="I1012" i="10"/>
  <c r="AA1011" i="10"/>
  <c r="G1011" i="10"/>
  <c r="K1011" i="10"/>
  <c r="I342" i="10"/>
  <c r="A340" i="10"/>
  <c r="AA341" i="10"/>
  <c r="G341" i="10"/>
  <c r="K341" i="10"/>
  <c r="AD340" i="10" l="1"/>
  <c r="AD1010" i="10"/>
  <c r="X799" i="10"/>
  <c r="F1011" i="10"/>
  <c r="F341" i="10"/>
  <c r="E1011" i="10"/>
  <c r="A341" i="10"/>
  <c r="X289" i="10"/>
  <c r="E341" i="10"/>
  <c r="M1012" i="10"/>
  <c r="M342" i="10"/>
  <c r="L341" i="10"/>
  <c r="L1011" i="10"/>
  <c r="K1012" i="10"/>
  <c r="G1012" i="10"/>
  <c r="AA1012" i="10"/>
  <c r="B1011" i="10"/>
  <c r="A1011" i="10"/>
  <c r="I343" i="10"/>
  <c r="G342" i="10"/>
  <c r="AA342" i="10"/>
  <c r="K342" i="10"/>
  <c r="B341" i="10"/>
  <c r="AD1011" i="10" l="1"/>
  <c r="AD341" i="10"/>
  <c r="B342" i="10"/>
  <c r="X290" i="10"/>
  <c r="X800" i="10"/>
  <c r="F1012" i="10"/>
  <c r="F342" i="10"/>
  <c r="E1012" i="10"/>
  <c r="E342" i="10"/>
  <c r="M343" i="10"/>
  <c r="L342" i="10"/>
  <c r="L1012" i="10"/>
  <c r="A1012" i="10"/>
  <c r="AA343" i="10"/>
  <c r="K343" i="10"/>
  <c r="G343" i="10"/>
  <c r="A342" i="10"/>
  <c r="I344" i="10"/>
  <c r="B1012" i="10" l="1"/>
  <c r="AD1012" i="10"/>
  <c r="AD342" i="10"/>
  <c r="X291" i="10"/>
  <c r="X801" i="10"/>
  <c r="F343" i="10"/>
  <c r="B343" i="10"/>
  <c r="E343" i="10"/>
  <c r="M344" i="10"/>
  <c r="L343" i="10"/>
  <c r="A343" i="10"/>
  <c r="I345" i="10"/>
  <c r="AA344" i="10"/>
  <c r="G344" i="10"/>
  <c r="K344" i="10"/>
  <c r="AD343" i="10" l="1"/>
  <c r="X292" i="10"/>
  <c r="X802" i="10"/>
  <c r="F344" i="10"/>
  <c r="E344" i="10"/>
  <c r="M345" i="10"/>
  <c r="L344" i="10"/>
  <c r="AA345" i="10"/>
  <c r="K345" i="10"/>
  <c r="I346" i="10"/>
  <c r="G345" i="10"/>
  <c r="A344" i="10"/>
  <c r="B344" i="10" l="1"/>
  <c r="AD344" i="10"/>
  <c r="F345" i="10"/>
  <c r="X293" i="10"/>
  <c r="X803" i="10"/>
  <c r="E345" i="10"/>
  <c r="M346" i="10"/>
  <c r="L345" i="10"/>
  <c r="AA346" i="10"/>
  <c r="K346" i="10"/>
  <c r="I347" i="10"/>
  <c r="G346" i="10"/>
  <c r="B345" i="10"/>
  <c r="A345" i="10"/>
  <c r="AD345" i="10" l="1"/>
  <c r="X804" i="10"/>
  <c r="F346" i="10"/>
  <c r="X294" i="10"/>
  <c r="E346" i="10"/>
  <c r="M347" i="10"/>
  <c r="L346" i="10"/>
  <c r="I348" i="10"/>
  <c r="AA347" i="10"/>
  <c r="K347" i="10"/>
  <c r="A346" i="10"/>
  <c r="G347" i="10"/>
  <c r="I350" i="10"/>
  <c r="B346" i="10" l="1"/>
  <c r="AD346" i="10"/>
  <c r="F347" i="10"/>
  <c r="B347" i="10"/>
  <c r="X295" i="10"/>
  <c r="X805" i="10"/>
  <c r="E347" i="10"/>
  <c r="W350" i="10"/>
  <c r="Z350" i="10"/>
  <c r="X350" i="10"/>
  <c r="M348" i="10"/>
  <c r="M350" i="10"/>
  <c r="L347" i="10"/>
  <c r="G348" i="10"/>
  <c r="I349" i="10"/>
  <c r="AA348" i="10"/>
  <c r="A347" i="10"/>
  <c r="K348" i="10"/>
  <c r="G350" i="10"/>
  <c r="K350" i="10"/>
  <c r="I351" i="10"/>
  <c r="AA350" i="10"/>
  <c r="AD347" i="10" l="1"/>
  <c r="F350" i="10"/>
  <c r="X806" i="10"/>
  <c r="F348" i="10"/>
  <c r="X296" i="10"/>
  <c r="E348" i="10"/>
  <c r="Z351" i="10"/>
  <c r="M351" i="10"/>
  <c r="M349" i="10"/>
  <c r="L348" i="10"/>
  <c r="A348" i="10"/>
  <c r="G349" i="10"/>
  <c r="K349" i="10"/>
  <c r="AA349" i="10"/>
  <c r="B350" i="10"/>
  <c r="L350" i="10"/>
  <c r="A350" i="10"/>
  <c r="I352" i="10"/>
  <c r="K351" i="10"/>
  <c r="G351" i="10"/>
  <c r="AA351" i="10"/>
  <c r="B348" i="10" l="1"/>
  <c r="AD348" i="10"/>
  <c r="AD350" i="10"/>
  <c r="F351" i="10"/>
  <c r="A349" i="10"/>
  <c r="X297" i="10"/>
  <c r="E351" i="10"/>
  <c r="F349" i="10"/>
  <c r="X807" i="10"/>
  <c r="E349" i="10"/>
  <c r="Z352" i="10"/>
  <c r="M352" i="10"/>
  <c r="L349" i="10"/>
  <c r="B349" i="10"/>
  <c r="B351" i="10"/>
  <c r="L351" i="10"/>
  <c r="K352" i="10"/>
  <c r="I353" i="10"/>
  <c r="G352" i="10"/>
  <c r="AA352" i="10"/>
  <c r="A351" i="10"/>
  <c r="AD349" i="10" l="1"/>
  <c r="AD351" i="10"/>
  <c r="E350" i="10"/>
  <c r="F352" i="10"/>
  <c r="E352" i="10"/>
  <c r="X808" i="10"/>
  <c r="X298" i="10"/>
  <c r="Z353" i="10"/>
  <c r="M353" i="10"/>
  <c r="AA353" i="10"/>
  <c r="L352" i="10"/>
  <c r="K353" i="10"/>
  <c r="G353" i="10"/>
  <c r="I354" i="10"/>
  <c r="A352" i="10"/>
  <c r="B352" i="10" l="1"/>
  <c r="AD352" i="10"/>
  <c r="E353" i="10"/>
  <c r="F353" i="10"/>
  <c r="Z354" i="10"/>
  <c r="W810" i="10"/>
  <c r="W811" i="10"/>
  <c r="W812" i="10"/>
  <c r="W813" i="10"/>
  <c r="W814" i="10"/>
  <c r="W815" i="10"/>
  <c r="W816" i="10"/>
  <c r="W817" i="10"/>
  <c r="W818" i="10"/>
  <c r="W819" i="10"/>
  <c r="W820" i="10"/>
  <c r="W821" i="10"/>
  <c r="W822" i="10"/>
  <c r="W823" i="10"/>
  <c r="W824" i="10"/>
  <c r="W825" i="10"/>
  <c r="W826" i="10"/>
  <c r="W827" i="10"/>
  <c r="W828" i="10"/>
  <c r="W829" i="10"/>
  <c r="W830" i="10"/>
  <c r="W831" i="10"/>
  <c r="W832" i="10"/>
  <c r="W833" i="10"/>
  <c r="W834" i="10"/>
  <c r="W835" i="10"/>
  <c r="W836" i="10"/>
  <c r="W837" i="10"/>
  <c r="W838" i="10"/>
  <c r="W839" i="10"/>
  <c r="W840" i="10"/>
  <c r="W841" i="10"/>
  <c r="W842" i="10"/>
  <c r="W843" i="10"/>
  <c r="W844" i="10"/>
  <c r="W845" i="10"/>
  <c r="W846" i="10"/>
  <c r="W847" i="10"/>
  <c r="W848" i="10"/>
  <c r="W849" i="10"/>
  <c r="W300" i="10"/>
  <c r="W850" i="10"/>
  <c r="W301" i="10"/>
  <c r="W851" i="10"/>
  <c r="W302" i="10"/>
  <c r="W852" i="10"/>
  <c r="W303" i="10"/>
  <c r="W304" i="10"/>
  <c r="W853" i="10"/>
  <c r="W305" i="10"/>
  <c r="W854" i="10"/>
  <c r="W855" i="10"/>
  <c r="W306" i="10"/>
  <c r="W307" i="10"/>
  <c r="W856" i="10"/>
  <c r="W857" i="10"/>
  <c r="W308" i="10"/>
  <c r="W309" i="10"/>
  <c r="W858" i="10"/>
  <c r="W859" i="10"/>
  <c r="W310" i="10"/>
  <c r="W311" i="10"/>
  <c r="W312" i="10"/>
  <c r="W313" i="10"/>
  <c r="W314" i="10"/>
  <c r="W315" i="10"/>
  <c r="W316" i="10"/>
  <c r="W317" i="10"/>
  <c r="W318" i="10"/>
  <c r="W319" i="10"/>
  <c r="W320" i="10"/>
  <c r="W321" i="10"/>
  <c r="W322" i="10"/>
  <c r="W323" i="10"/>
  <c r="W324" i="10"/>
  <c r="W325" i="10"/>
  <c r="W326" i="10"/>
  <c r="W327" i="10"/>
  <c r="W328" i="10"/>
  <c r="W329" i="10"/>
  <c r="W330" i="10"/>
  <c r="W331" i="10"/>
  <c r="W332" i="10"/>
  <c r="W333" i="10"/>
  <c r="W334" i="10"/>
  <c r="W335" i="10"/>
  <c r="W336" i="10"/>
  <c r="W337" i="10"/>
  <c r="W338" i="10"/>
  <c r="W339" i="10"/>
  <c r="W340" i="10"/>
  <c r="W341" i="10"/>
  <c r="W342" i="10"/>
  <c r="W343" i="10"/>
  <c r="W344" i="10"/>
  <c r="W345" i="10"/>
  <c r="W346" i="10"/>
  <c r="W347" i="10"/>
  <c r="W348" i="10"/>
  <c r="W349" i="10"/>
  <c r="M354" i="10"/>
  <c r="B353" i="10"/>
  <c r="L353" i="10"/>
  <c r="G354" i="10"/>
  <c r="A353" i="10"/>
  <c r="I355" i="10"/>
  <c r="AA354" i="10"/>
  <c r="K354" i="10"/>
  <c r="AD353" i="10" l="1"/>
  <c r="Z347" i="10"/>
  <c r="Z850" i="10"/>
  <c r="Z827" i="10"/>
  <c r="Z338" i="10"/>
  <c r="Z322" i="10"/>
  <c r="Z343" i="10"/>
  <c r="Z335" i="10"/>
  <c r="Z327" i="10"/>
  <c r="Z319" i="10"/>
  <c r="Z852" i="10"/>
  <c r="Z847" i="10"/>
  <c r="Z839" i="10"/>
  <c r="Z831" i="10"/>
  <c r="Z331" i="10"/>
  <c r="Z835" i="10"/>
  <c r="Z346" i="10"/>
  <c r="Z330" i="10"/>
  <c r="Z853" i="10"/>
  <c r="Z842" i="10"/>
  <c r="Z834" i="10"/>
  <c r="X810" i="10"/>
  <c r="Z345" i="10"/>
  <c r="Z329" i="10"/>
  <c r="Z841" i="10"/>
  <c r="Z344" i="10"/>
  <c r="Z320" i="10"/>
  <c r="Z832" i="10"/>
  <c r="Z342" i="10"/>
  <c r="Z334" i="10"/>
  <c r="Z326" i="10"/>
  <c r="Z318" i="10"/>
  <c r="Z846" i="10"/>
  <c r="Z838" i="10"/>
  <c r="Z830" i="10"/>
  <c r="F354" i="10"/>
  <c r="Z337" i="10"/>
  <c r="Z321" i="10"/>
  <c r="Z857" i="10"/>
  <c r="Z849" i="10"/>
  <c r="Z833" i="10"/>
  <c r="Z328" i="10"/>
  <c r="Z856" i="10"/>
  <c r="Z848" i="10"/>
  <c r="Z341" i="10"/>
  <c r="Z325" i="10"/>
  <c r="Z317" i="10"/>
  <c r="Z859" i="10"/>
  <c r="Z855" i="10"/>
  <c r="Z851" i="10"/>
  <c r="Z845" i="10"/>
  <c r="Z837" i="10"/>
  <c r="Z829" i="10"/>
  <c r="Z339" i="10"/>
  <c r="Z323" i="10"/>
  <c r="Z843" i="10"/>
  <c r="Z336" i="10"/>
  <c r="Z840" i="10"/>
  <c r="Z349" i="10"/>
  <c r="Z333" i="10"/>
  <c r="E354" i="10"/>
  <c r="Z348" i="10"/>
  <c r="Z340" i="10"/>
  <c r="Z332" i="10"/>
  <c r="Z324" i="10"/>
  <c r="Z858" i="10"/>
  <c r="Z854" i="10"/>
  <c r="Z844" i="10"/>
  <c r="Z836" i="10"/>
  <c r="Z828" i="10"/>
  <c r="Z355" i="10"/>
  <c r="M355" i="10"/>
  <c r="B354" i="10"/>
  <c r="L354" i="10"/>
  <c r="AA355" i="10"/>
  <c r="I356" i="10"/>
  <c r="A354" i="10"/>
  <c r="G355" i="10"/>
  <c r="K355" i="10"/>
  <c r="X300" i="10" l="1"/>
  <c r="K6" i="10"/>
  <c r="AD354" i="10"/>
  <c r="X811" i="10"/>
  <c r="X301" i="10"/>
  <c r="E355" i="10"/>
  <c r="F355" i="10"/>
  <c r="Z356" i="10"/>
  <c r="M356" i="10"/>
  <c r="B355" i="10"/>
  <c r="L355" i="10"/>
  <c r="I357" i="10"/>
  <c r="K356" i="10"/>
  <c r="AA356" i="10"/>
  <c r="G356" i="10"/>
  <c r="A355" i="10"/>
  <c r="AD355" i="10" l="1"/>
  <c r="X812" i="10"/>
  <c r="E356" i="10"/>
  <c r="F356" i="10"/>
  <c r="X302" i="10"/>
  <c r="Z357" i="10"/>
  <c r="M357" i="10"/>
  <c r="B356" i="10"/>
  <c r="L356" i="10"/>
  <c r="A356" i="10"/>
  <c r="I358" i="10"/>
  <c r="K357" i="10"/>
  <c r="G357" i="10"/>
  <c r="AA357" i="10"/>
  <c r="AD356" i="10" l="1"/>
  <c r="X813" i="10"/>
  <c r="X303" i="10"/>
  <c r="E357" i="10"/>
  <c r="F357" i="10"/>
  <c r="Z358" i="10"/>
  <c r="M358" i="10"/>
  <c r="B357" i="10"/>
  <c r="L357" i="10"/>
  <c r="AA358" i="10"/>
  <c r="K358" i="10"/>
  <c r="G358" i="10"/>
  <c r="I359" i="10"/>
  <c r="A357" i="10"/>
  <c r="AD357" i="10" l="1"/>
  <c r="X814" i="10"/>
  <c r="E358" i="10"/>
  <c r="F358" i="10"/>
  <c r="X304" i="10"/>
  <c r="Z359" i="10"/>
  <c r="M359" i="10"/>
  <c r="B358" i="10"/>
  <c r="L358" i="10"/>
  <c r="AA359" i="10"/>
  <c r="I360" i="10"/>
  <c r="G359" i="10"/>
  <c r="A358" i="10"/>
  <c r="K359" i="10"/>
  <c r="AD358" i="10" l="1"/>
  <c r="X815" i="10"/>
  <c r="F359" i="10"/>
  <c r="X305" i="10"/>
  <c r="E359" i="10"/>
  <c r="Z360" i="10"/>
  <c r="M360" i="10"/>
  <c r="B359" i="10"/>
  <c r="L359" i="10"/>
  <c r="AA360" i="10"/>
  <c r="K360" i="10"/>
  <c r="I361" i="10"/>
  <c r="A359" i="10"/>
  <c r="G360" i="10"/>
  <c r="AD359" i="10" l="1"/>
  <c r="X816" i="10"/>
  <c r="F360" i="10"/>
  <c r="X306" i="10"/>
  <c r="E360" i="10"/>
  <c r="Z361" i="10"/>
  <c r="M361" i="10"/>
  <c r="B360" i="10"/>
  <c r="L360" i="10"/>
  <c r="I362" i="10"/>
  <c r="G361" i="10"/>
  <c r="AA361" i="10"/>
  <c r="K361" i="10"/>
  <c r="A360" i="10"/>
  <c r="AD360" i="10" l="1"/>
  <c r="X817" i="10"/>
  <c r="X307" i="10"/>
  <c r="E361" i="10"/>
  <c r="F361" i="10"/>
  <c r="Z362" i="10"/>
  <c r="M362" i="10"/>
  <c r="B361" i="10"/>
  <c r="L361" i="10"/>
  <c r="A361" i="10"/>
  <c r="K362" i="10"/>
  <c r="AA362" i="10"/>
  <c r="I363" i="10"/>
  <c r="G362" i="10"/>
  <c r="AD361" i="10" l="1"/>
  <c r="X818" i="10"/>
  <c r="F362" i="10"/>
  <c r="E362" i="10"/>
  <c r="X308" i="10"/>
  <c r="Z363" i="10"/>
  <c r="M363" i="10"/>
  <c r="B362" i="10"/>
  <c r="L362" i="10"/>
  <c r="AA363" i="10"/>
  <c r="K363" i="10"/>
  <c r="G363" i="10"/>
  <c r="A362" i="10"/>
  <c r="I364" i="10"/>
  <c r="AD362" i="10" l="1"/>
  <c r="X819" i="10"/>
  <c r="E363" i="10"/>
  <c r="F363" i="10"/>
  <c r="X309" i="10"/>
  <c r="Z364" i="10"/>
  <c r="M364" i="10"/>
  <c r="B363" i="10"/>
  <c r="L363" i="10"/>
  <c r="A363" i="10"/>
  <c r="K364" i="10"/>
  <c r="AA364" i="10"/>
  <c r="G364" i="10"/>
  <c r="I365" i="10"/>
  <c r="AD363" i="10" l="1"/>
  <c r="X820" i="10"/>
  <c r="F364" i="10"/>
  <c r="E364" i="10"/>
  <c r="X310" i="10"/>
  <c r="Z365" i="10"/>
  <c r="M365" i="10"/>
  <c r="B364" i="10"/>
  <c r="L364" i="10"/>
  <c r="AA365" i="10"/>
  <c r="K365" i="10"/>
  <c r="G365" i="10"/>
  <c r="I366" i="10"/>
  <c r="A364" i="10"/>
  <c r="AD364" i="10" l="1"/>
  <c r="X821" i="10"/>
  <c r="E365" i="10"/>
  <c r="X311" i="10"/>
  <c r="F365" i="10"/>
  <c r="Z366" i="10"/>
  <c r="M366" i="10"/>
  <c r="B365" i="10"/>
  <c r="L365" i="10"/>
  <c r="A365" i="10"/>
  <c r="AA366" i="10"/>
  <c r="G366" i="10"/>
  <c r="K366" i="10"/>
  <c r="I367" i="10"/>
  <c r="AD365" i="10" l="1"/>
  <c r="X822" i="10"/>
  <c r="F366" i="10"/>
  <c r="E366" i="10"/>
  <c r="X312" i="10"/>
  <c r="Z367" i="10"/>
  <c r="M367" i="10"/>
  <c r="B366" i="10"/>
  <c r="L366" i="10"/>
  <c r="K367" i="10"/>
  <c r="I368" i="10"/>
  <c r="A366" i="10"/>
  <c r="G367" i="10"/>
  <c r="AA367" i="10"/>
  <c r="AD366" i="10" l="1"/>
  <c r="X823" i="10"/>
  <c r="E367" i="10"/>
  <c r="F367" i="10"/>
  <c r="X313" i="10"/>
  <c r="M368" i="10"/>
  <c r="B367" i="10"/>
  <c r="L367" i="10"/>
  <c r="K368" i="10"/>
  <c r="AA368" i="10"/>
  <c r="I369" i="10"/>
  <c r="G368" i="10"/>
  <c r="A367" i="10"/>
  <c r="AD367" i="10" l="1"/>
  <c r="X824" i="10"/>
  <c r="E368" i="10"/>
  <c r="F368" i="10"/>
  <c r="X314" i="10"/>
  <c r="M369" i="10"/>
  <c r="B368" i="10"/>
  <c r="L368" i="10"/>
  <c r="K369" i="10"/>
  <c r="I370" i="10"/>
  <c r="AA369" i="10"/>
  <c r="G369" i="10"/>
  <c r="A368" i="10"/>
  <c r="AD368" i="10" l="1"/>
  <c r="X825" i="10"/>
  <c r="X315" i="10"/>
  <c r="F369" i="10"/>
  <c r="E369" i="10"/>
  <c r="M370" i="10"/>
  <c r="B369" i="10"/>
  <c r="A369" i="10"/>
  <c r="L369" i="10"/>
  <c r="I371" i="10"/>
  <c r="G370" i="10"/>
  <c r="AA370" i="10"/>
  <c r="K370" i="10"/>
  <c r="AD369" i="10" l="1"/>
  <c r="X826" i="10"/>
  <c r="E370" i="10"/>
  <c r="F370" i="10"/>
  <c r="X316" i="10"/>
  <c r="M371" i="10"/>
  <c r="B370" i="10"/>
  <c r="L370" i="10"/>
  <c r="I372" i="10"/>
  <c r="A370" i="10"/>
  <c r="G371" i="10"/>
  <c r="K371" i="10"/>
  <c r="AA371" i="10"/>
  <c r="AD370" i="10" l="1"/>
  <c r="X827" i="10"/>
  <c r="E371" i="10"/>
  <c r="F371" i="10"/>
  <c r="X317" i="10"/>
  <c r="M372" i="10"/>
  <c r="B371" i="10"/>
  <c r="L371" i="10"/>
  <c r="AA372" i="10"/>
  <c r="I373" i="10"/>
  <c r="G372" i="10"/>
  <c r="K372" i="10"/>
  <c r="A371" i="10"/>
  <c r="AD371" i="10" l="1"/>
  <c r="X828" i="10"/>
  <c r="F372" i="10"/>
  <c r="X318" i="10"/>
  <c r="E372" i="10"/>
  <c r="M373" i="10"/>
  <c r="B372" i="10"/>
  <c r="L372" i="10"/>
  <c r="AA373" i="10"/>
  <c r="G373" i="10"/>
  <c r="K373" i="10"/>
  <c r="I374" i="10"/>
  <c r="A372" i="10"/>
  <c r="AD372" i="10" l="1"/>
  <c r="X829" i="10"/>
  <c r="X319" i="10"/>
  <c r="F373" i="10"/>
  <c r="A373" i="10"/>
  <c r="E373" i="10"/>
  <c r="M374" i="10"/>
  <c r="B373" i="10"/>
  <c r="L373" i="10"/>
  <c r="G374" i="10"/>
  <c r="I375" i="10"/>
  <c r="K374" i="10"/>
  <c r="AA374" i="10"/>
  <c r="AD373" i="10" l="1"/>
  <c r="X830" i="10"/>
  <c r="F374" i="10"/>
  <c r="E374" i="10"/>
  <c r="X320" i="10"/>
  <c r="M375" i="10"/>
  <c r="B374" i="10"/>
  <c r="L374" i="10"/>
  <c r="A374" i="10"/>
  <c r="AA375" i="10"/>
  <c r="I376" i="10"/>
  <c r="G375" i="10"/>
  <c r="K375" i="10"/>
  <c r="AD374" i="10" l="1"/>
  <c r="X831" i="10"/>
  <c r="X321" i="10"/>
  <c r="F375" i="10"/>
  <c r="E375" i="10"/>
  <c r="M376" i="10"/>
  <c r="B375" i="10"/>
  <c r="G376" i="10"/>
  <c r="L375" i="10"/>
  <c r="AA376" i="10"/>
  <c r="I377" i="10"/>
  <c r="A375" i="10"/>
  <c r="K376" i="10"/>
  <c r="AD375" i="10" l="1"/>
  <c r="X832" i="10"/>
  <c r="E376" i="10"/>
  <c r="X322" i="10"/>
  <c r="F376" i="10"/>
  <c r="M377" i="10"/>
  <c r="B376" i="10"/>
  <c r="A376" i="10"/>
  <c r="I378" i="10"/>
  <c r="AA377" i="10"/>
  <c r="G377" i="10"/>
  <c r="K377" i="10"/>
  <c r="L376" i="10"/>
  <c r="AD376" i="10" l="1"/>
  <c r="X833" i="10"/>
  <c r="E377" i="10"/>
  <c r="X323" i="10"/>
  <c r="F377" i="10"/>
  <c r="M378" i="10"/>
  <c r="B377" i="10"/>
  <c r="L377" i="10"/>
  <c r="I379" i="10"/>
  <c r="K378" i="10"/>
  <c r="AA378" i="10"/>
  <c r="G378" i="10"/>
  <c r="A377" i="10"/>
  <c r="AD377" i="10" l="1"/>
  <c r="X834" i="10"/>
  <c r="F378" i="10"/>
  <c r="E378" i="10"/>
  <c r="X324" i="10"/>
  <c r="M379" i="10"/>
  <c r="L378" i="10"/>
  <c r="B378" i="10"/>
  <c r="I380" i="10"/>
  <c r="K379" i="10"/>
  <c r="AA379" i="10"/>
  <c r="G379" i="10"/>
  <c r="A378" i="10"/>
  <c r="AD378" i="10" l="1"/>
  <c r="X835" i="10"/>
  <c r="E379" i="10"/>
  <c r="F379" i="10"/>
  <c r="X325" i="10"/>
  <c r="M380" i="10"/>
  <c r="L379" i="10"/>
  <c r="B379" i="10"/>
  <c r="K380" i="10"/>
  <c r="I381" i="10"/>
  <c r="AA380" i="10"/>
  <c r="G380" i="10"/>
  <c r="A379" i="10"/>
  <c r="X836" i="10" l="1"/>
  <c r="AD379" i="10"/>
  <c r="E380" i="10"/>
  <c r="F380" i="10"/>
  <c r="X326" i="10"/>
  <c r="M381" i="10"/>
  <c r="B380" i="10"/>
  <c r="L380" i="10"/>
  <c r="AA381" i="10"/>
  <c r="G381" i="10"/>
  <c r="I382" i="10"/>
  <c r="K381" i="10"/>
  <c r="A380" i="10"/>
  <c r="X837" i="10" l="1"/>
  <c r="AD380" i="10"/>
  <c r="F381" i="10"/>
  <c r="E381" i="10"/>
  <c r="X327" i="10"/>
  <c r="M382" i="10"/>
  <c r="L381" i="10"/>
  <c r="B381" i="10"/>
  <c r="A381" i="10"/>
  <c r="K382" i="10"/>
  <c r="G382" i="10"/>
  <c r="I383" i="10"/>
  <c r="AA382" i="10"/>
  <c r="X838" i="10" l="1"/>
  <c r="AD381" i="10"/>
  <c r="E382" i="10"/>
  <c r="F382" i="10"/>
  <c r="X328" i="10"/>
  <c r="M383" i="10"/>
  <c r="L382" i="10"/>
  <c r="B382" i="10"/>
  <c r="A382" i="10"/>
  <c r="G383" i="10"/>
  <c r="AA383" i="10"/>
  <c r="K383" i="10"/>
  <c r="I384" i="10"/>
  <c r="X839" i="10" l="1"/>
  <c r="AD382" i="10"/>
  <c r="E383" i="10"/>
  <c r="X329" i="10"/>
  <c r="F383" i="10"/>
  <c r="M384" i="10"/>
  <c r="L383" i="10"/>
  <c r="B383" i="10"/>
  <c r="A383" i="10"/>
  <c r="G384" i="10"/>
  <c r="I385" i="10"/>
  <c r="K384" i="10"/>
  <c r="AA384" i="10"/>
  <c r="X840" i="10" l="1"/>
  <c r="AD383" i="10"/>
  <c r="F384" i="10"/>
  <c r="E384" i="10"/>
  <c r="X330" i="10"/>
  <c r="M385" i="10"/>
  <c r="B384" i="10"/>
  <c r="L384" i="10"/>
  <c r="I386" i="10"/>
  <c r="K385" i="10"/>
  <c r="A384" i="10"/>
  <c r="AA385" i="10"/>
  <c r="G385" i="10"/>
  <c r="X841" i="10" l="1"/>
  <c r="AD384" i="10"/>
  <c r="X331" i="10"/>
  <c r="E385" i="10"/>
  <c r="F385" i="10"/>
  <c r="M386" i="10"/>
  <c r="B385" i="10"/>
  <c r="L385" i="10"/>
  <c r="K386" i="10"/>
  <c r="AA386" i="10"/>
  <c r="I387" i="10"/>
  <c r="G386" i="10"/>
  <c r="A385" i="10"/>
  <c r="X842" i="10" l="1"/>
  <c r="AD385" i="10"/>
  <c r="E386" i="10"/>
  <c r="F386" i="10"/>
  <c r="X332" i="10"/>
  <c r="M387" i="10"/>
  <c r="B386" i="10"/>
  <c r="L386" i="10"/>
  <c r="I388" i="10"/>
  <c r="AA387" i="10"/>
  <c r="A386" i="10"/>
  <c r="G387" i="10"/>
  <c r="K387" i="10"/>
  <c r="X843" i="10" l="1"/>
  <c r="AD386" i="10"/>
  <c r="F387" i="10"/>
  <c r="E387" i="10"/>
  <c r="X333" i="10"/>
  <c r="M388" i="10"/>
  <c r="B387" i="10"/>
  <c r="L387" i="10"/>
  <c r="K388" i="10"/>
  <c r="AA388" i="10"/>
  <c r="A387" i="10"/>
  <c r="I389" i="10"/>
  <c r="G388" i="10"/>
  <c r="X844" i="10" l="1"/>
  <c r="AD387" i="10"/>
  <c r="X334" i="10"/>
  <c r="E388" i="10"/>
  <c r="F388" i="10"/>
  <c r="M389" i="10"/>
  <c r="B388" i="10"/>
  <c r="L388" i="10"/>
  <c r="G389" i="10"/>
  <c r="K389" i="10"/>
  <c r="A388" i="10"/>
  <c r="I390" i="10"/>
  <c r="AA389" i="10"/>
  <c r="X845" i="10" l="1"/>
  <c r="AD388" i="10"/>
  <c r="F389" i="10"/>
  <c r="E389" i="10"/>
  <c r="X335" i="10"/>
  <c r="M390" i="10"/>
  <c r="B389" i="10"/>
  <c r="A389" i="10"/>
  <c r="L389" i="10"/>
  <c r="AA390" i="10"/>
  <c r="G390" i="10"/>
  <c r="I391" i="10"/>
  <c r="K390" i="10"/>
  <c r="X846" i="10" l="1"/>
  <c r="AD389" i="10"/>
  <c r="F390" i="10"/>
  <c r="E390" i="10"/>
  <c r="X336" i="10"/>
  <c r="M391" i="10"/>
  <c r="B390" i="10"/>
  <c r="L390" i="10"/>
  <c r="K391" i="10"/>
  <c r="I392" i="10"/>
  <c r="AA391" i="10"/>
  <c r="G391" i="10"/>
  <c r="A390" i="10"/>
  <c r="X847" i="10" l="1"/>
  <c r="AD390" i="10"/>
  <c r="E391" i="10"/>
  <c r="F391" i="10"/>
  <c r="X337" i="10"/>
  <c r="M392" i="10"/>
  <c r="B391" i="10"/>
  <c r="L391" i="10"/>
  <c r="AA392" i="10"/>
  <c r="I393" i="10"/>
  <c r="K392" i="10"/>
  <c r="G392" i="10"/>
  <c r="A391" i="10"/>
  <c r="X848" i="10" l="1"/>
  <c r="AD391" i="10"/>
  <c r="E392" i="10"/>
  <c r="X338" i="10"/>
  <c r="F392" i="10"/>
  <c r="M393" i="10"/>
  <c r="B392" i="10"/>
  <c r="L392" i="10"/>
  <c r="I394" i="10"/>
  <c r="G393" i="10"/>
  <c r="K393" i="10"/>
  <c r="AA393" i="10"/>
  <c r="A392" i="10"/>
  <c r="AD392" i="10" l="1"/>
  <c r="X339" i="10"/>
  <c r="F393" i="10"/>
  <c r="E393" i="10"/>
  <c r="M394" i="10"/>
  <c r="B393" i="10"/>
  <c r="L393" i="10"/>
  <c r="G394" i="10"/>
  <c r="I395" i="10"/>
  <c r="K394" i="10"/>
  <c r="AA394" i="10"/>
  <c r="A393" i="10"/>
  <c r="X850" i="10" l="1"/>
  <c r="X849" i="10"/>
  <c r="AD393" i="10"/>
  <c r="F394" i="10"/>
  <c r="E394" i="10"/>
  <c r="X340" i="10"/>
  <c r="M395" i="10"/>
  <c r="B394" i="10"/>
  <c r="L394" i="10"/>
  <c r="AA395" i="10"/>
  <c r="A394" i="10"/>
  <c r="G395" i="10"/>
  <c r="I396" i="10"/>
  <c r="K395" i="10"/>
  <c r="X851" i="10" l="1"/>
  <c r="AD394" i="10"/>
  <c r="F395" i="10"/>
  <c r="E395" i="10"/>
  <c r="X341" i="10"/>
  <c r="M396" i="10"/>
  <c r="B395" i="10"/>
  <c r="L395" i="10"/>
  <c r="K396" i="10"/>
  <c r="G396" i="10"/>
  <c r="I397" i="10"/>
  <c r="A395" i="10"/>
  <c r="AA396" i="10"/>
  <c r="X852" i="10" l="1"/>
  <c r="AD395" i="10"/>
  <c r="X342" i="10"/>
  <c r="E396" i="10"/>
  <c r="F396" i="10"/>
  <c r="M397" i="10"/>
  <c r="B396" i="10"/>
  <c r="L396" i="10"/>
  <c r="AA397" i="10"/>
  <c r="I398" i="10"/>
  <c r="G397" i="10"/>
  <c r="K397" i="10"/>
  <c r="A396" i="10"/>
  <c r="X853" i="10" l="1"/>
  <c r="AD396" i="10"/>
  <c r="F397" i="10"/>
  <c r="E397" i="10"/>
  <c r="X343" i="10"/>
  <c r="M398" i="10"/>
  <c r="B397" i="10"/>
  <c r="K398" i="10"/>
  <c r="L397" i="10"/>
  <c r="I399" i="10"/>
  <c r="A397" i="10"/>
  <c r="AA398" i="10"/>
  <c r="G398" i="10"/>
  <c r="X854" i="10" l="1"/>
  <c r="AD397" i="10"/>
  <c r="E398" i="10"/>
  <c r="F398" i="10"/>
  <c r="X344" i="10"/>
  <c r="M399" i="10"/>
  <c r="B398" i="10"/>
  <c r="K399" i="10"/>
  <c r="AA399" i="10"/>
  <c r="I400" i="10"/>
  <c r="L398" i="10"/>
  <c r="G399" i="10"/>
  <c r="A398" i="10"/>
  <c r="X855" i="10" l="1"/>
  <c r="AD398" i="10"/>
  <c r="E399" i="10"/>
  <c r="F399" i="10"/>
  <c r="X345" i="10"/>
  <c r="M400" i="10"/>
  <c r="L399" i="10"/>
  <c r="B399" i="10"/>
  <c r="G400" i="10"/>
  <c r="I401" i="10"/>
  <c r="AA400" i="10"/>
  <c r="K400" i="10"/>
  <c r="A399" i="10"/>
  <c r="X856" i="10" l="1"/>
  <c r="AD399" i="10"/>
  <c r="F400" i="10"/>
  <c r="E400" i="10"/>
  <c r="X346" i="10"/>
  <c r="W401" i="10"/>
  <c r="Z401" i="10"/>
  <c r="X401" i="10"/>
  <c r="M401" i="10"/>
  <c r="L400" i="10"/>
  <c r="B400" i="10"/>
  <c r="A400" i="10"/>
  <c r="I402" i="10"/>
  <c r="G401" i="10"/>
  <c r="K401" i="10"/>
  <c r="AA401" i="10"/>
  <c r="X857" i="10" l="1"/>
  <c r="AD400" i="10"/>
  <c r="F401" i="10"/>
  <c r="X347" i="10"/>
  <c r="Z402" i="10"/>
  <c r="M402" i="10"/>
  <c r="B401" i="10"/>
  <c r="L401" i="10"/>
  <c r="I403" i="10"/>
  <c r="A401" i="10"/>
  <c r="G402" i="10"/>
  <c r="AA402" i="10"/>
  <c r="K402" i="10"/>
  <c r="X858" i="10" l="1"/>
  <c r="AD401" i="10"/>
  <c r="W895" i="10"/>
  <c r="W886" i="10"/>
  <c r="W879" i="10"/>
  <c r="W374" i="10"/>
  <c r="W373" i="10"/>
  <c r="W358" i="10"/>
  <c r="W367" i="10"/>
  <c r="W885" i="10"/>
  <c r="W399" i="10"/>
  <c r="W357" i="10"/>
  <c r="W870" i="10"/>
  <c r="W390" i="10"/>
  <c r="W351" i="10"/>
  <c r="W389" i="10"/>
  <c r="W902" i="10"/>
  <c r="W867" i="10"/>
  <c r="W383" i="10"/>
  <c r="W901" i="10"/>
  <c r="W862" i="10"/>
  <c r="W400" i="10"/>
  <c r="W384" i="10"/>
  <c r="W368" i="10"/>
  <c r="W352" i="10"/>
  <c r="W896" i="10"/>
  <c r="W880" i="10"/>
  <c r="W382" i="10"/>
  <c r="W894" i="10"/>
  <c r="W397" i="10"/>
  <c r="W909" i="10"/>
  <c r="W866" i="10"/>
  <c r="W392" i="10"/>
  <c r="W376" i="10"/>
  <c r="W360" i="10"/>
  <c r="W904" i="10"/>
  <c r="W888" i="10"/>
  <c r="W872" i="10"/>
  <c r="W398" i="10"/>
  <c r="W366" i="10"/>
  <c r="W910" i="10"/>
  <c r="W878" i="10"/>
  <c r="W381" i="10"/>
  <c r="W365" i="10"/>
  <c r="W893" i="10"/>
  <c r="W877" i="10"/>
  <c r="W391" i="10"/>
  <c r="W375" i="10"/>
  <c r="W359" i="10"/>
  <c r="W903" i="10"/>
  <c r="W887" i="10"/>
  <c r="W871" i="10"/>
  <c r="W863" i="10"/>
  <c r="E402" i="10"/>
  <c r="X348" i="10"/>
  <c r="W388" i="10"/>
  <c r="W364" i="10"/>
  <c r="W900" i="10"/>
  <c r="W884" i="10"/>
  <c r="W395" i="10"/>
  <c r="W387" i="10"/>
  <c r="W379" i="10"/>
  <c r="W371" i="10"/>
  <c r="W363" i="10"/>
  <c r="W355" i="10"/>
  <c r="W907" i="10"/>
  <c r="W899" i="10"/>
  <c r="W891" i="10"/>
  <c r="W883" i="10"/>
  <c r="W875" i="10"/>
  <c r="W865" i="10"/>
  <c r="W861" i="10"/>
  <c r="W380" i="10"/>
  <c r="W356" i="10"/>
  <c r="W892" i="10"/>
  <c r="W869" i="10"/>
  <c r="F402" i="10"/>
  <c r="W394" i="10"/>
  <c r="W386" i="10"/>
  <c r="W378" i="10"/>
  <c r="W370" i="10"/>
  <c r="W362" i="10"/>
  <c r="W354" i="10"/>
  <c r="W906" i="10"/>
  <c r="W898" i="10"/>
  <c r="W890" i="10"/>
  <c r="W882" i="10"/>
  <c r="W874" i="10"/>
  <c r="W396" i="10"/>
  <c r="W372" i="10"/>
  <c r="W908" i="10"/>
  <c r="W876" i="10"/>
  <c r="W393" i="10"/>
  <c r="W385" i="10"/>
  <c r="W377" i="10"/>
  <c r="W369" i="10"/>
  <c r="W361" i="10"/>
  <c r="W353" i="10"/>
  <c r="W905" i="10"/>
  <c r="W897" i="10"/>
  <c r="W889" i="10"/>
  <c r="W881" i="10"/>
  <c r="W873" i="10"/>
  <c r="W868" i="10"/>
  <c r="W864" i="10"/>
  <c r="X859" i="10"/>
  <c r="Z403" i="10"/>
  <c r="M403" i="10"/>
  <c r="B402" i="10"/>
  <c r="G403" i="10"/>
  <c r="L402" i="10"/>
  <c r="K403" i="10"/>
  <c r="AA403" i="10"/>
  <c r="I404" i="10"/>
  <c r="A402" i="10"/>
  <c r="AD402" i="10" l="1"/>
  <c r="Z895" i="10"/>
  <c r="Z384" i="10"/>
  <c r="Z902" i="10"/>
  <c r="Z389" i="10"/>
  <c r="Z910" i="10"/>
  <c r="Z879" i="10"/>
  <c r="Z885" i="10"/>
  <c r="Z886" i="10"/>
  <c r="Z381" i="10"/>
  <c r="Z374" i="10"/>
  <c r="Z904" i="10"/>
  <c r="Z398" i="10"/>
  <c r="Z376" i="10"/>
  <c r="Z392" i="10"/>
  <c r="Z896" i="10"/>
  <c r="Z390" i="10"/>
  <c r="Z909" i="10"/>
  <c r="Z397" i="10"/>
  <c r="Z893" i="10"/>
  <c r="Z894" i="10"/>
  <c r="Z399" i="10"/>
  <c r="Z375" i="10"/>
  <c r="Z400" i="10"/>
  <c r="Z368" i="10"/>
  <c r="Z382" i="10"/>
  <c r="Z373" i="10"/>
  <c r="Z903" i="10"/>
  <c r="Z383" i="10"/>
  <c r="Z391" i="10"/>
  <c r="Z880" i="10"/>
  <c r="Z901" i="10"/>
  <c r="Z887" i="10"/>
  <c r="Z878" i="10"/>
  <c r="Z888" i="10"/>
  <c r="Z882" i="10"/>
  <c r="Z386" i="10"/>
  <c r="Z380" i="10"/>
  <c r="Z883" i="10"/>
  <c r="Z387" i="10"/>
  <c r="Z900" i="10"/>
  <c r="X349" i="10"/>
  <c r="F403" i="10"/>
  <c r="Z881" i="10"/>
  <c r="Z385" i="10"/>
  <c r="Z890" i="10"/>
  <c r="Z394" i="10"/>
  <c r="Z891" i="10"/>
  <c r="Z395" i="10"/>
  <c r="Z369" i="10"/>
  <c r="Z378" i="10"/>
  <c r="Z379" i="10"/>
  <c r="Z393" i="10"/>
  <c r="Z388" i="10"/>
  <c r="Z907" i="10"/>
  <c r="Z905" i="10"/>
  <c r="X861" i="10"/>
  <c r="Z899" i="10"/>
  <c r="Z897" i="10"/>
  <c r="Z906" i="10"/>
  <c r="Z908" i="10"/>
  <c r="Z396" i="10"/>
  <c r="Z884" i="10"/>
  <c r="Z377" i="10"/>
  <c r="Z889" i="10"/>
  <c r="Z898" i="10"/>
  <c r="E403" i="10"/>
  <c r="Z372" i="10"/>
  <c r="Z370" i="10"/>
  <c r="Z892" i="10"/>
  <c r="Z371" i="10"/>
  <c r="E401" i="10"/>
  <c r="Z404" i="10"/>
  <c r="M404" i="10"/>
  <c r="B403" i="10"/>
  <c r="A403" i="10"/>
  <c r="L403" i="10"/>
  <c r="K404" i="10"/>
  <c r="I405" i="10"/>
  <c r="AA404" i="10"/>
  <c r="G404" i="10"/>
  <c r="X351" i="10" l="1"/>
  <c r="H7" i="10"/>
  <c r="L7" i="10" s="1"/>
  <c r="AD403" i="10"/>
  <c r="X352" i="10"/>
  <c r="X862" i="10"/>
  <c r="F404" i="10"/>
  <c r="E404" i="10"/>
  <c r="Z405" i="10"/>
  <c r="M405" i="10"/>
  <c r="B404" i="10"/>
  <c r="K405" i="10"/>
  <c r="L404" i="10"/>
  <c r="AA405" i="10"/>
  <c r="A404" i="10"/>
  <c r="I406" i="10"/>
  <c r="G405" i="10"/>
  <c r="AD404" i="10" l="1"/>
  <c r="X353" i="10"/>
  <c r="F405" i="10"/>
  <c r="E405" i="10"/>
  <c r="X863" i="10"/>
  <c r="Z406" i="10"/>
  <c r="M406" i="10"/>
  <c r="B405" i="10"/>
  <c r="L405" i="10"/>
  <c r="K406" i="10"/>
  <c r="AA406" i="10"/>
  <c r="I407" i="10"/>
  <c r="G406" i="10"/>
  <c r="A405" i="10"/>
  <c r="AD405" i="10" l="1"/>
  <c r="X354" i="10"/>
  <c r="E406" i="10"/>
  <c r="F406" i="10"/>
  <c r="X864" i="10"/>
  <c r="Z407" i="10"/>
  <c r="M407" i="10"/>
  <c r="L406" i="10"/>
  <c r="B406" i="10"/>
  <c r="I408" i="10"/>
  <c r="AA407" i="10"/>
  <c r="A406" i="10"/>
  <c r="K407" i="10"/>
  <c r="G407" i="10"/>
  <c r="AD406" i="10" l="1"/>
  <c r="X355" i="10"/>
  <c r="E407" i="10"/>
  <c r="X865" i="10"/>
  <c r="F407" i="10"/>
  <c r="Z408" i="10"/>
  <c r="M408" i="10"/>
  <c r="L407" i="10"/>
  <c r="I409" i="10"/>
  <c r="B407" i="10"/>
  <c r="AA408" i="10"/>
  <c r="K408" i="10"/>
  <c r="G408" i="10"/>
  <c r="A407" i="10"/>
  <c r="AD407" i="10" l="1"/>
  <c r="X356" i="10"/>
  <c r="A408" i="10"/>
  <c r="X866" i="10"/>
  <c r="F408" i="10"/>
  <c r="E408" i="10"/>
  <c r="Z409" i="10"/>
  <c r="M409" i="10"/>
  <c r="L408" i="10"/>
  <c r="G409" i="10"/>
  <c r="K409" i="10"/>
  <c r="AA409" i="10"/>
  <c r="I410" i="10"/>
  <c r="B408" i="10"/>
  <c r="AD408" i="10" l="1"/>
  <c r="X357" i="10"/>
  <c r="F409" i="10"/>
  <c r="E409" i="10"/>
  <c r="X867" i="10"/>
  <c r="Z410" i="10"/>
  <c r="M410" i="10"/>
  <c r="L409" i="10"/>
  <c r="A409" i="10"/>
  <c r="B409" i="10"/>
  <c r="G410" i="10"/>
  <c r="I411" i="10"/>
  <c r="K410" i="10"/>
  <c r="AA410" i="10"/>
  <c r="AD409" i="10" l="1"/>
  <c r="X358" i="10"/>
  <c r="X868" i="10"/>
  <c r="A410" i="10"/>
  <c r="F410" i="10"/>
  <c r="E410" i="10"/>
  <c r="Z411" i="10"/>
  <c r="M411" i="10"/>
  <c r="L410" i="10"/>
  <c r="B410" i="10"/>
  <c r="AA411" i="10"/>
  <c r="I412" i="10"/>
  <c r="K411" i="10"/>
  <c r="G411" i="10"/>
  <c r="AD410" i="10" l="1"/>
  <c r="X359" i="10"/>
  <c r="F411" i="10"/>
  <c r="B411" i="10"/>
  <c r="X869" i="10"/>
  <c r="E411" i="10"/>
  <c r="Z412" i="10"/>
  <c r="M412" i="10"/>
  <c r="AA412" i="10"/>
  <c r="L411" i="10"/>
  <c r="G412" i="10"/>
  <c r="K412" i="10"/>
  <c r="I413" i="10"/>
  <c r="A411" i="10"/>
  <c r="AD411" i="10" l="1"/>
  <c r="X360" i="10"/>
  <c r="F412" i="10"/>
  <c r="X870" i="10"/>
  <c r="B412" i="10"/>
  <c r="E412" i="10"/>
  <c r="Z413" i="10"/>
  <c r="M413" i="10"/>
  <c r="L412" i="10"/>
  <c r="A412" i="10"/>
  <c r="G413" i="10"/>
  <c r="I414" i="10"/>
  <c r="AA413" i="10"/>
  <c r="K413" i="10"/>
  <c r="AD412" i="10" l="1"/>
  <c r="X361" i="10"/>
  <c r="F413" i="10"/>
  <c r="A413" i="10"/>
  <c r="X871" i="10"/>
  <c r="E413" i="10"/>
  <c r="Z414" i="10"/>
  <c r="M414" i="10"/>
  <c r="L413" i="10"/>
  <c r="B413" i="10"/>
  <c r="I415" i="10"/>
  <c r="G414" i="10"/>
  <c r="K414" i="10"/>
  <c r="AA414" i="10"/>
  <c r="AD413" i="10" l="1"/>
  <c r="X362" i="10"/>
  <c r="F414" i="10"/>
  <c r="A414" i="10"/>
  <c r="X872" i="10"/>
  <c r="E414" i="10"/>
  <c r="Z415" i="10"/>
  <c r="M415" i="10"/>
  <c r="L414" i="10"/>
  <c r="G415" i="10"/>
  <c r="K415" i="10"/>
  <c r="AA415" i="10"/>
  <c r="B414" i="10"/>
  <c r="I416" i="10"/>
  <c r="AD414" i="10" l="1"/>
  <c r="X363" i="10"/>
  <c r="F415" i="10"/>
  <c r="B415" i="10"/>
  <c r="X873" i="10"/>
  <c r="E415" i="10"/>
  <c r="Z416" i="10"/>
  <c r="M416" i="10"/>
  <c r="L415" i="10"/>
  <c r="A415" i="10"/>
  <c r="G416" i="10"/>
  <c r="AA416" i="10"/>
  <c r="I417" i="10"/>
  <c r="K416" i="10"/>
  <c r="AD415" i="10" l="1"/>
  <c r="X364" i="10"/>
  <c r="F416" i="10"/>
  <c r="X874" i="10"/>
  <c r="A416" i="10"/>
  <c r="E416" i="10"/>
  <c r="Z417" i="10"/>
  <c r="M417" i="10"/>
  <c r="L416" i="10"/>
  <c r="B416" i="10"/>
  <c r="AA417" i="10"/>
  <c r="G417" i="10"/>
  <c r="K417" i="10"/>
  <c r="I418" i="10"/>
  <c r="AD416" i="10" l="1"/>
  <c r="X365" i="10"/>
  <c r="F417" i="10"/>
  <c r="E417" i="10"/>
  <c r="X875" i="10"/>
  <c r="Z418" i="10"/>
  <c r="M418" i="10"/>
  <c r="L417" i="10"/>
  <c r="G418" i="10"/>
  <c r="I419" i="10"/>
  <c r="B417" i="10"/>
  <c r="A417" i="10"/>
  <c r="K418" i="10"/>
  <c r="AA418" i="10"/>
  <c r="AD417" i="10" l="1"/>
  <c r="X366" i="10"/>
  <c r="X876" i="10"/>
  <c r="B418" i="10"/>
  <c r="F418" i="10"/>
  <c r="E418" i="10"/>
  <c r="M419" i="10"/>
  <c r="L418" i="10"/>
  <c r="A418" i="10"/>
  <c r="G419" i="10"/>
  <c r="K419" i="10"/>
  <c r="I420" i="10"/>
  <c r="AA419" i="10"/>
  <c r="AD418" i="10" l="1"/>
  <c r="X367" i="10"/>
  <c r="F419" i="10"/>
  <c r="B419" i="10"/>
  <c r="X877" i="10"/>
  <c r="E419" i="10"/>
  <c r="M420" i="10"/>
  <c r="L419" i="10"/>
  <c r="A419" i="10"/>
  <c r="G420" i="10"/>
  <c r="AA420" i="10"/>
  <c r="K420" i="10"/>
  <c r="I421" i="10"/>
  <c r="AD419" i="10" l="1"/>
  <c r="X368" i="10"/>
  <c r="B420" i="10"/>
  <c r="X878" i="10"/>
  <c r="F420" i="10"/>
  <c r="E420" i="10"/>
  <c r="M421" i="10"/>
  <c r="L420" i="10"/>
  <c r="A420" i="10"/>
  <c r="G421" i="10"/>
  <c r="I422" i="10"/>
  <c r="AA421" i="10"/>
  <c r="K421" i="10"/>
  <c r="AD420" i="10" l="1"/>
  <c r="X369" i="10"/>
  <c r="F421" i="10"/>
  <c r="X879" i="10"/>
  <c r="B421" i="10"/>
  <c r="E421" i="10"/>
  <c r="M422" i="10"/>
  <c r="L421" i="10"/>
  <c r="A421" i="10"/>
  <c r="AA422" i="10"/>
  <c r="G422" i="10"/>
  <c r="I423" i="10"/>
  <c r="K422" i="10"/>
  <c r="AD421" i="10" l="1"/>
  <c r="X370" i="10"/>
  <c r="F422" i="10"/>
  <c r="X880" i="10"/>
  <c r="B422" i="10"/>
  <c r="E422" i="10"/>
  <c r="M423" i="10"/>
  <c r="L422" i="10"/>
  <c r="G423" i="10"/>
  <c r="AA423" i="10"/>
  <c r="I424" i="10"/>
  <c r="K423" i="10"/>
  <c r="A422" i="10"/>
  <c r="AD422" i="10" l="1"/>
  <c r="X371" i="10"/>
  <c r="F423" i="10"/>
  <c r="X881" i="10"/>
  <c r="B423" i="10"/>
  <c r="E423" i="10"/>
  <c r="M424" i="10"/>
  <c r="L423" i="10"/>
  <c r="A423" i="10"/>
  <c r="K424" i="10"/>
  <c r="I425" i="10"/>
  <c r="AA424" i="10"/>
  <c r="G424" i="10"/>
  <c r="AD423" i="10" l="1"/>
  <c r="X372" i="10"/>
  <c r="B424" i="10"/>
  <c r="X882" i="10"/>
  <c r="F424" i="10"/>
  <c r="E424" i="10"/>
  <c r="M425" i="10"/>
  <c r="A424" i="10"/>
  <c r="L424" i="10"/>
  <c r="K425" i="10"/>
  <c r="G425" i="10"/>
  <c r="I426" i="10"/>
  <c r="AA425" i="10"/>
  <c r="AD424" i="10" l="1"/>
  <c r="X373" i="10"/>
  <c r="X883" i="10"/>
  <c r="B425" i="10"/>
  <c r="F425" i="10"/>
  <c r="E425" i="10"/>
  <c r="M426" i="10"/>
  <c r="L425" i="10"/>
  <c r="A425" i="10"/>
  <c r="I427" i="10"/>
  <c r="AA426" i="10"/>
  <c r="G426" i="10"/>
  <c r="K426" i="10"/>
  <c r="AD425" i="10" l="1"/>
  <c r="X374" i="10"/>
  <c r="X884" i="10"/>
  <c r="F426" i="10"/>
  <c r="B426" i="10"/>
  <c r="E426" i="10"/>
  <c r="M427" i="10"/>
  <c r="L426" i="10"/>
  <c r="A426" i="10"/>
  <c r="G427" i="10"/>
  <c r="I428" i="10"/>
  <c r="K427" i="10"/>
  <c r="AA427" i="10"/>
  <c r="AD426" i="10" l="1"/>
  <c r="X375" i="10"/>
  <c r="F427" i="10"/>
  <c r="B427" i="10"/>
  <c r="X885" i="10"/>
  <c r="E427" i="10"/>
  <c r="M428" i="10"/>
  <c r="A427" i="10"/>
  <c r="L427" i="10"/>
  <c r="K428" i="10"/>
  <c r="I429" i="10"/>
  <c r="AA428" i="10"/>
  <c r="G428" i="10"/>
  <c r="AD427" i="10" l="1"/>
  <c r="X376" i="10"/>
  <c r="F428" i="10"/>
  <c r="X886" i="10"/>
  <c r="B428" i="10"/>
  <c r="E428" i="10"/>
  <c r="M429" i="10"/>
  <c r="L428" i="10"/>
  <c r="A428" i="10"/>
  <c r="AA429" i="10"/>
  <c r="K429" i="10"/>
  <c r="G429" i="10"/>
  <c r="I430" i="10"/>
  <c r="AD428" i="10" l="1"/>
  <c r="X377" i="10"/>
  <c r="B429" i="10"/>
  <c r="X887" i="10"/>
  <c r="F429" i="10"/>
  <c r="E429" i="10"/>
  <c r="M430" i="10"/>
  <c r="L429" i="10"/>
  <c r="I431" i="10"/>
  <c r="G430" i="10"/>
  <c r="K430" i="10"/>
  <c r="AA430" i="10"/>
  <c r="A429" i="10"/>
  <c r="AD429" i="10" l="1"/>
  <c r="X378" i="10"/>
  <c r="F430" i="10"/>
  <c r="X888" i="10"/>
  <c r="B430" i="10"/>
  <c r="E430" i="10"/>
  <c r="M431" i="10"/>
  <c r="L430" i="10"/>
  <c r="A430" i="10"/>
  <c r="K431" i="10"/>
  <c r="AA431" i="10"/>
  <c r="G431" i="10"/>
  <c r="I432" i="10"/>
  <c r="AD430" i="10" l="1"/>
  <c r="X379" i="10"/>
  <c r="B431" i="10"/>
  <c r="F431" i="10"/>
  <c r="X889" i="10"/>
  <c r="E431" i="10"/>
  <c r="M432" i="10"/>
  <c r="L431" i="10"/>
  <c r="A431" i="10"/>
  <c r="G432" i="10"/>
  <c r="K432" i="10"/>
  <c r="I433" i="10"/>
  <c r="AA432" i="10"/>
  <c r="AD431" i="10" l="1"/>
  <c r="X380" i="10"/>
  <c r="F432" i="10"/>
  <c r="B432" i="10"/>
  <c r="X890" i="10"/>
  <c r="E432" i="10"/>
  <c r="M433" i="10"/>
  <c r="L432" i="10"/>
  <c r="I434" i="10"/>
  <c r="AA433" i="10"/>
  <c r="K433" i="10"/>
  <c r="G433" i="10"/>
  <c r="A432" i="10"/>
  <c r="X381" i="10" l="1"/>
  <c r="AD432" i="10"/>
  <c r="B433" i="10"/>
  <c r="X891" i="10"/>
  <c r="F433" i="10"/>
  <c r="E433" i="10"/>
  <c r="M434" i="10"/>
  <c r="L433" i="10"/>
  <c r="A433" i="10"/>
  <c r="G434" i="10"/>
  <c r="AA434" i="10"/>
  <c r="I435" i="10"/>
  <c r="K434" i="10"/>
  <c r="X382" i="10" l="1"/>
  <c r="AD433" i="10"/>
  <c r="F434" i="10"/>
  <c r="B434" i="10"/>
  <c r="X892" i="10"/>
  <c r="E434" i="10"/>
  <c r="M435" i="10"/>
  <c r="L434" i="10"/>
  <c r="A434" i="10"/>
  <c r="K435" i="10"/>
  <c r="AA435" i="10"/>
  <c r="G435" i="10"/>
  <c r="I436" i="10"/>
  <c r="X383" i="10" l="1"/>
  <c r="AD434" i="10"/>
  <c r="B435" i="10"/>
  <c r="F435" i="10"/>
  <c r="X893" i="10"/>
  <c r="E435" i="10"/>
  <c r="M436" i="10"/>
  <c r="L435" i="10"/>
  <c r="A435" i="10"/>
  <c r="I437" i="10"/>
  <c r="K436" i="10"/>
  <c r="G436" i="10"/>
  <c r="AA436" i="10"/>
  <c r="X384" i="10" l="1"/>
  <c r="AD435" i="10"/>
  <c r="B436" i="10"/>
  <c r="F436" i="10"/>
  <c r="X894" i="10"/>
  <c r="E436" i="10"/>
  <c r="M437" i="10"/>
  <c r="L436" i="10"/>
  <c r="A436" i="10"/>
  <c r="G437" i="10"/>
  <c r="AA437" i="10"/>
  <c r="I438" i="10"/>
  <c r="K437" i="10"/>
  <c r="X385" i="10" l="1"/>
  <c r="AD436" i="10"/>
  <c r="B437" i="10"/>
  <c r="F437" i="10"/>
  <c r="X895" i="10"/>
  <c r="E437" i="10"/>
  <c r="M438" i="10"/>
  <c r="L437" i="10"/>
  <c r="AA438" i="10"/>
  <c r="I439" i="10"/>
  <c r="G438" i="10"/>
  <c r="K438" i="10"/>
  <c r="A437" i="10"/>
  <c r="X386" i="10" l="1"/>
  <c r="AD437" i="10"/>
  <c r="F438" i="10"/>
  <c r="B438" i="10"/>
  <c r="X896" i="10"/>
  <c r="E438" i="10"/>
  <c r="M439" i="10"/>
  <c r="L438" i="10"/>
  <c r="A438" i="10"/>
  <c r="I440" i="10"/>
  <c r="AA439" i="10"/>
  <c r="K439" i="10"/>
  <c r="G439" i="10"/>
  <c r="X387" i="10" l="1"/>
  <c r="AD438" i="10"/>
  <c r="X897" i="10"/>
  <c r="F439" i="10"/>
  <c r="B439" i="10"/>
  <c r="E439" i="10"/>
  <c r="M440" i="10"/>
  <c r="L439" i="10"/>
  <c r="A439" i="10"/>
  <c r="K440" i="10"/>
  <c r="G440" i="10"/>
  <c r="AA440" i="10"/>
  <c r="I441" i="10"/>
  <c r="X388" i="10" l="1"/>
  <c r="AD439" i="10"/>
  <c r="B440" i="10"/>
  <c r="F440" i="10"/>
  <c r="X898" i="10"/>
  <c r="E440" i="10"/>
  <c r="M441" i="10"/>
  <c r="L440" i="10"/>
  <c r="A440" i="10"/>
  <c r="G441" i="10"/>
  <c r="K441" i="10"/>
  <c r="I442" i="10"/>
  <c r="AA441" i="10"/>
  <c r="X389" i="10" l="1"/>
  <c r="AD440" i="10"/>
  <c r="F441" i="10"/>
  <c r="B441" i="10"/>
  <c r="X899" i="10"/>
  <c r="E441" i="10"/>
  <c r="M442" i="10"/>
  <c r="L441" i="10"/>
  <c r="A441" i="10"/>
  <c r="AA442" i="10"/>
  <c r="K442" i="10"/>
  <c r="I443" i="10"/>
  <c r="G442" i="10"/>
  <c r="X390" i="10" l="1"/>
  <c r="AD441" i="10"/>
  <c r="B442" i="10"/>
  <c r="F442" i="10"/>
  <c r="X900" i="10"/>
  <c r="E442" i="10"/>
  <c r="M443" i="10"/>
  <c r="L442" i="10"/>
  <c r="AA443" i="10"/>
  <c r="G443" i="10"/>
  <c r="K443" i="10"/>
  <c r="I444" i="10"/>
  <c r="A442" i="10"/>
  <c r="X391" i="10" l="1"/>
  <c r="AD442" i="10"/>
  <c r="F443" i="10"/>
  <c r="B443" i="10"/>
  <c r="X901" i="10"/>
  <c r="E443" i="10"/>
  <c r="M444" i="10"/>
  <c r="L443" i="10"/>
  <c r="A443" i="10"/>
  <c r="AA444" i="10"/>
  <c r="G444" i="10"/>
  <c r="K444" i="10"/>
  <c r="I445" i="10"/>
  <c r="X392" i="10" l="1"/>
  <c r="AD443" i="10"/>
  <c r="F444" i="10"/>
  <c r="B444" i="10"/>
  <c r="X902" i="10"/>
  <c r="E444" i="10"/>
  <c r="M445" i="10"/>
  <c r="L444" i="10"/>
  <c r="A444" i="10"/>
  <c r="AA445" i="10"/>
  <c r="K445" i="10"/>
  <c r="G445" i="10"/>
  <c r="I446" i="10"/>
  <c r="X393" i="10" l="1"/>
  <c r="AD444" i="10"/>
  <c r="B445" i="10"/>
  <c r="F445" i="10"/>
  <c r="X903" i="10"/>
  <c r="E445" i="10"/>
  <c r="M446" i="10"/>
  <c r="L445" i="10"/>
  <c r="A445" i="10"/>
  <c r="I447" i="10"/>
  <c r="K446" i="10"/>
  <c r="G446" i="10"/>
  <c r="AA446" i="10"/>
  <c r="X394" i="10" l="1"/>
  <c r="AD445" i="10"/>
  <c r="B446" i="10"/>
  <c r="F446" i="10"/>
  <c r="X904" i="10"/>
  <c r="E446" i="10"/>
  <c r="M447" i="10"/>
  <c r="L446" i="10"/>
  <c r="A446" i="10"/>
  <c r="G447" i="10"/>
  <c r="AA447" i="10"/>
  <c r="K447" i="10"/>
  <c r="I448" i="10"/>
  <c r="AD446" i="10" l="1"/>
  <c r="F447" i="10"/>
  <c r="B447" i="10"/>
  <c r="X905" i="10"/>
  <c r="E447" i="10"/>
  <c r="M448" i="10"/>
  <c r="L447" i="10"/>
  <c r="A447" i="10"/>
  <c r="G448" i="10"/>
  <c r="AA448" i="10"/>
  <c r="I449" i="10"/>
  <c r="K448" i="10"/>
  <c r="I452" i="10"/>
  <c r="X396" i="10" l="1"/>
  <c r="X395" i="10"/>
  <c r="AD447" i="10"/>
  <c r="F448" i="10"/>
  <c r="X906" i="10"/>
  <c r="B448" i="10"/>
  <c r="X397" i="10"/>
  <c r="E448" i="10"/>
  <c r="W452" i="10"/>
  <c r="Z452" i="10"/>
  <c r="X452" i="10"/>
  <c r="M452" i="10"/>
  <c r="M449" i="10"/>
  <c r="L448" i="10"/>
  <c r="A448" i="10"/>
  <c r="G449" i="10"/>
  <c r="K449" i="10"/>
  <c r="I450" i="10"/>
  <c r="AA449" i="10"/>
  <c r="AA452" i="10"/>
  <c r="K452" i="10"/>
  <c r="I453" i="10"/>
  <c r="G452" i="10"/>
  <c r="AD448" i="10" l="1"/>
  <c r="F452" i="10"/>
  <c r="X907" i="10"/>
  <c r="X398" i="10"/>
  <c r="F449" i="10"/>
  <c r="B449" i="10"/>
  <c r="E449" i="10"/>
  <c r="Z453" i="10"/>
  <c r="M453" i="10"/>
  <c r="M450" i="10"/>
  <c r="L449" i="10"/>
  <c r="A449" i="10"/>
  <c r="AA450" i="10"/>
  <c r="K450" i="10"/>
  <c r="I451" i="10"/>
  <c r="G450" i="10"/>
  <c r="B452" i="10"/>
  <c r="L452" i="10"/>
  <c r="G453" i="10"/>
  <c r="AA453" i="10"/>
  <c r="A452" i="10"/>
  <c r="I454" i="10"/>
  <c r="K453" i="10"/>
  <c r="AD452" i="10" l="1"/>
  <c r="AD449" i="10"/>
  <c r="X908" i="10"/>
  <c r="F453" i="10"/>
  <c r="B450" i="10"/>
  <c r="X399" i="10"/>
  <c r="E453" i="10"/>
  <c r="F450" i="10"/>
  <c r="E450" i="10"/>
  <c r="Z454" i="10"/>
  <c r="M454" i="10"/>
  <c r="M451" i="10"/>
  <c r="L450" i="10"/>
  <c r="A450" i="10"/>
  <c r="K451" i="10"/>
  <c r="AA451" i="10"/>
  <c r="G451" i="10"/>
  <c r="B453" i="10"/>
  <c r="L453" i="10"/>
  <c r="A453" i="10"/>
  <c r="I455" i="10"/>
  <c r="AA454" i="10"/>
  <c r="K454" i="10"/>
  <c r="G454" i="10"/>
  <c r="AD450" i="10" l="1"/>
  <c r="AD453" i="10"/>
  <c r="F454" i="10"/>
  <c r="B451" i="10"/>
  <c r="E452" i="10"/>
  <c r="F451" i="10"/>
  <c r="X909" i="10"/>
  <c r="E454" i="10"/>
  <c r="X400" i="10"/>
  <c r="E451" i="10"/>
  <c r="Z455" i="10"/>
  <c r="M455" i="10"/>
  <c r="L451" i="10"/>
  <c r="A451" i="10"/>
  <c r="B454" i="10"/>
  <c r="L454" i="10"/>
  <c r="I456" i="10"/>
  <c r="AA455" i="10"/>
  <c r="A454" i="10"/>
  <c r="K455" i="10"/>
  <c r="G455" i="10"/>
  <c r="AD454" i="10" l="1"/>
  <c r="AD451" i="10"/>
  <c r="X910" i="10"/>
  <c r="E455" i="10"/>
  <c r="F455" i="10"/>
  <c r="Z456" i="10"/>
  <c r="M456" i="10"/>
  <c r="B455" i="10"/>
  <c r="L455" i="10"/>
  <c r="AA456" i="10"/>
  <c r="K456" i="10"/>
  <c r="G456" i="10"/>
  <c r="I457" i="10"/>
  <c r="A455" i="10"/>
  <c r="AD455" i="10" l="1"/>
  <c r="W427" i="10"/>
  <c r="W428" i="10"/>
  <c r="W412" i="10"/>
  <c r="W924" i="10"/>
  <c r="W923" i="10"/>
  <c r="W956" i="10"/>
  <c r="W955" i="10"/>
  <c r="W940" i="10"/>
  <c r="W411" i="10"/>
  <c r="W444" i="10"/>
  <c r="W443" i="10"/>
  <c r="W939" i="10"/>
  <c r="W424" i="10"/>
  <c r="W920" i="10"/>
  <c r="W445" i="10"/>
  <c r="W429" i="10"/>
  <c r="W413" i="10"/>
  <c r="W957" i="10"/>
  <c r="W941" i="10"/>
  <c r="W925" i="10"/>
  <c r="W437" i="10"/>
  <c r="W421" i="10"/>
  <c r="W405" i="10"/>
  <c r="W949" i="10"/>
  <c r="W933" i="10"/>
  <c r="W917" i="10"/>
  <c r="W952" i="10"/>
  <c r="W436" i="10"/>
  <c r="W420" i="10"/>
  <c r="W404" i="10"/>
  <c r="W948" i="10"/>
  <c r="W932" i="10"/>
  <c r="W916" i="10"/>
  <c r="W440" i="10"/>
  <c r="W936" i="10"/>
  <c r="W451" i="10"/>
  <c r="W435" i="10"/>
  <c r="W419" i="10"/>
  <c r="W403" i="10"/>
  <c r="W947" i="10"/>
  <c r="W931" i="10"/>
  <c r="W915" i="10"/>
  <c r="W408" i="10"/>
  <c r="W448" i="10"/>
  <c r="W432" i="10"/>
  <c r="W416" i="10"/>
  <c r="W960" i="10"/>
  <c r="W944" i="10"/>
  <c r="W928" i="10"/>
  <c r="W912" i="10"/>
  <c r="F456" i="10"/>
  <c r="W450" i="10"/>
  <c r="W442" i="10"/>
  <c r="W434" i="10"/>
  <c r="W426" i="10"/>
  <c r="W418" i="10"/>
  <c r="W410" i="10"/>
  <c r="W402" i="10"/>
  <c r="W954" i="10"/>
  <c r="W946" i="10"/>
  <c r="W938" i="10"/>
  <c r="W930" i="10"/>
  <c r="W922" i="10"/>
  <c r="W914" i="10"/>
  <c r="E456" i="10"/>
  <c r="W449" i="10"/>
  <c r="W441" i="10"/>
  <c r="W433" i="10"/>
  <c r="W425" i="10"/>
  <c r="W417" i="10"/>
  <c r="W409" i="10"/>
  <c r="W961" i="10"/>
  <c r="W953" i="10"/>
  <c r="W945" i="10"/>
  <c r="W937" i="10"/>
  <c r="W929" i="10"/>
  <c r="W921" i="10"/>
  <c r="W913" i="10"/>
  <c r="W447" i="10"/>
  <c r="W439" i="10"/>
  <c r="W431" i="10"/>
  <c r="W423" i="10"/>
  <c r="W415" i="10"/>
  <c r="W407" i="10"/>
  <c r="W959" i="10"/>
  <c r="W951" i="10"/>
  <c r="W943" i="10"/>
  <c r="W935" i="10"/>
  <c r="W927" i="10"/>
  <c r="W919" i="10"/>
  <c r="W446" i="10"/>
  <c r="W438" i="10"/>
  <c r="W430" i="10"/>
  <c r="W422" i="10"/>
  <c r="W414" i="10"/>
  <c r="W406" i="10"/>
  <c r="W958" i="10"/>
  <c r="W950" i="10"/>
  <c r="W942" i="10"/>
  <c r="W934" i="10"/>
  <c r="W926" i="10"/>
  <c r="W918" i="10"/>
  <c r="Z457" i="10"/>
  <c r="M457" i="10"/>
  <c r="B456" i="10"/>
  <c r="L456" i="10"/>
  <c r="AA457" i="10"/>
  <c r="A456" i="10"/>
  <c r="I458" i="10"/>
  <c r="K457" i="10"/>
  <c r="G457" i="10"/>
  <c r="AD456" i="10" l="1"/>
  <c r="Z940" i="10"/>
  <c r="Z931" i="10"/>
  <c r="Z944" i="10"/>
  <c r="Z445" i="10"/>
  <c r="Z960" i="10"/>
  <c r="Z933" i="10"/>
  <c r="Z448" i="10"/>
  <c r="Z939" i="10"/>
  <c r="Z957" i="10"/>
  <c r="Z443" i="10"/>
  <c r="Z427" i="10"/>
  <c r="Z420" i="10"/>
  <c r="Z432" i="10"/>
  <c r="X912" i="10"/>
  <c r="Z435" i="10"/>
  <c r="Z421" i="10"/>
  <c r="Z936" i="10"/>
  <c r="Z440" i="10"/>
  <c r="Z436" i="10"/>
  <c r="Z451" i="10"/>
  <c r="Z437" i="10"/>
  <c r="Z429" i="10"/>
  <c r="Z444" i="10"/>
  <c r="Z428" i="10"/>
  <c r="Z948" i="10"/>
  <c r="Z956" i="10"/>
  <c r="X402" i="10"/>
  <c r="Z932" i="10"/>
  <c r="Z941" i="10"/>
  <c r="Z955" i="10"/>
  <c r="Z949" i="10"/>
  <c r="Z952" i="10"/>
  <c r="Z424" i="10"/>
  <c r="Z947" i="10"/>
  <c r="Z419" i="10"/>
  <c r="Z422" i="10"/>
  <c r="Z959" i="10"/>
  <c r="Z425" i="10"/>
  <c r="E457" i="10"/>
  <c r="Z430" i="10"/>
  <c r="Z929" i="10"/>
  <c r="Z433" i="10"/>
  <c r="Z426" i="10"/>
  <c r="Z937" i="10"/>
  <c r="Z441" i="10"/>
  <c r="Z930" i="10"/>
  <c r="Z434" i="10"/>
  <c r="Z942" i="10"/>
  <c r="Z446" i="10"/>
  <c r="Z423" i="10"/>
  <c r="Z945" i="10"/>
  <c r="Z449" i="10"/>
  <c r="Z938" i="10"/>
  <c r="Z442" i="10"/>
  <c r="F457" i="10"/>
  <c r="Z438" i="10"/>
  <c r="Z950" i="10"/>
  <c r="Z450" i="10"/>
  <c r="Z958" i="10"/>
  <c r="Z935" i="10"/>
  <c r="Z439" i="10"/>
  <c r="Z961" i="10"/>
  <c r="Z954" i="10"/>
  <c r="Z951" i="10"/>
  <c r="Z934" i="10"/>
  <c r="Z431" i="10"/>
  <c r="Z953" i="10"/>
  <c r="Z946" i="10"/>
  <c r="Z943" i="10"/>
  <c r="Z447" i="10"/>
  <c r="Z458" i="10"/>
  <c r="M458" i="10"/>
  <c r="B457" i="10"/>
  <c r="L457" i="10"/>
  <c r="AA458" i="10"/>
  <c r="I459" i="10"/>
  <c r="K458" i="10"/>
  <c r="G458" i="10"/>
  <c r="A457" i="10"/>
  <c r="AD457" i="10" l="1"/>
  <c r="X913" i="10"/>
  <c r="X403" i="10"/>
  <c r="F458" i="10"/>
  <c r="E458" i="10"/>
  <c r="Z459" i="10"/>
  <c r="M459" i="10"/>
  <c r="B458" i="10"/>
  <c r="L458" i="10"/>
  <c r="AA459" i="10"/>
  <c r="I460" i="10"/>
  <c r="K459" i="10"/>
  <c r="G459" i="10"/>
  <c r="A458" i="10"/>
  <c r="AD458" i="10" l="1"/>
  <c r="X914" i="10"/>
  <c r="X404" i="10"/>
  <c r="F459" i="10"/>
  <c r="E459" i="10"/>
  <c r="Z460" i="10"/>
  <c r="M460" i="10"/>
  <c r="B459" i="10"/>
  <c r="L459" i="10"/>
  <c r="AA460" i="10"/>
  <c r="G460" i="10"/>
  <c r="I461" i="10"/>
  <c r="K460" i="10"/>
  <c r="A459" i="10"/>
  <c r="AD459" i="10" l="1"/>
  <c r="X915" i="10"/>
  <c r="X405" i="10"/>
  <c r="E460" i="10"/>
  <c r="F460" i="10"/>
  <c r="Z461" i="10"/>
  <c r="M461" i="10"/>
  <c r="B460" i="10"/>
  <c r="L460" i="10"/>
  <c r="AA461" i="10"/>
  <c r="I462" i="10"/>
  <c r="G461" i="10"/>
  <c r="K461" i="10"/>
  <c r="A460" i="10"/>
  <c r="AD460" i="10" l="1"/>
  <c r="X916" i="10"/>
  <c r="X406" i="10"/>
  <c r="F461" i="10"/>
  <c r="E461" i="10"/>
  <c r="Z462" i="10"/>
  <c r="M462" i="10"/>
  <c r="B461" i="10"/>
  <c r="L461" i="10"/>
  <c r="I463" i="10"/>
  <c r="AA462" i="10"/>
  <c r="G462" i="10"/>
  <c r="A461" i="10"/>
  <c r="K462" i="10"/>
  <c r="AD461" i="10" l="1"/>
  <c r="X917" i="10"/>
  <c r="X407" i="10"/>
  <c r="F462" i="10"/>
  <c r="E462" i="10"/>
  <c r="Z463" i="10"/>
  <c r="M463" i="10"/>
  <c r="L462" i="10"/>
  <c r="B462" i="10"/>
  <c r="AA463" i="10"/>
  <c r="G463" i="10"/>
  <c r="I464" i="10"/>
  <c r="K463" i="10"/>
  <c r="A462" i="10"/>
  <c r="AD462" i="10" l="1"/>
  <c r="X918" i="10"/>
  <c r="X408" i="10"/>
  <c r="F463" i="10"/>
  <c r="E463" i="10"/>
  <c r="Z464" i="10"/>
  <c r="M464" i="10"/>
  <c r="B463" i="10"/>
  <c r="L463" i="10"/>
  <c r="I465" i="10"/>
  <c r="AA464" i="10"/>
  <c r="G464" i="10"/>
  <c r="A463" i="10"/>
  <c r="K464" i="10"/>
  <c r="AD463" i="10" l="1"/>
  <c r="X919" i="10"/>
  <c r="X409" i="10"/>
  <c r="F464" i="10"/>
  <c r="E464" i="10"/>
  <c r="Z465" i="10"/>
  <c r="M465" i="10"/>
  <c r="B464" i="10"/>
  <c r="I466" i="10"/>
  <c r="L464" i="10"/>
  <c r="G465" i="10"/>
  <c r="AA465" i="10"/>
  <c r="K465" i="10"/>
  <c r="A464" i="10"/>
  <c r="AD464" i="10" l="1"/>
  <c r="X920" i="10"/>
  <c r="X410" i="10"/>
  <c r="F465" i="10"/>
  <c r="E465" i="10"/>
  <c r="Z466" i="10"/>
  <c r="M466" i="10"/>
  <c r="B465" i="10"/>
  <c r="G466" i="10"/>
  <c r="AA466" i="10"/>
  <c r="I467" i="10"/>
  <c r="K466" i="10"/>
  <c r="L465" i="10"/>
  <c r="A465" i="10"/>
  <c r="AD465" i="10" l="1"/>
  <c r="X921" i="10"/>
  <c r="X411" i="10"/>
  <c r="F466" i="10"/>
  <c r="E466" i="10"/>
  <c r="Z467" i="10"/>
  <c r="M467" i="10"/>
  <c r="B466" i="10"/>
  <c r="A466" i="10"/>
  <c r="L466" i="10"/>
  <c r="I468" i="10"/>
  <c r="G467" i="10"/>
  <c r="K467" i="10"/>
  <c r="AA467" i="10"/>
  <c r="AD466" i="10" l="1"/>
  <c r="X412" i="10"/>
  <c r="X922" i="10"/>
  <c r="F467" i="10"/>
  <c r="E467" i="10"/>
  <c r="Z468" i="10"/>
  <c r="M468" i="10"/>
  <c r="B467" i="10"/>
  <c r="I469" i="10"/>
  <c r="L467" i="10"/>
  <c r="AA468" i="10"/>
  <c r="K468" i="10"/>
  <c r="G468" i="10"/>
  <c r="A467" i="10"/>
  <c r="AD467" i="10" l="1"/>
  <c r="X413" i="10"/>
  <c r="X923" i="10"/>
  <c r="E468" i="10"/>
  <c r="F468" i="10"/>
  <c r="Z469" i="10"/>
  <c r="M469" i="10"/>
  <c r="B468" i="10"/>
  <c r="K469" i="10"/>
  <c r="AA469" i="10"/>
  <c r="G469" i="10"/>
  <c r="I470" i="10"/>
  <c r="L468" i="10"/>
  <c r="A468" i="10"/>
  <c r="AD468" i="10" l="1"/>
  <c r="X414" i="10"/>
  <c r="X924" i="10"/>
  <c r="E469" i="10"/>
  <c r="F469" i="10"/>
  <c r="M470" i="10"/>
  <c r="B469" i="10"/>
  <c r="L469" i="10"/>
  <c r="AA470" i="10"/>
  <c r="A469" i="10"/>
  <c r="K470" i="10"/>
  <c r="I471" i="10"/>
  <c r="G470" i="10"/>
  <c r="AD469" i="10" l="1"/>
  <c r="X415" i="10"/>
  <c r="X925" i="10"/>
  <c r="E470" i="10"/>
  <c r="F470" i="10"/>
  <c r="M471" i="10"/>
  <c r="B470" i="10"/>
  <c r="L470" i="10"/>
  <c r="AA471" i="10"/>
  <c r="A470" i="10"/>
  <c r="K471" i="10"/>
  <c r="G471" i="10"/>
  <c r="I472" i="10"/>
  <c r="AD470" i="10" l="1"/>
  <c r="X416" i="10"/>
  <c r="X926" i="10"/>
  <c r="E471" i="10"/>
  <c r="F471" i="10"/>
  <c r="M472" i="10"/>
  <c r="B471" i="10"/>
  <c r="L471" i="10"/>
  <c r="A471" i="10"/>
  <c r="I473" i="10"/>
  <c r="K472" i="10"/>
  <c r="G472" i="10"/>
  <c r="AA472" i="10"/>
  <c r="AD471" i="10" l="1"/>
  <c r="X417" i="10"/>
  <c r="X927" i="10"/>
  <c r="E472" i="10"/>
  <c r="F472" i="10"/>
  <c r="M473" i="10"/>
  <c r="B472" i="10"/>
  <c r="L472" i="10"/>
  <c r="I474" i="10"/>
  <c r="G473" i="10"/>
  <c r="K473" i="10"/>
  <c r="AA473" i="10"/>
  <c r="A472" i="10"/>
  <c r="AD472" i="10" l="1"/>
  <c r="X418" i="10"/>
  <c r="X928" i="10"/>
  <c r="F473" i="10"/>
  <c r="E473" i="10"/>
  <c r="M474" i="10"/>
  <c r="G474" i="10"/>
  <c r="AA474" i="10"/>
  <c r="B473" i="10"/>
  <c r="I475" i="10"/>
  <c r="K474" i="10"/>
  <c r="L473" i="10"/>
  <c r="A473" i="10"/>
  <c r="AD473" i="10" l="1"/>
  <c r="X419" i="10"/>
  <c r="X929" i="10"/>
  <c r="A474" i="10"/>
  <c r="F474" i="10"/>
  <c r="E474" i="10"/>
  <c r="M475" i="10"/>
  <c r="L474" i="10"/>
  <c r="I476" i="10"/>
  <c r="G475" i="10"/>
  <c r="AA475" i="10"/>
  <c r="K475" i="10"/>
  <c r="B474" i="10"/>
  <c r="X420" i="10" l="1"/>
  <c r="AD474" i="10"/>
  <c r="X930" i="10"/>
  <c r="F475" i="10"/>
  <c r="E475" i="10"/>
  <c r="M476" i="10"/>
  <c r="L475" i="10"/>
  <c r="I477" i="10"/>
  <c r="K476" i="10"/>
  <c r="G476" i="10"/>
  <c r="A475" i="10"/>
  <c r="AA476" i="10"/>
  <c r="B475" i="10"/>
  <c r="X421" i="10" l="1"/>
  <c r="AD475" i="10"/>
  <c r="X931" i="10"/>
  <c r="B476" i="10"/>
  <c r="F476" i="10"/>
  <c r="E476" i="10"/>
  <c r="M477" i="10"/>
  <c r="L476" i="10"/>
  <c r="G477" i="10"/>
  <c r="I478" i="10"/>
  <c r="K477" i="10"/>
  <c r="A476" i="10"/>
  <c r="AA477" i="10"/>
  <c r="X422" i="10" l="1"/>
  <c r="AD476" i="10"/>
  <c r="X932" i="10"/>
  <c r="B477" i="10"/>
  <c r="F477" i="10"/>
  <c r="E477" i="10"/>
  <c r="M478" i="10"/>
  <c r="I479" i="10"/>
  <c r="L477" i="10"/>
  <c r="K478" i="10"/>
  <c r="A477" i="10"/>
  <c r="AA478" i="10"/>
  <c r="G478" i="10"/>
  <c r="X423" i="10" l="1"/>
  <c r="AD477" i="10"/>
  <c r="X933" i="10"/>
  <c r="B478" i="10"/>
  <c r="F478" i="10"/>
  <c r="E478" i="10"/>
  <c r="M479" i="10"/>
  <c r="I480" i="10"/>
  <c r="K479" i="10"/>
  <c r="G479" i="10"/>
  <c r="AA479" i="10"/>
  <c r="L478" i="10"/>
  <c r="A478" i="10"/>
  <c r="X424" i="10" l="1"/>
  <c r="AD478" i="10"/>
  <c r="X934" i="10"/>
  <c r="A479" i="10"/>
  <c r="F479" i="10"/>
  <c r="E479" i="10"/>
  <c r="M480" i="10"/>
  <c r="L479" i="10"/>
  <c r="B479" i="10"/>
  <c r="K480" i="10"/>
  <c r="G480" i="10"/>
  <c r="AA480" i="10"/>
  <c r="I481" i="10"/>
  <c r="X425" i="10" l="1"/>
  <c r="AD479" i="10"/>
  <c r="X935" i="10"/>
  <c r="B480" i="10"/>
  <c r="F480" i="10"/>
  <c r="E480" i="10"/>
  <c r="M481" i="10"/>
  <c r="L480" i="10"/>
  <c r="A480" i="10"/>
  <c r="I482" i="10"/>
  <c r="G481" i="10"/>
  <c r="K481" i="10"/>
  <c r="AA481" i="10"/>
  <c r="X426" i="10" l="1"/>
  <c r="AD480" i="10"/>
  <c r="X936" i="10"/>
  <c r="F481" i="10"/>
  <c r="B481" i="10"/>
  <c r="E481" i="10"/>
  <c r="M482" i="10"/>
  <c r="L481" i="10"/>
  <c r="I483" i="10"/>
  <c r="AA482" i="10"/>
  <c r="A481" i="10"/>
  <c r="G482" i="10"/>
  <c r="K482" i="10"/>
  <c r="X427" i="10" l="1"/>
  <c r="AD481" i="10"/>
  <c r="X937" i="10"/>
  <c r="B482" i="10"/>
  <c r="F482" i="10"/>
  <c r="E482" i="10"/>
  <c r="M483" i="10"/>
  <c r="L482" i="10"/>
  <c r="AA483" i="10"/>
  <c r="I484" i="10"/>
  <c r="G483" i="10"/>
  <c r="K483" i="10"/>
  <c r="A482" i="10"/>
  <c r="X428" i="10" l="1"/>
  <c r="AD482" i="10"/>
  <c r="X938" i="10"/>
  <c r="F483" i="10"/>
  <c r="B483" i="10"/>
  <c r="E483" i="10"/>
  <c r="M484" i="10"/>
  <c r="L483" i="10"/>
  <c r="G484" i="10"/>
  <c r="AA484" i="10"/>
  <c r="A483" i="10"/>
  <c r="K484" i="10"/>
  <c r="I485" i="10"/>
  <c r="X429" i="10" l="1"/>
  <c r="AD483" i="10"/>
  <c r="X939" i="10"/>
  <c r="F484" i="10"/>
  <c r="A484" i="10"/>
  <c r="E484" i="10"/>
  <c r="M485" i="10"/>
  <c r="L484" i="10"/>
  <c r="B484" i="10"/>
  <c r="I486" i="10"/>
  <c r="G485" i="10"/>
  <c r="AA485" i="10"/>
  <c r="K485" i="10"/>
  <c r="X430" i="10" l="1"/>
  <c r="AD484" i="10"/>
  <c r="X940" i="10"/>
  <c r="F485" i="10"/>
  <c r="A485" i="10"/>
  <c r="E485" i="10"/>
  <c r="M486" i="10"/>
  <c r="L485" i="10"/>
  <c r="G486" i="10"/>
  <c r="I487" i="10"/>
  <c r="B485" i="10"/>
  <c r="K486" i="10"/>
  <c r="AA486" i="10"/>
  <c r="X431" i="10" l="1"/>
  <c r="X941" i="10"/>
  <c r="AD485" i="10"/>
  <c r="F486" i="10"/>
  <c r="B486" i="10"/>
  <c r="E486" i="10"/>
  <c r="M487" i="10"/>
  <c r="L486" i="10"/>
  <c r="A486" i="10"/>
  <c r="G487" i="10"/>
  <c r="AA487" i="10"/>
  <c r="I488" i="10"/>
  <c r="K487" i="10"/>
  <c r="X432" i="10" l="1"/>
  <c r="X942" i="10"/>
  <c r="AD486" i="10"/>
  <c r="F487" i="10"/>
  <c r="A487" i="10"/>
  <c r="E487" i="10"/>
  <c r="M488" i="10"/>
  <c r="L487" i="10"/>
  <c r="B487" i="10"/>
  <c r="AA488" i="10"/>
  <c r="K488" i="10"/>
  <c r="G488" i="10"/>
  <c r="I489" i="10"/>
  <c r="X433" i="10" l="1"/>
  <c r="X943" i="10"/>
  <c r="AD487" i="10"/>
  <c r="A488" i="10"/>
  <c r="F488" i="10"/>
  <c r="E488" i="10"/>
  <c r="M489" i="10"/>
  <c r="L488" i="10"/>
  <c r="B488" i="10"/>
  <c r="I490" i="10"/>
  <c r="AA489" i="10"/>
  <c r="K489" i="10"/>
  <c r="G489" i="10"/>
  <c r="X944" i="10" l="1"/>
  <c r="AD488" i="10"/>
  <c r="F489" i="10"/>
  <c r="B489" i="10"/>
  <c r="E489" i="10"/>
  <c r="M490" i="10"/>
  <c r="L489" i="10"/>
  <c r="A489" i="10"/>
  <c r="I491" i="10"/>
  <c r="K490" i="10"/>
  <c r="G490" i="10"/>
  <c r="AA490" i="10"/>
  <c r="X435" i="10" l="1"/>
  <c r="X434" i="10"/>
  <c r="X945" i="10"/>
  <c r="AD489" i="10"/>
  <c r="B490" i="10"/>
  <c r="F490" i="10"/>
  <c r="E490" i="10"/>
  <c r="M491" i="10"/>
  <c r="G491" i="10"/>
  <c r="I492" i="10"/>
  <c r="L490" i="10"/>
  <c r="K491" i="10"/>
  <c r="A490" i="10"/>
  <c r="AA491" i="10"/>
  <c r="X436" i="10" l="1"/>
  <c r="X946" i="10"/>
  <c r="AD490" i="10"/>
  <c r="F491" i="10"/>
  <c r="A491" i="10"/>
  <c r="X437" i="10"/>
  <c r="E491" i="10"/>
  <c r="M492" i="10"/>
  <c r="L491" i="10"/>
  <c r="B491" i="10"/>
  <c r="G492" i="10"/>
  <c r="K492" i="10"/>
  <c r="AA492" i="10"/>
  <c r="I493" i="10"/>
  <c r="X947" i="10" l="1"/>
  <c r="AD491" i="10"/>
  <c r="X438" i="10"/>
  <c r="F492" i="10"/>
  <c r="A492" i="10"/>
  <c r="E492" i="10"/>
  <c r="M493" i="10"/>
  <c r="L492" i="10"/>
  <c r="B492" i="10"/>
  <c r="G493" i="10"/>
  <c r="K493" i="10"/>
  <c r="I494" i="10"/>
  <c r="AA493" i="10"/>
  <c r="X948" i="10" l="1"/>
  <c r="AD492" i="10"/>
  <c r="F493" i="10"/>
  <c r="B493" i="10"/>
  <c r="X439" i="10"/>
  <c r="E493" i="10"/>
  <c r="M494" i="10"/>
  <c r="L493" i="10"/>
  <c r="A493" i="10"/>
  <c r="G494" i="10"/>
  <c r="AA494" i="10"/>
  <c r="K494" i="10"/>
  <c r="I495" i="10"/>
  <c r="X949" i="10" l="1"/>
  <c r="AD493" i="10"/>
  <c r="F494" i="10"/>
  <c r="B494" i="10"/>
  <c r="X440" i="10"/>
  <c r="E494" i="10"/>
  <c r="M495" i="10"/>
  <c r="L494" i="10"/>
  <c r="A494" i="10"/>
  <c r="AA495" i="10"/>
  <c r="I496" i="10"/>
  <c r="G495" i="10"/>
  <c r="K495" i="10"/>
  <c r="X950" i="10" l="1"/>
  <c r="AD494" i="10"/>
  <c r="A495" i="10"/>
  <c r="F495" i="10"/>
  <c r="X441" i="10"/>
  <c r="E495" i="10"/>
  <c r="M496" i="10"/>
  <c r="L495" i="10"/>
  <c r="I497" i="10"/>
  <c r="AA496" i="10"/>
  <c r="G496" i="10"/>
  <c r="K496" i="10"/>
  <c r="B495" i="10"/>
  <c r="X951" i="10" l="1"/>
  <c r="AD495" i="10"/>
  <c r="F496" i="10"/>
  <c r="X442" i="10"/>
  <c r="A496" i="10"/>
  <c r="E496" i="10"/>
  <c r="M497" i="10"/>
  <c r="L496" i="10"/>
  <c r="I498" i="10"/>
  <c r="K497" i="10"/>
  <c r="AA497" i="10"/>
  <c r="B496" i="10"/>
  <c r="G497" i="10"/>
  <c r="AD496" i="10" l="1"/>
  <c r="F497" i="10"/>
  <c r="X443" i="10"/>
  <c r="A497" i="10"/>
  <c r="E497" i="10"/>
  <c r="M498" i="10"/>
  <c r="L497" i="10"/>
  <c r="AA498" i="10"/>
  <c r="G498" i="10"/>
  <c r="K498" i="10"/>
  <c r="I499" i="10"/>
  <c r="B497" i="10"/>
  <c r="X953" i="10" l="1"/>
  <c r="X952" i="10"/>
  <c r="AD497" i="10"/>
  <c r="X444" i="10"/>
  <c r="F498" i="10"/>
  <c r="B498" i="10"/>
  <c r="E498" i="10"/>
  <c r="M499" i="10"/>
  <c r="L498" i="10"/>
  <c r="A498" i="10"/>
  <c r="K499" i="10"/>
  <c r="AA499" i="10"/>
  <c r="I500" i="10"/>
  <c r="G499" i="10"/>
  <c r="X954" i="10" l="1"/>
  <c r="AD498" i="10"/>
  <c r="F499" i="10"/>
  <c r="B499" i="10"/>
  <c r="X445" i="10"/>
  <c r="E499" i="10"/>
  <c r="M500" i="10"/>
  <c r="L499" i="10"/>
  <c r="A499" i="10"/>
  <c r="AA500" i="10"/>
  <c r="K500" i="10"/>
  <c r="I501" i="10"/>
  <c r="G500" i="10"/>
  <c r="I503" i="10"/>
  <c r="X955" i="10" l="1"/>
  <c r="AD499" i="10"/>
  <c r="F500" i="10"/>
  <c r="B500" i="10"/>
  <c r="X446" i="10"/>
  <c r="X956" i="10"/>
  <c r="E500" i="10"/>
  <c r="W503" i="10"/>
  <c r="Z503" i="10"/>
  <c r="X503" i="10"/>
  <c r="M503" i="10"/>
  <c r="M501" i="10"/>
  <c r="L500" i="10"/>
  <c r="AA501" i="10"/>
  <c r="G501" i="10"/>
  <c r="I502" i="10"/>
  <c r="K501" i="10"/>
  <c r="A500" i="10"/>
  <c r="G503" i="10"/>
  <c r="K503" i="10"/>
  <c r="I504" i="10"/>
  <c r="AA503" i="10"/>
  <c r="AD500" i="10" l="1"/>
  <c r="F503" i="10"/>
  <c r="B501" i="10"/>
  <c r="X447" i="10"/>
  <c r="F501" i="10"/>
  <c r="X957" i="10"/>
  <c r="E501" i="10"/>
  <c r="Z504" i="10"/>
  <c r="M504" i="10"/>
  <c r="M502" i="10"/>
  <c r="A501" i="10"/>
  <c r="L501" i="10"/>
  <c r="G502" i="10"/>
  <c r="AA502" i="10"/>
  <c r="K502" i="10"/>
  <c r="B503" i="10"/>
  <c r="A503" i="10"/>
  <c r="G504" i="10"/>
  <c r="K504" i="10"/>
  <c r="AA504" i="10"/>
  <c r="I505" i="10"/>
  <c r="L503" i="10"/>
  <c r="AD503" i="10" l="1"/>
  <c r="AD501" i="10"/>
  <c r="F504" i="10"/>
  <c r="B502" i="10"/>
  <c r="X448" i="10"/>
  <c r="E504" i="10"/>
  <c r="X958" i="10"/>
  <c r="F502" i="10"/>
  <c r="E502" i="10"/>
  <c r="Z505" i="10"/>
  <c r="M505" i="10"/>
  <c r="L502" i="10"/>
  <c r="A502" i="10"/>
  <c r="B504" i="10"/>
  <c r="A504" i="10"/>
  <c r="AA505" i="10"/>
  <c r="G505" i="10"/>
  <c r="I506" i="10"/>
  <c r="K505" i="10"/>
  <c r="L504" i="10"/>
  <c r="AD504" i="10" l="1"/>
  <c r="AD502" i="10"/>
  <c r="X449" i="10"/>
  <c r="X959" i="10"/>
  <c r="E505" i="10"/>
  <c r="E503" i="10"/>
  <c r="F505" i="10"/>
  <c r="Z506" i="10"/>
  <c r="M506" i="10"/>
  <c r="B505" i="10"/>
  <c r="A505" i="10"/>
  <c r="L505" i="10"/>
  <c r="G506" i="10"/>
  <c r="I507" i="10"/>
  <c r="AA506" i="10"/>
  <c r="K506" i="10"/>
  <c r="AD505" i="10" l="1"/>
  <c r="W998" i="10"/>
  <c r="W966" i="10"/>
  <c r="W459" i="10"/>
  <c r="W490" i="10"/>
  <c r="W486" i="10"/>
  <c r="W470" i="10"/>
  <c r="W995" i="10"/>
  <c r="W987" i="10"/>
  <c r="W491" i="10"/>
  <c r="W986" i="10"/>
  <c r="W467" i="10"/>
  <c r="W982" i="10"/>
  <c r="W502" i="10"/>
  <c r="W458" i="10"/>
  <c r="W963" i="10"/>
  <c r="W499" i="10"/>
  <c r="W454" i="10"/>
  <c r="W483" i="10"/>
  <c r="W1011" i="10"/>
  <c r="W979" i="10"/>
  <c r="W475" i="10"/>
  <c r="W1003" i="10"/>
  <c r="W971" i="10"/>
  <c r="W474" i="10"/>
  <c r="W1002" i="10"/>
  <c r="W970" i="10"/>
  <c r="W501" i="10"/>
  <c r="W485" i="10"/>
  <c r="W469" i="10"/>
  <c r="W453" i="10"/>
  <c r="W997" i="10"/>
  <c r="W981" i="10"/>
  <c r="W965" i="10"/>
  <c r="W482" i="10"/>
  <c r="W466" i="10"/>
  <c r="W1010" i="10"/>
  <c r="W994" i="10"/>
  <c r="W978" i="10"/>
  <c r="W494" i="10"/>
  <c r="W478" i="10"/>
  <c r="W462" i="10"/>
  <c r="W1006" i="10"/>
  <c r="W990" i="10"/>
  <c r="W974" i="10"/>
  <c r="W498" i="10"/>
  <c r="W493" i="10"/>
  <c r="W477" i="10"/>
  <c r="W461" i="10"/>
  <c r="W1005" i="10"/>
  <c r="W989" i="10"/>
  <c r="W973" i="10"/>
  <c r="W500" i="10"/>
  <c r="W492" i="10"/>
  <c r="W484" i="10"/>
  <c r="W476" i="10"/>
  <c r="W468" i="10"/>
  <c r="W460" i="10"/>
  <c r="W1012" i="10"/>
  <c r="W1004" i="10"/>
  <c r="W996" i="10"/>
  <c r="W988" i="10"/>
  <c r="W980" i="10"/>
  <c r="W972" i="10"/>
  <c r="W964" i="10"/>
  <c r="F506" i="10"/>
  <c r="W497" i="10"/>
  <c r="W489" i="10"/>
  <c r="W481" i="10"/>
  <c r="W473" i="10"/>
  <c r="W465" i="10"/>
  <c r="W457" i="10"/>
  <c r="W1009" i="10"/>
  <c r="W1001" i="10"/>
  <c r="W993" i="10"/>
  <c r="W985" i="10"/>
  <c r="W977" i="10"/>
  <c r="W969" i="10"/>
  <c r="X960" i="10"/>
  <c r="W496" i="10"/>
  <c r="W488" i="10"/>
  <c r="W480" i="10"/>
  <c r="W472" i="10"/>
  <c r="W464" i="10"/>
  <c r="W456" i="10"/>
  <c r="W1008" i="10"/>
  <c r="W1000" i="10"/>
  <c r="W992" i="10"/>
  <c r="W984" i="10"/>
  <c r="W976" i="10"/>
  <c r="W968" i="10"/>
  <c r="E506" i="10"/>
  <c r="W495" i="10"/>
  <c r="W487" i="10"/>
  <c r="W479" i="10"/>
  <c r="W471" i="10"/>
  <c r="W463" i="10"/>
  <c r="W455" i="10"/>
  <c r="W1007" i="10"/>
  <c r="W999" i="10"/>
  <c r="W991" i="10"/>
  <c r="W983" i="10"/>
  <c r="W975" i="10"/>
  <c r="W967" i="10"/>
  <c r="X450" i="10"/>
  <c r="Z507" i="10"/>
  <c r="M507" i="10"/>
  <c r="B506" i="10"/>
  <c r="A506" i="10"/>
  <c r="L506" i="10"/>
  <c r="K507" i="10"/>
  <c r="G507" i="10"/>
  <c r="AA507" i="10"/>
  <c r="I508" i="10"/>
  <c r="Z998" i="10" l="1"/>
  <c r="AD506" i="10"/>
  <c r="Z485" i="10"/>
  <c r="Z486" i="10"/>
  <c r="Z498" i="10"/>
  <c r="Z478" i="10"/>
  <c r="Z502" i="10"/>
  <c r="Z995" i="10"/>
  <c r="Z483" i="10"/>
  <c r="Z989" i="10"/>
  <c r="Z501" i="10"/>
  <c r="Z475" i="10"/>
  <c r="Z499" i="10"/>
  <c r="Z986" i="10"/>
  <c r="Z490" i="10"/>
  <c r="Z1003" i="10"/>
  <c r="Z990" i="10"/>
  <c r="Z491" i="10"/>
  <c r="Z982" i="10"/>
  <c r="Z477" i="10"/>
  <c r="Z1006" i="10"/>
  <c r="X963" i="10"/>
  <c r="Z987" i="10"/>
  <c r="Z493" i="10"/>
  <c r="Z994" i="10"/>
  <c r="Z981" i="10"/>
  <c r="Z1002" i="10"/>
  <c r="Z470" i="10"/>
  <c r="Z1011" i="10"/>
  <c r="Z474" i="10"/>
  <c r="Z494" i="10"/>
  <c r="Z1005" i="10"/>
  <c r="Z482" i="10"/>
  <c r="Z1010" i="10"/>
  <c r="Z997" i="10"/>
  <c r="X453" i="10"/>
  <c r="Z991" i="10"/>
  <c r="Z985" i="10"/>
  <c r="Z999" i="10"/>
  <c r="Z993" i="10"/>
  <c r="Z497" i="10"/>
  <c r="Z1007" i="10"/>
  <c r="Z1001" i="10"/>
  <c r="Z476" i="10"/>
  <c r="F507" i="10"/>
  <c r="Z492" i="10"/>
  <c r="Z471" i="10"/>
  <c r="Z984" i="10"/>
  <c r="Z488" i="10"/>
  <c r="Z996" i="10"/>
  <c r="Z500" i="10"/>
  <c r="Z1008" i="10"/>
  <c r="Z489" i="10"/>
  <c r="Z472" i="10"/>
  <c r="Z484" i="10"/>
  <c r="Z480" i="10"/>
  <c r="X451" i="10"/>
  <c r="Z479" i="10"/>
  <c r="Z992" i="10"/>
  <c r="Z496" i="10"/>
  <c r="X961" i="10"/>
  <c r="Z473" i="10"/>
  <c r="Z1004" i="10"/>
  <c r="Z495" i="10"/>
  <c r="Z1009" i="10"/>
  <c r="Z980" i="10"/>
  <c r="Z988" i="10"/>
  <c r="E507" i="10"/>
  <c r="Z983" i="10"/>
  <c r="Z487" i="10"/>
  <c r="Z1000" i="10"/>
  <c r="Z481" i="10"/>
  <c r="Z1012" i="10"/>
  <c r="Z508" i="10"/>
  <c r="M508" i="10"/>
  <c r="B507" i="10"/>
  <c r="A507" i="10"/>
  <c r="L507" i="10"/>
  <c r="AA508" i="10"/>
  <c r="K508" i="10"/>
  <c r="I509" i="10"/>
  <c r="G508" i="10"/>
  <c r="AD507" i="10" l="1"/>
  <c r="X964" i="10"/>
  <c r="X454" i="10"/>
  <c r="E508" i="10"/>
  <c r="F508" i="10"/>
  <c r="Z509" i="10"/>
  <c r="M509" i="10"/>
  <c r="B508" i="10"/>
  <c r="A508" i="10"/>
  <c r="G509" i="10"/>
  <c r="I510" i="10"/>
  <c r="AA509" i="10"/>
  <c r="K509" i="10"/>
  <c r="L508" i="10"/>
  <c r="AD508" i="10" l="1"/>
  <c r="X965" i="10"/>
  <c r="X455" i="10"/>
  <c r="F509" i="10"/>
  <c r="E509" i="10"/>
  <c r="Z510" i="10"/>
  <c r="M510" i="10"/>
  <c r="B509" i="10"/>
  <c r="A509" i="10"/>
  <c r="I511" i="10"/>
  <c r="K510" i="10"/>
  <c r="AA510" i="10"/>
  <c r="G510" i="10"/>
  <c r="L509" i="10"/>
  <c r="AD509" i="10" l="1"/>
  <c r="X966" i="10"/>
  <c r="X456" i="10"/>
  <c r="E510" i="10"/>
  <c r="F510" i="10"/>
  <c r="Z511" i="10"/>
  <c r="M511" i="10"/>
  <c r="B510" i="10"/>
  <c r="A510" i="10"/>
  <c r="L510" i="10"/>
  <c r="I512" i="10"/>
  <c r="AA511" i="10"/>
  <c r="K511" i="10"/>
  <c r="G511" i="10"/>
  <c r="AD510" i="10" l="1"/>
  <c r="X967" i="10"/>
  <c r="X457" i="10"/>
  <c r="E511" i="10"/>
  <c r="F511" i="10"/>
  <c r="Z512" i="10"/>
  <c r="M512" i="10"/>
  <c r="B511" i="10"/>
  <c r="G512" i="10"/>
  <c r="AA512" i="10"/>
  <c r="I513" i="10"/>
  <c r="K512" i="10"/>
  <c r="L511" i="10"/>
  <c r="A511" i="10"/>
  <c r="AD511" i="10" l="1"/>
  <c r="X968" i="10"/>
  <c r="X458" i="10"/>
  <c r="F512" i="10"/>
  <c r="E512" i="10"/>
  <c r="Z513" i="10"/>
  <c r="M513" i="10"/>
  <c r="B512" i="10"/>
  <c r="A512" i="10"/>
  <c r="L512" i="10"/>
  <c r="AA513" i="10"/>
  <c r="I514" i="10"/>
  <c r="G513" i="10"/>
  <c r="K513" i="10"/>
  <c r="AD512" i="10" l="1"/>
  <c r="X969" i="10"/>
  <c r="X459" i="10"/>
  <c r="F513" i="10"/>
  <c r="E513" i="10"/>
  <c r="Z514" i="10"/>
  <c r="M514" i="10"/>
  <c r="B513" i="10"/>
  <c r="A513" i="10"/>
  <c r="AA514" i="10"/>
  <c r="G514" i="10"/>
  <c r="I515" i="10"/>
  <c r="K514" i="10"/>
  <c r="L513" i="10"/>
  <c r="AD513" i="10" l="1"/>
  <c r="X970" i="10"/>
  <c r="X460" i="10"/>
  <c r="E514" i="10"/>
  <c r="F514" i="10"/>
  <c r="Z515" i="10"/>
  <c r="M515" i="10"/>
  <c r="B514" i="10"/>
  <c r="A514" i="10"/>
  <c r="L514" i="10"/>
  <c r="AA515" i="10"/>
  <c r="G515" i="10"/>
  <c r="I516" i="10"/>
  <c r="K515" i="10"/>
  <c r="X971" i="10" l="1"/>
  <c r="AD514" i="10"/>
  <c r="X461" i="10"/>
  <c r="F515" i="10"/>
  <c r="E515" i="10"/>
  <c r="Z516" i="10"/>
  <c r="M516" i="10"/>
  <c r="B515" i="10"/>
  <c r="A515" i="10"/>
  <c r="L515" i="10"/>
  <c r="G516" i="10"/>
  <c r="AA516" i="10"/>
  <c r="K516" i="10"/>
  <c r="I517" i="10"/>
  <c r="X972" i="10" l="1"/>
  <c r="AD515" i="10"/>
  <c r="X462" i="10"/>
  <c r="F516" i="10"/>
  <c r="E516" i="10"/>
  <c r="Z517" i="10"/>
  <c r="M517" i="10"/>
  <c r="B516" i="10"/>
  <c r="L516" i="10"/>
  <c r="A516" i="10"/>
  <c r="G517" i="10"/>
  <c r="K517" i="10"/>
  <c r="AA517" i="10"/>
  <c r="I518" i="10"/>
  <c r="X973" i="10" l="1"/>
  <c r="X463" i="10"/>
  <c r="AD516" i="10"/>
  <c r="F517" i="10"/>
  <c r="E517" i="10"/>
  <c r="Z518" i="10"/>
  <c r="M518" i="10"/>
  <c r="B517" i="10"/>
  <c r="L517" i="10"/>
  <c r="A517" i="10"/>
  <c r="I519" i="10"/>
  <c r="K518" i="10"/>
  <c r="AA518" i="10"/>
  <c r="G518" i="10"/>
  <c r="X464" i="10" l="1"/>
  <c r="X974" i="10"/>
  <c r="AD517" i="10"/>
  <c r="E518" i="10"/>
  <c r="F518" i="10"/>
  <c r="Z519" i="10"/>
  <c r="M519" i="10"/>
  <c r="B518" i="10"/>
  <c r="A518" i="10"/>
  <c r="L518" i="10"/>
  <c r="I520" i="10"/>
  <c r="G519" i="10"/>
  <c r="K519" i="10"/>
  <c r="AA519" i="10"/>
  <c r="X465" i="10" l="1"/>
  <c r="X975" i="10"/>
  <c r="AD518" i="10"/>
  <c r="F519" i="10"/>
  <c r="E519" i="10"/>
  <c r="Z520" i="10"/>
  <c r="M520" i="10"/>
  <c r="B519" i="10"/>
  <c r="A519" i="10"/>
  <c r="AA520" i="10"/>
  <c r="K520" i="10"/>
  <c r="I521" i="10"/>
  <c r="G520" i="10"/>
  <c r="L519" i="10"/>
  <c r="X466" i="10" l="1"/>
  <c r="X976" i="10"/>
  <c r="AD519" i="10"/>
  <c r="F520" i="10"/>
  <c r="E520" i="10"/>
  <c r="M521" i="10"/>
  <c r="B520" i="10"/>
  <c r="A520" i="10"/>
  <c r="G521" i="10"/>
  <c r="K521" i="10"/>
  <c r="AA521" i="10"/>
  <c r="I522" i="10"/>
  <c r="L520" i="10"/>
  <c r="X467" i="10" l="1"/>
  <c r="X977" i="10"/>
  <c r="AD520" i="10"/>
  <c r="E521" i="10"/>
  <c r="F521" i="10"/>
  <c r="M522" i="10"/>
  <c r="B521" i="10"/>
  <c r="A521" i="10"/>
  <c r="L521" i="10"/>
  <c r="G522" i="10"/>
  <c r="I523" i="10"/>
  <c r="AA522" i="10"/>
  <c r="K522" i="10"/>
  <c r="X978" i="10" l="1"/>
  <c r="AD521" i="10"/>
  <c r="F522" i="10"/>
  <c r="E522" i="10"/>
  <c r="M523" i="10"/>
  <c r="B522" i="10"/>
  <c r="A522" i="10"/>
  <c r="G523" i="10"/>
  <c r="I524" i="10"/>
  <c r="K523" i="10"/>
  <c r="AA523" i="10"/>
  <c r="L522" i="10"/>
  <c r="X469" i="10" l="1"/>
  <c r="X468" i="10"/>
  <c r="AD522" i="10"/>
  <c r="F523" i="10"/>
  <c r="E523" i="10"/>
  <c r="M524" i="10"/>
  <c r="B523" i="10"/>
  <c r="A523" i="10"/>
  <c r="L523" i="10"/>
  <c r="I525" i="10"/>
  <c r="G524" i="10"/>
  <c r="K524" i="10"/>
  <c r="AA524" i="10"/>
  <c r="X470" i="10" l="1"/>
  <c r="X980" i="10"/>
  <c r="X979" i="10"/>
  <c r="X981" i="10"/>
  <c r="AD523" i="10"/>
  <c r="F524" i="10"/>
  <c r="E524" i="10"/>
  <c r="M525" i="10"/>
  <c r="B524" i="10"/>
  <c r="I526" i="10"/>
  <c r="A524" i="10"/>
  <c r="K525" i="10"/>
  <c r="AA525" i="10"/>
  <c r="G525" i="10"/>
  <c r="L524" i="10"/>
  <c r="X471" i="10" l="1"/>
  <c r="X982" i="10"/>
  <c r="AD524" i="10"/>
  <c r="F525" i="10"/>
  <c r="E525" i="10"/>
  <c r="M526" i="10"/>
  <c r="B525" i="10"/>
  <c r="I527" i="10"/>
  <c r="K526" i="10"/>
  <c r="AA526" i="10"/>
  <c r="G526" i="10"/>
  <c r="A525" i="10"/>
  <c r="L525" i="10"/>
  <c r="X472" i="10" l="1"/>
  <c r="AD525" i="10"/>
  <c r="X473" i="10"/>
  <c r="F526" i="10"/>
  <c r="E526" i="10"/>
  <c r="M527" i="10"/>
  <c r="B526" i="10"/>
  <c r="L526" i="10"/>
  <c r="I528" i="10"/>
  <c r="K527" i="10"/>
  <c r="G527" i="10"/>
  <c r="AA527" i="10"/>
  <c r="A526" i="10"/>
  <c r="X984" i="10" l="1"/>
  <c r="X983" i="10"/>
  <c r="AD526" i="10"/>
  <c r="E527" i="10"/>
  <c r="F527" i="10"/>
  <c r="X474" i="10"/>
  <c r="M528" i="10"/>
  <c r="B527" i="10"/>
  <c r="L527" i="10"/>
  <c r="K528" i="10"/>
  <c r="I529" i="10"/>
  <c r="AA528" i="10"/>
  <c r="G528" i="10"/>
  <c r="A527" i="10"/>
  <c r="X985" i="10" l="1"/>
  <c r="AD527" i="10"/>
  <c r="X986" i="10"/>
  <c r="F528" i="10"/>
  <c r="X475" i="10"/>
  <c r="E528" i="10"/>
  <c r="M529" i="10"/>
  <c r="B528" i="10"/>
  <c r="L528" i="10"/>
  <c r="AA529" i="10"/>
  <c r="I530" i="10"/>
  <c r="K529" i="10"/>
  <c r="G529" i="10"/>
  <c r="A528" i="10"/>
  <c r="AD528" i="10" l="1"/>
  <c r="F529" i="10"/>
  <c r="E529" i="10"/>
  <c r="X476" i="10"/>
  <c r="X987" i="10"/>
  <c r="M530" i="10"/>
  <c r="B529" i="10"/>
  <c r="AA530" i="10"/>
  <c r="K530" i="10"/>
  <c r="L529" i="10"/>
  <c r="I531" i="10"/>
  <c r="G530" i="10"/>
  <c r="A529" i="10"/>
  <c r="AD529" i="10" l="1"/>
  <c r="E530" i="10"/>
  <c r="X477" i="10"/>
  <c r="F530" i="10"/>
  <c r="X988" i="10"/>
  <c r="M531" i="10"/>
  <c r="B530" i="10"/>
  <c r="AA531" i="10"/>
  <c r="L530" i="10"/>
  <c r="G531" i="10"/>
  <c r="I532" i="10"/>
  <c r="K531" i="10"/>
  <c r="A530" i="10"/>
  <c r="AD530" i="10" l="1"/>
  <c r="X478" i="10"/>
  <c r="F531" i="10"/>
  <c r="E531" i="10"/>
  <c r="X989" i="10"/>
  <c r="M532" i="10"/>
  <c r="B531" i="10"/>
  <c r="L531" i="10"/>
  <c r="A531" i="10"/>
  <c r="AA532" i="10"/>
  <c r="K532" i="10"/>
  <c r="I533" i="10"/>
  <c r="G532" i="10"/>
  <c r="AD531" i="10" l="1"/>
  <c r="E532" i="10"/>
  <c r="F532" i="10"/>
  <c r="X990" i="10"/>
  <c r="X479" i="10"/>
  <c r="M533" i="10"/>
  <c r="A532" i="10"/>
  <c r="B532" i="10"/>
  <c r="L532" i="10"/>
  <c r="I534" i="10"/>
  <c r="G533" i="10"/>
  <c r="K533" i="10"/>
  <c r="AA533" i="10"/>
  <c r="AD532" i="10" l="1"/>
  <c r="X991" i="10"/>
  <c r="F533" i="10"/>
  <c r="E533" i="10"/>
  <c r="X480" i="10"/>
  <c r="M534" i="10"/>
  <c r="B533" i="10"/>
  <c r="L533" i="10"/>
  <c r="AA534" i="10"/>
  <c r="A533" i="10"/>
  <c r="G534" i="10"/>
  <c r="I535" i="10"/>
  <c r="K534" i="10"/>
  <c r="AD533" i="10" l="1"/>
  <c r="F534" i="10"/>
  <c r="E534" i="10"/>
  <c r="X481" i="10"/>
  <c r="X992" i="10"/>
  <c r="M535" i="10"/>
  <c r="L534" i="10"/>
  <c r="B534" i="10"/>
  <c r="AA535" i="10"/>
  <c r="I536" i="10"/>
  <c r="A534" i="10"/>
  <c r="K535" i="10"/>
  <c r="G535" i="10"/>
  <c r="AD534" i="10" l="1"/>
  <c r="E535" i="10"/>
  <c r="X482" i="10"/>
  <c r="F535" i="10"/>
  <c r="X993" i="10"/>
  <c r="M536" i="10"/>
  <c r="L535" i="10"/>
  <c r="B535" i="10"/>
  <c r="K536" i="10"/>
  <c r="AA536" i="10"/>
  <c r="G536" i="10"/>
  <c r="I537" i="10"/>
  <c r="A535" i="10"/>
  <c r="AD535" i="10" l="1"/>
  <c r="X483" i="10"/>
  <c r="E536" i="10"/>
  <c r="F536" i="10"/>
  <c r="X994" i="10"/>
  <c r="M537" i="10"/>
  <c r="L536" i="10"/>
  <c r="B536" i="10"/>
  <c r="A536" i="10"/>
  <c r="AA537" i="10"/>
  <c r="G537" i="10"/>
  <c r="K537" i="10"/>
  <c r="I538" i="10"/>
  <c r="AD536" i="10" l="1"/>
  <c r="F537" i="10"/>
  <c r="E537" i="10"/>
  <c r="X484" i="10"/>
  <c r="X995" i="10"/>
  <c r="M538" i="10"/>
  <c r="L537" i="10"/>
  <c r="B537" i="10"/>
  <c r="A537" i="10"/>
  <c r="G538" i="10"/>
  <c r="K538" i="10"/>
  <c r="AA538" i="10"/>
  <c r="I539" i="10"/>
  <c r="AD537" i="10" l="1"/>
  <c r="X485" i="10"/>
  <c r="F538" i="10"/>
  <c r="E538" i="10"/>
  <c r="X996" i="10"/>
  <c r="M539" i="10"/>
  <c r="B538" i="10"/>
  <c r="A538" i="10"/>
  <c r="L538" i="10"/>
  <c r="I540" i="10"/>
  <c r="AA539" i="10"/>
  <c r="K539" i="10"/>
  <c r="G539" i="10"/>
  <c r="AD538" i="10" l="1"/>
  <c r="E539" i="10"/>
  <c r="F539" i="10"/>
  <c r="X486" i="10"/>
  <c r="X997" i="10"/>
  <c r="M540" i="10"/>
  <c r="L539" i="10"/>
  <c r="B539" i="10"/>
  <c r="AA540" i="10"/>
  <c r="I541" i="10"/>
  <c r="K540" i="10"/>
  <c r="G540" i="10"/>
  <c r="A539" i="10"/>
  <c r="AD539" i="10" l="1"/>
  <c r="E540" i="10"/>
  <c r="X487" i="10"/>
  <c r="F540" i="10"/>
  <c r="X998" i="10"/>
  <c r="M541" i="10"/>
  <c r="B540" i="10"/>
  <c r="L540" i="10"/>
  <c r="G541" i="10"/>
  <c r="I542" i="10"/>
  <c r="AA541" i="10"/>
  <c r="K541" i="10"/>
  <c r="A540" i="10"/>
  <c r="AD540" i="10" l="1"/>
  <c r="F541" i="10"/>
  <c r="X488" i="10"/>
  <c r="E541" i="10"/>
  <c r="X999" i="10"/>
  <c r="M542" i="10"/>
  <c r="B541" i="10"/>
  <c r="L541" i="10"/>
  <c r="A541" i="10"/>
  <c r="I543" i="10"/>
  <c r="K542" i="10"/>
  <c r="AA542" i="10"/>
  <c r="G542" i="10"/>
  <c r="AD541" i="10" l="1"/>
  <c r="F542" i="10"/>
  <c r="E542" i="10"/>
  <c r="X489" i="10"/>
  <c r="X1000" i="10"/>
  <c r="M543" i="10"/>
  <c r="B542" i="10"/>
  <c r="L542" i="10"/>
  <c r="AA543" i="10"/>
  <c r="I544" i="10"/>
  <c r="G543" i="10"/>
  <c r="K543" i="10"/>
  <c r="A542" i="10"/>
  <c r="AD542" i="10" l="1"/>
  <c r="F543" i="10"/>
  <c r="X490" i="10"/>
  <c r="E543" i="10"/>
  <c r="X1001" i="10"/>
  <c r="M544" i="10"/>
  <c r="B543" i="10"/>
  <c r="L543" i="10"/>
  <c r="AA544" i="10"/>
  <c r="I545" i="10"/>
  <c r="K544" i="10"/>
  <c r="G544" i="10"/>
  <c r="A543" i="10"/>
  <c r="AD543" i="10" l="1"/>
  <c r="X1002" i="10"/>
  <c r="E544" i="10"/>
  <c r="X491" i="10"/>
  <c r="F544" i="10"/>
  <c r="M545" i="10"/>
  <c r="L544" i="10"/>
  <c r="B544" i="10"/>
  <c r="AA545" i="10"/>
  <c r="K545" i="10"/>
  <c r="I546" i="10"/>
  <c r="G545" i="10"/>
  <c r="A544" i="10"/>
  <c r="AD544" i="10" l="1"/>
  <c r="E545" i="10"/>
  <c r="X492" i="10"/>
  <c r="F545" i="10"/>
  <c r="X1003" i="10"/>
  <c r="M546" i="10"/>
  <c r="B545" i="10"/>
  <c r="L545" i="10"/>
  <c r="AA546" i="10"/>
  <c r="A545" i="10"/>
  <c r="I547" i="10"/>
  <c r="K546" i="10"/>
  <c r="G546" i="10"/>
  <c r="AD545" i="10" l="1"/>
  <c r="X493" i="10"/>
  <c r="E546" i="10"/>
  <c r="F546" i="10"/>
  <c r="X1004" i="10"/>
  <c r="M547" i="10"/>
  <c r="B546" i="10"/>
  <c r="L546" i="10"/>
  <c r="I548" i="10"/>
  <c r="K547" i="10"/>
  <c r="AA547" i="10"/>
  <c r="A546" i="10"/>
  <c r="G547" i="10"/>
  <c r="AD546" i="10" l="1"/>
  <c r="E547" i="10"/>
  <c r="X494" i="10"/>
  <c r="F547" i="10"/>
  <c r="X1005" i="10"/>
  <c r="M548" i="10"/>
  <c r="B547" i="10"/>
  <c r="L547" i="10"/>
  <c r="AA548" i="10"/>
  <c r="I549" i="10"/>
  <c r="K548" i="10"/>
  <c r="G548" i="10"/>
  <c r="A547" i="10"/>
  <c r="AD547" i="10" l="1"/>
  <c r="X495" i="10"/>
  <c r="F548" i="10"/>
  <c r="X1006" i="10"/>
  <c r="E548" i="10"/>
  <c r="M549" i="10"/>
  <c r="B548" i="10"/>
  <c r="L548" i="10"/>
  <c r="A548" i="10"/>
  <c r="G549" i="10"/>
  <c r="AA549" i="10"/>
  <c r="I550" i="10"/>
  <c r="K549" i="10"/>
  <c r="AD548" i="10" l="1"/>
  <c r="F549" i="10"/>
  <c r="E549" i="10"/>
  <c r="X496" i="10"/>
  <c r="X1007" i="10"/>
  <c r="M550" i="10"/>
  <c r="B549" i="10"/>
  <c r="L549" i="10"/>
  <c r="I551" i="10"/>
  <c r="G550" i="10"/>
  <c r="A549" i="10"/>
  <c r="AA550" i="10"/>
  <c r="K550" i="10"/>
  <c r="AD549" i="10" l="1"/>
  <c r="X1008" i="10"/>
  <c r="F550" i="10"/>
  <c r="E550" i="10"/>
  <c r="X497" i="10"/>
  <c r="M551" i="10"/>
  <c r="B550" i="10"/>
  <c r="L550" i="10"/>
  <c r="A550" i="10"/>
  <c r="AA551" i="10"/>
  <c r="K551" i="10"/>
  <c r="G551" i="10"/>
  <c r="I552" i="10"/>
  <c r="AD550" i="10" l="1"/>
  <c r="X498" i="10"/>
  <c r="E551" i="10"/>
  <c r="F551" i="10"/>
  <c r="X1009" i="10"/>
  <c r="M552" i="10"/>
  <c r="B551" i="10"/>
  <c r="L551" i="10"/>
  <c r="G552" i="10"/>
  <c r="A551" i="10"/>
  <c r="AA552" i="10"/>
  <c r="I553" i="10"/>
  <c r="K552" i="10"/>
  <c r="AD551" i="10" l="1"/>
  <c r="F552" i="10"/>
  <c r="E552" i="10"/>
  <c r="X1010" i="10"/>
  <c r="X499" i="10"/>
  <c r="M553" i="10"/>
  <c r="B552" i="10"/>
  <c r="L552" i="10"/>
  <c r="A552" i="10"/>
  <c r="G553" i="10"/>
  <c r="I554" i="10"/>
  <c r="AA553" i="10"/>
  <c r="K553" i="10"/>
  <c r="AD552" i="10" l="1"/>
  <c r="E553" i="10"/>
  <c r="F553" i="10"/>
  <c r="X1011" i="10"/>
  <c r="X500" i="10"/>
  <c r="W554" i="10"/>
  <c r="Z554" i="10"/>
  <c r="X554" i="10"/>
  <c r="M554" i="10"/>
  <c r="B553" i="10"/>
  <c r="L553" i="10"/>
  <c r="A553" i="10"/>
  <c r="I555" i="10"/>
  <c r="K554" i="10"/>
  <c r="G554" i="10"/>
  <c r="AA554" i="10"/>
  <c r="AD553" i="10" l="1"/>
  <c r="X1012" i="10"/>
  <c r="X501" i="10"/>
  <c r="F554" i="10"/>
  <c r="Z555" i="10"/>
  <c r="M555" i="10"/>
  <c r="B554" i="10"/>
  <c r="L554" i="10"/>
  <c r="G555" i="10"/>
  <c r="I556" i="10"/>
  <c r="AA555" i="10"/>
  <c r="A554" i="10"/>
  <c r="K555" i="10"/>
  <c r="AD554" i="10" l="1"/>
  <c r="W513" i="10"/>
  <c r="W1057" i="10"/>
  <c r="W505" i="10"/>
  <c r="W1049" i="10"/>
  <c r="W545" i="10"/>
  <c r="W537" i="10"/>
  <c r="W529" i="10"/>
  <c r="W1025" i="10"/>
  <c r="W553" i="10"/>
  <c r="W1041" i="10"/>
  <c r="W1033" i="10"/>
  <c r="W521" i="10"/>
  <c r="W1017" i="10"/>
  <c r="W552" i="10"/>
  <c r="W528" i="10"/>
  <c r="W504" i="10"/>
  <c r="W1040" i="10"/>
  <c r="W1016" i="10"/>
  <c r="W551" i="10"/>
  <c r="W527" i="10"/>
  <c r="W511" i="10"/>
  <c r="W1047" i="10"/>
  <c r="W1023" i="10"/>
  <c r="W1015" i="10"/>
  <c r="W550" i="10"/>
  <c r="W526" i="10"/>
  <c r="W1062" i="10"/>
  <c r="W1038" i="10"/>
  <c r="W1014" i="10"/>
  <c r="W533" i="10"/>
  <c r="W509" i="10"/>
  <c r="W1053" i="10"/>
  <c r="W1029" i="10"/>
  <c r="X502" i="10"/>
  <c r="F555" i="10"/>
  <c r="W548" i="10"/>
  <c r="W540" i="10"/>
  <c r="W532" i="10"/>
  <c r="W524" i="10"/>
  <c r="W516" i="10"/>
  <c r="W508" i="10"/>
  <c r="W1060" i="10"/>
  <c r="W1052" i="10"/>
  <c r="W1044" i="10"/>
  <c r="W1036" i="10"/>
  <c r="W1028" i="10"/>
  <c r="W1020" i="10"/>
  <c r="E555" i="10"/>
  <c r="W536" i="10"/>
  <c r="W512" i="10"/>
  <c r="W1048" i="10"/>
  <c r="W1024" i="10"/>
  <c r="W535" i="10"/>
  <c r="W1063" i="10"/>
  <c r="W1039" i="10"/>
  <c r="W542" i="10"/>
  <c r="W518" i="10"/>
  <c r="W1054" i="10"/>
  <c r="W1030" i="10"/>
  <c r="W549" i="10"/>
  <c r="W525" i="10"/>
  <c r="W1061" i="10"/>
  <c r="W1037" i="10"/>
  <c r="W547" i="10"/>
  <c r="W539" i="10"/>
  <c r="W531" i="10"/>
  <c r="W523" i="10"/>
  <c r="W515" i="10"/>
  <c r="W507" i="10"/>
  <c r="W1059" i="10"/>
  <c r="W1051" i="10"/>
  <c r="W1043" i="10"/>
  <c r="W1035" i="10"/>
  <c r="W1027" i="10"/>
  <c r="W1019" i="10"/>
  <c r="W544" i="10"/>
  <c r="W520" i="10"/>
  <c r="W1056" i="10"/>
  <c r="W1032" i="10"/>
  <c r="W543" i="10"/>
  <c r="W519" i="10"/>
  <c r="W1055" i="10"/>
  <c r="W1031" i="10"/>
  <c r="W534" i="10"/>
  <c r="W510" i="10"/>
  <c r="W1046" i="10"/>
  <c r="W1022" i="10"/>
  <c r="W541" i="10"/>
  <c r="W517" i="10"/>
  <c r="W1045" i="10"/>
  <c r="W1021" i="10"/>
  <c r="W546" i="10"/>
  <c r="W538" i="10"/>
  <c r="W530" i="10"/>
  <c r="W522" i="10"/>
  <c r="W514" i="10"/>
  <c r="W506" i="10"/>
  <c r="W1058" i="10"/>
  <c r="W1050" i="10"/>
  <c r="W1042" i="10"/>
  <c r="W1034" i="10"/>
  <c r="W1026" i="10"/>
  <c r="W1018" i="10"/>
  <c r="Z556" i="10"/>
  <c r="M556" i="10"/>
  <c r="B555" i="10"/>
  <c r="L555" i="10"/>
  <c r="I557" i="10"/>
  <c r="K556" i="10"/>
  <c r="G556" i="10"/>
  <c r="AA556" i="10"/>
  <c r="A555" i="10"/>
  <c r="AD555" i="10" l="1"/>
  <c r="Z1057" i="10"/>
  <c r="Z545" i="10"/>
  <c r="Z1049" i="10"/>
  <c r="Z1041" i="10"/>
  <c r="Z537" i="10"/>
  <c r="Z529" i="10"/>
  <c r="Z553" i="10"/>
  <c r="Z1033" i="10"/>
  <c r="Z521" i="10"/>
  <c r="Z523" i="10"/>
  <c r="Z522" i="10"/>
  <c r="Z541" i="10"/>
  <c r="Z531" i="10"/>
  <c r="Z1039" i="10"/>
  <c r="Z536" i="10"/>
  <c r="Z524" i="10"/>
  <c r="Z533" i="10"/>
  <c r="Z530" i="10"/>
  <c r="Z1032" i="10"/>
  <c r="Z1035" i="10"/>
  <c r="Z539" i="10"/>
  <c r="Z1063" i="10"/>
  <c r="Z532" i="10"/>
  <c r="X1014" i="10"/>
  <c r="Z547" i="10"/>
  <c r="Z540" i="10"/>
  <c r="Z1044" i="10"/>
  <c r="Z1062" i="10"/>
  <c r="Z1050" i="10"/>
  <c r="Z1055" i="10"/>
  <c r="Z544" i="10"/>
  <c r="Z1059" i="10"/>
  <c r="Z1037" i="10"/>
  <c r="Z1054" i="10"/>
  <c r="Z1052" i="10"/>
  <c r="Z526" i="10"/>
  <c r="Z1047" i="10"/>
  <c r="X504" i="10"/>
  <c r="Z549" i="10"/>
  <c r="Z538" i="10"/>
  <c r="Z1056" i="10"/>
  <c r="E554" i="10"/>
  <c r="Z546" i="10"/>
  <c r="Z1051" i="10"/>
  <c r="Z548" i="10"/>
  <c r="Z1058" i="10"/>
  <c r="Z1046" i="10"/>
  <c r="Z1061" i="10"/>
  <c r="Z1060" i="10"/>
  <c r="Z550" i="10"/>
  <c r="Z528" i="10"/>
  <c r="Z534" i="10"/>
  <c r="Z551" i="10"/>
  <c r="Z1034" i="10"/>
  <c r="Z1043" i="10"/>
  <c r="Z535" i="10"/>
  <c r="Z1036" i="10"/>
  <c r="Z1038" i="10"/>
  <c r="E556" i="10"/>
  <c r="Z1042" i="10"/>
  <c r="Z1031" i="10"/>
  <c r="Z1040" i="10"/>
  <c r="F556" i="10"/>
  <c r="Z1045" i="10"/>
  <c r="Z543" i="10"/>
  <c r="Z525" i="10"/>
  <c r="Z542" i="10"/>
  <c r="Z1048" i="10"/>
  <c r="Z1053" i="10"/>
  <c r="Z527" i="10"/>
  <c r="Z552" i="10"/>
  <c r="Z557" i="10"/>
  <c r="M557" i="10"/>
  <c r="B556" i="10"/>
  <c r="L556" i="10"/>
  <c r="G557" i="10"/>
  <c r="I558" i="10"/>
  <c r="AA557" i="10"/>
  <c r="K557" i="10"/>
  <c r="A556" i="10"/>
  <c r="AD556" i="10" l="1"/>
  <c r="E557" i="10"/>
  <c r="X1015" i="10"/>
  <c r="F557" i="10"/>
  <c r="X505" i="10"/>
  <c r="Z558" i="10"/>
  <c r="M558" i="10"/>
  <c r="B557" i="10"/>
  <c r="A557" i="10"/>
  <c r="L557" i="10"/>
  <c r="K558" i="10"/>
  <c r="G558" i="10"/>
  <c r="AA558" i="10"/>
  <c r="I559" i="10"/>
  <c r="AD557" i="10" l="1"/>
  <c r="E558" i="10"/>
  <c r="F558" i="10"/>
  <c r="X506" i="10"/>
  <c r="X1016" i="10"/>
  <c r="Z559" i="10"/>
  <c r="M559" i="10"/>
  <c r="B558" i="10"/>
  <c r="L558" i="10"/>
  <c r="A558" i="10"/>
  <c r="G559" i="10"/>
  <c r="K559" i="10"/>
  <c r="I560" i="10"/>
  <c r="AA559" i="10"/>
  <c r="AD558" i="10" l="1"/>
  <c r="F559" i="10"/>
  <c r="X507" i="10"/>
  <c r="E559" i="10"/>
  <c r="X1017" i="10"/>
  <c r="Z560" i="10"/>
  <c r="M560" i="10"/>
  <c r="B559" i="10"/>
  <c r="L559" i="10"/>
  <c r="AA560" i="10"/>
  <c r="G560" i="10"/>
  <c r="A559" i="10"/>
  <c r="I561" i="10"/>
  <c r="K560" i="10"/>
  <c r="AD559" i="10" l="1"/>
  <c r="F560" i="10"/>
  <c r="E560" i="10"/>
  <c r="X508" i="10"/>
  <c r="X1018" i="10"/>
  <c r="Z561" i="10"/>
  <c r="M561" i="10"/>
  <c r="B560" i="10"/>
  <c r="L560" i="10"/>
  <c r="A560" i="10"/>
  <c r="AA561" i="10"/>
  <c r="I562" i="10"/>
  <c r="K561" i="10"/>
  <c r="G561" i="10"/>
  <c r="AD560" i="10" l="1"/>
  <c r="E561" i="10"/>
  <c r="F561" i="10"/>
  <c r="X509" i="10"/>
  <c r="X1019" i="10"/>
  <c r="Z562" i="10"/>
  <c r="M562" i="10"/>
  <c r="B561" i="10"/>
  <c r="L561" i="10"/>
  <c r="AA562" i="10"/>
  <c r="G562" i="10"/>
  <c r="I563" i="10"/>
  <c r="A561" i="10"/>
  <c r="K562" i="10"/>
  <c r="AD561" i="10" l="1"/>
  <c r="E562" i="10"/>
  <c r="F562" i="10"/>
  <c r="X510" i="10"/>
  <c r="X1020" i="10"/>
  <c r="Z563" i="10"/>
  <c r="M563" i="10"/>
  <c r="B562" i="10"/>
  <c r="A562" i="10"/>
  <c r="L562" i="10"/>
  <c r="G563" i="10"/>
  <c r="I564" i="10"/>
  <c r="K563" i="10"/>
  <c r="AA563" i="10"/>
  <c r="AD562" i="10" l="1"/>
  <c r="E563" i="10"/>
  <c r="F563" i="10"/>
  <c r="X511" i="10"/>
  <c r="X1021" i="10"/>
  <c r="Z564" i="10"/>
  <c r="M564" i="10"/>
  <c r="B563" i="10"/>
  <c r="L563" i="10"/>
  <c r="A563" i="10"/>
  <c r="K564" i="10"/>
  <c r="G564" i="10"/>
  <c r="AA564" i="10"/>
  <c r="I565" i="10"/>
  <c r="AD563" i="10" l="1"/>
  <c r="E564" i="10"/>
  <c r="F564" i="10"/>
  <c r="X512" i="10"/>
  <c r="X1022" i="10"/>
  <c r="Z565" i="10"/>
  <c r="M565" i="10"/>
  <c r="B564" i="10"/>
  <c r="L564" i="10"/>
  <c r="I566" i="10"/>
  <c r="A564" i="10"/>
  <c r="G565" i="10"/>
  <c r="AA565" i="10"/>
  <c r="K565" i="10"/>
  <c r="AD564" i="10" l="1"/>
  <c r="X513" i="10"/>
  <c r="F565" i="10"/>
  <c r="E565" i="10"/>
  <c r="X1023" i="10"/>
  <c r="Z566" i="10"/>
  <c r="M566" i="10"/>
  <c r="B565" i="10"/>
  <c r="AA566" i="10"/>
  <c r="L565" i="10"/>
  <c r="K566" i="10"/>
  <c r="G566" i="10"/>
  <c r="I567" i="10"/>
  <c r="A565" i="10"/>
  <c r="AD565" i="10" l="1"/>
  <c r="E566" i="10"/>
  <c r="F566" i="10"/>
  <c r="X1024" i="10"/>
  <c r="X514" i="10"/>
  <c r="Z567" i="10"/>
  <c r="M567" i="10"/>
  <c r="B566" i="10"/>
  <c r="L566" i="10"/>
  <c r="A566" i="10"/>
  <c r="AA567" i="10"/>
  <c r="G567" i="10"/>
  <c r="I568" i="10"/>
  <c r="K567" i="10"/>
  <c r="AD566" i="10" l="1"/>
  <c r="X1025" i="10"/>
  <c r="F567" i="10"/>
  <c r="E567" i="10"/>
  <c r="X515" i="10"/>
  <c r="Z568" i="10"/>
  <c r="M568" i="10"/>
  <c r="B567" i="10"/>
  <c r="L567" i="10"/>
  <c r="K568" i="10"/>
  <c r="A567" i="10"/>
  <c r="I569" i="10"/>
  <c r="G568" i="10"/>
  <c r="AA568" i="10"/>
  <c r="AD567" i="10" l="1"/>
  <c r="E568" i="10"/>
  <c r="F568" i="10"/>
  <c r="X516" i="10"/>
  <c r="X1026" i="10"/>
  <c r="Z569" i="10"/>
  <c r="M569" i="10"/>
  <c r="B568" i="10"/>
  <c r="L568" i="10"/>
  <c r="A568" i="10"/>
  <c r="I570" i="10"/>
  <c r="G569" i="10"/>
  <c r="K569" i="10"/>
  <c r="AA569" i="10"/>
  <c r="AD568" i="10" l="1"/>
  <c r="X517" i="10"/>
  <c r="E569" i="10"/>
  <c r="F569" i="10"/>
  <c r="X1027" i="10"/>
  <c r="Z570" i="10"/>
  <c r="M570" i="10"/>
  <c r="L569" i="10"/>
  <c r="B569" i="10"/>
  <c r="AA570" i="10"/>
  <c r="G570" i="10"/>
  <c r="I571" i="10"/>
  <c r="K570" i="10"/>
  <c r="A569" i="10"/>
  <c r="AD569" i="10" l="1"/>
  <c r="E570" i="10"/>
  <c r="F570" i="10"/>
  <c r="X1028" i="10"/>
  <c r="X518" i="10"/>
  <c r="Z571" i="10"/>
  <c r="M571" i="10"/>
  <c r="L570" i="10"/>
  <c r="B570" i="10"/>
  <c r="A570" i="10"/>
  <c r="G571" i="10"/>
  <c r="I572" i="10"/>
  <c r="K571" i="10"/>
  <c r="AA571" i="10"/>
  <c r="AD570" i="10" l="1"/>
  <c r="X1029" i="10"/>
  <c r="F571" i="10"/>
  <c r="E571" i="10"/>
  <c r="X519" i="10"/>
  <c r="M572" i="10"/>
  <c r="B571" i="10"/>
  <c r="A571" i="10"/>
  <c r="I573" i="10"/>
  <c r="K572" i="10"/>
  <c r="AA572" i="10"/>
  <c r="L571" i="10"/>
  <c r="G572" i="10"/>
  <c r="AD571" i="10" l="1"/>
  <c r="F572" i="10"/>
  <c r="E572" i="10"/>
  <c r="X520" i="10"/>
  <c r="X1030" i="10"/>
  <c r="M573" i="10"/>
  <c r="B572" i="10"/>
  <c r="L572" i="10"/>
  <c r="I574" i="10"/>
  <c r="G573" i="10"/>
  <c r="K573" i="10"/>
  <c r="AA573" i="10"/>
  <c r="A572" i="10"/>
  <c r="AD572" i="10" l="1"/>
  <c r="X521" i="10"/>
  <c r="X1031" i="10"/>
  <c r="F573" i="10"/>
  <c r="E573" i="10"/>
  <c r="M574" i="10"/>
  <c r="B573" i="10"/>
  <c r="I575" i="10"/>
  <c r="L573" i="10"/>
  <c r="K574" i="10"/>
  <c r="AA574" i="10"/>
  <c r="G574" i="10"/>
  <c r="A573" i="10"/>
  <c r="AD573" i="10" l="1"/>
  <c r="E574" i="10"/>
  <c r="X1032" i="10"/>
  <c r="F574" i="10"/>
  <c r="X522" i="10"/>
  <c r="M575" i="10"/>
  <c r="B574" i="10"/>
  <c r="K575" i="10"/>
  <c r="G575" i="10"/>
  <c r="I576" i="10"/>
  <c r="AA575" i="10"/>
  <c r="A574" i="10"/>
  <c r="L574" i="10"/>
  <c r="AD574" i="10" l="1"/>
  <c r="X1033" i="10"/>
  <c r="E575" i="10"/>
  <c r="X523" i="10"/>
  <c r="F575" i="10"/>
  <c r="M576" i="10"/>
  <c r="L575" i="10"/>
  <c r="B575" i="10"/>
  <c r="A575" i="10"/>
  <c r="I577" i="10"/>
  <c r="K576" i="10"/>
  <c r="G576" i="10"/>
  <c r="AA576" i="10"/>
  <c r="AD575" i="10" l="1"/>
  <c r="F576" i="10"/>
  <c r="E576" i="10"/>
  <c r="X524" i="10"/>
  <c r="X1034" i="10"/>
  <c r="M577" i="10"/>
  <c r="AA577" i="10"/>
  <c r="B576" i="10"/>
  <c r="L576" i="10"/>
  <c r="K577" i="10"/>
  <c r="I578" i="10"/>
  <c r="G577" i="10"/>
  <c r="A576" i="10"/>
  <c r="AD576" i="10" l="1"/>
  <c r="E577" i="10"/>
  <c r="F577" i="10"/>
  <c r="X1035" i="10"/>
  <c r="X525" i="10"/>
  <c r="M578" i="10"/>
  <c r="L577" i="10"/>
  <c r="B577" i="10"/>
  <c r="AA578" i="10"/>
  <c r="K578" i="10"/>
  <c r="G578" i="10"/>
  <c r="A577" i="10"/>
  <c r="I579" i="10"/>
  <c r="AD577" i="10" l="1"/>
  <c r="X1036" i="10"/>
  <c r="A578" i="10"/>
  <c r="F578" i="10"/>
  <c r="X526" i="10"/>
  <c r="E578" i="10"/>
  <c r="M579" i="10"/>
  <c r="L578" i="10"/>
  <c r="AA579" i="10"/>
  <c r="B578" i="10"/>
  <c r="G579" i="10"/>
  <c r="I580" i="10"/>
  <c r="K579" i="10"/>
  <c r="AD578" i="10" l="1"/>
  <c r="X1037" i="10"/>
  <c r="E579" i="10"/>
  <c r="F579" i="10"/>
  <c r="X527" i="10"/>
  <c r="M580" i="10"/>
  <c r="I581" i="10"/>
  <c r="L579" i="10"/>
  <c r="B579" i="10"/>
  <c r="G580" i="10"/>
  <c r="AA580" i="10"/>
  <c r="A579" i="10"/>
  <c r="K580" i="10"/>
  <c r="AD579" i="10" l="1"/>
  <c r="X528" i="10"/>
  <c r="F580" i="10"/>
  <c r="X1038" i="10"/>
  <c r="E580" i="10"/>
  <c r="M581" i="10"/>
  <c r="AA581" i="10"/>
  <c r="K581" i="10"/>
  <c r="G581" i="10"/>
  <c r="I582" i="10"/>
  <c r="B580" i="10"/>
  <c r="A580" i="10"/>
  <c r="L580" i="10"/>
  <c r="AD580" i="10" l="1"/>
  <c r="F581" i="10"/>
  <c r="X1039" i="10"/>
  <c r="B581" i="10"/>
  <c r="X529" i="10"/>
  <c r="E581" i="10"/>
  <c r="M582" i="10"/>
  <c r="L581" i="10"/>
  <c r="AA582" i="10"/>
  <c r="G582" i="10"/>
  <c r="K582" i="10"/>
  <c r="A581" i="10"/>
  <c r="I583" i="10"/>
  <c r="AD581" i="10" l="1"/>
  <c r="X1040" i="10"/>
  <c r="F582" i="10"/>
  <c r="B582" i="10"/>
  <c r="X530" i="10"/>
  <c r="E582" i="10"/>
  <c r="M583" i="10"/>
  <c r="L582" i="10"/>
  <c r="I584" i="10"/>
  <c r="G583" i="10"/>
  <c r="A582" i="10"/>
  <c r="AA583" i="10"/>
  <c r="K583" i="10"/>
  <c r="AD582" i="10" l="1"/>
  <c r="F583" i="10"/>
  <c r="B583" i="10"/>
  <c r="X531" i="10"/>
  <c r="X1041" i="10"/>
  <c r="E583" i="10"/>
  <c r="M584" i="10"/>
  <c r="L583" i="10"/>
  <c r="A583" i="10"/>
  <c r="I585" i="10"/>
  <c r="AA584" i="10"/>
  <c r="K584" i="10"/>
  <c r="G584" i="10"/>
  <c r="AD583" i="10" l="1"/>
  <c r="X532" i="10"/>
  <c r="F584" i="10"/>
  <c r="A584" i="10"/>
  <c r="X1042" i="10"/>
  <c r="E584" i="10"/>
  <c r="M585" i="10"/>
  <c r="L584" i="10"/>
  <c r="G585" i="10"/>
  <c r="AA585" i="10"/>
  <c r="K585" i="10"/>
  <c r="I586" i="10"/>
  <c r="B584" i="10"/>
  <c r="AD584" i="10" l="1"/>
  <c r="X1043" i="10"/>
  <c r="A585" i="10"/>
  <c r="F585" i="10"/>
  <c r="X533" i="10"/>
  <c r="E585" i="10"/>
  <c r="M586" i="10"/>
  <c r="L585" i="10"/>
  <c r="B585" i="10"/>
  <c r="I587" i="10"/>
  <c r="AA586" i="10"/>
  <c r="K586" i="10"/>
  <c r="G586" i="10"/>
  <c r="AD585" i="10" l="1"/>
  <c r="F586" i="10"/>
  <c r="X534" i="10"/>
  <c r="X1044" i="10"/>
  <c r="B586" i="10"/>
  <c r="E586" i="10"/>
  <c r="M587" i="10"/>
  <c r="L586" i="10"/>
  <c r="G587" i="10"/>
  <c r="K587" i="10"/>
  <c r="I588" i="10"/>
  <c r="AA587" i="10"/>
  <c r="A586" i="10"/>
  <c r="AD586" i="10" l="1"/>
  <c r="X1045" i="10"/>
  <c r="F587" i="10"/>
  <c r="X535" i="10"/>
  <c r="A587" i="10"/>
  <c r="E587" i="10"/>
  <c r="M588" i="10"/>
  <c r="L587" i="10"/>
  <c r="B587" i="10"/>
  <c r="I589" i="10"/>
  <c r="AA588" i="10"/>
  <c r="K588" i="10"/>
  <c r="G588" i="10"/>
  <c r="AD587" i="10" l="1"/>
  <c r="X536" i="10"/>
  <c r="B588" i="10"/>
  <c r="X1046" i="10"/>
  <c r="F588" i="10"/>
  <c r="E588" i="10"/>
  <c r="M589" i="10"/>
  <c r="L588" i="10"/>
  <c r="G589" i="10"/>
  <c r="AA589" i="10"/>
  <c r="I590" i="10"/>
  <c r="K589" i="10"/>
  <c r="A588" i="10"/>
  <c r="AD588" i="10" l="1"/>
  <c r="X1047" i="10"/>
  <c r="F589" i="10"/>
  <c r="A589" i="10"/>
  <c r="X537" i="10"/>
  <c r="E589" i="10"/>
  <c r="M590" i="10"/>
  <c r="L589" i="10"/>
  <c r="B589" i="10"/>
  <c r="K590" i="10"/>
  <c r="I591" i="10"/>
  <c r="G590" i="10"/>
  <c r="AA590" i="10"/>
  <c r="AD589" i="10" l="1"/>
  <c r="A590" i="10"/>
  <c r="F590" i="10"/>
  <c r="X538" i="10"/>
  <c r="X1048" i="10"/>
  <c r="E590" i="10"/>
  <c r="M591" i="10"/>
  <c r="L590" i="10"/>
  <c r="I592" i="10"/>
  <c r="G591" i="10"/>
  <c r="AA591" i="10"/>
  <c r="K591" i="10"/>
  <c r="B590" i="10"/>
  <c r="AD590" i="10" l="1"/>
  <c r="F591" i="10"/>
  <c r="B591" i="10"/>
  <c r="X539" i="10"/>
  <c r="X1049" i="10"/>
  <c r="E591" i="10"/>
  <c r="M592" i="10"/>
  <c r="L591" i="10"/>
  <c r="AA592" i="10"/>
  <c r="G592" i="10"/>
  <c r="K592" i="10"/>
  <c r="I593" i="10"/>
  <c r="A591" i="10"/>
  <c r="AD591" i="10" l="1"/>
  <c r="F592" i="10"/>
  <c r="X540" i="10"/>
  <c r="B592" i="10"/>
  <c r="X1050" i="10"/>
  <c r="E592" i="10"/>
  <c r="M593" i="10"/>
  <c r="L592" i="10"/>
  <c r="A592" i="10"/>
  <c r="K593" i="10"/>
  <c r="AA593" i="10"/>
  <c r="G593" i="10"/>
  <c r="I594" i="10"/>
  <c r="AD592" i="10" l="1"/>
  <c r="X541" i="10"/>
  <c r="B593" i="10"/>
  <c r="F593" i="10"/>
  <c r="X1051" i="10"/>
  <c r="E593" i="10"/>
  <c r="M594" i="10"/>
  <c r="L593" i="10"/>
  <c r="K594" i="10"/>
  <c r="A593" i="10"/>
  <c r="G594" i="10"/>
  <c r="AA594" i="10"/>
  <c r="I595" i="10"/>
  <c r="AD593" i="10" l="1"/>
  <c r="A594" i="10"/>
  <c r="X1052" i="10"/>
  <c r="X542" i="10"/>
  <c r="F594" i="10"/>
  <c r="E594" i="10"/>
  <c r="M595" i="10"/>
  <c r="L594" i="10"/>
  <c r="I596" i="10"/>
  <c r="G595" i="10"/>
  <c r="K595" i="10"/>
  <c r="AA595" i="10"/>
  <c r="B594" i="10"/>
  <c r="AD594" i="10" l="1"/>
  <c r="X543" i="10"/>
  <c r="X1053" i="10"/>
  <c r="F595" i="10"/>
  <c r="A595" i="10"/>
  <c r="E595" i="10"/>
  <c r="M596" i="10"/>
  <c r="L595" i="10"/>
  <c r="I597" i="10"/>
  <c r="G596" i="10"/>
  <c r="AA596" i="10"/>
  <c r="K596" i="10"/>
  <c r="B595" i="10"/>
  <c r="AD595" i="10" l="1"/>
  <c r="F596" i="10"/>
  <c r="X1054" i="10"/>
  <c r="B596" i="10"/>
  <c r="X544" i="10"/>
  <c r="E596" i="10"/>
  <c r="M597" i="10"/>
  <c r="L596" i="10"/>
  <c r="K597" i="10"/>
  <c r="AA597" i="10"/>
  <c r="G597" i="10"/>
  <c r="I598" i="10"/>
  <c r="A596" i="10"/>
  <c r="AD596" i="10" l="1"/>
  <c r="X1055" i="10"/>
  <c r="X545" i="10"/>
  <c r="F597" i="10"/>
  <c r="A597" i="10"/>
  <c r="E597" i="10"/>
  <c r="M598" i="10"/>
  <c r="L597" i="10"/>
  <c r="B597" i="10"/>
  <c r="I599" i="10"/>
  <c r="G598" i="10"/>
  <c r="AA598" i="10"/>
  <c r="K598" i="10"/>
  <c r="AD597" i="10" l="1"/>
  <c r="B598" i="10"/>
  <c r="X546" i="10"/>
  <c r="F598" i="10"/>
  <c r="X1056" i="10"/>
  <c r="E598" i="10"/>
  <c r="M599" i="10"/>
  <c r="L598" i="10"/>
  <c r="I600" i="10"/>
  <c r="K599" i="10"/>
  <c r="G599" i="10"/>
  <c r="AA599" i="10"/>
  <c r="A598" i="10"/>
  <c r="AD598" i="10" l="1"/>
  <c r="X547" i="10"/>
  <c r="E599" i="10"/>
  <c r="F599" i="10"/>
  <c r="X1057" i="10"/>
  <c r="M600" i="10"/>
  <c r="L599" i="10"/>
  <c r="G600" i="10"/>
  <c r="AA600" i="10"/>
  <c r="K600" i="10"/>
  <c r="I601" i="10"/>
  <c r="B599" i="10"/>
  <c r="A599" i="10"/>
  <c r="AD599" i="10" l="1"/>
  <c r="X1058" i="10"/>
  <c r="X548" i="10"/>
  <c r="F600" i="10"/>
  <c r="A600" i="10"/>
  <c r="E600" i="10"/>
  <c r="M601" i="10"/>
  <c r="I602" i="10"/>
  <c r="L600" i="10"/>
  <c r="B600" i="10"/>
  <c r="AA601" i="10"/>
  <c r="K601" i="10"/>
  <c r="G601" i="10"/>
  <c r="AD600" i="10" l="1"/>
  <c r="F601" i="10"/>
  <c r="X549" i="10"/>
  <c r="B601" i="10"/>
  <c r="X1059" i="10"/>
  <c r="E601" i="10"/>
  <c r="M602" i="10"/>
  <c r="I603" i="10"/>
  <c r="G602" i="10"/>
  <c r="K602" i="10"/>
  <c r="AA602" i="10"/>
  <c r="L601" i="10"/>
  <c r="A601" i="10"/>
  <c r="I605" i="10"/>
  <c r="AD601" i="10" l="1"/>
  <c r="L602" i="10"/>
  <c r="B602" i="10"/>
  <c r="X550" i="10"/>
  <c r="F602" i="10"/>
  <c r="X1060" i="10"/>
  <c r="E602" i="10"/>
  <c r="W605" i="10"/>
  <c r="Z605" i="10"/>
  <c r="X605" i="10"/>
  <c r="M605" i="10"/>
  <c r="M603" i="10"/>
  <c r="A602" i="10"/>
  <c r="I604" i="10"/>
  <c r="G603" i="10"/>
  <c r="AA603" i="10"/>
  <c r="K603" i="10"/>
  <c r="K605" i="10"/>
  <c r="G605" i="10"/>
  <c r="I606" i="10"/>
  <c r="AA605" i="10"/>
  <c r="AD602" i="10" l="1"/>
  <c r="L603" i="10"/>
  <c r="F605" i="10"/>
  <c r="X551" i="10"/>
  <c r="X1061" i="10"/>
  <c r="F603" i="10"/>
  <c r="A603" i="10"/>
  <c r="E603" i="10"/>
  <c r="Z606" i="10"/>
  <c r="M606" i="10"/>
  <c r="M604" i="10"/>
  <c r="K604" i="10"/>
  <c r="G604" i="10"/>
  <c r="AA604" i="10"/>
  <c r="B603" i="10"/>
  <c r="B605" i="10"/>
  <c r="L605" i="10"/>
  <c r="A605" i="10"/>
  <c r="K606" i="10"/>
  <c r="G606" i="10"/>
  <c r="I607" i="10"/>
  <c r="AA606" i="10"/>
  <c r="AD605" i="10" l="1"/>
  <c r="AD603" i="10"/>
  <c r="L604" i="10"/>
  <c r="F606" i="10"/>
  <c r="B604" i="10"/>
  <c r="X1062" i="10"/>
  <c r="F604" i="10"/>
  <c r="X552" i="10"/>
  <c r="E606" i="10"/>
  <c r="E604" i="10"/>
  <c r="Z607" i="10"/>
  <c r="M607" i="10"/>
  <c r="A604" i="10"/>
  <c r="B606" i="10"/>
  <c r="A606" i="10"/>
  <c r="L606" i="10"/>
  <c r="AA607" i="10"/>
  <c r="K607" i="10"/>
  <c r="I608" i="10"/>
  <c r="G607" i="10"/>
  <c r="AD606" i="10" l="1"/>
  <c r="AD604" i="10"/>
  <c r="X1063" i="10"/>
  <c r="X553" i="10"/>
  <c r="E605" i="10"/>
  <c r="F607" i="10"/>
  <c r="E607" i="10"/>
  <c r="Z608" i="10"/>
  <c r="M608" i="10"/>
  <c r="B607" i="10"/>
  <c r="L607" i="10"/>
  <c r="K608" i="10"/>
  <c r="I609" i="10"/>
  <c r="AA608" i="10"/>
  <c r="G608" i="10"/>
  <c r="A607" i="10"/>
  <c r="AD607" i="10" l="1"/>
  <c r="W575" i="10"/>
  <c r="W603" i="10"/>
  <c r="W595" i="10"/>
  <c r="W596" i="10"/>
  <c r="W584" i="10"/>
  <c r="W583" i="10"/>
  <c r="W1102" i="10"/>
  <c r="W573" i="10"/>
  <c r="W562" i="10"/>
  <c r="W1109" i="10"/>
  <c r="W594" i="10"/>
  <c r="W1099" i="10"/>
  <c r="W585" i="10"/>
  <c r="W1096" i="10"/>
  <c r="W601" i="10"/>
  <c r="W580" i="10"/>
  <c r="W1077" i="10"/>
  <c r="W597" i="10"/>
  <c r="W592" i="10"/>
  <c r="W568" i="10"/>
  <c r="W604" i="10"/>
  <c r="W586" i="10"/>
  <c r="W566" i="10"/>
  <c r="W602" i="10"/>
  <c r="W593" i="10"/>
  <c r="W581" i="10"/>
  <c r="W564" i="10"/>
  <c r="W1087" i="10"/>
  <c r="W600" i="10"/>
  <c r="W591" i="10"/>
  <c r="W577" i="10"/>
  <c r="W560" i="10"/>
  <c r="W599" i="10"/>
  <c r="W588" i="10"/>
  <c r="W576" i="10"/>
  <c r="W559" i="10"/>
  <c r="W572" i="10"/>
  <c r="W558" i="10"/>
  <c r="W569" i="10"/>
  <c r="W556" i="10"/>
  <c r="W598" i="10"/>
  <c r="W589" i="10"/>
  <c r="W578" i="10"/>
  <c r="W567" i="10"/>
  <c r="W1110" i="10"/>
  <c r="W590" i="10"/>
  <c r="W582" i="10"/>
  <c r="W574" i="10"/>
  <c r="W565" i="10"/>
  <c r="W1111" i="10"/>
  <c r="W1084" i="10"/>
  <c r="W587" i="10"/>
  <c r="W579" i="10"/>
  <c r="W570" i="10"/>
  <c r="W561" i="10"/>
  <c r="W1107" i="10"/>
  <c r="W1082" i="10"/>
  <c r="W557" i="10"/>
  <c r="W1101" i="10"/>
  <c r="W1072" i="10"/>
  <c r="W571" i="10"/>
  <c r="W563" i="10"/>
  <c r="W1112" i="10"/>
  <c r="W1098" i="10"/>
  <c r="W555" i="10"/>
  <c r="W1106" i="10"/>
  <c r="W1095" i="10"/>
  <c r="W1114" i="10"/>
  <c r="W1104" i="10"/>
  <c r="W1093" i="10"/>
  <c r="W1113" i="10"/>
  <c r="W1103" i="10"/>
  <c r="W1092" i="10"/>
  <c r="W1067" i="10"/>
  <c r="W1108" i="10"/>
  <c r="W1100" i="10"/>
  <c r="W1090" i="10"/>
  <c r="W1066" i="10"/>
  <c r="W1105" i="10"/>
  <c r="W1097" i="10"/>
  <c r="W1083" i="10"/>
  <c r="W1091" i="10"/>
  <c r="W1080" i="10"/>
  <c r="W1089" i="10"/>
  <c r="W1076" i="10"/>
  <c r="W1088" i="10"/>
  <c r="W1075" i="10"/>
  <c r="W1094" i="10"/>
  <c r="W1085" i="10"/>
  <c r="W1074" i="10"/>
  <c r="W1065" i="10"/>
  <c r="W1081" i="10"/>
  <c r="W1073" i="10"/>
  <c r="W1079" i="10"/>
  <c r="W1071" i="10"/>
  <c r="W1086" i="10"/>
  <c r="W1078" i="10"/>
  <c r="W1070" i="10"/>
  <c r="W1069" i="10"/>
  <c r="W1068" i="10"/>
  <c r="E608" i="10"/>
  <c r="F608" i="10"/>
  <c r="Z609" i="10"/>
  <c r="M609" i="10"/>
  <c r="B608" i="10"/>
  <c r="L608" i="10"/>
  <c r="G609" i="10"/>
  <c r="I610" i="10"/>
  <c r="AA609" i="10"/>
  <c r="A608" i="10"/>
  <c r="K609" i="10"/>
  <c r="AD608" i="10" l="1"/>
  <c r="Z575" i="10"/>
  <c r="Z596" i="10"/>
  <c r="Z603" i="10"/>
  <c r="Z1102" i="10"/>
  <c r="Z1096" i="10"/>
  <c r="Z584" i="10"/>
  <c r="Z1105" i="10"/>
  <c r="Z1113" i="10"/>
  <c r="Z1107" i="10"/>
  <c r="Z574" i="10"/>
  <c r="Z602" i="10"/>
  <c r="Z580" i="10"/>
  <c r="Z573" i="10"/>
  <c r="Z1085" i="10"/>
  <c r="Z604" i="10"/>
  <c r="Z1094" i="10"/>
  <c r="Z1108" i="10"/>
  <c r="Z587" i="10"/>
  <c r="Z1087" i="10"/>
  <c r="Z1099" i="10"/>
  <c r="Z1093" i="10"/>
  <c r="Z577" i="10"/>
  <c r="Z1090" i="10"/>
  <c r="Z586" i="10"/>
  <c r="Z1110" i="10"/>
  <c r="Z585" i="10"/>
  <c r="Z1101" i="10"/>
  <c r="Z576" i="10"/>
  <c r="Z592" i="10"/>
  <c r="Z594" i="10"/>
  <c r="Z595" i="10"/>
  <c r="Z1089" i="10"/>
  <c r="Z600" i="10"/>
  <c r="Z1083" i="10"/>
  <c r="Z1092" i="10"/>
  <c r="Z1111" i="10"/>
  <c r="Z589" i="10"/>
  <c r="Z588" i="10"/>
  <c r="Z597" i="10"/>
  <c r="Z1109" i="10"/>
  <c r="Z1112" i="10"/>
  <c r="Z582" i="10"/>
  <c r="Z601" i="10"/>
  <c r="Z1104" i="10"/>
  <c r="Z590" i="10"/>
  <c r="Z591" i="10"/>
  <c r="Z583" i="10"/>
  <c r="Z1100" i="10"/>
  <c r="Z572" i="10"/>
  <c r="X1065" i="10"/>
  <c r="Z1097" i="10"/>
  <c r="Z1103" i="10"/>
  <c r="X555" i="10"/>
  <c r="Z1082" i="10"/>
  <c r="Z599" i="10"/>
  <c r="Z593" i="10"/>
  <c r="Z581" i="10"/>
  <c r="Z578" i="10"/>
  <c r="Z1106" i="10"/>
  <c r="Z1084" i="10"/>
  <c r="Z598" i="10"/>
  <c r="Z1095" i="10"/>
  <c r="Z579" i="10"/>
  <c r="Z1114" i="10"/>
  <c r="Z1098" i="10"/>
  <c r="Z1091" i="10"/>
  <c r="Z1088" i="10"/>
  <c r="Z1086" i="10"/>
  <c r="E609" i="10"/>
  <c r="F609" i="10"/>
  <c r="Z610" i="10"/>
  <c r="M610" i="10"/>
  <c r="B609" i="10"/>
  <c r="L609" i="10"/>
  <c r="I611" i="10"/>
  <c r="AA610" i="10"/>
  <c r="G610" i="10"/>
  <c r="K610" i="10"/>
  <c r="A609" i="10"/>
  <c r="AD609" i="10" l="1"/>
  <c r="X1066" i="10"/>
  <c r="X556" i="10"/>
  <c r="F610" i="10"/>
  <c r="E610" i="10"/>
  <c r="Z611" i="10"/>
  <c r="M611" i="10"/>
  <c r="B610" i="10"/>
  <c r="L610" i="10"/>
  <c r="AA611" i="10"/>
  <c r="G611" i="10"/>
  <c r="I612" i="10"/>
  <c r="K611" i="10"/>
  <c r="A610" i="10"/>
  <c r="AD610" i="10" l="1"/>
  <c r="X557" i="10"/>
  <c r="X1067" i="10"/>
  <c r="E611" i="10"/>
  <c r="F611" i="10"/>
  <c r="Z612" i="10"/>
  <c r="M612" i="10"/>
  <c r="B611" i="10"/>
  <c r="L611" i="10"/>
  <c r="A611" i="10"/>
  <c r="K612" i="10"/>
  <c r="I613" i="10"/>
  <c r="G612" i="10"/>
  <c r="AA612" i="10"/>
  <c r="AD611" i="10" l="1"/>
  <c r="X1068" i="10"/>
  <c r="X558" i="10"/>
  <c r="F612" i="10"/>
  <c r="E612" i="10"/>
  <c r="Z613" i="10"/>
  <c r="M613" i="10"/>
  <c r="B612" i="10"/>
  <c r="L612" i="10"/>
  <c r="K613" i="10"/>
  <c r="I614" i="10"/>
  <c r="AA613" i="10"/>
  <c r="A612" i="10"/>
  <c r="G613" i="10"/>
  <c r="AD612" i="10" l="1"/>
  <c r="X1069" i="10"/>
  <c r="X559" i="10"/>
  <c r="E613" i="10"/>
  <c r="F613" i="10"/>
  <c r="Z614" i="10"/>
  <c r="M614" i="10"/>
  <c r="B613" i="10"/>
  <c r="L613" i="10"/>
  <c r="G614" i="10"/>
  <c r="K614" i="10"/>
  <c r="AA614" i="10"/>
  <c r="I615" i="10"/>
  <c r="A613" i="10"/>
  <c r="AD613" i="10" l="1"/>
  <c r="X1070" i="10"/>
  <c r="X560" i="10"/>
  <c r="F614" i="10"/>
  <c r="E614" i="10"/>
  <c r="Z615" i="10"/>
  <c r="M615" i="10"/>
  <c r="B614" i="10"/>
  <c r="L614" i="10"/>
  <c r="A614" i="10"/>
  <c r="G615" i="10"/>
  <c r="K615" i="10"/>
  <c r="I616" i="10"/>
  <c r="AA615" i="10"/>
  <c r="AD614" i="10" l="1"/>
  <c r="X1071" i="10"/>
  <c r="X561" i="10"/>
  <c r="F615" i="10"/>
  <c r="E615" i="10"/>
  <c r="Z616" i="10"/>
  <c r="M616" i="10"/>
  <c r="B615" i="10"/>
  <c r="L615" i="10"/>
  <c r="AA616" i="10"/>
  <c r="G616" i="10"/>
  <c r="A615" i="10"/>
  <c r="K616" i="10"/>
  <c r="I617" i="10"/>
  <c r="X562" i="10" l="1"/>
  <c r="AD615" i="10"/>
  <c r="X1072" i="10"/>
  <c r="E616" i="10"/>
  <c r="F616" i="10"/>
  <c r="Z617" i="10"/>
  <c r="M617" i="10"/>
  <c r="B616" i="10"/>
  <c r="L616" i="10"/>
  <c r="I618" i="10"/>
  <c r="AA617" i="10"/>
  <c r="A616" i="10"/>
  <c r="K617" i="10"/>
  <c r="G617" i="10"/>
  <c r="X563" i="10" l="1"/>
  <c r="AD616" i="10"/>
  <c r="X1073" i="10"/>
  <c r="E617" i="10"/>
  <c r="F617" i="10"/>
  <c r="Z618" i="10"/>
  <c r="M618" i="10"/>
  <c r="B617" i="10"/>
  <c r="L617" i="10"/>
  <c r="G618" i="10"/>
  <c r="AA618" i="10"/>
  <c r="A617" i="10"/>
  <c r="I619" i="10"/>
  <c r="K618" i="10"/>
  <c r="X564" i="10" l="1"/>
  <c r="AD617" i="10"/>
  <c r="X1074" i="10"/>
  <c r="F618" i="10"/>
  <c r="E618" i="10"/>
  <c r="Z619" i="10"/>
  <c r="M619" i="10"/>
  <c r="B618" i="10"/>
  <c r="L618" i="10"/>
  <c r="K619" i="10"/>
  <c r="A618" i="10"/>
  <c r="AA619" i="10"/>
  <c r="G619" i="10"/>
  <c r="I620" i="10"/>
  <c r="X565" i="10" l="1"/>
  <c r="AD618" i="10"/>
  <c r="X1075" i="10"/>
  <c r="F619" i="10"/>
  <c r="E619" i="10"/>
  <c r="Z620" i="10"/>
  <c r="M620" i="10"/>
  <c r="B619" i="10"/>
  <c r="L619" i="10"/>
  <c r="A619" i="10"/>
  <c r="G620" i="10"/>
  <c r="I621" i="10"/>
  <c r="K620" i="10"/>
  <c r="AA620" i="10"/>
  <c r="X566" i="10" l="1"/>
  <c r="AD619" i="10"/>
  <c r="X1076" i="10"/>
  <c r="F620" i="10"/>
  <c r="E620" i="10"/>
  <c r="Z621" i="10"/>
  <c r="M621" i="10"/>
  <c r="B620" i="10"/>
  <c r="L620" i="10"/>
  <c r="AA621" i="10"/>
  <c r="A620" i="10"/>
  <c r="I622" i="10"/>
  <c r="K621" i="10"/>
  <c r="G621" i="10"/>
  <c r="X567" i="10" l="1"/>
  <c r="AD620" i="10"/>
  <c r="X1077" i="10"/>
  <c r="E621" i="10"/>
  <c r="F621" i="10"/>
  <c r="Z622" i="10"/>
  <c r="M622" i="10"/>
  <c r="B621" i="10"/>
  <c r="L621" i="10"/>
  <c r="K622" i="10"/>
  <c r="AA622" i="10"/>
  <c r="I623" i="10"/>
  <c r="G622" i="10"/>
  <c r="A621" i="10"/>
  <c r="AD621" i="10" l="1"/>
  <c r="X1078" i="10"/>
  <c r="E622" i="10"/>
  <c r="F622" i="10"/>
  <c r="M623" i="10"/>
  <c r="B622" i="10"/>
  <c r="L622" i="10"/>
  <c r="K623" i="10"/>
  <c r="AA623" i="10"/>
  <c r="I624" i="10"/>
  <c r="G623" i="10"/>
  <c r="A622" i="10"/>
  <c r="X569" i="10" l="1"/>
  <c r="X568" i="10"/>
  <c r="X570" i="10"/>
  <c r="AD622" i="10"/>
  <c r="X1079" i="10"/>
  <c r="E623" i="10"/>
  <c r="F623" i="10"/>
  <c r="M624" i="10"/>
  <c r="B623" i="10"/>
  <c r="L623" i="10"/>
  <c r="I625" i="10"/>
  <c r="AA624" i="10"/>
  <c r="G624" i="10"/>
  <c r="A623" i="10"/>
  <c r="K624" i="10"/>
  <c r="X571" i="10" l="1"/>
  <c r="AD623" i="10"/>
  <c r="X1080" i="10"/>
  <c r="F624" i="10"/>
  <c r="E624" i="10"/>
  <c r="M625" i="10"/>
  <c r="B624" i="10"/>
  <c r="L624" i="10"/>
  <c r="K625" i="10"/>
  <c r="G625" i="10"/>
  <c r="I626" i="10"/>
  <c r="AA625" i="10"/>
  <c r="A624" i="10"/>
  <c r="AD624" i="10" l="1"/>
  <c r="X1081" i="10"/>
  <c r="E625" i="10"/>
  <c r="F625" i="10"/>
  <c r="M626" i="10"/>
  <c r="B625" i="10"/>
  <c r="L625" i="10"/>
  <c r="AA626" i="10"/>
  <c r="G626" i="10"/>
  <c r="I627" i="10"/>
  <c r="K626" i="10"/>
  <c r="A625" i="10"/>
  <c r="X573" i="10" l="1"/>
  <c r="X572" i="10"/>
  <c r="AD625" i="10"/>
  <c r="X1082" i="10"/>
  <c r="F626" i="10"/>
  <c r="E626" i="10"/>
  <c r="X574" i="10"/>
  <c r="M627" i="10"/>
  <c r="B626" i="10"/>
  <c r="L626" i="10"/>
  <c r="A626" i="10"/>
  <c r="AA627" i="10"/>
  <c r="G627" i="10"/>
  <c r="I628" i="10"/>
  <c r="K627" i="10"/>
  <c r="AD626" i="10" l="1"/>
  <c r="X1083" i="10"/>
  <c r="X575" i="10"/>
  <c r="F627" i="10"/>
  <c r="E627" i="10"/>
  <c r="M628" i="10"/>
  <c r="B627" i="10"/>
  <c r="L627" i="10"/>
  <c r="A627" i="10"/>
  <c r="K628" i="10"/>
  <c r="I629" i="10"/>
  <c r="AA628" i="10"/>
  <c r="G628" i="10"/>
  <c r="AD627" i="10" l="1"/>
  <c r="X1084" i="10"/>
  <c r="E628" i="10"/>
  <c r="F628" i="10"/>
  <c r="X576" i="10"/>
  <c r="M629" i="10"/>
  <c r="B628" i="10"/>
  <c r="L628" i="10"/>
  <c r="AA629" i="10"/>
  <c r="K629" i="10"/>
  <c r="I630" i="10"/>
  <c r="G629" i="10"/>
  <c r="A628" i="10"/>
  <c r="X1085" i="10" l="1"/>
  <c r="AD628" i="10"/>
  <c r="E629" i="10"/>
  <c r="X577" i="10"/>
  <c r="F629" i="10"/>
  <c r="M630" i="10"/>
  <c r="B629" i="10"/>
  <c r="L629" i="10"/>
  <c r="AA630" i="10"/>
  <c r="I631" i="10"/>
  <c r="G630" i="10"/>
  <c r="K630" i="10"/>
  <c r="A629" i="10"/>
  <c r="X1086" i="10" l="1"/>
  <c r="AD629" i="10"/>
  <c r="F630" i="10"/>
  <c r="E630" i="10"/>
  <c r="X578" i="10"/>
  <c r="M631" i="10"/>
  <c r="B630" i="10"/>
  <c r="L630" i="10"/>
  <c r="AA631" i="10"/>
  <c r="A630" i="10"/>
  <c r="K631" i="10"/>
  <c r="I632" i="10"/>
  <c r="G631" i="10"/>
  <c r="X1087" i="10" l="1"/>
  <c r="AD630" i="10"/>
  <c r="E631" i="10"/>
  <c r="F631" i="10"/>
  <c r="X579" i="10"/>
  <c r="M632" i="10"/>
  <c r="B631" i="10"/>
  <c r="L631" i="10"/>
  <c r="I633" i="10"/>
  <c r="K632" i="10"/>
  <c r="AA632" i="10"/>
  <c r="A631" i="10"/>
  <c r="G632" i="10"/>
  <c r="X1088" i="10" l="1"/>
  <c r="AD631" i="10"/>
  <c r="F632" i="10"/>
  <c r="X580" i="10"/>
  <c r="E632" i="10"/>
  <c r="M633" i="10"/>
  <c r="B632" i="10"/>
  <c r="I634" i="10"/>
  <c r="G633" i="10"/>
  <c r="AA633" i="10"/>
  <c r="K633" i="10"/>
  <c r="L632" i="10"/>
  <c r="A632" i="10"/>
  <c r="X1089" i="10" l="1"/>
  <c r="AD632" i="10"/>
  <c r="E633" i="10"/>
  <c r="X581" i="10"/>
  <c r="F633" i="10"/>
  <c r="M634" i="10"/>
  <c r="B633" i="10"/>
  <c r="I635" i="10"/>
  <c r="K634" i="10"/>
  <c r="AA634" i="10"/>
  <c r="G634" i="10"/>
  <c r="A633" i="10"/>
  <c r="L633" i="10"/>
  <c r="X1090" i="10" l="1"/>
  <c r="AD633" i="10"/>
  <c r="F634" i="10"/>
  <c r="X582" i="10"/>
  <c r="E634" i="10"/>
  <c r="M635" i="10"/>
  <c r="B634" i="10"/>
  <c r="G635" i="10"/>
  <c r="I636" i="10"/>
  <c r="K635" i="10"/>
  <c r="L634" i="10"/>
  <c r="AA635" i="10"/>
  <c r="A634" i="10"/>
  <c r="X1091" i="10" l="1"/>
  <c r="AD634" i="10"/>
  <c r="E635" i="10"/>
  <c r="X583" i="10"/>
  <c r="F635" i="10"/>
  <c r="M636" i="10"/>
  <c r="B635" i="10"/>
  <c r="L635" i="10"/>
  <c r="A635" i="10"/>
  <c r="K636" i="10"/>
  <c r="G636" i="10"/>
  <c r="AA636" i="10"/>
  <c r="I637" i="10"/>
  <c r="AD635" i="10" l="1"/>
  <c r="E636" i="10"/>
  <c r="F636" i="10"/>
  <c r="X584" i="10"/>
  <c r="M637" i="10"/>
  <c r="B636" i="10"/>
  <c r="A636" i="10"/>
  <c r="L636" i="10"/>
  <c r="I638" i="10"/>
  <c r="K637" i="10"/>
  <c r="AA637" i="10"/>
  <c r="G637" i="10"/>
  <c r="X1093" i="10" l="1"/>
  <c r="X1092" i="10"/>
  <c r="AD636" i="10"/>
  <c r="X585" i="10"/>
  <c r="F637" i="10"/>
  <c r="E637" i="10"/>
  <c r="X1094" i="10"/>
  <c r="M638" i="10"/>
  <c r="B637" i="10"/>
  <c r="K638" i="10"/>
  <c r="L637" i="10"/>
  <c r="I639" i="10"/>
  <c r="A637" i="10"/>
  <c r="G638" i="10"/>
  <c r="AA638" i="10"/>
  <c r="AD637" i="10" l="1"/>
  <c r="E638" i="10"/>
  <c r="F638" i="10"/>
  <c r="X1095" i="10"/>
  <c r="X586" i="10"/>
  <c r="M639" i="10"/>
  <c r="L638" i="10"/>
  <c r="B638" i="10"/>
  <c r="K639" i="10"/>
  <c r="G639" i="10"/>
  <c r="A638" i="10"/>
  <c r="AA639" i="10"/>
  <c r="I640" i="10"/>
  <c r="AD638" i="10" l="1"/>
  <c r="X1096" i="10"/>
  <c r="E639" i="10"/>
  <c r="F639" i="10"/>
  <c r="X587" i="10"/>
  <c r="M640" i="10"/>
  <c r="L639" i="10"/>
  <c r="B639" i="10"/>
  <c r="A639" i="10"/>
  <c r="K640" i="10"/>
  <c r="AA640" i="10"/>
  <c r="I641" i="10"/>
  <c r="G640" i="10"/>
  <c r="AD639" i="10" l="1"/>
  <c r="X1097" i="10"/>
  <c r="F640" i="10"/>
  <c r="E640" i="10"/>
  <c r="X588" i="10"/>
  <c r="M641" i="10"/>
  <c r="B640" i="10"/>
  <c r="L640" i="10"/>
  <c r="AA641" i="10"/>
  <c r="A640" i="10"/>
  <c r="I642" i="10"/>
  <c r="K641" i="10"/>
  <c r="G641" i="10"/>
  <c r="AD640" i="10" l="1"/>
  <c r="E641" i="10"/>
  <c r="F641" i="10"/>
  <c r="X589" i="10"/>
  <c r="X1098" i="10"/>
  <c r="M642" i="10"/>
  <c r="L641" i="10"/>
  <c r="B641" i="10"/>
  <c r="I643" i="10"/>
  <c r="G642" i="10"/>
  <c r="K642" i="10"/>
  <c r="A641" i="10"/>
  <c r="AA642" i="10"/>
  <c r="AD641" i="10" l="1"/>
  <c r="E642" i="10"/>
  <c r="X1099" i="10"/>
  <c r="X590" i="10"/>
  <c r="F642" i="10"/>
  <c r="M643" i="10"/>
  <c r="L642" i="10"/>
  <c r="G643" i="10"/>
  <c r="B642" i="10"/>
  <c r="I644" i="10"/>
  <c r="AA643" i="10"/>
  <c r="K643" i="10"/>
  <c r="A642" i="10"/>
  <c r="AD642" i="10" l="1"/>
  <c r="X591" i="10"/>
  <c r="A643" i="10"/>
  <c r="X1100" i="10"/>
  <c r="F643" i="10"/>
  <c r="E643" i="10"/>
  <c r="M644" i="10"/>
  <c r="L643" i="10"/>
  <c r="G644" i="10"/>
  <c r="B643" i="10"/>
  <c r="I645" i="10"/>
  <c r="AA644" i="10"/>
  <c r="K644" i="10"/>
  <c r="AD643" i="10" l="1"/>
  <c r="X592" i="10"/>
  <c r="X1101" i="10"/>
  <c r="F644" i="10"/>
  <c r="A644" i="10"/>
  <c r="E644" i="10"/>
  <c r="M645" i="10"/>
  <c r="I646" i="10"/>
  <c r="L644" i="10"/>
  <c r="G645" i="10"/>
  <c r="K645" i="10"/>
  <c r="AA645" i="10"/>
  <c r="B644" i="10"/>
  <c r="AD644" i="10" l="1"/>
  <c r="X593" i="10"/>
  <c r="X1102" i="10"/>
  <c r="F645" i="10"/>
  <c r="B645" i="10"/>
  <c r="E645" i="10"/>
  <c r="M646" i="10"/>
  <c r="AA646" i="10"/>
  <c r="K646" i="10"/>
  <c r="I647" i="10"/>
  <c r="G646" i="10"/>
  <c r="L645" i="10"/>
  <c r="A645" i="10"/>
  <c r="AD645" i="10" l="1"/>
  <c r="B646" i="10"/>
  <c r="X1103" i="10"/>
  <c r="F646" i="10"/>
  <c r="X594" i="10"/>
  <c r="E646" i="10"/>
  <c r="M647" i="10"/>
  <c r="L646" i="10"/>
  <c r="A646" i="10"/>
  <c r="K647" i="10"/>
  <c r="AA647" i="10"/>
  <c r="G647" i="10"/>
  <c r="I648" i="10"/>
  <c r="AD646" i="10" l="1"/>
  <c r="X1104" i="10"/>
  <c r="A647" i="10"/>
  <c r="F647" i="10"/>
  <c r="X595" i="10"/>
  <c r="E647" i="10"/>
  <c r="M648" i="10"/>
  <c r="L647" i="10"/>
  <c r="B647" i="10"/>
  <c r="K648" i="10"/>
  <c r="AA648" i="10"/>
  <c r="I649" i="10"/>
  <c r="G648" i="10"/>
  <c r="AD647" i="10" l="1"/>
  <c r="B648" i="10"/>
  <c r="X596" i="10"/>
  <c r="F648" i="10"/>
  <c r="X1105" i="10"/>
  <c r="E648" i="10"/>
  <c r="M649" i="10"/>
  <c r="L648" i="10"/>
  <c r="AA649" i="10"/>
  <c r="K649" i="10"/>
  <c r="G649" i="10"/>
  <c r="A648" i="10"/>
  <c r="I650" i="10"/>
  <c r="AD648" i="10" l="1"/>
  <c r="A649" i="10"/>
  <c r="F649" i="10"/>
  <c r="X1106" i="10"/>
  <c r="X597" i="10"/>
  <c r="E649" i="10"/>
  <c r="M650" i="10"/>
  <c r="L649" i="10"/>
  <c r="I651" i="10"/>
  <c r="B649" i="10"/>
  <c r="K650" i="10"/>
  <c r="G650" i="10"/>
  <c r="AA650" i="10"/>
  <c r="AD649" i="10" l="1"/>
  <c r="X1107" i="10"/>
  <c r="F650" i="10"/>
  <c r="B650" i="10"/>
  <c r="X598" i="10"/>
  <c r="E650" i="10"/>
  <c r="M651" i="10"/>
  <c r="L650" i="10"/>
  <c r="G651" i="10"/>
  <c r="K651" i="10"/>
  <c r="I652" i="10"/>
  <c r="AA651" i="10"/>
  <c r="A650" i="10"/>
  <c r="AD650" i="10" l="1"/>
  <c r="F651" i="10"/>
  <c r="X599" i="10"/>
  <c r="B651" i="10"/>
  <c r="X1108" i="10"/>
  <c r="E651" i="10"/>
  <c r="M652" i="10"/>
  <c r="L651" i="10"/>
  <c r="AA652" i="10"/>
  <c r="A651" i="10"/>
  <c r="I653" i="10"/>
  <c r="G652" i="10"/>
  <c r="K652" i="10"/>
  <c r="AD651" i="10" l="1"/>
  <c r="F652" i="10"/>
  <c r="B652" i="10"/>
  <c r="X1109" i="10"/>
  <c r="X600" i="10"/>
  <c r="E652" i="10"/>
  <c r="M653" i="10"/>
  <c r="L652" i="10"/>
  <c r="K653" i="10"/>
  <c r="A652" i="10"/>
  <c r="AA653" i="10"/>
  <c r="I654" i="10"/>
  <c r="G653" i="10"/>
  <c r="AD652" i="10" l="1"/>
  <c r="B653" i="10"/>
  <c r="X1110" i="10"/>
  <c r="F653" i="10"/>
  <c r="X601" i="10"/>
  <c r="E653" i="10"/>
  <c r="M654" i="10"/>
  <c r="L653" i="10"/>
  <c r="I655" i="10"/>
  <c r="AA654" i="10"/>
  <c r="K654" i="10"/>
  <c r="A653" i="10"/>
  <c r="G654" i="10"/>
  <c r="I656" i="10"/>
  <c r="AD653" i="10" l="1"/>
  <c r="X1111" i="10"/>
  <c r="A654" i="10"/>
  <c r="F654" i="10"/>
  <c r="X602" i="10"/>
  <c r="E654" i="10"/>
  <c r="W656" i="10"/>
  <c r="Z656" i="10"/>
  <c r="X656" i="10"/>
  <c r="M655" i="10"/>
  <c r="M656" i="10"/>
  <c r="L654" i="10"/>
  <c r="K655" i="10"/>
  <c r="G655" i="10"/>
  <c r="AA655" i="10"/>
  <c r="B654" i="10"/>
  <c r="AA656" i="10"/>
  <c r="I657" i="10"/>
  <c r="G656" i="10"/>
  <c r="K656" i="10"/>
  <c r="AD654" i="10" l="1"/>
  <c r="F656" i="10"/>
  <c r="F655" i="10"/>
  <c r="X1112" i="10"/>
  <c r="B655" i="10"/>
  <c r="X603" i="10"/>
  <c r="E655" i="10"/>
  <c r="Z657" i="10"/>
  <c r="M657" i="10"/>
  <c r="A655" i="10"/>
  <c r="L655" i="10"/>
  <c r="L656" i="10"/>
  <c r="B656" i="10"/>
  <c r="G657" i="10"/>
  <c r="I658" i="10"/>
  <c r="AA657" i="10"/>
  <c r="K657" i="10"/>
  <c r="A656" i="10"/>
  <c r="AD655" i="10" l="1"/>
  <c r="AD656" i="10"/>
  <c r="X604" i="10"/>
  <c r="F657" i="10"/>
  <c r="E657" i="10"/>
  <c r="X1113" i="10"/>
  <c r="Z658" i="10"/>
  <c r="M658" i="10"/>
  <c r="B657" i="10"/>
  <c r="L657" i="10"/>
  <c r="A657" i="10"/>
  <c r="I659" i="10"/>
  <c r="K658" i="10"/>
  <c r="AA658" i="10"/>
  <c r="G658" i="10"/>
  <c r="W96" i="10" l="1"/>
  <c r="AD657" i="10"/>
  <c r="E810" i="10"/>
  <c r="W98" i="10"/>
  <c r="W99" i="10"/>
  <c r="W648" i="10"/>
  <c r="W1161" i="10"/>
  <c r="W103" i="10"/>
  <c r="W128" i="10"/>
  <c r="W616" i="10"/>
  <c r="W101" i="10"/>
  <c r="W654" i="10"/>
  <c r="W609" i="10"/>
  <c r="E759" i="10"/>
  <c r="W108" i="10"/>
  <c r="W649" i="10"/>
  <c r="W606" i="10"/>
  <c r="W638" i="10"/>
  <c r="W632" i="10"/>
  <c r="W1134" i="10"/>
  <c r="W139" i="10"/>
  <c r="W630" i="10"/>
  <c r="W1129" i="10"/>
  <c r="W143" i="10"/>
  <c r="W1137" i="10"/>
  <c r="W124" i="10"/>
  <c r="W123" i="10"/>
  <c r="W625" i="10"/>
  <c r="W109" i="10"/>
  <c r="W127" i="10"/>
  <c r="W120" i="10"/>
  <c r="W633" i="10"/>
  <c r="W614" i="10"/>
  <c r="W1142" i="10"/>
  <c r="W114" i="10"/>
  <c r="W122" i="10"/>
  <c r="W646" i="10"/>
  <c r="W624" i="10"/>
  <c r="W1158" i="10"/>
  <c r="W1126" i="10"/>
  <c r="W104" i="10"/>
  <c r="W145" i="10"/>
  <c r="W641" i="10"/>
  <c r="W622" i="10"/>
  <c r="W1153" i="10"/>
  <c r="W1121" i="10"/>
  <c r="W119" i="10"/>
  <c r="W133" i="10"/>
  <c r="W129" i="10"/>
  <c r="W640" i="10"/>
  <c r="W617" i="10"/>
  <c r="W1150" i="10"/>
  <c r="W1118" i="10"/>
  <c r="W1145" i="10"/>
  <c r="E656" i="10"/>
  <c r="W608" i="10"/>
  <c r="W1160" i="10"/>
  <c r="W1152" i="10"/>
  <c r="W1144" i="10"/>
  <c r="W1136" i="10"/>
  <c r="W1128" i="10"/>
  <c r="W1120" i="10"/>
  <c r="W111" i="10"/>
  <c r="W116" i="10"/>
  <c r="W106" i="10"/>
  <c r="W135" i="10"/>
  <c r="W131" i="10"/>
  <c r="W137" i="10"/>
  <c r="W655" i="10"/>
  <c r="W647" i="10"/>
  <c r="W639" i="10"/>
  <c r="W631" i="10"/>
  <c r="W623" i="10"/>
  <c r="W615" i="10"/>
  <c r="W607" i="10"/>
  <c r="W1159" i="10"/>
  <c r="W1151" i="10"/>
  <c r="W1143" i="10"/>
  <c r="W1135" i="10"/>
  <c r="W1127" i="10"/>
  <c r="W1119" i="10"/>
  <c r="X1114" i="10"/>
  <c r="W113" i="10"/>
  <c r="W121" i="10"/>
  <c r="W637" i="10"/>
  <c r="W613" i="10"/>
  <c r="W1149" i="10"/>
  <c r="W1125" i="10"/>
  <c r="W110" i="10"/>
  <c r="W112" i="10"/>
  <c r="W105" i="10"/>
  <c r="W125" i="10"/>
  <c r="W141" i="10"/>
  <c r="W134" i="10"/>
  <c r="W652" i="10"/>
  <c r="W644" i="10"/>
  <c r="W636" i="10"/>
  <c r="W628" i="10"/>
  <c r="W620" i="10"/>
  <c r="W612" i="10"/>
  <c r="W1164" i="10"/>
  <c r="W1156" i="10"/>
  <c r="W1148" i="10"/>
  <c r="W1140" i="10"/>
  <c r="W1132" i="10"/>
  <c r="W1124" i="10"/>
  <c r="W1116" i="10"/>
  <c r="W118" i="10"/>
  <c r="W126" i="10"/>
  <c r="W653" i="10"/>
  <c r="W629" i="10"/>
  <c r="W1165" i="10"/>
  <c r="W1133" i="10"/>
  <c r="W102" i="10"/>
  <c r="W115" i="10"/>
  <c r="W97" i="10"/>
  <c r="W140" i="10"/>
  <c r="W138" i="10"/>
  <c r="W144" i="10"/>
  <c r="W651" i="10"/>
  <c r="W643" i="10"/>
  <c r="W635" i="10"/>
  <c r="W627" i="10"/>
  <c r="W619" i="10"/>
  <c r="W611" i="10"/>
  <c r="W1163" i="10"/>
  <c r="W1155" i="10"/>
  <c r="W1147" i="10"/>
  <c r="W1139" i="10"/>
  <c r="W1131" i="10"/>
  <c r="W1123" i="10"/>
  <c r="E658" i="10"/>
  <c r="W100" i="10"/>
  <c r="W142" i="10"/>
  <c r="W645" i="10"/>
  <c r="W621" i="10"/>
  <c r="W1157" i="10"/>
  <c r="W1141" i="10"/>
  <c r="W1117" i="10"/>
  <c r="F658" i="10"/>
  <c r="W117" i="10"/>
  <c r="W107" i="10"/>
  <c r="W132" i="10"/>
  <c r="W130" i="10"/>
  <c r="W136" i="10"/>
  <c r="W650" i="10"/>
  <c r="W642" i="10"/>
  <c r="W634" i="10"/>
  <c r="W626" i="10"/>
  <c r="W618" i="10"/>
  <c r="W610" i="10"/>
  <c r="W1162" i="10"/>
  <c r="W1154" i="10"/>
  <c r="W1146" i="10"/>
  <c r="W1138" i="10"/>
  <c r="W1130" i="10"/>
  <c r="W1122" i="10"/>
  <c r="Z659" i="10"/>
  <c r="M659" i="10"/>
  <c r="B658" i="10"/>
  <c r="L658" i="10"/>
  <c r="I660" i="10"/>
  <c r="G659" i="10"/>
  <c r="K659" i="10"/>
  <c r="AA659" i="10"/>
  <c r="A658" i="10"/>
  <c r="AD658" i="10" l="1"/>
  <c r="Z1158" i="10"/>
  <c r="Z1161" i="10"/>
  <c r="Z1145" i="10"/>
  <c r="Z641" i="10"/>
  <c r="Z1150" i="10"/>
  <c r="Z1142" i="10"/>
  <c r="Z638" i="10"/>
  <c r="Z625" i="10"/>
  <c r="Z1137" i="10"/>
  <c r="Z630" i="10"/>
  <c r="Z1134" i="10"/>
  <c r="Z633" i="10"/>
  <c r="Z127" i="10"/>
  <c r="Z143" i="10"/>
  <c r="Z129" i="10"/>
  <c r="Z139" i="10"/>
  <c r="Z114" i="10"/>
  <c r="Z123" i="10"/>
  <c r="Z145" i="10"/>
  <c r="Z124" i="10"/>
  <c r="E809" i="10"/>
  <c r="Z646" i="10"/>
  <c r="Z624" i="10"/>
  <c r="E758" i="10"/>
  <c r="Z1153" i="10"/>
  <c r="Z648" i="10"/>
  <c r="Z128" i="10"/>
  <c r="Z649" i="10"/>
  <c r="Z120" i="10"/>
  <c r="Z122" i="10"/>
  <c r="Z133" i="10"/>
  <c r="Z654" i="10"/>
  <c r="Z119" i="10"/>
  <c r="X606" i="10"/>
  <c r="Z632" i="10"/>
  <c r="Z640" i="10"/>
  <c r="X1116" i="10"/>
  <c r="E659" i="10"/>
  <c r="Z1141" i="10"/>
  <c r="Z1140" i="10"/>
  <c r="Z644" i="10"/>
  <c r="Z623" i="10"/>
  <c r="Z1139" i="10"/>
  <c r="Z643" i="10"/>
  <c r="Z1133" i="10"/>
  <c r="Z1148" i="10"/>
  <c r="Z652" i="10"/>
  <c r="Z1149" i="10"/>
  <c r="Z631" i="10"/>
  <c r="Z116" i="10"/>
  <c r="Z1136" i="10"/>
  <c r="Z132" i="10"/>
  <c r="Z626" i="10"/>
  <c r="Z1165" i="10"/>
  <c r="Z1156" i="10"/>
  <c r="Z1135" i="10"/>
  <c r="Z1144" i="10"/>
  <c r="Z634" i="10"/>
  <c r="Z117" i="10"/>
  <c r="Z142" i="10"/>
  <c r="Z1155" i="10"/>
  <c r="Z144" i="10"/>
  <c r="Z629" i="10"/>
  <c r="Z1164" i="10"/>
  <c r="Z141" i="10"/>
  <c r="Z637" i="10"/>
  <c r="Z1143" i="10"/>
  <c r="Z647" i="10"/>
  <c r="Z1152" i="10"/>
  <c r="F659" i="10"/>
  <c r="Z136" i="10"/>
  <c r="Z628" i="10"/>
  <c r="Z131" i="10"/>
  <c r="Z130" i="10"/>
  <c r="Z115" i="10"/>
  <c r="Z1157" i="10"/>
  <c r="Z635" i="10"/>
  <c r="Z651" i="10"/>
  <c r="Z639" i="10"/>
  <c r="Z1138" i="10"/>
  <c r="Z642" i="10"/>
  <c r="Z1163" i="10"/>
  <c r="Z138" i="10"/>
  <c r="Z653" i="10"/>
  <c r="Z125" i="10"/>
  <c r="Z121" i="10"/>
  <c r="Z1151" i="10"/>
  <c r="Z655" i="10"/>
  <c r="Z1160" i="10"/>
  <c r="Z1154" i="10"/>
  <c r="Z118" i="10"/>
  <c r="Z1162" i="10"/>
  <c r="Z627" i="10"/>
  <c r="Z636" i="10"/>
  <c r="Z135" i="10"/>
  <c r="Z645" i="10"/>
  <c r="Z1147" i="10"/>
  <c r="Z134" i="10"/>
  <c r="Z1146" i="10"/>
  <c r="Z650" i="10"/>
  <c r="Z140" i="10"/>
  <c r="Z126" i="10"/>
  <c r="Z113" i="10"/>
  <c r="Z1159" i="10"/>
  <c r="Z137" i="10"/>
  <c r="Z660" i="10"/>
  <c r="M660" i="10"/>
  <c r="B659" i="10"/>
  <c r="G660" i="10"/>
  <c r="I661" i="10"/>
  <c r="K660" i="10"/>
  <c r="L659" i="10"/>
  <c r="AA660" i="10"/>
  <c r="A659" i="10"/>
  <c r="X96" i="10" l="1"/>
  <c r="H5" i="10"/>
  <c r="L5" i="10" s="1"/>
  <c r="AD659" i="10"/>
  <c r="X607" i="10"/>
  <c r="X1117" i="10"/>
  <c r="E660" i="10"/>
  <c r="F660" i="10"/>
  <c r="X97" i="10"/>
  <c r="Z661" i="10"/>
  <c r="M661" i="10"/>
  <c r="I662" i="10"/>
  <c r="B660" i="10"/>
  <c r="L660" i="10"/>
  <c r="AA661" i="10"/>
  <c r="A660" i="10"/>
  <c r="K661" i="10"/>
  <c r="G661" i="10"/>
  <c r="AD660" i="10" l="1"/>
  <c r="X608" i="10"/>
  <c r="X1118" i="10"/>
  <c r="F661" i="10"/>
  <c r="X98" i="10"/>
  <c r="E661" i="10"/>
  <c r="Z662" i="10"/>
  <c r="M662" i="10"/>
  <c r="I663" i="10"/>
  <c r="G662" i="10"/>
  <c r="AA662" i="10"/>
  <c r="K662" i="10"/>
  <c r="B661" i="10"/>
  <c r="L661" i="10"/>
  <c r="A661" i="10"/>
  <c r="AD661" i="10" l="1"/>
  <c r="X1119" i="10"/>
  <c r="X609" i="10"/>
  <c r="F662" i="10"/>
  <c r="B662" i="10"/>
  <c r="X99" i="10"/>
  <c r="E662" i="10"/>
  <c r="Z663" i="10"/>
  <c r="M663" i="10"/>
  <c r="L662" i="10"/>
  <c r="K663" i="10"/>
  <c r="AA663" i="10"/>
  <c r="G663" i="10"/>
  <c r="I664" i="10"/>
  <c r="A662" i="10"/>
  <c r="AD662" i="10" l="1"/>
  <c r="X610" i="10"/>
  <c r="X1120" i="10"/>
  <c r="F663" i="10"/>
  <c r="B663" i="10"/>
  <c r="X100" i="10"/>
  <c r="E663" i="10"/>
  <c r="Z664" i="10"/>
  <c r="M664" i="10"/>
  <c r="L663" i="10"/>
  <c r="A663" i="10"/>
  <c r="K664" i="10"/>
  <c r="I665" i="10"/>
  <c r="AA664" i="10"/>
  <c r="G664" i="10"/>
  <c r="AD663" i="10" l="1"/>
  <c r="X611" i="10"/>
  <c r="X1121" i="10"/>
  <c r="X101" i="10"/>
  <c r="A664" i="10"/>
  <c r="F664" i="10"/>
  <c r="E664" i="10"/>
  <c r="Z665" i="10"/>
  <c r="M665" i="10"/>
  <c r="L664" i="10"/>
  <c r="AA665" i="10"/>
  <c r="I666" i="10"/>
  <c r="G665" i="10"/>
  <c r="K665" i="10"/>
  <c r="B664" i="10"/>
  <c r="AD664" i="10" l="1"/>
  <c r="X612" i="10"/>
  <c r="X1122" i="10"/>
  <c r="X102" i="10"/>
  <c r="F665" i="10"/>
  <c r="A665" i="10"/>
  <c r="E665" i="10"/>
  <c r="Z666" i="10"/>
  <c r="M666" i="10"/>
  <c r="L665" i="10"/>
  <c r="K666" i="10"/>
  <c r="G666" i="10"/>
  <c r="AA666" i="10"/>
  <c r="I667" i="10"/>
  <c r="B665" i="10"/>
  <c r="AD665" i="10" l="1"/>
  <c r="X613" i="10"/>
  <c r="X1123" i="10"/>
  <c r="X103" i="10"/>
  <c r="A666" i="10"/>
  <c r="F666" i="10"/>
  <c r="E666" i="10"/>
  <c r="Z667" i="10"/>
  <c r="M667" i="10"/>
  <c r="L666" i="10"/>
  <c r="B666" i="10"/>
  <c r="AA667" i="10"/>
  <c r="G667" i="10"/>
  <c r="I668" i="10"/>
  <c r="K667" i="10"/>
  <c r="AD666" i="10" l="1"/>
  <c r="X614" i="10"/>
  <c r="X1124" i="10"/>
  <c r="A667" i="10"/>
  <c r="X104" i="10"/>
  <c r="F667" i="10"/>
  <c r="E667" i="10"/>
  <c r="Z668" i="10"/>
  <c r="M668" i="10"/>
  <c r="L667" i="10"/>
  <c r="AA668" i="10"/>
  <c r="K668" i="10"/>
  <c r="G668" i="10"/>
  <c r="B667" i="10"/>
  <c r="I669" i="10"/>
  <c r="AD667" i="10" l="1"/>
  <c r="X615" i="10"/>
  <c r="X1125" i="10"/>
  <c r="A668" i="10"/>
  <c r="X105" i="10"/>
  <c r="F668" i="10"/>
  <c r="E668" i="10"/>
  <c r="Z669" i="10"/>
  <c r="M669" i="10"/>
  <c r="L668" i="10"/>
  <c r="G669" i="10"/>
  <c r="B668" i="10"/>
  <c r="AA669" i="10"/>
  <c r="I670" i="10"/>
  <c r="K669" i="10"/>
  <c r="AD668" i="10" l="1"/>
  <c r="X616" i="10"/>
  <c r="X1126" i="10"/>
  <c r="B669" i="10"/>
  <c r="F669" i="10"/>
  <c r="X106" i="10"/>
  <c r="E669" i="10"/>
  <c r="Z670" i="10"/>
  <c r="M670" i="10"/>
  <c r="A669" i="10"/>
  <c r="L669" i="10"/>
  <c r="I671" i="10"/>
  <c r="AA670" i="10"/>
  <c r="K670" i="10"/>
  <c r="G670" i="10"/>
  <c r="AD669" i="10" l="1"/>
  <c r="X617" i="10"/>
  <c r="X1127" i="10"/>
  <c r="X107" i="10"/>
  <c r="F670" i="10"/>
  <c r="E670" i="10"/>
  <c r="Z671" i="10"/>
  <c r="M671" i="10"/>
  <c r="L670" i="10"/>
  <c r="G671" i="10"/>
  <c r="AA671" i="10"/>
  <c r="I672" i="10"/>
  <c r="K671" i="10"/>
  <c r="B670" i="10"/>
  <c r="A670" i="10"/>
  <c r="AD670" i="10" l="1"/>
  <c r="X618" i="10"/>
  <c r="X1128" i="10"/>
  <c r="B671" i="10"/>
  <c r="X108" i="10"/>
  <c r="F671" i="10"/>
  <c r="E671" i="10"/>
  <c r="Z672" i="10"/>
  <c r="M672" i="10"/>
  <c r="L671" i="10"/>
  <c r="AA672" i="10"/>
  <c r="K672" i="10"/>
  <c r="I673" i="10"/>
  <c r="G672" i="10"/>
  <c r="A671" i="10"/>
  <c r="AD671" i="10" l="1"/>
  <c r="X619" i="10"/>
  <c r="X1129" i="10"/>
  <c r="F672" i="10"/>
  <c r="B672" i="10"/>
  <c r="X109" i="10"/>
  <c r="E672" i="10"/>
  <c r="Z673" i="10"/>
  <c r="M673" i="10"/>
  <c r="L672" i="10"/>
  <c r="I674" i="10"/>
  <c r="K673" i="10"/>
  <c r="AA673" i="10"/>
  <c r="G673" i="10"/>
  <c r="A672" i="10"/>
  <c r="AD672" i="10" l="1"/>
  <c r="X620" i="10"/>
  <c r="X1130" i="10"/>
  <c r="X110" i="10"/>
  <c r="E673" i="10"/>
  <c r="F673" i="10"/>
  <c r="M674" i="10"/>
  <c r="L673" i="10"/>
  <c r="K674" i="10"/>
  <c r="I675" i="10"/>
  <c r="AA674" i="10"/>
  <c r="G674" i="10"/>
  <c r="B673" i="10"/>
  <c r="A673" i="10"/>
  <c r="X621" i="10" l="1"/>
  <c r="AD673" i="10"/>
  <c r="X1131" i="10"/>
  <c r="X111" i="10"/>
  <c r="F674" i="10"/>
  <c r="B674" i="10"/>
  <c r="E674" i="10"/>
  <c r="M675" i="10"/>
  <c r="L674" i="10"/>
  <c r="I676" i="10"/>
  <c r="AA675" i="10"/>
  <c r="G675" i="10"/>
  <c r="K675" i="10"/>
  <c r="A674" i="10"/>
  <c r="X622" i="10" l="1"/>
  <c r="AD674" i="10"/>
  <c r="X1132" i="10"/>
  <c r="X112" i="10"/>
  <c r="F675" i="10"/>
  <c r="B675" i="10"/>
  <c r="E675" i="10"/>
  <c r="M676" i="10"/>
  <c r="L675" i="10"/>
  <c r="G676" i="10"/>
  <c r="I677" i="10"/>
  <c r="K676" i="10"/>
  <c r="AA676" i="10"/>
  <c r="A675" i="10"/>
  <c r="X623" i="10" l="1"/>
  <c r="AD675" i="10"/>
  <c r="X1133" i="10"/>
  <c r="B676" i="10"/>
  <c r="F676" i="10"/>
  <c r="X113" i="10"/>
  <c r="E676" i="10"/>
  <c r="M677" i="10"/>
  <c r="L676" i="10"/>
  <c r="AA677" i="10"/>
  <c r="K677" i="10"/>
  <c r="A676" i="10"/>
  <c r="G677" i="10"/>
  <c r="I678" i="10"/>
  <c r="X624" i="10" l="1"/>
  <c r="AD676" i="10"/>
  <c r="X1134" i="10"/>
  <c r="X114" i="10"/>
  <c r="F677" i="10"/>
  <c r="A677" i="10"/>
  <c r="E677" i="10"/>
  <c r="M678" i="10"/>
  <c r="L677" i="10"/>
  <c r="B677" i="10"/>
  <c r="K678" i="10"/>
  <c r="G678" i="10"/>
  <c r="I679" i="10"/>
  <c r="AA678" i="10"/>
  <c r="X625" i="10" l="1"/>
  <c r="AD677" i="10"/>
  <c r="X1135" i="10"/>
  <c r="X115" i="10"/>
  <c r="F678" i="10"/>
  <c r="A678" i="10"/>
  <c r="E678" i="10"/>
  <c r="M679" i="10"/>
  <c r="L678" i="10"/>
  <c r="K679" i="10"/>
  <c r="AA679" i="10"/>
  <c r="I680" i="10"/>
  <c r="G679" i="10"/>
  <c r="B678" i="10"/>
  <c r="X626" i="10" l="1"/>
  <c r="AD678" i="10"/>
  <c r="X1136" i="10"/>
  <c r="F679" i="10"/>
  <c r="X116" i="10"/>
  <c r="E679" i="10"/>
  <c r="M680" i="10"/>
  <c r="L679" i="10"/>
  <c r="I681" i="10"/>
  <c r="K680" i="10"/>
  <c r="AA680" i="10"/>
  <c r="A679" i="10"/>
  <c r="B679" i="10"/>
  <c r="G680" i="10"/>
  <c r="AD679" i="10" l="1"/>
  <c r="X1137" i="10"/>
  <c r="F680" i="10"/>
  <c r="X117" i="10"/>
  <c r="A680" i="10"/>
  <c r="E680" i="10"/>
  <c r="M681" i="10"/>
  <c r="L680" i="10"/>
  <c r="G681" i="10"/>
  <c r="I682" i="10"/>
  <c r="AA681" i="10"/>
  <c r="K681" i="10"/>
  <c r="B680" i="10"/>
  <c r="X628" i="10" l="1"/>
  <c r="X627" i="10"/>
  <c r="AD680" i="10"/>
  <c r="X1138" i="10"/>
  <c r="B681" i="10"/>
  <c r="X118" i="10"/>
  <c r="F681" i="10"/>
  <c r="X629" i="10"/>
  <c r="E681" i="10"/>
  <c r="M682" i="10"/>
  <c r="L681" i="10"/>
  <c r="G682" i="10"/>
  <c r="A681" i="10"/>
  <c r="AA682" i="10"/>
  <c r="I683" i="10"/>
  <c r="K682" i="10"/>
  <c r="AD681" i="10" l="1"/>
  <c r="X1139" i="10"/>
  <c r="X119" i="10"/>
  <c r="B682" i="10"/>
  <c r="X630" i="10"/>
  <c r="F682" i="10"/>
  <c r="E682" i="10"/>
  <c r="M683" i="10"/>
  <c r="L682" i="10"/>
  <c r="A682" i="10"/>
  <c r="K683" i="10"/>
  <c r="AA683" i="10"/>
  <c r="G683" i="10"/>
  <c r="I684" i="10"/>
  <c r="AD682" i="10" l="1"/>
  <c r="X1140" i="10"/>
  <c r="F683" i="10"/>
  <c r="X631" i="10"/>
  <c r="X120" i="10"/>
  <c r="E683" i="10"/>
  <c r="M684" i="10"/>
  <c r="L683" i="10"/>
  <c r="B683" i="10"/>
  <c r="A683" i="10"/>
  <c r="AA684" i="10"/>
  <c r="K684" i="10"/>
  <c r="I685" i="10"/>
  <c r="G684" i="10"/>
  <c r="AD683" i="10" l="1"/>
  <c r="X1141" i="10"/>
  <c r="X632" i="10"/>
  <c r="E684" i="10"/>
  <c r="X121" i="10"/>
  <c r="F684" i="10"/>
  <c r="M685" i="10"/>
  <c r="L684" i="10"/>
  <c r="A684" i="10"/>
  <c r="B684" i="10"/>
  <c r="AA685" i="10"/>
  <c r="K685" i="10"/>
  <c r="I686" i="10"/>
  <c r="G685" i="10"/>
  <c r="AD684" i="10" l="1"/>
  <c r="X1142" i="10"/>
  <c r="E685" i="10"/>
  <c r="F685" i="10"/>
  <c r="X122" i="10"/>
  <c r="X633" i="10"/>
  <c r="M686" i="10"/>
  <c r="L685" i="10"/>
  <c r="K686" i="10"/>
  <c r="I687" i="10"/>
  <c r="G686" i="10"/>
  <c r="AA686" i="10"/>
  <c r="B685" i="10"/>
  <c r="A685" i="10"/>
  <c r="AD685" i="10" l="1"/>
  <c r="X1143" i="10"/>
  <c r="F686" i="10"/>
  <c r="X123" i="10"/>
  <c r="X634" i="10"/>
  <c r="E686" i="10"/>
  <c r="M687" i="10"/>
  <c r="L686" i="10"/>
  <c r="B686" i="10"/>
  <c r="A686" i="10"/>
  <c r="I688" i="10"/>
  <c r="AA687" i="10"/>
  <c r="K687" i="10"/>
  <c r="G687" i="10"/>
  <c r="AD686" i="10" l="1"/>
  <c r="X1144" i="10"/>
  <c r="X124" i="10"/>
  <c r="E687" i="10"/>
  <c r="F687" i="10"/>
  <c r="X635" i="10"/>
  <c r="M688" i="10"/>
  <c r="L687" i="10"/>
  <c r="K688" i="10"/>
  <c r="G688" i="10"/>
  <c r="I689" i="10"/>
  <c r="AA688" i="10"/>
  <c r="B687" i="10"/>
  <c r="A687" i="10"/>
  <c r="AD687" i="10" l="1"/>
  <c r="X1145" i="10"/>
  <c r="B688" i="10"/>
  <c r="F688" i="10"/>
  <c r="X125" i="10"/>
  <c r="X636" i="10"/>
  <c r="E688" i="10"/>
  <c r="M689" i="10"/>
  <c r="L688" i="10"/>
  <c r="A688" i="10"/>
  <c r="I690" i="10"/>
  <c r="AA689" i="10"/>
  <c r="G689" i="10"/>
  <c r="K689" i="10"/>
  <c r="AD688" i="10" l="1"/>
  <c r="X1146" i="10"/>
  <c r="X126" i="10"/>
  <c r="E689" i="10"/>
  <c r="X637" i="10"/>
  <c r="F689" i="10"/>
  <c r="M690" i="10"/>
  <c r="L689" i="10"/>
  <c r="A689" i="10"/>
  <c r="B689" i="10"/>
  <c r="K690" i="10"/>
  <c r="AA690" i="10"/>
  <c r="G690" i="10"/>
  <c r="I691" i="10"/>
  <c r="AD689" i="10" l="1"/>
  <c r="X1147" i="10"/>
  <c r="X638" i="10"/>
  <c r="X127" i="10"/>
  <c r="B690" i="10"/>
  <c r="F690" i="10"/>
  <c r="E690" i="10"/>
  <c r="M691" i="10"/>
  <c r="L690" i="10"/>
  <c r="A690" i="10"/>
  <c r="K691" i="10"/>
  <c r="G691" i="10"/>
  <c r="AA691" i="10"/>
  <c r="I692" i="10"/>
  <c r="AD690" i="10" l="1"/>
  <c r="X1148" i="10"/>
  <c r="E691" i="10"/>
  <c r="X128" i="10"/>
  <c r="F691" i="10"/>
  <c r="X639" i="10"/>
  <c r="M692" i="10"/>
  <c r="L691" i="10"/>
  <c r="A691" i="10"/>
  <c r="B691" i="10"/>
  <c r="K692" i="10"/>
  <c r="I693" i="10"/>
  <c r="AA692" i="10"/>
  <c r="G692" i="10"/>
  <c r="AD691" i="10" l="1"/>
  <c r="X1149" i="10"/>
  <c r="X129" i="10"/>
  <c r="X640" i="10"/>
  <c r="E692" i="10"/>
  <c r="F692" i="10"/>
  <c r="M693" i="10"/>
  <c r="L692" i="10"/>
  <c r="I694" i="10"/>
  <c r="G693" i="10"/>
  <c r="K693" i="10"/>
  <c r="AA693" i="10"/>
  <c r="A692" i="10"/>
  <c r="B692" i="10"/>
  <c r="AD692" i="10" l="1"/>
  <c r="X1150" i="10"/>
  <c r="F693" i="10"/>
  <c r="B693" i="10"/>
  <c r="X641" i="10"/>
  <c r="X130" i="10"/>
  <c r="E693" i="10"/>
  <c r="M694" i="10"/>
  <c r="L693" i="10"/>
  <c r="A693" i="10"/>
  <c r="G694" i="10"/>
  <c r="I695" i="10"/>
  <c r="K694" i="10"/>
  <c r="AA694" i="10"/>
  <c r="AD693" i="10" l="1"/>
  <c r="X1151" i="10"/>
  <c r="X642" i="10"/>
  <c r="E694" i="10"/>
  <c r="X131" i="10"/>
  <c r="F694" i="10"/>
  <c r="M695" i="10"/>
  <c r="L694" i="10"/>
  <c r="I696" i="10"/>
  <c r="K695" i="10"/>
  <c r="G695" i="10"/>
  <c r="AA695" i="10"/>
  <c r="B694" i="10"/>
  <c r="A694" i="10"/>
  <c r="AD694" i="10" l="1"/>
  <c r="X1152" i="10"/>
  <c r="X132" i="10"/>
  <c r="B695" i="10"/>
  <c r="F695" i="10"/>
  <c r="X643" i="10"/>
  <c r="E695" i="10"/>
  <c r="M696" i="10"/>
  <c r="L695" i="10"/>
  <c r="A695" i="10"/>
  <c r="AA696" i="10"/>
  <c r="G696" i="10"/>
  <c r="K696" i="10"/>
  <c r="I697" i="10"/>
  <c r="AD695" i="10" l="1"/>
  <c r="X1153" i="10"/>
  <c r="X644" i="10"/>
  <c r="X133" i="10"/>
  <c r="E696" i="10"/>
  <c r="F696" i="10"/>
  <c r="M697" i="10"/>
  <c r="L696" i="10"/>
  <c r="B696" i="10"/>
  <c r="A696" i="10"/>
  <c r="I698" i="10"/>
  <c r="G697" i="10"/>
  <c r="K697" i="10"/>
  <c r="AA697" i="10"/>
  <c r="AD696" i="10" l="1"/>
  <c r="X1154" i="10"/>
  <c r="X134" i="10"/>
  <c r="F697" i="10"/>
  <c r="B697" i="10"/>
  <c r="X645" i="10"/>
  <c r="E697" i="10"/>
  <c r="M698" i="10"/>
  <c r="L697" i="10"/>
  <c r="AA698" i="10"/>
  <c r="K698" i="10"/>
  <c r="I699" i="10"/>
  <c r="G698" i="10"/>
  <c r="A697" i="10"/>
  <c r="AD697" i="10" l="1"/>
  <c r="X1155" i="10"/>
  <c r="F698" i="10"/>
  <c r="X135" i="10"/>
  <c r="X646" i="10"/>
  <c r="B698" i="10"/>
  <c r="E698" i="10"/>
  <c r="M699" i="10"/>
  <c r="L698" i="10"/>
  <c r="AA699" i="10"/>
  <c r="K699" i="10"/>
  <c r="G699" i="10"/>
  <c r="I700" i="10"/>
  <c r="A698" i="10"/>
  <c r="X1156" i="10" l="1"/>
  <c r="AD698" i="10"/>
  <c r="F699" i="10"/>
  <c r="X136" i="10"/>
  <c r="X647" i="10"/>
  <c r="B699" i="10"/>
  <c r="E699" i="10"/>
  <c r="M700" i="10"/>
  <c r="L699" i="10"/>
  <c r="AA700" i="10"/>
  <c r="G700" i="10"/>
  <c r="K700" i="10"/>
  <c r="I701" i="10"/>
  <c r="A699" i="10"/>
  <c r="X1157" i="10" l="1"/>
  <c r="AD699" i="10"/>
  <c r="E700" i="10"/>
  <c r="X137" i="10"/>
  <c r="X648" i="10"/>
  <c r="F700" i="10"/>
  <c r="M701" i="10"/>
  <c r="L700" i="10"/>
  <c r="AA701" i="10"/>
  <c r="G701" i="10"/>
  <c r="I702" i="10"/>
  <c r="K701" i="10"/>
  <c r="B700" i="10"/>
  <c r="A700" i="10"/>
  <c r="X1158" i="10" l="1"/>
  <c r="AD700" i="10"/>
  <c r="B701" i="10"/>
  <c r="X138" i="10"/>
  <c r="F701" i="10"/>
  <c r="X649" i="10"/>
  <c r="E701" i="10"/>
  <c r="M702" i="10"/>
  <c r="L701" i="10"/>
  <c r="A701" i="10"/>
  <c r="AA702" i="10"/>
  <c r="I703" i="10"/>
  <c r="K702" i="10"/>
  <c r="G702" i="10"/>
  <c r="X1159" i="10" l="1"/>
  <c r="AD701" i="10"/>
  <c r="X139" i="10"/>
  <c r="X650" i="10"/>
  <c r="B702" i="10"/>
  <c r="F702" i="10"/>
  <c r="E702" i="10"/>
  <c r="M703" i="10"/>
  <c r="L702" i="10"/>
  <c r="AA703" i="10"/>
  <c r="G703" i="10"/>
  <c r="I704" i="10"/>
  <c r="K703" i="10"/>
  <c r="A702" i="10"/>
  <c r="X1160" i="10" l="1"/>
  <c r="AD702" i="10"/>
  <c r="X651" i="10"/>
  <c r="X140" i="10"/>
  <c r="F703" i="10"/>
  <c r="E703" i="10"/>
  <c r="M704" i="10"/>
  <c r="L703" i="10"/>
  <c r="K704" i="10"/>
  <c r="AA704" i="10"/>
  <c r="I705" i="10"/>
  <c r="G704" i="10"/>
  <c r="A703" i="10"/>
  <c r="B703" i="10"/>
  <c r="I707" i="10"/>
  <c r="X1161" i="10" l="1"/>
  <c r="AD703" i="10"/>
  <c r="F704" i="10"/>
  <c r="X141" i="10"/>
  <c r="B704" i="10"/>
  <c r="X652" i="10"/>
  <c r="E704" i="10"/>
  <c r="W707" i="10"/>
  <c r="Z707" i="10"/>
  <c r="X707" i="10"/>
  <c r="M707" i="10"/>
  <c r="M705" i="10"/>
  <c r="L704" i="10"/>
  <c r="AA705" i="10"/>
  <c r="I706" i="10"/>
  <c r="G705" i="10"/>
  <c r="K705" i="10"/>
  <c r="A704" i="10"/>
  <c r="AA707" i="10"/>
  <c r="K707" i="10"/>
  <c r="G707" i="10"/>
  <c r="I708" i="10"/>
  <c r="X1162" i="10" l="1"/>
  <c r="AD704" i="10"/>
  <c r="X142" i="10"/>
  <c r="F705" i="10"/>
  <c r="X653" i="10"/>
  <c r="F707" i="10"/>
  <c r="B705" i="10"/>
  <c r="E705" i="10"/>
  <c r="Z708" i="10"/>
  <c r="M706" i="10"/>
  <c r="M708" i="10"/>
  <c r="L705" i="10"/>
  <c r="A705" i="10"/>
  <c r="AA706" i="10"/>
  <c r="G706" i="10"/>
  <c r="K706" i="10"/>
  <c r="B707" i="10"/>
  <c r="A707" i="10"/>
  <c r="G708" i="10"/>
  <c r="K708" i="10"/>
  <c r="I709" i="10"/>
  <c r="AA708" i="10"/>
  <c r="L707" i="10"/>
  <c r="X1163" i="10" l="1"/>
  <c r="AD705" i="10"/>
  <c r="AD707" i="10"/>
  <c r="F706" i="10"/>
  <c r="X654" i="10"/>
  <c r="E706" i="10"/>
  <c r="E708" i="10"/>
  <c r="X143" i="10"/>
  <c r="F708" i="10"/>
  <c r="Z709" i="10"/>
  <c r="M709" i="10"/>
  <c r="L706" i="10"/>
  <c r="A706" i="10"/>
  <c r="B706" i="10"/>
  <c r="B708" i="10"/>
  <c r="A708" i="10"/>
  <c r="K709" i="10"/>
  <c r="AA709" i="10"/>
  <c r="I710" i="10"/>
  <c r="G709" i="10"/>
  <c r="L708" i="10"/>
  <c r="X1164" i="10" l="1"/>
  <c r="AD706" i="10"/>
  <c r="AD708" i="10"/>
  <c r="X655" i="10"/>
  <c r="X144" i="10"/>
  <c r="E709" i="10"/>
  <c r="E707" i="10"/>
  <c r="F709" i="10"/>
  <c r="Z710" i="10"/>
  <c r="M710" i="10"/>
  <c r="B709" i="10"/>
  <c r="I711" i="10"/>
  <c r="A709" i="10"/>
  <c r="L709" i="10"/>
  <c r="K710" i="10"/>
  <c r="AA710" i="10"/>
  <c r="G710" i="10"/>
  <c r="X1165" i="10" l="1"/>
  <c r="AD709" i="10"/>
  <c r="W1208" i="10"/>
  <c r="W695" i="10"/>
  <c r="W670" i="10"/>
  <c r="W657" i="10"/>
  <c r="W691" i="10"/>
  <c r="W1198" i="10"/>
  <c r="W703" i="10"/>
  <c r="W183" i="10"/>
  <c r="W694" i="10"/>
  <c r="W687" i="10"/>
  <c r="W697" i="10"/>
  <c r="W662" i="10"/>
  <c r="W675" i="10"/>
  <c r="W700" i="10"/>
  <c r="W665" i="10"/>
  <c r="W683" i="10"/>
  <c r="W1189" i="10"/>
  <c r="W678" i="10"/>
  <c r="W1191" i="10"/>
  <c r="W684" i="10"/>
  <c r="W659" i="10"/>
  <c r="W681" i="10"/>
  <c r="W1200" i="10"/>
  <c r="W171" i="10"/>
  <c r="W671" i="10"/>
  <c r="W1185" i="10"/>
  <c r="W668" i="10"/>
  <c r="W1168" i="10"/>
  <c r="W157" i="10"/>
  <c r="W1203" i="10"/>
  <c r="W178" i="10"/>
  <c r="W184" i="10"/>
  <c r="W182" i="10"/>
  <c r="W699" i="10"/>
  <c r="W686" i="10"/>
  <c r="W673" i="10"/>
  <c r="W660" i="10"/>
  <c r="W152" i="10"/>
  <c r="W168" i="10"/>
  <c r="W1188" i="10"/>
  <c r="W185" i="10"/>
  <c r="W159" i="10"/>
  <c r="W705" i="10"/>
  <c r="W692" i="10"/>
  <c r="W679" i="10"/>
  <c r="W667" i="10"/>
  <c r="W1211" i="10"/>
  <c r="W155" i="10"/>
  <c r="W1205" i="10"/>
  <c r="W702" i="10"/>
  <c r="W689" i="10"/>
  <c r="W676" i="10"/>
  <c r="W663" i="10"/>
  <c r="W1169" i="10"/>
  <c r="W1175" i="10"/>
  <c r="W1181" i="10"/>
  <c r="W154" i="10"/>
  <c r="W190" i="10"/>
  <c r="W175" i="10"/>
  <c r="W193" i="10"/>
  <c r="W150" i="10"/>
  <c r="W1172" i="10"/>
  <c r="W1196" i="10"/>
  <c r="W1193" i="10"/>
  <c r="W1201" i="10"/>
  <c r="W166" i="10"/>
  <c r="W186" i="10"/>
  <c r="W172" i="10"/>
  <c r="W163" i="10"/>
  <c r="W1182" i="10"/>
  <c r="W1176" i="10"/>
  <c r="W179" i="10"/>
  <c r="W161" i="10"/>
  <c r="W149" i="10"/>
  <c r="W1183" i="10"/>
  <c r="W1174" i="10"/>
  <c r="W160" i="10"/>
  <c r="W148" i="10"/>
  <c r="W181" i="10"/>
  <c r="W147" i="10"/>
  <c r="W1187" i="10"/>
  <c r="W1199" i="10"/>
  <c r="W173" i="10"/>
  <c r="W176" i="10"/>
  <c r="W1179" i="10"/>
  <c r="W180" i="10"/>
  <c r="W1194" i="10"/>
  <c r="W1178" i="10"/>
  <c r="W196" i="10"/>
  <c r="W706" i="10"/>
  <c r="W698" i="10"/>
  <c r="W690" i="10"/>
  <c r="W682" i="10"/>
  <c r="W674" i="10"/>
  <c r="W666" i="10"/>
  <c r="W658" i="10"/>
  <c r="W194" i="10"/>
  <c r="W169" i="10"/>
  <c r="W1209" i="10"/>
  <c r="W174" i="10"/>
  <c r="W1180" i="10"/>
  <c r="W1177" i="10"/>
  <c r="W177" i="10"/>
  <c r="W1210" i="10"/>
  <c r="W165" i="10"/>
  <c r="W1171" i="10"/>
  <c r="W1202" i="10"/>
  <c r="W704" i="10"/>
  <c r="W696" i="10"/>
  <c r="W688" i="10"/>
  <c r="W680" i="10"/>
  <c r="W672" i="10"/>
  <c r="W664" i="10"/>
  <c r="W187" i="10"/>
  <c r="W162" i="10"/>
  <c r="W1206" i="10"/>
  <c r="W191" i="10"/>
  <c r="W1197" i="10"/>
  <c r="W158" i="10"/>
  <c r="W195" i="10"/>
  <c r="W170" i="10"/>
  <c r="W151" i="10"/>
  <c r="W1190" i="10"/>
  <c r="W188" i="10"/>
  <c r="W1186" i="10"/>
  <c r="W701" i="10"/>
  <c r="W693" i="10"/>
  <c r="W685" i="10"/>
  <c r="W677" i="10"/>
  <c r="W669" i="10"/>
  <c r="W661" i="10"/>
  <c r="W1207" i="10"/>
  <c r="W1184" i="10"/>
  <c r="W1167" i="10"/>
  <c r="W167" i="10"/>
  <c r="W1173" i="10"/>
  <c r="W1204" i="10"/>
  <c r="W156" i="10"/>
  <c r="W1192" i="10"/>
  <c r="W192" i="10"/>
  <c r="W189" i="10"/>
  <c r="W1195" i="10"/>
  <c r="W164" i="10"/>
  <c r="W1170" i="10"/>
  <c r="W153" i="10"/>
  <c r="Z690" i="10"/>
  <c r="E710" i="10"/>
  <c r="X145" i="10"/>
  <c r="F710" i="10"/>
  <c r="Z711" i="10"/>
  <c r="M711" i="10"/>
  <c r="B710" i="10"/>
  <c r="I712" i="10"/>
  <c r="AA711" i="10"/>
  <c r="G711" i="10"/>
  <c r="K711" i="10"/>
  <c r="L710" i="10"/>
  <c r="A710" i="10"/>
  <c r="AD710" i="10" l="1"/>
  <c r="Z1208" i="10"/>
  <c r="Z695" i="10"/>
  <c r="Z1188" i="10"/>
  <c r="Z683" i="10"/>
  <c r="Z178" i="10"/>
  <c r="Z193" i="10"/>
  <c r="Z1203" i="10"/>
  <c r="Z691" i="10"/>
  <c r="Z1199" i="10"/>
  <c r="Z166" i="10"/>
  <c r="Z175" i="10"/>
  <c r="Z676" i="10"/>
  <c r="Z692" i="10"/>
  <c r="Z684" i="10"/>
  <c r="X657" i="10"/>
  <c r="Z184" i="10"/>
  <c r="Z1200" i="10"/>
  <c r="Z700" i="10"/>
  <c r="Z186" i="10"/>
  <c r="Z679" i="10"/>
  <c r="Z675" i="10"/>
  <c r="Z1187" i="10"/>
  <c r="Z1201" i="10"/>
  <c r="Z190" i="10"/>
  <c r="Z689" i="10"/>
  <c r="Z705" i="10"/>
  <c r="Z686" i="10"/>
  <c r="Z1191" i="10"/>
  <c r="Z697" i="10"/>
  <c r="Z183" i="10"/>
  <c r="Z168" i="10"/>
  <c r="Z703" i="10"/>
  <c r="Z172" i="10"/>
  <c r="Z681" i="10"/>
  <c r="Z179" i="10"/>
  <c r="Z1193" i="10"/>
  <c r="Z702" i="10"/>
  <c r="Z699" i="10"/>
  <c r="Z1185" i="10"/>
  <c r="Z678" i="10"/>
  <c r="Z687" i="10"/>
  <c r="Z180" i="10"/>
  <c r="Z171" i="10"/>
  <c r="Z1211" i="10"/>
  <c r="Z176" i="10"/>
  <c r="Z1198" i="10"/>
  <c r="Z173" i="10"/>
  <c r="Z181" i="10"/>
  <c r="Z1196" i="10"/>
  <c r="Z1205" i="10"/>
  <c r="Z185" i="10"/>
  <c r="Z182" i="10"/>
  <c r="Z1189" i="10"/>
  <c r="Z694" i="10"/>
  <c r="Z693" i="10"/>
  <c r="Z677" i="10"/>
  <c r="Z196" i="10"/>
  <c r="Z189" i="10"/>
  <c r="Z1184" i="10"/>
  <c r="Z688" i="10"/>
  <c r="Z706" i="10"/>
  <c r="Z164" i="10"/>
  <c r="Z195" i="10"/>
  <c r="Z188" i="10"/>
  <c r="Z191" i="10"/>
  <c r="Z696" i="10"/>
  <c r="Z1192" i="10"/>
  <c r="Z1206" i="10"/>
  <c r="Z682" i="10"/>
  <c r="Z685" i="10"/>
  <c r="Z169" i="10"/>
  <c r="Z167" i="10"/>
  <c r="Z1210" i="10"/>
  <c r="Z701" i="10"/>
  <c r="Z1190" i="10"/>
  <c r="Z1202" i="10"/>
  <c r="Z1209" i="10"/>
  <c r="Z1207" i="10"/>
  <c r="Z192" i="10"/>
  <c r="Z1194" i="10"/>
  <c r="Z1186" i="10"/>
  <c r="Z1197" i="10"/>
  <c r="Z1204" i="10"/>
  <c r="Z698" i="10"/>
  <c r="Z165" i="10"/>
  <c r="Z170" i="10"/>
  <c r="Z1195" i="10"/>
  <c r="Z187" i="10"/>
  <c r="Z680" i="10"/>
  <c r="Z174" i="10"/>
  <c r="Z194" i="10"/>
  <c r="Z704" i="10"/>
  <c r="Z674" i="10"/>
  <c r="Z177" i="10"/>
  <c r="X1167" i="10"/>
  <c r="E711" i="10"/>
  <c r="F711" i="10"/>
  <c r="Z712" i="10"/>
  <c r="M712" i="10"/>
  <c r="B711" i="10"/>
  <c r="L711" i="10"/>
  <c r="G712" i="10"/>
  <c r="AA712" i="10"/>
  <c r="A711" i="10"/>
  <c r="I713" i="10"/>
  <c r="K712" i="10"/>
  <c r="X147" i="10" l="1"/>
  <c r="H6" i="10"/>
  <c r="AD711" i="10"/>
  <c r="X658" i="10"/>
  <c r="X148" i="10"/>
  <c r="X1168" i="10"/>
  <c r="F712" i="10"/>
  <c r="E712" i="10"/>
  <c r="Z713" i="10"/>
  <c r="M713" i="10"/>
  <c r="B712" i="10"/>
  <c r="L712" i="10"/>
  <c r="A712" i="10"/>
  <c r="G713" i="10"/>
  <c r="K713" i="10"/>
  <c r="AA713" i="10"/>
  <c r="I714" i="10"/>
  <c r="AD712" i="10" l="1"/>
  <c r="X659" i="10"/>
  <c r="X149" i="10"/>
  <c r="X1169" i="10"/>
  <c r="E713" i="10"/>
  <c r="F713" i="10"/>
  <c r="Z714" i="10"/>
  <c r="M714" i="10"/>
  <c r="B713" i="10"/>
  <c r="L713" i="10"/>
  <c r="A713" i="10"/>
  <c r="I715" i="10"/>
  <c r="G714" i="10"/>
  <c r="K714" i="10"/>
  <c r="AA714" i="10"/>
  <c r="X660" i="10" l="1"/>
  <c r="AD713" i="10"/>
  <c r="X150" i="10"/>
  <c r="X1170" i="10"/>
  <c r="E714" i="10"/>
  <c r="F714" i="10"/>
  <c r="Z715" i="10"/>
  <c r="M715" i="10"/>
  <c r="B714" i="10"/>
  <c r="L714" i="10"/>
  <c r="A714" i="10"/>
  <c r="K715" i="10"/>
  <c r="AA715" i="10"/>
  <c r="I716" i="10"/>
  <c r="G715" i="10"/>
  <c r="X661" i="10" l="1"/>
  <c r="AD714" i="10"/>
  <c r="X1171" i="10"/>
  <c r="X151" i="10"/>
  <c r="F715" i="10"/>
  <c r="E715" i="10"/>
  <c r="Z716" i="10"/>
  <c r="M716" i="10"/>
  <c r="B715" i="10"/>
  <c r="L715" i="10"/>
  <c r="AA716" i="10"/>
  <c r="A715" i="10"/>
  <c r="G716" i="10"/>
  <c r="K716" i="10"/>
  <c r="I717" i="10"/>
  <c r="X662" i="10" l="1"/>
  <c r="AD715" i="10"/>
  <c r="X1172" i="10"/>
  <c r="X152" i="10"/>
  <c r="E716" i="10"/>
  <c r="F716" i="10"/>
  <c r="Z717" i="10"/>
  <c r="M717" i="10"/>
  <c r="L716" i="10"/>
  <c r="B716" i="10"/>
  <c r="I718" i="10"/>
  <c r="AA717" i="10"/>
  <c r="K717" i="10"/>
  <c r="G717" i="10"/>
  <c r="A716" i="10"/>
  <c r="X663" i="10" l="1"/>
  <c r="AD716" i="10"/>
  <c r="X1173" i="10"/>
  <c r="X153" i="10"/>
  <c r="E717" i="10"/>
  <c r="F717" i="10"/>
  <c r="Z718" i="10"/>
  <c r="M718" i="10"/>
  <c r="B717" i="10"/>
  <c r="L717" i="10"/>
  <c r="I719" i="10"/>
  <c r="K718" i="10"/>
  <c r="G718" i="10"/>
  <c r="AA718" i="10"/>
  <c r="A717" i="10"/>
  <c r="AD717" i="10" l="1"/>
  <c r="X1174" i="10"/>
  <c r="X154" i="10"/>
  <c r="E718" i="10"/>
  <c r="F718" i="10"/>
  <c r="Z719" i="10"/>
  <c r="M719" i="10"/>
  <c r="B718" i="10"/>
  <c r="L718" i="10"/>
  <c r="K719" i="10"/>
  <c r="AA719" i="10"/>
  <c r="I720" i="10"/>
  <c r="G719" i="10"/>
  <c r="A718" i="10"/>
  <c r="X665" i="10" l="1"/>
  <c r="X664" i="10"/>
  <c r="AD718" i="10"/>
  <c r="X1175" i="10"/>
  <c r="X155" i="10"/>
  <c r="E719" i="10"/>
  <c r="F719" i="10"/>
  <c r="X666" i="10"/>
  <c r="Z720" i="10"/>
  <c r="M720" i="10"/>
  <c r="B719" i="10"/>
  <c r="L719" i="10"/>
  <c r="I721" i="10"/>
  <c r="G720" i="10"/>
  <c r="AA720" i="10"/>
  <c r="K720" i="10"/>
  <c r="A719" i="10"/>
  <c r="AD719" i="10" l="1"/>
  <c r="X1176" i="10"/>
  <c r="X156" i="10"/>
  <c r="E720" i="10"/>
  <c r="F720" i="10"/>
  <c r="X667" i="10"/>
  <c r="Z721" i="10"/>
  <c r="M721" i="10"/>
  <c r="L720" i="10"/>
  <c r="A720" i="10"/>
  <c r="B720" i="10"/>
  <c r="I722" i="10"/>
  <c r="G721" i="10"/>
  <c r="K721" i="10"/>
  <c r="AA721" i="10"/>
  <c r="AD720" i="10" l="1"/>
  <c r="X1177" i="10"/>
  <c r="X157" i="10"/>
  <c r="X668" i="10"/>
  <c r="E721" i="10"/>
  <c r="F721" i="10"/>
  <c r="Z722" i="10"/>
  <c r="M722" i="10"/>
  <c r="B721" i="10"/>
  <c r="L721" i="10"/>
  <c r="K722" i="10"/>
  <c r="G722" i="10"/>
  <c r="AA722" i="10"/>
  <c r="I723" i="10"/>
  <c r="A721" i="10"/>
  <c r="AD721" i="10" l="1"/>
  <c r="X1178" i="10"/>
  <c r="X158" i="10"/>
  <c r="E722" i="10"/>
  <c r="F722" i="10"/>
  <c r="X669" i="10"/>
  <c r="Z723" i="10"/>
  <c r="M723" i="10"/>
  <c r="B722" i="10"/>
  <c r="L722" i="10"/>
  <c r="AA723" i="10"/>
  <c r="I724" i="10"/>
  <c r="K723" i="10"/>
  <c r="G723" i="10"/>
  <c r="A722" i="10"/>
  <c r="AD722" i="10" l="1"/>
  <c r="X1179" i="10"/>
  <c r="X159" i="10"/>
  <c r="F723" i="10"/>
  <c r="X670" i="10"/>
  <c r="E723" i="10"/>
  <c r="Z724" i="10"/>
  <c r="M724" i="10"/>
  <c r="B723" i="10"/>
  <c r="L723" i="10"/>
  <c r="K724" i="10"/>
  <c r="AA724" i="10"/>
  <c r="G724" i="10"/>
  <c r="I725" i="10"/>
  <c r="A723" i="10"/>
  <c r="AD723" i="10" l="1"/>
  <c r="X1180" i="10"/>
  <c r="X160" i="10"/>
  <c r="F724" i="10"/>
  <c r="E724" i="10"/>
  <c r="X671" i="10"/>
  <c r="M725" i="10"/>
  <c r="B724" i="10"/>
  <c r="L724" i="10"/>
  <c r="AA725" i="10"/>
  <c r="K725" i="10"/>
  <c r="A724" i="10"/>
  <c r="I726" i="10"/>
  <c r="G725" i="10"/>
  <c r="AD724" i="10" l="1"/>
  <c r="X1181" i="10"/>
  <c r="X161" i="10"/>
  <c r="F725" i="10"/>
  <c r="E725" i="10"/>
  <c r="X672" i="10"/>
  <c r="M726" i="10"/>
  <c r="B725" i="10"/>
  <c r="L725" i="10"/>
  <c r="A725" i="10"/>
  <c r="I727" i="10"/>
  <c r="G726" i="10"/>
  <c r="AA726" i="10"/>
  <c r="K726" i="10"/>
  <c r="AD725" i="10" l="1"/>
  <c r="X1182" i="10"/>
  <c r="X162" i="10"/>
  <c r="E726" i="10"/>
  <c r="F726" i="10"/>
  <c r="X673" i="10"/>
  <c r="M727" i="10"/>
  <c r="B726" i="10"/>
  <c r="L726" i="10"/>
  <c r="AA727" i="10"/>
  <c r="I728" i="10"/>
  <c r="G727" i="10"/>
  <c r="K727" i="10"/>
  <c r="A726" i="10"/>
  <c r="AD726" i="10" l="1"/>
  <c r="X1183" i="10"/>
  <c r="X163" i="10"/>
  <c r="F727" i="10"/>
  <c r="E727" i="10"/>
  <c r="X674" i="10"/>
  <c r="M728" i="10"/>
  <c r="B727" i="10"/>
  <c r="L727" i="10"/>
  <c r="K728" i="10"/>
  <c r="AA728" i="10"/>
  <c r="A727" i="10"/>
  <c r="I729" i="10"/>
  <c r="G728" i="10"/>
  <c r="AD727" i="10" l="1"/>
  <c r="X1184" i="10"/>
  <c r="X164" i="10"/>
  <c r="E728" i="10"/>
  <c r="F728" i="10"/>
  <c r="X675" i="10"/>
  <c r="M729" i="10"/>
  <c r="B728" i="10"/>
  <c r="L728" i="10"/>
  <c r="G729" i="10"/>
  <c r="AA729" i="10"/>
  <c r="K729" i="10"/>
  <c r="I730" i="10"/>
  <c r="A728" i="10"/>
  <c r="X1185" i="10" l="1"/>
  <c r="AD728" i="10"/>
  <c r="X165" i="10"/>
  <c r="F729" i="10"/>
  <c r="X676" i="10"/>
  <c r="E729" i="10"/>
  <c r="M730" i="10"/>
  <c r="B729" i="10"/>
  <c r="L729" i="10"/>
  <c r="A729" i="10"/>
  <c r="I731" i="10"/>
  <c r="G730" i="10"/>
  <c r="K730" i="10"/>
  <c r="AA730" i="10"/>
  <c r="X1186" i="10" l="1"/>
  <c r="AD729" i="10"/>
  <c r="X166" i="10"/>
  <c r="F730" i="10"/>
  <c r="X677" i="10"/>
  <c r="E730" i="10"/>
  <c r="M731" i="10"/>
  <c r="B730" i="10"/>
  <c r="L730" i="10"/>
  <c r="G731" i="10"/>
  <c r="A730" i="10"/>
  <c r="AA731" i="10"/>
  <c r="K731" i="10"/>
  <c r="I732" i="10"/>
  <c r="AD730" i="10" l="1"/>
  <c r="X167" i="10"/>
  <c r="F731" i="10"/>
  <c r="E731" i="10"/>
  <c r="X678" i="10"/>
  <c r="M732" i="10"/>
  <c r="B731" i="10"/>
  <c r="L731" i="10"/>
  <c r="A731" i="10"/>
  <c r="I733" i="10"/>
  <c r="K732" i="10"/>
  <c r="G732" i="10"/>
  <c r="AA732" i="10"/>
  <c r="X1188" i="10" l="1"/>
  <c r="X1187" i="10"/>
  <c r="AD731" i="10"/>
  <c r="X168" i="10"/>
  <c r="E732" i="10"/>
  <c r="F732" i="10"/>
  <c r="X679" i="10"/>
  <c r="X1189" i="10"/>
  <c r="M733" i="10"/>
  <c r="B732" i="10"/>
  <c r="L732" i="10"/>
  <c r="K733" i="10"/>
  <c r="G733" i="10"/>
  <c r="I734" i="10"/>
  <c r="AA733" i="10"/>
  <c r="A732" i="10"/>
  <c r="AD732" i="10" l="1"/>
  <c r="X169" i="10"/>
  <c r="F733" i="10"/>
  <c r="E733" i="10"/>
  <c r="X680" i="10"/>
  <c r="X1190" i="10"/>
  <c r="M734" i="10"/>
  <c r="B733" i="10"/>
  <c r="L733" i="10"/>
  <c r="A733" i="10"/>
  <c r="G734" i="10"/>
  <c r="K734" i="10"/>
  <c r="AA734" i="10"/>
  <c r="I735" i="10"/>
  <c r="AD733" i="10" l="1"/>
  <c r="X170" i="10"/>
  <c r="X681" i="10"/>
  <c r="E734" i="10"/>
  <c r="F734" i="10"/>
  <c r="X1191" i="10"/>
  <c r="M735" i="10"/>
  <c r="B734" i="10"/>
  <c r="A734" i="10"/>
  <c r="L734" i="10"/>
  <c r="K735" i="10"/>
  <c r="AA735" i="10"/>
  <c r="G735" i="10"/>
  <c r="I736" i="10"/>
  <c r="AD734" i="10" l="1"/>
  <c r="X171" i="10"/>
  <c r="E735" i="10"/>
  <c r="F735" i="10"/>
  <c r="X1192" i="10"/>
  <c r="X682" i="10"/>
  <c r="M736" i="10"/>
  <c r="B735" i="10"/>
  <c r="L735" i="10"/>
  <c r="K736" i="10"/>
  <c r="I737" i="10"/>
  <c r="G736" i="10"/>
  <c r="AA736" i="10"/>
  <c r="A735" i="10"/>
  <c r="AD735" i="10" l="1"/>
  <c r="X172" i="10"/>
  <c r="X1193" i="10"/>
  <c r="E736" i="10"/>
  <c r="F736" i="10"/>
  <c r="X683" i="10"/>
  <c r="M737" i="10"/>
  <c r="B736" i="10"/>
  <c r="L736" i="10"/>
  <c r="A736" i="10"/>
  <c r="AA737" i="10"/>
  <c r="G737" i="10"/>
  <c r="I738" i="10"/>
  <c r="K737" i="10"/>
  <c r="AD736" i="10" l="1"/>
  <c r="X173" i="10"/>
  <c r="F737" i="10"/>
  <c r="E737" i="10"/>
  <c r="X684" i="10"/>
  <c r="X1194" i="10"/>
  <c r="M738" i="10"/>
  <c r="L737" i="10"/>
  <c r="AA738" i="10"/>
  <c r="I739" i="10"/>
  <c r="K738" i="10"/>
  <c r="G738" i="10"/>
  <c r="B737" i="10"/>
  <c r="A737" i="10"/>
  <c r="AD737" i="10" l="1"/>
  <c r="X174" i="10"/>
  <c r="X685" i="10"/>
  <c r="E738" i="10"/>
  <c r="F738" i="10"/>
  <c r="X1195" i="10"/>
  <c r="M739" i="10"/>
  <c r="L738" i="10"/>
  <c r="B738" i="10"/>
  <c r="A738" i="10"/>
  <c r="K739" i="10"/>
  <c r="G739" i="10"/>
  <c r="I740" i="10"/>
  <c r="AA739" i="10"/>
  <c r="AD738" i="10" l="1"/>
  <c r="X175" i="10"/>
  <c r="F739" i="10"/>
  <c r="E739" i="10"/>
  <c r="X1196" i="10"/>
  <c r="X686" i="10"/>
  <c r="M740" i="10"/>
  <c r="B739" i="10"/>
  <c r="L739" i="10"/>
  <c r="K740" i="10"/>
  <c r="AA740" i="10"/>
  <c r="G740" i="10"/>
  <c r="I741" i="10"/>
  <c r="A739" i="10"/>
  <c r="AD739" i="10" l="1"/>
  <c r="X176" i="10"/>
  <c r="F740" i="10"/>
  <c r="X1197" i="10"/>
  <c r="E740" i="10"/>
  <c r="X687" i="10"/>
  <c r="M741" i="10"/>
  <c r="L740" i="10"/>
  <c r="K741" i="10"/>
  <c r="I742" i="10"/>
  <c r="G741" i="10"/>
  <c r="AA741" i="10"/>
  <c r="B740" i="10"/>
  <c r="A740" i="10"/>
  <c r="AD740" i="10" l="1"/>
  <c r="X177" i="10"/>
  <c r="E741" i="10"/>
  <c r="X1198" i="10"/>
  <c r="F741" i="10"/>
  <c r="X688" i="10"/>
  <c r="M742" i="10"/>
  <c r="I743" i="10"/>
  <c r="L741" i="10"/>
  <c r="B741" i="10"/>
  <c r="A741" i="10"/>
  <c r="G742" i="10"/>
  <c r="AA742" i="10"/>
  <c r="K742" i="10"/>
  <c r="AD741" i="10" l="1"/>
  <c r="X178" i="10"/>
  <c r="E742" i="10"/>
  <c r="X1199" i="10"/>
  <c r="X689" i="10"/>
  <c r="F742" i="10"/>
  <c r="M743" i="10"/>
  <c r="I744" i="10"/>
  <c r="K743" i="10"/>
  <c r="G743" i="10"/>
  <c r="AA743" i="10"/>
  <c r="L742" i="10"/>
  <c r="B742" i="10"/>
  <c r="A742" i="10"/>
  <c r="AD742" i="10" l="1"/>
  <c r="X179" i="10"/>
  <c r="X1200" i="10"/>
  <c r="B743" i="10"/>
  <c r="X690" i="10"/>
  <c r="F743" i="10"/>
  <c r="E743" i="10"/>
  <c r="M744" i="10"/>
  <c r="L743" i="10"/>
  <c r="G744" i="10"/>
  <c r="AA744" i="10"/>
  <c r="K744" i="10"/>
  <c r="I745" i="10"/>
  <c r="A743" i="10"/>
  <c r="AD743" i="10" l="1"/>
  <c r="X180" i="10"/>
  <c r="X691" i="10"/>
  <c r="B744" i="10"/>
  <c r="F744" i="10"/>
  <c r="X1201" i="10"/>
  <c r="E744" i="10"/>
  <c r="M745" i="10"/>
  <c r="A744" i="10"/>
  <c r="L744" i="10"/>
  <c r="I746" i="10"/>
  <c r="AA745" i="10"/>
  <c r="K745" i="10"/>
  <c r="G745" i="10"/>
  <c r="AD744" i="10" l="1"/>
  <c r="X181" i="10"/>
  <c r="F745" i="10"/>
  <c r="B745" i="10"/>
  <c r="X1202" i="10"/>
  <c r="X692" i="10"/>
  <c r="E745" i="10"/>
  <c r="M746" i="10"/>
  <c r="I747" i="10"/>
  <c r="L745" i="10"/>
  <c r="AA746" i="10"/>
  <c r="K746" i="10"/>
  <c r="G746" i="10"/>
  <c r="A745" i="10"/>
  <c r="AD745" i="10" l="1"/>
  <c r="X182" i="10"/>
  <c r="F746" i="10"/>
  <c r="X693" i="10"/>
  <c r="B746" i="10"/>
  <c r="X1203" i="10"/>
  <c r="E746" i="10"/>
  <c r="M747" i="10"/>
  <c r="L746" i="10"/>
  <c r="AA747" i="10"/>
  <c r="G747" i="10"/>
  <c r="K747" i="10"/>
  <c r="I748" i="10"/>
  <c r="A746" i="10"/>
  <c r="AD746" i="10" l="1"/>
  <c r="X183" i="10"/>
  <c r="X694" i="10"/>
  <c r="F747" i="10"/>
  <c r="B747" i="10"/>
  <c r="X1204" i="10"/>
  <c r="E747" i="10"/>
  <c r="M748" i="10"/>
  <c r="L747" i="10"/>
  <c r="A747" i="10"/>
  <c r="I749" i="10"/>
  <c r="G748" i="10"/>
  <c r="K748" i="10"/>
  <c r="AA748" i="10"/>
  <c r="AD747" i="10" l="1"/>
  <c r="X184" i="10"/>
  <c r="B748" i="10"/>
  <c r="F748" i="10"/>
  <c r="X1205" i="10"/>
  <c r="X695" i="10"/>
  <c r="E748" i="10"/>
  <c r="M749" i="10"/>
  <c r="L748" i="10"/>
  <c r="K749" i="10"/>
  <c r="AA749" i="10"/>
  <c r="I750" i="10"/>
  <c r="A748" i="10"/>
  <c r="G749" i="10"/>
  <c r="AD748" i="10" l="1"/>
  <c r="X185" i="10"/>
  <c r="F749" i="10"/>
  <c r="B749" i="10"/>
  <c r="X696" i="10"/>
  <c r="X1206" i="10"/>
  <c r="E749" i="10"/>
  <c r="M750" i="10"/>
  <c r="L749" i="10"/>
  <c r="K750" i="10"/>
  <c r="I751" i="10"/>
  <c r="A749" i="10"/>
  <c r="G750" i="10"/>
  <c r="AA750" i="10"/>
  <c r="AD749" i="10" l="1"/>
  <c r="X186" i="10"/>
  <c r="F750" i="10"/>
  <c r="B750" i="10"/>
  <c r="X1207" i="10"/>
  <c r="X697" i="10"/>
  <c r="E750" i="10"/>
  <c r="M751" i="10"/>
  <c r="L750" i="10"/>
  <c r="AA751" i="10"/>
  <c r="G751" i="10"/>
  <c r="K751" i="10"/>
  <c r="I752" i="10"/>
  <c r="A750" i="10"/>
  <c r="AD750" i="10" l="1"/>
  <c r="X187" i="10"/>
  <c r="F751" i="10"/>
  <c r="B751" i="10"/>
  <c r="X698" i="10"/>
  <c r="X1208" i="10"/>
  <c r="E751" i="10"/>
  <c r="M752" i="10"/>
  <c r="L751" i="10"/>
  <c r="A751" i="10"/>
  <c r="G752" i="10"/>
  <c r="AA752" i="10"/>
  <c r="I753" i="10"/>
  <c r="K752" i="10"/>
  <c r="AD751" i="10" l="1"/>
  <c r="X188" i="10"/>
  <c r="X699" i="10"/>
  <c r="B752" i="10"/>
  <c r="F752" i="10"/>
  <c r="X1209" i="10"/>
  <c r="E752" i="10"/>
  <c r="M753" i="10"/>
  <c r="A752" i="10"/>
  <c r="L752" i="10"/>
  <c r="G753" i="10"/>
  <c r="K753" i="10"/>
  <c r="AA753" i="10"/>
  <c r="I754" i="10"/>
  <c r="AD752" i="10" l="1"/>
  <c r="X189" i="10"/>
  <c r="F753" i="10"/>
  <c r="B753" i="10"/>
  <c r="X1210" i="10"/>
  <c r="X700" i="10"/>
  <c r="E753" i="10"/>
  <c r="M754" i="10"/>
  <c r="AA754" i="10"/>
  <c r="A753" i="10"/>
  <c r="L753" i="10"/>
  <c r="I755" i="10"/>
  <c r="G754" i="10"/>
  <c r="K754" i="10"/>
  <c r="AD753" i="10" l="1"/>
  <c r="X190" i="10"/>
  <c r="F754" i="10"/>
  <c r="B754" i="10"/>
  <c r="X701" i="10"/>
  <c r="X1211" i="10"/>
  <c r="E754" i="10"/>
  <c r="M755" i="10"/>
  <c r="L754" i="10"/>
  <c r="I756" i="10"/>
  <c r="AA755" i="10"/>
  <c r="A754" i="10"/>
  <c r="G755" i="10"/>
  <c r="K755" i="10"/>
  <c r="AD754" i="10" l="1"/>
  <c r="X191" i="10"/>
  <c r="B755" i="10"/>
  <c r="F755" i="10"/>
  <c r="X702" i="10"/>
  <c r="E755" i="10"/>
  <c r="M756" i="10"/>
  <c r="L755" i="10"/>
  <c r="AA756" i="10"/>
  <c r="K756" i="10"/>
  <c r="I757" i="10"/>
  <c r="G756" i="10"/>
  <c r="A755" i="10"/>
  <c r="AD755" i="10" l="1"/>
  <c r="X192" i="10"/>
  <c r="F756" i="10"/>
  <c r="B756" i="10"/>
  <c r="X703" i="10"/>
  <c r="E756" i="10"/>
  <c r="M757" i="10"/>
  <c r="AA757" i="10"/>
  <c r="A756" i="10"/>
  <c r="L756" i="10"/>
  <c r="K757" i="10"/>
  <c r="G757" i="10"/>
  <c r="AD756" i="10" l="1"/>
  <c r="X193" i="10"/>
  <c r="F757" i="10"/>
  <c r="X704" i="10"/>
  <c r="E757" i="10"/>
  <c r="A757" i="10"/>
  <c r="L757" i="10"/>
  <c r="B757" i="10" l="1"/>
  <c r="J8" i="10"/>
  <c r="K8" i="10"/>
  <c r="I8" i="10"/>
  <c r="H8" i="10"/>
  <c r="AD757" i="10"/>
  <c r="X194" i="10"/>
  <c r="X705" i="10"/>
  <c r="L8" i="10" l="1"/>
  <c r="X195" i="10"/>
  <c r="W734" i="10"/>
  <c r="W757" i="10"/>
  <c r="W755" i="10"/>
  <c r="W749" i="10"/>
  <c r="W740" i="10"/>
  <c r="W745" i="10"/>
  <c r="W742" i="10"/>
  <c r="W720" i="10"/>
  <c r="W751" i="10"/>
  <c r="W752" i="10"/>
  <c r="W750" i="10"/>
  <c r="W756" i="10"/>
  <c r="W748" i="10"/>
  <c r="W717" i="10"/>
  <c r="W754" i="10"/>
  <c r="W744" i="10"/>
  <c r="W716" i="10"/>
  <c r="W753" i="10"/>
  <c r="W743" i="10"/>
  <c r="W729" i="10"/>
  <c r="W225" i="10"/>
  <c r="W736" i="10"/>
  <c r="W735" i="10"/>
  <c r="W737" i="10"/>
  <c r="W715" i="10"/>
  <c r="W741" i="10"/>
  <c r="W733" i="10"/>
  <c r="W233" i="10"/>
  <c r="W747" i="10"/>
  <c r="W739" i="10"/>
  <c r="W727" i="10"/>
  <c r="W746" i="10"/>
  <c r="W738" i="10"/>
  <c r="W726" i="10"/>
  <c r="W728" i="10"/>
  <c r="W226" i="10"/>
  <c r="W725" i="10"/>
  <c r="W721" i="10"/>
  <c r="W205" i="10"/>
  <c r="W732" i="10"/>
  <c r="W724" i="10"/>
  <c r="W713" i="10"/>
  <c r="W731" i="10"/>
  <c r="W723" i="10"/>
  <c r="W711" i="10"/>
  <c r="W730" i="10"/>
  <c r="W722" i="10"/>
  <c r="W710" i="10"/>
  <c r="W719" i="10"/>
  <c r="W709" i="10"/>
  <c r="W718" i="10"/>
  <c r="W708" i="10"/>
  <c r="W714" i="10"/>
  <c r="W210" i="10"/>
  <c r="W216" i="10"/>
  <c r="W712" i="10"/>
  <c r="W241" i="10"/>
  <c r="W208" i="10"/>
  <c r="W217" i="10"/>
  <c r="W200" i="10"/>
  <c r="W209" i="10"/>
  <c r="W240" i="10"/>
  <c r="W231" i="10"/>
  <c r="W232" i="10"/>
  <c r="W204" i="10"/>
  <c r="W246" i="10"/>
  <c r="W230" i="10"/>
  <c r="W224" i="10"/>
  <c r="W223" i="10"/>
  <c r="W215" i="10"/>
  <c r="W244" i="10"/>
  <c r="W247" i="10"/>
  <c r="W239" i="10"/>
  <c r="W242" i="10"/>
  <c r="W236" i="10"/>
  <c r="W214" i="10"/>
  <c r="W199" i="10"/>
  <c r="W218" i="10"/>
  <c r="W207" i="10"/>
  <c r="W228" i="10"/>
  <c r="W220" i="10"/>
  <c r="W229" i="10"/>
  <c r="W212" i="10"/>
  <c r="W213" i="10"/>
  <c r="W206" i="10"/>
  <c r="W221" i="10"/>
  <c r="W234" i="10"/>
  <c r="W219" i="10"/>
  <c r="W202" i="10"/>
  <c r="W198" i="10"/>
  <c r="W201" i="10"/>
  <c r="W237" i="10"/>
  <c r="W238" i="10"/>
  <c r="W222" i="10"/>
  <c r="W203" i="10"/>
  <c r="W243" i="10"/>
  <c r="W245" i="10"/>
  <c r="W235" i="10"/>
  <c r="W227" i="10"/>
  <c r="W211" i="10"/>
  <c r="X706" i="10"/>
  <c r="X196" i="10" l="1"/>
  <c r="Z734" i="10"/>
  <c r="Z233" i="10"/>
  <c r="Z737" i="10"/>
  <c r="Z756" i="10"/>
  <c r="Z755" i="10"/>
  <c r="Z243" i="10"/>
  <c r="Z228" i="10"/>
  <c r="Z223" i="10"/>
  <c r="Z237" i="10"/>
  <c r="Z725" i="10"/>
  <c r="Z226" i="10"/>
  <c r="Z729" i="10"/>
  <c r="Z236" i="10"/>
  <c r="Z247" i="10"/>
  <c r="Z232" i="10"/>
  <c r="Z728" i="10"/>
  <c r="Z733" i="10"/>
  <c r="Z743" i="10"/>
  <c r="Z750" i="10"/>
  <c r="Z745" i="10"/>
  <c r="Z218" i="10"/>
  <c r="Z224" i="10"/>
  <c r="Z726" i="10"/>
  <c r="Z753" i="10"/>
  <c r="Z225" i="10"/>
  <c r="Z227" i="10"/>
  <c r="Z222" i="10"/>
  <c r="Z234" i="10"/>
  <c r="Z230" i="10"/>
  <c r="Z240" i="10"/>
  <c r="Z216" i="10"/>
  <c r="Z732" i="10"/>
  <c r="Z738" i="10"/>
  <c r="Z751" i="10"/>
  <c r="Z739" i="10"/>
  <c r="Z239" i="10"/>
  <c r="Z241" i="10"/>
  <c r="Z747" i="10"/>
  <c r="Z740" i="10"/>
  <c r="Z231" i="10"/>
  <c r="Z741" i="10"/>
  <c r="Z752" i="10"/>
  <c r="Z749" i="10"/>
  <c r="Z235" i="10"/>
  <c r="Z229" i="10"/>
  <c r="Z242" i="10"/>
  <c r="Z217" i="10"/>
  <c r="Z730" i="10"/>
  <c r="Z746" i="10"/>
  <c r="Z744" i="10"/>
  <c r="X708" i="10"/>
  <c r="Z736" i="10"/>
  <c r="Z731" i="10"/>
  <c r="Z244" i="10"/>
  <c r="Z757" i="10"/>
  <c r="Z748" i="10"/>
  <c r="Z245" i="10"/>
  <c r="Z238" i="10"/>
  <c r="Z219" i="10"/>
  <c r="Z221" i="10"/>
  <c r="Z220" i="10"/>
  <c r="Z215" i="10"/>
  <c r="Z246" i="10"/>
  <c r="Z727" i="10"/>
  <c r="Z735" i="10"/>
  <c r="Z754" i="10"/>
  <c r="Z742" i="10"/>
  <c r="X198" i="10" l="1"/>
  <c r="I6" i="10"/>
  <c r="L6" i="10" s="1"/>
  <c r="L9" i="10" s="1"/>
  <c r="P11" i="11" s="1"/>
  <c r="X199" i="10"/>
  <c r="X709" i="10"/>
  <c r="X200" i="10" l="1"/>
  <c r="X710" i="10"/>
  <c r="X201" i="10" l="1"/>
  <c r="X711" i="10"/>
  <c r="X712" i="10" l="1"/>
  <c r="X202" i="10"/>
  <c r="X713" i="10" l="1"/>
  <c r="X203" i="10"/>
  <c r="X714" i="10" l="1"/>
  <c r="X204" i="10"/>
  <c r="X715" i="10" l="1"/>
  <c r="X205" i="10"/>
  <c r="X716" i="10" l="1"/>
  <c r="X206" i="10"/>
  <c r="X717" i="10" l="1"/>
  <c r="X207" i="10"/>
  <c r="X718" i="10" l="1"/>
  <c r="X208" i="10"/>
  <c r="X719" i="10" l="1"/>
  <c r="X209" i="10"/>
  <c r="X720" i="10" l="1"/>
  <c r="X210" i="10"/>
  <c r="X721" i="10" l="1"/>
  <c r="X211" i="10"/>
  <c r="X722" i="10" l="1"/>
  <c r="X212" i="10"/>
  <c r="X723" i="10" l="1"/>
  <c r="X213" i="10"/>
  <c r="X724" i="10" l="1"/>
  <c r="X214" i="10"/>
  <c r="X725" i="10" l="1"/>
  <c r="X215" i="10"/>
  <c r="X726" i="10" l="1"/>
  <c r="X216" i="10"/>
  <c r="X727" i="10" l="1"/>
  <c r="X217" i="10"/>
  <c r="X728" i="10" l="1"/>
  <c r="X218" i="10"/>
  <c r="X729" i="10" l="1"/>
  <c r="X219" i="10"/>
  <c r="X730" i="10" l="1"/>
  <c r="X220" i="10"/>
  <c r="X731" i="10" l="1"/>
  <c r="X221" i="10"/>
  <c r="X732" i="10" l="1"/>
  <c r="X222" i="10"/>
  <c r="X733" i="10" l="1"/>
  <c r="X223" i="10"/>
  <c r="X734" i="10" l="1"/>
  <c r="X224" i="10"/>
  <c r="X735" i="10" l="1"/>
  <c r="X225" i="10"/>
  <c r="X736" i="10" l="1"/>
  <c r="X226" i="10"/>
  <c r="X737" i="10" l="1"/>
  <c r="X227" i="10"/>
  <c r="X738" i="10" l="1"/>
  <c r="X228" i="10"/>
  <c r="X739" i="10" l="1"/>
  <c r="X229" i="10"/>
  <c r="X740" i="10" l="1"/>
  <c r="X230" i="10"/>
  <c r="X741" i="10" l="1"/>
  <c r="X231" i="10"/>
  <c r="X742" i="10" l="1"/>
  <c r="X232" i="10"/>
  <c r="X743" i="10" l="1"/>
  <c r="X233" i="10"/>
  <c r="X744" i="10" l="1"/>
  <c r="X234" i="10"/>
  <c r="X745" i="10" l="1"/>
  <c r="X235" i="10"/>
  <c r="X746" i="10" l="1"/>
  <c r="X236" i="10"/>
  <c r="X747" i="10" l="1"/>
  <c r="X237" i="10"/>
  <c r="X748" i="10" l="1"/>
  <c r="X238" i="10"/>
  <c r="X749" i="10" l="1"/>
  <c r="X239" i="10"/>
  <c r="X750" i="10" l="1"/>
  <c r="X240" i="10"/>
  <c r="X751" i="10" l="1"/>
  <c r="X241" i="10"/>
  <c r="X752" i="10" l="1"/>
  <c r="X242" i="10"/>
  <c r="X753" i="10" l="1"/>
  <c r="X243" i="10"/>
  <c r="X754" i="10" l="1"/>
  <c r="X244" i="10"/>
  <c r="X755" i="10" l="1"/>
  <c r="X245" i="10"/>
  <c r="X756" i="10" l="1"/>
  <c r="X246" i="10"/>
  <c r="X757" i="10" l="1"/>
  <c r="X247" i="10"/>
  <c r="U962" i="10" l="1"/>
  <c r="U554" i="10"/>
  <c r="U912" i="10"/>
  <c r="U402" i="10"/>
  <c r="U1014" i="10"/>
  <c r="U401" i="10"/>
  <c r="U963" i="10"/>
  <c r="U911" i="10"/>
  <c r="U453" i="10"/>
  <c r="U1065" i="10"/>
  <c r="U452" i="10"/>
  <c r="U1013" i="10"/>
  <c r="U504" i="10"/>
  <c r="U1064" i="10"/>
  <c r="U503" i="10"/>
  <c r="U555" i="10"/>
  <c r="U98" i="10"/>
  <c r="U709" i="10"/>
  <c r="U1168" i="10"/>
  <c r="U148" i="10"/>
  <c r="U658" i="10"/>
  <c r="U199" i="10"/>
  <c r="U1118" i="10"/>
  <c r="U608" i="10"/>
  <c r="U914" i="10"/>
  <c r="U711" i="10"/>
  <c r="U250" i="10"/>
  <c r="U150" i="10"/>
  <c r="U1120" i="10"/>
  <c r="U353" i="10"/>
  <c r="U760" i="10"/>
  <c r="U404" i="10"/>
  <c r="U1170" i="10"/>
  <c r="U863" i="10"/>
  <c r="U610" i="10"/>
  <c r="U100" i="10"/>
  <c r="U201" i="10"/>
  <c r="U660" i="10"/>
  <c r="U861" i="10"/>
  <c r="U860" i="10"/>
  <c r="U350" i="10"/>
  <c r="U351" i="10"/>
  <c r="U913" i="10"/>
  <c r="U200" i="10"/>
  <c r="U403" i="10"/>
  <c r="U659" i="10"/>
  <c r="U1169" i="10"/>
  <c r="U710" i="10"/>
  <c r="U149" i="10"/>
  <c r="U964" i="10"/>
  <c r="U101" i="10"/>
  <c r="U354" i="10"/>
  <c r="U454" i="10"/>
  <c r="U1121" i="10"/>
  <c r="U611" i="10"/>
  <c r="U864" i="10"/>
  <c r="U761" i="10"/>
  <c r="U251" i="10"/>
  <c r="U1016" i="10"/>
  <c r="U506" i="10"/>
  <c r="U866" i="10"/>
  <c r="U613" i="10"/>
  <c r="U763" i="10"/>
  <c r="U253" i="10"/>
  <c r="U456" i="10"/>
  <c r="U1123" i="10"/>
  <c r="U103" i="10"/>
  <c r="U966" i="10"/>
  <c r="U356" i="10"/>
  <c r="U151" i="10"/>
  <c r="U455" i="10"/>
  <c r="U661" i="10"/>
  <c r="U202" i="10"/>
  <c r="U712" i="10"/>
  <c r="U405" i="10"/>
  <c r="U915" i="10"/>
  <c r="U811" i="10"/>
  <c r="U965" i="10"/>
  <c r="U1171" i="10"/>
  <c r="U301" i="10"/>
  <c r="U204" i="10"/>
  <c r="U556" i="10"/>
  <c r="U1066" i="10"/>
  <c r="U663" i="10"/>
  <c r="U917" i="10"/>
  <c r="U714" i="10"/>
  <c r="U813" i="10"/>
  <c r="U1173" i="10"/>
  <c r="U967" i="10"/>
  <c r="U457" i="10"/>
  <c r="U303" i="10"/>
  <c r="U153" i="10"/>
  <c r="U407" i="10"/>
  <c r="U1175" i="10"/>
  <c r="U1125" i="10"/>
  <c r="U716" i="10"/>
  <c r="U665" i="10"/>
  <c r="U969" i="10"/>
  <c r="U815" i="10"/>
  <c r="U155" i="10"/>
  <c r="U305" i="10"/>
  <c r="U409" i="10"/>
  <c r="U1019" i="10"/>
  <c r="U459" i="10"/>
  <c r="U105" i="10"/>
  <c r="U206" i="10"/>
  <c r="U509" i="10"/>
  <c r="U919" i="10"/>
  <c r="U615" i="10"/>
  <c r="U762" i="10"/>
  <c r="U505" i="10"/>
  <c r="U916" i="10"/>
  <c r="U612" i="10"/>
  <c r="U152" i="10"/>
  <c r="U252" i="10"/>
  <c r="U662" i="10"/>
  <c r="U812" i="10"/>
  <c r="U713" i="10"/>
  <c r="U1122" i="10"/>
  <c r="U406" i="10"/>
  <c r="U1015" i="10"/>
  <c r="U302" i="10"/>
  <c r="U203" i="10"/>
  <c r="U102" i="10"/>
  <c r="U865" i="10"/>
  <c r="U355" i="10"/>
  <c r="U1172" i="10"/>
  <c r="U868" i="10"/>
  <c r="U558" i="10"/>
  <c r="U765" i="10"/>
  <c r="U1068" i="10"/>
  <c r="U1018" i="10"/>
  <c r="U255" i="10"/>
  <c r="U968" i="10"/>
  <c r="U358" i="10"/>
  <c r="U458" i="10"/>
  <c r="U508" i="10"/>
  <c r="U248" i="10"/>
  <c r="U758" i="10"/>
  <c r="U249" i="10"/>
  <c r="U147" i="10"/>
  <c r="U300" i="10"/>
  <c r="U708" i="10"/>
  <c r="U146" i="10"/>
  <c r="U299" i="10"/>
  <c r="U707" i="10"/>
  <c r="U1167" i="10"/>
  <c r="U657" i="10"/>
  <c r="U759" i="10"/>
  <c r="U1166" i="10"/>
  <c r="U198" i="10"/>
  <c r="U810" i="10"/>
  <c r="U809" i="10"/>
  <c r="U197" i="10"/>
  <c r="U656" i="10"/>
  <c r="U816" i="10"/>
  <c r="U717" i="10"/>
  <c r="U156" i="10"/>
  <c r="U666" i="10"/>
  <c r="U1126" i="10"/>
  <c r="U869" i="10"/>
  <c r="U306" i="10"/>
  <c r="U106" i="10"/>
  <c r="U207" i="10"/>
  <c r="U359" i="10"/>
  <c r="U256" i="10"/>
  <c r="U1176" i="10"/>
  <c r="U766" i="10"/>
  <c r="U410" i="10"/>
  <c r="U1069" i="10"/>
  <c r="U559" i="10"/>
  <c r="U920" i="10"/>
  <c r="U616" i="10"/>
  <c r="U154" i="10"/>
  <c r="U918" i="10"/>
  <c r="U557" i="10"/>
  <c r="U254" i="10"/>
  <c r="U614" i="10"/>
  <c r="U814" i="10"/>
  <c r="U664" i="10"/>
  <c r="U1017" i="10"/>
  <c r="U1124" i="10"/>
  <c r="U715" i="10"/>
  <c r="U104" i="10"/>
  <c r="U867" i="10"/>
  <c r="U304" i="10"/>
  <c r="U1174" i="10"/>
  <c r="U205" i="10"/>
  <c r="U357" i="10"/>
  <c r="U1067" i="10"/>
  <c r="U764" i="10"/>
  <c r="U408" i="10"/>
  <c r="U507" i="10"/>
  <c r="U605" i="10"/>
  <c r="U606" i="10"/>
  <c r="U96" i="10"/>
  <c r="U607" i="10"/>
  <c r="U95" i="10"/>
  <c r="U97" i="10"/>
  <c r="U1116" i="10"/>
  <c r="U1117" i="10"/>
  <c r="U1115" i="10"/>
  <c r="U99" i="10"/>
  <c r="U862" i="10"/>
  <c r="U1119" i="10"/>
  <c r="U352" i="10"/>
  <c r="U609" i="10"/>
  <c r="N96" i="10" l="1"/>
  <c r="N102" i="10"/>
  <c r="N99" i="10"/>
  <c r="N105" i="10"/>
  <c r="N101" i="10"/>
  <c r="N106" i="10"/>
  <c r="N97" i="10"/>
  <c r="N104" i="10"/>
  <c r="N95" i="10"/>
  <c r="N103" i="10"/>
  <c r="N100" i="10"/>
  <c r="N98" i="10"/>
  <c r="N357" i="10"/>
  <c r="N152" i="10"/>
  <c r="N862" i="10"/>
  <c r="N607" i="10"/>
  <c r="N1067" i="10"/>
  <c r="N715" i="10"/>
  <c r="N614" i="10"/>
  <c r="N920" i="10"/>
  <c r="N256" i="10"/>
  <c r="N1166" i="10"/>
  <c r="N299" i="10"/>
  <c r="N255" i="10"/>
  <c r="N1172" i="10"/>
  <c r="N406" i="10"/>
  <c r="N252" i="10"/>
  <c r="N615" i="10"/>
  <c r="N1019" i="10"/>
  <c r="N303" i="10"/>
  <c r="N917" i="10"/>
  <c r="N1171" i="10"/>
  <c r="N712" i="10"/>
  <c r="N966" i="10"/>
  <c r="N763" i="10"/>
  <c r="N611" i="10"/>
  <c r="N200" i="10"/>
  <c r="N660" i="10"/>
  <c r="N760" i="10"/>
  <c r="N914" i="10"/>
  <c r="N199" i="10"/>
  <c r="N503" i="10"/>
  <c r="N201" i="10"/>
  <c r="N1017" i="10"/>
  <c r="N559" i="10"/>
  <c r="N207" i="10"/>
  <c r="N666" i="10"/>
  <c r="N656" i="10"/>
  <c r="N708" i="10"/>
  <c r="N458" i="10"/>
  <c r="N1018" i="10"/>
  <c r="N865" i="10"/>
  <c r="N612" i="10"/>
  <c r="N409" i="10"/>
  <c r="N716" i="10"/>
  <c r="N457" i="10"/>
  <c r="N663" i="10"/>
  <c r="N661" i="10"/>
  <c r="N866" i="10"/>
  <c r="N1121" i="10"/>
  <c r="N149" i="10"/>
  <c r="N351" i="10"/>
  <c r="N658" i="10"/>
  <c r="N453" i="10"/>
  <c r="N912" i="10"/>
  <c r="N254" i="10"/>
  <c r="N508" i="10"/>
  <c r="N613" i="10"/>
  <c r="N353" i="10"/>
  <c r="N1115" i="10"/>
  <c r="N605" i="10"/>
  <c r="N1174" i="10"/>
  <c r="N1069" i="10"/>
  <c r="N156" i="10"/>
  <c r="N197" i="10"/>
  <c r="N300" i="10"/>
  <c r="N1068" i="10"/>
  <c r="N916" i="10"/>
  <c r="N509" i="10"/>
  <c r="N1125" i="10"/>
  <c r="N967" i="10"/>
  <c r="N1066" i="10"/>
  <c r="N811" i="10"/>
  <c r="N1123" i="10"/>
  <c r="N506" i="10"/>
  <c r="N454" i="10"/>
  <c r="N350" i="10"/>
  <c r="N610" i="10"/>
  <c r="N1120" i="10"/>
  <c r="N148" i="10"/>
  <c r="N504" i="10"/>
  <c r="N911" i="10"/>
  <c r="N1124" i="10"/>
  <c r="N146" i="10"/>
  <c r="N919" i="10"/>
  <c r="N202" i="10"/>
  <c r="N1117" i="10"/>
  <c r="N507" i="10"/>
  <c r="N304" i="10"/>
  <c r="N664" i="10"/>
  <c r="N557" i="10"/>
  <c r="N306" i="10"/>
  <c r="N717" i="10"/>
  <c r="N657" i="10"/>
  <c r="N147" i="10"/>
  <c r="N358" i="10"/>
  <c r="N203" i="10"/>
  <c r="N713" i="10"/>
  <c r="N206" i="10"/>
  <c r="N305" i="10"/>
  <c r="N1175" i="10"/>
  <c r="N1173" i="10"/>
  <c r="N455" i="10"/>
  <c r="N1016" i="10"/>
  <c r="N710" i="10"/>
  <c r="N860" i="10"/>
  <c r="N863" i="10"/>
  <c r="N150" i="10"/>
  <c r="N1168" i="10"/>
  <c r="N1013" i="10"/>
  <c r="N554" i="10"/>
  <c r="N359" i="10"/>
  <c r="N355" i="10"/>
  <c r="N665" i="10"/>
  <c r="N1064" i="10"/>
  <c r="N606" i="10"/>
  <c r="N609" i="10"/>
  <c r="N1116" i="10"/>
  <c r="N408" i="10"/>
  <c r="N867" i="10"/>
  <c r="N814" i="10"/>
  <c r="N918" i="10"/>
  <c r="N410" i="10"/>
  <c r="N869" i="10"/>
  <c r="N816" i="10"/>
  <c r="N809" i="10"/>
  <c r="N249" i="10"/>
  <c r="N765" i="10"/>
  <c r="N302" i="10"/>
  <c r="N812" i="10"/>
  <c r="N505" i="10"/>
  <c r="N155" i="10"/>
  <c r="N407" i="10"/>
  <c r="N813" i="10"/>
  <c r="N556" i="10"/>
  <c r="N151" i="10"/>
  <c r="N456" i="10"/>
  <c r="N251" i="10"/>
  <c r="N354" i="10"/>
  <c r="N1169" i="10"/>
  <c r="N861" i="10"/>
  <c r="N1170" i="10"/>
  <c r="N250" i="10"/>
  <c r="N709" i="10"/>
  <c r="N963" i="10"/>
  <c r="N962" i="10"/>
  <c r="N759" i="10"/>
  <c r="N1122" i="10"/>
  <c r="N965" i="10"/>
  <c r="N913" i="10"/>
  <c r="N402" i="10"/>
  <c r="N352" i="10"/>
  <c r="N764" i="10"/>
  <c r="N154" i="10"/>
  <c r="N766" i="10"/>
  <c r="N810" i="10"/>
  <c r="N1167" i="10"/>
  <c r="N758" i="10"/>
  <c r="N968" i="10"/>
  <c r="N558" i="10"/>
  <c r="N1015" i="10"/>
  <c r="N762" i="10"/>
  <c r="N815" i="10"/>
  <c r="N153" i="10"/>
  <c r="N204" i="10"/>
  <c r="N915" i="10"/>
  <c r="N356" i="10"/>
  <c r="N253" i="10"/>
  <c r="N761" i="10"/>
  <c r="N659" i="10"/>
  <c r="N404" i="10"/>
  <c r="N608" i="10"/>
  <c r="N452" i="10"/>
  <c r="N401" i="10"/>
  <c r="N205" i="10"/>
  <c r="N1119" i="10"/>
  <c r="N616" i="10"/>
  <c r="N1176" i="10"/>
  <c r="N1126" i="10"/>
  <c r="N198" i="10"/>
  <c r="N707" i="10"/>
  <c r="N248" i="10"/>
  <c r="N868" i="10"/>
  <c r="N662" i="10"/>
  <c r="N459" i="10"/>
  <c r="N969" i="10"/>
  <c r="N714" i="10"/>
  <c r="N301" i="10"/>
  <c r="N405" i="10"/>
  <c r="N864" i="10"/>
  <c r="N964" i="10"/>
  <c r="N403" i="10"/>
  <c r="N711" i="10"/>
  <c r="N1118" i="10"/>
  <c r="N555" i="10"/>
  <c r="N1065" i="10"/>
  <c r="N1014" i="10"/>
  <c r="U1020" i="10" l="1"/>
  <c r="U360" i="10"/>
  <c r="U870" i="10"/>
  <c r="U460" i="10"/>
  <c r="U767" i="10"/>
  <c r="U510" i="10"/>
  <c r="U1070" i="10"/>
  <c r="U560" i="10"/>
  <c r="U257" i="10"/>
  <c r="U970" i="10"/>
  <c r="U307" i="10"/>
  <c r="U817" i="10"/>
  <c r="U921" i="10"/>
  <c r="U718" i="10"/>
  <c r="U107" i="10"/>
  <c r="U1127" i="10"/>
  <c r="U1177" i="10"/>
  <c r="U971" i="10"/>
  <c r="U411" i="10"/>
  <c r="U157" i="10"/>
  <c r="U461" i="10"/>
  <c r="U208" i="10"/>
  <c r="U667" i="10"/>
  <c r="U617" i="10"/>
  <c r="U511" i="10"/>
  <c r="U1021" i="10"/>
  <c r="N667" i="10" l="1"/>
  <c r="N1177" i="10"/>
  <c r="N307" i="10"/>
  <c r="N208" i="10"/>
  <c r="N1127" i="10"/>
  <c r="N510" i="10"/>
  <c r="N107" i="10"/>
  <c r="N970" i="10"/>
  <c r="N767" i="10"/>
  <c r="N461" i="10"/>
  <c r="N718" i="10"/>
  <c r="N1021" i="10"/>
  <c r="N157" i="10"/>
  <c r="N921" i="10"/>
  <c r="N257" i="10"/>
  <c r="N460" i="10"/>
  <c r="N511" i="10"/>
  <c r="N411" i="10"/>
  <c r="N870" i="10"/>
  <c r="N817" i="10"/>
  <c r="N560" i="10"/>
  <c r="N360" i="10"/>
  <c r="N617" i="10"/>
  <c r="N971" i="10"/>
  <c r="N1070" i="10"/>
  <c r="N1020" i="10"/>
  <c r="U790" i="10" l="1"/>
  <c r="U689" i="10"/>
  <c r="U1095" i="10"/>
  <c r="U740" i="10"/>
  <c r="U280" i="10"/>
  <c r="U1199" i="10"/>
  <c r="U841" i="10"/>
  <c r="U994" i="10"/>
  <c r="U230" i="10"/>
  <c r="U585" i="10"/>
  <c r="U179" i="10"/>
  <c r="U331" i="10"/>
  <c r="U484" i="10"/>
  <c r="U129" i="10"/>
  <c r="U281" i="10"/>
  <c r="U1149" i="10"/>
  <c r="U383" i="10"/>
  <c r="U434" i="10"/>
  <c r="U1045" i="10"/>
  <c r="U535" i="10"/>
  <c r="U944" i="10"/>
  <c r="U893" i="10"/>
  <c r="U639" i="10"/>
  <c r="U791" i="10"/>
  <c r="U995" i="10"/>
  <c r="U332" i="10"/>
  <c r="U1046" i="10"/>
  <c r="U384" i="10"/>
  <c r="U894" i="10"/>
  <c r="U435" i="10"/>
  <c r="U231" i="10"/>
  <c r="U485" i="10"/>
  <c r="U180" i="10"/>
  <c r="U842" i="10"/>
  <c r="U690" i="10"/>
  <c r="U536" i="10"/>
  <c r="U586" i="10"/>
  <c r="U741" i="10"/>
  <c r="U1200" i="10"/>
  <c r="U1096" i="10"/>
  <c r="U945" i="10"/>
  <c r="U333" i="10"/>
  <c r="U232" i="10"/>
  <c r="U486" i="10"/>
  <c r="U792" i="10"/>
  <c r="U587" i="10"/>
  <c r="U130" i="10"/>
  <c r="U1097" i="10"/>
  <c r="U640" i="10"/>
  <c r="U282" i="10"/>
  <c r="U691" i="10"/>
  <c r="U181" i="10"/>
  <c r="U996" i="10"/>
  <c r="U1201" i="10"/>
  <c r="U742" i="10"/>
  <c r="U843" i="10"/>
  <c r="U1150" i="10"/>
  <c r="U1156" i="10"/>
  <c r="U748" i="10"/>
  <c r="U1207" i="10"/>
  <c r="U1002" i="10"/>
  <c r="U187" i="10"/>
  <c r="U339" i="10"/>
  <c r="U492" i="10"/>
  <c r="U1053" i="10"/>
  <c r="U543" i="10"/>
  <c r="U136" i="10"/>
  <c r="U849" i="10"/>
  <c r="U697" i="10"/>
  <c r="U238" i="10"/>
  <c r="U1104" i="10"/>
  <c r="U594" i="10"/>
  <c r="U646" i="10"/>
  <c r="U340" i="10"/>
  <c r="U1054" i="10"/>
  <c r="U391" i="10"/>
  <c r="U901" i="10"/>
  <c r="U442" i="10"/>
  <c r="U799" i="10"/>
  <c r="U493" i="10"/>
  <c r="U952" i="10"/>
  <c r="U544" i="10"/>
  <c r="U850" i="10"/>
  <c r="U1003" i="10"/>
  <c r="U289" i="10"/>
  <c r="U295" i="10"/>
  <c r="U601" i="10"/>
  <c r="U856" i="10"/>
  <c r="U1009" i="10"/>
  <c r="U1060" i="10"/>
  <c r="U346" i="10"/>
  <c r="U907" i="10"/>
  <c r="U397" i="10"/>
  <c r="U1111" i="10"/>
  <c r="U499" i="10"/>
  <c r="U958" i="10"/>
  <c r="U550" i="10"/>
  <c r="U805" i="10"/>
  <c r="U448" i="10"/>
  <c r="U1164" i="10"/>
  <c r="U654" i="10"/>
  <c r="U705" i="10"/>
  <c r="U144" i="10"/>
  <c r="U756" i="10"/>
  <c r="U246" i="10"/>
  <c r="U195" i="10"/>
  <c r="U1011" i="10"/>
  <c r="U1062" i="10"/>
  <c r="U348" i="10"/>
  <c r="U909" i="10"/>
  <c r="U399" i="10"/>
  <c r="U807" i="10"/>
  <c r="U450" i="10"/>
  <c r="U1113" i="10"/>
  <c r="U501" i="10"/>
  <c r="U858" i="10"/>
  <c r="U960" i="10"/>
  <c r="U297" i="10"/>
  <c r="U552" i="10"/>
  <c r="U603" i="10"/>
  <c r="U808" i="10"/>
  <c r="U400" i="10"/>
  <c r="U1114" i="10"/>
  <c r="U451" i="10"/>
  <c r="U196" i="10"/>
  <c r="U961" i="10"/>
  <c r="U502" i="10"/>
  <c r="U298" i="10"/>
  <c r="U553" i="10"/>
  <c r="U859" i="10"/>
  <c r="U604" i="10"/>
  <c r="U247" i="10"/>
  <c r="U349" i="10"/>
  <c r="U757" i="10"/>
  <c r="U145" i="10"/>
  <c r="U1063" i="10"/>
  <c r="U910" i="10"/>
  <c r="U1165" i="10"/>
  <c r="U655" i="10"/>
  <c r="U706" i="10"/>
  <c r="U1012" i="10"/>
  <c r="U311" i="10"/>
  <c r="U364" i="10"/>
  <c r="U564" i="10"/>
  <c r="U874" i="10"/>
  <c r="U771" i="10"/>
  <c r="U821" i="10"/>
  <c r="U1074" i="10"/>
  <c r="U261" i="10"/>
  <c r="U262" i="10"/>
  <c r="U565" i="10"/>
  <c r="U161" i="10"/>
  <c r="U822" i="10"/>
  <c r="U621" i="10"/>
  <c r="U1131" i="10"/>
  <c r="U671" i="10"/>
  <c r="U1025" i="10"/>
  <c r="U975" i="10"/>
  <c r="U722" i="10"/>
  <c r="U111" i="10"/>
  <c r="U212" i="10"/>
  <c r="U312" i="10"/>
  <c r="U1181" i="10"/>
  <c r="U1075" i="10"/>
  <c r="U465" i="10"/>
  <c r="U925" i="10"/>
  <c r="U515" i="10"/>
  <c r="U772" i="10"/>
  <c r="U415" i="10"/>
  <c r="U318" i="10"/>
  <c r="U218" i="10"/>
  <c r="U421" i="10"/>
  <c r="U117" i="10"/>
  <c r="U778" i="10"/>
  <c r="U572" i="10"/>
  <c r="U1082" i="10"/>
  <c r="U627" i="10"/>
  <c r="U1187" i="10"/>
  <c r="U931" i="10"/>
  <c r="U677" i="10"/>
  <c r="U167" i="10"/>
  <c r="U1137" i="10"/>
  <c r="U728" i="10"/>
  <c r="U268" i="10"/>
  <c r="U828" i="10"/>
  <c r="U219" i="10"/>
  <c r="U522" i="10"/>
  <c r="U1188" i="10"/>
  <c r="U932" i="10"/>
  <c r="U678" i="10"/>
  <c r="U829" i="10"/>
  <c r="U729" i="10"/>
  <c r="U168" i="10"/>
  <c r="U982" i="10"/>
  <c r="U319" i="10"/>
  <c r="U881" i="10"/>
  <c r="U472" i="10"/>
  <c r="U1032" i="10"/>
  <c r="U371" i="10"/>
  <c r="U422" i="10"/>
  <c r="U269" i="10"/>
  <c r="U118" i="10"/>
  <c r="U1138" i="10"/>
  <c r="U983" i="10"/>
  <c r="U372" i="10"/>
  <c r="U1033" i="10"/>
  <c r="U473" i="10"/>
  <c r="U1083" i="10"/>
  <c r="U628" i="10"/>
  <c r="U882" i="10"/>
  <c r="U523" i="10"/>
  <c r="U573" i="10"/>
  <c r="U779" i="10"/>
  <c r="U1189" i="10"/>
  <c r="U1084" i="10"/>
  <c r="U574" i="10"/>
  <c r="U933" i="10"/>
  <c r="U629" i="10"/>
  <c r="U270" i="10"/>
  <c r="U679" i="10"/>
  <c r="U169" i="10"/>
  <c r="U830" i="10"/>
  <c r="U730" i="10"/>
  <c r="U1139" i="10"/>
  <c r="U780" i="10"/>
  <c r="U524" i="10"/>
  <c r="U423" i="10"/>
  <c r="U1034" i="10"/>
  <c r="U119" i="10"/>
  <c r="U220" i="10"/>
  <c r="U320" i="10"/>
  <c r="U373" i="10"/>
  <c r="U424" i="10"/>
  <c r="U883" i="10"/>
  <c r="U474" i="10"/>
  <c r="U221" i="10"/>
  <c r="U680" i="10"/>
  <c r="U934" i="10"/>
  <c r="U731" i="10"/>
  <c r="U984" i="10"/>
  <c r="U170" i="10"/>
  <c r="U321" i="10"/>
  <c r="U1190" i="10"/>
  <c r="U831" i="10"/>
  <c r="U781" i="10"/>
  <c r="U575" i="10"/>
  <c r="U1085" i="10"/>
  <c r="U630" i="10"/>
  <c r="U271" i="10"/>
  <c r="U120" i="10"/>
  <c r="U1140" i="10"/>
  <c r="U985" i="10"/>
  <c r="U884" i="10"/>
  <c r="U525" i="10"/>
  <c r="U1035" i="10"/>
  <c r="U374" i="10"/>
  <c r="U475" i="10"/>
  <c r="U1196" i="10"/>
  <c r="U227" i="10"/>
  <c r="U431" i="10"/>
  <c r="U176" i="10"/>
  <c r="U1092" i="10"/>
  <c r="U481" i="10"/>
  <c r="U737" i="10"/>
  <c r="U941" i="10"/>
  <c r="U582" i="10"/>
  <c r="U838" i="10"/>
  <c r="U636" i="10"/>
  <c r="U126" i="10"/>
  <c r="U1146" i="10"/>
  <c r="U686" i="10"/>
  <c r="U991" i="10"/>
  <c r="U328" i="10"/>
  <c r="U890" i="10"/>
  <c r="U380" i="10"/>
  <c r="U992" i="10"/>
  <c r="U177" i="10"/>
  <c r="U738" i="10"/>
  <c r="U532" i="10"/>
  <c r="U1042" i="10"/>
  <c r="U583" i="10"/>
  <c r="U228" i="10"/>
  <c r="U687" i="10"/>
  <c r="U788" i="10"/>
  <c r="U1093" i="10"/>
  <c r="U1197" i="10"/>
  <c r="U278" i="10"/>
  <c r="U482" i="10"/>
  <c r="U183" i="10"/>
  <c r="U1152" i="10"/>
  <c r="U744" i="10"/>
  <c r="U998" i="10"/>
  <c r="U1049" i="10"/>
  <c r="U335" i="10"/>
  <c r="U234" i="10"/>
  <c r="U488" i="10"/>
  <c r="U132" i="10"/>
  <c r="U794" i="10"/>
  <c r="U539" i="10"/>
  <c r="U845" i="10"/>
  <c r="U693" i="10"/>
  <c r="U1203" i="10"/>
  <c r="U1099" i="10"/>
  <c r="U284" i="10"/>
  <c r="U589" i="10"/>
  <c r="U642" i="10"/>
  <c r="U795" i="10"/>
  <c r="U489" i="10"/>
  <c r="U1100" i="10"/>
  <c r="U590" i="10"/>
  <c r="U948" i="10"/>
  <c r="U643" i="10"/>
  <c r="U133" i="10"/>
  <c r="U285" i="10"/>
  <c r="U1153" i="10"/>
  <c r="U387" i="10"/>
  <c r="U897" i="10"/>
  <c r="U438" i="10"/>
  <c r="U999" i="10"/>
  <c r="U846" i="10"/>
  <c r="U1050" i="10"/>
  <c r="U336" i="10"/>
  <c r="U898" i="10"/>
  <c r="U388" i="10"/>
  <c r="U1204" i="10"/>
  <c r="U235" i="10"/>
  <c r="U439" i="10"/>
  <c r="U796" i="10"/>
  <c r="U540" i="10"/>
  <c r="U286" i="10"/>
  <c r="U745" i="10"/>
  <c r="U184" i="10"/>
  <c r="U1101" i="10"/>
  <c r="U591" i="10"/>
  <c r="U694" i="10"/>
  <c r="U949" i="10"/>
  <c r="U541" i="10"/>
  <c r="U1051" i="10"/>
  <c r="U644" i="10"/>
  <c r="U236" i="10"/>
  <c r="U695" i="10"/>
  <c r="U847" i="10"/>
  <c r="U746" i="10"/>
  <c r="U134" i="10"/>
  <c r="U1154" i="10"/>
  <c r="U185" i="10"/>
  <c r="U490" i="10"/>
  <c r="U1205" i="10"/>
  <c r="U1000" i="10"/>
  <c r="U337" i="10"/>
  <c r="U899" i="10"/>
  <c r="U338" i="10"/>
  <c r="U797" i="10"/>
  <c r="U389" i="10"/>
  <c r="U1102" i="10"/>
  <c r="U440" i="10"/>
  <c r="U135" i="10"/>
  <c r="U950" i="10"/>
  <c r="U491" i="10"/>
  <c r="U287" i="10"/>
  <c r="U592" i="10"/>
  <c r="U1001" i="10"/>
  <c r="U1155" i="10"/>
  <c r="U645" i="10"/>
  <c r="U848" i="10"/>
  <c r="U1103" i="10"/>
  <c r="U747" i="10"/>
  <c r="U186" i="10"/>
  <c r="U951" i="10"/>
  <c r="U288" i="10"/>
  <c r="U390" i="10"/>
  <c r="U1052" i="10"/>
  <c r="U441" i="10"/>
  <c r="U1206" i="10"/>
  <c r="U237" i="10"/>
  <c r="U593" i="10"/>
  <c r="U798" i="10"/>
  <c r="U696" i="10"/>
  <c r="U542" i="10"/>
  <c r="U900" i="10"/>
  <c r="U192" i="10"/>
  <c r="U294" i="10"/>
  <c r="U549" i="10"/>
  <c r="U855" i="10"/>
  <c r="U651" i="10"/>
  <c r="U1161" i="10"/>
  <c r="U702" i="10"/>
  <c r="U141" i="10"/>
  <c r="U1059" i="10"/>
  <c r="U1008" i="10"/>
  <c r="U753" i="10"/>
  <c r="U906" i="10"/>
  <c r="U345" i="10"/>
  <c r="U804" i="10"/>
  <c r="U447" i="10"/>
  <c r="U957" i="10"/>
  <c r="U498" i="10"/>
  <c r="U243" i="10"/>
  <c r="U396" i="10"/>
  <c r="U703" i="10"/>
  <c r="U193" i="10"/>
  <c r="U754" i="10"/>
  <c r="U244" i="10"/>
  <c r="U1110" i="10"/>
  <c r="U142" i="10"/>
  <c r="U652" i="10"/>
  <c r="U1162" i="10"/>
  <c r="U600" i="10"/>
  <c r="U871" i="10"/>
  <c r="U972" i="10"/>
  <c r="U719" i="10"/>
  <c r="U108" i="10"/>
  <c r="U209" i="10"/>
  <c r="U308" i="10"/>
  <c r="U1178" i="10"/>
  <c r="U768" i="10"/>
  <c r="U361" i="10"/>
  <c r="U1071" i="10"/>
  <c r="U412" i="10"/>
  <c r="U922" i="10"/>
  <c r="U462" i="10"/>
  <c r="U1128" i="10"/>
  <c r="U668" i="10"/>
  <c r="U158" i="10"/>
  <c r="U258" i="10"/>
  <c r="U818" i="10"/>
  <c r="U561" i="10"/>
  <c r="U618" i="10"/>
  <c r="U1072" i="10"/>
  <c r="U259" i="10"/>
  <c r="U819" i="10"/>
  <c r="U309" i="10"/>
  <c r="U362" i="10"/>
  <c r="U769" i="10"/>
  <c r="U1022" i="10"/>
  <c r="U872" i="10"/>
  <c r="U512" i="10"/>
  <c r="U562" i="10"/>
  <c r="U1179" i="10"/>
  <c r="U1129" i="10"/>
  <c r="U720" i="10"/>
  <c r="U973" i="10"/>
  <c r="U159" i="10"/>
  <c r="U413" i="10"/>
  <c r="U463" i="10"/>
  <c r="U1023" i="10"/>
  <c r="U513" i="10"/>
  <c r="U109" i="10"/>
  <c r="U923" i="10"/>
  <c r="U669" i="10"/>
  <c r="U210" i="10"/>
  <c r="U1073" i="10"/>
  <c r="U563" i="10"/>
  <c r="U619" i="10"/>
  <c r="U1024" i="10"/>
  <c r="U974" i="10"/>
  <c r="U721" i="10"/>
  <c r="U110" i="10"/>
  <c r="U873" i="10"/>
  <c r="U310" i="10"/>
  <c r="U1180" i="10"/>
  <c r="U211" i="10"/>
  <c r="U363" i="10"/>
  <c r="U770" i="10"/>
  <c r="U414" i="10"/>
  <c r="U924" i="10"/>
  <c r="U464" i="10"/>
  <c r="U1130" i="10"/>
  <c r="U670" i="10"/>
  <c r="U620" i="10"/>
  <c r="U820" i="10"/>
  <c r="U160" i="10"/>
  <c r="U514" i="10"/>
  <c r="U260" i="10"/>
  <c r="U879" i="10"/>
  <c r="U520" i="10"/>
  <c r="U217" i="10"/>
  <c r="U570" i="10"/>
  <c r="U1186" i="10"/>
  <c r="U1080" i="10"/>
  <c r="U676" i="10"/>
  <c r="U930" i="10"/>
  <c r="U727" i="10"/>
  <c r="U166" i="10"/>
  <c r="U980" i="10"/>
  <c r="U1030" i="10"/>
  <c r="U470" i="10"/>
  <c r="U369" i="10"/>
  <c r="U420" i="10"/>
  <c r="U1081" i="10"/>
  <c r="U521" i="10"/>
  <c r="U116" i="10"/>
  <c r="U267" i="10"/>
  <c r="U571" i="10"/>
  <c r="U827" i="10"/>
  <c r="U626" i="10"/>
  <c r="U1136" i="10"/>
  <c r="U981" i="10"/>
  <c r="U777" i="10"/>
  <c r="U471" i="10"/>
  <c r="U1031" i="10"/>
  <c r="U880" i="10"/>
  <c r="U317" i="10"/>
  <c r="U370" i="10"/>
  <c r="U783" i="10"/>
  <c r="U527" i="10"/>
  <c r="U937" i="10"/>
  <c r="U632" i="10"/>
  <c r="U172" i="10"/>
  <c r="U273" i="10"/>
  <c r="U682" i="10"/>
  <c r="U1142" i="10"/>
  <c r="U733" i="10"/>
  <c r="U987" i="10"/>
  <c r="U122" i="10"/>
  <c r="U886" i="10"/>
  <c r="U427" i="10"/>
  <c r="U1192" i="10"/>
  <c r="U223" i="10"/>
  <c r="U477" i="10"/>
  <c r="U1037" i="10"/>
  <c r="U376" i="10"/>
  <c r="U834" i="10"/>
  <c r="U173" i="10"/>
  <c r="U988" i="10"/>
  <c r="U324" i="10"/>
  <c r="U1038" i="10"/>
  <c r="U478" i="10"/>
  <c r="U224" i="10"/>
  <c r="U528" i="10"/>
  <c r="U1193" i="10"/>
  <c r="U274" i="10"/>
  <c r="U734" i="10"/>
  <c r="U784" i="10"/>
  <c r="U1088" i="10"/>
  <c r="U578" i="10"/>
  <c r="U683" i="10"/>
  <c r="U123" i="10"/>
  <c r="U1089" i="10"/>
  <c r="U529" i="10"/>
  <c r="U938" i="10"/>
  <c r="U579" i="10"/>
  <c r="U275" i="10"/>
  <c r="U633" i="10"/>
  <c r="U835" i="10"/>
  <c r="U1143" i="10"/>
  <c r="U785" i="10"/>
  <c r="U428" i="10"/>
  <c r="U377" i="10"/>
  <c r="U887" i="10"/>
  <c r="U1039" i="10"/>
  <c r="U325" i="10"/>
  <c r="U989" i="10"/>
  <c r="U735" i="10"/>
  <c r="U326" i="10"/>
  <c r="U888" i="10"/>
  <c r="U378" i="10"/>
  <c r="U124" i="10"/>
  <c r="U225" i="10"/>
  <c r="U429" i="10"/>
  <c r="U1090" i="10"/>
  <c r="U479" i="10"/>
  <c r="U174" i="10"/>
  <c r="U1144" i="10"/>
  <c r="U684" i="10"/>
  <c r="U939" i="10"/>
  <c r="U836" i="10"/>
  <c r="U580" i="10"/>
  <c r="U634" i="10"/>
  <c r="U1194" i="10"/>
  <c r="U685" i="10"/>
  <c r="U1040" i="10"/>
  <c r="U736" i="10"/>
  <c r="U226" i="10"/>
  <c r="U786" i="10"/>
  <c r="U276" i="10"/>
  <c r="U175" i="10"/>
  <c r="U530" i="10"/>
  <c r="U1195" i="10"/>
  <c r="U990" i="10"/>
  <c r="U480" i="10"/>
  <c r="U940" i="10"/>
  <c r="U581" i="10"/>
  <c r="U277" i="10"/>
  <c r="U635" i="10"/>
  <c r="U837" i="10"/>
  <c r="U1145" i="10"/>
  <c r="U1041" i="10"/>
  <c r="U327" i="10"/>
  <c r="U787" i="10"/>
  <c r="U430" i="10"/>
  <c r="U125" i="10"/>
  <c r="U1091" i="10"/>
  <c r="U531" i="10"/>
  <c r="U889" i="10"/>
  <c r="U379" i="10"/>
  <c r="U1047" i="10"/>
  <c r="U385" i="10"/>
  <c r="U895" i="10"/>
  <c r="U436" i="10"/>
  <c r="U793" i="10"/>
  <c r="U487" i="10"/>
  <c r="U1098" i="10"/>
  <c r="U537" i="10"/>
  <c r="U131" i="10"/>
  <c r="U946" i="10"/>
  <c r="U588" i="10"/>
  <c r="U997" i="10"/>
  <c r="U283" i="10"/>
  <c r="U1151" i="10"/>
  <c r="U641" i="10"/>
  <c r="U182" i="10"/>
  <c r="U334" i="10"/>
  <c r="U386" i="10"/>
  <c r="U437" i="10"/>
  <c r="U1048" i="10"/>
  <c r="U538" i="10"/>
  <c r="U896" i="10"/>
  <c r="U692" i="10"/>
  <c r="U844" i="10"/>
  <c r="U1202" i="10"/>
  <c r="U233" i="10"/>
  <c r="U947" i="10"/>
  <c r="U743" i="10"/>
  <c r="U137" i="10"/>
  <c r="U239" i="10"/>
  <c r="U443" i="10"/>
  <c r="U1208" i="10"/>
  <c r="U800" i="10"/>
  <c r="U494" i="10"/>
  <c r="U1105" i="10"/>
  <c r="U595" i="10"/>
  <c r="U953" i="10"/>
  <c r="U647" i="10"/>
  <c r="U188" i="10"/>
  <c r="U290" i="10"/>
  <c r="U698" i="10"/>
  <c r="U902" i="10"/>
  <c r="U392" i="10"/>
  <c r="U1157" i="10"/>
  <c r="U749" i="10"/>
  <c r="U1004" i="10"/>
  <c r="U194" i="10"/>
  <c r="U959" i="10"/>
  <c r="U500" i="10"/>
  <c r="U296" i="10"/>
  <c r="U551" i="10"/>
  <c r="U857" i="10"/>
  <c r="U602" i="10"/>
  <c r="U143" i="10"/>
  <c r="U1061" i="10"/>
  <c r="U1163" i="10"/>
  <c r="U653" i="10"/>
  <c r="U908" i="10"/>
  <c r="U1010" i="10"/>
  <c r="U704" i="10"/>
  <c r="U1112" i="10"/>
  <c r="U449" i="10"/>
  <c r="U347" i="10"/>
  <c r="U398" i="10"/>
  <c r="U755" i="10"/>
  <c r="U245" i="10"/>
  <c r="U806" i="10"/>
  <c r="U903" i="10"/>
  <c r="U393" i="10"/>
  <c r="U801" i="10"/>
  <c r="U444" i="10"/>
  <c r="U1107" i="10"/>
  <c r="U495" i="10"/>
  <c r="U954" i="10"/>
  <c r="U546" i="10"/>
  <c r="U291" i="10"/>
  <c r="U597" i="10"/>
  <c r="U1056" i="10"/>
  <c r="U342" i="10"/>
  <c r="U852" i="10"/>
  <c r="U1005" i="10"/>
  <c r="U955" i="10"/>
  <c r="U496" i="10"/>
  <c r="U292" i="10"/>
  <c r="U649" i="10"/>
  <c r="U190" i="10"/>
  <c r="U853" i="10"/>
  <c r="U700" i="10"/>
  <c r="U1159" i="10"/>
  <c r="U751" i="10"/>
  <c r="U1006" i="10"/>
  <c r="U1210" i="10"/>
  <c r="U802" i="10"/>
  <c r="U445" i="10"/>
  <c r="U139" i="10"/>
  <c r="U343" i="10"/>
  <c r="U904" i="10"/>
  <c r="U241" i="10"/>
  <c r="U394" i="10"/>
  <c r="U1057" i="10"/>
  <c r="U752" i="10"/>
  <c r="U242" i="10"/>
  <c r="U1108" i="10"/>
  <c r="U1160" i="10"/>
  <c r="U140" i="10"/>
  <c r="U547" i="10"/>
  <c r="U701" i="10"/>
  <c r="U1211" i="10"/>
  <c r="U598" i="10"/>
  <c r="U650" i="10"/>
  <c r="U191" i="10"/>
  <c r="U1007" i="10"/>
  <c r="U1058" i="10"/>
  <c r="U344" i="10"/>
  <c r="U905" i="10"/>
  <c r="U395" i="10"/>
  <c r="U803" i="10"/>
  <c r="U446" i="10"/>
  <c r="U1109" i="10"/>
  <c r="U497" i="10"/>
  <c r="U854" i="10"/>
  <c r="U548" i="10"/>
  <c r="U599" i="10"/>
  <c r="U956" i="10"/>
  <c r="U293" i="10"/>
  <c r="U189" i="10"/>
  <c r="U545" i="10"/>
  <c r="U596" i="10"/>
  <c r="U1055" i="10"/>
  <c r="U648" i="10"/>
  <c r="U240" i="10"/>
  <c r="U699" i="10"/>
  <c r="U1106" i="10"/>
  <c r="U750" i="10"/>
  <c r="U1209" i="10"/>
  <c r="U341" i="10"/>
  <c r="U851" i="10"/>
  <c r="U1158" i="10"/>
  <c r="U138" i="10"/>
  <c r="U416" i="10"/>
  <c r="U1026" i="10"/>
  <c r="U466" i="10"/>
  <c r="U875" i="10"/>
  <c r="U516" i="10"/>
  <c r="U213" i="10"/>
  <c r="U566" i="10"/>
  <c r="U1182" i="10"/>
  <c r="U1076" i="10"/>
  <c r="U672" i="10"/>
  <c r="U365" i="10"/>
  <c r="U723" i="10"/>
  <c r="U926" i="10"/>
  <c r="U976" i="10"/>
  <c r="U162" i="10"/>
  <c r="U366" i="10"/>
  <c r="U622" i="10"/>
  <c r="U876" i="10"/>
  <c r="U773" i="10"/>
  <c r="U263" i="10"/>
  <c r="U313" i="10"/>
  <c r="U112" i="10"/>
  <c r="U823" i="10"/>
  <c r="U1132" i="10"/>
  <c r="U113" i="10"/>
  <c r="U214" i="10"/>
  <c r="U314" i="10"/>
  <c r="U774" i="10"/>
  <c r="U417" i="10"/>
  <c r="U1183" i="10"/>
  <c r="U1077" i="10"/>
  <c r="U467" i="10"/>
  <c r="U927" i="10"/>
  <c r="U517" i="10"/>
  <c r="U264" i="10"/>
  <c r="U567" i="10"/>
  <c r="U1027" i="10"/>
  <c r="U977" i="10"/>
  <c r="U724" i="10"/>
  <c r="U623" i="10"/>
  <c r="U673" i="10"/>
  <c r="U163" i="10"/>
  <c r="U824" i="10"/>
  <c r="U1133" i="10"/>
  <c r="U1184" i="10"/>
  <c r="U1078" i="10"/>
  <c r="U674" i="10"/>
  <c r="U928" i="10"/>
  <c r="U725" i="10"/>
  <c r="U164" i="10"/>
  <c r="U978" i="10"/>
  <c r="U367" i="10"/>
  <c r="U418" i="10"/>
  <c r="U215" i="10"/>
  <c r="U568" i="10"/>
  <c r="U468" i="10"/>
  <c r="U518" i="10"/>
  <c r="U1028" i="10"/>
  <c r="U877" i="10"/>
  <c r="U825" i="10"/>
  <c r="U624" i="10"/>
  <c r="U1134" i="10"/>
  <c r="U979" i="10"/>
  <c r="U1029" i="10"/>
  <c r="U315" i="10"/>
  <c r="U878" i="10"/>
  <c r="U368" i="10"/>
  <c r="U114" i="10"/>
  <c r="U265" i="10"/>
  <c r="U569" i="10"/>
  <c r="U775" i="10"/>
  <c r="U1079" i="10"/>
  <c r="U469" i="10"/>
  <c r="U519" i="10"/>
  <c r="U826" i="10"/>
  <c r="U1135" i="10"/>
  <c r="U165" i="10"/>
  <c r="U316" i="10"/>
  <c r="U419" i="10"/>
  <c r="U216" i="10"/>
  <c r="U625" i="10"/>
  <c r="U929" i="10"/>
  <c r="U726" i="10"/>
  <c r="U1185" i="10"/>
  <c r="U266" i="10"/>
  <c r="U115" i="10"/>
  <c r="U776" i="10"/>
  <c r="U675" i="10"/>
  <c r="U935" i="10"/>
  <c r="U732" i="10"/>
  <c r="U272" i="10"/>
  <c r="U171" i="10"/>
  <c r="U832" i="10"/>
  <c r="U322" i="10"/>
  <c r="U1036" i="10"/>
  <c r="U425" i="10"/>
  <c r="U782" i="10"/>
  <c r="U576" i="10"/>
  <c r="U1191" i="10"/>
  <c r="U1086" i="10"/>
  <c r="U681" i="10"/>
  <c r="U526" i="10"/>
  <c r="U222" i="10"/>
  <c r="U121" i="10"/>
  <c r="U1141" i="10"/>
  <c r="U986" i="10"/>
  <c r="U375" i="10"/>
  <c r="U885" i="10"/>
  <c r="U426" i="10"/>
  <c r="U833" i="10"/>
  <c r="U631" i="10"/>
  <c r="U936" i="10"/>
  <c r="U323" i="10"/>
  <c r="U476" i="10"/>
  <c r="U577" i="10"/>
  <c r="U1087" i="10"/>
  <c r="U1043" i="10"/>
  <c r="U381" i="10"/>
  <c r="U891" i="10"/>
  <c r="U432" i="10"/>
  <c r="U789" i="10"/>
  <c r="U533" i="10"/>
  <c r="U839" i="10"/>
  <c r="U127" i="10"/>
  <c r="U942" i="10"/>
  <c r="U637" i="10"/>
  <c r="U1147" i="10"/>
  <c r="U279" i="10"/>
  <c r="U329" i="10"/>
  <c r="U178" i="10"/>
  <c r="U840" i="10"/>
  <c r="U584" i="10"/>
  <c r="U1148" i="10"/>
  <c r="U638" i="10"/>
  <c r="U993" i="10"/>
  <c r="U688" i="10"/>
  <c r="U1044" i="10"/>
  <c r="U330" i="10"/>
  <c r="U739" i="10"/>
  <c r="U128" i="10"/>
  <c r="U892" i="10"/>
  <c r="U382" i="10"/>
  <c r="U943" i="10"/>
  <c r="U534" i="10"/>
  <c r="U1198" i="10"/>
  <c r="U229" i="10"/>
  <c r="U483" i="10"/>
  <c r="U1094" i="10"/>
  <c r="U433" i="10"/>
  <c r="N1198" i="10" l="1"/>
  <c r="N739" i="10"/>
  <c r="N638" i="10"/>
  <c r="N942" i="10"/>
  <c r="N891" i="10"/>
  <c r="N476" i="10"/>
  <c r="N375" i="10"/>
  <c r="N782" i="10"/>
  <c r="N171" i="10"/>
  <c r="N675" i="10"/>
  <c r="N625" i="10"/>
  <c r="N826" i="10"/>
  <c r="N775" i="10"/>
  <c r="N315" i="10"/>
  <c r="N468" i="10"/>
  <c r="N978" i="10"/>
  <c r="N673" i="10"/>
  <c r="N774" i="10"/>
  <c r="N823" i="10"/>
  <c r="N213" i="10"/>
  <c r="N416" i="10"/>
  <c r="N341" i="10"/>
  <c r="N648" i="10"/>
  <c r="N497" i="10"/>
  <c r="N650" i="10"/>
  <c r="N802" i="10"/>
  <c r="N700" i="10"/>
  <c r="N1056" i="10"/>
  <c r="N1107" i="10"/>
  <c r="N347" i="10"/>
  <c r="N653" i="10"/>
  <c r="N551" i="10"/>
  <c r="N1004" i="10"/>
  <c r="N1105" i="10"/>
  <c r="N386" i="10"/>
  <c r="N641" i="10"/>
  <c r="N537" i="10"/>
  <c r="N531" i="10"/>
  <c r="N1145" i="10"/>
  <c r="N940" i="10"/>
  <c r="N530" i="10"/>
  <c r="N1040" i="10"/>
  <c r="N580" i="10"/>
  <c r="N1039" i="10"/>
  <c r="N274" i="10"/>
  <c r="N324" i="10"/>
  <c r="N376" i="10"/>
  <c r="N122" i="10"/>
  <c r="N273" i="10"/>
  <c r="N777" i="10"/>
  <c r="N980" i="10"/>
  <c r="N570" i="10"/>
  <c r="N260" i="10"/>
  <c r="N1130" i="10"/>
  <c r="N974" i="10"/>
  <c r="N563" i="10"/>
  <c r="N1129" i="10"/>
  <c r="N769" i="10"/>
  <c r="N818" i="10"/>
  <c r="N462" i="10"/>
  <c r="N1178" i="10"/>
  <c r="N142" i="10"/>
  <c r="N1008" i="10"/>
  <c r="N855" i="10"/>
  <c r="N900" i="10"/>
  <c r="N1206" i="10"/>
  <c r="N951" i="10"/>
  <c r="N797" i="10"/>
  <c r="N1205" i="10"/>
  <c r="N745" i="10"/>
  <c r="N1204" i="10"/>
  <c r="N1153" i="10"/>
  <c r="N1100" i="10"/>
  <c r="N284" i="10"/>
  <c r="N794" i="10"/>
  <c r="N998" i="10"/>
  <c r="N482" i="10"/>
  <c r="N583" i="10"/>
  <c r="N992" i="10"/>
  <c r="N686" i="10"/>
  <c r="N481" i="10"/>
  <c r="N1035" i="10"/>
  <c r="N271" i="10"/>
  <c r="N731" i="10"/>
  <c r="N424" i="10"/>
  <c r="N119" i="10"/>
  <c r="N629" i="10"/>
  <c r="N779" i="10"/>
  <c r="N473" i="10"/>
  <c r="N269" i="10"/>
  <c r="N729" i="10"/>
  <c r="N1137" i="10"/>
  <c r="N572" i="10"/>
  <c r="N465" i="10"/>
  <c r="N1025" i="10"/>
  <c r="N161" i="10"/>
  <c r="N1074" i="10"/>
  <c r="N1165" i="10"/>
  <c r="N400" i="10"/>
  <c r="N552" i="10"/>
  <c r="N450" i="10"/>
  <c r="N1011" i="10"/>
  <c r="N756" i="10"/>
  <c r="N1111" i="10"/>
  <c r="N289" i="10"/>
  <c r="N340" i="10"/>
  <c r="N1104" i="10"/>
  <c r="N492" i="10"/>
  <c r="N996" i="10"/>
  <c r="N587" i="10"/>
  <c r="N536" i="10"/>
  <c r="N894" i="10"/>
  <c r="N995" i="10"/>
  <c r="N179" i="10"/>
  <c r="N330" i="10"/>
  <c r="N1148" i="10"/>
  <c r="N329" i="10"/>
  <c r="N127" i="10"/>
  <c r="N381" i="10"/>
  <c r="N323" i="10"/>
  <c r="N222" i="10"/>
  <c r="N272" i="10"/>
  <c r="N776" i="10"/>
  <c r="N216" i="10"/>
  <c r="N1029" i="10"/>
  <c r="N568" i="10"/>
  <c r="N164" i="10"/>
  <c r="N623" i="10"/>
  <c r="N517" i="10"/>
  <c r="N112" i="10"/>
  <c r="N366" i="10"/>
  <c r="N723" i="10"/>
  <c r="N1209" i="10"/>
  <c r="N1055" i="10"/>
  <c r="N293" i="10"/>
  <c r="N1109" i="10"/>
  <c r="N344" i="10"/>
  <c r="N598" i="10"/>
  <c r="N1108" i="10"/>
  <c r="N394" i="10"/>
  <c r="N1210" i="10"/>
  <c r="N853" i="10"/>
  <c r="N597" i="10"/>
  <c r="N449" i="10"/>
  <c r="N1163" i="10"/>
  <c r="N296" i="10"/>
  <c r="N749" i="10"/>
  <c r="N698" i="10"/>
  <c r="N692" i="10"/>
  <c r="N1151" i="10"/>
  <c r="N1098" i="10"/>
  <c r="N385" i="10"/>
  <c r="N1091" i="10"/>
  <c r="N175" i="10"/>
  <c r="N685" i="10"/>
  <c r="N836" i="10"/>
  <c r="N429" i="10"/>
  <c r="N835" i="10"/>
  <c r="N529" i="10"/>
  <c r="N1193" i="10"/>
  <c r="N1037" i="10"/>
  <c r="N987" i="10"/>
  <c r="N172" i="10"/>
  <c r="N571" i="10"/>
  <c r="N420" i="10"/>
  <c r="N166" i="10"/>
  <c r="N217" i="10"/>
  <c r="N514" i="10"/>
  <c r="N363" i="10"/>
  <c r="N1024" i="10"/>
  <c r="N1073" i="10"/>
  <c r="N463" i="10"/>
  <c r="N1179" i="10"/>
  <c r="N362" i="10"/>
  <c r="N1072" i="10"/>
  <c r="N258" i="10"/>
  <c r="N922" i="10"/>
  <c r="N308" i="10"/>
  <c r="N1110" i="10"/>
  <c r="N447" i="10"/>
  <c r="N1059" i="10"/>
  <c r="N441" i="10"/>
  <c r="N186" i="10"/>
  <c r="N491" i="10"/>
  <c r="N695" i="10"/>
  <c r="N286" i="10"/>
  <c r="N388" i="10"/>
  <c r="N1099" i="10"/>
  <c r="N132" i="10"/>
  <c r="N278" i="10"/>
  <c r="N1042" i="10"/>
  <c r="N1146" i="10"/>
  <c r="N1092" i="10"/>
  <c r="N934" i="10"/>
  <c r="N933" i="10"/>
  <c r="N573" i="10"/>
  <c r="N1033" i="10"/>
  <c r="N472" i="10"/>
  <c r="N829" i="10"/>
  <c r="N167" i="10"/>
  <c r="N778" i="10"/>
  <c r="N1075" i="10"/>
  <c r="N821" i="10"/>
  <c r="N311" i="10"/>
  <c r="N910" i="10"/>
  <c r="N604" i="10"/>
  <c r="N502" i="10"/>
  <c r="N808" i="10"/>
  <c r="N297" i="10"/>
  <c r="N807" i="10"/>
  <c r="N144" i="10"/>
  <c r="N448" i="10"/>
  <c r="N856" i="10"/>
  <c r="N493" i="10"/>
  <c r="N238" i="10"/>
  <c r="N181" i="10"/>
  <c r="N792" i="10"/>
  <c r="N690" i="10"/>
  <c r="N535" i="10"/>
  <c r="N281" i="10"/>
  <c r="N585" i="10"/>
  <c r="N740" i="10"/>
  <c r="N534" i="10"/>
  <c r="N1044" i="10"/>
  <c r="N1043" i="10"/>
  <c r="N936" i="10"/>
  <c r="N425" i="10"/>
  <c r="N115" i="10"/>
  <c r="N419" i="10"/>
  <c r="N569" i="10"/>
  <c r="N979" i="10"/>
  <c r="N215" i="10"/>
  <c r="N725" i="10"/>
  <c r="N724" i="10"/>
  <c r="N927" i="10"/>
  <c r="N314" i="10"/>
  <c r="N313" i="10"/>
  <c r="N365" i="10"/>
  <c r="N516" i="10"/>
  <c r="N750" i="10"/>
  <c r="N596" i="10"/>
  <c r="N956" i="10"/>
  <c r="N1058" i="10"/>
  <c r="N1211" i="10"/>
  <c r="N241" i="10"/>
  <c r="N1006" i="10"/>
  <c r="N190" i="10"/>
  <c r="N291" i="10"/>
  <c r="N444" i="10"/>
  <c r="N1112" i="10"/>
  <c r="N1061" i="10"/>
  <c r="N1157" i="10"/>
  <c r="N290" i="10"/>
  <c r="N494" i="10"/>
  <c r="N896" i="10"/>
  <c r="N334" i="10"/>
  <c r="N283" i="10"/>
  <c r="N1047" i="10"/>
  <c r="N125" i="10"/>
  <c r="N837" i="10"/>
  <c r="N276" i="10"/>
  <c r="N939" i="10"/>
  <c r="N225" i="10"/>
  <c r="N735" i="10"/>
  <c r="N887" i="10"/>
  <c r="N1089" i="10"/>
  <c r="N528" i="10"/>
  <c r="N988" i="10"/>
  <c r="N632" i="10"/>
  <c r="N981" i="10"/>
  <c r="N267" i="10"/>
  <c r="N369" i="10"/>
  <c r="N727" i="10"/>
  <c r="N211" i="10"/>
  <c r="N210" i="10"/>
  <c r="N209" i="10"/>
  <c r="N244" i="10"/>
  <c r="N804" i="10"/>
  <c r="N141" i="10"/>
  <c r="N542" i="10"/>
  <c r="N1052" i="10"/>
  <c r="N747" i="10"/>
  <c r="N645" i="10"/>
  <c r="N950" i="10"/>
  <c r="N338" i="10"/>
  <c r="N490" i="10"/>
  <c r="N236" i="10"/>
  <c r="N949" i="10"/>
  <c r="N898" i="10"/>
  <c r="N999" i="10"/>
  <c r="N285" i="10"/>
  <c r="N489" i="10"/>
  <c r="N1203" i="10"/>
  <c r="N488" i="10"/>
  <c r="N1197" i="10"/>
  <c r="N532" i="10"/>
  <c r="N126" i="10"/>
  <c r="N176" i="10"/>
  <c r="N525" i="10"/>
  <c r="N630" i="10"/>
  <c r="N831" i="10"/>
  <c r="N373" i="10"/>
  <c r="N1034" i="10"/>
  <c r="N730" i="10"/>
  <c r="N523" i="10"/>
  <c r="N372" i="10"/>
  <c r="N881" i="10"/>
  <c r="N677" i="10"/>
  <c r="N117" i="10"/>
  <c r="N415" i="10"/>
  <c r="N1181" i="10"/>
  <c r="N671" i="10"/>
  <c r="N565" i="10"/>
  <c r="N1063" i="10"/>
  <c r="N859" i="10"/>
  <c r="N961" i="10"/>
  <c r="N960" i="10"/>
  <c r="N705" i="10"/>
  <c r="N805" i="10"/>
  <c r="N397" i="10"/>
  <c r="N1003" i="10"/>
  <c r="N799" i="10"/>
  <c r="N697" i="10"/>
  <c r="N339" i="10"/>
  <c r="N691" i="10"/>
  <c r="N842" i="10"/>
  <c r="N384" i="10"/>
  <c r="N1045" i="10"/>
  <c r="N129" i="10"/>
  <c r="N230" i="10"/>
  <c r="N1095" i="10"/>
  <c r="N943" i="10"/>
  <c r="N279" i="10"/>
  <c r="N839" i="10"/>
  <c r="N631" i="10"/>
  <c r="N986" i="10"/>
  <c r="N526" i="10"/>
  <c r="N1036" i="10"/>
  <c r="N732" i="10"/>
  <c r="N266" i="10"/>
  <c r="N265" i="10"/>
  <c r="N928" i="10"/>
  <c r="N1133" i="10"/>
  <c r="N977" i="10"/>
  <c r="N214" i="10"/>
  <c r="N875" i="10"/>
  <c r="N1106" i="10"/>
  <c r="N446" i="10"/>
  <c r="N1007" i="10"/>
  <c r="N701" i="10"/>
  <c r="N242" i="10"/>
  <c r="N904" i="10"/>
  <c r="N649" i="10"/>
  <c r="N1005" i="10"/>
  <c r="N801" i="10"/>
  <c r="N806" i="10"/>
  <c r="N143" i="10"/>
  <c r="N188" i="10"/>
  <c r="N800" i="10"/>
  <c r="N743" i="10"/>
  <c r="N182" i="10"/>
  <c r="N997" i="10"/>
  <c r="N487" i="10"/>
  <c r="N430" i="10"/>
  <c r="N684" i="10"/>
  <c r="N124" i="10"/>
  <c r="N989" i="10"/>
  <c r="N377" i="10"/>
  <c r="N633" i="10"/>
  <c r="N123" i="10"/>
  <c r="N683" i="10"/>
  <c r="N224" i="10"/>
  <c r="N173" i="10"/>
  <c r="N477" i="10"/>
  <c r="N937" i="10"/>
  <c r="N370" i="10"/>
  <c r="N116" i="10"/>
  <c r="N930" i="10"/>
  <c r="N520" i="10"/>
  <c r="N160" i="10"/>
  <c r="N464" i="10"/>
  <c r="N1180" i="10"/>
  <c r="N669" i="10"/>
  <c r="N413" i="10"/>
  <c r="N309" i="10"/>
  <c r="N158" i="10"/>
  <c r="N412" i="10"/>
  <c r="N108" i="10"/>
  <c r="N702" i="10"/>
  <c r="N549" i="10"/>
  <c r="N696" i="10"/>
  <c r="N1103" i="10"/>
  <c r="N1155" i="10"/>
  <c r="N135" i="10"/>
  <c r="N899" i="10"/>
  <c r="N185" i="10"/>
  <c r="N694" i="10"/>
  <c r="N540" i="10"/>
  <c r="N133" i="10"/>
  <c r="N795" i="10"/>
  <c r="N234" i="10"/>
  <c r="N744" i="10"/>
  <c r="N1093" i="10"/>
  <c r="N636" i="10"/>
  <c r="N884" i="10"/>
  <c r="N1085" i="10"/>
  <c r="N1190" i="10"/>
  <c r="N680" i="10"/>
  <c r="N423" i="10"/>
  <c r="N830" i="10"/>
  <c r="N574" i="10"/>
  <c r="N882" i="10"/>
  <c r="N678" i="10"/>
  <c r="N931" i="10"/>
  <c r="N421" i="10"/>
  <c r="N772" i="10"/>
  <c r="N312" i="10"/>
  <c r="N1131" i="10"/>
  <c r="N262" i="10"/>
  <c r="N771" i="10"/>
  <c r="N196" i="10"/>
  <c r="N858" i="10"/>
  <c r="N399" i="10"/>
  <c r="N654" i="10"/>
  <c r="N907" i="10"/>
  <c r="N601" i="10"/>
  <c r="N849" i="10"/>
  <c r="N187" i="10"/>
  <c r="N1150" i="10"/>
  <c r="N282" i="10"/>
  <c r="N486" i="10"/>
  <c r="N945" i="10"/>
  <c r="N180" i="10"/>
  <c r="N1046" i="10"/>
  <c r="N434" i="10"/>
  <c r="N994" i="10"/>
  <c r="N433" i="10"/>
  <c r="N688" i="10"/>
  <c r="N584" i="10"/>
  <c r="N533" i="10"/>
  <c r="N833" i="10"/>
  <c r="N681" i="10"/>
  <c r="N935" i="10"/>
  <c r="N1185" i="10"/>
  <c r="N316" i="10"/>
  <c r="N114" i="10"/>
  <c r="N1134" i="10"/>
  <c r="N877" i="10"/>
  <c r="N418" i="10"/>
  <c r="N824" i="10"/>
  <c r="N1027" i="10"/>
  <c r="N467" i="10"/>
  <c r="N113" i="10"/>
  <c r="N263" i="10"/>
  <c r="N672" i="10"/>
  <c r="N545" i="10"/>
  <c r="N599" i="10"/>
  <c r="N803" i="10"/>
  <c r="N752" i="10"/>
  <c r="N292" i="10"/>
  <c r="N852" i="10"/>
  <c r="N546" i="10"/>
  <c r="N245" i="10"/>
  <c r="N704" i="10"/>
  <c r="N602" i="10"/>
  <c r="N500" i="10"/>
  <c r="N647" i="10"/>
  <c r="N1208" i="10"/>
  <c r="N947" i="10"/>
  <c r="N538" i="10"/>
  <c r="N793" i="10"/>
  <c r="N787" i="10"/>
  <c r="N635" i="10"/>
  <c r="N786" i="10"/>
  <c r="N1144" i="10"/>
  <c r="N378" i="10"/>
  <c r="N428" i="10"/>
  <c r="N275" i="10"/>
  <c r="N578" i="10"/>
  <c r="N834" i="10"/>
  <c r="N223" i="10"/>
  <c r="N733" i="10"/>
  <c r="N317" i="10"/>
  <c r="N1136" i="10"/>
  <c r="N521" i="10"/>
  <c r="N879" i="10"/>
  <c r="N924" i="10"/>
  <c r="N310" i="10"/>
  <c r="N923" i="10"/>
  <c r="N159" i="10"/>
  <c r="N562" i="10"/>
  <c r="N668" i="10"/>
  <c r="N1071" i="10"/>
  <c r="N719" i="10"/>
  <c r="N396" i="10"/>
  <c r="N345" i="10"/>
  <c r="N1161" i="10"/>
  <c r="N294" i="10"/>
  <c r="N798" i="10"/>
  <c r="N390" i="10"/>
  <c r="N1001" i="10"/>
  <c r="N440" i="10"/>
  <c r="N1154" i="10"/>
  <c r="N644" i="10"/>
  <c r="N591" i="10"/>
  <c r="N796" i="10"/>
  <c r="N336" i="10"/>
  <c r="N438" i="10"/>
  <c r="N643" i="10"/>
  <c r="N693" i="10"/>
  <c r="N1152" i="10"/>
  <c r="N788" i="10"/>
  <c r="N738" i="10"/>
  <c r="N380" i="10"/>
  <c r="N838" i="10"/>
  <c r="N431" i="10"/>
  <c r="N985" i="10"/>
  <c r="N321" i="10"/>
  <c r="N221" i="10"/>
  <c r="N524" i="10"/>
  <c r="N169" i="10"/>
  <c r="N1084" i="10"/>
  <c r="N983" i="10"/>
  <c r="N422" i="10"/>
  <c r="N319" i="10"/>
  <c r="N932" i="10"/>
  <c r="N828" i="10"/>
  <c r="N1187" i="10"/>
  <c r="N218" i="10"/>
  <c r="N212" i="10"/>
  <c r="N874" i="10"/>
  <c r="N145" i="10"/>
  <c r="N909" i="10"/>
  <c r="N1164" i="10"/>
  <c r="N550" i="10"/>
  <c r="N295" i="10"/>
  <c r="N850" i="10"/>
  <c r="N442" i="10"/>
  <c r="N136" i="10"/>
  <c r="N1002" i="10"/>
  <c r="N843" i="10"/>
  <c r="N232" i="10"/>
  <c r="N1096" i="10"/>
  <c r="N485" i="10"/>
  <c r="N791" i="10"/>
  <c r="N689" i="10"/>
  <c r="N1094" i="10"/>
  <c r="N382" i="10"/>
  <c r="N993" i="10"/>
  <c r="N840" i="10"/>
  <c r="N1147" i="10"/>
  <c r="N789" i="10"/>
  <c r="N1087" i="10"/>
  <c r="N1141" i="10"/>
  <c r="N1086" i="10"/>
  <c r="N322" i="10"/>
  <c r="N726" i="10"/>
  <c r="N165" i="10"/>
  <c r="N519" i="10"/>
  <c r="N368" i="10"/>
  <c r="N1028" i="10"/>
  <c r="N674" i="10"/>
  <c r="N163" i="10"/>
  <c r="N1077" i="10"/>
  <c r="N773" i="10"/>
  <c r="N162" i="10"/>
  <c r="N1076" i="10"/>
  <c r="N466" i="10"/>
  <c r="N138" i="10"/>
  <c r="N699" i="10"/>
  <c r="N189" i="10"/>
  <c r="N548" i="10"/>
  <c r="N547" i="10"/>
  <c r="N1057" i="10"/>
  <c r="N343" i="10"/>
  <c r="N751" i="10"/>
  <c r="N954" i="10"/>
  <c r="N393" i="10"/>
  <c r="N1010" i="10"/>
  <c r="N857" i="10"/>
  <c r="N959" i="10"/>
  <c r="N953" i="10"/>
  <c r="N443" i="10"/>
  <c r="N233" i="10"/>
  <c r="N1048" i="10"/>
  <c r="N588" i="10"/>
  <c r="N277" i="10"/>
  <c r="N480" i="10"/>
  <c r="N174" i="10"/>
  <c r="N888" i="10"/>
  <c r="N785" i="10"/>
  <c r="N1088" i="10"/>
  <c r="N478" i="10"/>
  <c r="N1192" i="10"/>
  <c r="N1142" i="10"/>
  <c r="N527" i="10"/>
  <c r="N880" i="10"/>
  <c r="N1081" i="10"/>
  <c r="N470" i="10"/>
  <c r="N676" i="10"/>
  <c r="N820" i="10"/>
  <c r="N873" i="10"/>
  <c r="N109" i="10"/>
  <c r="N973" i="10"/>
  <c r="N512" i="10"/>
  <c r="N819" i="10"/>
  <c r="N618" i="10"/>
  <c r="N1128" i="10"/>
  <c r="N972" i="10"/>
  <c r="N600" i="10"/>
  <c r="N754" i="10"/>
  <c r="N243" i="10"/>
  <c r="N906" i="10"/>
  <c r="N192" i="10"/>
  <c r="N1102" i="10"/>
  <c r="N134" i="10"/>
  <c r="N1051" i="10"/>
  <c r="N1101" i="10"/>
  <c r="N1050" i="10"/>
  <c r="N897" i="10"/>
  <c r="N948" i="10"/>
  <c r="N845" i="10"/>
  <c r="N335" i="10"/>
  <c r="N183" i="10"/>
  <c r="N687" i="10"/>
  <c r="N890" i="10"/>
  <c r="N582" i="10"/>
  <c r="N227" i="10"/>
  <c r="N575" i="10"/>
  <c r="N170" i="10"/>
  <c r="N780" i="10"/>
  <c r="N679" i="10"/>
  <c r="N1189" i="10"/>
  <c r="N628" i="10"/>
  <c r="N371" i="10"/>
  <c r="N1188" i="10"/>
  <c r="N268" i="10"/>
  <c r="N627" i="10"/>
  <c r="N515" i="10"/>
  <c r="N111" i="10"/>
  <c r="N564" i="10"/>
  <c r="N1012" i="10"/>
  <c r="N757" i="10"/>
  <c r="N553" i="10"/>
  <c r="N451" i="10"/>
  <c r="N501" i="10"/>
  <c r="N195" i="10"/>
  <c r="N958" i="10"/>
  <c r="N346" i="10"/>
  <c r="N901" i="10"/>
  <c r="N543" i="10"/>
  <c r="N1207" i="10"/>
  <c r="N742" i="10"/>
  <c r="N640" i="10"/>
  <c r="N1200" i="10"/>
  <c r="N231" i="10"/>
  <c r="N332" i="10"/>
  <c r="N639" i="10"/>
  <c r="N383" i="10"/>
  <c r="N484" i="10"/>
  <c r="N841" i="10"/>
  <c r="N790" i="10"/>
  <c r="N483" i="10"/>
  <c r="N892" i="10"/>
  <c r="N178" i="10"/>
  <c r="N426" i="10"/>
  <c r="N121" i="10"/>
  <c r="N1191" i="10"/>
  <c r="N929" i="10"/>
  <c r="N1135" i="10"/>
  <c r="N469" i="10"/>
  <c r="N878" i="10"/>
  <c r="N624" i="10"/>
  <c r="N367" i="10"/>
  <c r="N1078" i="10"/>
  <c r="N567" i="10"/>
  <c r="N1183" i="10"/>
  <c r="N876" i="10"/>
  <c r="N976" i="10"/>
  <c r="N1182" i="10"/>
  <c r="N1026" i="10"/>
  <c r="N1158" i="10"/>
  <c r="N240" i="10"/>
  <c r="N854" i="10"/>
  <c r="N395" i="10"/>
  <c r="N140" i="10"/>
  <c r="N139" i="10"/>
  <c r="N1159" i="10"/>
  <c r="N496" i="10"/>
  <c r="N903" i="10"/>
  <c r="N755" i="10"/>
  <c r="N908" i="10"/>
  <c r="N194" i="10"/>
  <c r="N392" i="10"/>
  <c r="N239" i="10"/>
  <c r="N1202" i="10"/>
  <c r="N437" i="10"/>
  <c r="N946" i="10"/>
  <c r="N436" i="10"/>
  <c r="N379" i="10"/>
  <c r="N327" i="10"/>
  <c r="N990" i="10"/>
  <c r="N226" i="10"/>
  <c r="N1194" i="10"/>
  <c r="N479" i="10"/>
  <c r="N579" i="10"/>
  <c r="N784" i="10"/>
  <c r="N1038" i="10"/>
  <c r="N427" i="10"/>
  <c r="N783" i="10"/>
  <c r="N1031" i="10"/>
  <c r="N626" i="10"/>
  <c r="N1030" i="10"/>
  <c r="N1080" i="10"/>
  <c r="N620" i="10"/>
  <c r="N414" i="10"/>
  <c r="N110" i="10"/>
  <c r="N513" i="10"/>
  <c r="N872" i="10"/>
  <c r="N361" i="10"/>
  <c r="N871" i="10"/>
  <c r="N1162" i="10"/>
  <c r="N193" i="10"/>
  <c r="N498" i="10"/>
  <c r="N593" i="10"/>
  <c r="N288" i="10"/>
  <c r="N592" i="10"/>
  <c r="N337" i="10"/>
  <c r="N746" i="10"/>
  <c r="N541" i="10"/>
  <c r="N184" i="10"/>
  <c r="N439" i="10"/>
  <c r="N387" i="10"/>
  <c r="N642" i="10"/>
  <c r="N1049" i="10"/>
  <c r="N228" i="10"/>
  <c r="N328" i="10"/>
  <c r="N941" i="10"/>
  <c r="N475" i="10"/>
  <c r="N1140" i="10"/>
  <c r="N781" i="10"/>
  <c r="N984" i="10"/>
  <c r="N474" i="10"/>
  <c r="N320" i="10"/>
  <c r="N270" i="10"/>
  <c r="N1083" i="10"/>
  <c r="N1138" i="10"/>
  <c r="N1032" i="10"/>
  <c r="N982" i="10"/>
  <c r="N522" i="10"/>
  <c r="N1082" i="10"/>
  <c r="N318" i="10"/>
  <c r="N925" i="10"/>
  <c r="N722" i="10"/>
  <c r="N621" i="10"/>
  <c r="N706" i="10"/>
  <c r="N349" i="10"/>
  <c r="N298" i="10"/>
  <c r="N1114" i="10"/>
  <c r="N1113" i="10"/>
  <c r="N348" i="10"/>
  <c r="N246" i="10"/>
  <c r="N1060" i="10"/>
  <c r="N544" i="10"/>
  <c r="N391" i="10"/>
  <c r="N646" i="10"/>
  <c r="N1053" i="10"/>
  <c r="N748" i="10"/>
  <c r="N1097" i="10"/>
  <c r="N333" i="10"/>
  <c r="N741" i="10"/>
  <c r="N893" i="10"/>
  <c r="N331" i="10"/>
  <c r="N1199" i="10"/>
  <c r="N229" i="10"/>
  <c r="N128" i="10"/>
  <c r="N637" i="10"/>
  <c r="N432" i="10"/>
  <c r="N577" i="10"/>
  <c r="N885" i="10"/>
  <c r="N576" i="10"/>
  <c r="N832" i="10"/>
  <c r="N1079" i="10"/>
  <c r="N825" i="10"/>
  <c r="N518" i="10"/>
  <c r="N1184" i="10"/>
  <c r="N264" i="10"/>
  <c r="N417" i="10"/>
  <c r="N1132" i="10"/>
  <c r="N622" i="10"/>
  <c r="N926" i="10"/>
  <c r="N566" i="10"/>
  <c r="N851" i="10"/>
  <c r="N905" i="10"/>
  <c r="N191" i="10"/>
  <c r="N1160" i="10"/>
  <c r="N445" i="10"/>
  <c r="N955" i="10"/>
  <c r="N342" i="10"/>
  <c r="N495" i="10"/>
  <c r="N398" i="10"/>
  <c r="N902" i="10"/>
  <c r="N595" i="10"/>
  <c r="N137" i="10"/>
  <c r="N844" i="10"/>
  <c r="N131" i="10"/>
  <c r="N895" i="10"/>
  <c r="N889" i="10"/>
  <c r="N1041" i="10"/>
  <c r="N581" i="10"/>
  <c r="N1195" i="10"/>
  <c r="N736" i="10"/>
  <c r="N634" i="10"/>
  <c r="N1090" i="10"/>
  <c r="N326" i="10"/>
  <c r="N325" i="10"/>
  <c r="N1143" i="10"/>
  <c r="N938" i="10"/>
  <c r="N734" i="10"/>
  <c r="N886" i="10"/>
  <c r="N682" i="10"/>
  <c r="N471" i="10"/>
  <c r="N827" i="10"/>
  <c r="N1186" i="10"/>
  <c r="N670" i="10"/>
  <c r="N770" i="10"/>
  <c r="N721" i="10"/>
  <c r="N619" i="10"/>
  <c r="N1023" i="10"/>
  <c r="N720" i="10"/>
  <c r="N1022" i="10"/>
  <c r="N259" i="10"/>
  <c r="N561" i="10"/>
  <c r="N768" i="10"/>
  <c r="N652" i="10"/>
  <c r="N703" i="10"/>
  <c r="N957" i="10"/>
  <c r="N753" i="10"/>
  <c r="N651" i="10"/>
  <c r="N237" i="10"/>
  <c r="N848" i="10"/>
  <c r="N287" i="10"/>
  <c r="N389" i="10"/>
  <c r="N1000" i="10"/>
  <c r="N847" i="10"/>
  <c r="N235" i="10"/>
  <c r="N846" i="10"/>
  <c r="N590" i="10"/>
  <c r="N589" i="10"/>
  <c r="N539" i="10"/>
  <c r="N177" i="10"/>
  <c r="N991" i="10"/>
  <c r="N737" i="10"/>
  <c r="N1196" i="10"/>
  <c r="N374" i="10"/>
  <c r="N120" i="10"/>
  <c r="N883" i="10"/>
  <c r="N220" i="10"/>
  <c r="N1139" i="10"/>
  <c r="N118" i="10"/>
  <c r="N168" i="10"/>
  <c r="N219" i="10"/>
  <c r="N728" i="10"/>
  <c r="N975" i="10"/>
  <c r="N822" i="10"/>
  <c r="N261" i="10"/>
  <c r="N364" i="10"/>
  <c r="N655" i="10"/>
  <c r="N247" i="10"/>
  <c r="N603" i="10"/>
  <c r="N1062" i="10"/>
  <c r="N499" i="10"/>
  <c r="N1009" i="10"/>
  <c r="N952" i="10"/>
  <c r="N1054" i="10"/>
  <c r="N594" i="10"/>
  <c r="N1156" i="10"/>
  <c r="N1201" i="10"/>
  <c r="N130" i="10"/>
  <c r="N586" i="10"/>
  <c r="N435" i="10"/>
  <c r="N944" i="10"/>
  <c r="N1149" i="10"/>
  <c r="N280" i="10"/>
  <c r="K16" i="1" l="1"/>
  <c r="K52" i="1"/>
  <c r="K17" i="1"/>
  <c r="K51" i="1"/>
  <c r="K70" i="1"/>
  <c r="K83" i="1"/>
  <c r="K23" i="1"/>
  <c r="K79" i="1"/>
  <c r="K86" i="1"/>
  <c r="K28" i="1"/>
  <c r="K34" i="1"/>
  <c r="K25" i="1"/>
  <c r="K73" i="1"/>
  <c r="K75" i="1"/>
  <c r="K14" i="1"/>
  <c r="K48" i="1"/>
  <c r="K37" i="1"/>
  <c r="K62" i="1"/>
  <c r="K20" i="1"/>
  <c r="K44" i="1"/>
  <c r="K84" i="1"/>
  <c r="K89" i="1"/>
  <c r="K74" i="1"/>
  <c r="K61" i="1"/>
  <c r="K46" i="1"/>
  <c r="K66" i="1"/>
  <c r="K68" i="1"/>
  <c r="K56" i="1"/>
  <c r="K58" i="1"/>
  <c r="K49" i="1"/>
  <c r="K32" i="1"/>
  <c r="K26" i="1"/>
  <c r="K81" i="1"/>
  <c r="K7" i="1"/>
  <c r="K40" i="1"/>
  <c r="K19" i="1"/>
  <c r="K65" i="1"/>
  <c r="K78" i="1"/>
  <c r="K29" i="1"/>
  <c r="K59" i="1"/>
  <c r="K12" i="1"/>
  <c r="K85" i="1"/>
  <c r="K69" i="1"/>
  <c r="K38" i="1"/>
  <c r="K41" i="1"/>
  <c r="K72" i="1"/>
  <c r="K55" i="1"/>
  <c r="K11" i="1"/>
  <c r="K80" i="1"/>
  <c r="K9" i="1"/>
  <c r="K87" i="1"/>
  <c r="H10" i="1" l="1"/>
  <c r="H11" i="1"/>
  <c r="H8" i="1"/>
  <c r="H13" i="1"/>
  <c r="H12" i="1"/>
  <c r="H14" i="1"/>
  <c r="H15" i="1"/>
  <c r="H16" i="1"/>
  <c r="H17" i="1"/>
  <c r="H18" i="1"/>
  <c r="H19" i="1"/>
  <c r="H20" i="1"/>
  <c r="H21" i="1"/>
  <c r="H23" i="1"/>
  <c r="H24" i="1"/>
  <c r="H25" i="1"/>
  <c r="H27" i="1"/>
  <c r="H28" i="1"/>
  <c r="H29" i="1"/>
  <c r="H30" i="1"/>
  <c r="H31" i="1"/>
  <c r="H32" i="1"/>
  <c r="H33" i="1"/>
  <c r="H34" i="1"/>
  <c r="H35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6" i="1"/>
  <c r="H77" i="1"/>
  <c r="H78" i="1"/>
  <c r="H79" i="1"/>
  <c r="H80" i="1"/>
  <c r="H81" i="1"/>
  <c r="H82" i="1"/>
  <c r="H83" i="1"/>
  <c r="H84" i="1"/>
  <c r="H88" i="1"/>
  <c r="H89" i="1"/>
  <c r="H26" i="1"/>
  <c r="H9" i="1"/>
  <c r="H36" i="1"/>
  <c r="H22" i="1"/>
  <c r="H7" i="1"/>
</calcChain>
</file>

<file path=xl/comments1.xml><?xml version="1.0" encoding="utf-8"?>
<comments xmlns="http://schemas.openxmlformats.org/spreadsheetml/2006/main">
  <authors>
    <author>作者</author>
  </authors>
  <commentList>
    <comment ref="F63" authorId="0" shapeId="0">
      <text>
        <r>
          <rPr>
            <sz val="9"/>
            <color indexed="81"/>
            <rFont val="宋体"/>
            <family val="3"/>
            <charset val="134"/>
          </rPr>
          <t>作者:
-1:灰色
0：绿色
1：蓝色
2：紫色
3:橙色
4：红色</t>
        </r>
      </text>
    </comment>
  </commentList>
</comments>
</file>

<file path=xl/sharedStrings.xml><?xml version="1.0" encoding="utf-8"?>
<sst xmlns="http://schemas.openxmlformats.org/spreadsheetml/2006/main" count="3471" uniqueCount="548">
  <si>
    <t>任务等级</t>
    <phoneticPr fontId="1" type="noConversion"/>
  </si>
  <si>
    <t>获取总经验</t>
    <phoneticPr fontId="1" type="noConversion"/>
  </si>
  <si>
    <t>人物总经验</t>
    <phoneticPr fontId="1" type="noConversion"/>
  </si>
  <si>
    <t>任务ID</t>
    <phoneticPr fontId="1" type="noConversion"/>
  </si>
  <si>
    <t>任务名字</t>
    <phoneticPr fontId="1" type="noConversion"/>
  </si>
  <si>
    <t>任务经验</t>
    <phoneticPr fontId="1" type="noConversion"/>
  </si>
  <si>
    <t>获取经验</t>
    <phoneticPr fontId="1" type="noConversion"/>
  </si>
  <si>
    <t>级别</t>
    <phoneticPr fontId="1" type="noConversion"/>
  </si>
  <si>
    <t>普通副本经验</t>
    <phoneticPr fontId="1" type="noConversion"/>
  </si>
  <si>
    <t>解锁等级</t>
    <phoneticPr fontId="1" type="noConversion"/>
  </si>
  <si>
    <t>精英副本</t>
    <phoneticPr fontId="1" type="noConversion"/>
  </si>
  <si>
    <t>普通副本</t>
    <phoneticPr fontId="1" type="noConversion"/>
  </si>
  <si>
    <t>精英副本任务</t>
    <phoneticPr fontId="1" type="noConversion"/>
  </si>
  <si>
    <t>需要经验</t>
    <phoneticPr fontId="1" type="noConversion"/>
  </si>
  <si>
    <t>战斗力</t>
    <phoneticPr fontId="1" type="noConversion"/>
  </si>
  <si>
    <t>等级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</si>
  <si>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</si>
  <si>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</si>
  <si>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</si>
  <si>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战斗力</t>
    <phoneticPr fontId="1" type="noConversion"/>
  </si>
  <si>
    <t>马仔1</t>
    <phoneticPr fontId="1" type="noConversion"/>
  </si>
  <si>
    <t>马仔2</t>
  </si>
  <si>
    <t>马仔3</t>
  </si>
  <si>
    <t>马仔4</t>
  </si>
  <si>
    <t>马仔5</t>
  </si>
  <si>
    <t>星级</t>
    <phoneticPr fontId="1" type="noConversion"/>
  </si>
  <si>
    <t>马仔名字</t>
    <phoneticPr fontId="1" type="noConversion"/>
  </si>
  <si>
    <t>马仔等级</t>
    <phoneticPr fontId="1" type="noConversion"/>
  </si>
  <si>
    <t>马仔升星</t>
    <phoneticPr fontId="1" type="noConversion"/>
  </si>
  <si>
    <t>总</t>
    <phoneticPr fontId="1" type="noConversion"/>
  </si>
  <si>
    <t>无</t>
  </si>
  <si>
    <t>无</t>
    <phoneticPr fontId="1" type="noConversion"/>
  </si>
  <si>
    <t>马仔ID</t>
    <phoneticPr fontId="1" type="noConversion"/>
  </si>
  <si>
    <t>培养等级</t>
    <phoneticPr fontId="1" type="noConversion"/>
  </si>
  <si>
    <t>马仔培养等级</t>
    <phoneticPr fontId="1" type="noConversion"/>
  </si>
  <si>
    <t>马仔培养装备(等级满）</t>
    <phoneticPr fontId="1" type="noConversion"/>
  </si>
  <si>
    <t>技能1战斗力</t>
    <phoneticPr fontId="1" type="noConversion"/>
  </si>
  <si>
    <t>技能2战斗力</t>
    <phoneticPr fontId="1" type="noConversion"/>
  </si>
  <si>
    <t>主动技能ID</t>
    <phoneticPr fontId="1" type="noConversion"/>
  </si>
  <si>
    <t>被动技能ID</t>
    <phoneticPr fontId="1" type="noConversion"/>
  </si>
  <si>
    <t>命格</t>
  </si>
  <si>
    <t>属性类型</t>
    <phoneticPr fontId="1" type="noConversion"/>
  </si>
  <si>
    <t>品质</t>
    <phoneticPr fontId="1" type="noConversion"/>
  </si>
  <si>
    <t>等级</t>
  </si>
  <si>
    <t>等级</t>
    <phoneticPr fontId="1" type="noConversion"/>
  </si>
  <si>
    <t>绿色</t>
  </si>
  <si>
    <t>绿色</t>
    <phoneticPr fontId="1" type="noConversion"/>
  </si>
  <si>
    <t>蓝色</t>
  </si>
  <si>
    <t>蓝色</t>
    <phoneticPr fontId="1" type="noConversion"/>
  </si>
  <si>
    <t>紫色</t>
  </si>
  <si>
    <t>紫色</t>
    <phoneticPr fontId="1" type="noConversion"/>
  </si>
  <si>
    <t>橙色</t>
  </si>
  <si>
    <t>橙色</t>
    <phoneticPr fontId="1" type="noConversion"/>
  </si>
  <si>
    <t>红色</t>
  </si>
  <si>
    <t>红色</t>
    <phoneticPr fontId="1" type="noConversion"/>
  </si>
  <si>
    <t>属性类型（互斥）</t>
    <phoneticPr fontId="1" type="noConversion"/>
  </si>
  <si>
    <t>ID</t>
  </si>
  <si>
    <t>ID</t>
    <phoneticPr fontId="1" type="noConversion"/>
  </si>
  <si>
    <t>命格</t>
    <phoneticPr fontId="1" type="noConversion"/>
  </si>
  <si>
    <t>名称</t>
    <phoneticPr fontId="1" type="noConversion"/>
  </si>
  <si>
    <t>总属性</t>
    <phoneticPr fontId="1" type="noConversion"/>
  </si>
  <si>
    <t>属性1类型</t>
  </si>
  <si>
    <t>属性1值</t>
  </si>
  <si>
    <t>属性3类型</t>
  </si>
  <si>
    <t>属性3值</t>
  </si>
  <si>
    <t>属性2类型</t>
  </si>
  <si>
    <t>属性2值</t>
  </si>
  <si>
    <t>龙魂名称</t>
    <phoneticPr fontId="1" type="noConversion"/>
  </si>
  <si>
    <t>角色等级</t>
    <phoneticPr fontId="1" type="noConversion"/>
  </si>
  <si>
    <t>张数</t>
    <phoneticPr fontId="1" type="noConversion"/>
  </si>
  <si>
    <t>龙纹类型</t>
    <phoneticPr fontId="1" type="noConversion"/>
  </si>
  <si>
    <t>ID</t>
    <phoneticPr fontId="1" type="noConversion"/>
  </si>
  <si>
    <t>开启</t>
    <phoneticPr fontId="1" type="noConversion"/>
  </si>
  <si>
    <t>全部</t>
  </si>
  <si>
    <t>全部</t>
    <phoneticPr fontId="1" type="noConversion"/>
  </si>
  <si>
    <t>筛选</t>
    <phoneticPr fontId="1" type="noConversion"/>
  </si>
  <si>
    <t>冰魄寒光</t>
  </si>
  <si>
    <t>前置点</t>
    <phoneticPr fontId="1" type="noConversion"/>
  </si>
  <si>
    <t>等级限制</t>
  </si>
  <si>
    <t>装备名称</t>
  </si>
  <si>
    <t>装备ID</t>
  </si>
  <si>
    <t>总属性</t>
    <phoneticPr fontId="1" type="noConversion"/>
  </si>
  <si>
    <t>战斗力</t>
    <phoneticPr fontId="1" type="noConversion"/>
  </si>
  <si>
    <t>未开启</t>
    <phoneticPr fontId="1" type="noConversion"/>
  </si>
  <si>
    <t>不能开启</t>
    <phoneticPr fontId="1" type="noConversion"/>
  </si>
  <si>
    <t>已开启</t>
    <phoneticPr fontId="1" type="noConversion"/>
  </si>
  <si>
    <t>分图属性</t>
    <phoneticPr fontId="1" type="noConversion"/>
  </si>
  <si>
    <t>整图属性</t>
    <phoneticPr fontId="1" type="noConversion"/>
  </si>
  <si>
    <t>整图</t>
    <phoneticPr fontId="1" type="noConversion"/>
  </si>
  <si>
    <t>龙纹图名称</t>
    <phoneticPr fontId="4" type="noConversion"/>
  </si>
  <si>
    <t>捉影</t>
  </si>
  <si>
    <t>战斗力</t>
    <phoneticPr fontId="1" type="noConversion"/>
  </si>
  <si>
    <t>装备名字</t>
  </si>
  <si>
    <t>装备等级</t>
  </si>
  <si>
    <t>强化等级</t>
  </si>
  <si>
    <t>升星等级</t>
  </si>
  <si>
    <t>战斗力</t>
  </si>
  <si>
    <t>武器</t>
  </si>
  <si>
    <t>衣服</t>
  </si>
  <si>
    <t>裤子</t>
  </si>
  <si>
    <t>鞋子</t>
  </si>
  <si>
    <t>腰带</t>
  </si>
  <si>
    <t>项链</t>
  </si>
  <si>
    <t>总属性</t>
  </si>
  <si>
    <t>原始属性</t>
  </si>
  <si>
    <t>附加属性</t>
  </si>
  <si>
    <t>强化属性</t>
  </si>
  <si>
    <t>升星属性</t>
  </si>
  <si>
    <t>部位描述</t>
  </si>
  <si>
    <t>强化上限</t>
  </si>
  <si>
    <t>装备颜色</t>
  </si>
  <si>
    <t>选择为空</t>
    <phoneticPr fontId="1" type="noConversion"/>
  </si>
  <si>
    <t>职业</t>
    <phoneticPr fontId="1" type="noConversion"/>
  </si>
  <si>
    <t>技能</t>
    <phoneticPr fontId="1" type="noConversion"/>
  </si>
  <si>
    <t>无</t>
    <phoneticPr fontId="1" type="noConversion"/>
  </si>
  <si>
    <t>衣服</t>
    <phoneticPr fontId="1" type="noConversion"/>
  </si>
  <si>
    <t>腰带</t>
    <phoneticPr fontId="1" type="noConversion"/>
  </si>
  <si>
    <t>鞋子</t>
    <phoneticPr fontId="1" type="noConversion"/>
  </si>
  <si>
    <t>项链</t>
    <phoneticPr fontId="1" type="noConversion"/>
  </si>
  <si>
    <t>武器</t>
    <phoneticPr fontId="1" type="noConversion"/>
  </si>
  <si>
    <t>裤子</t>
    <phoneticPr fontId="1" type="noConversion"/>
  </si>
  <si>
    <t>无</t>
    <phoneticPr fontId="1" type="noConversion"/>
  </si>
  <si>
    <t>无</t>
    <phoneticPr fontId="1" type="noConversion"/>
  </si>
  <si>
    <t>解锁等级</t>
    <phoneticPr fontId="1" type="noConversion"/>
  </si>
  <si>
    <t>角色等级</t>
    <phoneticPr fontId="1" type="noConversion"/>
  </si>
  <si>
    <t>角色等级</t>
    <phoneticPr fontId="1" type="noConversion"/>
  </si>
  <si>
    <t>等级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</si>
  <si>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</si>
  <si>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</si>
  <si>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</si>
  <si>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战斗力</t>
    <phoneticPr fontId="1" type="noConversion"/>
  </si>
  <si>
    <t>ID</t>
    <phoneticPr fontId="1" type="noConversion"/>
  </si>
  <si>
    <t>刀客</t>
  </si>
  <si>
    <t>刀客</t>
    <phoneticPr fontId="1" type="noConversion"/>
  </si>
  <si>
    <t>拳手</t>
    <phoneticPr fontId="1" type="noConversion"/>
  </si>
  <si>
    <t>枪神</t>
    <phoneticPr fontId="1" type="noConversion"/>
  </si>
  <si>
    <t>有效性</t>
    <phoneticPr fontId="1" type="noConversion"/>
  </si>
  <si>
    <t>主支线</t>
    <phoneticPr fontId="1" type="noConversion"/>
  </si>
  <si>
    <t>技能名称</t>
    <phoneticPr fontId="1" type="noConversion"/>
  </si>
  <si>
    <t>职业</t>
    <phoneticPr fontId="1" type="noConversion"/>
  </si>
  <si>
    <t>等级</t>
    <phoneticPr fontId="1" type="noConversion"/>
  </si>
  <si>
    <t>职业</t>
    <phoneticPr fontId="1" type="noConversion"/>
  </si>
  <si>
    <t>裸体属性</t>
    <phoneticPr fontId="1" type="noConversion"/>
  </si>
  <si>
    <t>装备属性</t>
    <phoneticPr fontId="1" type="noConversion"/>
  </si>
  <si>
    <t>马仔属性</t>
    <phoneticPr fontId="1" type="noConversion"/>
  </si>
  <si>
    <t>命格属性</t>
    <phoneticPr fontId="1" type="noConversion"/>
  </si>
  <si>
    <t>龙魂属性</t>
    <phoneticPr fontId="1" type="noConversion"/>
  </si>
  <si>
    <t>总属性</t>
    <phoneticPr fontId="1" type="noConversion"/>
  </si>
  <si>
    <t>战斗力</t>
    <phoneticPr fontId="1" type="noConversion"/>
  </si>
  <si>
    <t>属性</t>
    <phoneticPr fontId="1" type="noConversion"/>
  </si>
  <si>
    <t>霸体</t>
  </si>
  <si>
    <t>守御</t>
  </si>
  <si>
    <t>技能段数</t>
    <phoneticPr fontId="1" type="noConversion"/>
  </si>
  <si>
    <t>1段等级</t>
    <phoneticPr fontId="1" type="noConversion"/>
  </si>
  <si>
    <t>2段等级</t>
  </si>
  <si>
    <t>3段等级</t>
  </si>
  <si>
    <t>4段等级</t>
  </si>
  <si>
    <t>聚能手雷</t>
  </si>
  <si>
    <t>玫瑰之舞</t>
    <phoneticPr fontId="1" type="noConversion"/>
  </si>
  <si>
    <t>ID</t>
    <phoneticPr fontId="1" type="noConversion"/>
  </si>
  <si>
    <t>段数辅助统计</t>
    <phoneticPr fontId="1" type="noConversion"/>
  </si>
  <si>
    <t>1段战力</t>
    <phoneticPr fontId="1" type="noConversion"/>
  </si>
  <si>
    <t>2段战力</t>
  </si>
  <si>
    <t>3段战力</t>
  </si>
  <si>
    <t>4段战力</t>
  </si>
  <si>
    <t>总战斗力</t>
    <phoneticPr fontId="1" type="noConversion"/>
  </si>
  <si>
    <t>技能</t>
    <phoneticPr fontId="1" type="noConversion"/>
  </si>
  <si>
    <t>等级</t>
    <phoneticPr fontId="1" type="noConversion"/>
  </si>
  <si>
    <t>强化</t>
    <phoneticPr fontId="1" type="noConversion"/>
  </si>
  <si>
    <t>升星</t>
    <phoneticPr fontId="1" type="noConversion"/>
  </si>
  <si>
    <t>装备战斗力</t>
    <phoneticPr fontId="1" type="noConversion"/>
  </si>
  <si>
    <t>品质</t>
    <phoneticPr fontId="1" type="noConversion"/>
  </si>
  <si>
    <t>武器</t>
    <phoneticPr fontId="1" type="noConversion"/>
  </si>
  <si>
    <t>衣服</t>
    <phoneticPr fontId="1" type="noConversion"/>
  </si>
  <si>
    <t>鞋子</t>
    <phoneticPr fontId="1" type="noConversion"/>
  </si>
  <si>
    <t>裤子</t>
    <phoneticPr fontId="1" type="noConversion"/>
  </si>
  <si>
    <t>项链</t>
    <phoneticPr fontId="1" type="noConversion"/>
  </si>
  <si>
    <t>腰带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</si>
  <si>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</si>
  <si>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</si>
  <si>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</si>
  <si>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闪避值</t>
    <phoneticPr fontId="1" type="noConversion"/>
  </si>
  <si>
    <t>命中值</t>
    <phoneticPr fontId="1" type="noConversion"/>
  </si>
  <si>
    <t>暴击值</t>
    <phoneticPr fontId="1" type="noConversion"/>
  </si>
  <si>
    <t>暴击倍数百分比</t>
    <phoneticPr fontId="1" type="noConversion"/>
  </si>
  <si>
    <t>韧性值</t>
    <phoneticPr fontId="1" type="noConversion"/>
  </si>
  <si>
    <t>减伤</t>
    <phoneticPr fontId="1" type="noConversion"/>
  </si>
  <si>
    <t>伤害加深</t>
    <phoneticPr fontId="1" type="noConversion"/>
  </si>
  <si>
    <t>生命百分比</t>
    <phoneticPr fontId="1" type="noConversion"/>
  </si>
  <si>
    <t>攻击百分比</t>
    <phoneticPr fontId="1" type="noConversion"/>
  </si>
  <si>
    <t>防御百分比</t>
    <phoneticPr fontId="1" type="noConversion"/>
  </si>
  <si>
    <t>等级</t>
    <phoneticPr fontId="1" type="noConversion"/>
  </si>
  <si>
    <t>马仔1等级</t>
    <phoneticPr fontId="1" type="noConversion"/>
  </si>
  <si>
    <t>马仔1品阶</t>
    <phoneticPr fontId="1" type="noConversion"/>
  </si>
  <si>
    <t>马仔1星级</t>
    <phoneticPr fontId="1" type="noConversion"/>
  </si>
  <si>
    <t>马仔2等级</t>
  </si>
  <si>
    <t>马仔2品阶</t>
  </si>
  <si>
    <t>马仔2星级</t>
  </si>
  <si>
    <t>马仔3等级</t>
  </si>
  <si>
    <t>马仔3品阶</t>
  </si>
  <si>
    <t>马仔3星级</t>
  </si>
  <si>
    <t>马仔4等级</t>
  </si>
  <si>
    <t>马仔4品阶</t>
  </si>
  <si>
    <t>马仔4星级</t>
  </si>
  <si>
    <t>马仔5等级</t>
  </si>
  <si>
    <t>马仔5品阶</t>
  </si>
  <si>
    <t>马仔5星级</t>
  </si>
  <si>
    <t>马仔战斗力</t>
    <phoneticPr fontId="1" type="noConversion"/>
  </si>
  <si>
    <t>马仔1名字</t>
    <phoneticPr fontId="1" type="noConversion"/>
  </si>
  <si>
    <t>马仔ID</t>
    <phoneticPr fontId="1" type="noConversion"/>
  </si>
  <si>
    <t>马仔2名字</t>
  </si>
  <si>
    <t>马仔3名字</t>
  </si>
  <si>
    <t>马仔4名字</t>
  </si>
  <si>
    <t>马仔5名字</t>
  </si>
  <si>
    <t>马仔品质</t>
    <phoneticPr fontId="1" type="noConversion"/>
  </si>
  <si>
    <t>司徒浩南</t>
  </si>
  <si>
    <t>比利</t>
  </si>
  <si>
    <t>肥仔</t>
  </si>
  <si>
    <t>等级</t>
    <phoneticPr fontId="1" type="noConversion"/>
  </si>
  <si>
    <t>金钱</t>
    <phoneticPr fontId="1" type="noConversion"/>
  </si>
  <si>
    <t>道具</t>
    <phoneticPr fontId="1" type="noConversion"/>
  </si>
  <si>
    <t>金钱</t>
    <phoneticPr fontId="1" type="noConversion"/>
  </si>
  <si>
    <t>金钱</t>
    <phoneticPr fontId="1" type="noConversion"/>
  </si>
  <si>
    <t>金钱</t>
    <phoneticPr fontId="1" type="noConversion"/>
  </si>
  <si>
    <t>战斗力</t>
    <phoneticPr fontId="1" type="noConversion"/>
  </si>
  <si>
    <t>总战斗力</t>
    <phoneticPr fontId="1" type="noConversion"/>
  </si>
  <si>
    <t>总金币</t>
    <phoneticPr fontId="1" type="noConversion"/>
  </si>
  <si>
    <t>总道具数量</t>
    <phoneticPr fontId="1" type="noConversion"/>
  </si>
  <si>
    <t>技能等级</t>
    <phoneticPr fontId="1" type="noConversion"/>
  </si>
  <si>
    <t>马仔6名字</t>
  </si>
  <si>
    <t>马仔6等级</t>
  </si>
  <si>
    <t>马仔6品阶</t>
  </si>
  <si>
    <t>马仔6星级</t>
  </si>
  <si>
    <t>马仔7名字</t>
  </si>
  <si>
    <t>马仔7等级</t>
  </si>
  <si>
    <t>马仔7品阶</t>
  </si>
  <si>
    <t>马仔7星级</t>
  </si>
  <si>
    <t>马仔8名字</t>
  </si>
  <si>
    <t>马仔8等级</t>
  </si>
  <si>
    <t>马仔8品阶</t>
  </si>
  <si>
    <t>马仔8星级</t>
  </si>
  <si>
    <t>马仔9名字</t>
  </si>
  <si>
    <t>马仔9等级</t>
  </si>
  <si>
    <t>马仔9品阶</t>
  </si>
  <si>
    <t>马仔9星级</t>
  </si>
  <si>
    <t>马仔10名字</t>
  </si>
  <si>
    <t>马仔10等级</t>
  </si>
  <si>
    <t>马仔10品阶</t>
  </si>
  <si>
    <t>马仔10星级</t>
  </si>
  <si>
    <t>马仔11名字</t>
  </si>
  <si>
    <t>马仔11等级</t>
  </si>
  <si>
    <t>马仔11品阶</t>
  </si>
  <si>
    <t>马仔11星级</t>
  </si>
  <si>
    <t>马仔12名字</t>
  </si>
  <si>
    <t>马仔12等级</t>
  </si>
  <si>
    <t>马仔12品阶</t>
  </si>
  <si>
    <t>马仔12星级</t>
  </si>
  <si>
    <t>马仔13名字</t>
  </si>
  <si>
    <t>马仔13等级</t>
  </si>
  <si>
    <t>马仔13品阶</t>
  </si>
  <si>
    <t>马仔13星级</t>
  </si>
  <si>
    <t>马仔14名字</t>
  </si>
  <si>
    <t>马仔14等级</t>
  </si>
  <si>
    <t>马仔14品阶</t>
  </si>
  <si>
    <t>马仔14星级</t>
  </si>
  <si>
    <t>马仔15名字</t>
  </si>
  <si>
    <t>马仔15等级</t>
  </si>
  <si>
    <t>马仔15品阶</t>
  </si>
  <si>
    <t>马仔15星级</t>
  </si>
  <si>
    <t>马仔16名字</t>
  </si>
  <si>
    <t>马仔16等级</t>
  </si>
  <si>
    <t>马仔16品阶</t>
  </si>
  <si>
    <t>马仔16星级</t>
  </si>
  <si>
    <t>马仔17名字</t>
  </si>
  <si>
    <t>马仔17等级</t>
  </si>
  <si>
    <t>马仔17品阶</t>
  </si>
  <si>
    <t>马仔17星级</t>
  </si>
  <si>
    <t>马仔18名字</t>
  </si>
  <si>
    <t>马仔18等级</t>
  </si>
  <si>
    <t>马仔18品阶</t>
  </si>
  <si>
    <t>马仔18星级</t>
  </si>
  <si>
    <t>马仔19名字</t>
  </si>
  <si>
    <t>马仔19等级</t>
  </si>
  <si>
    <t>马仔19品阶</t>
  </si>
  <si>
    <t>马仔19星级</t>
  </si>
  <si>
    <t>马仔20名字</t>
  </si>
  <si>
    <t>马仔20等级</t>
  </si>
  <si>
    <t>马仔20品阶</t>
  </si>
  <si>
    <t>马仔20星级</t>
  </si>
  <si>
    <t>马仔21名字</t>
  </si>
  <si>
    <t>马仔21等级</t>
  </si>
  <si>
    <t>马仔21品阶</t>
  </si>
  <si>
    <t>马仔21星级</t>
  </si>
  <si>
    <t>马仔22名字</t>
  </si>
  <si>
    <t>马仔22等级</t>
  </si>
  <si>
    <t>马仔22品阶</t>
  </si>
  <si>
    <t>马仔22星级</t>
  </si>
  <si>
    <t>马仔1</t>
    <phoneticPr fontId="1" type="noConversion"/>
  </si>
  <si>
    <t>马仔6</t>
  </si>
  <si>
    <t>马仔7</t>
  </si>
  <si>
    <t>马仔8</t>
  </si>
  <si>
    <t>马仔9</t>
  </si>
  <si>
    <t>马仔10</t>
  </si>
  <si>
    <t>马仔11</t>
  </si>
  <si>
    <t>马仔12</t>
  </si>
  <si>
    <t>马仔13</t>
  </si>
  <si>
    <t>马仔14</t>
  </si>
  <si>
    <t>马仔15</t>
  </si>
  <si>
    <t>马仔16</t>
  </si>
  <si>
    <t>马仔17</t>
  </si>
  <si>
    <t>马仔18</t>
  </si>
  <si>
    <t>马仔19</t>
  </si>
  <si>
    <t>马仔20</t>
  </si>
  <si>
    <t>马仔21</t>
  </si>
  <si>
    <t>马仔22</t>
  </si>
  <si>
    <t>蟹仔</t>
  </si>
  <si>
    <t>黎九</t>
  </si>
  <si>
    <t>黑古</t>
  </si>
  <si>
    <t>雷功</t>
  </si>
  <si>
    <t>山下忠秀</t>
  </si>
  <si>
    <t>大天二</t>
  </si>
  <si>
    <t>基本效果</t>
    <phoneticPr fontId="1" type="noConversion"/>
  </si>
  <si>
    <t>等级</t>
    <phoneticPr fontId="1" type="noConversion"/>
  </si>
  <si>
    <t>装备</t>
    <phoneticPr fontId="1" type="noConversion"/>
  </si>
  <si>
    <t>马仔</t>
    <phoneticPr fontId="1" type="noConversion"/>
  </si>
  <si>
    <t>总战斗力</t>
    <phoneticPr fontId="1" type="noConversion"/>
  </si>
  <si>
    <t>躶体</t>
    <phoneticPr fontId="1" type="noConversion"/>
  </si>
  <si>
    <t>龙魂</t>
    <phoneticPr fontId="1" type="noConversion"/>
  </si>
  <si>
    <t>命格</t>
    <phoneticPr fontId="1" type="noConversion"/>
  </si>
  <si>
    <t>战斗力</t>
    <phoneticPr fontId="1" type="noConversion"/>
  </si>
  <si>
    <t>总战斗力</t>
    <phoneticPr fontId="1" type="noConversion"/>
  </si>
  <si>
    <t>怪物战斗力</t>
    <phoneticPr fontId="1" type="noConversion"/>
  </si>
  <si>
    <t>非R</t>
    <phoneticPr fontId="1" type="noConversion"/>
  </si>
  <si>
    <t>大R躶体占比</t>
    <phoneticPr fontId="1" type="noConversion"/>
  </si>
  <si>
    <t>非R躶体占比</t>
    <phoneticPr fontId="1" type="noConversion"/>
  </si>
  <si>
    <t>总生命</t>
    <phoneticPr fontId="1" type="noConversion"/>
  </si>
  <si>
    <t>总攻击</t>
    <phoneticPr fontId="1" type="noConversion"/>
  </si>
  <si>
    <t>总防御</t>
    <phoneticPr fontId="1" type="noConversion"/>
  </si>
  <si>
    <t>怪物生命</t>
    <phoneticPr fontId="1" type="noConversion"/>
  </si>
  <si>
    <t>怪物攻击</t>
    <phoneticPr fontId="1" type="noConversion"/>
  </si>
  <si>
    <t>怪物防御</t>
    <phoneticPr fontId="1" type="noConversion"/>
  </si>
  <si>
    <t>非R总生命</t>
    <phoneticPr fontId="1" type="noConversion"/>
  </si>
  <si>
    <t>非R总攻击</t>
    <phoneticPr fontId="1" type="noConversion"/>
  </si>
  <si>
    <t>非R总防御</t>
    <phoneticPr fontId="1" type="noConversion"/>
  </si>
  <si>
    <t>怪血</t>
    <phoneticPr fontId="1" type="noConversion"/>
  </si>
  <si>
    <t>怪攻</t>
    <phoneticPr fontId="1" type="noConversion"/>
  </si>
  <si>
    <t>怪防</t>
    <phoneticPr fontId="1" type="noConversion"/>
  </si>
  <si>
    <t>等级</t>
    <phoneticPr fontId="1" type="noConversion"/>
  </si>
  <si>
    <t>页码</t>
    <phoneticPr fontId="1" type="noConversion"/>
  </si>
  <si>
    <t>属性点总战斗力</t>
    <phoneticPr fontId="1" type="noConversion"/>
  </si>
  <si>
    <t>属性点战斗力</t>
    <phoneticPr fontId="1" type="noConversion"/>
  </si>
  <si>
    <t>辅助列</t>
    <phoneticPr fontId="1" type="noConversion"/>
  </si>
  <si>
    <t>瞬狱·斩</t>
  </si>
  <si>
    <t>瞬狱·斩</t>
    <phoneticPr fontId="1" type="noConversion"/>
  </si>
  <si>
    <t>影袭·斩第1段</t>
    <phoneticPr fontId="1" type="noConversion"/>
  </si>
  <si>
    <t>影袭·斩第2段</t>
    <phoneticPr fontId="1" type="noConversion"/>
  </si>
  <si>
    <t>影袭·斩第3段</t>
    <phoneticPr fontId="1" type="noConversion"/>
  </si>
  <si>
    <t>影袭·斩第4段</t>
    <phoneticPr fontId="1" type="noConversion"/>
  </si>
  <si>
    <t>光刃·斩</t>
  </si>
  <si>
    <t>光刃·斩</t>
    <phoneticPr fontId="1" type="noConversion"/>
  </si>
  <si>
    <t>裂空·斩第1段</t>
    <phoneticPr fontId="1" type="noConversion"/>
  </si>
  <si>
    <t>裂空·斩第2段</t>
    <phoneticPr fontId="1" type="noConversion"/>
  </si>
  <si>
    <t>裂空·斩第3段</t>
    <phoneticPr fontId="1" type="noConversion"/>
  </si>
  <si>
    <t>裂空·斩第4段</t>
    <phoneticPr fontId="1" type="noConversion"/>
  </si>
  <si>
    <t>瞬狱·斩</t>
    <phoneticPr fontId="1" type="noConversion"/>
  </si>
  <si>
    <t>青龙图</t>
    <phoneticPr fontId="4" type="noConversion"/>
  </si>
  <si>
    <t>苍龙图</t>
    <phoneticPr fontId="4" type="noConversion"/>
  </si>
  <si>
    <t>黄龙图</t>
    <phoneticPr fontId="4" type="noConversion"/>
  </si>
  <si>
    <t>碧龙图</t>
    <phoneticPr fontId="4" type="noConversion"/>
  </si>
  <si>
    <t>升龙图</t>
    <phoneticPr fontId="4" type="noConversion"/>
  </si>
  <si>
    <t>天龙图</t>
    <phoneticPr fontId="4" type="noConversion"/>
  </si>
  <si>
    <t>亚芝</t>
    <phoneticPr fontId="1" type="noConversion"/>
  </si>
  <si>
    <t>靓坤</t>
    <phoneticPr fontId="1" type="noConversion"/>
  </si>
  <si>
    <t>乌鸦</t>
    <phoneticPr fontId="1" type="noConversion"/>
  </si>
  <si>
    <t>赌王</t>
    <phoneticPr fontId="1" type="noConversion"/>
  </si>
  <si>
    <t>宫本一</t>
    <phoneticPr fontId="1" type="noConversion"/>
  </si>
  <si>
    <t>陈浩南</t>
    <phoneticPr fontId="1" type="noConversion"/>
  </si>
  <si>
    <t>山鸡</t>
    <phoneticPr fontId="1" type="noConversion"/>
  </si>
  <si>
    <t>亚芝</t>
    <phoneticPr fontId="1" type="noConversion"/>
  </si>
  <si>
    <t>亚芝</t>
    <phoneticPr fontId="1" type="noConversion"/>
  </si>
  <si>
    <t>赌王</t>
    <phoneticPr fontId="1" type="noConversion"/>
  </si>
  <si>
    <t>赌王</t>
    <phoneticPr fontId="1" type="noConversion"/>
  </si>
  <si>
    <t>赌王</t>
    <phoneticPr fontId="1" type="noConversion"/>
  </si>
  <si>
    <t>赌王</t>
    <phoneticPr fontId="1" type="noConversion"/>
  </si>
  <si>
    <t>赌王</t>
    <phoneticPr fontId="1" type="noConversion"/>
  </si>
  <si>
    <t>赌王</t>
    <phoneticPr fontId="1" type="noConversion"/>
  </si>
  <si>
    <t>赌王</t>
    <phoneticPr fontId="1" type="noConversion"/>
  </si>
  <si>
    <t>靓坤</t>
    <phoneticPr fontId="1" type="noConversion"/>
  </si>
  <si>
    <t>赌王</t>
    <phoneticPr fontId="1" type="noConversion"/>
  </si>
  <si>
    <t>山鸡</t>
    <phoneticPr fontId="1" type="noConversion"/>
  </si>
  <si>
    <t>陈浩南</t>
    <phoneticPr fontId="1" type="noConversion"/>
  </si>
  <si>
    <t>亚芝</t>
    <phoneticPr fontId="1" type="noConversion"/>
  </si>
  <si>
    <t>影袭·斩</t>
  </si>
  <si>
    <t>裂空·斩</t>
  </si>
  <si>
    <t>瞬狱·斩</t>
    <phoneticPr fontId="1" type="noConversion"/>
  </si>
  <si>
    <t>虎啸</t>
    <phoneticPr fontId="4" type="noConversion"/>
  </si>
  <si>
    <t>激光轰击</t>
    <phoneticPr fontId="1" type="noConversion"/>
  </si>
  <si>
    <t>影袭·斩</t>
    <phoneticPr fontId="1" type="noConversion"/>
  </si>
  <si>
    <t>龙拳</t>
    <phoneticPr fontId="4" type="noConversion"/>
  </si>
  <si>
    <t>光刃·斩</t>
    <phoneticPr fontId="1" type="noConversion"/>
  </si>
  <si>
    <t>裂地诀</t>
    <phoneticPr fontId="4" type="noConversion"/>
  </si>
  <si>
    <t>裂空·斩</t>
    <phoneticPr fontId="1" type="noConversion"/>
  </si>
  <si>
    <t>幻影脚</t>
    <phoneticPr fontId="1" type="noConversion"/>
  </si>
  <si>
    <t>撤离射击</t>
    <phoneticPr fontId="1" type="noConversion"/>
  </si>
  <si>
    <t>诛魔</t>
    <phoneticPr fontId="1" type="noConversion"/>
  </si>
  <si>
    <t>暴击倍数 攻击</t>
  </si>
  <si>
    <t>命中值</t>
  </si>
  <si>
    <t>生命</t>
  </si>
  <si>
    <t>防御</t>
  </si>
  <si>
    <t>金钟护体</t>
    <phoneticPr fontId="1" type="noConversion"/>
  </si>
  <si>
    <t>伤害减免 攻击</t>
  </si>
  <si>
    <t>包罗万象</t>
    <phoneticPr fontId="1" type="noConversion"/>
  </si>
  <si>
    <t>生命 攻击</t>
  </si>
  <si>
    <t>韧性值</t>
  </si>
  <si>
    <t>背水一战</t>
    <phoneticPr fontId="1" type="noConversion"/>
  </si>
  <si>
    <t>伤害加深 生命</t>
  </si>
  <si>
    <t>生命</t>
    <phoneticPr fontId="1" type="noConversion"/>
  </si>
  <si>
    <t>攻击</t>
  </si>
  <si>
    <t>攻击</t>
    <phoneticPr fontId="1" type="noConversion"/>
  </si>
  <si>
    <t>防御</t>
    <phoneticPr fontId="1" type="noConversion"/>
  </si>
  <si>
    <t>命中值</t>
    <phoneticPr fontId="1" type="noConversion"/>
  </si>
  <si>
    <t>闪避值</t>
  </si>
  <si>
    <t>闪避值</t>
    <phoneticPr fontId="1" type="noConversion"/>
  </si>
  <si>
    <t>暴击值 暴击伤害</t>
  </si>
  <si>
    <t>暴击值 暴击伤害</t>
    <phoneticPr fontId="1" type="noConversion"/>
  </si>
  <si>
    <t>暴击值</t>
  </si>
  <si>
    <t>暴击值</t>
    <phoneticPr fontId="1" type="noConversion"/>
  </si>
  <si>
    <t>攻击</t>
    <phoneticPr fontId="1" type="noConversion"/>
  </si>
  <si>
    <t>攻击加成 生命</t>
  </si>
  <si>
    <t>防御加成 攻击</t>
  </si>
  <si>
    <t>生命 防御</t>
  </si>
  <si>
    <t>攻击 防御</t>
  </si>
  <si>
    <t>白虎之枪5</t>
  </si>
  <si>
    <t>白虎之枪5</t>
    <phoneticPr fontId="1" type="noConversion"/>
  </si>
  <si>
    <t>野性战衣</t>
  </si>
  <si>
    <t>野性战衣</t>
    <phoneticPr fontId="1" type="noConversion"/>
  </si>
  <si>
    <t>紫云长裤</t>
  </si>
  <si>
    <t>紫云长裤</t>
    <phoneticPr fontId="1" type="noConversion"/>
  </si>
  <si>
    <t>碧蓝长靴</t>
  </si>
  <si>
    <t>碧蓝长靴</t>
    <phoneticPr fontId="1" type="noConversion"/>
  </si>
  <si>
    <t>玄武项链</t>
  </si>
  <si>
    <t>玄武项链</t>
    <phoneticPr fontId="1" type="noConversion"/>
  </si>
  <si>
    <t>染血长裤</t>
  </si>
  <si>
    <t>狂气长裤</t>
  </si>
  <si>
    <t>野性长裤</t>
  </si>
  <si>
    <t>碧蓝长裤</t>
  </si>
  <si>
    <t>黑鸦长裤</t>
  </si>
  <si>
    <t>暗羽长裤</t>
  </si>
  <si>
    <t>玄武长裤</t>
  </si>
  <si>
    <t>嗜血长裤</t>
  </si>
  <si>
    <t>霸道长裤</t>
  </si>
  <si>
    <t>白虎长裤5</t>
  </si>
  <si>
    <t>新手之剑</t>
  </si>
  <si>
    <t>染血之枪</t>
  </si>
  <si>
    <t>狂气之剑</t>
  </si>
  <si>
    <t>狂气之枪</t>
  </si>
  <si>
    <t>野性之剑</t>
  </si>
  <si>
    <t>野性之枪</t>
  </si>
  <si>
    <t>紫云之剑</t>
  </si>
  <si>
    <t>紫云之拳</t>
  </si>
  <si>
    <t>紫云之枪</t>
  </si>
  <si>
    <t>碧蓝之剑</t>
  </si>
  <si>
    <t>碧蓝之拳</t>
  </si>
  <si>
    <t>碧蓝之枪</t>
  </si>
  <si>
    <t>斩魄之刃</t>
  </si>
  <si>
    <t>玫瑰骑士</t>
  </si>
  <si>
    <t>暗羽之枪</t>
  </si>
  <si>
    <t>玄武之枪</t>
  </si>
  <si>
    <t>嗜血之剑</t>
  </si>
  <si>
    <t>嗜血枪</t>
  </si>
  <si>
    <t>霸道之枪</t>
  </si>
  <si>
    <t>染血项链</t>
  </si>
  <si>
    <t>狂气项链</t>
  </si>
  <si>
    <t>野性项链</t>
  </si>
  <si>
    <t>紫云项链</t>
  </si>
  <si>
    <t>碧蓝项链</t>
  </si>
  <si>
    <t>黑鸦项链</t>
  </si>
  <si>
    <t>暗羽项链</t>
  </si>
  <si>
    <t>嗜血项链</t>
  </si>
  <si>
    <t>霸道项链</t>
  </si>
  <si>
    <t>白虎项链5</t>
  </si>
  <si>
    <t>染血长靴</t>
  </si>
  <si>
    <t>狂气长靴</t>
  </si>
  <si>
    <t>野性长靴</t>
  </si>
  <si>
    <t>紫云长靴</t>
  </si>
  <si>
    <t>黑鸦长靴</t>
  </si>
  <si>
    <t>暗羽长靴</t>
  </si>
  <si>
    <t>玄武长靴</t>
  </si>
  <si>
    <t>嗜血长靴</t>
  </si>
  <si>
    <t>霸道长靴</t>
  </si>
  <si>
    <t>白虎长靴5</t>
  </si>
  <si>
    <t>染血腰带</t>
  </si>
  <si>
    <t>狂气腰带</t>
  </si>
  <si>
    <t>野性腰带</t>
  </si>
  <si>
    <t>紫云腰带</t>
  </si>
  <si>
    <t>碧蓝腰带</t>
  </si>
  <si>
    <t>黑鸦腰带</t>
  </si>
  <si>
    <t>暗羽腰带</t>
  </si>
  <si>
    <t>玄武腰带</t>
  </si>
  <si>
    <t>嗜血腰带</t>
  </si>
  <si>
    <t>霸道腰带</t>
  </si>
  <si>
    <t>白虎腰带5</t>
  </si>
  <si>
    <t>染血战衣</t>
  </si>
  <si>
    <t>狂气战衣</t>
  </si>
  <si>
    <t>紫云战衣</t>
  </si>
  <si>
    <t>碧蓝战衣</t>
  </si>
  <si>
    <t>黑鸦战衣</t>
  </si>
  <si>
    <t>暗羽战衣</t>
  </si>
  <si>
    <t>玄武战衣</t>
  </si>
  <si>
    <t>嗜血战衣</t>
  </si>
  <si>
    <t>霸道战衣</t>
  </si>
  <si>
    <t>白虎战衣5</t>
  </si>
  <si>
    <t>1体力对应经验</t>
    <phoneticPr fontId="1" type="noConversion"/>
  </si>
  <si>
    <t>命格1</t>
    <phoneticPr fontId="1" type="noConversion"/>
  </si>
  <si>
    <t>命格2</t>
  </si>
  <si>
    <t>命格3</t>
  </si>
  <si>
    <t>命格4</t>
  </si>
  <si>
    <t>命格5</t>
  </si>
  <si>
    <t>命格6</t>
  </si>
  <si>
    <t>命格7</t>
  </si>
  <si>
    <t>命格8</t>
  </si>
  <si>
    <t>等级</t>
    <phoneticPr fontId="1" type="noConversion"/>
  </si>
  <si>
    <t>品质</t>
    <phoneticPr fontId="1" type="noConversion"/>
  </si>
  <si>
    <t>命格</t>
    <phoneticPr fontId="1" type="noConversion"/>
  </si>
  <si>
    <t>ID</t>
    <phoneticPr fontId="1" type="noConversion"/>
  </si>
  <si>
    <t>无</t>
    <phoneticPr fontId="1" type="noConversion"/>
  </si>
  <si>
    <t>等级</t>
    <phoneticPr fontId="1" type="noConversion"/>
  </si>
  <si>
    <t>战斗力</t>
    <phoneticPr fontId="1" type="noConversion"/>
  </si>
  <si>
    <t>装备等级</t>
    <phoneticPr fontId="1" type="noConversion"/>
  </si>
  <si>
    <t>装备等级</t>
    <phoneticPr fontId="1" type="noConversion"/>
  </si>
  <si>
    <t>大R生命</t>
    <phoneticPr fontId="1" type="noConversion"/>
  </si>
  <si>
    <t>大R攻击</t>
    <phoneticPr fontId="1" type="noConversion"/>
  </si>
  <si>
    <t>大R防御</t>
    <phoneticPr fontId="1" type="noConversion"/>
  </si>
  <si>
    <t>总生命</t>
    <phoneticPr fontId="1" type="noConversion"/>
  </si>
  <si>
    <t>总攻击</t>
    <phoneticPr fontId="1" type="noConversion"/>
  </si>
  <si>
    <t>总防御</t>
    <phoneticPr fontId="1" type="noConversion"/>
  </si>
  <si>
    <t>总闪避</t>
    <phoneticPr fontId="1" type="noConversion"/>
  </si>
  <si>
    <t>总命中</t>
    <phoneticPr fontId="1" type="noConversion"/>
  </si>
  <si>
    <t>总暴击</t>
    <phoneticPr fontId="1" type="noConversion"/>
  </si>
  <si>
    <t>非R承受下数</t>
    <phoneticPr fontId="1" type="noConversion"/>
  </si>
  <si>
    <t>大R承受下数</t>
    <phoneticPr fontId="1" type="noConversion"/>
  </si>
  <si>
    <t>靓坤</t>
  </si>
  <si>
    <t>乌鸦</t>
  </si>
  <si>
    <t>赌王</t>
  </si>
  <si>
    <t>陈浩南</t>
  </si>
  <si>
    <t>制服太妹</t>
  </si>
  <si>
    <t>雷复轰</t>
  </si>
  <si>
    <t>精英副本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</si>
</sst>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#,##0_ "/>
    <numFmt numFmtId="178" formatCode="#,##0.00_ 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2"/>
      <charset val="134"/>
      <scheme val="minor"/>
    </font>
    <font>
      <sz val="11"/>
      <name val="宋体"/>
      <family val="2"/>
      <scheme val="minor"/>
    </font>
    <font>
      <sz val="11"/>
      <color rgb="FFFF0000"/>
      <name val="宋体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0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5" xfId="0" applyFill="1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" borderId="1" xfId="0" applyFill="1" applyBorder="1" applyAlignment="1">
      <alignment wrapText="1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9" borderId="0" xfId="0" applyFill="1"/>
    <xf numFmtId="0" fontId="0" fillId="10" borderId="0" xfId="0" applyFill="1"/>
    <xf numFmtId="0" fontId="0" fillId="8" borderId="0" xfId="0" applyFill="1"/>
    <xf numFmtId="0" fontId="0" fillId="11" borderId="1" xfId="0" applyNumberFormat="1" applyFill="1" applyBorder="1" applyAlignment="1">
      <alignment horizontal="left" vertical="center"/>
    </xf>
    <xf numFmtId="0" fontId="2" fillId="11" borderId="1" xfId="0" applyNumberFormat="1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/>
    </xf>
    <xf numFmtId="0" fontId="0" fillId="0" borderId="0" xfId="0" applyAlignment="1">
      <alignment horizontal="right"/>
    </xf>
    <xf numFmtId="176" fontId="0" fillId="0" borderId="1" xfId="0" applyNumberFormat="1" applyBorder="1"/>
    <xf numFmtId="176" fontId="0" fillId="0" borderId="1" xfId="0" applyNumberFormat="1" applyFill="1" applyBorder="1"/>
    <xf numFmtId="0" fontId="0" fillId="7" borderId="1" xfId="0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6" xfId="0" applyFill="1" applyBorder="1"/>
    <xf numFmtId="0" fontId="0" fillId="0" borderId="6" xfId="0" applyBorder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0" fillId="12" borderId="1" xfId="0" applyFill="1" applyBorder="1"/>
    <xf numFmtId="0" fontId="0" fillId="13" borderId="0" xfId="0" applyFill="1"/>
    <xf numFmtId="0" fontId="0" fillId="13" borderId="1" xfId="0" applyFill="1" applyBorder="1"/>
    <xf numFmtId="0" fontId="0" fillId="14" borderId="1" xfId="0" applyFill="1" applyBorder="1" applyAlignment="1">
      <alignment vertical="center"/>
    </xf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15" borderId="1" xfId="0" applyFill="1" applyBorder="1"/>
    <xf numFmtId="0" fontId="0" fillId="15" borderId="1" xfId="0" applyNumberFormat="1" applyFill="1" applyBorder="1" applyAlignment="1">
      <alignment vertical="center"/>
    </xf>
    <xf numFmtId="177" fontId="0" fillId="13" borderId="1" xfId="0" applyNumberFormat="1" applyFill="1" applyBorder="1"/>
    <xf numFmtId="0" fontId="0" fillId="0" borderId="13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5" xfId="0" applyBorder="1"/>
    <xf numFmtId="0" fontId="0" fillId="0" borderId="4" xfId="0" applyBorder="1"/>
    <xf numFmtId="0" fontId="0" fillId="0" borderId="5" xfId="0" applyFill="1" applyBorder="1"/>
    <xf numFmtId="0" fontId="0" fillId="8" borderId="1" xfId="0" applyFill="1" applyBorder="1"/>
    <xf numFmtId="0" fontId="0" fillId="0" borderId="14" xfId="0" applyBorder="1"/>
    <xf numFmtId="0" fontId="0" fillId="0" borderId="11" xfId="0" applyBorder="1"/>
    <xf numFmtId="0" fontId="0" fillId="0" borderId="9" xfId="0" applyFill="1" applyBorder="1"/>
    <xf numFmtId="177" fontId="0" fillId="0" borderId="0" xfId="0" applyNumberFormat="1" applyFill="1" applyBorder="1"/>
    <xf numFmtId="177" fontId="0" fillId="0" borderId="11" xfId="0" applyNumberFormat="1" applyFill="1" applyBorder="1"/>
    <xf numFmtId="177" fontId="0" fillId="0" borderId="14" xfId="0" applyNumberFormat="1" applyFill="1" applyBorder="1"/>
    <xf numFmtId="177" fontId="0" fillId="0" borderId="0" xfId="0" applyNumberFormat="1"/>
    <xf numFmtId="0" fontId="0" fillId="15" borderId="9" xfId="0" applyNumberFormat="1" applyFill="1" applyBorder="1" applyAlignment="1">
      <alignment vertical="center"/>
    </xf>
    <xf numFmtId="0" fontId="0" fillId="8" borderId="0" xfId="0" applyFill="1" applyBorder="1"/>
    <xf numFmtId="178" fontId="0" fillId="0" borderId="0" xfId="0" applyNumberFormat="1"/>
    <xf numFmtId="10" fontId="0" fillId="0" borderId="0" xfId="0" applyNumberFormat="1"/>
    <xf numFmtId="177" fontId="0" fillId="15" borderId="1" xfId="0" applyNumberFormat="1" applyFill="1" applyBorder="1"/>
    <xf numFmtId="0" fontId="0" fillId="4" borderId="0" xfId="0" applyFill="1"/>
    <xf numFmtId="0" fontId="0" fillId="16" borderId="0" xfId="0" applyFill="1"/>
    <xf numFmtId="0" fontId="0" fillId="13" borderId="0" xfId="0" quotePrefix="1" applyFill="1"/>
    <xf numFmtId="0" fontId="0" fillId="17" borderId="0" xfId="0" applyFill="1"/>
    <xf numFmtId="178" fontId="0" fillId="17" borderId="0" xfId="0" applyNumberFormat="1" applyFill="1"/>
    <xf numFmtId="0" fontId="0" fillId="3" borderId="0" xfId="0" applyFill="1"/>
    <xf numFmtId="0" fontId="6" fillId="4" borderId="0" xfId="0" applyFont="1" applyFill="1"/>
    <xf numFmtId="0" fontId="6" fillId="4" borderId="1" xfId="0" applyFont="1" applyFill="1" applyBorder="1"/>
    <xf numFmtId="0" fontId="0" fillId="0" borderId="1" xfId="0" applyBorder="1" applyAlignment="1">
      <alignment horizontal="center"/>
    </xf>
    <xf numFmtId="0" fontId="0" fillId="0" borderId="0" xfId="0" quotePrefix="1"/>
    <xf numFmtId="177" fontId="0" fillId="15" borderId="0" xfId="0" applyNumberFormat="1" applyFill="1"/>
    <xf numFmtId="0" fontId="0" fillId="15" borderId="0" xfId="0" applyFill="1" applyBorder="1"/>
    <xf numFmtId="177" fontId="0" fillId="15" borderId="0" xfId="0" applyNumberFormat="1" applyFill="1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1" xfId="0" applyFill="1" applyBorder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0" fillId="19" borderId="1" xfId="0" applyFill="1" applyBorder="1" applyAlignment="1">
      <alignment horizontal="center"/>
    </xf>
    <xf numFmtId="0" fontId="0" fillId="19" borderId="1" xfId="0" applyFill="1" applyBorder="1"/>
    <xf numFmtId="0" fontId="0" fillId="20" borderId="1" xfId="0" applyFill="1" applyBorder="1" applyAlignment="1">
      <alignment horizontal="center"/>
    </xf>
    <xf numFmtId="0" fontId="0" fillId="20" borderId="1" xfId="0" applyFill="1" applyBorder="1"/>
    <xf numFmtId="0" fontId="0" fillId="9" borderId="1" xfId="0" applyFill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1" xfId="0" applyFill="1" applyBorder="1" applyAlignment="1">
      <alignment horizontal="center"/>
    </xf>
    <xf numFmtId="0" fontId="0" fillId="21" borderId="1" xfId="0" applyFill="1" applyBorder="1"/>
    <xf numFmtId="0" fontId="0" fillId="0" borderId="0" xfId="0" applyBorder="1" applyAlignment="1">
      <alignment horizontal="center" vertical="center"/>
    </xf>
    <xf numFmtId="0" fontId="0" fillId="0" borderId="10" xfId="0" applyBorder="1"/>
    <xf numFmtId="0" fontId="0" fillId="15" borderId="10" xfId="0" applyFill="1" applyBorder="1"/>
    <xf numFmtId="0" fontId="0" fillId="22" borderId="0" xfId="0" applyFill="1"/>
    <xf numFmtId="0" fontId="0" fillId="23" borderId="0" xfId="0" applyFill="1"/>
    <xf numFmtId="0" fontId="0" fillId="18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常规" xfId="0" builtinId="0"/>
  </cellStyles>
  <dxfs count="391"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大R战斗力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'主角数据分析-超R'!$Y$2:$Y$81</c:f>
              <c:numCache>
                <c:formatCode>#,##0.00_ </c:formatCode>
                <c:ptCount val="80"/>
                <c:pt idx="0">
                  <c:v>195.42640000000003</c:v>
                </c:pt>
                <c:pt idx="1">
                  <c:v>214.29759999999999</c:v>
                </c:pt>
                <c:pt idx="2">
                  <c:v>233.4136</c:v>
                </c:pt>
                <c:pt idx="3">
                  <c:v>252.77439999999996</c:v>
                </c:pt>
                <c:pt idx="4">
                  <c:v>288.39430735401072</c:v>
                </c:pt>
                <c:pt idx="5">
                  <c:v>308.24470735401064</c:v>
                </c:pt>
                <c:pt idx="6">
                  <c:v>328.33990735401073</c:v>
                </c:pt>
                <c:pt idx="7">
                  <c:v>645.82230306468887</c:v>
                </c:pt>
                <c:pt idx="8">
                  <c:v>703.62181964189347</c:v>
                </c:pt>
                <c:pt idx="9">
                  <c:v>730.83479721829826</c:v>
                </c:pt>
                <c:pt idx="10">
                  <c:v>758.292574794703</c:v>
                </c:pt>
                <c:pt idx="11">
                  <c:v>785.99515237110791</c:v>
                </c:pt>
                <c:pt idx="12">
                  <c:v>813.94252994751264</c:v>
                </c:pt>
                <c:pt idx="13">
                  <c:v>842.13470752391754</c:v>
                </c:pt>
                <c:pt idx="14">
                  <c:v>995.95413497724621</c:v>
                </c:pt>
                <c:pt idx="15">
                  <c:v>1390.7940199835641</c:v>
                </c:pt>
                <c:pt idx="16">
                  <c:v>1439.3357427816632</c:v>
                </c:pt>
                <c:pt idx="17">
                  <c:v>2409.2899982352819</c:v>
                </c:pt>
                <c:pt idx="18">
                  <c:v>2365.9819248976037</c:v>
                </c:pt>
                <c:pt idx="19">
                  <c:v>2428.2150932919003</c:v>
                </c:pt>
                <c:pt idx="20">
                  <c:v>2488.6930616861973</c:v>
                </c:pt>
                <c:pt idx="21">
                  <c:v>2551.4158300804943</c:v>
                </c:pt>
                <c:pt idx="22">
                  <c:v>2612.3833984747912</c:v>
                </c:pt>
                <c:pt idx="23">
                  <c:v>3529.7305350427669</c:v>
                </c:pt>
                <c:pt idx="24">
                  <c:v>3598.5531391021468</c:v>
                </c:pt>
                <c:pt idx="25">
                  <c:v>4022.3917683442542</c:v>
                </c:pt>
                <c:pt idx="26">
                  <c:v>4129.9155272048247</c:v>
                </c:pt>
                <c:pt idx="27">
                  <c:v>6743.2541946492665</c:v>
                </c:pt>
                <c:pt idx="28">
                  <c:v>7006.1914717615828</c:v>
                </c:pt>
                <c:pt idx="29">
                  <c:v>9776.5810552024577</c:v>
                </c:pt>
                <c:pt idx="30">
                  <c:v>10242.04717845708</c:v>
                </c:pt>
                <c:pt idx="31">
                  <c:v>12393.253767434693</c:v>
                </c:pt>
                <c:pt idx="32">
                  <c:v>12709.558660125103</c:v>
                </c:pt>
                <c:pt idx="33">
                  <c:v>13402.705728106443</c:v>
                </c:pt>
                <c:pt idx="34">
                  <c:v>14205.567435106921</c:v>
                </c:pt>
                <c:pt idx="35">
                  <c:v>14580.098945541453</c:v>
                </c:pt>
                <c:pt idx="36">
                  <c:v>15155.545716617229</c:v>
                </c:pt>
                <c:pt idx="37">
                  <c:v>19296.913137582113</c:v>
                </c:pt>
                <c:pt idx="38">
                  <c:v>19643.3804600935</c:v>
                </c:pt>
                <c:pt idx="39">
                  <c:v>23364.909660927231</c:v>
                </c:pt>
                <c:pt idx="40">
                  <c:v>24327.296289262322</c:v>
                </c:pt>
                <c:pt idx="41">
                  <c:v>24887.378799103692</c:v>
                </c:pt>
                <c:pt idx="42">
                  <c:v>25322.592742198685</c:v>
                </c:pt>
                <c:pt idx="43">
                  <c:v>26706.815366711053</c:v>
                </c:pt>
                <c:pt idx="44">
                  <c:v>32731.765352540111</c:v>
                </c:pt>
                <c:pt idx="45">
                  <c:v>39206.223967941783</c:v>
                </c:pt>
                <c:pt idx="46">
                  <c:v>40175.322896800084</c:v>
                </c:pt>
                <c:pt idx="47">
                  <c:v>54877.784969170156</c:v>
                </c:pt>
                <c:pt idx="48">
                  <c:v>55665.37655416083</c:v>
                </c:pt>
                <c:pt idx="49">
                  <c:v>62443.201328682204</c:v>
                </c:pt>
                <c:pt idx="50">
                  <c:v>63543.121948567154</c:v>
                </c:pt>
                <c:pt idx="51">
                  <c:v>65456.640244373921</c:v>
                </c:pt>
                <c:pt idx="52">
                  <c:v>68143.616871968523</c:v>
                </c:pt>
                <c:pt idx="53">
                  <c:v>70867.277050034958</c:v>
                </c:pt>
                <c:pt idx="54">
                  <c:v>72783.122804917453</c:v>
                </c:pt>
                <c:pt idx="55">
                  <c:v>83299.191259424319</c:v>
                </c:pt>
                <c:pt idx="56">
                  <c:v>84731.552447900729</c:v>
                </c:pt>
                <c:pt idx="57">
                  <c:v>86393.306248281253</c:v>
                </c:pt>
                <c:pt idx="58">
                  <c:v>87612.239410550115</c:v>
                </c:pt>
                <c:pt idx="59">
                  <c:v>96276.000410220018</c:v>
                </c:pt>
                <c:pt idx="60">
                  <c:v>97925.198219906568</c:v>
                </c:pt>
                <c:pt idx="61">
                  <c:v>99957.787091477381</c:v>
                </c:pt>
                <c:pt idx="62">
                  <c:v>103500.87883092758</c:v>
                </c:pt>
                <c:pt idx="63">
                  <c:v>113189.29170929584</c:v>
                </c:pt>
                <c:pt idx="64">
                  <c:v>120524.63873878433</c:v>
                </c:pt>
                <c:pt idx="65">
                  <c:v>124955.13853899993</c:v>
                </c:pt>
                <c:pt idx="66">
                  <c:v>127208.07935685062</c:v>
                </c:pt>
                <c:pt idx="67">
                  <c:v>131015.5956792777</c:v>
                </c:pt>
                <c:pt idx="68">
                  <c:v>134384.93000756335</c:v>
                </c:pt>
                <c:pt idx="69">
                  <c:v>143029.58608765047</c:v>
                </c:pt>
                <c:pt idx="70">
                  <c:v>146656.72473498533</c:v>
                </c:pt>
                <c:pt idx="71">
                  <c:v>160511.01243684767</c:v>
                </c:pt>
                <c:pt idx="72">
                  <c:v>165276.79789521845</c:v>
                </c:pt>
                <c:pt idx="73">
                  <c:v>173833.6024146649</c:v>
                </c:pt>
                <c:pt idx="74">
                  <c:v>183905.40513330587</c:v>
                </c:pt>
                <c:pt idx="75">
                  <c:v>188531.77859482414</c:v>
                </c:pt>
                <c:pt idx="76">
                  <c:v>190706.27978710996</c:v>
                </c:pt>
                <c:pt idx="77">
                  <c:v>195152.98440376841</c:v>
                </c:pt>
                <c:pt idx="78">
                  <c:v>199222.55529747769</c:v>
                </c:pt>
                <c:pt idx="79">
                  <c:v>221880.19536618906</c:v>
                </c:pt>
              </c:numCache>
            </c:numRef>
          </c:val>
          <c:smooth val="0"/>
        </c:ser>
        <c:ser>
          <c:idx val="1"/>
          <c:order val="1"/>
          <c:tx>
            <c:v>非R战斗力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'主角数据分析-超R'!$AA$2:$AA$81</c:f>
              <c:numCache>
                <c:formatCode>General</c:formatCode>
                <c:ptCount val="80"/>
                <c:pt idx="0">
                  <c:v>195.42640000000003</c:v>
                </c:pt>
                <c:pt idx="1">
                  <c:v>214.29759999999999</c:v>
                </c:pt>
                <c:pt idx="2">
                  <c:v>233.4136</c:v>
                </c:pt>
                <c:pt idx="3">
                  <c:v>252.77439999999996</c:v>
                </c:pt>
                <c:pt idx="4">
                  <c:v>288.39430735401072</c:v>
                </c:pt>
                <c:pt idx="5">
                  <c:v>308.24470735401064</c:v>
                </c:pt>
                <c:pt idx="6">
                  <c:v>328.33990735401073</c:v>
                </c:pt>
                <c:pt idx="7">
                  <c:v>348.67990735401065</c:v>
                </c:pt>
                <c:pt idx="8">
                  <c:v>547.93758462656353</c:v>
                </c:pt>
                <c:pt idx="9">
                  <c:v>594.30069493218275</c:v>
                </c:pt>
                <c:pt idx="10">
                  <c:v>647.29198281420668</c:v>
                </c:pt>
                <c:pt idx="11">
                  <c:v>674.99456039061147</c:v>
                </c:pt>
                <c:pt idx="12">
                  <c:v>702.94193796701632</c:v>
                </c:pt>
                <c:pt idx="13">
                  <c:v>737.45504469116122</c:v>
                </c:pt>
                <c:pt idx="14">
                  <c:v>852.45690115112041</c:v>
                </c:pt>
                <c:pt idx="15">
                  <c:v>912.88234116285435</c:v>
                </c:pt>
                <c:pt idx="16">
                  <c:v>953.56891873925906</c:v>
                </c:pt>
                <c:pt idx="17">
                  <c:v>996.86029631566407</c:v>
                </c:pt>
                <c:pt idx="18">
                  <c:v>1038.0364738920689</c:v>
                </c:pt>
                <c:pt idx="19">
                  <c:v>1574.6653840036697</c:v>
                </c:pt>
                <c:pt idx="20">
                  <c:v>1611.2911615800747</c:v>
                </c:pt>
                <c:pt idx="21">
                  <c:v>1673.368494309289</c:v>
                </c:pt>
                <c:pt idx="22">
                  <c:v>1826.3667263496577</c:v>
                </c:pt>
                <c:pt idx="23">
                  <c:v>2299.3836418983292</c:v>
                </c:pt>
                <c:pt idx="24">
                  <c:v>2446.913897425643</c:v>
                </c:pt>
                <c:pt idx="25">
                  <c:v>2753.693430722923</c:v>
                </c:pt>
                <c:pt idx="26">
                  <c:v>2926.8975607550019</c:v>
                </c:pt>
                <c:pt idx="27">
                  <c:v>3008.5577040293851</c:v>
                </c:pt>
                <c:pt idx="28">
                  <c:v>3090.4436401409566</c:v>
                </c:pt>
                <c:pt idx="29">
                  <c:v>3811.6207850557794</c:v>
                </c:pt>
                <c:pt idx="30">
                  <c:v>4208.3468387838493</c:v>
                </c:pt>
                <c:pt idx="31">
                  <c:v>4747.4024652779481</c:v>
                </c:pt>
                <c:pt idx="32">
                  <c:v>4904.3246112486504</c:v>
                </c:pt>
                <c:pt idx="33">
                  <c:v>5280.1745192213066</c:v>
                </c:pt>
                <c:pt idx="34">
                  <c:v>8089.3418535356068</c:v>
                </c:pt>
                <c:pt idx="35">
                  <c:v>8286.0178465668705</c:v>
                </c:pt>
                <c:pt idx="36">
                  <c:v>8667.7033616178833</c:v>
                </c:pt>
                <c:pt idx="37">
                  <c:v>9007.6438577523313</c:v>
                </c:pt>
                <c:pt idx="38">
                  <c:v>9206.6528262501415</c:v>
                </c:pt>
                <c:pt idx="39">
                  <c:v>10934.516539994602</c:v>
                </c:pt>
                <c:pt idx="40">
                  <c:v>11314.236539158452</c:v>
                </c:pt>
                <c:pt idx="41">
                  <c:v>11524.19956681276</c:v>
                </c:pt>
                <c:pt idx="42">
                  <c:v>11844.793294419245</c:v>
                </c:pt>
                <c:pt idx="43">
                  <c:v>13669.166955929102</c:v>
                </c:pt>
                <c:pt idx="44">
                  <c:v>16531.412275414506</c:v>
                </c:pt>
                <c:pt idx="45">
                  <c:v>18531.006699033129</c:v>
                </c:pt>
                <c:pt idx="46">
                  <c:v>18795.796388343057</c:v>
                </c:pt>
                <c:pt idx="47">
                  <c:v>22883.889704848858</c:v>
                </c:pt>
                <c:pt idx="48">
                  <c:v>23464.765603814929</c:v>
                </c:pt>
                <c:pt idx="49">
                  <c:v>24325.636019825117</c:v>
                </c:pt>
                <c:pt idx="50">
                  <c:v>25111.566976286224</c:v>
                </c:pt>
                <c:pt idx="51">
                  <c:v>25528.315073785026</c:v>
                </c:pt>
                <c:pt idx="52">
                  <c:v>26889.246970356526</c:v>
                </c:pt>
                <c:pt idx="53">
                  <c:v>28584.60964994962</c:v>
                </c:pt>
                <c:pt idx="54">
                  <c:v>29436.184622893852</c:v>
                </c:pt>
                <c:pt idx="55">
                  <c:v>32158.860645427434</c:v>
                </c:pt>
                <c:pt idx="56">
                  <c:v>32640.588528812295</c:v>
                </c:pt>
                <c:pt idx="57">
                  <c:v>34464.980197195466</c:v>
                </c:pt>
                <c:pt idx="58">
                  <c:v>35261.074275221552</c:v>
                </c:pt>
                <c:pt idx="59">
                  <c:v>40857.897877595104</c:v>
                </c:pt>
                <c:pt idx="60">
                  <c:v>39635.719838927726</c:v>
                </c:pt>
                <c:pt idx="61">
                  <c:v>40714.481043421765</c:v>
                </c:pt>
                <c:pt idx="62">
                  <c:v>42641.281728643458</c:v>
                </c:pt>
                <c:pt idx="63">
                  <c:v>45133.178222065282</c:v>
                </c:pt>
                <c:pt idx="64">
                  <c:v>49293.489400487233</c:v>
                </c:pt>
                <c:pt idx="65">
                  <c:v>50605.536824591742</c:v>
                </c:pt>
                <c:pt idx="66">
                  <c:v>53231.515505188028</c:v>
                </c:pt>
                <c:pt idx="67">
                  <c:v>55957.524362619413</c:v>
                </c:pt>
                <c:pt idx="68">
                  <c:v>58583.129533716376</c:v>
                </c:pt>
                <c:pt idx="69">
                  <c:v>63971.314706837707</c:v>
                </c:pt>
                <c:pt idx="70">
                  <c:v>65651.428291710166</c:v>
                </c:pt>
                <c:pt idx="71">
                  <c:v>67650.196133387726</c:v>
                </c:pt>
                <c:pt idx="72">
                  <c:v>71177.540455996525</c:v>
                </c:pt>
                <c:pt idx="73">
                  <c:v>73888.853377489941</c:v>
                </c:pt>
                <c:pt idx="74">
                  <c:v>80532.926658034383</c:v>
                </c:pt>
                <c:pt idx="75">
                  <c:v>83057.855861344098</c:v>
                </c:pt>
                <c:pt idx="76">
                  <c:v>83779.686946541144</c:v>
                </c:pt>
                <c:pt idx="77">
                  <c:v>87528.211268556421</c:v>
                </c:pt>
                <c:pt idx="78">
                  <c:v>88559.719672067527</c:v>
                </c:pt>
                <c:pt idx="79">
                  <c:v>99629.943178852496</c:v>
                </c:pt>
              </c:numCache>
            </c:numRef>
          </c:val>
          <c:smooth val="0"/>
        </c:ser>
        <c:ser>
          <c:idx val="2"/>
          <c:order val="2"/>
          <c:tx>
            <c:v>怪物战斗力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'主角数据分析-超R'!$Z$2:$Z$81</c:f>
              <c:numCache>
                <c:formatCode>#,##0.00_ 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841168"/>
        <c:axId val="751841728"/>
      </c:lineChart>
      <c:catAx>
        <c:axId val="751841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841728"/>
        <c:crosses val="autoZero"/>
        <c:auto val="1"/>
        <c:lblAlgn val="ctr"/>
        <c:lblOffset val="100"/>
        <c:noMultiLvlLbl val="0"/>
      </c:catAx>
      <c:valAx>
        <c:axId val="75184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84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'主角数据分析-超R'!$A$1</c:f>
              <c:strCache>
                <c:ptCount val="1"/>
                <c:pt idx="0">
                  <c:v>等级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'主角数据分析-超R'!$A$2:$A$81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'主角数据分析-超R'!$B$1</c:f>
              <c:strCache>
                <c:ptCount val="1"/>
                <c:pt idx="0">
                  <c:v>装备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'主角数据分析-超R'!$B$2:$B$81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16.014307354010697</c:v>
                </c:pt>
                <c:pt idx="5">
                  <c:v>16.014307354010697</c:v>
                </c:pt>
                <c:pt idx="6">
                  <c:v>16.014307354010697</c:v>
                </c:pt>
                <c:pt idx="7">
                  <c:v>34.102130925354693</c:v>
                </c:pt>
                <c:pt idx="8">
                  <c:v>64.933469926154402</c:v>
                </c:pt>
                <c:pt idx="9">
                  <c:v>64.933469926154402</c:v>
                </c:pt>
                <c:pt idx="10">
                  <c:v>64.933469926154402</c:v>
                </c:pt>
                <c:pt idx="11">
                  <c:v>64.933469926154402</c:v>
                </c:pt>
                <c:pt idx="12">
                  <c:v>64.933469926154402</c:v>
                </c:pt>
                <c:pt idx="13">
                  <c:v>64.933469926154402</c:v>
                </c:pt>
                <c:pt idx="14">
                  <c:v>190.31591980307843</c:v>
                </c:pt>
                <c:pt idx="15">
                  <c:v>266.50705659167204</c:v>
                </c:pt>
                <c:pt idx="16">
                  <c:v>283.66705659167212</c:v>
                </c:pt>
                <c:pt idx="17">
                  <c:v>302.82705659167209</c:v>
                </c:pt>
                <c:pt idx="18">
                  <c:v>209.97061485969678</c:v>
                </c:pt>
                <c:pt idx="19">
                  <c:v>222.41061485969681</c:v>
                </c:pt>
                <c:pt idx="20">
                  <c:v>232.85061485969678</c:v>
                </c:pt>
                <c:pt idx="21">
                  <c:v>245.2906148596968</c:v>
                </c:pt>
                <c:pt idx="22">
                  <c:v>255.7306148596968</c:v>
                </c:pt>
                <c:pt idx="23">
                  <c:v>302.82272844908812</c:v>
                </c:pt>
                <c:pt idx="24">
                  <c:v>313.262728449088</c:v>
                </c:pt>
                <c:pt idx="25">
                  <c:v>325.70272844908806</c:v>
                </c:pt>
                <c:pt idx="26">
                  <c:v>336.14272844908805</c:v>
                </c:pt>
                <c:pt idx="27">
                  <c:v>348.58272844908811</c:v>
                </c:pt>
                <c:pt idx="28">
                  <c:v>359.02272844908799</c:v>
                </c:pt>
                <c:pt idx="29">
                  <c:v>2575.3342442779331</c:v>
                </c:pt>
                <c:pt idx="30">
                  <c:v>2649.7342442779332</c:v>
                </c:pt>
                <c:pt idx="31">
                  <c:v>2999.447945779626</c:v>
                </c:pt>
                <c:pt idx="32">
                  <c:v>3073.8479457796257</c:v>
                </c:pt>
                <c:pt idx="33">
                  <c:v>3154.2479457796258</c:v>
                </c:pt>
                <c:pt idx="34">
                  <c:v>3228.6479457796258</c:v>
                </c:pt>
                <c:pt idx="35">
                  <c:v>3309.0479457796255</c:v>
                </c:pt>
                <c:pt idx="36">
                  <c:v>3383.4479457796256</c:v>
                </c:pt>
                <c:pt idx="37">
                  <c:v>3463.8479457796261</c:v>
                </c:pt>
                <c:pt idx="38">
                  <c:v>3538.2479457796253</c:v>
                </c:pt>
                <c:pt idx="39">
                  <c:v>3861.8798121825507</c:v>
                </c:pt>
                <c:pt idx="40">
                  <c:v>3936.2798121825513</c:v>
                </c:pt>
                <c:pt idx="41">
                  <c:v>4016.6798121825514</c:v>
                </c:pt>
                <c:pt idx="42">
                  <c:v>4091.079812182551</c:v>
                </c:pt>
                <c:pt idx="43">
                  <c:v>4171.4798121825515</c:v>
                </c:pt>
                <c:pt idx="44">
                  <c:v>8545.0796243651021</c:v>
                </c:pt>
                <c:pt idx="45">
                  <c:v>8707.5996243651025</c:v>
                </c:pt>
                <c:pt idx="46">
                  <c:v>8858.1196243651048</c:v>
                </c:pt>
                <c:pt idx="47">
                  <c:v>9559.2670273684871</c:v>
                </c:pt>
                <c:pt idx="48">
                  <c:v>9709.7870273684875</c:v>
                </c:pt>
                <c:pt idx="49">
                  <c:v>9872.307027368488</c:v>
                </c:pt>
                <c:pt idx="50">
                  <c:v>10022.827027368488</c:v>
                </c:pt>
                <c:pt idx="51">
                  <c:v>10185.347027368489</c:v>
                </c:pt>
                <c:pt idx="52">
                  <c:v>10335.867027368487</c:v>
                </c:pt>
                <c:pt idx="53">
                  <c:v>10498.387027368486</c:v>
                </c:pt>
                <c:pt idx="54">
                  <c:v>10648.907027368487</c:v>
                </c:pt>
                <c:pt idx="55">
                  <c:v>11297.890760174339</c:v>
                </c:pt>
                <c:pt idx="56">
                  <c:v>11448.410760174336</c:v>
                </c:pt>
                <c:pt idx="57">
                  <c:v>11610.930760174337</c:v>
                </c:pt>
                <c:pt idx="58">
                  <c:v>11761.450760174337</c:v>
                </c:pt>
                <c:pt idx="59">
                  <c:v>17798.556140261506</c:v>
                </c:pt>
                <c:pt idx="60">
                  <c:v>18022.436140261507</c:v>
                </c:pt>
                <c:pt idx="61">
                  <c:v>18264.316140261504</c:v>
                </c:pt>
                <c:pt idx="62">
                  <c:v>18488.196140261502</c:v>
                </c:pt>
                <c:pt idx="63">
                  <c:v>19538.017244766583</c:v>
                </c:pt>
                <c:pt idx="64">
                  <c:v>19761.89724476658</c:v>
                </c:pt>
                <c:pt idx="65">
                  <c:v>20003.777244766581</c:v>
                </c:pt>
                <c:pt idx="66">
                  <c:v>20227.657244766586</c:v>
                </c:pt>
                <c:pt idx="67">
                  <c:v>20469.537244766583</c:v>
                </c:pt>
                <c:pt idx="68">
                  <c:v>20693.417244766581</c:v>
                </c:pt>
                <c:pt idx="69">
                  <c:v>27985.03632635545</c:v>
                </c:pt>
                <c:pt idx="70">
                  <c:v>28285.316326355449</c:v>
                </c:pt>
                <c:pt idx="71">
                  <c:v>29581.523791967149</c:v>
                </c:pt>
                <c:pt idx="72">
                  <c:v>29881.803791967151</c:v>
                </c:pt>
                <c:pt idx="73">
                  <c:v>30205.083791967147</c:v>
                </c:pt>
                <c:pt idx="74">
                  <c:v>30505.363791967146</c:v>
                </c:pt>
                <c:pt idx="75">
                  <c:v>30828.643791967144</c:v>
                </c:pt>
                <c:pt idx="76">
                  <c:v>31128.923791967143</c:v>
                </c:pt>
                <c:pt idx="77">
                  <c:v>31452.203791967149</c:v>
                </c:pt>
                <c:pt idx="78">
                  <c:v>31752.483791967148</c:v>
                </c:pt>
                <c:pt idx="79">
                  <c:v>41405.303247467404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'主角数据分析-超R'!$C$1</c:f>
              <c:strCache>
                <c:ptCount val="1"/>
                <c:pt idx="0">
                  <c:v>马仔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'主角数据分析-超R'!$C$2:$C$81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279.05457213933425</c:v>
                </c:pt>
                <c:pt idx="8">
                  <c:v>285.43794971573908</c:v>
                </c:pt>
                <c:pt idx="9">
                  <c:v>291.82132729214385</c:v>
                </c:pt>
                <c:pt idx="10">
                  <c:v>298.20470486854867</c:v>
                </c:pt>
                <c:pt idx="11">
                  <c:v>304.58808244495344</c:v>
                </c:pt>
                <c:pt idx="12">
                  <c:v>310.97146002135827</c:v>
                </c:pt>
                <c:pt idx="13">
                  <c:v>317.35483759776298</c:v>
                </c:pt>
                <c:pt idx="14">
                  <c:v>323.73821517416781</c:v>
                </c:pt>
                <c:pt idx="15">
                  <c:v>620.08856339189197</c:v>
                </c:pt>
                <c:pt idx="16">
                  <c:v>628.92708618999086</c:v>
                </c:pt>
                <c:pt idx="17">
                  <c:v>1556.9333416436098</c:v>
                </c:pt>
                <c:pt idx="18">
                  <c:v>1583.4489100379067</c:v>
                </c:pt>
                <c:pt idx="19">
                  <c:v>1609.9644784322036</c:v>
                </c:pt>
                <c:pt idx="20">
                  <c:v>1636.4800468265003</c:v>
                </c:pt>
                <c:pt idx="21">
                  <c:v>1662.9956152207972</c:v>
                </c:pt>
                <c:pt idx="22">
                  <c:v>1689.5111836150941</c:v>
                </c:pt>
                <c:pt idx="23">
                  <c:v>2391.5094065936787</c:v>
                </c:pt>
                <c:pt idx="24">
                  <c:v>2425.3904106530581</c:v>
                </c:pt>
                <c:pt idx="25">
                  <c:v>2459.271414712437</c:v>
                </c:pt>
                <c:pt idx="26">
                  <c:v>2493.1524187718164</c:v>
                </c:pt>
                <c:pt idx="27">
                  <c:v>5033.7559399711408</c:v>
                </c:pt>
                <c:pt idx="28">
                  <c:v>5112.8116161096932</c:v>
                </c:pt>
                <c:pt idx="29">
                  <c:v>5191.8672922482447</c:v>
                </c:pt>
                <c:pt idx="30">
                  <c:v>5270.9229683867961</c:v>
                </c:pt>
                <c:pt idx="31">
                  <c:v>7010.5167332030087</c:v>
                </c:pt>
                <c:pt idx="32">
                  <c:v>7106.7584258934194</c:v>
                </c:pt>
                <c:pt idx="33">
                  <c:v>7203.00011858383</c:v>
                </c:pt>
                <c:pt idx="34">
                  <c:v>7299.2418112742416</c:v>
                </c:pt>
                <c:pt idx="35">
                  <c:v>7395.4835039646514</c:v>
                </c:pt>
                <c:pt idx="36">
                  <c:v>7491.725196655063</c:v>
                </c:pt>
                <c:pt idx="37">
                  <c:v>11378.331561370516</c:v>
                </c:pt>
                <c:pt idx="38">
                  <c:v>11529.568507026877</c:v>
                </c:pt>
                <c:pt idx="39">
                  <c:v>14317.928269642696</c:v>
                </c:pt>
                <c:pt idx="40">
                  <c:v>14496.17181273769</c:v>
                </c:pt>
                <c:pt idx="41">
                  <c:v>14674.415355832687</c:v>
                </c:pt>
                <c:pt idx="42">
                  <c:v>14852.658898927681</c:v>
                </c:pt>
                <c:pt idx="43">
                  <c:v>15030.902442022676</c:v>
                </c:pt>
                <c:pt idx="44">
                  <c:v>15209.145985117673</c:v>
                </c:pt>
                <c:pt idx="45">
                  <c:v>20586.30710776088</c:v>
                </c:pt>
                <c:pt idx="46">
                  <c:v>20845.570443171786</c:v>
                </c:pt>
                <c:pt idx="47">
                  <c:v>33639.113053856468</c:v>
                </c:pt>
                <c:pt idx="48">
                  <c:v>34049.613334923735</c:v>
                </c:pt>
                <c:pt idx="49">
                  <c:v>39619.89567711483</c:v>
                </c:pt>
                <c:pt idx="50">
                  <c:v>40105.032372921596</c:v>
                </c:pt>
                <c:pt idx="51">
                  <c:v>40590.169068728363</c:v>
                </c:pt>
                <c:pt idx="52">
                  <c:v>41075.305764535129</c:v>
                </c:pt>
                <c:pt idx="53">
                  <c:v>41560.442460341888</c:v>
                </c:pt>
                <c:pt idx="54">
                  <c:v>42045.579156148655</c:v>
                </c:pt>
                <c:pt idx="55">
                  <c:v>49134.391523324717</c:v>
                </c:pt>
                <c:pt idx="56">
                  <c:v>49683.361994895524</c:v>
                </c:pt>
                <c:pt idx="57">
                  <c:v>50232.332466466338</c:v>
                </c:pt>
                <c:pt idx="58">
                  <c:v>50781.302938037144</c:v>
                </c:pt>
                <c:pt idx="59">
                  <c:v>51330.273409607966</c:v>
                </c:pt>
                <c:pt idx="60">
                  <c:v>51879.24388117878</c:v>
                </c:pt>
                <c:pt idx="61">
                  <c:v>52428.214352749594</c:v>
                </c:pt>
                <c:pt idx="62">
                  <c:v>52977.184824320393</c:v>
                </c:pt>
                <c:pt idx="63">
                  <c:v>60995.821173372882</c:v>
                </c:pt>
                <c:pt idx="64">
                  <c:v>61608.625420707751</c:v>
                </c:pt>
                <c:pt idx="65">
                  <c:v>62221.429668042605</c:v>
                </c:pt>
                <c:pt idx="66">
                  <c:v>62834.233915377466</c:v>
                </c:pt>
                <c:pt idx="67">
                  <c:v>63447.038162712328</c:v>
                </c:pt>
                <c:pt idx="68">
                  <c:v>64059.842410047189</c:v>
                </c:pt>
                <c:pt idx="69">
                  <c:v>64672.646657382051</c:v>
                </c:pt>
                <c:pt idx="70">
                  <c:v>65285.450904716912</c:v>
                </c:pt>
                <c:pt idx="71">
                  <c:v>73953.31123564583</c:v>
                </c:pt>
                <c:pt idx="72">
                  <c:v>74629.949258744746</c:v>
                </c:pt>
                <c:pt idx="73">
                  <c:v>75306.587281843647</c:v>
                </c:pt>
                <c:pt idx="74">
                  <c:v>75983.225304942564</c:v>
                </c:pt>
                <c:pt idx="75">
                  <c:v>76659.86332804148</c:v>
                </c:pt>
                <c:pt idx="76">
                  <c:v>77336.501351140381</c:v>
                </c:pt>
                <c:pt idx="77">
                  <c:v>78013.139374239283</c:v>
                </c:pt>
                <c:pt idx="78">
                  <c:v>78689.777397338199</c:v>
                </c:pt>
                <c:pt idx="79">
                  <c:v>88493.181710143544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'主角数据分析-超R'!$D$1</c:f>
              <c:strCache>
                <c:ptCount val="1"/>
                <c:pt idx="0">
                  <c:v>躶体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'主角数据分析-超R'!$D$2:$D$81</c:f>
              <c:numCache>
                <c:formatCode>General</c:formatCode>
                <c:ptCount val="80"/>
                <c:pt idx="0">
                  <c:v>195.42640000000003</c:v>
                </c:pt>
                <c:pt idx="1">
                  <c:v>214.29759999999999</c:v>
                </c:pt>
                <c:pt idx="2">
                  <c:v>233.4136</c:v>
                </c:pt>
                <c:pt idx="3">
                  <c:v>252.77439999999996</c:v>
                </c:pt>
                <c:pt idx="4">
                  <c:v>272.38</c:v>
                </c:pt>
                <c:pt idx="5">
                  <c:v>292.23039999999997</c:v>
                </c:pt>
                <c:pt idx="6">
                  <c:v>312.32560000000001</c:v>
                </c:pt>
                <c:pt idx="7">
                  <c:v>332.66559999999998</c:v>
                </c:pt>
                <c:pt idx="8">
                  <c:v>353.25040000000001</c:v>
                </c:pt>
                <c:pt idx="9">
                  <c:v>374.08000000000004</c:v>
                </c:pt>
                <c:pt idx="10">
                  <c:v>395.1543999999999</c:v>
                </c:pt>
                <c:pt idx="11">
                  <c:v>416.47360000000003</c:v>
                </c:pt>
                <c:pt idx="12">
                  <c:v>438.0376</c:v>
                </c:pt>
                <c:pt idx="13">
                  <c:v>459.84640000000013</c:v>
                </c:pt>
                <c:pt idx="14">
                  <c:v>481.9</c:v>
                </c:pt>
                <c:pt idx="15">
                  <c:v>504.19840000000005</c:v>
                </c:pt>
                <c:pt idx="16">
                  <c:v>526.74160000000006</c:v>
                </c:pt>
                <c:pt idx="17">
                  <c:v>549.52960000000019</c:v>
                </c:pt>
                <c:pt idx="18">
                  <c:v>572.56240000000014</c:v>
                </c:pt>
                <c:pt idx="19">
                  <c:v>595.84000000000015</c:v>
                </c:pt>
                <c:pt idx="20">
                  <c:v>619.36240000000021</c:v>
                </c:pt>
                <c:pt idx="21">
                  <c:v>643.1296000000001</c:v>
                </c:pt>
                <c:pt idx="22">
                  <c:v>667.14160000000027</c:v>
                </c:pt>
                <c:pt idx="23">
                  <c:v>691.39840000000027</c:v>
                </c:pt>
                <c:pt idx="24">
                  <c:v>715.90000000000032</c:v>
                </c:pt>
                <c:pt idx="25">
                  <c:v>740.6464000000002</c:v>
                </c:pt>
                <c:pt idx="26">
                  <c:v>765.63760000000013</c:v>
                </c:pt>
                <c:pt idx="27">
                  <c:v>790.87360000000035</c:v>
                </c:pt>
                <c:pt idx="28">
                  <c:v>816.35440000000017</c:v>
                </c:pt>
                <c:pt idx="29">
                  <c:v>852.55600000000038</c:v>
                </c:pt>
                <c:pt idx="30">
                  <c:v>889.12480000000016</c:v>
                </c:pt>
                <c:pt idx="31">
                  <c:v>926.06080000000043</c:v>
                </c:pt>
                <c:pt idx="32">
                  <c:v>963.36400000000037</c:v>
                </c:pt>
                <c:pt idx="33">
                  <c:v>1001.0344</c:v>
                </c:pt>
                <c:pt idx="34">
                  <c:v>1039.0720000000003</c:v>
                </c:pt>
                <c:pt idx="35">
                  <c:v>1077.4768000000001</c:v>
                </c:pt>
                <c:pt idx="36">
                  <c:v>1116.2488000000003</c:v>
                </c:pt>
                <c:pt idx="37">
                  <c:v>1155.3880000000001</c:v>
                </c:pt>
                <c:pt idx="38">
                  <c:v>1194.8944000000001</c:v>
                </c:pt>
                <c:pt idx="39">
                  <c:v>1245.8560000000004</c:v>
                </c:pt>
                <c:pt idx="40">
                  <c:v>1297.3072000000004</c:v>
                </c:pt>
                <c:pt idx="41">
                  <c:v>1349.2480000000005</c:v>
                </c:pt>
                <c:pt idx="42">
                  <c:v>1401.6784000000005</c:v>
                </c:pt>
                <c:pt idx="43">
                  <c:v>1454.5984000000003</c:v>
                </c:pt>
                <c:pt idx="44">
                  <c:v>1508.0080000000003</c:v>
                </c:pt>
                <c:pt idx="45">
                  <c:v>1561.9072000000006</c:v>
                </c:pt>
                <c:pt idx="46">
                  <c:v>1616.2960000000005</c:v>
                </c:pt>
                <c:pt idx="47">
                  <c:v>1671.1744000000008</c:v>
                </c:pt>
                <c:pt idx="48">
                  <c:v>1726.5424000000012</c:v>
                </c:pt>
                <c:pt idx="49">
                  <c:v>1794.1000000000006</c:v>
                </c:pt>
                <c:pt idx="50">
                  <c:v>1862.269600000001</c:v>
                </c:pt>
                <c:pt idx="51">
                  <c:v>1931.0512000000003</c:v>
                </c:pt>
                <c:pt idx="52">
                  <c:v>2000.4448000000004</c:v>
                </c:pt>
                <c:pt idx="53">
                  <c:v>2070.4504000000006</c:v>
                </c:pt>
                <c:pt idx="54">
                  <c:v>2141.0680000000002</c:v>
                </c:pt>
                <c:pt idx="55">
                  <c:v>2212.2976000000008</c:v>
                </c:pt>
                <c:pt idx="56">
                  <c:v>2284.1392000000005</c:v>
                </c:pt>
                <c:pt idx="57">
                  <c:v>2356.5928000000008</c:v>
                </c:pt>
                <c:pt idx="58">
                  <c:v>2429.6584000000007</c:v>
                </c:pt>
                <c:pt idx="59">
                  <c:v>2515.648000000001</c:v>
                </c:pt>
                <c:pt idx="60">
                  <c:v>2602.3720000000012</c:v>
                </c:pt>
                <c:pt idx="61">
                  <c:v>2689.8304000000007</c:v>
                </c:pt>
                <c:pt idx="62">
                  <c:v>2778.0232000000015</c:v>
                </c:pt>
                <c:pt idx="63">
                  <c:v>2866.9504000000015</c:v>
                </c:pt>
                <c:pt idx="64">
                  <c:v>2956.612000000001</c:v>
                </c:pt>
                <c:pt idx="65">
                  <c:v>3047.0080000000021</c:v>
                </c:pt>
                <c:pt idx="66">
                  <c:v>3138.1384000000025</c:v>
                </c:pt>
                <c:pt idx="67">
                  <c:v>3230.0032000000019</c:v>
                </c:pt>
                <c:pt idx="68">
                  <c:v>3322.6024000000025</c:v>
                </c:pt>
                <c:pt idx="69">
                  <c:v>3428.8600000000024</c:v>
                </c:pt>
                <c:pt idx="70">
                  <c:v>3535.9744000000019</c:v>
                </c:pt>
                <c:pt idx="71">
                  <c:v>3643.9456000000023</c:v>
                </c:pt>
                <c:pt idx="72">
                  <c:v>3752.7736000000023</c:v>
                </c:pt>
                <c:pt idx="73">
                  <c:v>3862.4584000000018</c:v>
                </c:pt>
                <c:pt idx="74">
                  <c:v>3973.0000000000027</c:v>
                </c:pt>
                <c:pt idx="75">
                  <c:v>4084.3984000000019</c:v>
                </c:pt>
                <c:pt idx="76">
                  <c:v>4196.6536000000015</c:v>
                </c:pt>
                <c:pt idx="77">
                  <c:v>4309.7656000000015</c:v>
                </c:pt>
                <c:pt idx="78">
                  <c:v>4423.7344000000021</c:v>
                </c:pt>
                <c:pt idx="79">
                  <c:v>4552.0960000000005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'主角数据分析-超R'!$E$1</c:f>
              <c:strCache>
                <c:ptCount val="1"/>
                <c:pt idx="0">
                  <c:v>龙魂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'主角数据分析-超R'!$E$2:$E$81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280.77122518272893</c:v>
                </c:pt>
                <c:pt idx="26">
                  <c:v>318.98277998392047</c:v>
                </c:pt>
                <c:pt idx="27">
                  <c:v>354.04192622903685</c:v>
                </c:pt>
                <c:pt idx="28">
                  <c:v>393.00272720280077</c:v>
                </c:pt>
                <c:pt idx="29">
                  <c:v>427.34351867628044</c:v>
                </c:pt>
                <c:pt idx="30">
                  <c:v>630.50516579235023</c:v>
                </c:pt>
                <c:pt idx="31">
                  <c:v>655.46828845205744</c:v>
                </c:pt>
                <c:pt idx="32">
                  <c:v>655.46828845205744</c:v>
                </c:pt>
                <c:pt idx="33">
                  <c:v>1134.3032637429869</c:v>
                </c:pt>
                <c:pt idx="34">
                  <c:v>1219.485678053054</c:v>
                </c:pt>
                <c:pt idx="35">
                  <c:v>1313.8906957971742</c:v>
                </c:pt>
                <c:pt idx="36">
                  <c:v>1679.92377418254</c:v>
                </c:pt>
                <c:pt idx="37">
                  <c:v>1771.145630431969</c:v>
                </c:pt>
                <c:pt idx="38">
                  <c:v>1852.4696072869963</c:v>
                </c:pt>
                <c:pt idx="39">
                  <c:v>1955.8655791019851</c:v>
                </c:pt>
                <c:pt idx="40">
                  <c:v>2484.1574643420781</c:v>
                </c:pt>
                <c:pt idx="41">
                  <c:v>2559.6556310884516</c:v>
                </c:pt>
                <c:pt idx="42">
                  <c:v>2559.6556310884516</c:v>
                </c:pt>
                <c:pt idx="43">
                  <c:v>3339.6747125058237</c:v>
                </c:pt>
                <c:pt idx="44">
                  <c:v>3777.2717430573334</c:v>
                </c:pt>
                <c:pt idx="45">
                  <c:v>4658.1500358158</c:v>
                </c:pt>
                <c:pt idx="46">
                  <c:v>4857.6368292631969</c:v>
                </c:pt>
                <c:pt idx="47">
                  <c:v>5815.4104879452007</c:v>
                </c:pt>
                <c:pt idx="48">
                  <c:v>5986.61379186861</c:v>
                </c:pt>
                <c:pt idx="49">
                  <c:v>6202.9586241988854</c:v>
                </c:pt>
                <c:pt idx="50">
                  <c:v>6403.8929482770682</c:v>
                </c:pt>
                <c:pt idx="51">
                  <c:v>6403.8929482770682</c:v>
                </c:pt>
                <c:pt idx="52">
                  <c:v>7566.3792800649053</c:v>
                </c:pt>
                <c:pt idx="53">
                  <c:v>9572.3771623245848</c:v>
                </c:pt>
                <c:pt idx="54">
                  <c:v>9885.6286214003158</c:v>
                </c:pt>
                <c:pt idx="55">
                  <c:v>12144.071375925258</c:v>
                </c:pt>
                <c:pt idx="56">
                  <c:v>12512.700492830871</c:v>
                </c:pt>
                <c:pt idx="57">
                  <c:v>12738.730221640584</c:v>
                </c:pt>
                <c:pt idx="58">
                  <c:v>13040.107312338627</c:v>
                </c:pt>
                <c:pt idx="59">
                  <c:v>13422.222860350543</c:v>
                </c:pt>
                <c:pt idx="60">
                  <c:v>13685.446198466278</c:v>
                </c:pt>
                <c:pt idx="61">
                  <c:v>13685.446198466278</c:v>
                </c:pt>
                <c:pt idx="62">
                  <c:v>15366.754666345689</c:v>
                </c:pt>
                <c:pt idx="63">
                  <c:v>15897.782891156365</c:v>
                </c:pt>
                <c:pt idx="64">
                  <c:v>19960.704073310004</c:v>
                </c:pt>
                <c:pt idx="65">
                  <c:v>20537.62362619074</c:v>
                </c:pt>
                <c:pt idx="66">
                  <c:v>21072.589796706583</c:v>
                </c:pt>
                <c:pt idx="67">
                  <c:v>24881.597071798777</c:v>
                </c:pt>
                <c:pt idx="68">
                  <c:v>25504.407952749571</c:v>
                </c:pt>
                <c:pt idx="69">
                  <c:v>26006.703103912976</c:v>
                </c:pt>
                <c:pt idx="70">
                  <c:v>26006.703103912976</c:v>
                </c:pt>
                <c:pt idx="71">
                  <c:v>28366.871809234661</c:v>
                </c:pt>
                <c:pt idx="72">
                  <c:v>29162.571244506533</c:v>
                </c:pt>
                <c:pt idx="73">
                  <c:v>33054.45294085412</c:v>
                </c:pt>
                <c:pt idx="74">
                  <c:v>40616.576036396138</c:v>
                </c:pt>
                <c:pt idx="75">
                  <c:v>41405.433074815497</c:v>
                </c:pt>
                <c:pt idx="76">
                  <c:v>42133.761044002436</c:v>
                </c:pt>
                <c:pt idx="77">
                  <c:v>42978.715637561974</c:v>
                </c:pt>
                <c:pt idx="78">
                  <c:v>43824.219708172357</c:v>
                </c:pt>
                <c:pt idx="79">
                  <c:v>44763.774408578123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'主角数据分析-超R'!$F$1</c:f>
              <c:strCache>
                <c:ptCount val="1"/>
                <c:pt idx="0">
                  <c:v>命格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'主角数据分析-超R'!$F$2:$F$81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144</c:v>
                </c:pt>
                <c:pt idx="24">
                  <c:v>144</c:v>
                </c:pt>
                <c:pt idx="25">
                  <c:v>216</c:v>
                </c:pt>
                <c:pt idx="26">
                  <c:v>216</c:v>
                </c:pt>
                <c:pt idx="27">
                  <c:v>216</c:v>
                </c:pt>
                <c:pt idx="28">
                  <c:v>325</c:v>
                </c:pt>
                <c:pt idx="29">
                  <c:v>729.48</c:v>
                </c:pt>
                <c:pt idx="30">
                  <c:v>801.76</c:v>
                </c:pt>
                <c:pt idx="31">
                  <c:v>801.76</c:v>
                </c:pt>
                <c:pt idx="32">
                  <c:v>910.12</c:v>
                </c:pt>
                <c:pt idx="33">
                  <c:v>910.12</c:v>
                </c:pt>
                <c:pt idx="34">
                  <c:v>1419.12</c:v>
                </c:pt>
                <c:pt idx="35">
                  <c:v>1484.2</c:v>
                </c:pt>
                <c:pt idx="36">
                  <c:v>1484.2</c:v>
                </c:pt>
                <c:pt idx="37">
                  <c:v>1528.2</c:v>
                </c:pt>
                <c:pt idx="38">
                  <c:v>1528.2</c:v>
                </c:pt>
                <c:pt idx="39">
                  <c:v>1983.3799999999999</c:v>
                </c:pt>
                <c:pt idx="40">
                  <c:v>2113.38</c:v>
                </c:pt>
                <c:pt idx="41">
                  <c:v>2287.38</c:v>
                </c:pt>
                <c:pt idx="42">
                  <c:v>2417.52</c:v>
                </c:pt>
                <c:pt idx="43">
                  <c:v>2710.16</c:v>
                </c:pt>
                <c:pt idx="44">
                  <c:v>3692.26</c:v>
                </c:pt>
                <c:pt idx="45">
                  <c:v>3692.26</c:v>
                </c:pt>
                <c:pt idx="46">
                  <c:v>3997.7</c:v>
                </c:pt>
                <c:pt idx="47">
                  <c:v>4192.82</c:v>
                </c:pt>
                <c:pt idx="48">
                  <c:v>4192.82</c:v>
                </c:pt>
                <c:pt idx="49">
                  <c:v>4953.9399999999996</c:v>
                </c:pt>
                <c:pt idx="50">
                  <c:v>5149.1000000000004</c:v>
                </c:pt>
                <c:pt idx="51">
                  <c:v>6346.18</c:v>
                </c:pt>
                <c:pt idx="52">
                  <c:v>7165.6200000000008</c:v>
                </c:pt>
                <c:pt idx="53">
                  <c:v>7165.6200000000008</c:v>
                </c:pt>
                <c:pt idx="54">
                  <c:v>8061.9400000000005</c:v>
                </c:pt>
                <c:pt idx="55">
                  <c:v>8510.5400000000009</c:v>
                </c:pt>
                <c:pt idx="56">
                  <c:v>8802.94</c:v>
                </c:pt>
                <c:pt idx="57">
                  <c:v>9454.7200000000012</c:v>
                </c:pt>
                <c:pt idx="58">
                  <c:v>9599.7200000000012</c:v>
                </c:pt>
                <c:pt idx="59">
                  <c:v>11209.3</c:v>
                </c:pt>
                <c:pt idx="60">
                  <c:v>11735.699999999999</c:v>
                </c:pt>
                <c:pt idx="61">
                  <c:v>12889.98</c:v>
                </c:pt>
                <c:pt idx="62">
                  <c:v>13890.72</c:v>
                </c:pt>
                <c:pt idx="63">
                  <c:v>13890.72</c:v>
                </c:pt>
                <c:pt idx="64">
                  <c:v>16236.8</c:v>
                </c:pt>
                <c:pt idx="65">
                  <c:v>19145.300000000003</c:v>
                </c:pt>
                <c:pt idx="66">
                  <c:v>19935.46</c:v>
                </c:pt>
                <c:pt idx="67">
                  <c:v>18987.419999999998</c:v>
                </c:pt>
                <c:pt idx="68">
                  <c:v>20804.659999999996</c:v>
                </c:pt>
                <c:pt idx="69">
                  <c:v>20936.339999999997</c:v>
                </c:pt>
                <c:pt idx="70">
                  <c:v>23543.279999999999</c:v>
                </c:pt>
                <c:pt idx="71">
                  <c:v>24965.360000000001</c:v>
                </c:pt>
                <c:pt idx="72">
                  <c:v>27849.7</c:v>
                </c:pt>
                <c:pt idx="73">
                  <c:v>31405.02</c:v>
                </c:pt>
                <c:pt idx="74">
                  <c:v>32827.240000000005</c:v>
                </c:pt>
                <c:pt idx="75">
                  <c:v>35553.440000000002</c:v>
                </c:pt>
                <c:pt idx="76">
                  <c:v>35910.44</c:v>
                </c:pt>
                <c:pt idx="77">
                  <c:v>38399.159999999996</c:v>
                </c:pt>
                <c:pt idx="78">
                  <c:v>40532.339999999997</c:v>
                </c:pt>
                <c:pt idx="79">
                  <c:v>42665.840000000004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737680"/>
        <c:axId val="437738240"/>
      </c:lineChart>
      <c:catAx>
        <c:axId val="43773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37738240"/>
        <c:crosses val="autoZero"/>
        <c:auto val="1"/>
        <c:lblAlgn val="ctr"/>
        <c:lblOffset val="100"/>
        <c:noMultiLvlLbl val="0"/>
      </c:catAx>
      <c:valAx>
        <c:axId val="43773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3773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'主角分析-非R'!$A$1</c:f>
              <c:strCache>
                <c:ptCount val="1"/>
                <c:pt idx="0">
                  <c:v>等级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'主角分析-非R'!$A$2:$A$81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'主角分析-非R'!$B$1</c:f>
              <c:strCache>
                <c:ptCount val="1"/>
                <c:pt idx="0">
                  <c:v>装备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'主角分析-非R'!$B$2:$B$81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16.014307354010697</c:v>
                </c:pt>
                <c:pt idx="5">
                  <c:v>16.014307354010697</c:v>
                </c:pt>
                <c:pt idx="6">
                  <c:v>16.014307354010697</c:v>
                </c:pt>
                <c:pt idx="7">
                  <c:v>16.014307354010697</c:v>
                </c:pt>
                <c:pt idx="8">
                  <c:v>45.617998182392668</c:v>
                </c:pt>
                <c:pt idx="9">
                  <c:v>45.617998182392668</c:v>
                </c:pt>
                <c:pt idx="10">
                  <c:v>45.617998182392668</c:v>
                </c:pt>
                <c:pt idx="11">
                  <c:v>45.617998182392668</c:v>
                </c:pt>
                <c:pt idx="12">
                  <c:v>45.617998182392668</c:v>
                </c:pt>
                <c:pt idx="13">
                  <c:v>51.938927330132685</c:v>
                </c:pt>
                <c:pt idx="14">
                  <c:v>138.5038062136872</c:v>
                </c:pt>
                <c:pt idx="15">
                  <c:v>170.24746864901624</c:v>
                </c:pt>
                <c:pt idx="16">
                  <c:v>182.00746864901623</c:v>
                </c:pt>
                <c:pt idx="17">
                  <c:v>196.12746864901624</c:v>
                </c:pt>
                <c:pt idx="18">
                  <c:v>207.88746864901623</c:v>
                </c:pt>
                <c:pt idx="19">
                  <c:v>215.28746864901623</c:v>
                </c:pt>
                <c:pt idx="20">
                  <c:v>222.00746864901623</c:v>
                </c:pt>
                <c:pt idx="21">
                  <c:v>241.16746864901623</c:v>
                </c:pt>
                <c:pt idx="22">
                  <c:v>247.88746864901623</c:v>
                </c:pt>
                <c:pt idx="23">
                  <c:v>267.0474686490162</c:v>
                </c:pt>
                <c:pt idx="24">
                  <c:v>314.08746864901622</c:v>
                </c:pt>
                <c:pt idx="25">
                  <c:v>321.48746864901619</c:v>
                </c:pt>
                <c:pt idx="26">
                  <c:v>365.93494300228093</c:v>
                </c:pt>
                <c:pt idx="27">
                  <c:v>373.33494300228097</c:v>
                </c:pt>
                <c:pt idx="28">
                  <c:v>378.37494300228087</c:v>
                </c:pt>
                <c:pt idx="29">
                  <c:v>918.43735750570215</c:v>
                </c:pt>
                <c:pt idx="30">
                  <c:v>932.87735750570221</c:v>
                </c:pt>
                <c:pt idx="31">
                  <c:v>1018.9765135940247</c:v>
                </c:pt>
                <c:pt idx="32">
                  <c:v>1033.4165135940248</c:v>
                </c:pt>
                <c:pt idx="33">
                  <c:v>1075.4565135940247</c:v>
                </c:pt>
                <c:pt idx="34">
                  <c:v>1089.8965135940246</c:v>
                </c:pt>
                <c:pt idx="35">
                  <c:v>1120.8165135940249</c:v>
                </c:pt>
                <c:pt idx="36">
                  <c:v>1160.8165135940246</c:v>
                </c:pt>
                <c:pt idx="37">
                  <c:v>1206.1765135940248</c:v>
                </c:pt>
                <c:pt idx="38">
                  <c:v>1246.1765135940248</c:v>
                </c:pt>
                <c:pt idx="39">
                  <c:v>1936.2606632423924</c:v>
                </c:pt>
                <c:pt idx="40">
                  <c:v>1936.2606632423924</c:v>
                </c:pt>
                <c:pt idx="41">
                  <c:v>1975.8206632423921</c:v>
                </c:pt>
                <c:pt idx="42">
                  <c:v>1975.8206632423921</c:v>
                </c:pt>
                <c:pt idx="43">
                  <c:v>2015.3806632423921</c:v>
                </c:pt>
                <c:pt idx="44">
                  <c:v>4115.4813264847853</c:v>
                </c:pt>
                <c:pt idx="45">
                  <c:v>4205.2413264847846</c:v>
                </c:pt>
                <c:pt idx="46">
                  <c:v>4282.2013264847847</c:v>
                </c:pt>
                <c:pt idx="47">
                  <c:v>4499.2433329621608</c:v>
                </c:pt>
                <c:pt idx="48">
                  <c:v>4576.2033329621609</c:v>
                </c:pt>
                <c:pt idx="49">
                  <c:v>4665.963332962162</c:v>
                </c:pt>
                <c:pt idx="50">
                  <c:v>4709.2833329621617</c:v>
                </c:pt>
                <c:pt idx="51">
                  <c:v>4832.6833329621613</c:v>
                </c:pt>
                <c:pt idx="52">
                  <c:v>4876.003332962161</c:v>
                </c:pt>
                <c:pt idx="53">
                  <c:v>5284.0128699579609</c:v>
                </c:pt>
                <c:pt idx="54">
                  <c:v>5327.3328699579606</c:v>
                </c:pt>
                <c:pt idx="55">
                  <c:v>5417.0928699579608</c:v>
                </c:pt>
                <c:pt idx="56">
                  <c:v>5494.0528699579609</c:v>
                </c:pt>
                <c:pt idx="57">
                  <c:v>5583.8128699579611</c:v>
                </c:pt>
                <c:pt idx="58">
                  <c:v>5660.7728699579602</c:v>
                </c:pt>
                <c:pt idx="59">
                  <c:v>9496.9793049369418</c:v>
                </c:pt>
                <c:pt idx="60">
                  <c:v>8013.939304936941</c:v>
                </c:pt>
                <c:pt idx="61">
                  <c:v>8198.0593049369418</c:v>
                </c:pt>
                <c:pt idx="62">
                  <c:v>8262.5393049369413</c:v>
                </c:pt>
                <c:pt idx="63">
                  <c:v>8637.5823146530056</c:v>
                </c:pt>
                <c:pt idx="64">
                  <c:v>8637.5823146530056</c:v>
                </c:pt>
                <c:pt idx="65">
                  <c:v>8771.7423146530073</c:v>
                </c:pt>
                <c:pt idx="66">
                  <c:v>9068.7869344766077</c:v>
                </c:pt>
                <c:pt idx="67">
                  <c:v>9202.9469344766076</c:v>
                </c:pt>
                <c:pt idx="68">
                  <c:v>9317.3869344766063</c:v>
                </c:pt>
                <c:pt idx="69">
                  <c:v>12588.462579302142</c:v>
                </c:pt>
                <c:pt idx="70">
                  <c:v>12675.102579302142</c:v>
                </c:pt>
                <c:pt idx="71">
                  <c:v>12922.942579302144</c:v>
                </c:pt>
                <c:pt idx="72">
                  <c:v>13009.582579302145</c:v>
                </c:pt>
                <c:pt idx="73">
                  <c:v>13257.422579302141</c:v>
                </c:pt>
                <c:pt idx="74">
                  <c:v>13257.422579302141</c:v>
                </c:pt>
                <c:pt idx="75">
                  <c:v>13437.982579302143</c:v>
                </c:pt>
                <c:pt idx="76">
                  <c:v>13591.902579302143</c:v>
                </c:pt>
                <c:pt idx="77">
                  <c:v>13772.462579302141</c:v>
                </c:pt>
                <c:pt idx="78">
                  <c:v>13926.382579302141</c:v>
                </c:pt>
                <c:pt idx="79">
                  <c:v>18508.187082810618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'主角分析-非R'!$C$1</c:f>
              <c:strCache>
                <c:ptCount val="1"/>
                <c:pt idx="0">
                  <c:v>马仔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'主角分析-非R'!$C$2:$C$81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149.06918644417087</c:v>
                </c:pt>
                <c:pt idx="9">
                  <c:v>174.60269674979003</c:v>
                </c:pt>
                <c:pt idx="10">
                  <c:v>206.51958463181404</c:v>
                </c:pt>
                <c:pt idx="11">
                  <c:v>212.90296220821881</c:v>
                </c:pt>
                <c:pt idx="12">
                  <c:v>219.28633978462364</c:v>
                </c:pt>
                <c:pt idx="13">
                  <c:v>225.6697173610284</c:v>
                </c:pt>
                <c:pt idx="14">
                  <c:v>232.0530949374332</c:v>
                </c:pt>
                <c:pt idx="15">
                  <c:v>238.436472513838</c:v>
                </c:pt>
                <c:pt idx="16">
                  <c:v>244.81985009024282</c:v>
                </c:pt>
                <c:pt idx="17">
                  <c:v>251.20322766664759</c:v>
                </c:pt>
                <c:pt idx="18">
                  <c:v>257.58660524305242</c:v>
                </c:pt>
                <c:pt idx="19">
                  <c:v>763.53791535465348</c:v>
                </c:pt>
                <c:pt idx="20">
                  <c:v>769.92129293105825</c:v>
                </c:pt>
                <c:pt idx="21">
                  <c:v>789.07142566027255</c:v>
                </c:pt>
                <c:pt idx="22">
                  <c:v>911.33765770064133</c:v>
                </c:pt>
                <c:pt idx="23">
                  <c:v>1244.9377732493131</c:v>
                </c:pt>
                <c:pt idx="24">
                  <c:v>1272.9264287766262</c:v>
                </c:pt>
                <c:pt idx="25">
                  <c:v>1379.0968269642692</c:v>
                </c:pt>
                <c:pt idx="26">
                  <c:v>1387.9353497623683</c:v>
                </c:pt>
                <c:pt idx="27">
                  <c:v>1415.9240052896816</c:v>
                </c:pt>
                <c:pt idx="28">
                  <c:v>1443.912660816995</c:v>
                </c:pt>
                <c:pt idx="29">
                  <c:v>1471.9013163443083</c:v>
                </c:pt>
                <c:pt idx="30">
                  <c:v>1647.561581802737</c:v>
                </c:pt>
                <c:pt idx="31">
                  <c:v>2048.6041786126889</c:v>
                </c:pt>
                <c:pt idx="32">
                  <c:v>2081.5031245833907</c:v>
                </c:pt>
                <c:pt idx="33">
                  <c:v>2090.3416473814896</c:v>
                </c:pt>
                <c:pt idx="34">
                  <c:v>4607.9219331097502</c:v>
                </c:pt>
                <c:pt idx="35">
                  <c:v>4678.6301154945413</c:v>
                </c:pt>
                <c:pt idx="36">
                  <c:v>4689.9237835143349</c:v>
                </c:pt>
                <c:pt idx="37">
                  <c:v>4760.631965899126</c:v>
                </c:pt>
                <c:pt idx="38">
                  <c:v>4831.3401482839181</c:v>
                </c:pt>
                <c:pt idx="39">
                  <c:v>5496.0405292910182</c:v>
                </c:pt>
                <c:pt idx="40">
                  <c:v>5507.3341973108109</c:v>
                </c:pt>
                <c:pt idx="41">
                  <c:v>5580.4975249172967</c:v>
                </c:pt>
                <c:pt idx="42">
                  <c:v>5653.6608525237825</c:v>
                </c:pt>
                <c:pt idx="43">
                  <c:v>6787.4630651832149</c:v>
                </c:pt>
                <c:pt idx="44">
                  <c:v>6886.1599030953203</c:v>
                </c:pt>
                <c:pt idx="45">
                  <c:v>8213.5681510588638</c:v>
                </c:pt>
                <c:pt idx="46">
                  <c:v>8227.3169643003512</c:v>
                </c:pt>
                <c:pt idx="47">
                  <c:v>11078.805679119581</c:v>
                </c:pt>
                <c:pt idx="48">
                  <c:v>11229.551595731602</c:v>
                </c:pt>
                <c:pt idx="49">
                  <c:v>11380.297512343621</c:v>
                </c:pt>
                <c:pt idx="50">
                  <c:v>11934.178274357822</c:v>
                </c:pt>
                <c:pt idx="51">
                  <c:v>12094.744771856622</c:v>
                </c:pt>
                <c:pt idx="52">
                  <c:v>12255.311269355418</c:v>
                </c:pt>
                <c:pt idx="53">
                  <c:v>12269.060082596905</c:v>
                </c:pt>
                <c:pt idx="54">
                  <c:v>12429.626580095704</c:v>
                </c:pt>
                <c:pt idx="55">
                  <c:v>13169.60734991432</c:v>
                </c:pt>
                <c:pt idx="56">
                  <c:v>13183.356163155808</c:v>
                </c:pt>
                <c:pt idx="57">
                  <c:v>14611.916394253152</c:v>
                </c:pt>
                <c:pt idx="58">
                  <c:v>14784.75861786042</c:v>
                </c:pt>
                <c:pt idx="59">
                  <c:v>15566.476856447836</c:v>
                </c:pt>
                <c:pt idx="60">
                  <c:v>15582.680814911018</c:v>
                </c:pt>
                <c:pt idx="61">
                  <c:v>15765.343619405063</c:v>
                </c:pt>
                <c:pt idx="62">
                  <c:v>15948.006423899109</c:v>
                </c:pt>
                <c:pt idx="63">
                  <c:v>17657.315772718452</c:v>
                </c:pt>
                <c:pt idx="64">
                  <c:v>18500.412641848223</c:v>
                </c:pt>
                <c:pt idx="65">
                  <c:v>18714.992334224291</c:v>
                </c:pt>
                <c:pt idx="66">
                  <c:v>18731.196292687473</c:v>
                </c:pt>
                <c:pt idx="67">
                  <c:v>18945.775985063541</c:v>
                </c:pt>
                <c:pt idx="68">
                  <c:v>20771.65542759002</c:v>
                </c:pt>
                <c:pt idx="69">
                  <c:v>20988.690265187783</c:v>
                </c:pt>
                <c:pt idx="70">
                  <c:v>21684.969450060242</c:v>
                </c:pt>
                <c:pt idx="71">
                  <c:v>21911.824868544783</c:v>
                </c:pt>
                <c:pt idx="72">
                  <c:v>22835.941529990461</c:v>
                </c:pt>
                <c:pt idx="73">
                  <c:v>22854.600633675334</c:v>
                </c:pt>
                <c:pt idx="74">
                  <c:v>23798.358456894566</c:v>
                </c:pt>
                <c:pt idx="75">
                  <c:v>24044.855037152662</c:v>
                </c:pt>
                <c:pt idx="76">
                  <c:v>24063.514140837535</c:v>
                </c:pt>
                <c:pt idx="77">
                  <c:v>25036.733706717096</c:v>
                </c:pt>
                <c:pt idx="78">
                  <c:v>25293.05086786197</c:v>
                </c:pt>
                <c:pt idx="79">
                  <c:v>29115.215450895004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'主角分析-非R'!$D$1</c:f>
              <c:strCache>
                <c:ptCount val="1"/>
                <c:pt idx="0">
                  <c:v>躶体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'主角分析-非R'!$D$2:$D$81</c:f>
              <c:numCache>
                <c:formatCode>General</c:formatCode>
                <c:ptCount val="80"/>
                <c:pt idx="0">
                  <c:v>195.42640000000003</c:v>
                </c:pt>
                <c:pt idx="1">
                  <c:v>214.29759999999999</c:v>
                </c:pt>
                <c:pt idx="2">
                  <c:v>233.4136</c:v>
                </c:pt>
                <c:pt idx="3">
                  <c:v>252.77439999999996</c:v>
                </c:pt>
                <c:pt idx="4">
                  <c:v>272.38</c:v>
                </c:pt>
                <c:pt idx="5">
                  <c:v>292.23039999999997</c:v>
                </c:pt>
                <c:pt idx="6">
                  <c:v>312.32560000000001</c:v>
                </c:pt>
                <c:pt idx="7">
                  <c:v>332.66559999999998</c:v>
                </c:pt>
                <c:pt idx="8">
                  <c:v>353.25040000000001</c:v>
                </c:pt>
                <c:pt idx="9">
                  <c:v>374.08000000000004</c:v>
                </c:pt>
                <c:pt idx="10">
                  <c:v>395.1543999999999</c:v>
                </c:pt>
                <c:pt idx="11">
                  <c:v>416.47360000000003</c:v>
                </c:pt>
                <c:pt idx="12">
                  <c:v>438.0376</c:v>
                </c:pt>
                <c:pt idx="13">
                  <c:v>459.84640000000013</c:v>
                </c:pt>
                <c:pt idx="14">
                  <c:v>481.9</c:v>
                </c:pt>
                <c:pt idx="15">
                  <c:v>504.19840000000005</c:v>
                </c:pt>
                <c:pt idx="16">
                  <c:v>526.74160000000006</c:v>
                </c:pt>
                <c:pt idx="17">
                  <c:v>549.52960000000019</c:v>
                </c:pt>
                <c:pt idx="18">
                  <c:v>572.56240000000014</c:v>
                </c:pt>
                <c:pt idx="19">
                  <c:v>595.84000000000015</c:v>
                </c:pt>
                <c:pt idx="20">
                  <c:v>619.36240000000021</c:v>
                </c:pt>
                <c:pt idx="21">
                  <c:v>643.1296000000001</c:v>
                </c:pt>
                <c:pt idx="22">
                  <c:v>667.14160000000027</c:v>
                </c:pt>
                <c:pt idx="23">
                  <c:v>691.39840000000027</c:v>
                </c:pt>
                <c:pt idx="24">
                  <c:v>715.90000000000032</c:v>
                </c:pt>
                <c:pt idx="25">
                  <c:v>740.6464000000002</c:v>
                </c:pt>
                <c:pt idx="26">
                  <c:v>765.63760000000013</c:v>
                </c:pt>
                <c:pt idx="27">
                  <c:v>790.87360000000035</c:v>
                </c:pt>
                <c:pt idx="28">
                  <c:v>816.35440000000017</c:v>
                </c:pt>
                <c:pt idx="29">
                  <c:v>852.55600000000038</c:v>
                </c:pt>
                <c:pt idx="30">
                  <c:v>889.12480000000016</c:v>
                </c:pt>
                <c:pt idx="31">
                  <c:v>926.06080000000043</c:v>
                </c:pt>
                <c:pt idx="32">
                  <c:v>963.36400000000037</c:v>
                </c:pt>
                <c:pt idx="33">
                  <c:v>1001.0344</c:v>
                </c:pt>
                <c:pt idx="34">
                  <c:v>1039.0720000000003</c:v>
                </c:pt>
                <c:pt idx="35">
                  <c:v>1077.4768000000001</c:v>
                </c:pt>
                <c:pt idx="36">
                  <c:v>1116.2488000000003</c:v>
                </c:pt>
                <c:pt idx="37">
                  <c:v>1155.3880000000001</c:v>
                </c:pt>
                <c:pt idx="38">
                  <c:v>1194.8944000000001</c:v>
                </c:pt>
                <c:pt idx="39">
                  <c:v>1245.8560000000004</c:v>
                </c:pt>
                <c:pt idx="40">
                  <c:v>1297.3072000000004</c:v>
                </c:pt>
                <c:pt idx="41">
                  <c:v>1349.2480000000005</c:v>
                </c:pt>
                <c:pt idx="42">
                  <c:v>1401.6784000000005</c:v>
                </c:pt>
                <c:pt idx="43">
                  <c:v>1454.5984000000003</c:v>
                </c:pt>
                <c:pt idx="44">
                  <c:v>1508.0080000000003</c:v>
                </c:pt>
                <c:pt idx="45">
                  <c:v>1561.9072000000006</c:v>
                </c:pt>
                <c:pt idx="46">
                  <c:v>1616.2960000000005</c:v>
                </c:pt>
                <c:pt idx="47">
                  <c:v>1671.1744000000008</c:v>
                </c:pt>
                <c:pt idx="48">
                  <c:v>1726.5424000000012</c:v>
                </c:pt>
                <c:pt idx="49">
                  <c:v>1794.1000000000006</c:v>
                </c:pt>
                <c:pt idx="50">
                  <c:v>1862.269600000001</c:v>
                </c:pt>
                <c:pt idx="51">
                  <c:v>1931.0512000000003</c:v>
                </c:pt>
                <c:pt idx="52">
                  <c:v>2000.4448000000004</c:v>
                </c:pt>
                <c:pt idx="53">
                  <c:v>2070.4504000000006</c:v>
                </c:pt>
                <c:pt idx="54">
                  <c:v>2141.0680000000002</c:v>
                </c:pt>
                <c:pt idx="55">
                  <c:v>2212.2976000000008</c:v>
                </c:pt>
                <c:pt idx="56">
                  <c:v>2284.1392000000005</c:v>
                </c:pt>
                <c:pt idx="57">
                  <c:v>2356.5928000000008</c:v>
                </c:pt>
                <c:pt idx="58">
                  <c:v>2429.6584000000007</c:v>
                </c:pt>
                <c:pt idx="59">
                  <c:v>2515.648000000001</c:v>
                </c:pt>
                <c:pt idx="60">
                  <c:v>2602.3720000000012</c:v>
                </c:pt>
                <c:pt idx="61">
                  <c:v>2689.8304000000007</c:v>
                </c:pt>
                <c:pt idx="62">
                  <c:v>2778.0232000000015</c:v>
                </c:pt>
                <c:pt idx="63">
                  <c:v>2866.9504000000015</c:v>
                </c:pt>
                <c:pt idx="64">
                  <c:v>2956.612000000001</c:v>
                </c:pt>
                <c:pt idx="65">
                  <c:v>3047.0080000000021</c:v>
                </c:pt>
                <c:pt idx="66">
                  <c:v>3138.1384000000025</c:v>
                </c:pt>
                <c:pt idx="67">
                  <c:v>3230.0032000000019</c:v>
                </c:pt>
                <c:pt idx="68">
                  <c:v>3322.6024000000025</c:v>
                </c:pt>
                <c:pt idx="69">
                  <c:v>3428.8600000000024</c:v>
                </c:pt>
                <c:pt idx="70">
                  <c:v>3535.9744000000019</c:v>
                </c:pt>
                <c:pt idx="71">
                  <c:v>3643.9456000000023</c:v>
                </c:pt>
                <c:pt idx="72">
                  <c:v>3752.7736000000023</c:v>
                </c:pt>
                <c:pt idx="73">
                  <c:v>3862.4584000000018</c:v>
                </c:pt>
                <c:pt idx="74">
                  <c:v>3973.0000000000027</c:v>
                </c:pt>
                <c:pt idx="75">
                  <c:v>4084.3984000000019</c:v>
                </c:pt>
                <c:pt idx="76">
                  <c:v>4196.6536000000015</c:v>
                </c:pt>
                <c:pt idx="77">
                  <c:v>4309.7656000000015</c:v>
                </c:pt>
                <c:pt idx="78">
                  <c:v>4423.7344000000021</c:v>
                </c:pt>
                <c:pt idx="79">
                  <c:v>4552.0960000000005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'主角分析-非R'!$E$1</c:f>
              <c:strCache>
                <c:ptCount val="1"/>
                <c:pt idx="0">
                  <c:v>龙魂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'主角分析-非R'!$E$2:$E$81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168.46273510963735</c:v>
                </c:pt>
                <c:pt idx="26">
                  <c:v>191.38966799035228</c:v>
                </c:pt>
                <c:pt idx="27">
                  <c:v>212.4251557374221</c:v>
                </c:pt>
                <c:pt idx="28">
                  <c:v>235.80163632168046</c:v>
                </c:pt>
                <c:pt idx="29">
                  <c:v>256.40611120576824</c:v>
                </c:pt>
                <c:pt idx="30">
                  <c:v>378.30309947541014</c:v>
                </c:pt>
                <c:pt idx="31">
                  <c:v>393.28097307123443</c:v>
                </c:pt>
                <c:pt idx="32">
                  <c:v>393.28097307123443</c:v>
                </c:pt>
                <c:pt idx="33">
                  <c:v>680.58195824579218</c:v>
                </c:pt>
                <c:pt idx="34">
                  <c:v>731.69140683183241</c:v>
                </c:pt>
                <c:pt idx="35">
                  <c:v>788.33441747830454</c:v>
                </c:pt>
                <c:pt idx="36">
                  <c:v>1007.9542645095239</c:v>
                </c:pt>
                <c:pt idx="37">
                  <c:v>1062.6873782591813</c:v>
                </c:pt>
                <c:pt idx="38">
                  <c:v>1111.4817643721976</c:v>
                </c:pt>
                <c:pt idx="39">
                  <c:v>1173.519347461191</c:v>
                </c:pt>
                <c:pt idx="40">
                  <c:v>1490.4944786052467</c:v>
                </c:pt>
                <c:pt idx="41">
                  <c:v>1535.7933786530709</c:v>
                </c:pt>
                <c:pt idx="42">
                  <c:v>1535.7933786530709</c:v>
                </c:pt>
                <c:pt idx="43">
                  <c:v>2003.8048275034942</c:v>
                </c:pt>
                <c:pt idx="44">
                  <c:v>2266.3630458344001</c:v>
                </c:pt>
                <c:pt idx="45">
                  <c:v>2794.8900214894798</c:v>
                </c:pt>
                <c:pt idx="46">
                  <c:v>2914.5820975579181</c:v>
                </c:pt>
                <c:pt idx="47">
                  <c:v>3489.2462927671204</c:v>
                </c:pt>
                <c:pt idx="48">
                  <c:v>3591.9682751211658</c:v>
                </c:pt>
                <c:pt idx="49">
                  <c:v>3721.7751745193309</c:v>
                </c:pt>
                <c:pt idx="50">
                  <c:v>3842.3357689662407</c:v>
                </c:pt>
                <c:pt idx="51">
                  <c:v>3842.3357689662407</c:v>
                </c:pt>
                <c:pt idx="52">
                  <c:v>4539.8275680389434</c:v>
                </c:pt>
                <c:pt idx="53">
                  <c:v>5743.4262973947507</c:v>
                </c:pt>
                <c:pt idx="54">
                  <c:v>5931.3771728401889</c:v>
                </c:pt>
                <c:pt idx="55">
                  <c:v>7286.4428255551547</c:v>
                </c:pt>
                <c:pt idx="56">
                  <c:v>7507.6202956985217</c:v>
                </c:pt>
                <c:pt idx="57">
                  <c:v>7643.2381329843502</c:v>
                </c:pt>
                <c:pt idx="58">
                  <c:v>7824.0643874031757</c:v>
                </c:pt>
                <c:pt idx="59">
                  <c:v>8053.3337162103253</c:v>
                </c:pt>
                <c:pt idx="60">
                  <c:v>8211.2677190797658</c:v>
                </c:pt>
                <c:pt idx="61">
                  <c:v>8211.2677190797658</c:v>
                </c:pt>
                <c:pt idx="62">
                  <c:v>9220.0527998074122</c:v>
                </c:pt>
                <c:pt idx="63">
                  <c:v>9538.6697346938181</c:v>
                </c:pt>
                <c:pt idx="64">
                  <c:v>11976.422443986003</c:v>
                </c:pt>
                <c:pt idx="65">
                  <c:v>12322.574175714444</c:v>
                </c:pt>
                <c:pt idx="66">
                  <c:v>12643.553878023949</c:v>
                </c:pt>
                <c:pt idx="67">
                  <c:v>14928.958243079265</c:v>
                </c:pt>
                <c:pt idx="68">
                  <c:v>15302.644771649742</c:v>
                </c:pt>
                <c:pt idx="69">
                  <c:v>15604.021862347785</c:v>
                </c:pt>
                <c:pt idx="70">
                  <c:v>15604.021862347785</c:v>
                </c:pt>
                <c:pt idx="71">
                  <c:v>17020.123085540796</c:v>
                </c:pt>
                <c:pt idx="72">
                  <c:v>17497.542746703919</c:v>
                </c:pt>
                <c:pt idx="73">
                  <c:v>19832.67176451247</c:v>
                </c:pt>
                <c:pt idx="74">
                  <c:v>24369.945621837684</c:v>
                </c:pt>
                <c:pt idx="75">
                  <c:v>24843.259844889297</c:v>
                </c:pt>
                <c:pt idx="76">
                  <c:v>25280.25662640146</c:v>
                </c:pt>
                <c:pt idx="77">
                  <c:v>25787.229382537185</c:v>
                </c:pt>
                <c:pt idx="78">
                  <c:v>26294.531824903414</c:v>
                </c:pt>
                <c:pt idx="79">
                  <c:v>26858.264645146872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'主角分析-非R'!$F$1</c:f>
              <c:strCache>
                <c:ptCount val="1"/>
                <c:pt idx="0">
                  <c:v>命格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'主角分析-非R'!$F$2:$F$81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96</c:v>
                </c:pt>
                <c:pt idx="24">
                  <c:v>144</c:v>
                </c:pt>
                <c:pt idx="25">
                  <c:v>144</c:v>
                </c:pt>
                <c:pt idx="26">
                  <c:v>216</c:v>
                </c:pt>
                <c:pt idx="27">
                  <c:v>216</c:v>
                </c:pt>
                <c:pt idx="28">
                  <c:v>216</c:v>
                </c:pt>
                <c:pt idx="29">
                  <c:v>312.32</c:v>
                </c:pt>
                <c:pt idx="30">
                  <c:v>360.48</c:v>
                </c:pt>
                <c:pt idx="31">
                  <c:v>360.48</c:v>
                </c:pt>
                <c:pt idx="32">
                  <c:v>432.76</c:v>
                </c:pt>
                <c:pt idx="33">
                  <c:v>432.76</c:v>
                </c:pt>
                <c:pt idx="34">
                  <c:v>620.76</c:v>
                </c:pt>
                <c:pt idx="35">
                  <c:v>620.76</c:v>
                </c:pt>
                <c:pt idx="36">
                  <c:v>692.76</c:v>
                </c:pt>
                <c:pt idx="37">
                  <c:v>822.76</c:v>
                </c:pt>
                <c:pt idx="38">
                  <c:v>822.76</c:v>
                </c:pt>
                <c:pt idx="39">
                  <c:v>1082.8399999999999</c:v>
                </c:pt>
                <c:pt idx="40">
                  <c:v>1082.8399999999999</c:v>
                </c:pt>
                <c:pt idx="41">
                  <c:v>1082.8399999999999</c:v>
                </c:pt>
                <c:pt idx="42">
                  <c:v>1277.8399999999999</c:v>
                </c:pt>
                <c:pt idx="43">
                  <c:v>1407.92</c:v>
                </c:pt>
                <c:pt idx="44">
                  <c:v>1755.4</c:v>
                </c:pt>
                <c:pt idx="45">
                  <c:v>1755.4</c:v>
                </c:pt>
                <c:pt idx="46">
                  <c:v>1755.4</c:v>
                </c:pt>
                <c:pt idx="47">
                  <c:v>2145.42</c:v>
                </c:pt>
                <c:pt idx="48">
                  <c:v>2340.5</c:v>
                </c:pt>
                <c:pt idx="49">
                  <c:v>2763.5</c:v>
                </c:pt>
                <c:pt idx="50">
                  <c:v>2763.5</c:v>
                </c:pt>
                <c:pt idx="51">
                  <c:v>2827.5</c:v>
                </c:pt>
                <c:pt idx="52">
                  <c:v>3217.66</c:v>
                </c:pt>
                <c:pt idx="53">
                  <c:v>3217.66</c:v>
                </c:pt>
                <c:pt idx="54">
                  <c:v>3606.7799999999997</c:v>
                </c:pt>
                <c:pt idx="55">
                  <c:v>4073.42</c:v>
                </c:pt>
                <c:pt idx="56">
                  <c:v>4171.42</c:v>
                </c:pt>
                <c:pt idx="57">
                  <c:v>4269.42</c:v>
                </c:pt>
                <c:pt idx="58">
                  <c:v>4561.82</c:v>
                </c:pt>
                <c:pt idx="59">
                  <c:v>5225.46</c:v>
                </c:pt>
                <c:pt idx="60">
                  <c:v>5225.46</c:v>
                </c:pt>
                <c:pt idx="61">
                  <c:v>5849.98</c:v>
                </c:pt>
                <c:pt idx="62">
                  <c:v>6432.66</c:v>
                </c:pt>
                <c:pt idx="63">
                  <c:v>6432.66</c:v>
                </c:pt>
                <c:pt idx="64">
                  <c:v>7222.46</c:v>
                </c:pt>
                <c:pt idx="65">
                  <c:v>7749.2199999999993</c:v>
                </c:pt>
                <c:pt idx="66">
                  <c:v>9649.84</c:v>
                </c:pt>
                <c:pt idx="67">
                  <c:v>9649.84</c:v>
                </c:pt>
                <c:pt idx="68">
                  <c:v>9868.84</c:v>
                </c:pt>
                <c:pt idx="69">
                  <c:v>11361.28</c:v>
                </c:pt>
                <c:pt idx="70">
                  <c:v>12151.36</c:v>
                </c:pt>
                <c:pt idx="71">
                  <c:v>12151.36</c:v>
                </c:pt>
                <c:pt idx="72">
                  <c:v>14081.699999999999</c:v>
                </c:pt>
                <c:pt idx="73">
                  <c:v>14081.699999999999</c:v>
                </c:pt>
                <c:pt idx="74">
                  <c:v>15134.199999999999</c:v>
                </c:pt>
                <c:pt idx="75">
                  <c:v>16647.36</c:v>
                </c:pt>
                <c:pt idx="76">
                  <c:v>16647.36</c:v>
                </c:pt>
                <c:pt idx="77">
                  <c:v>18622.019999999997</c:v>
                </c:pt>
                <c:pt idx="78">
                  <c:v>18622.019999999997</c:v>
                </c:pt>
                <c:pt idx="79">
                  <c:v>20596.18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409824"/>
        <c:axId val="471410384"/>
      </c:lineChart>
      <c:catAx>
        <c:axId val="47140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410384"/>
        <c:crosses val="autoZero"/>
        <c:auto val="1"/>
        <c:lblAlgn val="ctr"/>
        <c:lblOffset val="100"/>
        <c:noMultiLvlLbl val="0"/>
      </c:catAx>
      <c:valAx>
        <c:axId val="4714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40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457200</xdr:colOff>
      <xdr:row>6</xdr:row>
      <xdr:rowOff>160020</xdr:rowOff>
    </xdr:from>
    <xdr:to>
      <xdr:col>42</xdr:col>
      <xdr:colOff>152400</xdr:colOff>
      <xdr:row>21</xdr:row>
      <xdr:rowOff>160020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396240</xdr:colOff>
      <xdr:row>7</xdr:row>
      <xdr:rowOff>114300</xdr:rowOff>
    </xdr:from>
    <xdr:to>
      <xdr:col>40</xdr:col>
      <xdr:colOff>259080</xdr:colOff>
      <xdr:row>26</xdr:row>
      <xdr:rowOff>38100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342900</xdr:colOff>
      <xdr:row>4</xdr:row>
      <xdr:rowOff>160020</xdr:rowOff>
    </xdr:from>
    <xdr:to>
      <xdr:col>21</xdr:col>
      <xdr:colOff>266700</xdr:colOff>
      <xdr:row>24</xdr:row>
      <xdr:rowOff>91440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198120</xdr:colOff>
      <xdr:row>3</xdr:row>
      <xdr:rowOff>106680</xdr:rowOff>
    </xdr:from>
    <xdr:to>
      <xdr:col>33</xdr:col>
      <xdr:colOff>906780</xdr:colOff>
      <xdr:row>5</xdr:row>
      <xdr:rowOff>30480</xdr:rowOff>
    </xdr:to>
    <xdr:sp macro="[0]!ThisWorkbook.UpdateMinggeData" textlink="">
      <xdr:nvSpPr>
        <xdr:cNvPr id="3" name="圆角矩形 2"/>
        <xdr:cNvSpPr/>
      </xdr:nvSpPr>
      <xdr:spPr>
        <a:xfrm>
          <a:off x="15125700" y="655320"/>
          <a:ext cx="708660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144780</xdr:colOff>
      <xdr:row>2</xdr:row>
      <xdr:rowOff>76200</xdr:rowOff>
    </xdr:from>
    <xdr:to>
      <xdr:col>33</xdr:col>
      <xdr:colOff>853440</xdr:colOff>
      <xdr:row>4</xdr:row>
      <xdr:rowOff>0</xdr:rowOff>
    </xdr:to>
    <xdr:sp macro="[0]!ThisWorkbook.UpdateMinggeData" textlink="">
      <xdr:nvSpPr>
        <xdr:cNvPr id="2" name="圆角矩形 1"/>
        <xdr:cNvSpPr/>
      </xdr:nvSpPr>
      <xdr:spPr>
        <a:xfrm>
          <a:off x="15072360" y="441960"/>
          <a:ext cx="708660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99060</xdr:colOff>
      <xdr:row>0</xdr:row>
      <xdr:rowOff>0</xdr:rowOff>
    </xdr:from>
    <xdr:to>
      <xdr:col>27</xdr:col>
      <xdr:colOff>7620</xdr:colOff>
      <xdr:row>1</xdr:row>
      <xdr:rowOff>137160</xdr:rowOff>
    </xdr:to>
    <xdr:sp macro="[0]!ThisWorkbook.UpdateEquipAttr" textlink="">
      <xdr:nvSpPr>
        <xdr:cNvPr id="2" name="圆角矩形 1"/>
        <xdr:cNvSpPr/>
      </xdr:nvSpPr>
      <xdr:spPr>
        <a:xfrm>
          <a:off x="12481560" y="0"/>
          <a:ext cx="78486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99060</xdr:colOff>
      <xdr:row>0</xdr:row>
      <xdr:rowOff>0</xdr:rowOff>
    </xdr:from>
    <xdr:to>
      <xdr:col>27</xdr:col>
      <xdr:colOff>7620</xdr:colOff>
      <xdr:row>1</xdr:row>
      <xdr:rowOff>137160</xdr:rowOff>
    </xdr:to>
    <xdr:sp macro="[0]!ThisWorkbook.UpdateEquipAttr" textlink="">
      <xdr:nvSpPr>
        <xdr:cNvPr id="3" name="圆角矩形 2"/>
        <xdr:cNvSpPr/>
      </xdr:nvSpPr>
      <xdr:spPr>
        <a:xfrm>
          <a:off x="16139160" y="0"/>
          <a:ext cx="78486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76200</xdr:colOff>
      <xdr:row>0</xdr:row>
      <xdr:rowOff>0</xdr:rowOff>
    </xdr:from>
    <xdr:to>
      <xdr:col>32</xdr:col>
      <xdr:colOff>251460</xdr:colOff>
      <xdr:row>1</xdr:row>
      <xdr:rowOff>137160</xdr:rowOff>
    </xdr:to>
    <xdr:sp macro="[0]!ThisWorkbook.UpdateMazaiAttr" textlink="">
      <xdr:nvSpPr>
        <xdr:cNvPr id="2" name="圆角矩形 1"/>
        <xdr:cNvSpPr/>
      </xdr:nvSpPr>
      <xdr:spPr>
        <a:xfrm>
          <a:off x="22402800" y="0"/>
          <a:ext cx="97536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76200</xdr:colOff>
      <xdr:row>0</xdr:row>
      <xdr:rowOff>0</xdr:rowOff>
    </xdr:from>
    <xdr:to>
      <xdr:col>32</xdr:col>
      <xdr:colOff>251460</xdr:colOff>
      <xdr:row>1</xdr:row>
      <xdr:rowOff>137160</xdr:rowOff>
    </xdr:to>
    <xdr:sp macro="[0]!ThisWorkbook.UpdateMazaiAttr" textlink="">
      <xdr:nvSpPr>
        <xdr:cNvPr id="2" name="圆角矩形 1"/>
        <xdr:cNvSpPr/>
      </xdr:nvSpPr>
      <xdr:spPr>
        <a:xfrm>
          <a:off x="22402800" y="0"/>
          <a:ext cx="97536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76200</xdr:colOff>
      <xdr:row>0</xdr:row>
      <xdr:rowOff>0</xdr:rowOff>
    </xdr:from>
    <xdr:to>
      <xdr:col>32</xdr:col>
      <xdr:colOff>251460</xdr:colOff>
      <xdr:row>1</xdr:row>
      <xdr:rowOff>137160</xdr:rowOff>
    </xdr:to>
    <xdr:sp macro="[0]!ThisWorkbook.UpdateMazaiAttr" textlink="">
      <xdr:nvSpPr>
        <xdr:cNvPr id="2" name="圆角矩形 1"/>
        <xdr:cNvSpPr/>
      </xdr:nvSpPr>
      <xdr:spPr>
        <a:xfrm>
          <a:off x="22631400" y="0"/>
          <a:ext cx="97536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99060</xdr:colOff>
      <xdr:row>0</xdr:row>
      <xdr:rowOff>0</xdr:rowOff>
    </xdr:from>
    <xdr:to>
      <xdr:col>9</xdr:col>
      <xdr:colOff>464820</xdr:colOff>
      <xdr:row>1</xdr:row>
      <xdr:rowOff>137160</xdr:rowOff>
    </xdr:to>
    <xdr:sp macro="[0]!ThisWorkbook.UPdateALlMazai" textlink="">
      <xdr:nvSpPr>
        <xdr:cNvPr id="5" name="圆角矩形 4"/>
        <xdr:cNvSpPr/>
      </xdr:nvSpPr>
      <xdr:spPr>
        <a:xfrm>
          <a:off x="5585460" y="0"/>
          <a:ext cx="97536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30480</xdr:colOff>
      <xdr:row>0</xdr:row>
      <xdr:rowOff>0</xdr:rowOff>
    </xdr:from>
    <xdr:to>
      <xdr:col>42</xdr:col>
      <xdr:colOff>396240</xdr:colOff>
      <xdr:row>1</xdr:row>
      <xdr:rowOff>137160</xdr:rowOff>
    </xdr:to>
    <xdr:sp macro="[0]!ThisWorkbook.UpdateSkillReadData" textlink="">
      <xdr:nvSpPr>
        <xdr:cNvPr id="2" name="圆角矩形 1"/>
        <xdr:cNvSpPr/>
      </xdr:nvSpPr>
      <xdr:spPr>
        <a:xfrm>
          <a:off x="26205180" y="0"/>
          <a:ext cx="97536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30480</xdr:colOff>
      <xdr:row>0</xdr:row>
      <xdr:rowOff>0</xdr:rowOff>
    </xdr:from>
    <xdr:to>
      <xdr:col>42</xdr:col>
      <xdr:colOff>396240</xdr:colOff>
      <xdr:row>1</xdr:row>
      <xdr:rowOff>137160</xdr:rowOff>
    </xdr:to>
    <xdr:sp macro="[0]!ThisWorkbook.UpdateSkillReadData" textlink="">
      <xdr:nvSpPr>
        <xdr:cNvPr id="2" name="圆角矩形 1"/>
        <xdr:cNvSpPr/>
      </xdr:nvSpPr>
      <xdr:spPr>
        <a:xfrm>
          <a:off x="26205180" y="0"/>
          <a:ext cx="116586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计算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219;&#211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320;&#2227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027;&#35282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&#34920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492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1629;&#26684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39532;&#20180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&#40857;&#3974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</sheetNames>
    <sheetDataSet>
      <sheetData sheetId="0">
        <row r="1">
          <cell r="B1" t="str">
            <v>属性类型</v>
          </cell>
          <cell r="C1" t="str">
            <v>属性ID</v>
          </cell>
        </row>
        <row r="2">
          <cell r="B2" t="str">
            <v>无属性</v>
          </cell>
          <cell r="C2">
            <v>0</v>
          </cell>
        </row>
        <row r="3">
          <cell r="B3" t="str">
            <v>生命</v>
          </cell>
          <cell r="C3">
            <v>1</v>
          </cell>
        </row>
        <row r="4">
          <cell r="B4" t="str">
            <v>攻击</v>
          </cell>
          <cell r="C4">
            <v>2</v>
          </cell>
        </row>
        <row r="5">
          <cell r="B5" t="str">
            <v>防御</v>
          </cell>
          <cell r="C5">
            <v>3</v>
          </cell>
        </row>
        <row r="6">
          <cell r="B6" t="str">
            <v>无属性</v>
          </cell>
          <cell r="C6">
            <v>4</v>
          </cell>
        </row>
        <row r="7">
          <cell r="B7" t="str">
            <v>无属性</v>
          </cell>
          <cell r="C7">
            <v>5</v>
          </cell>
        </row>
        <row r="8">
          <cell r="B8" t="str">
            <v>命中值</v>
          </cell>
          <cell r="C8">
            <v>6</v>
          </cell>
        </row>
        <row r="9">
          <cell r="B9" t="str">
            <v>闪避值</v>
          </cell>
          <cell r="C9">
            <v>7</v>
          </cell>
        </row>
        <row r="10">
          <cell r="B10" t="str">
            <v>暴击值</v>
          </cell>
          <cell r="C10">
            <v>8</v>
          </cell>
        </row>
        <row r="11">
          <cell r="B11" t="str">
            <v>韧性值</v>
          </cell>
          <cell r="C11">
            <v>9</v>
          </cell>
        </row>
        <row r="12">
          <cell r="B12" t="str">
            <v>暴击倍数</v>
          </cell>
          <cell r="C12">
            <v>10</v>
          </cell>
        </row>
        <row r="13">
          <cell r="B13" t="str">
            <v>无属性</v>
          </cell>
          <cell r="C13">
            <v>11</v>
          </cell>
        </row>
        <row r="14">
          <cell r="B14" t="str">
            <v>生命加成</v>
          </cell>
          <cell r="C14">
            <v>21</v>
          </cell>
        </row>
        <row r="15">
          <cell r="B15" t="str">
            <v>攻击加成</v>
          </cell>
          <cell r="C15">
            <v>22</v>
          </cell>
        </row>
        <row r="16">
          <cell r="B16" t="str">
            <v>防御加成</v>
          </cell>
          <cell r="C16">
            <v>23</v>
          </cell>
        </row>
        <row r="17">
          <cell r="B17" t="str">
            <v>伤害加深</v>
          </cell>
          <cell r="C17">
            <v>24</v>
          </cell>
        </row>
        <row r="18">
          <cell r="B18" t="str">
            <v>伤害减免</v>
          </cell>
          <cell r="C18">
            <v>25</v>
          </cell>
        </row>
        <row r="19">
          <cell r="B19"/>
          <cell r="C19"/>
        </row>
        <row r="20">
          <cell r="B20"/>
          <cell r="C20"/>
        </row>
        <row r="21">
          <cell r="B21"/>
          <cell r="C21"/>
        </row>
        <row r="22">
          <cell r="B22"/>
          <cell r="C22"/>
        </row>
        <row r="23">
          <cell r="B23"/>
          <cell r="C23"/>
        </row>
      </sheetData>
      <sheetData sheetId="1">
        <row r="12">
          <cell r="C12" t="str">
            <v>生命</v>
          </cell>
          <cell r="D12" t="str">
            <v>攻击</v>
          </cell>
          <cell r="E12" t="str">
            <v>防御</v>
          </cell>
          <cell r="F12" t="str">
            <v>闪避值</v>
          </cell>
          <cell r="G12" t="str">
            <v>命中值</v>
          </cell>
          <cell r="H12" t="str">
            <v>暴击值</v>
          </cell>
          <cell r="I12" t="str">
            <v>暴击倍数</v>
          </cell>
          <cell r="J12" t="str">
            <v>韧性值</v>
          </cell>
          <cell r="K12" t="str">
            <v>伤害减免</v>
          </cell>
          <cell r="L12" t="str">
            <v>伤害加深</v>
          </cell>
          <cell r="M12" t="str">
            <v>生命加成</v>
          </cell>
          <cell r="N12" t="str">
            <v>攻击加成</v>
          </cell>
          <cell r="O12" t="str">
            <v>防御加成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  <cell r="I13">
            <v>0.12</v>
          </cell>
          <cell r="J13">
            <v>0.18</v>
          </cell>
          <cell r="K13">
            <v>0.3</v>
          </cell>
          <cell r="L13">
            <v>0.3</v>
          </cell>
          <cell r="M13">
            <v>0.4</v>
          </cell>
          <cell r="N13">
            <v>0.36</v>
          </cell>
          <cell r="O13">
            <v>0.24</v>
          </cell>
        </row>
      </sheetData>
      <sheetData sheetId="2"/>
      <sheetData sheetId="3"/>
      <sheetData sheetId="4">
        <row r="5">
          <cell r="D5">
            <v>495.65999999999997</v>
          </cell>
        </row>
      </sheetData>
      <sheetData sheetId="5">
        <row r="5">
          <cell r="F5">
            <v>191.42640000000003</v>
          </cell>
        </row>
      </sheetData>
      <sheetData sheetId="6"/>
      <sheetData sheetId="7"/>
      <sheetData sheetId="8"/>
      <sheetData sheetId="9"/>
      <sheetData sheetId="10"/>
      <sheetData sheetId="11">
        <row r="1">
          <cell r="B1">
            <v>19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</sheetNames>
    <sheetDataSet>
      <sheetData sheetId="0"/>
      <sheetData sheetId="1">
        <row r="3">
          <cell r="V3">
            <v>200</v>
          </cell>
        </row>
        <row r="4">
          <cell r="V4">
            <v>403</v>
          </cell>
        </row>
        <row r="5">
          <cell r="V5">
            <v>609</v>
          </cell>
        </row>
        <row r="6">
          <cell r="V6">
            <v>823</v>
          </cell>
        </row>
        <row r="7">
          <cell r="V7">
            <v>1049</v>
          </cell>
        </row>
        <row r="8">
          <cell r="V8">
            <v>1294</v>
          </cell>
        </row>
        <row r="9">
          <cell r="V9">
            <v>1567</v>
          </cell>
        </row>
        <row r="10">
          <cell r="V10">
            <v>1878</v>
          </cell>
        </row>
        <row r="11">
          <cell r="V11">
            <v>2239</v>
          </cell>
        </row>
        <row r="12">
          <cell r="V12">
            <v>2665</v>
          </cell>
        </row>
        <row r="13">
          <cell r="V13">
            <v>3172</v>
          </cell>
        </row>
        <row r="14">
          <cell r="V14">
            <v>3778</v>
          </cell>
        </row>
        <row r="15">
          <cell r="V15">
            <v>4505</v>
          </cell>
        </row>
        <row r="16">
          <cell r="V16">
            <v>5376</v>
          </cell>
        </row>
        <row r="17">
          <cell r="V17">
            <v>6417</v>
          </cell>
        </row>
        <row r="18">
          <cell r="V18">
            <v>7657</v>
          </cell>
        </row>
        <row r="19">
          <cell r="V19">
            <v>9128</v>
          </cell>
        </row>
        <row r="20">
          <cell r="V20">
            <v>10864</v>
          </cell>
        </row>
        <row r="21">
          <cell r="V21">
            <v>12903</v>
          </cell>
        </row>
        <row r="22">
          <cell r="V22">
            <v>15287</v>
          </cell>
        </row>
        <row r="23">
          <cell r="V23">
            <v>18059</v>
          </cell>
        </row>
        <row r="24">
          <cell r="V24">
            <v>21267</v>
          </cell>
        </row>
        <row r="25">
          <cell r="V25">
            <v>24963</v>
          </cell>
        </row>
        <row r="26">
          <cell r="V26">
            <v>29201</v>
          </cell>
        </row>
        <row r="27">
          <cell r="V27">
            <v>34040</v>
          </cell>
        </row>
        <row r="28">
          <cell r="V28">
            <v>39543</v>
          </cell>
        </row>
        <row r="29">
          <cell r="V29">
            <v>45776</v>
          </cell>
        </row>
        <row r="30">
          <cell r="V30">
            <v>52810</v>
          </cell>
        </row>
        <row r="31">
          <cell r="V31">
            <v>60720</v>
          </cell>
        </row>
        <row r="32">
          <cell r="V32">
            <v>69585</v>
          </cell>
        </row>
        <row r="33">
          <cell r="V33">
            <v>79488</v>
          </cell>
        </row>
        <row r="34">
          <cell r="V34">
            <v>90519</v>
          </cell>
        </row>
        <row r="35">
          <cell r="V35">
            <v>102770</v>
          </cell>
        </row>
        <row r="36">
          <cell r="V36">
            <v>116338</v>
          </cell>
        </row>
        <row r="37">
          <cell r="V37">
            <v>131327</v>
          </cell>
        </row>
        <row r="38">
          <cell r="V38">
            <v>147844</v>
          </cell>
        </row>
        <row r="39">
          <cell r="V39">
            <v>166003</v>
          </cell>
        </row>
        <row r="40">
          <cell r="V40">
            <v>185921</v>
          </cell>
        </row>
        <row r="41">
          <cell r="V41">
            <v>207722</v>
          </cell>
        </row>
        <row r="42">
          <cell r="V42">
            <v>231535</v>
          </cell>
        </row>
        <row r="43">
          <cell r="V43">
            <v>257495</v>
          </cell>
        </row>
        <row r="44">
          <cell r="V44">
            <v>285742</v>
          </cell>
        </row>
        <row r="45">
          <cell r="V45">
            <v>316423</v>
          </cell>
        </row>
        <row r="46">
          <cell r="V46">
            <v>349690</v>
          </cell>
        </row>
        <row r="47">
          <cell r="V47">
            <v>385701</v>
          </cell>
        </row>
        <row r="48">
          <cell r="V48">
            <v>424620</v>
          </cell>
        </row>
        <row r="49">
          <cell r="V49">
            <v>466619</v>
          </cell>
        </row>
        <row r="50">
          <cell r="V50">
            <v>511874</v>
          </cell>
        </row>
        <row r="51">
          <cell r="V51">
            <v>560570</v>
          </cell>
        </row>
        <row r="52">
          <cell r="V52">
            <v>612897</v>
          </cell>
        </row>
        <row r="53">
          <cell r="V53">
            <v>669052</v>
          </cell>
        </row>
        <row r="54">
          <cell r="V54">
            <v>729239</v>
          </cell>
        </row>
        <row r="55">
          <cell r="V55">
            <v>793669</v>
          </cell>
        </row>
        <row r="56">
          <cell r="V56">
            <v>862561</v>
          </cell>
        </row>
        <row r="57">
          <cell r="V57">
            <v>936140</v>
          </cell>
        </row>
        <row r="58">
          <cell r="V58">
            <v>1014639</v>
          </cell>
        </row>
        <row r="59">
          <cell r="V59">
            <v>1098298</v>
          </cell>
        </row>
        <row r="60">
          <cell r="V60">
            <v>1187364</v>
          </cell>
        </row>
        <row r="61">
          <cell r="V61">
            <v>1282094</v>
          </cell>
        </row>
        <row r="62">
          <cell r="V62">
            <v>1382750</v>
          </cell>
        </row>
        <row r="63">
          <cell r="V63">
            <v>1489604</v>
          </cell>
        </row>
        <row r="64">
          <cell r="V64">
            <v>1602936</v>
          </cell>
        </row>
        <row r="65">
          <cell r="V65">
            <v>1723032</v>
          </cell>
        </row>
        <row r="66">
          <cell r="V66">
            <v>1850189</v>
          </cell>
        </row>
        <row r="67">
          <cell r="V67">
            <v>1984710</v>
          </cell>
        </row>
        <row r="68">
          <cell r="V68">
            <v>2126908</v>
          </cell>
        </row>
        <row r="69">
          <cell r="V69">
            <v>2277105</v>
          </cell>
        </row>
        <row r="70">
          <cell r="V70">
            <v>2435630</v>
          </cell>
        </row>
        <row r="71">
          <cell r="V71">
            <v>2602822</v>
          </cell>
        </row>
        <row r="72">
          <cell r="V72">
            <v>2779029</v>
          </cell>
        </row>
        <row r="73">
          <cell r="V73">
            <v>2964607</v>
          </cell>
        </row>
        <row r="74">
          <cell r="V74">
            <v>3159923</v>
          </cell>
        </row>
        <row r="75">
          <cell r="V75">
            <v>3365352</v>
          </cell>
        </row>
        <row r="76">
          <cell r="V76">
            <v>3581279</v>
          </cell>
        </row>
        <row r="77">
          <cell r="V77">
            <v>3808098</v>
          </cell>
        </row>
        <row r="78">
          <cell r="V78">
            <v>4046213</v>
          </cell>
        </row>
        <row r="79">
          <cell r="V79">
            <v>4296038</v>
          </cell>
        </row>
        <row r="80">
          <cell r="V80">
            <v>4557996</v>
          </cell>
        </row>
        <row r="81">
          <cell r="V81">
            <v>4832521</v>
          </cell>
        </row>
        <row r="82">
          <cell r="V82">
            <v>5120057</v>
          </cell>
        </row>
        <row r="83">
          <cell r="V83">
            <v>5421058</v>
          </cell>
        </row>
        <row r="84">
          <cell r="V84">
            <v>5735988</v>
          </cell>
        </row>
        <row r="85">
          <cell r="V85">
            <v>6065322</v>
          </cell>
        </row>
        <row r="86">
          <cell r="V86">
            <v>6409545</v>
          </cell>
        </row>
        <row r="87">
          <cell r="V87">
            <v>6769153</v>
          </cell>
        </row>
        <row r="88">
          <cell r="V88">
            <v>7144653</v>
          </cell>
        </row>
        <row r="89">
          <cell r="V89">
            <v>7536562</v>
          </cell>
        </row>
        <row r="90">
          <cell r="V90">
            <v>7945410</v>
          </cell>
        </row>
        <row r="91">
          <cell r="V91">
            <v>8371737</v>
          </cell>
        </row>
        <row r="92">
          <cell r="V92">
            <v>8816093</v>
          </cell>
        </row>
        <row r="93">
          <cell r="V93">
            <v>9279042</v>
          </cell>
        </row>
        <row r="94">
          <cell r="V94">
            <v>9761157</v>
          </cell>
        </row>
        <row r="95">
          <cell r="V95">
            <v>10263024</v>
          </cell>
        </row>
        <row r="96">
          <cell r="V96">
            <v>10785241</v>
          </cell>
        </row>
        <row r="97">
          <cell r="V97">
            <v>11328417</v>
          </cell>
        </row>
        <row r="98">
          <cell r="V98">
            <v>11893173</v>
          </cell>
        </row>
        <row r="99">
          <cell r="V99">
            <v>12480143</v>
          </cell>
        </row>
        <row r="100">
          <cell r="V100">
            <v>13089972</v>
          </cell>
        </row>
        <row r="101">
          <cell r="V101">
            <v>13723317</v>
          </cell>
        </row>
      </sheetData>
      <sheetData sheetId="2"/>
      <sheetData sheetId="3"/>
      <sheetData sheetId="4"/>
      <sheetData sheetId="5"/>
      <sheetData sheetId="6"/>
      <sheetData sheetId="7">
        <row r="5">
          <cell r="AC5">
            <v>20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任务"/>
      <sheetName val="D_日常任务"/>
      <sheetName val="D_新手引导"/>
      <sheetName val="D_成就任务"/>
      <sheetName val="任务辅助表"/>
      <sheetName val="任务经验掉落配置表"/>
      <sheetName val="任务剧情配置表"/>
      <sheetName val="日常任务辅助表"/>
      <sheetName val="任务配置辅助表"/>
      <sheetName val="日常任务配置"/>
      <sheetName val="成就任务配置"/>
      <sheetName val="任务运算表"/>
      <sheetName val="日常任务运算表"/>
    </sheetNames>
    <sheetDataSet>
      <sheetData sheetId="0" refreshError="1"/>
      <sheetData sheetId="1" refreshError="1"/>
      <sheetData sheetId="2" refreshError="1"/>
      <sheetData sheetId="3">
        <row r="8">
          <cell r="G8">
            <v>1001</v>
          </cell>
        </row>
      </sheetData>
      <sheetData sheetId="4" refreshError="1"/>
      <sheetData sheetId="5">
        <row r="2">
          <cell r="P2">
            <v>14</v>
          </cell>
        </row>
        <row r="3">
          <cell r="C3" t="str">
            <v>任务ID</v>
          </cell>
          <cell r="D3" t="str">
            <v>任务名称</v>
          </cell>
          <cell r="E3" t="str">
            <v>前置任务</v>
          </cell>
          <cell r="F3" t="str">
            <v>后续任务快捷</v>
          </cell>
          <cell r="G3" t="str">
            <v>前置任务快捷</v>
          </cell>
          <cell r="H3" t="str">
            <v>任务大类</v>
          </cell>
          <cell r="I3" t="str">
            <v>任务等级</v>
          </cell>
          <cell r="J3" t="str">
            <v>副本类型</v>
          </cell>
          <cell r="K3" t="str">
            <v>副本类型ID</v>
          </cell>
          <cell r="L3" t="str">
            <v>BOSS名字</v>
          </cell>
          <cell r="M3" t="str">
            <v>BOSSID</v>
          </cell>
          <cell r="N3" t="str">
            <v>任务参考等级</v>
          </cell>
          <cell r="O3" t="str">
            <v>关卡等级参考</v>
          </cell>
          <cell r="P3" t="str">
            <v>副本关卡ID</v>
          </cell>
          <cell r="Q3" t="str">
            <v>副本关卡</v>
          </cell>
          <cell r="R3" t="str">
            <v>打怪章</v>
          </cell>
          <cell r="S3" t="str">
            <v>打击次数</v>
          </cell>
          <cell r="T3" t="str">
            <v>经验</v>
          </cell>
          <cell r="U3" t="str">
            <v>金币</v>
          </cell>
          <cell r="V3" t="str">
            <v>钻石</v>
          </cell>
          <cell r="W3" t="str">
            <v>龙魂</v>
          </cell>
        </row>
        <row r="4">
          <cell r="C4">
            <v>1001</v>
          </cell>
          <cell r="D4" t="str">
            <v>初入江湖</v>
          </cell>
          <cell r="E4" t="str">
            <v>0</v>
          </cell>
          <cell r="F4" t="str">
            <v>习得技能</v>
          </cell>
          <cell r="H4">
            <v>1</v>
          </cell>
          <cell r="I4">
            <v>1</v>
          </cell>
          <cell r="J4" t="str">
            <v>打怪</v>
          </cell>
          <cell r="K4">
            <v>2</v>
          </cell>
          <cell r="M4">
            <v>111101</v>
          </cell>
          <cell r="N4">
            <v>1</v>
          </cell>
          <cell r="O4">
            <v>0</v>
          </cell>
          <cell r="P4">
            <v>1010</v>
          </cell>
          <cell r="Q4" t="str">
            <v>新手关卡</v>
          </cell>
          <cell r="R4">
            <v>0</v>
          </cell>
          <cell r="S4">
            <v>1</v>
          </cell>
          <cell r="T4">
            <v>120</v>
          </cell>
          <cell r="U4">
            <v>1000</v>
          </cell>
          <cell r="V4">
            <v>0</v>
          </cell>
          <cell r="W4">
            <v>0</v>
          </cell>
        </row>
        <row r="5">
          <cell r="C5">
            <v>1002</v>
          </cell>
          <cell r="D5" t="str">
            <v>必备之物</v>
          </cell>
          <cell r="E5">
            <v>3001</v>
          </cell>
          <cell r="F5" t="str">
            <v>勇闯西贡</v>
          </cell>
          <cell r="G5" t="str">
            <v>狩猎巴闭</v>
          </cell>
          <cell r="H5">
            <v>1</v>
          </cell>
          <cell r="I5">
            <v>1</v>
          </cell>
          <cell r="J5" t="str">
            <v>对话</v>
          </cell>
          <cell r="K5">
            <v>1</v>
          </cell>
          <cell r="M5">
            <v>0</v>
          </cell>
          <cell r="N5">
            <v>1</v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>
            <v>0</v>
          </cell>
          <cell r="T5">
            <v>128</v>
          </cell>
          <cell r="U5">
            <v>336</v>
          </cell>
          <cell r="V5">
            <v>0</v>
          </cell>
          <cell r="W5">
            <v>0</v>
          </cell>
        </row>
        <row r="6">
          <cell r="C6">
            <v>1003</v>
          </cell>
          <cell r="D6" t="str">
            <v>勇闯西贡</v>
          </cell>
          <cell r="E6">
            <v>1002</v>
          </cell>
          <cell r="F6" t="str">
            <v>戏逗小结巴</v>
          </cell>
          <cell r="G6" t="str">
            <v>必备之物</v>
          </cell>
          <cell r="H6">
            <v>1</v>
          </cell>
          <cell r="I6">
            <v>1</v>
          </cell>
          <cell r="J6" t="str">
            <v>打怪</v>
          </cell>
          <cell r="K6">
            <v>2</v>
          </cell>
          <cell r="M6">
            <v>112104</v>
          </cell>
          <cell r="N6">
            <v>3</v>
          </cell>
          <cell r="O6">
            <v>0</v>
          </cell>
          <cell r="P6">
            <v>1002</v>
          </cell>
          <cell r="Q6" t="str">
            <v>西贡打大傻</v>
          </cell>
          <cell r="R6">
            <v>1</v>
          </cell>
          <cell r="S6">
            <v>1</v>
          </cell>
          <cell r="T6">
            <v>136</v>
          </cell>
          <cell r="U6">
            <v>348</v>
          </cell>
          <cell r="V6">
            <v>0</v>
          </cell>
          <cell r="W6">
            <v>0</v>
          </cell>
        </row>
        <row r="7">
          <cell r="C7">
            <v>1004</v>
          </cell>
          <cell r="D7" t="str">
            <v>习得技能</v>
          </cell>
          <cell r="E7">
            <v>1001</v>
          </cell>
          <cell r="F7" t="str">
            <v>狩猎巴闭</v>
          </cell>
          <cell r="G7" t="str">
            <v>初入江湖</v>
          </cell>
          <cell r="H7">
            <v>1</v>
          </cell>
          <cell r="I7">
            <v>1</v>
          </cell>
          <cell r="J7" t="str">
            <v>升级技能</v>
          </cell>
          <cell r="K7">
            <v>11</v>
          </cell>
          <cell r="M7">
            <v>0</v>
          </cell>
          <cell r="N7">
            <v>3</v>
          </cell>
          <cell r="O7" t="str">
            <v/>
          </cell>
          <cell r="Q7">
            <v>0</v>
          </cell>
          <cell r="S7">
            <v>0</v>
          </cell>
          <cell r="T7">
            <v>122</v>
          </cell>
          <cell r="U7">
            <v>312</v>
          </cell>
          <cell r="V7">
            <v>0</v>
          </cell>
          <cell r="W7">
            <v>0</v>
          </cell>
        </row>
        <row r="8">
          <cell r="C8">
            <v>1005</v>
          </cell>
          <cell r="D8" t="str">
            <v>召见</v>
          </cell>
          <cell r="E8">
            <v>1006</v>
          </cell>
          <cell r="F8" t="str">
            <v>陷阱</v>
          </cell>
          <cell r="G8" t="str">
            <v>戏逗小结巴</v>
          </cell>
          <cell r="H8">
            <v>1</v>
          </cell>
          <cell r="I8">
            <v>1</v>
          </cell>
          <cell r="J8" t="str">
            <v>对话</v>
          </cell>
          <cell r="K8">
            <v>1</v>
          </cell>
          <cell r="M8">
            <v>0</v>
          </cell>
          <cell r="N8">
            <v>3</v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>
            <v>0</v>
          </cell>
          <cell r="T8">
            <v>153</v>
          </cell>
          <cell r="U8">
            <v>372</v>
          </cell>
          <cell r="V8">
            <v>0</v>
          </cell>
          <cell r="W8">
            <v>0</v>
          </cell>
        </row>
        <row r="9">
          <cell r="C9">
            <v>1006</v>
          </cell>
          <cell r="D9" t="str">
            <v>戏逗小结巴</v>
          </cell>
          <cell r="E9">
            <v>1003</v>
          </cell>
          <cell r="F9" t="str">
            <v>召见</v>
          </cell>
          <cell r="G9" t="str">
            <v>勇闯西贡</v>
          </cell>
          <cell r="H9">
            <v>1</v>
          </cell>
          <cell r="I9">
            <v>1</v>
          </cell>
          <cell r="J9" t="str">
            <v>打怪</v>
          </cell>
          <cell r="K9">
            <v>2</v>
          </cell>
          <cell r="M9">
            <v>113104</v>
          </cell>
          <cell r="N9">
            <v>4</v>
          </cell>
          <cell r="O9">
            <v>0</v>
          </cell>
          <cell r="P9">
            <v>1003</v>
          </cell>
          <cell r="Q9" t="str">
            <v>戏逗小结巴</v>
          </cell>
          <cell r="R9">
            <v>1</v>
          </cell>
          <cell r="S9">
            <v>1</v>
          </cell>
          <cell r="T9">
            <v>142</v>
          </cell>
          <cell r="U9">
            <v>360</v>
          </cell>
          <cell r="V9">
            <v>0</v>
          </cell>
          <cell r="W9">
            <v>0</v>
          </cell>
        </row>
        <row r="10">
          <cell r="C10">
            <v>1008</v>
          </cell>
          <cell r="D10" t="str">
            <v>陷阱</v>
          </cell>
          <cell r="E10">
            <v>1005</v>
          </cell>
          <cell r="F10" t="str">
            <v>追查线索</v>
          </cell>
          <cell r="G10" t="str">
            <v>召见</v>
          </cell>
          <cell r="H10">
            <v>1</v>
          </cell>
          <cell r="I10">
            <v>1</v>
          </cell>
          <cell r="J10" t="str">
            <v>打怪</v>
          </cell>
          <cell r="K10">
            <v>2</v>
          </cell>
          <cell r="M10">
            <v>115104</v>
          </cell>
          <cell r="N10">
            <v>6</v>
          </cell>
          <cell r="O10">
            <v>0</v>
          </cell>
          <cell r="P10">
            <v>1005</v>
          </cell>
          <cell r="Q10" t="str">
            <v>遭遇埋伏</v>
          </cell>
          <cell r="R10">
            <v>1</v>
          </cell>
          <cell r="S10">
            <v>1</v>
          </cell>
          <cell r="T10">
            <v>174</v>
          </cell>
          <cell r="U10">
            <v>384</v>
          </cell>
          <cell r="V10">
            <v>0</v>
          </cell>
          <cell r="W10">
            <v>0</v>
          </cell>
        </row>
        <row r="11">
          <cell r="C11">
            <v>1010</v>
          </cell>
          <cell r="D11" t="str">
            <v>追查线索</v>
          </cell>
          <cell r="E11">
            <v>1008</v>
          </cell>
          <cell r="F11" t="str">
            <v>B哥遇害</v>
          </cell>
          <cell r="G11" t="str">
            <v>陷阱</v>
          </cell>
          <cell r="H11">
            <v>1</v>
          </cell>
          <cell r="I11">
            <v>1</v>
          </cell>
          <cell r="J11" t="str">
            <v>对话</v>
          </cell>
          <cell r="K11">
            <v>1</v>
          </cell>
          <cell r="M11">
            <v>0</v>
          </cell>
          <cell r="N11">
            <v>6</v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>
            <v>0</v>
          </cell>
          <cell r="T11">
            <v>202</v>
          </cell>
          <cell r="U11">
            <v>396</v>
          </cell>
          <cell r="V11">
            <v>0</v>
          </cell>
          <cell r="W11">
            <v>0</v>
          </cell>
        </row>
        <row r="12">
          <cell r="C12">
            <v>1011</v>
          </cell>
          <cell r="D12" t="str">
            <v>B哥遇害</v>
          </cell>
          <cell r="E12">
            <v>1010</v>
          </cell>
          <cell r="F12" t="str">
            <v>截杀靓坤</v>
          </cell>
          <cell r="G12" t="str">
            <v>追查线索</v>
          </cell>
          <cell r="H12">
            <v>1</v>
          </cell>
          <cell r="I12">
            <v>1</v>
          </cell>
          <cell r="J12" t="str">
            <v>打怪</v>
          </cell>
          <cell r="K12">
            <v>2</v>
          </cell>
          <cell r="M12">
            <v>117104</v>
          </cell>
          <cell r="N12">
            <v>8</v>
          </cell>
          <cell r="O12">
            <v>0</v>
          </cell>
          <cell r="P12">
            <v>1007</v>
          </cell>
          <cell r="Q12" t="str">
            <v>B哥遇害</v>
          </cell>
          <cell r="R12">
            <v>1</v>
          </cell>
          <cell r="S12">
            <v>1</v>
          </cell>
          <cell r="T12">
            <v>239</v>
          </cell>
          <cell r="U12">
            <v>408</v>
          </cell>
          <cell r="V12">
            <v>0</v>
          </cell>
          <cell r="W12">
            <v>0</v>
          </cell>
        </row>
        <row r="13">
          <cell r="C13">
            <v>1012</v>
          </cell>
          <cell r="D13" t="str">
            <v>截杀靓坤</v>
          </cell>
          <cell r="E13">
            <v>1011</v>
          </cell>
          <cell r="F13" t="str">
            <v>猛龙过江</v>
          </cell>
          <cell r="G13" t="str">
            <v>B哥遇害</v>
          </cell>
          <cell r="H13">
            <v>1</v>
          </cell>
          <cell r="I13">
            <v>1</v>
          </cell>
          <cell r="J13" t="str">
            <v>打怪</v>
          </cell>
          <cell r="K13">
            <v>2</v>
          </cell>
          <cell r="M13">
            <v>119104</v>
          </cell>
          <cell r="N13">
            <v>10</v>
          </cell>
          <cell r="O13">
            <v>0</v>
          </cell>
          <cell r="P13">
            <v>1009</v>
          </cell>
          <cell r="Q13" t="str">
            <v>合力毙靓坤</v>
          </cell>
          <cell r="R13">
            <v>1</v>
          </cell>
          <cell r="S13">
            <v>1</v>
          </cell>
          <cell r="T13">
            <v>284</v>
          </cell>
          <cell r="U13">
            <v>420</v>
          </cell>
          <cell r="V13">
            <v>0</v>
          </cell>
          <cell r="W13">
            <v>0</v>
          </cell>
        </row>
        <row r="14">
          <cell r="C14">
            <v>1013</v>
          </cell>
          <cell r="D14" t="str">
            <v>猛龙过江</v>
          </cell>
          <cell r="E14">
            <v>1012</v>
          </cell>
          <cell r="F14" t="str">
            <v>傲气冲天</v>
          </cell>
          <cell r="G14" t="str">
            <v>截杀靓坤</v>
          </cell>
          <cell r="H14">
            <v>1</v>
          </cell>
          <cell r="I14">
            <v>1</v>
          </cell>
          <cell r="J14" t="str">
            <v>对话</v>
          </cell>
          <cell r="K14">
            <v>1</v>
          </cell>
          <cell r="M14">
            <v>0</v>
          </cell>
          <cell r="N14">
            <v>10</v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>
            <v>0</v>
          </cell>
          <cell r="T14">
            <v>339</v>
          </cell>
          <cell r="U14">
            <v>432</v>
          </cell>
          <cell r="V14">
            <v>0</v>
          </cell>
          <cell r="W14">
            <v>0</v>
          </cell>
        </row>
        <row r="15">
          <cell r="C15">
            <v>1014</v>
          </cell>
          <cell r="D15" t="str">
            <v>傲气冲天</v>
          </cell>
          <cell r="E15">
            <v>1013</v>
          </cell>
          <cell r="F15" t="str">
            <v>伏击张议员</v>
          </cell>
          <cell r="G15" t="str">
            <v>猛龙过江</v>
          </cell>
          <cell r="H15">
            <v>1</v>
          </cell>
          <cell r="I15">
            <v>1</v>
          </cell>
          <cell r="J15" t="str">
            <v>打怪</v>
          </cell>
          <cell r="K15">
            <v>2</v>
          </cell>
          <cell r="M15">
            <v>121104</v>
          </cell>
          <cell r="N15">
            <v>11</v>
          </cell>
          <cell r="O15">
            <v>0</v>
          </cell>
          <cell r="P15">
            <v>2001</v>
          </cell>
          <cell r="Q15" t="str">
            <v>协助山鸡</v>
          </cell>
          <cell r="R15">
            <v>2</v>
          </cell>
          <cell r="S15">
            <v>1</v>
          </cell>
          <cell r="T15">
            <v>407</v>
          </cell>
          <cell r="U15">
            <v>444</v>
          </cell>
          <cell r="V15">
            <v>0</v>
          </cell>
          <cell r="W15">
            <v>0</v>
          </cell>
        </row>
        <row r="16">
          <cell r="C16">
            <v>1015</v>
          </cell>
          <cell r="D16" t="str">
            <v>伏击张议员</v>
          </cell>
          <cell r="E16">
            <v>1014</v>
          </cell>
          <cell r="F16" t="str">
            <v>阴云密布</v>
          </cell>
          <cell r="G16" t="str">
            <v>傲气冲天</v>
          </cell>
          <cell r="H16">
            <v>1</v>
          </cell>
          <cell r="I16">
            <v>1</v>
          </cell>
          <cell r="J16" t="str">
            <v>打怪</v>
          </cell>
          <cell r="K16">
            <v>2</v>
          </cell>
          <cell r="M16">
            <v>122104</v>
          </cell>
          <cell r="N16">
            <v>12</v>
          </cell>
          <cell r="O16">
            <v>0</v>
          </cell>
          <cell r="P16">
            <v>2002</v>
          </cell>
          <cell r="Q16" t="str">
            <v>伏击张议员</v>
          </cell>
          <cell r="R16">
            <v>2</v>
          </cell>
          <cell r="S16">
            <v>1</v>
          </cell>
          <cell r="T16">
            <v>488</v>
          </cell>
          <cell r="U16">
            <v>456</v>
          </cell>
          <cell r="V16">
            <v>0</v>
          </cell>
          <cell r="W16">
            <v>0</v>
          </cell>
        </row>
        <row r="17">
          <cell r="C17">
            <v>1016</v>
          </cell>
          <cell r="D17" t="str">
            <v>阴云密布</v>
          </cell>
          <cell r="E17">
            <v>1015</v>
          </cell>
          <cell r="F17" t="str">
            <v>联络蒋生</v>
          </cell>
          <cell r="G17" t="str">
            <v>伏击张议员</v>
          </cell>
          <cell r="H17">
            <v>1</v>
          </cell>
          <cell r="I17">
            <v>1</v>
          </cell>
          <cell r="J17" t="str">
            <v>对话</v>
          </cell>
          <cell r="K17">
            <v>1</v>
          </cell>
          <cell r="M17">
            <v>0</v>
          </cell>
          <cell r="N17">
            <v>12</v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>
            <v>0</v>
          </cell>
          <cell r="T17">
            <v>583</v>
          </cell>
          <cell r="U17">
            <v>468</v>
          </cell>
          <cell r="V17">
            <v>0</v>
          </cell>
          <cell r="W17">
            <v>0</v>
          </cell>
        </row>
        <row r="18">
          <cell r="C18">
            <v>1017</v>
          </cell>
          <cell r="D18" t="str">
            <v>蒋生遇雷功</v>
          </cell>
          <cell r="E18">
            <v>3004</v>
          </cell>
          <cell r="F18" t="str">
            <v>重返洪兴</v>
          </cell>
          <cell r="G18" t="str">
            <v>联络蒋生</v>
          </cell>
          <cell r="H18">
            <v>1</v>
          </cell>
          <cell r="I18">
            <v>1</v>
          </cell>
          <cell r="J18" t="str">
            <v>打怪</v>
          </cell>
          <cell r="K18">
            <v>2</v>
          </cell>
          <cell r="M18">
            <v>123104</v>
          </cell>
          <cell r="N18">
            <v>13</v>
          </cell>
          <cell r="O18">
            <v>0</v>
          </cell>
          <cell r="P18">
            <v>2003</v>
          </cell>
          <cell r="Q18" t="str">
            <v>蒋生遇雷功</v>
          </cell>
          <cell r="R18">
            <v>2</v>
          </cell>
          <cell r="S18">
            <v>1</v>
          </cell>
          <cell r="T18">
            <v>824</v>
          </cell>
          <cell r="U18">
            <v>492</v>
          </cell>
          <cell r="V18">
            <v>0</v>
          </cell>
          <cell r="W18">
            <v>0</v>
          </cell>
        </row>
        <row r="19">
          <cell r="C19">
            <v>1018</v>
          </cell>
          <cell r="D19" t="str">
            <v>重返洪兴</v>
          </cell>
          <cell r="E19">
            <v>1017</v>
          </cell>
          <cell r="F19" t="str">
            <v>以武服人</v>
          </cell>
          <cell r="G19" t="str">
            <v>蒋生遇雷功</v>
          </cell>
          <cell r="H19">
            <v>1</v>
          </cell>
          <cell r="I19">
            <v>1</v>
          </cell>
          <cell r="J19" t="str">
            <v>对话</v>
          </cell>
          <cell r="K19">
            <v>1</v>
          </cell>
          <cell r="M19">
            <v>0</v>
          </cell>
          <cell r="N19">
            <v>13</v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>
            <v>0</v>
          </cell>
          <cell r="T19">
            <v>972</v>
          </cell>
          <cell r="U19">
            <v>504</v>
          </cell>
          <cell r="V19">
            <v>0</v>
          </cell>
          <cell r="W19">
            <v>0</v>
          </cell>
        </row>
        <row r="20">
          <cell r="C20">
            <v>1019</v>
          </cell>
          <cell r="D20" t="str">
            <v>以武服人</v>
          </cell>
          <cell r="E20">
            <v>1018</v>
          </cell>
          <cell r="F20" t="str">
            <v>精英副本</v>
          </cell>
          <cell r="G20" t="str">
            <v>重返洪兴</v>
          </cell>
          <cell r="H20">
            <v>1</v>
          </cell>
          <cell r="I20">
            <v>1</v>
          </cell>
          <cell r="J20" t="str">
            <v>打怪</v>
          </cell>
          <cell r="K20">
            <v>2</v>
          </cell>
          <cell r="M20">
            <v>125104</v>
          </cell>
          <cell r="N20">
            <v>15</v>
          </cell>
          <cell r="O20">
            <v>0</v>
          </cell>
          <cell r="P20">
            <v>2005</v>
          </cell>
          <cell r="Q20" t="str">
            <v>约战大飞</v>
          </cell>
          <cell r="R20">
            <v>2</v>
          </cell>
          <cell r="S20">
            <v>1</v>
          </cell>
          <cell r="T20">
            <v>1000</v>
          </cell>
          <cell r="U20">
            <v>516</v>
          </cell>
          <cell r="V20">
            <v>0</v>
          </cell>
          <cell r="W20">
            <v>0</v>
          </cell>
        </row>
        <row r="21">
          <cell r="C21">
            <v>1020</v>
          </cell>
          <cell r="D21" t="str">
            <v>和谈</v>
          </cell>
          <cell r="E21">
            <v>2201</v>
          </cell>
          <cell r="F21" t="str">
            <v>遭遇诬陷</v>
          </cell>
          <cell r="G21" t="str">
            <v>精英副本</v>
          </cell>
          <cell r="H21">
            <v>1</v>
          </cell>
          <cell r="I21">
            <v>1</v>
          </cell>
          <cell r="J21" t="str">
            <v>对话</v>
          </cell>
          <cell r="K21">
            <v>1</v>
          </cell>
          <cell r="M21">
            <v>0</v>
          </cell>
          <cell r="N21">
            <v>15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>
            <v>0</v>
          </cell>
          <cell r="T21">
            <v>1000</v>
          </cell>
          <cell r="U21">
            <v>564</v>
          </cell>
          <cell r="V21">
            <v>0</v>
          </cell>
          <cell r="W21">
            <v>0</v>
          </cell>
        </row>
        <row r="22">
          <cell r="C22">
            <v>1021</v>
          </cell>
          <cell r="D22" t="str">
            <v>遭遇诬陷</v>
          </cell>
          <cell r="E22">
            <v>1020</v>
          </cell>
          <cell r="F22" t="str">
            <v>力破阴谋</v>
          </cell>
          <cell r="G22" t="str">
            <v>和谈</v>
          </cell>
          <cell r="H22">
            <v>1</v>
          </cell>
          <cell r="I22">
            <v>1</v>
          </cell>
          <cell r="J22" t="str">
            <v>打怪</v>
          </cell>
          <cell r="K22">
            <v>2</v>
          </cell>
          <cell r="M22">
            <v>127104</v>
          </cell>
          <cell r="N22">
            <v>17</v>
          </cell>
          <cell r="O22">
            <v>0</v>
          </cell>
          <cell r="P22">
            <v>2007</v>
          </cell>
          <cell r="Q22" t="str">
            <v>落入陷阱</v>
          </cell>
          <cell r="R22">
            <v>2</v>
          </cell>
          <cell r="S22">
            <v>1</v>
          </cell>
          <cell r="T22">
            <v>1000</v>
          </cell>
          <cell r="U22">
            <v>620</v>
          </cell>
          <cell r="V22">
            <v>0</v>
          </cell>
          <cell r="W22">
            <v>0</v>
          </cell>
        </row>
        <row r="23">
          <cell r="C23">
            <v>1022</v>
          </cell>
          <cell r="D23" t="str">
            <v>力破阴谋</v>
          </cell>
          <cell r="E23">
            <v>1021</v>
          </cell>
          <cell r="F23" t="str">
            <v>暂别山鸡</v>
          </cell>
          <cell r="G23" t="str">
            <v>遭遇诬陷</v>
          </cell>
          <cell r="H23">
            <v>1</v>
          </cell>
          <cell r="I23">
            <v>1</v>
          </cell>
          <cell r="J23" t="str">
            <v>打怪</v>
          </cell>
          <cell r="K23">
            <v>2</v>
          </cell>
          <cell r="M23">
            <v>129104</v>
          </cell>
          <cell r="N23">
            <v>19</v>
          </cell>
          <cell r="O23">
            <v>0</v>
          </cell>
          <cell r="P23">
            <v>2009</v>
          </cell>
          <cell r="Q23" t="str">
            <v>赌场除丁瑶</v>
          </cell>
          <cell r="R23">
            <v>2</v>
          </cell>
          <cell r="S23">
            <v>1</v>
          </cell>
          <cell r="T23">
            <v>1000</v>
          </cell>
          <cell r="U23">
            <v>678</v>
          </cell>
          <cell r="V23">
            <v>0</v>
          </cell>
          <cell r="W23">
            <v>0</v>
          </cell>
        </row>
        <row r="24">
          <cell r="C24">
            <v>1023</v>
          </cell>
          <cell r="D24" t="str">
            <v>暂别山鸡</v>
          </cell>
          <cell r="E24">
            <v>1022</v>
          </cell>
          <cell r="F24" t="str">
            <v>风起云涌</v>
          </cell>
          <cell r="G24" t="str">
            <v>力破阴谋</v>
          </cell>
          <cell r="H24">
            <v>1</v>
          </cell>
          <cell r="I24">
            <v>1</v>
          </cell>
          <cell r="J24" t="str">
            <v>对话</v>
          </cell>
          <cell r="K24">
            <v>1</v>
          </cell>
          <cell r="M24">
            <v>0</v>
          </cell>
          <cell r="N24">
            <v>19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>
            <v>0</v>
          </cell>
          <cell r="T24">
            <v>1000</v>
          </cell>
          <cell r="U24">
            <v>740</v>
          </cell>
          <cell r="V24">
            <v>0</v>
          </cell>
          <cell r="W24">
            <v>0</v>
          </cell>
        </row>
        <row r="25">
          <cell r="C25">
            <v>1024</v>
          </cell>
          <cell r="D25" t="str">
            <v>风起云涌</v>
          </cell>
          <cell r="E25">
            <v>1023</v>
          </cell>
          <cell r="F25" t="str">
            <v>宴会波澜</v>
          </cell>
          <cell r="G25" t="str">
            <v>暂别山鸡</v>
          </cell>
          <cell r="H25">
            <v>1</v>
          </cell>
          <cell r="I25">
            <v>1</v>
          </cell>
          <cell r="J25" t="str">
            <v>对话</v>
          </cell>
          <cell r="K25">
            <v>1</v>
          </cell>
          <cell r="M25">
            <v>0</v>
          </cell>
          <cell r="N25">
            <v>19</v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>
            <v>0</v>
          </cell>
          <cell r="T25">
            <v>1000</v>
          </cell>
          <cell r="U25">
            <v>804</v>
          </cell>
          <cell r="V25">
            <v>0</v>
          </cell>
          <cell r="W25">
            <v>0</v>
          </cell>
        </row>
        <row r="26">
          <cell r="C26">
            <v>1025</v>
          </cell>
          <cell r="D26" t="str">
            <v>宴会波澜</v>
          </cell>
          <cell r="E26">
            <v>1024</v>
          </cell>
          <cell r="F26" t="str">
            <v>调查酒吧</v>
          </cell>
          <cell r="G26" t="str">
            <v>风起云涌</v>
          </cell>
          <cell r="H26">
            <v>1</v>
          </cell>
          <cell r="I26">
            <v>1</v>
          </cell>
          <cell r="J26" t="str">
            <v>打怪</v>
          </cell>
          <cell r="K26">
            <v>2</v>
          </cell>
          <cell r="M26">
            <v>131104</v>
          </cell>
          <cell r="N26">
            <v>20</v>
          </cell>
          <cell r="O26">
            <v>0</v>
          </cell>
          <cell r="P26">
            <v>3001</v>
          </cell>
          <cell r="Q26" t="str">
            <v>东星鸿门宴</v>
          </cell>
          <cell r="R26">
            <v>3</v>
          </cell>
          <cell r="S26">
            <v>1</v>
          </cell>
          <cell r="T26">
            <v>1000</v>
          </cell>
          <cell r="U26">
            <v>870</v>
          </cell>
          <cell r="V26">
            <v>0</v>
          </cell>
          <cell r="W26">
            <v>0</v>
          </cell>
        </row>
        <row r="27">
          <cell r="C27">
            <v>1026</v>
          </cell>
          <cell r="D27" t="str">
            <v>调查酒吧</v>
          </cell>
          <cell r="E27">
            <v>1025</v>
          </cell>
          <cell r="F27" t="str">
            <v>痛打笑面虎</v>
          </cell>
          <cell r="G27" t="str">
            <v>宴会波澜</v>
          </cell>
          <cell r="H27">
            <v>1</v>
          </cell>
          <cell r="I27">
            <v>1</v>
          </cell>
          <cell r="J27" t="str">
            <v>对话</v>
          </cell>
          <cell r="K27">
            <v>1</v>
          </cell>
          <cell r="M27">
            <v>0</v>
          </cell>
          <cell r="N27">
            <v>20</v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>
            <v>0</v>
          </cell>
          <cell r="T27">
            <v>1000</v>
          </cell>
          <cell r="U27">
            <v>940</v>
          </cell>
          <cell r="V27">
            <v>0</v>
          </cell>
          <cell r="W27">
            <v>0</v>
          </cell>
        </row>
        <row r="28">
          <cell r="C28">
            <v>1027</v>
          </cell>
          <cell r="D28" t="str">
            <v>痛打笑面虎</v>
          </cell>
          <cell r="E28">
            <v>1026</v>
          </cell>
          <cell r="F28" t="str">
            <v>护卫蒋生</v>
          </cell>
          <cell r="G28" t="str">
            <v>调查酒吧</v>
          </cell>
          <cell r="H28">
            <v>1</v>
          </cell>
          <cell r="I28">
            <v>1</v>
          </cell>
          <cell r="J28" t="str">
            <v>打怪</v>
          </cell>
          <cell r="K28">
            <v>2</v>
          </cell>
          <cell r="M28">
            <v>132104</v>
          </cell>
          <cell r="N28">
            <v>21</v>
          </cell>
          <cell r="O28">
            <v>0</v>
          </cell>
          <cell r="P28">
            <v>3002</v>
          </cell>
          <cell r="Q28" t="str">
            <v>怒打笑面虎</v>
          </cell>
          <cell r="R28">
            <v>3</v>
          </cell>
          <cell r="S28">
            <v>1</v>
          </cell>
          <cell r="T28">
            <v>1000</v>
          </cell>
          <cell r="U28">
            <v>1012</v>
          </cell>
          <cell r="V28">
            <v>0</v>
          </cell>
          <cell r="W28">
            <v>0</v>
          </cell>
        </row>
        <row r="29">
          <cell r="C29">
            <v>1028</v>
          </cell>
          <cell r="D29" t="str">
            <v>护卫蒋生</v>
          </cell>
          <cell r="E29">
            <v>1027</v>
          </cell>
          <cell r="F29" t="str">
            <v>实力检测</v>
          </cell>
          <cell r="G29" t="str">
            <v>痛打笑面虎</v>
          </cell>
          <cell r="H29">
            <v>1</v>
          </cell>
          <cell r="I29">
            <v>1</v>
          </cell>
          <cell r="J29" t="str">
            <v>对话</v>
          </cell>
          <cell r="K29">
            <v>1</v>
          </cell>
          <cell r="M29">
            <v>0</v>
          </cell>
          <cell r="N29">
            <v>21</v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>
            <v>0</v>
          </cell>
          <cell r="T29">
            <v>1000</v>
          </cell>
          <cell r="U29">
            <v>1086</v>
          </cell>
          <cell r="V29">
            <v>0</v>
          </cell>
          <cell r="W29">
            <v>0</v>
          </cell>
        </row>
        <row r="30">
          <cell r="C30">
            <v>1029</v>
          </cell>
          <cell r="D30" t="str">
            <v>蒋生遭袭</v>
          </cell>
          <cell r="E30">
            <v>3003</v>
          </cell>
          <cell r="F30" t="str">
            <v>突围</v>
          </cell>
          <cell r="G30" t="str">
            <v>实力检测</v>
          </cell>
          <cell r="H30">
            <v>1</v>
          </cell>
          <cell r="I30">
            <v>1</v>
          </cell>
          <cell r="J30" t="str">
            <v>打怪</v>
          </cell>
          <cell r="K30">
            <v>2</v>
          </cell>
          <cell r="M30">
            <v>133104</v>
          </cell>
          <cell r="N30">
            <v>22</v>
          </cell>
          <cell r="O30">
            <v>0</v>
          </cell>
          <cell r="P30">
            <v>3003</v>
          </cell>
          <cell r="Q30" t="str">
            <v>蒋生遇袭</v>
          </cell>
          <cell r="R30">
            <v>3</v>
          </cell>
          <cell r="S30">
            <v>1</v>
          </cell>
          <cell r="T30">
            <v>1050</v>
          </cell>
          <cell r="U30">
            <v>1244</v>
          </cell>
          <cell r="V30">
            <v>0</v>
          </cell>
          <cell r="W30">
            <v>0</v>
          </cell>
        </row>
        <row r="31">
          <cell r="C31">
            <v>1030</v>
          </cell>
          <cell r="D31" t="str">
            <v>突围</v>
          </cell>
          <cell r="E31">
            <v>1029</v>
          </cell>
          <cell r="F31" t="str">
            <v>营救准备</v>
          </cell>
          <cell r="G31" t="str">
            <v>蒋生遭袭</v>
          </cell>
          <cell r="H31">
            <v>1</v>
          </cell>
          <cell r="I31">
            <v>1</v>
          </cell>
          <cell r="J31" t="str">
            <v>打怪</v>
          </cell>
          <cell r="K31">
            <v>2</v>
          </cell>
          <cell r="M31">
            <v>135104</v>
          </cell>
          <cell r="N31">
            <v>24</v>
          </cell>
          <cell r="O31">
            <v>0</v>
          </cell>
          <cell r="P31">
            <v>3005</v>
          </cell>
          <cell r="Q31" t="str">
            <v>掩护浩南</v>
          </cell>
          <cell r="R31">
            <v>3</v>
          </cell>
          <cell r="S31">
            <v>1</v>
          </cell>
          <cell r="T31">
            <v>1050</v>
          </cell>
          <cell r="U31">
            <v>1326</v>
          </cell>
          <cell r="V31">
            <v>0</v>
          </cell>
          <cell r="W31">
            <v>0</v>
          </cell>
        </row>
        <row r="32">
          <cell r="C32">
            <v>1031</v>
          </cell>
          <cell r="D32" t="str">
            <v>营救准备</v>
          </cell>
          <cell r="E32">
            <v>1030</v>
          </cell>
          <cell r="F32" t="str">
            <v>生死相随</v>
          </cell>
          <cell r="G32" t="str">
            <v>突围</v>
          </cell>
          <cell r="H32">
            <v>1</v>
          </cell>
          <cell r="I32">
            <v>1</v>
          </cell>
          <cell r="J32" t="str">
            <v>对话</v>
          </cell>
          <cell r="K32">
            <v>1</v>
          </cell>
          <cell r="M32">
            <v>0</v>
          </cell>
          <cell r="N32">
            <v>24</v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>
            <v>0</v>
          </cell>
          <cell r="T32">
            <v>1050</v>
          </cell>
          <cell r="U32">
            <v>1412</v>
          </cell>
          <cell r="V32">
            <v>0</v>
          </cell>
          <cell r="W32">
            <v>0</v>
          </cell>
        </row>
        <row r="33">
          <cell r="C33">
            <v>1032</v>
          </cell>
          <cell r="D33" t="str">
            <v>生死相随</v>
          </cell>
          <cell r="E33">
            <v>1031</v>
          </cell>
          <cell r="F33" t="str">
            <v>双虎覆灭</v>
          </cell>
          <cell r="G33" t="str">
            <v>营救准备</v>
          </cell>
          <cell r="H33">
            <v>1</v>
          </cell>
          <cell r="I33">
            <v>1</v>
          </cell>
          <cell r="J33" t="str">
            <v>打怪</v>
          </cell>
          <cell r="K33">
            <v>2</v>
          </cell>
          <cell r="M33">
            <v>137104</v>
          </cell>
          <cell r="N33">
            <v>26</v>
          </cell>
          <cell r="O33">
            <v>0</v>
          </cell>
          <cell r="P33">
            <v>3007</v>
          </cell>
          <cell r="Q33" t="str">
            <v>小结巴之死</v>
          </cell>
          <cell r="R33">
            <v>3</v>
          </cell>
          <cell r="S33">
            <v>1</v>
          </cell>
          <cell r="T33">
            <v>1050</v>
          </cell>
          <cell r="U33">
            <v>1502</v>
          </cell>
          <cell r="V33">
            <v>0</v>
          </cell>
          <cell r="W33">
            <v>0</v>
          </cell>
        </row>
        <row r="34">
          <cell r="C34">
            <v>1033</v>
          </cell>
          <cell r="D34" t="str">
            <v>双虎覆灭</v>
          </cell>
          <cell r="E34">
            <v>1032</v>
          </cell>
          <cell r="F34" t="str">
            <v>探望浩南</v>
          </cell>
          <cell r="G34" t="str">
            <v>生死相随</v>
          </cell>
          <cell r="H34">
            <v>1</v>
          </cell>
          <cell r="I34">
            <v>1</v>
          </cell>
          <cell r="J34" t="str">
            <v>打怪</v>
          </cell>
          <cell r="K34">
            <v>2</v>
          </cell>
          <cell r="M34">
            <v>139104</v>
          </cell>
          <cell r="N34">
            <v>28</v>
          </cell>
          <cell r="O34">
            <v>0</v>
          </cell>
          <cell r="P34">
            <v>3009</v>
          </cell>
          <cell r="Q34" t="str">
            <v>双虎覆灭</v>
          </cell>
          <cell r="R34">
            <v>3</v>
          </cell>
          <cell r="S34">
            <v>1</v>
          </cell>
          <cell r="T34">
            <v>1050</v>
          </cell>
          <cell r="U34">
            <v>1592</v>
          </cell>
          <cell r="V34">
            <v>0</v>
          </cell>
          <cell r="W34">
            <v>0</v>
          </cell>
        </row>
        <row r="35">
          <cell r="C35">
            <v>1034</v>
          </cell>
          <cell r="D35" t="str">
            <v>探望浩南</v>
          </cell>
          <cell r="E35">
            <v>1033</v>
          </cell>
          <cell r="F35" t="str">
            <v>龙头更替</v>
          </cell>
          <cell r="G35" t="str">
            <v>双虎覆灭</v>
          </cell>
          <cell r="H35">
            <v>1</v>
          </cell>
          <cell r="I35">
            <v>1</v>
          </cell>
          <cell r="J35" t="str">
            <v>对话</v>
          </cell>
          <cell r="K35">
            <v>1</v>
          </cell>
          <cell r="M35">
            <v>0</v>
          </cell>
          <cell r="N35">
            <v>28</v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>
            <v>0</v>
          </cell>
          <cell r="T35">
            <v>1050</v>
          </cell>
          <cell r="U35">
            <v>1686</v>
          </cell>
          <cell r="V35">
            <v>0</v>
          </cell>
          <cell r="W35">
            <v>0</v>
          </cell>
        </row>
        <row r="36">
          <cell r="C36">
            <v>1035</v>
          </cell>
          <cell r="D36" t="str">
            <v>龙头更替</v>
          </cell>
          <cell r="E36">
            <v>1034</v>
          </cell>
          <cell r="F36" t="str">
            <v>趁虚而入</v>
          </cell>
          <cell r="G36" t="str">
            <v>探望浩南</v>
          </cell>
          <cell r="H36">
            <v>1</v>
          </cell>
          <cell r="I36">
            <v>1</v>
          </cell>
          <cell r="J36" t="str">
            <v>对话</v>
          </cell>
          <cell r="K36">
            <v>1</v>
          </cell>
          <cell r="M36">
            <v>0</v>
          </cell>
          <cell r="N36">
            <v>28</v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>
            <v>0</v>
          </cell>
          <cell r="T36">
            <v>1050</v>
          </cell>
          <cell r="U36">
            <v>1782</v>
          </cell>
          <cell r="V36">
            <v>0</v>
          </cell>
          <cell r="W36">
            <v>0</v>
          </cell>
        </row>
        <row r="37">
          <cell r="C37">
            <v>1036</v>
          </cell>
          <cell r="D37" t="str">
            <v>趁虚而入</v>
          </cell>
          <cell r="E37">
            <v>1035</v>
          </cell>
          <cell r="F37" t="str">
            <v>屯门之位</v>
          </cell>
          <cell r="G37" t="str">
            <v>龙头更替</v>
          </cell>
          <cell r="H37">
            <v>1</v>
          </cell>
          <cell r="I37">
            <v>1</v>
          </cell>
          <cell r="J37" t="str">
            <v>打怪</v>
          </cell>
          <cell r="K37">
            <v>2</v>
          </cell>
          <cell r="M37">
            <v>141104</v>
          </cell>
          <cell r="N37">
            <v>29</v>
          </cell>
          <cell r="O37">
            <v>0</v>
          </cell>
          <cell r="P37">
            <v>4001</v>
          </cell>
          <cell r="Q37" t="str">
            <v>驱除袭击者</v>
          </cell>
          <cell r="R37">
            <v>4</v>
          </cell>
          <cell r="S37">
            <v>1</v>
          </cell>
          <cell r="T37">
            <v>1050</v>
          </cell>
          <cell r="U37">
            <v>1882</v>
          </cell>
          <cell r="V37">
            <v>0</v>
          </cell>
          <cell r="W37">
            <v>0</v>
          </cell>
        </row>
        <row r="38">
          <cell r="C38">
            <v>1037</v>
          </cell>
          <cell r="D38" t="str">
            <v>屯门之位</v>
          </cell>
          <cell r="E38">
            <v>1036</v>
          </cell>
          <cell r="F38" t="str">
            <v>竞争</v>
          </cell>
          <cell r="G38" t="str">
            <v>趁虚而入</v>
          </cell>
          <cell r="H38">
            <v>1</v>
          </cell>
          <cell r="I38">
            <v>1</v>
          </cell>
          <cell r="J38" t="str">
            <v>对话</v>
          </cell>
          <cell r="K38">
            <v>1</v>
          </cell>
          <cell r="M38">
            <v>0</v>
          </cell>
          <cell r="N38">
            <v>29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>
            <v>0</v>
          </cell>
          <cell r="T38">
            <v>1050</v>
          </cell>
          <cell r="U38">
            <v>1984</v>
          </cell>
          <cell r="V38">
            <v>0</v>
          </cell>
          <cell r="W38">
            <v>0</v>
          </cell>
        </row>
        <row r="39">
          <cell r="C39">
            <v>1038</v>
          </cell>
          <cell r="D39" t="str">
            <v>竞争</v>
          </cell>
          <cell r="E39">
            <v>1037</v>
          </cell>
          <cell r="F39" t="str">
            <v>协助山鸡</v>
          </cell>
          <cell r="G39" t="str">
            <v>屯门之位</v>
          </cell>
          <cell r="H39">
            <v>1</v>
          </cell>
          <cell r="I39">
            <v>1</v>
          </cell>
          <cell r="J39" t="str">
            <v>打怪</v>
          </cell>
          <cell r="K39">
            <v>2</v>
          </cell>
          <cell r="M39">
            <v>142104</v>
          </cell>
          <cell r="N39">
            <v>30</v>
          </cell>
          <cell r="O39">
            <v>0</v>
          </cell>
          <cell r="P39">
            <v>4002</v>
          </cell>
          <cell r="Q39" t="str">
            <v>屯门之争</v>
          </cell>
          <cell r="R39">
            <v>4</v>
          </cell>
          <cell r="S39">
            <v>1</v>
          </cell>
          <cell r="T39">
            <v>1050</v>
          </cell>
          <cell r="U39">
            <v>2088</v>
          </cell>
          <cell r="V39">
            <v>0</v>
          </cell>
          <cell r="W39">
            <v>0</v>
          </cell>
        </row>
        <row r="40">
          <cell r="C40">
            <v>1039</v>
          </cell>
          <cell r="D40" t="str">
            <v>协助山鸡</v>
          </cell>
          <cell r="E40">
            <v>1038</v>
          </cell>
          <cell r="F40" t="str">
            <v>街头激斗</v>
          </cell>
          <cell r="G40" t="str">
            <v>竞争</v>
          </cell>
          <cell r="H40">
            <v>1</v>
          </cell>
          <cell r="I40">
            <v>1</v>
          </cell>
          <cell r="J40" t="str">
            <v>对话</v>
          </cell>
          <cell r="K40">
            <v>1</v>
          </cell>
          <cell r="M40">
            <v>0</v>
          </cell>
          <cell r="N40">
            <v>30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>
            <v>0</v>
          </cell>
          <cell r="T40">
            <v>1100</v>
          </cell>
          <cell r="U40">
            <v>2196</v>
          </cell>
          <cell r="V40">
            <v>0</v>
          </cell>
          <cell r="W40">
            <v>0</v>
          </cell>
        </row>
        <row r="41">
          <cell r="C41">
            <v>1040</v>
          </cell>
          <cell r="D41" t="str">
            <v>街头激斗</v>
          </cell>
          <cell r="E41">
            <v>1039</v>
          </cell>
          <cell r="F41" t="str">
            <v>马失前蹄</v>
          </cell>
          <cell r="G41" t="str">
            <v>协助山鸡</v>
          </cell>
          <cell r="H41">
            <v>1</v>
          </cell>
          <cell r="I41">
            <v>1</v>
          </cell>
          <cell r="J41" t="str">
            <v>打怪</v>
          </cell>
          <cell r="K41">
            <v>2</v>
          </cell>
          <cell r="M41">
            <v>143104</v>
          </cell>
          <cell r="N41">
            <v>31</v>
          </cell>
          <cell r="O41">
            <v>0</v>
          </cell>
          <cell r="P41">
            <v>4003</v>
          </cell>
          <cell r="Q41" t="str">
            <v>教会解围</v>
          </cell>
          <cell r="R41">
            <v>4</v>
          </cell>
          <cell r="S41">
            <v>1</v>
          </cell>
          <cell r="T41">
            <v>1100</v>
          </cell>
          <cell r="U41">
            <v>2306</v>
          </cell>
          <cell r="V41">
            <v>0</v>
          </cell>
          <cell r="W41">
            <v>0</v>
          </cell>
        </row>
        <row r="42">
          <cell r="C42">
            <v>1041</v>
          </cell>
          <cell r="D42" t="str">
            <v>马失前蹄</v>
          </cell>
          <cell r="E42">
            <v>1040</v>
          </cell>
          <cell r="F42" t="str">
            <v>营救大天二</v>
          </cell>
          <cell r="G42" t="str">
            <v>街头激斗</v>
          </cell>
          <cell r="H42">
            <v>1</v>
          </cell>
          <cell r="I42">
            <v>1</v>
          </cell>
          <cell r="J42" t="str">
            <v>打怪</v>
          </cell>
          <cell r="K42">
            <v>2</v>
          </cell>
          <cell r="M42">
            <v>145104</v>
          </cell>
          <cell r="N42">
            <v>33</v>
          </cell>
          <cell r="O42">
            <v>0</v>
          </cell>
          <cell r="P42">
            <v>4005</v>
          </cell>
          <cell r="Q42" t="str">
            <v>营救大天二</v>
          </cell>
          <cell r="R42">
            <v>4</v>
          </cell>
          <cell r="S42">
            <v>1</v>
          </cell>
          <cell r="T42">
            <v>1100</v>
          </cell>
          <cell r="U42">
            <v>2420</v>
          </cell>
          <cell r="V42">
            <v>0</v>
          </cell>
          <cell r="W42">
            <v>0</v>
          </cell>
        </row>
        <row r="43">
          <cell r="C43">
            <v>1042</v>
          </cell>
          <cell r="D43" t="str">
            <v>营救大天二</v>
          </cell>
          <cell r="E43">
            <v>1041</v>
          </cell>
          <cell r="F43" t="str">
            <v>痛失战友</v>
          </cell>
          <cell r="G43" t="str">
            <v>马失前蹄</v>
          </cell>
          <cell r="H43">
            <v>1</v>
          </cell>
          <cell r="I43">
            <v>1</v>
          </cell>
          <cell r="J43" t="str">
            <v>对话</v>
          </cell>
          <cell r="K43">
            <v>1</v>
          </cell>
          <cell r="M43">
            <v>0</v>
          </cell>
          <cell r="N43">
            <v>33</v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>
            <v>0</v>
          </cell>
          <cell r="T43">
            <v>1100</v>
          </cell>
          <cell r="U43">
            <v>2534</v>
          </cell>
          <cell r="V43">
            <v>0</v>
          </cell>
          <cell r="W43">
            <v>0</v>
          </cell>
        </row>
        <row r="44">
          <cell r="C44">
            <v>1043</v>
          </cell>
          <cell r="D44" t="str">
            <v>痛失战友</v>
          </cell>
          <cell r="E44">
            <v>1042</v>
          </cell>
          <cell r="F44" t="str">
            <v>一决雌雄</v>
          </cell>
          <cell r="G44" t="str">
            <v>营救大天二</v>
          </cell>
          <cell r="H44">
            <v>1</v>
          </cell>
          <cell r="I44">
            <v>1</v>
          </cell>
          <cell r="J44" t="str">
            <v>打怪</v>
          </cell>
          <cell r="K44">
            <v>2</v>
          </cell>
          <cell r="M44">
            <v>147104</v>
          </cell>
          <cell r="N44">
            <v>35</v>
          </cell>
          <cell r="O44">
            <v>0</v>
          </cell>
          <cell r="P44">
            <v>4007</v>
          </cell>
          <cell r="Q44" t="str">
            <v>痛失战友</v>
          </cell>
          <cell r="R44">
            <v>4</v>
          </cell>
          <cell r="S44">
            <v>1</v>
          </cell>
          <cell r="T44">
            <v>1150</v>
          </cell>
          <cell r="U44">
            <v>2652</v>
          </cell>
          <cell r="V44">
            <v>0</v>
          </cell>
          <cell r="W44">
            <v>0</v>
          </cell>
        </row>
        <row r="45">
          <cell r="C45">
            <v>1044</v>
          </cell>
          <cell r="D45" t="str">
            <v>一决雌雄</v>
          </cell>
          <cell r="E45">
            <v>1043</v>
          </cell>
          <cell r="F45" t="str">
            <v>成长</v>
          </cell>
          <cell r="G45" t="str">
            <v>痛失战友</v>
          </cell>
          <cell r="H45">
            <v>1</v>
          </cell>
          <cell r="I45">
            <v>1</v>
          </cell>
          <cell r="J45" t="str">
            <v>打怪</v>
          </cell>
          <cell r="K45">
            <v>2</v>
          </cell>
          <cell r="M45">
            <v>149104</v>
          </cell>
          <cell r="N45">
            <v>37</v>
          </cell>
          <cell r="O45">
            <v>0</v>
          </cell>
          <cell r="P45">
            <v>4009</v>
          </cell>
          <cell r="Q45" t="str">
            <v>一决雌雄</v>
          </cell>
          <cell r="R45">
            <v>4</v>
          </cell>
          <cell r="S45">
            <v>1</v>
          </cell>
          <cell r="T45">
            <v>1200</v>
          </cell>
          <cell r="U45">
            <v>2774</v>
          </cell>
          <cell r="V45">
            <v>0</v>
          </cell>
          <cell r="W45">
            <v>0</v>
          </cell>
        </row>
        <row r="46">
          <cell r="C46">
            <v>1045</v>
          </cell>
          <cell r="D46" t="str">
            <v>成长</v>
          </cell>
          <cell r="E46">
            <v>1044</v>
          </cell>
          <cell r="F46" t="str">
            <v>风起铜锣湾</v>
          </cell>
          <cell r="G46" t="str">
            <v>一决雌雄</v>
          </cell>
          <cell r="H46">
            <v>1</v>
          </cell>
          <cell r="I46">
            <v>1</v>
          </cell>
          <cell r="J46" t="str">
            <v>对话</v>
          </cell>
          <cell r="K46">
            <v>1</v>
          </cell>
          <cell r="M46">
            <v>0</v>
          </cell>
          <cell r="N46">
            <v>37</v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>
            <v>0</v>
          </cell>
          <cell r="T46">
            <v>1250</v>
          </cell>
          <cell r="U46">
            <v>2898</v>
          </cell>
          <cell r="V46">
            <v>0</v>
          </cell>
          <cell r="W46">
            <v>0</v>
          </cell>
        </row>
        <row r="47">
          <cell r="C47">
            <v>1046</v>
          </cell>
          <cell r="D47" t="str">
            <v>风起铜锣湾</v>
          </cell>
          <cell r="E47">
            <v>1045</v>
          </cell>
          <cell r="F47" t="str">
            <v>前哨战</v>
          </cell>
          <cell r="G47" t="str">
            <v>成长</v>
          </cell>
          <cell r="H47">
            <v>1</v>
          </cell>
          <cell r="I47">
            <v>1</v>
          </cell>
          <cell r="J47" t="str">
            <v>对话</v>
          </cell>
          <cell r="K47">
            <v>1</v>
          </cell>
          <cell r="M47">
            <v>0</v>
          </cell>
          <cell r="N47">
            <v>37</v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>
            <v>0</v>
          </cell>
          <cell r="T47">
            <v>1300</v>
          </cell>
          <cell r="U47">
            <v>3024</v>
          </cell>
          <cell r="V47">
            <v>0</v>
          </cell>
          <cell r="W47">
            <v>0</v>
          </cell>
        </row>
        <row r="48">
          <cell r="C48">
            <v>1047</v>
          </cell>
          <cell r="D48" t="str">
            <v>前哨战</v>
          </cell>
          <cell r="E48">
            <v>1046</v>
          </cell>
          <cell r="F48" t="str">
            <v>禁止通行</v>
          </cell>
          <cell r="G48" t="str">
            <v>风起铜锣湾</v>
          </cell>
          <cell r="H48">
            <v>1</v>
          </cell>
          <cell r="I48">
            <v>1</v>
          </cell>
          <cell r="J48" t="str">
            <v>打怪</v>
          </cell>
          <cell r="K48">
            <v>2</v>
          </cell>
          <cell r="M48">
            <v>151104</v>
          </cell>
          <cell r="N48">
            <v>38</v>
          </cell>
          <cell r="O48">
            <v>0</v>
          </cell>
          <cell r="P48">
            <v>5001</v>
          </cell>
          <cell r="Q48" t="str">
            <v>双雄之争</v>
          </cell>
          <cell r="R48">
            <v>5</v>
          </cell>
          <cell r="S48">
            <v>1</v>
          </cell>
          <cell r="T48">
            <v>1350</v>
          </cell>
          <cell r="U48">
            <v>3154</v>
          </cell>
          <cell r="V48">
            <v>0</v>
          </cell>
          <cell r="W48">
            <v>0</v>
          </cell>
        </row>
        <row r="49">
          <cell r="C49">
            <v>1048</v>
          </cell>
          <cell r="D49" t="str">
            <v>禁止通行</v>
          </cell>
          <cell r="E49">
            <v>1047</v>
          </cell>
          <cell r="F49" t="str">
            <v>联络十三妹</v>
          </cell>
          <cell r="G49" t="str">
            <v>前哨战</v>
          </cell>
          <cell r="H49">
            <v>1</v>
          </cell>
          <cell r="I49">
            <v>1</v>
          </cell>
          <cell r="J49" t="str">
            <v>打怪</v>
          </cell>
          <cell r="K49">
            <v>2</v>
          </cell>
          <cell r="M49">
            <v>152104</v>
          </cell>
          <cell r="N49">
            <v>39</v>
          </cell>
          <cell r="O49">
            <v>0</v>
          </cell>
          <cell r="P49">
            <v>5002</v>
          </cell>
          <cell r="Q49" t="str">
            <v>守卫赌船</v>
          </cell>
          <cell r="R49">
            <v>5</v>
          </cell>
          <cell r="S49">
            <v>1</v>
          </cell>
          <cell r="T49">
            <v>1400</v>
          </cell>
          <cell r="U49">
            <v>3286</v>
          </cell>
          <cell r="V49">
            <v>0</v>
          </cell>
          <cell r="W49">
            <v>0</v>
          </cell>
        </row>
        <row r="50">
          <cell r="C50">
            <v>1049</v>
          </cell>
          <cell r="D50" t="str">
            <v>联络十三妹</v>
          </cell>
          <cell r="E50">
            <v>1048</v>
          </cell>
          <cell r="F50" t="str">
            <v>冲突</v>
          </cell>
          <cell r="G50" t="str">
            <v>禁止通行</v>
          </cell>
          <cell r="H50">
            <v>1</v>
          </cell>
          <cell r="I50">
            <v>1</v>
          </cell>
          <cell r="J50" t="str">
            <v>对话</v>
          </cell>
          <cell r="K50">
            <v>1</v>
          </cell>
          <cell r="M50">
            <v>0</v>
          </cell>
          <cell r="N50">
            <v>39</v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>
            <v>0</v>
          </cell>
          <cell r="T50">
            <v>1500</v>
          </cell>
          <cell r="U50">
            <v>3420</v>
          </cell>
          <cell r="V50">
            <v>0</v>
          </cell>
          <cell r="W50">
            <v>0</v>
          </cell>
        </row>
        <row r="51">
          <cell r="C51">
            <v>1050</v>
          </cell>
          <cell r="D51" t="str">
            <v>冲突</v>
          </cell>
          <cell r="E51">
            <v>1049</v>
          </cell>
          <cell r="F51" t="str">
            <v>战书</v>
          </cell>
          <cell r="G51" t="str">
            <v>联络十三妹</v>
          </cell>
          <cell r="H51">
            <v>1</v>
          </cell>
          <cell r="I51">
            <v>1</v>
          </cell>
          <cell r="J51" t="str">
            <v>打怪</v>
          </cell>
          <cell r="K51">
            <v>2</v>
          </cell>
          <cell r="M51">
            <v>153104</v>
          </cell>
          <cell r="N51">
            <v>40</v>
          </cell>
          <cell r="O51">
            <v>0</v>
          </cell>
          <cell r="P51">
            <v>5003</v>
          </cell>
          <cell r="Q51" t="str">
            <v>正面冲突</v>
          </cell>
          <cell r="R51">
            <v>5</v>
          </cell>
          <cell r="S51">
            <v>1</v>
          </cell>
          <cell r="T51">
            <v>1600</v>
          </cell>
          <cell r="U51">
            <v>3558</v>
          </cell>
          <cell r="V51">
            <v>0</v>
          </cell>
          <cell r="W51">
            <v>0</v>
          </cell>
        </row>
        <row r="52">
          <cell r="C52">
            <v>1051</v>
          </cell>
          <cell r="D52" t="str">
            <v>战书</v>
          </cell>
          <cell r="E52">
            <v>1050</v>
          </cell>
          <cell r="F52" t="str">
            <v>应战</v>
          </cell>
          <cell r="G52" t="str">
            <v>冲突</v>
          </cell>
          <cell r="H52">
            <v>1</v>
          </cell>
          <cell r="I52">
            <v>1</v>
          </cell>
          <cell r="J52" t="str">
            <v>打怪</v>
          </cell>
          <cell r="K52">
            <v>2</v>
          </cell>
          <cell r="M52">
            <v>155104</v>
          </cell>
          <cell r="N52">
            <v>42</v>
          </cell>
          <cell r="O52">
            <v>0</v>
          </cell>
          <cell r="P52">
            <v>5005</v>
          </cell>
          <cell r="Q52" t="str">
            <v>缉拿长毛</v>
          </cell>
          <cell r="R52">
            <v>5</v>
          </cell>
          <cell r="S52">
            <v>1</v>
          </cell>
          <cell r="T52">
            <v>1700</v>
          </cell>
          <cell r="U52">
            <v>3698</v>
          </cell>
          <cell r="V52">
            <v>0</v>
          </cell>
          <cell r="W52">
            <v>0</v>
          </cell>
        </row>
        <row r="53">
          <cell r="C53">
            <v>1052</v>
          </cell>
          <cell r="D53" t="str">
            <v>应战</v>
          </cell>
          <cell r="E53">
            <v>1051</v>
          </cell>
          <cell r="F53" t="str">
            <v>力克强敌</v>
          </cell>
          <cell r="G53" t="str">
            <v>战书</v>
          </cell>
          <cell r="H53">
            <v>1</v>
          </cell>
          <cell r="I53">
            <v>1</v>
          </cell>
          <cell r="J53" t="str">
            <v>对话</v>
          </cell>
          <cell r="K53">
            <v>1</v>
          </cell>
          <cell r="M53">
            <v>0</v>
          </cell>
          <cell r="N53">
            <v>42</v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>
            <v>0</v>
          </cell>
          <cell r="T53">
            <v>1800</v>
          </cell>
          <cell r="U53">
            <v>3840</v>
          </cell>
          <cell r="V53">
            <v>0</v>
          </cell>
          <cell r="W53">
            <v>0</v>
          </cell>
        </row>
        <row r="54">
          <cell r="C54">
            <v>1053</v>
          </cell>
          <cell r="D54" t="str">
            <v>力克强敌</v>
          </cell>
          <cell r="E54">
            <v>1052</v>
          </cell>
          <cell r="F54" t="str">
            <v>龙争虎斗</v>
          </cell>
          <cell r="G54" t="str">
            <v>应战</v>
          </cell>
          <cell r="H54">
            <v>1</v>
          </cell>
          <cell r="I54">
            <v>1</v>
          </cell>
          <cell r="J54" t="str">
            <v>打怪</v>
          </cell>
          <cell r="K54">
            <v>2</v>
          </cell>
          <cell r="M54">
            <v>157104</v>
          </cell>
          <cell r="N54">
            <v>44</v>
          </cell>
          <cell r="O54">
            <v>0</v>
          </cell>
          <cell r="P54">
            <v>5007</v>
          </cell>
          <cell r="Q54" t="str">
            <v>金牌打手</v>
          </cell>
          <cell r="R54">
            <v>5</v>
          </cell>
          <cell r="S54">
            <v>1</v>
          </cell>
          <cell r="T54">
            <v>1900</v>
          </cell>
          <cell r="U54">
            <v>3986</v>
          </cell>
          <cell r="V54">
            <v>0</v>
          </cell>
          <cell r="W54">
            <v>0</v>
          </cell>
        </row>
        <row r="55">
          <cell r="C55">
            <v>1054</v>
          </cell>
          <cell r="D55" t="str">
            <v>龙争虎斗</v>
          </cell>
          <cell r="E55">
            <v>1053</v>
          </cell>
          <cell r="F55" t="str">
            <v>山鸡大婚</v>
          </cell>
          <cell r="G55" t="str">
            <v>力克强敌</v>
          </cell>
          <cell r="H55">
            <v>1</v>
          </cell>
          <cell r="I55">
            <v>1</v>
          </cell>
          <cell r="J55" t="str">
            <v>打怪</v>
          </cell>
          <cell r="K55">
            <v>2</v>
          </cell>
          <cell r="M55">
            <v>159104</v>
          </cell>
          <cell r="N55">
            <v>46</v>
          </cell>
          <cell r="O55">
            <v>0</v>
          </cell>
          <cell r="P55">
            <v>5009</v>
          </cell>
          <cell r="Q55" t="str">
            <v>龙争虎斗</v>
          </cell>
          <cell r="R55">
            <v>5</v>
          </cell>
          <cell r="S55">
            <v>1</v>
          </cell>
          <cell r="T55">
            <v>2000</v>
          </cell>
          <cell r="U55">
            <v>4134</v>
          </cell>
          <cell r="V55">
            <v>0</v>
          </cell>
          <cell r="W55">
            <v>0</v>
          </cell>
        </row>
        <row r="56">
          <cell r="C56">
            <v>1055</v>
          </cell>
          <cell r="D56" t="str">
            <v>山鸡大婚</v>
          </cell>
          <cell r="E56">
            <v>1054</v>
          </cell>
          <cell r="F56" t="str">
            <v>远渡重洋</v>
          </cell>
          <cell r="G56" t="str">
            <v>龙争虎斗</v>
          </cell>
          <cell r="H56">
            <v>1</v>
          </cell>
          <cell r="I56">
            <v>1</v>
          </cell>
          <cell r="J56" t="str">
            <v>对话</v>
          </cell>
          <cell r="K56">
            <v>1</v>
          </cell>
          <cell r="M56">
            <v>0</v>
          </cell>
          <cell r="N56">
            <v>46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>
            <v>0</v>
          </cell>
          <cell r="T56">
            <v>2100</v>
          </cell>
          <cell r="U56">
            <v>4284</v>
          </cell>
          <cell r="V56">
            <v>0</v>
          </cell>
          <cell r="W56">
            <v>0</v>
          </cell>
        </row>
        <row r="57">
          <cell r="C57">
            <v>1056</v>
          </cell>
          <cell r="D57" t="str">
            <v>远渡重洋</v>
          </cell>
          <cell r="E57">
            <v>1055</v>
          </cell>
          <cell r="F57" t="str">
            <v>神秘访客</v>
          </cell>
          <cell r="G57" t="str">
            <v>山鸡大婚</v>
          </cell>
          <cell r="H57">
            <v>1</v>
          </cell>
          <cell r="I57">
            <v>1</v>
          </cell>
          <cell r="J57" t="str">
            <v>对话</v>
          </cell>
          <cell r="K57">
            <v>1</v>
          </cell>
          <cell r="M57">
            <v>0</v>
          </cell>
          <cell r="N57">
            <v>46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>
            <v>0</v>
          </cell>
          <cell r="T57">
            <v>2200</v>
          </cell>
          <cell r="U57">
            <v>4438</v>
          </cell>
          <cell r="V57">
            <v>0</v>
          </cell>
          <cell r="W57">
            <v>0</v>
          </cell>
        </row>
        <row r="58">
          <cell r="C58">
            <v>1057</v>
          </cell>
          <cell r="D58" t="str">
            <v>神秘访客</v>
          </cell>
          <cell r="E58">
            <v>1056</v>
          </cell>
          <cell r="F58" t="str">
            <v>阴谋</v>
          </cell>
          <cell r="G58" t="str">
            <v>远渡重洋</v>
          </cell>
          <cell r="H58">
            <v>1</v>
          </cell>
          <cell r="I58">
            <v>1</v>
          </cell>
          <cell r="J58" t="str">
            <v>打怪</v>
          </cell>
          <cell r="K58">
            <v>2</v>
          </cell>
          <cell r="M58">
            <v>161104</v>
          </cell>
          <cell r="N58">
            <v>47</v>
          </cell>
          <cell r="O58">
            <v>0</v>
          </cell>
          <cell r="P58">
            <v>6001</v>
          </cell>
          <cell r="Q58" t="str">
            <v>婚礼遭袭</v>
          </cell>
          <cell r="R58">
            <v>6</v>
          </cell>
          <cell r="S58">
            <v>1</v>
          </cell>
          <cell r="T58">
            <v>2300</v>
          </cell>
          <cell r="U58">
            <v>4596</v>
          </cell>
          <cell r="V58">
            <v>0</v>
          </cell>
          <cell r="W58">
            <v>0</v>
          </cell>
        </row>
        <row r="59">
          <cell r="C59">
            <v>1058</v>
          </cell>
          <cell r="D59" t="str">
            <v>阴谋</v>
          </cell>
          <cell r="E59">
            <v>1057</v>
          </cell>
          <cell r="F59" t="str">
            <v>协力合作</v>
          </cell>
          <cell r="G59" t="str">
            <v>神秘访客</v>
          </cell>
          <cell r="H59">
            <v>1</v>
          </cell>
          <cell r="I59">
            <v>1</v>
          </cell>
          <cell r="J59" t="str">
            <v>打怪</v>
          </cell>
          <cell r="K59">
            <v>2</v>
          </cell>
          <cell r="M59">
            <v>162104</v>
          </cell>
          <cell r="N59">
            <v>48</v>
          </cell>
          <cell r="O59">
            <v>0</v>
          </cell>
          <cell r="P59">
            <v>6002</v>
          </cell>
          <cell r="Q59" t="str">
            <v>纠缠不休</v>
          </cell>
          <cell r="R59">
            <v>6</v>
          </cell>
          <cell r="S59">
            <v>1</v>
          </cell>
          <cell r="T59">
            <v>2400</v>
          </cell>
          <cell r="U59">
            <v>4754</v>
          </cell>
          <cell r="V59">
            <v>0</v>
          </cell>
          <cell r="W59">
            <v>0</v>
          </cell>
        </row>
        <row r="60">
          <cell r="C60">
            <v>1059</v>
          </cell>
          <cell r="D60" t="str">
            <v>协力合作</v>
          </cell>
          <cell r="E60">
            <v>1058</v>
          </cell>
          <cell r="F60" t="str">
            <v>突破点</v>
          </cell>
          <cell r="G60" t="str">
            <v>阴谋</v>
          </cell>
          <cell r="H60">
            <v>1</v>
          </cell>
          <cell r="I60">
            <v>1</v>
          </cell>
          <cell r="J60" t="str">
            <v>对话</v>
          </cell>
          <cell r="K60">
            <v>1</v>
          </cell>
          <cell r="M60">
            <v>0</v>
          </cell>
          <cell r="N60">
            <v>48</v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>
            <v>0</v>
          </cell>
          <cell r="T60">
            <v>2500</v>
          </cell>
          <cell r="U60">
            <v>4916</v>
          </cell>
          <cell r="V60">
            <v>0</v>
          </cell>
          <cell r="W60">
            <v>0</v>
          </cell>
        </row>
        <row r="61">
          <cell r="C61">
            <v>1060</v>
          </cell>
          <cell r="D61" t="str">
            <v>突破点</v>
          </cell>
          <cell r="E61">
            <v>1059</v>
          </cell>
          <cell r="F61" t="str">
            <v>强者之战</v>
          </cell>
          <cell r="G61" t="str">
            <v>协力合作</v>
          </cell>
          <cell r="H61">
            <v>1</v>
          </cell>
          <cell r="I61">
            <v>1</v>
          </cell>
          <cell r="J61" t="str">
            <v>打怪</v>
          </cell>
          <cell r="K61">
            <v>2</v>
          </cell>
          <cell r="M61">
            <v>163104</v>
          </cell>
          <cell r="N61">
            <v>49</v>
          </cell>
          <cell r="O61">
            <v>0</v>
          </cell>
          <cell r="P61">
            <v>6003</v>
          </cell>
          <cell r="Q61" t="str">
            <v>试炼之战</v>
          </cell>
          <cell r="R61">
            <v>6</v>
          </cell>
          <cell r="S61">
            <v>1</v>
          </cell>
          <cell r="T61">
            <v>2700</v>
          </cell>
          <cell r="U61">
            <v>5080</v>
          </cell>
          <cell r="V61">
            <v>0</v>
          </cell>
          <cell r="W61">
            <v>0</v>
          </cell>
        </row>
        <row r="62">
          <cell r="C62">
            <v>1061</v>
          </cell>
          <cell r="D62" t="str">
            <v>强者之战</v>
          </cell>
          <cell r="E62">
            <v>1060</v>
          </cell>
          <cell r="F62" t="str">
            <v>阔别重逢</v>
          </cell>
          <cell r="G62" t="str">
            <v>突破点</v>
          </cell>
          <cell r="H62">
            <v>1</v>
          </cell>
          <cell r="I62">
            <v>1</v>
          </cell>
          <cell r="J62" t="str">
            <v>打怪</v>
          </cell>
          <cell r="K62">
            <v>2</v>
          </cell>
          <cell r="M62">
            <v>164104</v>
          </cell>
          <cell r="N62">
            <v>50</v>
          </cell>
          <cell r="O62">
            <v>0</v>
          </cell>
          <cell r="P62">
            <v>6004</v>
          </cell>
          <cell r="Q62" t="str">
            <v>反守为攻</v>
          </cell>
          <cell r="R62">
            <v>6</v>
          </cell>
          <cell r="S62">
            <v>1</v>
          </cell>
          <cell r="T62">
            <v>2900</v>
          </cell>
          <cell r="U62">
            <v>5248</v>
          </cell>
          <cell r="V62">
            <v>0</v>
          </cell>
          <cell r="W62">
            <v>0</v>
          </cell>
        </row>
        <row r="63">
          <cell r="C63">
            <v>1062</v>
          </cell>
          <cell r="D63" t="str">
            <v>阔别重逢</v>
          </cell>
          <cell r="E63">
            <v>1061</v>
          </cell>
          <cell r="F63" t="str">
            <v>风暴前夕</v>
          </cell>
          <cell r="G63" t="str">
            <v>强者之战</v>
          </cell>
          <cell r="H63">
            <v>1</v>
          </cell>
          <cell r="I63">
            <v>1</v>
          </cell>
          <cell r="J63" t="str">
            <v>打怪</v>
          </cell>
          <cell r="K63">
            <v>2</v>
          </cell>
          <cell r="M63">
            <v>165104</v>
          </cell>
          <cell r="N63">
            <v>51</v>
          </cell>
          <cell r="O63">
            <v>0</v>
          </cell>
          <cell r="P63">
            <v>6005</v>
          </cell>
          <cell r="Q63" t="str">
            <v>突破重围</v>
          </cell>
          <cell r="R63">
            <v>6</v>
          </cell>
          <cell r="S63">
            <v>1</v>
          </cell>
          <cell r="T63">
            <v>3100</v>
          </cell>
          <cell r="U63">
            <v>5418</v>
          </cell>
          <cell r="V63">
            <v>0</v>
          </cell>
          <cell r="W63">
            <v>0</v>
          </cell>
        </row>
        <row r="64">
          <cell r="C64">
            <v>1063</v>
          </cell>
          <cell r="D64" t="str">
            <v>风暴前夕</v>
          </cell>
          <cell r="E64">
            <v>1062</v>
          </cell>
          <cell r="F64" t="str">
            <v>讨伐</v>
          </cell>
          <cell r="G64" t="str">
            <v>阔别重逢</v>
          </cell>
          <cell r="H64">
            <v>1</v>
          </cell>
          <cell r="I64">
            <v>1</v>
          </cell>
          <cell r="J64" t="str">
            <v>对话</v>
          </cell>
          <cell r="K64">
            <v>1</v>
          </cell>
          <cell r="M64">
            <v>0</v>
          </cell>
          <cell r="N64">
            <v>51</v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>
            <v>0</v>
          </cell>
          <cell r="T64">
            <v>3300</v>
          </cell>
          <cell r="U64">
            <v>5590</v>
          </cell>
          <cell r="V64">
            <v>0</v>
          </cell>
          <cell r="W64">
            <v>0</v>
          </cell>
        </row>
        <row r="65">
          <cell r="C65">
            <v>1064</v>
          </cell>
          <cell r="D65" t="str">
            <v>讨伐</v>
          </cell>
          <cell r="E65">
            <v>1063</v>
          </cell>
          <cell r="F65" t="str">
            <v>正面交锋</v>
          </cell>
          <cell r="G65" t="str">
            <v>风暴前夕</v>
          </cell>
          <cell r="H65">
            <v>1</v>
          </cell>
          <cell r="I65">
            <v>1</v>
          </cell>
          <cell r="J65" t="str">
            <v>打怪</v>
          </cell>
          <cell r="K65">
            <v>2</v>
          </cell>
          <cell r="M65">
            <v>166104</v>
          </cell>
          <cell r="N65">
            <v>52</v>
          </cell>
          <cell r="O65">
            <v>0</v>
          </cell>
          <cell r="P65">
            <v>6006</v>
          </cell>
          <cell r="Q65" t="str">
            <v>力克强敌</v>
          </cell>
          <cell r="R65">
            <v>6</v>
          </cell>
          <cell r="S65">
            <v>1</v>
          </cell>
          <cell r="T65">
            <v>3500</v>
          </cell>
          <cell r="U65">
            <v>5766</v>
          </cell>
          <cell r="V65">
            <v>0</v>
          </cell>
          <cell r="W65">
            <v>0</v>
          </cell>
        </row>
        <row r="66">
          <cell r="C66">
            <v>1065</v>
          </cell>
          <cell r="D66" t="str">
            <v>僵局</v>
          </cell>
          <cell r="E66">
            <v>3007</v>
          </cell>
          <cell r="F66" t="str">
            <v>深入虎穴</v>
          </cell>
          <cell r="G66" t="str">
            <v>恶战</v>
          </cell>
          <cell r="H66">
            <v>1</v>
          </cell>
          <cell r="I66">
            <v>1</v>
          </cell>
          <cell r="J66" t="str">
            <v>对话</v>
          </cell>
          <cell r="K66">
            <v>1</v>
          </cell>
          <cell r="M66">
            <v>0</v>
          </cell>
          <cell r="N66">
            <v>52</v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>
            <v>0</v>
          </cell>
          <cell r="T66">
            <v>4300</v>
          </cell>
          <cell r="U66">
            <v>6494</v>
          </cell>
          <cell r="V66">
            <v>0</v>
          </cell>
          <cell r="W66">
            <v>0</v>
          </cell>
        </row>
        <row r="67">
          <cell r="C67">
            <v>1066</v>
          </cell>
          <cell r="D67" t="str">
            <v>深入虎穴</v>
          </cell>
          <cell r="E67">
            <v>1065</v>
          </cell>
          <cell r="F67" t="str">
            <v>激战东京1</v>
          </cell>
          <cell r="G67" t="str">
            <v>僵局</v>
          </cell>
          <cell r="H67">
            <v>1</v>
          </cell>
          <cell r="I67">
            <v>1</v>
          </cell>
          <cell r="J67" t="str">
            <v>对话</v>
          </cell>
          <cell r="K67">
            <v>1</v>
          </cell>
          <cell r="M67">
            <v>0</v>
          </cell>
          <cell r="N67">
            <v>52</v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>
            <v>0</v>
          </cell>
          <cell r="T67">
            <v>4500</v>
          </cell>
          <cell r="U67">
            <v>6684</v>
          </cell>
          <cell r="V67">
            <v>0</v>
          </cell>
          <cell r="W67">
            <v>0</v>
          </cell>
        </row>
        <row r="68">
          <cell r="C68">
            <v>1067</v>
          </cell>
          <cell r="D68" t="str">
            <v>激战东京1</v>
          </cell>
          <cell r="E68">
            <v>1066</v>
          </cell>
          <cell r="F68" t="str">
            <v>激战东京2</v>
          </cell>
          <cell r="G68" t="str">
            <v>深入虎穴</v>
          </cell>
          <cell r="H68">
            <v>1</v>
          </cell>
          <cell r="I68">
            <v>1</v>
          </cell>
          <cell r="J68" t="str">
            <v>打怪</v>
          </cell>
          <cell r="K68">
            <v>2</v>
          </cell>
          <cell r="M68">
            <v>171104</v>
          </cell>
          <cell r="N68">
            <v>56</v>
          </cell>
          <cell r="O68">
            <v>0</v>
          </cell>
          <cell r="P68">
            <v>7001</v>
          </cell>
          <cell r="Q68" t="str">
            <v>突袭白虎堂</v>
          </cell>
          <cell r="R68">
            <v>7</v>
          </cell>
          <cell r="S68">
            <v>1</v>
          </cell>
          <cell r="T68">
            <v>4800</v>
          </cell>
          <cell r="U68">
            <v>6876</v>
          </cell>
          <cell r="V68">
            <v>0</v>
          </cell>
          <cell r="W68">
            <v>0</v>
          </cell>
        </row>
        <row r="69">
          <cell r="C69">
            <v>1068</v>
          </cell>
          <cell r="D69" t="str">
            <v>激战东京2</v>
          </cell>
          <cell r="E69">
            <v>1067</v>
          </cell>
          <cell r="F69" t="str">
            <v>激战东京3</v>
          </cell>
          <cell r="G69" t="str">
            <v>激战东京1</v>
          </cell>
          <cell r="H69">
            <v>1</v>
          </cell>
          <cell r="I69">
            <v>1</v>
          </cell>
          <cell r="J69" t="str">
            <v>打怪</v>
          </cell>
          <cell r="K69">
            <v>2</v>
          </cell>
          <cell r="M69">
            <v>172104</v>
          </cell>
          <cell r="N69">
            <v>57</v>
          </cell>
          <cell r="O69">
            <v>0</v>
          </cell>
          <cell r="P69">
            <v>7002</v>
          </cell>
          <cell r="Q69" t="str">
            <v>勇闯玄武堂</v>
          </cell>
          <cell r="R69">
            <v>7</v>
          </cell>
          <cell r="S69">
            <v>1</v>
          </cell>
          <cell r="T69">
            <v>5100</v>
          </cell>
          <cell r="U69">
            <v>7070</v>
          </cell>
          <cell r="V69">
            <v>0</v>
          </cell>
          <cell r="W69">
            <v>0</v>
          </cell>
        </row>
        <row r="70">
          <cell r="C70">
            <v>1069</v>
          </cell>
          <cell r="D70" t="str">
            <v>激战东京3</v>
          </cell>
          <cell r="E70">
            <v>1068</v>
          </cell>
          <cell r="F70" t="str">
            <v>激战东京4</v>
          </cell>
          <cell r="G70" t="str">
            <v>激战东京2</v>
          </cell>
          <cell r="H70">
            <v>1</v>
          </cell>
          <cell r="I70">
            <v>1</v>
          </cell>
          <cell r="J70" t="str">
            <v>打怪</v>
          </cell>
          <cell r="K70">
            <v>2</v>
          </cell>
          <cell r="M70">
            <v>173104</v>
          </cell>
          <cell r="N70">
            <v>58</v>
          </cell>
          <cell r="O70">
            <v>0</v>
          </cell>
          <cell r="P70">
            <v>7003</v>
          </cell>
          <cell r="Q70" t="str">
            <v>激战朱雀堂</v>
          </cell>
          <cell r="R70">
            <v>7</v>
          </cell>
          <cell r="S70">
            <v>1</v>
          </cell>
          <cell r="T70">
            <v>5400</v>
          </cell>
          <cell r="U70">
            <v>7268</v>
          </cell>
          <cell r="V70">
            <v>0</v>
          </cell>
          <cell r="W70">
            <v>0</v>
          </cell>
        </row>
        <row r="71">
          <cell r="C71">
            <v>1070</v>
          </cell>
          <cell r="D71" t="str">
            <v>激战东京4</v>
          </cell>
          <cell r="E71">
            <v>1069</v>
          </cell>
          <cell r="F71" t="str">
            <v>蓄势待发</v>
          </cell>
          <cell r="G71" t="str">
            <v>激战东京3</v>
          </cell>
          <cell r="H71">
            <v>1</v>
          </cell>
          <cell r="I71">
            <v>1</v>
          </cell>
          <cell r="J71" t="str">
            <v>打怪</v>
          </cell>
          <cell r="K71">
            <v>2</v>
          </cell>
          <cell r="M71">
            <v>174104</v>
          </cell>
          <cell r="N71">
            <v>59</v>
          </cell>
          <cell r="O71">
            <v>0</v>
          </cell>
          <cell r="P71">
            <v>7004</v>
          </cell>
          <cell r="Q71" t="str">
            <v>恶战青龙堂</v>
          </cell>
          <cell r="R71">
            <v>7</v>
          </cell>
          <cell r="S71">
            <v>1</v>
          </cell>
          <cell r="T71">
            <v>5700</v>
          </cell>
          <cell r="U71">
            <v>7468</v>
          </cell>
          <cell r="V71">
            <v>0</v>
          </cell>
          <cell r="W71">
            <v>0</v>
          </cell>
        </row>
        <row r="72">
          <cell r="C72">
            <v>1071</v>
          </cell>
          <cell r="D72" t="str">
            <v>蓄势待发</v>
          </cell>
          <cell r="E72">
            <v>1070</v>
          </cell>
          <cell r="F72" t="str">
            <v>渔翁得利</v>
          </cell>
          <cell r="G72" t="str">
            <v>激战东京4</v>
          </cell>
          <cell r="H72">
            <v>1</v>
          </cell>
          <cell r="I72">
            <v>1</v>
          </cell>
          <cell r="J72" t="str">
            <v>对话</v>
          </cell>
          <cell r="K72">
            <v>1</v>
          </cell>
          <cell r="M72">
            <v>0</v>
          </cell>
          <cell r="N72">
            <v>59</v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>
            <v>0</v>
          </cell>
          <cell r="T72">
            <v>6000</v>
          </cell>
          <cell r="U72">
            <v>7670</v>
          </cell>
          <cell r="V72">
            <v>0</v>
          </cell>
          <cell r="W72">
            <v>0</v>
          </cell>
        </row>
        <row r="73">
          <cell r="C73">
            <v>1072</v>
          </cell>
          <cell r="D73" t="str">
            <v>渔翁得利</v>
          </cell>
          <cell r="E73">
            <v>1071</v>
          </cell>
          <cell r="F73" t="str">
            <v>破晓</v>
          </cell>
          <cell r="G73" t="str">
            <v>蓄势待发</v>
          </cell>
          <cell r="H73">
            <v>1</v>
          </cell>
          <cell r="I73">
            <v>1</v>
          </cell>
          <cell r="J73" t="str">
            <v>打怪</v>
          </cell>
          <cell r="K73">
            <v>2</v>
          </cell>
          <cell r="M73">
            <v>175104</v>
          </cell>
          <cell r="N73">
            <v>60</v>
          </cell>
          <cell r="O73">
            <v>0</v>
          </cell>
          <cell r="P73">
            <v>7005</v>
          </cell>
          <cell r="Q73" t="str">
            <v>挑战佐维</v>
          </cell>
          <cell r="R73">
            <v>7</v>
          </cell>
          <cell r="S73">
            <v>1</v>
          </cell>
          <cell r="T73">
            <v>6300</v>
          </cell>
          <cell r="U73">
            <v>7876</v>
          </cell>
          <cell r="V73">
            <v>0</v>
          </cell>
          <cell r="W73">
            <v>0</v>
          </cell>
        </row>
        <row r="74">
          <cell r="C74">
            <v>1073</v>
          </cell>
          <cell r="D74" t="str">
            <v>破晓</v>
          </cell>
          <cell r="E74">
            <v>1072</v>
          </cell>
          <cell r="F74" t="str">
            <v>战况升级</v>
          </cell>
          <cell r="G74" t="str">
            <v>渔翁得利</v>
          </cell>
          <cell r="H74">
            <v>1</v>
          </cell>
          <cell r="I74">
            <v>1</v>
          </cell>
          <cell r="J74" t="str">
            <v>打怪</v>
          </cell>
          <cell r="K74">
            <v>2</v>
          </cell>
          <cell r="M74">
            <v>176104</v>
          </cell>
          <cell r="N74">
            <v>61</v>
          </cell>
          <cell r="O74">
            <v>0</v>
          </cell>
          <cell r="P74">
            <v>7006</v>
          </cell>
          <cell r="Q74" t="str">
            <v>恶虎下山</v>
          </cell>
          <cell r="R74">
            <v>7</v>
          </cell>
          <cell r="S74">
            <v>1</v>
          </cell>
          <cell r="T74">
            <v>6600</v>
          </cell>
          <cell r="U74">
            <v>8084</v>
          </cell>
          <cell r="V74">
            <v>0</v>
          </cell>
          <cell r="W74">
            <v>0</v>
          </cell>
        </row>
        <row r="75">
          <cell r="C75">
            <v>1074</v>
          </cell>
          <cell r="D75" t="str">
            <v>再相会</v>
          </cell>
          <cell r="E75">
            <v>3010</v>
          </cell>
          <cell r="F75" t="str">
            <v>宿敌逆袭</v>
          </cell>
          <cell r="G75" t="str">
            <v>斩破黑暗</v>
          </cell>
          <cell r="H75">
            <v>1</v>
          </cell>
          <cell r="I75">
            <v>1</v>
          </cell>
          <cell r="J75" t="str">
            <v>对话</v>
          </cell>
          <cell r="K75">
            <v>1</v>
          </cell>
          <cell r="M75">
            <v>0</v>
          </cell>
          <cell r="N75">
            <v>61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>
            <v>0</v>
          </cell>
          <cell r="T75">
            <v>8000</v>
          </cell>
          <cell r="U75">
            <v>8942</v>
          </cell>
          <cell r="V75">
            <v>0</v>
          </cell>
          <cell r="W75">
            <v>0</v>
          </cell>
        </row>
        <row r="76">
          <cell r="C76">
            <v>1075</v>
          </cell>
          <cell r="D76" t="str">
            <v>宿敌逆袭</v>
          </cell>
          <cell r="E76">
            <v>1074</v>
          </cell>
          <cell r="F76" t="str">
            <v>冤家路窄</v>
          </cell>
          <cell r="G76" t="str">
            <v>再相会</v>
          </cell>
          <cell r="H76">
            <v>1</v>
          </cell>
          <cell r="I76">
            <v>1</v>
          </cell>
          <cell r="J76" t="str">
            <v>打怪</v>
          </cell>
          <cell r="K76">
            <v>2</v>
          </cell>
          <cell r="M76">
            <v>181104</v>
          </cell>
          <cell r="N76">
            <v>65</v>
          </cell>
          <cell r="O76">
            <v>0</v>
          </cell>
          <cell r="P76">
            <v>8001</v>
          </cell>
          <cell r="Q76" t="str">
            <v>再战靓坤</v>
          </cell>
          <cell r="R76">
            <v>8</v>
          </cell>
          <cell r="S76">
            <v>1</v>
          </cell>
          <cell r="T76">
            <v>8500</v>
          </cell>
          <cell r="U76">
            <v>9164</v>
          </cell>
          <cell r="V76">
            <v>0</v>
          </cell>
          <cell r="W76">
            <v>0</v>
          </cell>
        </row>
        <row r="77">
          <cell r="C77">
            <v>1076</v>
          </cell>
          <cell r="D77" t="str">
            <v>冤家路窄</v>
          </cell>
          <cell r="E77">
            <v>1075</v>
          </cell>
          <cell r="F77" t="str">
            <v>自甘堕落</v>
          </cell>
          <cell r="G77" t="str">
            <v>宿敌逆袭</v>
          </cell>
          <cell r="H77">
            <v>1</v>
          </cell>
          <cell r="I77">
            <v>1</v>
          </cell>
          <cell r="J77" t="str">
            <v>打怪</v>
          </cell>
          <cell r="K77">
            <v>2</v>
          </cell>
          <cell r="M77">
            <v>182104</v>
          </cell>
          <cell r="N77">
            <v>66</v>
          </cell>
          <cell r="O77">
            <v>0</v>
          </cell>
          <cell r="P77">
            <v>8002</v>
          </cell>
          <cell r="Q77" t="str">
            <v>噩梦再临</v>
          </cell>
          <cell r="R77">
            <v>8</v>
          </cell>
          <cell r="S77">
            <v>1</v>
          </cell>
          <cell r="T77">
            <v>9000</v>
          </cell>
          <cell r="U77">
            <v>9390</v>
          </cell>
          <cell r="V77">
            <v>0</v>
          </cell>
          <cell r="W77">
            <v>0</v>
          </cell>
        </row>
        <row r="78">
          <cell r="C78">
            <v>1077</v>
          </cell>
          <cell r="D78" t="str">
            <v>强敌涌现</v>
          </cell>
          <cell r="E78">
            <v>3013</v>
          </cell>
          <cell r="F78" t="str">
            <v>再会浩南</v>
          </cell>
          <cell r="G78" t="str">
            <v>意外强敌</v>
          </cell>
          <cell r="H78">
            <v>1</v>
          </cell>
          <cell r="I78">
            <v>1</v>
          </cell>
          <cell r="J78" t="str">
            <v>打怪</v>
          </cell>
          <cell r="K78">
            <v>2</v>
          </cell>
          <cell r="M78">
            <v>186104</v>
          </cell>
          <cell r="N78">
            <v>70</v>
          </cell>
          <cell r="O78">
            <v>0</v>
          </cell>
          <cell r="P78">
            <v>8006</v>
          </cell>
          <cell r="Q78" t="str">
            <v>复仇之战</v>
          </cell>
          <cell r="R78">
            <v>8</v>
          </cell>
          <cell r="S78">
            <v>1</v>
          </cell>
          <cell r="T78">
            <v>11000</v>
          </cell>
          <cell r="U78">
            <v>10314</v>
          </cell>
          <cell r="V78">
            <v>0</v>
          </cell>
          <cell r="W78">
            <v>0</v>
          </cell>
        </row>
        <row r="79">
          <cell r="C79">
            <v>1078</v>
          </cell>
          <cell r="D79" t="str">
            <v>再会浩南</v>
          </cell>
          <cell r="E79">
            <v>1077</v>
          </cell>
          <cell r="F79" t="str">
            <v>携手抗敌</v>
          </cell>
          <cell r="G79" t="str">
            <v>强敌涌现</v>
          </cell>
          <cell r="H79">
            <v>1</v>
          </cell>
          <cell r="I79">
            <v>1</v>
          </cell>
          <cell r="J79" t="str">
            <v>对话</v>
          </cell>
          <cell r="K79">
            <v>1</v>
          </cell>
          <cell r="M79">
            <v>0</v>
          </cell>
          <cell r="N79">
            <v>70</v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>
            <v>0</v>
          </cell>
          <cell r="T79">
            <v>11500</v>
          </cell>
          <cell r="U79">
            <v>10552</v>
          </cell>
          <cell r="V79">
            <v>0</v>
          </cell>
          <cell r="W79">
            <v>0</v>
          </cell>
        </row>
        <row r="80">
          <cell r="C80">
            <v>1079</v>
          </cell>
          <cell r="D80" t="str">
            <v>携手抗敌</v>
          </cell>
          <cell r="E80">
            <v>1078</v>
          </cell>
          <cell r="F80" t="str">
            <v>友情岁月</v>
          </cell>
          <cell r="G80" t="str">
            <v>再会浩南</v>
          </cell>
          <cell r="H80">
            <v>1</v>
          </cell>
          <cell r="I80">
            <v>1</v>
          </cell>
          <cell r="J80" t="str">
            <v>打怪</v>
          </cell>
          <cell r="K80">
            <v>2</v>
          </cell>
          <cell r="M80">
            <v>187104</v>
          </cell>
          <cell r="N80">
            <v>71</v>
          </cell>
          <cell r="O80">
            <v>0</v>
          </cell>
          <cell r="P80">
            <v>8007</v>
          </cell>
          <cell r="Q80" t="str">
            <v>劲敌出现</v>
          </cell>
          <cell r="R80">
            <v>8</v>
          </cell>
          <cell r="S80">
            <v>1</v>
          </cell>
          <cell r="T80">
            <v>12000</v>
          </cell>
          <cell r="U80">
            <v>10792</v>
          </cell>
          <cell r="V80">
            <v>0</v>
          </cell>
          <cell r="W80">
            <v>0</v>
          </cell>
        </row>
        <row r="81">
          <cell r="C81">
            <v>1080</v>
          </cell>
          <cell r="D81" t="str">
            <v>友情岁月</v>
          </cell>
          <cell r="E81">
            <v>1079</v>
          </cell>
          <cell r="F81" t="str">
            <v>血战宝岛</v>
          </cell>
          <cell r="G81" t="str">
            <v>携手抗敌</v>
          </cell>
          <cell r="H81">
            <v>1</v>
          </cell>
          <cell r="I81">
            <v>1</v>
          </cell>
          <cell r="J81" t="str">
            <v>打怪</v>
          </cell>
          <cell r="K81">
            <v>2</v>
          </cell>
          <cell r="M81">
            <v>188104</v>
          </cell>
          <cell r="N81">
            <v>72</v>
          </cell>
          <cell r="O81">
            <v>0</v>
          </cell>
          <cell r="P81">
            <v>8008</v>
          </cell>
          <cell r="Q81" t="str">
            <v>约战山鸡</v>
          </cell>
          <cell r="R81">
            <v>8</v>
          </cell>
          <cell r="S81">
            <v>1</v>
          </cell>
          <cell r="T81">
            <v>13000</v>
          </cell>
          <cell r="U81">
            <v>11036</v>
          </cell>
          <cell r="V81">
            <v>0</v>
          </cell>
          <cell r="W81">
            <v>0</v>
          </cell>
        </row>
        <row r="82">
          <cell r="C82">
            <v>1081</v>
          </cell>
          <cell r="D82" t="str">
            <v>血战宝岛</v>
          </cell>
          <cell r="E82">
            <v>1080</v>
          </cell>
          <cell r="F82" t="str">
            <v>最后主线</v>
          </cell>
          <cell r="G82" t="str">
            <v>友情岁月</v>
          </cell>
          <cell r="H82">
            <v>1</v>
          </cell>
          <cell r="I82">
            <v>1</v>
          </cell>
          <cell r="J82" t="str">
            <v>打怪</v>
          </cell>
          <cell r="K82">
            <v>2</v>
          </cell>
          <cell r="M82">
            <v>189104</v>
          </cell>
          <cell r="N82">
            <v>73</v>
          </cell>
          <cell r="O82">
            <v>0</v>
          </cell>
          <cell r="P82">
            <v>8009</v>
          </cell>
          <cell r="Q82" t="str">
            <v>揭穿雷复轰</v>
          </cell>
          <cell r="R82">
            <v>8</v>
          </cell>
          <cell r="S82">
            <v>1</v>
          </cell>
          <cell r="T82">
            <v>14000</v>
          </cell>
          <cell r="U82">
            <v>11282</v>
          </cell>
          <cell r="V82">
            <v>0</v>
          </cell>
          <cell r="W82">
            <v>0</v>
          </cell>
        </row>
        <row r="83">
          <cell r="C83">
            <v>2201</v>
          </cell>
          <cell r="D83" t="str">
            <v>精英副本</v>
          </cell>
          <cell r="E83">
            <v>1019</v>
          </cell>
          <cell r="F83" t="str">
            <v>和谈</v>
          </cell>
          <cell r="G83" t="str">
            <v>以武服人</v>
          </cell>
          <cell r="H83">
            <v>1</v>
          </cell>
          <cell r="I83">
            <v>1</v>
          </cell>
          <cell r="J83" t="str">
            <v>打怪</v>
          </cell>
          <cell r="K83">
            <v>2</v>
          </cell>
          <cell r="M83">
            <v>211004</v>
          </cell>
          <cell r="N83">
            <v>13</v>
          </cell>
          <cell r="O83">
            <v>0</v>
          </cell>
          <cell r="P83">
            <v>1201</v>
          </cell>
          <cell r="Q83" t="str">
            <v>精英巴闭</v>
          </cell>
          <cell r="R83">
            <v>1</v>
          </cell>
          <cell r="S83">
            <v>1</v>
          </cell>
          <cell r="T83">
            <v>1000</v>
          </cell>
          <cell r="U83">
            <v>804</v>
          </cell>
          <cell r="V83">
            <v>0</v>
          </cell>
          <cell r="W83">
            <v>0</v>
          </cell>
        </row>
        <row r="84">
          <cell r="C84">
            <v>3001</v>
          </cell>
          <cell r="D84" t="str">
            <v>狩猎巴闭</v>
          </cell>
          <cell r="E84">
            <v>1004</v>
          </cell>
          <cell r="F84" t="str">
            <v>必备之物</v>
          </cell>
          <cell r="G84" t="str">
            <v>习得技能</v>
          </cell>
          <cell r="H84">
            <v>1</v>
          </cell>
          <cell r="I84">
            <v>1</v>
          </cell>
          <cell r="J84" t="str">
            <v>打怪</v>
          </cell>
          <cell r="K84">
            <v>2</v>
          </cell>
          <cell r="M84">
            <v>111104</v>
          </cell>
          <cell r="N84">
            <v>2</v>
          </cell>
          <cell r="O84">
            <v>0</v>
          </cell>
          <cell r="P84">
            <v>1001</v>
          </cell>
          <cell r="Q84" t="str">
            <v>浴室砍巴闭</v>
          </cell>
          <cell r="R84">
            <v>1</v>
          </cell>
          <cell r="S84">
            <v>1</v>
          </cell>
          <cell r="T84">
            <v>124</v>
          </cell>
          <cell r="U84">
            <v>324</v>
          </cell>
          <cell r="V84">
            <v>0</v>
          </cell>
          <cell r="W84">
            <v>0</v>
          </cell>
        </row>
        <row r="85">
          <cell r="C85">
            <v>3003</v>
          </cell>
          <cell r="D85" t="str">
            <v>实力检测</v>
          </cell>
          <cell r="E85">
            <v>1028</v>
          </cell>
          <cell r="F85" t="str">
            <v>蒋生遭袭</v>
          </cell>
          <cell r="G85" t="str">
            <v>护卫蒋生</v>
          </cell>
          <cell r="H85">
            <v>1</v>
          </cell>
          <cell r="I85">
            <v>1</v>
          </cell>
          <cell r="J85" t="str">
            <v>对话</v>
          </cell>
          <cell r="K85">
            <v>1</v>
          </cell>
          <cell r="M85">
            <v>0</v>
          </cell>
          <cell r="N85">
            <v>22</v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>
            <v>0</v>
          </cell>
          <cell r="T85">
            <v>1000</v>
          </cell>
          <cell r="U85">
            <v>1164</v>
          </cell>
          <cell r="V85">
            <v>0</v>
          </cell>
          <cell r="W85">
            <v>0</v>
          </cell>
        </row>
        <row r="86">
          <cell r="C86">
            <v>9999</v>
          </cell>
          <cell r="D86" t="str">
            <v>最后主线</v>
          </cell>
          <cell r="E86">
            <v>1081</v>
          </cell>
          <cell r="F86" t="e">
            <v>#N/A</v>
          </cell>
          <cell r="G86" t="str">
            <v>血战宝岛</v>
          </cell>
          <cell r="H86">
            <v>1</v>
          </cell>
          <cell r="I86">
            <v>1</v>
          </cell>
          <cell r="J86" t="str">
            <v>对话</v>
          </cell>
          <cell r="K86">
            <v>1</v>
          </cell>
          <cell r="M86">
            <v>0</v>
          </cell>
          <cell r="N86">
            <v>74</v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>
            <v>0</v>
          </cell>
          <cell r="T86">
            <v>15000</v>
          </cell>
          <cell r="U86">
            <v>11532</v>
          </cell>
          <cell r="V86">
            <v>0</v>
          </cell>
          <cell r="W86">
            <v>0</v>
          </cell>
        </row>
        <row r="87">
          <cell r="C87">
            <v>3004</v>
          </cell>
          <cell r="D87" t="str">
            <v>联络蒋生</v>
          </cell>
          <cell r="E87">
            <v>1016</v>
          </cell>
          <cell r="F87" t="str">
            <v>蒋生遇雷功</v>
          </cell>
          <cell r="G87" t="str">
            <v>阴云密布</v>
          </cell>
          <cell r="H87">
            <v>1</v>
          </cell>
          <cell r="I87">
            <v>1</v>
          </cell>
          <cell r="J87" t="str">
            <v>对话</v>
          </cell>
          <cell r="K87">
            <v>1</v>
          </cell>
          <cell r="M87">
            <v>0</v>
          </cell>
          <cell r="N87">
            <v>13</v>
          </cell>
          <cell r="O87" t="str">
            <v/>
          </cell>
          <cell r="Q87">
            <v>0</v>
          </cell>
          <cell r="R87">
            <v>0</v>
          </cell>
          <cell r="S87">
            <v>0</v>
          </cell>
          <cell r="T87">
            <v>694</v>
          </cell>
          <cell r="U87">
            <v>480</v>
          </cell>
          <cell r="V87">
            <v>0</v>
          </cell>
          <cell r="W87">
            <v>0</v>
          </cell>
        </row>
        <row r="88">
          <cell r="C88">
            <v>3005</v>
          </cell>
          <cell r="D88" t="str">
            <v>正面交锋</v>
          </cell>
          <cell r="E88">
            <v>1064</v>
          </cell>
          <cell r="F88" t="str">
            <v>愈战愈勇</v>
          </cell>
          <cell r="G88" t="str">
            <v>讨伐</v>
          </cell>
          <cell r="H88">
            <v>1</v>
          </cell>
          <cell r="I88">
            <v>1</v>
          </cell>
          <cell r="J88" t="str">
            <v>打怪</v>
          </cell>
          <cell r="K88">
            <v>2</v>
          </cell>
          <cell r="M88">
            <v>167104</v>
          </cell>
          <cell r="N88">
            <v>53</v>
          </cell>
          <cell r="O88">
            <v>0</v>
          </cell>
          <cell r="P88">
            <v>6007</v>
          </cell>
          <cell r="Q88" t="str">
            <v>正面交锋</v>
          </cell>
          <cell r="R88">
            <v>6</v>
          </cell>
          <cell r="S88">
            <v>1</v>
          </cell>
          <cell r="T88">
            <v>3700</v>
          </cell>
          <cell r="U88">
            <v>5944</v>
          </cell>
          <cell r="V88">
            <v>0</v>
          </cell>
          <cell r="W88">
            <v>0</v>
          </cell>
        </row>
        <row r="89">
          <cell r="C89">
            <v>3006</v>
          </cell>
          <cell r="D89" t="str">
            <v>愈战愈勇</v>
          </cell>
          <cell r="E89">
            <v>3005</v>
          </cell>
          <cell r="F89" t="str">
            <v>恶战</v>
          </cell>
          <cell r="G89" t="str">
            <v>正面交锋</v>
          </cell>
          <cell r="H89">
            <v>1</v>
          </cell>
          <cell r="I89">
            <v>1</v>
          </cell>
          <cell r="J89" t="str">
            <v>打怪</v>
          </cell>
          <cell r="K89">
            <v>2</v>
          </cell>
          <cell r="M89">
            <v>168104</v>
          </cell>
          <cell r="N89">
            <v>54</v>
          </cell>
          <cell r="O89">
            <v>0</v>
          </cell>
          <cell r="P89">
            <v>6008</v>
          </cell>
          <cell r="Q89" t="str">
            <v>愈战愈勇</v>
          </cell>
          <cell r="R89">
            <v>6</v>
          </cell>
          <cell r="S89">
            <v>1</v>
          </cell>
          <cell r="T89">
            <v>3900</v>
          </cell>
          <cell r="U89">
            <v>6126</v>
          </cell>
          <cell r="V89">
            <v>0</v>
          </cell>
          <cell r="W89">
            <v>0</v>
          </cell>
        </row>
        <row r="90">
          <cell r="C90">
            <v>3007</v>
          </cell>
          <cell r="D90" t="str">
            <v>恶战</v>
          </cell>
          <cell r="E90">
            <v>3006</v>
          </cell>
          <cell r="F90" t="str">
            <v>僵局</v>
          </cell>
          <cell r="G90" t="str">
            <v>愈战愈勇</v>
          </cell>
          <cell r="H90">
            <v>1</v>
          </cell>
          <cell r="I90">
            <v>1</v>
          </cell>
          <cell r="J90" t="str">
            <v>打怪</v>
          </cell>
          <cell r="K90">
            <v>2</v>
          </cell>
          <cell r="M90">
            <v>169104</v>
          </cell>
          <cell r="N90">
            <v>55</v>
          </cell>
          <cell r="O90">
            <v>0</v>
          </cell>
          <cell r="P90">
            <v>6009</v>
          </cell>
          <cell r="Q90" t="str">
            <v>决战太乙</v>
          </cell>
          <cell r="R90">
            <v>6</v>
          </cell>
          <cell r="S90">
            <v>1</v>
          </cell>
          <cell r="T90">
            <v>4100</v>
          </cell>
          <cell r="U90">
            <v>6308</v>
          </cell>
          <cell r="V90">
            <v>0</v>
          </cell>
          <cell r="W90">
            <v>0</v>
          </cell>
        </row>
        <row r="91">
          <cell r="C91">
            <v>3008</v>
          </cell>
          <cell r="D91" t="str">
            <v>战况升级</v>
          </cell>
          <cell r="E91">
            <v>1073</v>
          </cell>
          <cell r="F91" t="str">
            <v>罪恶之巢</v>
          </cell>
          <cell r="G91" t="str">
            <v>破晓</v>
          </cell>
          <cell r="H91">
            <v>1</v>
          </cell>
          <cell r="I91">
            <v>1</v>
          </cell>
          <cell r="J91" t="str">
            <v>打怪</v>
          </cell>
          <cell r="K91">
            <v>2</v>
          </cell>
          <cell r="M91">
            <v>177104</v>
          </cell>
          <cell r="N91">
            <v>62</v>
          </cell>
          <cell r="O91">
            <v>0</v>
          </cell>
          <cell r="P91">
            <v>7007</v>
          </cell>
          <cell r="Q91" t="str">
            <v>狂龙出海</v>
          </cell>
          <cell r="R91">
            <v>7</v>
          </cell>
          <cell r="S91">
            <v>1</v>
          </cell>
          <cell r="T91">
            <v>6900</v>
          </cell>
          <cell r="U91">
            <v>8294</v>
          </cell>
          <cell r="V91">
            <v>0</v>
          </cell>
          <cell r="W91">
            <v>0</v>
          </cell>
        </row>
        <row r="92">
          <cell r="C92">
            <v>3009</v>
          </cell>
          <cell r="D92" t="str">
            <v>罪恶之巢</v>
          </cell>
          <cell r="E92">
            <v>3008</v>
          </cell>
          <cell r="F92" t="str">
            <v>斩破黑暗</v>
          </cell>
          <cell r="G92" t="str">
            <v>战况升级</v>
          </cell>
          <cell r="H92">
            <v>1</v>
          </cell>
          <cell r="I92">
            <v>1</v>
          </cell>
          <cell r="J92" t="str">
            <v>打怪</v>
          </cell>
          <cell r="K92">
            <v>2</v>
          </cell>
          <cell r="M92">
            <v>178104</v>
          </cell>
          <cell r="N92">
            <v>63</v>
          </cell>
          <cell r="O92">
            <v>0</v>
          </cell>
          <cell r="P92">
            <v>7008</v>
          </cell>
          <cell r="Q92" t="str">
            <v>兵临城下</v>
          </cell>
          <cell r="R92">
            <v>7</v>
          </cell>
          <cell r="S92">
            <v>1</v>
          </cell>
          <cell r="T92">
            <v>7200</v>
          </cell>
          <cell r="U92">
            <v>8508</v>
          </cell>
          <cell r="V92">
            <v>0</v>
          </cell>
          <cell r="W92">
            <v>0</v>
          </cell>
        </row>
        <row r="93">
          <cell r="C93">
            <v>3010</v>
          </cell>
          <cell r="D93" t="str">
            <v>斩破黑暗</v>
          </cell>
          <cell r="E93">
            <v>3009</v>
          </cell>
          <cell r="F93" t="str">
            <v>再相会</v>
          </cell>
          <cell r="G93" t="str">
            <v>罪恶之巢</v>
          </cell>
          <cell r="H93">
            <v>1</v>
          </cell>
          <cell r="I93">
            <v>1</v>
          </cell>
          <cell r="J93" t="str">
            <v>打怪</v>
          </cell>
          <cell r="K93">
            <v>2</v>
          </cell>
          <cell r="M93">
            <v>179104</v>
          </cell>
          <cell r="N93">
            <v>64</v>
          </cell>
          <cell r="O93">
            <v>0</v>
          </cell>
          <cell r="P93">
            <v>7009</v>
          </cell>
          <cell r="Q93" t="str">
            <v>决战东京</v>
          </cell>
          <cell r="R93">
            <v>7</v>
          </cell>
          <cell r="S93">
            <v>1</v>
          </cell>
          <cell r="T93">
            <v>7500</v>
          </cell>
          <cell r="U93">
            <v>8724</v>
          </cell>
          <cell r="V93">
            <v>0</v>
          </cell>
          <cell r="W93">
            <v>0</v>
          </cell>
        </row>
        <row r="94">
          <cell r="C94">
            <v>3011</v>
          </cell>
          <cell r="D94" t="str">
            <v>自甘堕落</v>
          </cell>
          <cell r="E94">
            <v>1076</v>
          </cell>
          <cell r="F94" t="str">
            <v>阴魂不散</v>
          </cell>
          <cell r="G94" t="str">
            <v>冤家路窄</v>
          </cell>
          <cell r="H94">
            <v>1</v>
          </cell>
          <cell r="I94">
            <v>1</v>
          </cell>
          <cell r="J94" t="str">
            <v>打怪</v>
          </cell>
          <cell r="K94">
            <v>2</v>
          </cell>
          <cell r="M94">
            <v>183104</v>
          </cell>
          <cell r="N94">
            <v>67</v>
          </cell>
          <cell r="O94">
            <v>0</v>
          </cell>
          <cell r="P94">
            <v>8003</v>
          </cell>
          <cell r="Q94" t="str">
            <v>死性不改</v>
          </cell>
          <cell r="R94">
            <v>8</v>
          </cell>
          <cell r="S94">
            <v>1</v>
          </cell>
          <cell r="T94">
            <v>9500</v>
          </cell>
          <cell r="U94">
            <v>9616</v>
          </cell>
          <cell r="V94">
            <v>0</v>
          </cell>
          <cell r="W94">
            <v>0</v>
          </cell>
        </row>
        <row r="95">
          <cell r="C95">
            <v>3012</v>
          </cell>
          <cell r="D95" t="str">
            <v>阴魂不散</v>
          </cell>
          <cell r="E95">
            <v>3011</v>
          </cell>
          <cell r="F95" t="str">
            <v>意外强敌</v>
          </cell>
          <cell r="G95" t="str">
            <v>自甘堕落</v>
          </cell>
          <cell r="H95">
            <v>1</v>
          </cell>
          <cell r="I95">
            <v>1</v>
          </cell>
          <cell r="J95" t="str">
            <v>打怪</v>
          </cell>
          <cell r="K95">
            <v>2</v>
          </cell>
          <cell r="M95">
            <v>184104</v>
          </cell>
          <cell r="N95">
            <v>68</v>
          </cell>
          <cell r="O95">
            <v>0</v>
          </cell>
          <cell r="P95">
            <v>8004</v>
          </cell>
          <cell r="Q95" t="str">
            <v>阴魂不散</v>
          </cell>
          <cell r="R95">
            <v>8</v>
          </cell>
          <cell r="S95">
            <v>1</v>
          </cell>
          <cell r="T95">
            <v>10000</v>
          </cell>
          <cell r="U95">
            <v>9846</v>
          </cell>
          <cell r="V95">
            <v>0</v>
          </cell>
          <cell r="W95">
            <v>0</v>
          </cell>
        </row>
        <row r="96">
          <cell r="C96">
            <v>3013</v>
          </cell>
          <cell r="D96" t="str">
            <v>意外强敌</v>
          </cell>
          <cell r="E96">
            <v>3012</v>
          </cell>
          <cell r="F96" t="str">
            <v>强敌涌现</v>
          </cell>
          <cell r="G96" t="str">
            <v>阴魂不散</v>
          </cell>
          <cell r="H96">
            <v>1</v>
          </cell>
          <cell r="I96">
            <v>1</v>
          </cell>
          <cell r="J96" t="str">
            <v>打怪</v>
          </cell>
          <cell r="K96">
            <v>2</v>
          </cell>
          <cell r="M96">
            <v>185104</v>
          </cell>
          <cell r="N96">
            <v>69</v>
          </cell>
          <cell r="O96">
            <v>0</v>
          </cell>
          <cell r="P96">
            <v>8005</v>
          </cell>
          <cell r="Q96" t="str">
            <v>意外强敌</v>
          </cell>
          <cell r="R96">
            <v>8</v>
          </cell>
          <cell r="S96">
            <v>1</v>
          </cell>
          <cell r="T96">
            <v>10500</v>
          </cell>
          <cell r="U96">
            <v>10078</v>
          </cell>
          <cell r="V96">
            <v>0</v>
          </cell>
          <cell r="W96">
            <v>0</v>
          </cell>
        </row>
        <row r="97">
          <cell r="C97">
            <v>10001</v>
          </cell>
          <cell r="D97" t="str">
            <v>精英巴闭</v>
          </cell>
          <cell r="E97">
            <v>1019</v>
          </cell>
          <cell r="F97" t="str">
            <v>精英大傻保镖</v>
          </cell>
          <cell r="G97" t="str">
            <v>以武服人</v>
          </cell>
          <cell r="H97">
            <v>2</v>
          </cell>
          <cell r="I97">
            <v>1</v>
          </cell>
          <cell r="J97" t="str">
            <v>打怪</v>
          </cell>
          <cell r="K97">
            <v>2</v>
          </cell>
          <cell r="M97">
            <v>501201</v>
          </cell>
          <cell r="N97">
            <v>13</v>
          </cell>
          <cell r="O97">
            <v>0</v>
          </cell>
          <cell r="P97">
            <v>1201</v>
          </cell>
          <cell r="Q97" t="str">
            <v>精英巴闭</v>
          </cell>
          <cell r="R97">
            <v>1</v>
          </cell>
          <cell r="S97">
            <v>1</v>
          </cell>
          <cell r="T97">
            <v>1000</v>
          </cell>
          <cell r="U97">
            <v>1100</v>
          </cell>
          <cell r="V97">
            <v>0</v>
          </cell>
          <cell r="W97">
            <v>0</v>
          </cell>
        </row>
        <row r="98">
          <cell r="C98">
            <v>10002</v>
          </cell>
          <cell r="D98" t="str">
            <v>精英大傻保镖</v>
          </cell>
          <cell r="E98">
            <v>10001</v>
          </cell>
          <cell r="F98" t="str">
            <v>精英偷车贼</v>
          </cell>
          <cell r="G98" t="str">
            <v>精英巴闭</v>
          </cell>
          <cell r="H98">
            <v>2</v>
          </cell>
          <cell r="I98">
            <v>1</v>
          </cell>
          <cell r="J98" t="str">
            <v>打怪</v>
          </cell>
          <cell r="K98">
            <v>2</v>
          </cell>
          <cell r="M98">
            <v>501202</v>
          </cell>
          <cell r="N98">
            <v>14</v>
          </cell>
          <cell r="O98">
            <v>0</v>
          </cell>
          <cell r="P98">
            <v>1202</v>
          </cell>
          <cell r="Q98" t="str">
            <v>精英大傻保镖</v>
          </cell>
          <cell r="R98">
            <v>1</v>
          </cell>
          <cell r="S98">
            <v>1</v>
          </cell>
          <cell r="T98">
            <v>1100</v>
          </cell>
          <cell r="U98">
            <v>1124</v>
          </cell>
          <cell r="V98">
            <v>0</v>
          </cell>
          <cell r="W98">
            <v>0</v>
          </cell>
        </row>
        <row r="99">
          <cell r="C99">
            <v>10003</v>
          </cell>
          <cell r="D99" t="str">
            <v>精英偷车贼</v>
          </cell>
          <cell r="E99">
            <v>10002</v>
          </cell>
          <cell r="F99" t="str">
            <v>精英丧彪手下</v>
          </cell>
          <cell r="G99" t="str">
            <v>精英大傻保镖</v>
          </cell>
          <cell r="H99">
            <v>2</v>
          </cell>
          <cell r="I99">
            <v>1</v>
          </cell>
          <cell r="J99" t="str">
            <v>打怪</v>
          </cell>
          <cell r="K99">
            <v>2</v>
          </cell>
          <cell r="M99">
            <v>501203</v>
          </cell>
          <cell r="N99">
            <v>15</v>
          </cell>
          <cell r="O99">
            <v>0</v>
          </cell>
          <cell r="P99">
            <v>1203</v>
          </cell>
          <cell r="Q99" t="str">
            <v>精英偷车贼</v>
          </cell>
          <cell r="R99">
            <v>1</v>
          </cell>
          <cell r="S99">
            <v>1</v>
          </cell>
          <cell r="T99">
            <v>1200</v>
          </cell>
          <cell r="U99">
            <v>1148</v>
          </cell>
          <cell r="V99">
            <v>0</v>
          </cell>
          <cell r="W99">
            <v>0</v>
          </cell>
        </row>
        <row r="100">
          <cell r="C100">
            <v>10004</v>
          </cell>
          <cell r="D100" t="str">
            <v>精英丧彪手下</v>
          </cell>
          <cell r="E100">
            <v>10003</v>
          </cell>
          <cell r="F100" t="str">
            <v>精英丧彪</v>
          </cell>
          <cell r="G100" t="str">
            <v>精英偷车贼</v>
          </cell>
          <cell r="H100">
            <v>2</v>
          </cell>
          <cell r="I100">
            <v>1</v>
          </cell>
          <cell r="J100" t="str">
            <v>打怪</v>
          </cell>
          <cell r="K100">
            <v>2</v>
          </cell>
          <cell r="M100">
            <v>501204</v>
          </cell>
          <cell r="N100">
            <v>16</v>
          </cell>
          <cell r="O100">
            <v>0</v>
          </cell>
          <cell r="P100">
            <v>1204</v>
          </cell>
          <cell r="Q100" t="str">
            <v>精英丧彪手下</v>
          </cell>
          <cell r="R100">
            <v>1</v>
          </cell>
          <cell r="S100">
            <v>1</v>
          </cell>
          <cell r="T100">
            <v>1300</v>
          </cell>
          <cell r="U100">
            <v>1172</v>
          </cell>
          <cell r="V100">
            <v>0</v>
          </cell>
          <cell r="W100">
            <v>0</v>
          </cell>
        </row>
        <row r="101">
          <cell r="C101">
            <v>10005</v>
          </cell>
          <cell r="D101" t="str">
            <v>精英丧彪</v>
          </cell>
          <cell r="E101">
            <v>10004</v>
          </cell>
          <cell r="F101" t="str">
            <v>精英拦截者</v>
          </cell>
          <cell r="G101" t="str">
            <v>精英丧彪手下</v>
          </cell>
          <cell r="H101">
            <v>2</v>
          </cell>
          <cell r="I101">
            <v>1</v>
          </cell>
          <cell r="J101" t="str">
            <v>打怪</v>
          </cell>
          <cell r="K101">
            <v>2</v>
          </cell>
          <cell r="M101">
            <v>501205</v>
          </cell>
          <cell r="N101">
            <v>17</v>
          </cell>
          <cell r="O101">
            <v>0</v>
          </cell>
          <cell r="P101">
            <v>1205</v>
          </cell>
          <cell r="Q101" t="str">
            <v>精英丧彪</v>
          </cell>
          <cell r="R101">
            <v>1</v>
          </cell>
          <cell r="S101">
            <v>1</v>
          </cell>
          <cell r="T101">
            <v>1400</v>
          </cell>
          <cell r="U101">
            <v>1196</v>
          </cell>
          <cell r="V101">
            <v>0</v>
          </cell>
          <cell r="W101">
            <v>0</v>
          </cell>
        </row>
        <row r="102">
          <cell r="C102">
            <v>10006</v>
          </cell>
          <cell r="D102" t="str">
            <v>精英拦截者</v>
          </cell>
          <cell r="E102">
            <v>10005</v>
          </cell>
          <cell r="F102" t="str">
            <v>精英靓坤手下</v>
          </cell>
          <cell r="G102" t="str">
            <v>精英丧彪</v>
          </cell>
          <cell r="H102">
            <v>2</v>
          </cell>
          <cell r="I102">
            <v>1</v>
          </cell>
          <cell r="J102" t="str">
            <v>打怪</v>
          </cell>
          <cell r="K102">
            <v>2</v>
          </cell>
          <cell r="M102">
            <v>501206</v>
          </cell>
          <cell r="N102">
            <v>18</v>
          </cell>
          <cell r="O102">
            <v>0</v>
          </cell>
          <cell r="P102">
            <v>1206</v>
          </cell>
          <cell r="Q102" t="str">
            <v>精英拦截者</v>
          </cell>
          <cell r="R102">
            <v>1</v>
          </cell>
          <cell r="S102">
            <v>1</v>
          </cell>
          <cell r="T102">
            <v>1500</v>
          </cell>
          <cell r="U102">
            <v>1220</v>
          </cell>
          <cell r="V102">
            <v>0</v>
          </cell>
          <cell r="W102">
            <v>0</v>
          </cell>
        </row>
        <row r="103">
          <cell r="C103">
            <v>10007</v>
          </cell>
          <cell r="D103" t="str">
            <v>精英靓坤手下</v>
          </cell>
          <cell r="E103">
            <v>10006</v>
          </cell>
          <cell r="F103" t="str">
            <v>精英阿强</v>
          </cell>
          <cell r="G103" t="str">
            <v>精英拦截者</v>
          </cell>
          <cell r="H103">
            <v>2</v>
          </cell>
          <cell r="I103">
            <v>1</v>
          </cell>
          <cell r="J103" t="str">
            <v>打怪</v>
          </cell>
          <cell r="K103">
            <v>2</v>
          </cell>
          <cell r="M103">
            <v>501207</v>
          </cell>
          <cell r="N103">
            <v>19</v>
          </cell>
          <cell r="O103">
            <v>0</v>
          </cell>
          <cell r="P103">
            <v>1207</v>
          </cell>
          <cell r="Q103" t="str">
            <v>精英靓坤手下</v>
          </cell>
          <cell r="R103">
            <v>1</v>
          </cell>
          <cell r="S103">
            <v>1</v>
          </cell>
          <cell r="T103">
            <v>1600</v>
          </cell>
          <cell r="U103">
            <v>1244</v>
          </cell>
          <cell r="V103">
            <v>0</v>
          </cell>
          <cell r="W103">
            <v>0</v>
          </cell>
        </row>
        <row r="104">
          <cell r="C104">
            <v>10008</v>
          </cell>
          <cell r="D104" t="str">
            <v>精英阿强</v>
          </cell>
          <cell r="E104">
            <v>10007</v>
          </cell>
          <cell r="F104" t="str">
            <v>精英靓坤</v>
          </cell>
          <cell r="G104" t="str">
            <v>精英靓坤手下</v>
          </cell>
          <cell r="H104">
            <v>2</v>
          </cell>
          <cell r="I104">
            <v>1</v>
          </cell>
          <cell r="J104" t="str">
            <v>打怪</v>
          </cell>
          <cell r="K104">
            <v>2</v>
          </cell>
          <cell r="M104">
            <v>501208</v>
          </cell>
          <cell r="N104">
            <v>20</v>
          </cell>
          <cell r="O104">
            <v>0</v>
          </cell>
          <cell r="P104">
            <v>1208</v>
          </cell>
          <cell r="Q104" t="str">
            <v>精英阿强</v>
          </cell>
          <cell r="R104">
            <v>1</v>
          </cell>
          <cell r="S104">
            <v>1</v>
          </cell>
          <cell r="T104">
            <v>1700</v>
          </cell>
          <cell r="U104">
            <v>1268</v>
          </cell>
          <cell r="V104">
            <v>0</v>
          </cell>
          <cell r="W104">
            <v>0</v>
          </cell>
        </row>
        <row r="105">
          <cell r="C105">
            <v>10009</v>
          </cell>
          <cell r="D105" t="str">
            <v>精英靓坤</v>
          </cell>
          <cell r="E105">
            <v>10008</v>
          </cell>
          <cell r="F105" t="str">
            <v>精英议员保镖</v>
          </cell>
          <cell r="G105" t="str">
            <v>精英阿强</v>
          </cell>
          <cell r="H105">
            <v>2</v>
          </cell>
          <cell r="I105">
            <v>1</v>
          </cell>
          <cell r="J105" t="str">
            <v>打怪</v>
          </cell>
          <cell r="K105">
            <v>2</v>
          </cell>
          <cell r="M105">
            <v>501209</v>
          </cell>
          <cell r="N105">
            <v>21</v>
          </cell>
          <cell r="O105">
            <v>0</v>
          </cell>
          <cell r="P105">
            <v>1209</v>
          </cell>
          <cell r="Q105" t="str">
            <v>精英靓坤</v>
          </cell>
          <cell r="R105">
            <v>1</v>
          </cell>
          <cell r="S105">
            <v>1</v>
          </cell>
          <cell r="T105">
            <v>1800</v>
          </cell>
          <cell r="U105">
            <v>1292</v>
          </cell>
          <cell r="V105">
            <v>0</v>
          </cell>
          <cell r="W105">
            <v>0</v>
          </cell>
        </row>
        <row r="106">
          <cell r="C106">
            <v>10010</v>
          </cell>
          <cell r="D106" t="str">
            <v>精英议员保镖</v>
          </cell>
          <cell r="E106">
            <v>10009</v>
          </cell>
          <cell r="F106" t="str">
            <v>精英张议员</v>
          </cell>
          <cell r="G106" t="str">
            <v>精英靓坤</v>
          </cell>
          <cell r="H106">
            <v>2</v>
          </cell>
          <cell r="I106">
            <v>1</v>
          </cell>
          <cell r="J106" t="str">
            <v>打怪</v>
          </cell>
          <cell r="K106">
            <v>2</v>
          </cell>
          <cell r="M106">
            <v>502201</v>
          </cell>
          <cell r="N106">
            <v>22</v>
          </cell>
          <cell r="O106">
            <v>0</v>
          </cell>
          <cell r="P106">
            <v>2201</v>
          </cell>
          <cell r="Q106" t="str">
            <v>精英议员保镖</v>
          </cell>
          <cell r="R106">
            <v>2</v>
          </cell>
          <cell r="S106">
            <v>1</v>
          </cell>
          <cell r="T106">
            <v>1800</v>
          </cell>
          <cell r="U106">
            <v>1316</v>
          </cell>
          <cell r="V106">
            <v>0</v>
          </cell>
          <cell r="W106">
            <v>0</v>
          </cell>
        </row>
        <row r="107">
          <cell r="C107">
            <v>10011</v>
          </cell>
          <cell r="D107" t="str">
            <v>精英张议员</v>
          </cell>
          <cell r="E107">
            <v>10010</v>
          </cell>
          <cell r="F107" t="str">
            <v>精英枪手</v>
          </cell>
          <cell r="G107" t="str">
            <v>精英议员保镖</v>
          </cell>
          <cell r="H107">
            <v>2</v>
          </cell>
          <cell r="I107">
            <v>1</v>
          </cell>
          <cell r="J107" t="str">
            <v>打怪</v>
          </cell>
          <cell r="K107">
            <v>2</v>
          </cell>
          <cell r="M107">
            <v>502202</v>
          </cell>
          <cell r="N107">
            <v>23</v>
          </cell>
          <cell r="O107">
            <v>0</v>
          </cell>
          <cell r="P107">
            <v>2202</v>
          </cell>
          <cell r="Q107" t="str">
            <v>精英张议员</v>
          </cell>
          <cell r="R107">
            <v>2</v>
          </cell>
          <cell r="S107">
            <v>1</v>
          </cell>
          <cell r="T107">
            <v>1800</v>
          </cell>
          <cell r="U107">
            <v>1340</v>
          </cell>
          <cell r="V107">
            <v>0</v>
          </cell>
          <cell r="W107">
            <v>0</v>
          </cell>
        </row>
        <row r="108">
          <cell r="C108">
            <v>10012</v>
          </cell>
          <cell r="D108" t="str">
            <v>精英枪手</v>
          </cell>
          <cell r="E108">
            <v>10011</v>
          </cell>
          <cell r="F108" t="str">
            <v>精英大飞手下</v>
          </cell>
          <cell r="G108" t="str">
            <v>精英张议员</v>
          </cell>
          <cell r="H108">
            <v>2</v>
          </cell>
          <cell r="I108">
            <v>1</v>
          </cell>
          <cell r="J108" t="str">
            <v>打怪</v>
          </cell>
          <cell r="K108">
            <v>2</v>
          </cell>
          <cell r="M108">
            <v>502203</v>
          </cell>
          <cell r="N108">
            <v>24</v>
          </cell>
          <cell r="O108">
            <v>0</v>
          </cell>
          <cell r="P108">
            <v>2203</v>
          </cell>
          <cell r="Q108" t="str">
            <v>精英枪手</v>
          </cell>
          <cell r="R108">
            <v>2</v>
          </cell>
          <cell r="S108">
            <v>1</v>
          </cell>
          <cell r="T108">
            <v>1800</v>
          </cell>
          <cell r="U108">
            <v>1364</v>
          </cell>
          <cell r="V108">
            <v>0</v>
          </cell>
          <cell r="W108">
            <v>0</v>
          </cell>
        </row>
        <row r="109">
          <cell r="C109">
            <v>10013</v>
          </cell>
          <cell r="D109" t="str">
            <v>精英大飞手下</v>
          </cell>
          <cell r="E109">
            <v>10012</v>
          </cell>
          <cell r="F109" t="str">
            <v>精英大飞弟子</v>
          </cell>
          <cell r="G109" t="str">
            <v>精英枪手</v>
          </cell>
          <cell r="H109">
            <v>2</v>
          </cell>
          <cell r="I109">
            <v>1</v>
          </cell>
          <cell r="J109" t="str">
            <v>打怪</v>
          </cell>
          <cell r="K109">
            <v>2</v>
          </cell>
          <cell r="M109">
            <v>502204</v>
          </cell>
          <cell r="N109">
            <v>25</v>
          </cell>
          <cell r="O109">
            <v>0</v>
          </cell>
          <cell r="P109">
            <v>2204</v>
          </cell>
          <cell r="Q109" t="str">
            <v>精英大飞手下</v>
          </cell>
          <cell r="R109">
            <v>2</v>
          </cell>
          <cell r="S109">
            <v>1</v>
          </cell>
          <cell r="T109">
            <v>1800</v>
          </cell>
          <cell r="U109">
            <v>1388</v>
          </cell>
          <cell r="V109">
            <v>0</v>
          </cell>
          <cell r="W109">
            <v>0</v>
          </cell>
        </row>
        <row r="110">
          <cell r="C110">
            <v>10014</v>
          </cell>
          <cell r="D110" t="str">
            <v>精英大飞弟子</v>
          </cell>
          <cell r="E110">
            <v>10013</v>
          </cell>
          <cell r="F110" t="str">
            <v>精英追踪者</v>
          </cell>
          <cell r="G110" t="str">
            <v>精英大飞手下</v>
          </cell>
          <cell r="H110">
            <v>2</v>
          </cell>
          <cell r="I110">
            <v>1</v>
          </cell>
          <cell r="J110" t="str">
            <v>打怪</v>
          </cell>
          <cell r="K110">
            <v>2</v>
          </cell>
          <cell r="M110">
            <v>502205</v>
          </cell>
          <cell r="N110">
            <v>26</v>
          </cell>
          <cell r="O110">
            <v>0</v>
          </cell>
          <cell r="P110">
            <v>2205</v>
          </cell>
          <cell r="Q110" t="str">
            <v>精英大飞弟子</v>
          </cell>
          <cell r="R110">
            <v>2</v>
          </cell>
          <cell r="S110">
            <v>1</v>
          </cell>
          <cell r="T110">
            <v>1800</v>
          </cell>
          <cell r="U110">
            <v>1412</v>
          </cell>
          <cell r="V110">
            <v>0</v>
          </cell>
          <cell r="W110">
            <v>0</v>
          </cell>
        </row>
        <row r="111">
          <cell r="C111">
            <v>10015</v>
          </cell>
          <cell r="D111" t="str">
            <v>精英追踪者</v>
          </cell>
          <cell r="E111">
            <v>10014</v>
          </cell>
          <cell r="F111" t="str">
            <v>精英雷公保镖</v>
          </cell>
          <cell r="G111" t="str">
            <v>精英大飞弟子</v>
          </cell>
          <cell r="H111">
            <v>2</v>
          </cell>
          <cell r="I111">
            <v>1</v>
          </cell>
          <cell r="J111" t="str">
            <v>打怪</v>
          </cell>
          <cell r="K111">
            <v>2</v>
          </cell>
          <cell r="M111">
            <v>502206</v>
          </cell>
          <cell r="N111">
            <v>27</v>
          </cell>
          <cell r="O111">
            <v>0</v>
          </cell>
          <cell r="P111">
            <v>2206</v>
          </cell>
          <cell r="Q111" t="str">
            <v>精英追踪者</v>
          </cell>
          <cell r="R111">
            <v>2</v>
          </cell>
          <cell r="S111">
            <v>1</v>
          </cell>
          <cell r="T111">
            <v>1800</v>
          </cell>
          <cell r="U111">
            <v>1436</v>
          </cell>
          <cell r="V111">
            <v>0</v>
          </cell>
          <cell r="W111">
            <v>0</v>
          </cell>
        </row>
        <row r="112">
          <cell r="C112">
            <v>10016</v>
          </cell>
          <cell r="D112" t="str">
            <v>精英雷公保镖</v>
          </cell>
          <cell r="E112">
            <v>10015</v>
          </cell>
          <cell r="F112" t="str">
            <v>精英赌场警卫</v>
          </cell>
          <cell r="G112" t="str">
            <v>精英追踪者</v>
          </cell>
          <cell r="H112">
            <v>2</v>
          </cell>
          <cell r="I112">
            <v>1</v>
          </cell>
          <cell r="J112" t="str">
            <v>打怪</v>
          </cell>
          <cell r="K112">
            <v>2</v>
          </cell>
          <cell r="M112">
            <v>502207</v>
          </cell>
          <cell r="N112">
            <v>28</v>
          </cell>
          <cell r="O112">
            <v>0</v>
          </cell>
          <cell r="P112">
            <v>2207</v>
          </cell>
          <cell r="Q112" t="str">
            <v>精英雷公保镖</v>
          </cell>
          <cell r="R112">
            <v>2</v>
          </cell>
          <cell r="S112">
            <v>1</v>
          </cell>
          <cell r="T112">
            <v>1800</v>
          </cell>
          <cell r="U112">
            <v>1460</v>
          </cell>
          <cell r="V112">
            <v>0</v>
          </cell>
          <cell r="W112">
            <v>0</v>
          </cell>
        </row>
        <row r="113">
          <cell r="C113">
            <v>10017</v>
          </cell>
          <cell r="D113" t="str">
            <v>精英赌场警卫</v>
          </cell>
          <cell r="E113">
            <v>10016</v>
          </cell>
          <cell r="F113" t="str">
            <v>精英丁瑶护卫</v>
          </cell>
          <cell r="G113" t="str">
            <v>精英雷公保镖</v>
          </cell>
          <cell r="H113">
            <v>2</v>
          </cell>
          <cell r="I113">
            <v>1</v>
          </cell>
          <cell r="J113" t="str">
            <v>打怪</v>
          </cell>
          <cell r="K113">
            <v>2</v>
          </cell>
          <cell r="M113">
            <v>502208</v>
          </cell>
          <cell r="N113">
            <v>29</v>
          </cell>
          <cell r="O113">
            <v>0</v>
          </cell>
          <cell r="P113">
            <v>2208</v>
          </cell>
          <cell r="Q113" t="str">
            <v>精英赌场警卫</v>
          </cell>
          <cell r="R113">
            <v>2</v>
          </cell>
          <cell r="S113">
            <v>1</v>
          </cell>
          <cell r="T113">
            <v>1800</v>
          </cell>
          <cell r="U113">
            <v>1484</v>
          </cell>
          <cell r="V113">
            <v>0</v>
          </cell>
          <cell r="W113">
            <v>0</v>
          </cell>
        </row>
        <row r="114">
          <cell r="C114">
            <v>10018</v>
          </cell>
          <cell r="D114" t="str">
            <v>精英丁瑶护卫</v>
          </cell>
          <cell r="E114">
            <v>10017</v>
          </cell>
          <cell r="F114" t="str">
            <v>精英乌鸦手下</v>
          </cell>
          <cell r="G114" t="str">
            <v>精英赌场警卫</v>
          </cell>
          <cell r="H114">
            <v>2</v>
          </cell>
          <cell r="I114">
            <v>1</v>
          </cell>
          <cell r="J114" t="str">
            <v>打怪</v>
          </cell>
          <cell r="K114">
            <v>2</v>
          </cell>
          <cell r="M114">
            <v>502209</v>
          </cell>
          <cell r="N114">
            <v>30</v>
          </cell>
          <cell r="O114">
            <v>0</v>
          </cell>
          <cell r="P114">
            <v>2209</v>
          </cell>
          <cell r="Q114" t="str">
            <v>精英丁瑶护卫</v>
          </cell>
          <cell r="R114">
            <v>2</v>
          </cell>
          <cell r="S114">
            <v>1</v>
          </cell>
          <cell r="T114">
            <v>1800</v>
          </cell>
          <cell r="U114">
            <v>1508</v>
          </cell>
          <cell r="V114">
            <v>0</v>
          </cell>
          <cell r="W114">
            <v>0</v>
          </cell>
        </row>
        <row r="115">
          <cell r="C115">
            <v>10019</v>
          </cell>
          <cell r="D115" t="str">
            <v>精英乌鸦手下</v>
          </cell>
          <cell r="E115">
            <v>10018</v>
          </cell>
          <cell r="F115" t="str">
            <v>精英笑面虎</v>
          </cell>
          <cell r="G115" t="str">
            <v>精英丁瑶护卫</v>
          </cell>
          <cell r="H115">
            <v>2</v>
          </cell>
          <cell r="I115">
            <v>1</v>
          </cell>
          <cell r="J115" t="str">
            <v>打怪</v>
          </cell>
          <cell r="K115">
            <v>2</v>
          </cell>
          <cell r="M115">
            <v>503201</v>
          </cell>
          <cell r="N115">
            <v>31</v>
          </cell>
          <cell r="O115">
            <v>0</v>
          </cell>
          <cell r="P115">
            <v>3201</v>
          </cell>
          <cell r="Q115" t="str">
            <v>精英乌鸦手下</v>
          </cell>
          <cell r="R115">
            <v>3</v>
          </cell>
          <cell r="S115">
            <v>1</v>
          </cell>
          <cell r="T115">
            <v>1800</v>
          </cell>
          <cell r="U115">
            <v>1532</v>
          </cell>
          <cell r="V115">
            <v>0</v>
          </cell>
          <cell r="W115">
            <v>0</v>
          </cell>
        </row>
        <row r="116">
          <cell r="C116">
            <v>10020</v>
          </cell>
          <cell r="D116" t="str">
            <v>精英笑面虎</v>
          </cell>
          <cell r="E116">
            <v>10019</v>
          </cell>
          <cell r="F116" t="str">
            <v>精英东星杀手</v>
          </cell>
          <cell r="G116" t="str">
            <v>精英乌鸦手下</v>
          </cell>
          <cell r="H116">
            <v>2</v>
          </cell>
          <cell r="I116">
            <v>1</v>
          </cell>
          <cell r="J116" t="str">
            <v>打怪</v>
          </cell>
          <cell r="K116">
            <v>2</v>
          </cell>
          <cell r="M116">
            <v>503202</v>
          </cell>
          <cell r="N116">
            <v>32</v>
          </cell>
          <cell r="O116">
            <v>0</v>
          </cell>
          <cell r="P116">
            <v>3202</v>
          </cell>
          <cell r="Q116" t="str">
            <v>精英笑面虎</v>
          </cell>
          <cell r="R116">
            <v>3</v>
          </cell>
          <cell r="S116">
            <v>1</v>
          </cell>
          <cell r="T116">
            <v>1800</v>
          </cell>
          <cell r="U116">
            <v>1628</v>
          </cell>
          <cell r="V116">
            <v>0</v>
          </cell>
          <cell r="W116">
            <v>0</v>
          </cell>
        </row>
        <row r="117">
          <cell r="C117">
            <v>10021</v>
          </cell>
          <cell r="D117" t="str">
            <v>精英东星杀手</v>
          </cell>
          <cell r="E117">
            <v>10020</v>
          </cell>
          <cell r="F117" t="str">
            <v>精英赏金猎手</v>
          </cell>
          <cell r="G117" t="str">
            <v>精英笑面虎</v>
          </cell>
          <cell r="H117">
            <v>2</v>
          </cell>
          <cell r="I117">
            <v>1</v>
          </cell>
          <cell r="J117" t="str">
            <v>打怪</v>
          </cell>
          <cell r="K117">
            <v>2</v>
          </cell>
          <cell r="M117">
            <v>503203</v>
          </cell>
          <cell r="N117">
            <v>33</v>
          </cell>
          <cell r="O117">
            <v>0</v>
          </cell>
          <cell r="P117">
            <v>3203</v>
          </cell>
          <cell r="Q117" t="str">
            <v>精英东星杀手</v>
          </cell>
          <cell r="R117">
            <v>3</v>
          </cell>
          <cell r="S117">
            <v>1</v>
          </cell>
          <cell r="T117">
            <v>1875</v>
          </cell>
          <cell r="U117">
            <v>1740</v>
          </cell>
          <cell r="V117">
            <v>0</v>
          </cell>
          <cell r="W117">
            <v>0</v>
          </cell>
        </row>
        <row r="118">
          <cell r="C118">
            <v>10022</v>
          </cell>
          <cell r="D118" t="str">
            <v>精英赏金猎手</v>
          </cell>
          <cell r="E118">
            <v>10021</v>
          </cell>
          <cell r="F118" t="str">
            <v>精英追杀者</v>
          </cell>
          <cell r="G118" t="str">
            <v>精英东星杀手</v>
          </cell>
          <cell r="H118">
            <v>2</v>
          </cell>
          <cell r="I118">
            <v>1</v>
          </cell>
          <cell r="J118" t="str">
            <v>打怪</v>
          </cell>
          <cell r="K118">
            <v>2</v>
          </cell>
          <cell r="M118">
            <v>503204</v>
          </cell>
          <cell r="N118">
            <v>34</v>
          </cell>
          <cell r="O118">
            <v>0</v>
          </cell>
          <cell r="P118">
            <v>3204</v>
          </cell>
          <cell r="Q118" t="str">
            <v>精英赏金猎手</v>
          </cell>
          <cell r="R118">
            <v>3</v>
          </cell>
          <cell r="S118">
            <v>1</v>
          </cell>
          <cell r="T118">
            <v>1875</v>
          </cell>
          <cell r="U118">
            <v>1856</v>
          </cell>
          <cell r="V118">
            <v>0</v>
          </cell>
          <cell r="W118">
            <v>0</v>
          </cell>
        </row>
        <row r="119">
          <cell r="C119">
            <v>10023</v>
          </cell>
          <cell r="D119" t="str">
            <v>精英追杀者</v>
          </cell>
          <cell r="E119">
            <v>10022</v>
          </cell>
          <cell r="F119" t="str">
            <v>精英弹药守卫</v>
          </cell>
          <cell r="G119" t="str">
            <v>精英赏金猎手</v>
          </cell>
          <cell r="H119">
            <v>2</v>
          </cell>
          <cell r="I119">
            <v>1</v>
          </cell>
          <cell r="J119" t="str">
            <v>打怪</v>
          </cell>
          <cell r="K119">
            <v>2</v>
          </cell>
          <cell r="M119">
            <v>503205</v>
          </cell>
          <cell r="N119">
            <v>35</v>
          </cell>
          <cell r="O119">
            <v>0</v>
          </cell>
          <cell r="P119">
            <v>3205</v>
          </cell>
          <cell r="Q119" t="str">
            <v>精英追杀者</v>
          </cell>
          <cell r="R119">
            <v>3</v>
          </cell>
          <cell r="S119">
            <v>1</v>
          </cell>
          <cell r="T119">
            <v>1875</v>
          </cell>
          <cell r="U119">
            <v>1980</v>
          </cell>
          <cell r="V119">
            <v>0</v>
          </cell>
          <cell r="W119">
            <v>0</v>
          </cell>
        </row>
        <row r="120">
          <cell r="C120">
            <v>10024</v>
          </cell>
          <cell r="D120" t="str">
            <v>精英弹药守卫</v>
          </cell>
          <cell r="E120">
            <v>10023</v>
          </cell>
          <cell r="F120" t="str">
            <v>精英人质看守</v>
          </cell>
          <cell r="G120" t="str">
            <v>精英追杀者</v>
          </cell>
          <cell r="H120">
            <v>2</v>
          </cell>
          <cell r="I120">
            <v>1</v>
          </cell>
          <cell r="J120" t="str">
            <v>打怪</v>
          </cell>
          <cell r="K120">
            <v>2</v>
          </cell>
          <cell r="M120">
            <v>503206</v>
          </cell>
          <cell r="N120">
            <v>36</v>
          </cell>
          <cell r="O120">
            <v>0</v>
          </cell>
          <cell r="P120">
            <v>3206</v>
          </cell>
          <cell r="Q120" t="str">
            <v>精英弹药守卫</v>
          </cell>
          <cell r="R120">
            <v>3</v>
          </cell>
          <cell r="S120">
            <v>1</v>
          </cell>
          <cell r="T120">
            <v>1875</v>
          </cell>
          <cell r="U120">
            <v>2108</v>
          </cell>
          <cell r="V120">
            <v>0</v>
          </cell>
          <cell r="W120">
            <v>0</v>
          </cell>
        </row>
        <row r="121">
          <cell r="C121">
            <v>10025</v>
          </cell>
          <cell r="D121" t="str">
            <v>精英人质看守</v>
          </cell>
          <cell r="E121">
            <v>10024</v>
          </cell>
          <cell r="F121" t="str">
            <v>精英乌鸦心腹</v>
          </cell>
          <cell r="G121" t="str">
            <v>精英弹药守卫</v>
          </cell>
          <cell r="H121">
            <v>2</v>
          </cell>
          <cell r="I121">
            <v>1</v>
          </cell>
          <cell r="J121" t="str">
            <v>打怪</v>
          </cell>
          <cell r="K121">
            <v>2</v>
          </cell>
          <cell r="M121">
            <v>503207</v>
          </cell>
          <cell r="N121">
            <v>37</v>
          </cell>
          <cell r="O121">
            <v>0</v>
          </cell>
          <cell r="P121">
            <v>3207</v>
          </cell>
          <cell r="Q121" t="str">
            <v>精英人质看守</v>
          </cell>
          <cell r="R121">
            <v>3</v>
          </cell>
          <cell r="S121">
            <v>1</v>
          </cell>
          <cell r="T121">
            <v>1875</v>
          </cell>
          <cell r="U121">
            <v>2240</v>
          </cell>
          <cell r="V121">
            <v>0</v>
          </cell>
          <cell r="W121">
            <v>0</v>
          </cell>
        </row>
        <row r="122">
          <cell r="C122">
            <v>10026</v>
          </cell>
          <cell r="D122" t="str">
            <v>精英乌鸦心腹</v>
          </cell>
          <cell r="E122">
            <v>10025</v>
          </cell>
          <cell r="F122" t="str">
            <v>精英乌鸦</v>
          </cell>
          <cell r="G122" t="str">
            <v>精英人质看守</v>
          </cell>
          <cell r="H122">
            <v>2</v>
          </cell>
          <cell r="I122">
            <v>1</v>
          </cell>
          <cell r="J122" t="str">
            <v>打怪</v>
          </cell>
          <cell r="K122">
            <v>2</v>
          </cell>
          <cell r="M122">
            <v>503208</v>
          </cell>
          <cell r="N122">
            <v>38</v>
          </cell>
          <cell r="O122">
            <v>0</v>
          </cell>
          <cell r="P122">
            <v>3208</v>
          </cell>
          <cell r="Q122" t="str">
            <v>精英乌鸦心腹</v>
          </cell>
          <cell r="R122">
            <v>3</v>
          </cell>
          <cell r="S122">
            <v>1</v>
          </cell>
          <cell r="T122">
            <v>1875</v>
          </cell>
          <cell r="U122">
            <v>2380</v>
          </cell>
          <cell r="V122">
            <v>0</v>
          </cell>
          <cell r="W122">
            <v>0</v>
          </cell>
        </row>
      </sheetData>
      <sheetData sheetId="6" refreshError="1"/>
      <sheetData sheetId="7">
        <row r="6">
          <cell r="H6">
            <v>619.27545087976534</v>
          </cell>
        </row>
      </sheetData>
      <sheetData sheetId="8" refreshError="1"/>
      <sheetData sheetId="9" refreshError="1"/>
      <sheetData sheetId="10" refreshError="1"/>
      <sheetData sheetId="11">
        <row r="12">
          <cell r="K12">
            <v>1000</v>
          </cell>
        </row>
        <row r="13">
          <cell r="K13">
            <v>1100</v>
          </cell>
        </row>
        <row r="14">
          <cell r="K14">
            <v>1200</v>
          </cell>
        </row>
        <row r="15">
          <cell r="K15">
            <v>1300</v>
          </cell>
        </row>
        <row r="16">
          <cell r="K16">
            <v>1400</v>
          </cell>
        </row>
        <row r="17">
          <cell r="K17">
            <v>1500</v>
          </cell>
        </row>
        <row r="18">
          <cell r="K18">
            <v>1600</v>
          </cell>
        </row>
        <row r="19">
          <cell r="K19">
            <v>1700</v>
          </cell>
        </row>
        <row r="20">
          <cell r="K20">
            <v>1800</v>
          </cell>
        </row>
        <row r="21">
          <cell r="K21">
            <v>1800</v>
          </cell>
        </row>
        <row r="22">
          <cell r="K22">
            <v>1800</v>
          </cell>
        </row>
        <row r="23">
          <cell r="K23">
            <v>1800</v>
          </cell>
        </row>
        <row r="24">
          <cell r="K24">
            <v>1800</v>
          </cell>
        </row>
        <row r="25">
          <cell r="K25">
            <v>1800</v>
          </cell>
        </row>
        <row r="26">
          <cell r="K26">
            <v>1800</v>
          </cell>
        </row>
        <row r="27">
          <cell r="K27">
            <v>1800</v>
          </cell>
        </row>
        <row r="28">
          <cell r="K28">
            <v>1800</v>
          </cell>
        </row>
        <row r="29">
          <cell r="K29">
            <v>1800</v>
          </cell>
        </row>
        <row r="30">
          <cell r="K30">
            <v>1800</v>
          </cell>
        </row>
        <row r="31">
          <cell r="K31">
            <v>1800</v>
          </cell>
        </row>
        <row r="32">
          <cell r="K32">
            <v>1875</v>
          </cell>
        </row>
        <row r="33">
          <cell r="K33">
            <v>1875</v>
          </cell>
        </row>
        <row r="34">
          <cell r="K34">
            <v>1875</v>
          </cell>
        </row>
        <row r="35">
          <cell r="K35">
            <v>1875</v>
          </cell>
        </row>
        <row r="36">
          <cell r="K36">
            <v>1875</v>
          </cell>
        </row>
        <row r="37">
          <cell r="K37">
            <v>1875</v>
          </cell>
        </row>
        <row r="38">
          <cell r="K38">
            <v>1875</v>
          </cell>
        </row>
        <row r="39">
          <cell r="K39">
            <v>1875</v>
          </cell>
        </row>
        <row r="40">
          <cell r="K40">
            <v>1875</v>
          </cell>
        </row>
        <row r="41">
          <cell r="K41">
            <v>1875</v>
          </cell>
        </row>
        <row r="42">
          <cell r="K42">
            <v>1950</v>
          </cell>
        </row>
        <row r="43">
          <cell r="K43">
            <v>1950</v>
          </cell>
        </row>
        <row r="44">
          <cell r="K44">
            <v>1950</v>
          </cell>
        </row>
        <row r="45">
          <cell r="K45">
            <v>1950</v>
          </cell>
        </row>
        <row r="46">
          <cell r="K46">
            <v>2025</v>
          </cell>
        </row>
        <row r="47">
          <cell r="K47">
            <v>2100</v>
          </cell>
        </row>
        <row r="48">
          <cell r="K48">
            <v>2175</v>
          </cell>
        </row>
        <row r="49">
          <cell r="K49">
            <v>2250</v>
          </cell>
        </row>
        <row r="50">
          <cell r="K50">
            <v>2325</v>
          </cell>
        </row>
        <row r="51">
          <cell r="K51">
            <v>2400</v>
          </cell>
        </row>
        <row r="52">
          <cell r="K52">
            <v>2550</v>
          </cell>
        </row>
        <row r="53">
          <cell r="K53">
            <v>2700</v>
          </cell>
        </row>
        <row r="54">
          <cell r="K54">
            <v>2850</v>
          </cell>
        </row>
        <row r="55">
          <cell r="K55">
            <v>3000</v>
          </cell>
        </row>
        <row r="56">
          <cell r="K56">
            <v>3150</v>
          </cell>
        </row>
        <row r="57">
          <cell r="K57">
            <v>3300</v>
          </cell>
        </row>
        <row r="58">
          <cell r="K58">
            <v>3450</v>
          </cell>
        </row>
        <row r="59">
          <cell r="K59">
            <v>3600</v>
          </cell>
        </row>
        <row r="60">
          <cell r="K60">
            <v>3750</v>
          </cell>
        </row>
        <row r="61">
          <cell r="K61">
            <v>3900</v>
          </cell>
        </row>
        <row r="62">
          <cell r="K62">
            <v>4050</v>
          </cell>
        </row>
        <row r="63">
          <cell r="K63">
            <v>4350</v>
          </cell>
        </row>
        <row r="64">
          <cell r="K64">
            <v>4650</v>
          </cell>
        </row>
        <row r="65">
          <cell r="K65">
            <v>4950</v>
          </cell>
        </row>
        <row r="66">
          <cell r="K66">
            <v>5250</v>
          </cell>
        </row>
        <row r="67">
          <cell r="K67">
            <v>5550</v>
          </cell>
        </row>
        <row r="68">
          <cell r="K68">
            <v>5850</v>
          </cell>
        </row>
        <row r="69">
          <cell r="K69">
            <v>6150</v>
          </cell>
        </row>
        <row r="70">
          <cell r="K70">
            <v>6450</v>
          </cell>
        </row>
        <row r="71">
          <cell r="K71">
            <v>6750</v>
          </cell>
        </row>
        <row r="72">
          <cell r="K72">
            <v>7050</v>
          </cell>
        </row>
        <row r="73">
          <cell r="K73">
            <v>7500</v>
          </cell>
        </row>
        <row r="74">
          <cell r="K74">
            <v>7950</v>
          </cell>
        </row>
        <row r="75">
          <cell r="K75">
            <v>8400</v>
          </cell>
        </row>
        <row r="76">
          <cell r="K76">
            <v>8850</v>
          </cell>
        </row>
        <row r="77">
          <cell r="K77">
            <v>9300</v>
          </cell>
        </row>
        <row r="78">
          <cell r="K78">
            <v>9750</v>
          </cell>
        </row>
        <row r="79">
          <cell r="K79">
            <v>10200</v>
          </cell>
        </row>
        <row r="80">
          <cell r="K80">
            <v>10650</v>
          </cell>
        </row>
        <row r="81">
          <cell r="K81">
            <v>11100</v>
          </cell>
        </row>
        <row r="82">
          <cell r="K82">
            <v>11550</v>
          </cell>
        </row>
        <row r="83">
          <cell r="K83">
            <v>12300</v>
          </cell>
        </row>
      </sheetData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地图数据"/>
      <sheetName val="D_关卡BOSS血条判断"/>
      <sheetName val="D_关卡怪物类型血条判断"/>
      <sheetName val="D_关卡评星奖励"/>
      <sheetName val="D_关卡占领奖励"/>
      <sheetName val="地图配置说明"/>
      <sheetName val="地图配置辅助表"/>
      <sheetName val="血条计算评估"/>
    </sheetNames>
    <sheetDataSet>
      <sheetData sheetId="0">
        <row r="1">
          <cell r="A1" t="str">
            <v>地图id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P1">
            <v>42</v>
          </cell>
        </row>
        <row r="3">
          <cell r="A3">
            <v>1</v>
          </cell>
          <cell r="B3">
            <v>0</v>
          </cell>
          <cell r="C3">
            <v>1</v>
          </cell>
          <cell r="D3" t="str">
            <v>油尖旺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/>
          <cell r="M3">
            <v>0</v>
          </cell>
          <cell r="N3">
            <v>1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/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>
            <v>2</v>
          </cell>
          <cell r="AG3">
            <v>70</v>
          </cell>
          <cell r="AH3">
            <v>71</v>
          </cell>
          <cell r="AI3"/>
          <cell r="AJ3"/>
          <cell r="AK3"/>
          <cell r="AL3"/>
          <cell r="AM3"/>
          <cell r="AN3"/>
          <cell r="AO3"/>
          <cell r="AP3"/>
          <cell r="AQ3">
            <v>0</v>
          </cell>
          <cell r="AR3">
            <v>0</v>
          </cell>
        </row>
        <row r="4">
          <cell r="A4">
            <v>2</v>
          </cell>
          <cell r="B4">
            <v>0</v>
          </cell>
          <cell r="C4">
            <v>2</v>
          </cell>
          <cell r="D4" t="str">
            <v>铜锣湾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/>
          <cell r="M4">
            <v>2</v>
          </cell>
          <cell r="N4">
            <v>1</v>
          </cell>
          <cell r="O4">
            <v>1</v>
          </cell>
          <cell r="P4">
            <v>9</v>
          </cell>
          <cell r="Q4">
            <v>3</v>
          </cell>
          <cell r="R4">
            <v>1006</v>
          </cell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>
            <v>3</v>
          </cell>
          <cell r="AG4">
            <v>60</v>
          </cell>
          <cell r="AH4">
            <v>61</v>
          </cell>
          <cell r="AI4">
            <v>62</v>
          </cell>
          <cell r="AJ4"/>
          <cell r="AK4"/>
          <cell r="AL4"/>
          <cell r="AM4"/>
          <cell r="AN4"/>
          <cell r="AO4"/>
          <cell r="AP4"/>
          <cell r="AQ4">
            <v>9</v>
          </cell>
          <cell r="AR4">
            <v>0</v>
          </cell>
        </row>
        <row r="5">
          <cell r="A5">
            <v>3</v>
          </cell>
          <cell r="B5">
            <v>0</v>
          </cell>
          <cell r="C5">
            <v>3</v>
          </cell>
          <cell r="D5" t="str">
            <v>维多利亚港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/>
          <cell r="M5">
            <v>2</v>
          </cell>
          <cell r="N5">
            <v>1</v>
          </cell>
          <cell r="O5">
            <v>1</v>
          </cell>
          <cell r="P5">
            <v>20</v>
          </cell>
          <cell r="Q5">
            <v>3</v>
          </cell>
          <cell r="R5">
            <v>2006</v>
          </cell>
          <cell r="S5"/>
          <cell r="T5"/>
          <cell r="U5"/>
          <cell r="V5"/>
          <cell r="W5"/>
          <cell r="X5"/>
          <cell r="Y5"/>
          <cell r="Z5"/>
          <cell r="AA5"/>
          <cell r="AB5"/>
          <cell r="AC5"/>
          <cell r="AD5"/>
          <cell r="AE5"/>
          <cell r="AF5"/>
          <cell r="AG5"/>
          <cell r="AH5"/>
          <cell r="AI5"/>
          <cell r="AJ5"/>
          <cell r="AK5"/>
          <cell r="AL5"/>
          <cell r="AM5"/>
          <cell r="AN5"/>
          <cell r="AO5"/>
          <cell r="AP5"/>
          <cell r="AQ5">
            <v>20</v>
          </cell>
          <cell r="AR5">
            <v>0</v>
          </cell>
        </row>
        <row r="6">
          <cell r="A6">
            <v>4</v>
          </cell>
          <cell r="B6">
            <v>0</v>
          </cell>
          <cell r="C6">
            <v>4</v>
          </cell>
          <cell r="D6" t="str">
            <v>澳门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/>
          <cell r="M6">
            <v>2</v>
          </cell>
          <cell r="N6">
            <v>1</v>
          </cell>
          <cell r="O6">
            <v>1</v>
          </cell>
          <cell r="P6">
            <v>29</v>
          </cell>
          <cell r="Q6">
            <v>3</v>
          </cell>
          <cell r="R6">
            <v>3006</v>
          </cell>
          <cell r="S6"/>
          <cell r="T6"/>
          <cell r="U6"/>
          <cell r="V6"/>
          <cell r="W6"/>
          <cell r="X6"/>
          <cell r="Y6"/>
          <cell r="Z6"/>
          <cell r="AA6"/>
          <cell r="AB6"/>
          <cell r="AC6"/>
          <cell r="AD6"/>
          <cell r="AE6"/>
          <cell r="AF6"/>
          <cell r="AG6"/>
          <cell r="AH6"/>
          <cell r="AI6"/>
          <cell r="AJ6"/>
          <cell r="AK6"/>
          <cell r="AL6"/>
          <cell r="AM6"/>
          <cell r="AN6"/>
          <cell r="AO6"/>
          <cell r="AP6"/>
          <cell r="AQ6">
            <v>29</v>
          </cell>
          <cell r="AR6">
            <v>0</v>
          </cell>
        </row>
        <row r="7">
          <cell r="A7">
            <v>5</v>
          </cell>
          <cell r="B7">
            <v>0</v>
          </cell>
          <cell r="C7">
            <v>5</v>
          </cell>
          <cell r="D7" t="str">
            <v>日月潭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/>
          <cell r="M7">
            <v>2</v>
          </cell>
          <cell r="N7">
            <v>1</v>
          </cell>
          <cell r="O7">
            <v>1</v>
          </cell>
          <cell r="P7">
            <v>35</v>
          </cell>
          <cell r="Q7">
            <v>3</v>
          </cell>
          <cell r="R7">
            <v>4006</v>
          </cell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>
            <v>35</v>
          </cell>
          <cell r="AR7">
            <v>0</v>
          </cell>
        </row>
        <row r="8">
          <cell r="A8">
            <v>6</v>
          </cell>
          <cell r="B8">
            <v>0</v>
          </cell>
          <cell r="C8">
            <v>6</v>
          </cell>
          <cell r="D8" t="str">
            <v>富士山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/>
          <cell r="M8">
            <v>2</v>
          </cell>
          <cell r="N8">
            <v>1</v>
          </cell>
          <cell r="O8">
            <v>1</v>
          </cell>
          <cell r="P8">
            <v>41</v>
          </cell>
          <cell r="Q8">
            <v>3</v>
          </cell>
          <cell r="R8">
            <v>5006</v>
          </cell>
          <cell r="S8"/>
          <cell r="T8"/>
          <cell r="U8"/>
          <cell r="V8"/>
          <cell r="W8"/>
          <cell r="X8"/>
          <cell r="Y8"/>
          <cell r="Z8"/>
          <cell r="AA8"/>
          <cell r="AB8"/>
          <cell r="AC8"/>
          <cell r="AD8"/>
          <cell r="AE8"/>
          <cell r="AF8"/>
          <cell r="AG8"/>
          <cell r="AH8"/>
          <cell r="AI8"/>
          <cell r="AJ8"/>
          <cell r="AK8"/>
          <cell r="AL8"/>
          <cell r="AM8"/>
          <cell r="AN8"/>
          <cell r="AO8"/>
          <cell r="AP8"/>
          <cell r="AQ8">
            <v>41</v>
          </cell>
          <cell r="AR8">
            <v>0</v>
          </cell>
        </row>
        <row r="9">
          <cell r="A9">
            <v>7</v>
          </cell>
          <cell r="B9">
            <v>0</v>
          </cell>
          <cell r="C9">
            <v>7</v>
          </cell>
          <cell r="D9" t="str">
            <v>东京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/>
          <cell r="M9">
            <v>2</v>
          </cell>
          <cell r="N9">
            <v>1</v>
          </cell>
          <cell r="O9">
            <v>1</v>
          </cell>
          <cell r="P9">
            <v>47</v>
          </cell>
          <cell r="Q9">
            <v>3</v>
          </cell>
          <cell r="R9">
            <v>6006</v>
          </cell>
          <cell r="S9"/>
          <cell r="T9"/>
          <cell r="U9"/>
          <cell r="V9"/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>
            <v>47</v>
          </cell>
          <cell r="AR9">
            <v>0</v>
          </cell>
        </row>
        <row r="10">
          <cell r="A10">
            <v>8</v>
          </cell>
          <cell r="B10">
            <v>0</v>
          </cell>
          <cell r="C10">
            <v>8</v>
          </cell>
          <cell r="D10" t="str">
            <v>台北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/>
          <cell r="M10">
            <v>2</v>
          </cell>
          <cell r="N10">
            <v>1</v>
          </cell>
          <cell r="O10">
            <v>1</v>
          </cell>
          <cell r="P10">
            <v>53</v>
          </cell>
          <cell r="Q10">
            <v>3</v>
          </cell>
          <cell r="R10">
            <v>7006</v>
          </cell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>
            <v>2</v>
          </cell>
          <cell r="AG10">
            <v>70</v>
          </cell>
          <cell r="AH10">
            <v>71</v>
          </cell>
          <cell r="AI10"/>
          <cell r="AJ10"/>
          <cell r="AK10"/>
          <cell r="AL10"/>
          <cell r="AM10"/>
          <cell r="AN10"/>
          <cell r="AO10"/>
          <cell r="AP10"/>
          <cell r="AQ10">
            <v>53</v>
          </cell>
          <cell r="AR10">
            <v>0</v>
          </cell>
        </row>
        <row r="11">
          <cell r="A11">
            <v>1001</v>
          </cell>
          <cell r="B11">
            <v>1</v>
          </cell>
          <cell r="C11">
            <v>1</v>
          </cell>
          <cell r="D11" t="str">
            <v>浴室砍巴闭</v>
          </cell>
          <cell r="E11">
            <v>6</v>
          </cell>
          <cell r="F11">
            <v>109</v>
          </cell>
          <cell r="G11">
            <v>1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/>
          <cell r="M11">
            <v>0</v>
          </cell>
          <cell r="N11">
            <v>1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501001</v>
          </cell>
          <cell r="T11">
            <v>111104</v>
          </cell>
          <cell r="U11">
            <v>2</v>
          </cell>
          <cell r="V11">
            <v>111101</v>
          </cell>
          <cell r="W11">
            <v>111102</v>
          </cell>
          <cell r="X11"/>
          <cell r="Y11"/>
          <cell r="Z11"/>
          <cell r="AA11"/>
          <cell r="AB11"/>
          <cell r="AC11"/>
          <cell r="AD11"/>
          <cell r="AE11"/>
          <cell r="AF11">
            <v>3</v>
          </cell>
          <cell r="AG11">
            <v>512</v>
          </cell>
          <cell r="AH11">
            <v>519</v>
          </cell>
          <cell r="AI11">
            <v>525</v>
          </cell>
          <cell r="AJ11"/>
          <cell r="AK11"/>
          <cell r="AL11"/>
          <cell r="AM11"/>
          <cell r="AN11"/>
          <cell r="AO11"/>
          <cell r="AP11"/>
          <cell r="AQ11">
            <v>0</v>
          </cell>
          <cell r="AR11">
            <v>0</v>
          </cell>
        </row>
        <row r="12">
          <cell r="A12">
            <v>1002</v>
          </cell>
          <cell r="B12">
            <v>1</v>
          </cell>
          <cell r="C12">
            <v>1</v>
          </cell>
          <cell r="D12" t="str">
            <v>西贡打大傻</v>
          </cell>
          <cell r="E12">
            <v>6</v>
          </cell>
          <cell r="F12">
            <v>123</v>
          </cell>
          <cell r="G12">
            <v>1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/>
          <cell r="M12">
            <v>1</v>
          </cell>
          <cell r="N12">
            <v>1</v>
          </cell>
          <cell r="O12">
            <v>3</v>
          </cell>
          <cell r="P12">
            <v>1001</v>
          </cell>
          <cell r="Q12">
            <v>0</v>
          </cell>
          <cell r="R12">
            <v>0</v>
          </cell>
          <cell r="S12">
            <v>501002</v>
          </cell>
          <cell r="T12">
            <v>112104</v>
          </cell>
          <cell r="U12">
            <v>2</v>
          </cell>
          <cell r="V12">
            <v>112101</v>
          </cell>
          <cell r="W12">
            <v>112102</v>
          </cell>
          <cell r="X12"/>
          <cell r="Y12"/>
          <cell r="Z12"/>
          <cell r="AA12"/>
          <cell r="AB12"/>
          <cell r="AC12"/>
          <cell r="AD12"/>
          <cell r="AE12"/>
          <cell r="AF12">
            <v>3</v>
          </cell>
          <cell r="AG12">
            <v>234</v>
          </cell>
          <cell r="AH12">
            <v>240</v>
          </cell>
          <cell r="AI12">
            <v>270</v>
          </cell>
          <cell r="AJ12"/>
          <cell r="AK12"/>
          <cell r="AL12"/>
          <cell r="AM12"/>
          <cell r="AN12"/>
          <cell r="AO12"/>
          <cell r="AP12"/>
          <cell r="AQ12">
            <v>0</v>
          </cell>
          <cell r="AR12">
            <v>0</v>
          </cell>
        </row>
        <row r="13">
          <cell r="A13">
            <v>1003</v>
          </cell>
          <cell r="B13">
            <v>1</v>
          </cell>
          <cell r="C13">
            <v>1</v>
          </cell>
          <cell r="D13" t="str">
            <v>戏逗小结巴</v>
          </cell>
          <cell r="E13">
            <v>6</v>
          </cell>
          <cell r="F13">
            <v>112</v>
          </cell>
          <cell r="G13">
            <v>1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/>
          <cell r="M13">
            <v>1</v>
          </cell>
          <cell r="N13">
            <v>1</v>
          </cell>
          <cell r="O13">
            <v>3</v>
          </cell>
          <cell r="P13">
            <v>1002</v>
          </cell>
          <cell r="Q13">
            <v>0</v>
          </cell>
          <cell r="R13">
            <v>0</v>
          </cell>
          <cell r="S13">
            <v>501003</v>
          </cell>
          <cell r="T13">
            <v>113104</v>
          </cell>
          <cell r="U13">
            <v>2</v>
          </cell>
          <cell r="V13">
            <v>113101</v>
          </cell>
          <cell r="W13">
            <v>113102</v>
          </cell>
          <cell r="X13"/>
          <cell r="Y13"/>
          <cell r="Z13"/>
          <cell r="AA13"/>
          <cell r="AB13"/>
          <cell r="AC13"/>
          <cell r="AD13"/>
          <cell r="AE13"/>
          <cell r="AF13">
            <v>3</v>
          </cell>
          <cell r="AG13">
            <v>69</v>
          </cell>
          <cell r="AH13">
            <v>80</v>
          </cell>
          <cell r="AI13">
            <v>101</v>
          </cell>
          <cell r="AJ13"/>
          <cell r="AK13"/>
          <cell r="AL13"/>
          <cell r="AM13"/>
          <cell r="AN13"/>
          <cell r="AO13"/>
          <cell r="AP13"/>
          <cell r="AQ13">
            <v>0</v>
          </cell>
          <cell r="AR13">
            <v>0</v>
          </cell>
        </row>
        <row r="14">
          <cell r="A14">
            <v>1004</v>
          </cell>
          <cell r="B14">
            <v>1</v>
          </cell>
          <cell r="C14">
            <v>1</v>
          </cell>
          <cell r="D14" t="str">
            <v>秘密任务</v>
          </cell>
          <cell r="E14">
            <v>6</v>
          </cell>
          <cell r="F14">
            <v>123</v>
          </cell>
          <cell r="G14">
            <v>1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/>
          <cell r="M14">
            <v>1</v>
          </cell>
          <cell r="N14">
            <v>1</v>
          </cell>
          <cell r="O14">
            <v>3</v>
          </cell>
          <cell r="P14">
            <v>1003</v>
          </cell>
          <cell r="Q14">
            <v>0</v>
          </cell>
          <cell r="R14">
            <v>0</v>
          </cell>
          <cell r="S14">
            <v>501004</v>
          </cell>
          <cell r="T14">
            <v>114104</v>
          </cell>
          <cell r="U14">
            <v>2</v>
          </cell>
          <cell r="V14">
            <v>114101</v>
          </cell>
          <cell r="W14">
            <v>114102</v>
          </cell>
          <cell r="X14"/>
          <cell r="Y14"/>
          <cell r="Z14"/>
          <cell r="AA14"/>
          <cell r="AB14"/>
          <cell r="AC14"/>
          <cell r="AD14"/>
          <cell r="AE14"/>
          <cell r="AF14">
            <v>4</v>
          </cell>
          <cell r="AG14">
            <v>326</v>
          </cell>
          <cell r="AH14">
            <v>327</v>
          </cell>
          <cell r="AI14">
            <v>328</v>
          </cell>
          <cell r="AJ14">
            <v>329</v>
          </cell>
          <cell r="AK14"/>
          <cell r="AL14"/>
          <cell r="AM14"/>
          <cell r="AN14"/>
          <cell r="AO14"/>
          <cell r="AP14"/>
          <cell r="AQ14">
            <v>0</v>
          </cell>
          <cell r="AR14">
            <v>0</v>
          </cell>
        </row>
        <row r="15">
          <cell r="A15">
            <v>1005</v>
          </cell>
          <cell r="B15">
            <v>1</v>
          </cell>
          <cell r="C15">
            <v>1</v>
          </cell>
          <cell r="D15" t="str">
            <v>遭遇埋伏</v>
          </cell>
          <cell r="E15">
            <v>6</v>
          </cell>
          <cell r="F15">
            <v>217</v>
          </cell>
          <cell r="G15">
            <v>1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/>
          <cell r="M15">
            <v>1</v>
          </cell>
          <cell r="N15">
            <v>1</v>
          </cell>
          <cell r="O15">
            <v>3</v>
          </cell>
          <cell r="P15">
            <v>1004</v>
          </cell>
          <cell r="Q15">
            <v>0</v>
          </cell>
          <cell r="R15">
            <v>0</v>
          </cell>
          <cell r="S15">
            <v>501005</v>
          </cell>
          <cell r="T15">
            <v>115104</v>
          </cell>
          <cell r="U15">
            <v>2</v>
          </cell>
          <cell r="V15">
            <v>115101</v>
          </cell>
          <cell r="W15">
            <v>115102</v>
          </cell>
          <cell r="X15"/>
          <cell r="Y15"/>
          <cell r="Z15"/>
          <cell r="AA15"/>
          <cell r="AB15"/>
          <cell r="AC15"/>
          <cell r="AD15"/>
          <cell r="AE15"/>
          <cell r="AF15">
            <v>4</v>
          </cell>
          <cell r="AG15">
            <v>15</v>
          </cell>
          <cell r="AH15">
            <v>21</v>
          </cell>
          <cell r="AI15">
            <v>27</v>
          </cell>
          <cell r="AJ15">
            <v>355</v>
          </cell>
          <cell r="AK15">
            <v>566</v>
          </cell>
          <cell r="AL15"/>
          <cell r="AM15"/>
          <cell r="AN15"/>
          <cell r="AO15"/>
          <cell r="AP15"/>
          <cell r="AQ15">
            <v>0</v>
          </cell>
          <cell r="AR15">
            <v>0</v>
          </cell>
        </row>
        <row r="16">
          <cell r="A16">
            <v>1006</v>
          </cell>
          <cell r="B16">
            <v>1</v>
          </cell>
          <cell r="C16">
            <v>1</v>
          </cell>
          <cell r="D16" t="str">
            <v>逃出生天</v>
          </cell>
          <cell r="E16">
            <v>6</v>
          </cell>
          <cell r="F16">
            <v>264</v>
          </cell>
          <cell r="G16">
            <v>1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/>
          <cell r="M16">
            <v>1</v>
          </cell>
          <cell r="N16">
            <v>1</v>
          </cell>
          <cell r="O16">
            <v>3</v>
          </cell>
          <cell r="P16">
            <v>1005</v>
          </cell>
          <cell r="Q16">
            <v>0</v>
          </cell>
          <cell r="R16">
            <v>0</v>
          </cell>
          <cell r="S16">
            <v>501006</v>
          </cell>
          <cell r="T16">
            <v>116104</v>
          </cell>
          <cell r="U16">
            <v>2</v>
          </cell>
          <cell r="V16">
            <v>116101</v>
          </cell>
          <cell r="W16">
            <v>116102</v>
          </cell>
          <cell r="X16"/>
          <cell r="Y16"/>
          <cell r="Z16"/>
          <cell r="AA16"/>
          <cell r="AB16"/>
          <cell r="AC16"/>
          <cell r="AD16"/>
          <cell r="AE16"/>
          <cell r="AF16">
            <v>5</v>
          </cell>
          <cell r="AG16">
            <v>11</v>
          </cell>
          <cell r="AH16">
            <v>20</v>
          </cell>
          <cell r="AI16">
            <v>29</v>
          </cell>
          <cell r="AJ16">
            <v>158</v>
          </cell>
          <cell r="AK16">
            <v>415</v>
          </cell>
          <cell r="AL16"/>
          <cell r="AM16"/>
          <cell r="AN16"/>
          <cell r="AO16"/>
          <cell r="AP16"/>
          <cell r="AQ16">
            <v>0</v>
          </cell>
          <cell r="AR16">
            <v>0</v>
          </cell>
        </row>
        <row r="17">
          <cell r="A17">
            <v>1007</v>
          </cell>
          <cell r="B17">
            <v>1</v>
          </cell>
          <cell r="C17">
            <v>1</v>
          </cell>
          <cell r="D17" t="str">
            <v>B哥遇害</v>
          </cell>
          <cell r="E17">
            <v>6</v>
          </cell>
          <cell r="F17">
            <v>310</v>
          </cell>
          <cell r="G17">
            <v>1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/>
          <cell r="M17">
            <v>1</v>
          </cell>
          <cell r="N17">
            <v>1</v>
          </cell>
          <cell r="O17">
            <v>3</v>
          </cell>
          <cell r="P17">
            <v>1006</v>
          </cell>
          <cell r="Q17">
            <v>0</v>
          </cell>
          <cell r="R17">
            <v>0</v>
          </cell>
          <cell r="S17">
            <v>501007</v>
          </cell>
          <cell r="T17">
            <v>117104</v>
          </cell>
          <cell r="U17">
            <v>2</v>
          </cell>
          <cell r="V17">
            <v>117101</v>
          </cell>
          <cell r="W17">
            <v>117102</v>
          </cell>
          <cell r="X17"/>
          <cell r="Y17"/>
          <cell r="Z17"/>
          <cell r="AA17"/>
          <cell r="AB17"/>
          <cell r="AC17"/>
          <cell r="AD17"/>
          <cell r="AE17"/>
          <cell r="AF17">
            <v>4</v>
          </cell>
          <cell r="AG17">
            <v>326</v>
          </cell>
          <cell r="AH17">
            <v>327</v>
          </cell>
          <cell r="AI17">
            <v>328</v>
          </cell>
          <cell r="AJ17">
            <v>329</v>
          </cell>
          <cell r="AK17">
            <v>455</v>
          </cell>
          <cell r="AL17">
            <v>459</v>
          </cell>
          <cell r="AM17"/>
          <cell r="AN17"/>
          <cell r="AO17"/>
          <cell r="AP17"/>
          <cell r="AQ17">
            <v>0</v>
          </cell>
          <cell r="AR17">
            <v>0</v>
          </cell>
        </row>
        <row r="18">
          <cell r="A18">
            <v>1008</v>
          </cell>
          <cell r="B18">
            <v>1</v>
          </cell>
          <cell r="C18">
            <v>1</v>
          </cell>
          <cell r="D18" t="str">
            <v>同仇敌忾</v>
          </cell>
          <cell r="E18">
            <v>6</v>
          </cell>
          <cell r="F18">
            <v>411</v>
          </cell>
          <cell r="G18">
            <v>1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/>
          <cell r="M18">
            <v>1</v>
          </cell>
          <cell r="N18">
            <v>1</v>
          </cell>
          <cell r="O18">
            <v>3</v>
          </cell>
          <cell r="P18">
            <v>1007</v>
          </cell>
          <cell r="Q18">
            <v>0</v>
          </cell>
          <cell r="R18">
            <v>0</v>
          </cell>
          <cell r="S18">
            <v>501008</v>
          </cell>
          <cell r="T18">
            <v>118104</v>
          </cell>
          <cell r="U18">
            <v>2</v>
          </cell>
          <cell r="V18">
            <v>118101</v>
          </cell>
          <cell r="W18">
            <v>118102</v>
          </cell>
          <cell r="X18"/>
          <cell r="Y18"/>
          <cell r="Z18"/>
          <cell r="AA18"/>
          <cell r="AB18"/>
          <cell r="AC18"/>
          <cell r="AD18"/>
          <cell r="AE18"/>
          <cell r="AF18">
            <v>4</v>
          </cell>
          <cell r="AG18">
            <v>15</v>
          </cell>
          <cell r="AH18">
            <v>21</v>
          </cell>
          <cell r="AI18">
            <v>27</v>
          </cell>
          <cell r="AJ18">
            <v>355</v>
          </cell>
          <cell r="AK18"/>
          <cell r="AL18"/>
          <cell r="AM18"/>
          <cell r="AN18"/>
          <cell r="AO18"/>
          <cell r="AP18"/>
          <cell r="AQ18">
            <v>0</v>
          </cell>
          <cell r="AR18">
            <v>0</v>
          </cell>
        </row>
        <row r="19">
          <cell r="A19">
            <v>1009</v>
          </cell>
          <cell r="B19">
            <v>1</v>
          </cell>
          <cell r="C19">
            <v>1</v>
          </cell>
          <cell r="D19" t="str">
            <v>合力毙靓坤</v>
          </cell>
          <cell r="E19">
            <v>6</v>
          </cell>
          <cell r="F19">
            <v>527</v>
          </cell>
          <cell r="G19">
            <v>1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/>
          <cell r="M19">
            <v>1</v>
          </cell>
          <cell r="N19">
            <v>1</v>
          </cell>
          <cell r="O19">
            <v>3</v>
          </cell>
          <cell r="P19">
            <v>1008</v>
          </cell>
          <cell r="Q19">
            <v>0</v>
          </cell>
          <cell r="R19">
            <v>0</v>
          </cell>
          <cell r="S19">
            <v>501009</v>
          </cell>
          <cell r="T19">
            <v>119104</v>
          </cell>
          <cell r="U19">
            <v>2</v>
          </cell>
          <cell r="V19">
            <v>119101</v>
          </cell>
          <cell r="W19">
            <v>119102</v>
          </cell>
          <cell r="X19"/>
          <cell r="Y19"/>
          <cell r="Z19"/>
          <cell r="AA19"/>
          <cell r="AB19"/>
          <cell r="AC19"/>
          <cell r="AD19"/>
          <cell r="AE19"/>
          <cell r="AF19">
            <v>5</v>
          </cell>
          <cell r="AG19">
            <v>11</v>
          </cell>
          <cell r="AH19">
            <v>20</v>
          </cell>
          <cell r="AI19">
            <v>29</v>
          </cell>
          <cell r="AJ19">
            <v>158</v>
          </cell>
          <cell r="AK19">
            <v>415</v>
          </cell>
          <cell r="AL19"/>
          <cell r="AM19"/>
          <cell r="AN19"/>
          <cell r="AO19"/>
          <cell r="AP19"/>
          <cell r="AQ19">
            <v>0</v>
          </cell>
          <cell r="AR19">
            <v>0</v>
          </cell>
        </row>
        <row r="20">
          <cell r="A20">
            <v>1010</v>
          </cell>
          <cell r="B20">
            <v>1</v>
          </cell>
          <cell r="C20">
            <v>0</v>
          </cell>
          <cell r="D20" t="str">
            <v>新手关卡</v>
          </cell>
          <cell r="E20">
            <v>6</v>
          </cell>
          <cell r="F20">
            <v>264</v>
          </cell>
          <cell r="G20">
            <v>1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/>
          <cell r="M20">
            <v>0</v>
          </cell>
          <cell r="N20">
            <v>1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501010</v>
          </cell>
          <cell r="T20">
            <v>116104</v>
          </cell>
          <cell r="U20">
            <v>2</v>
          </cell>
          <cell r="V20">
            <v>111101</v>
          </cell>
          <cell r="W20">
            <v>111102</v>
          </cell>
          <cell r="X20"/>
          <cell r="Y20"/>
          <cell r="Z20"/>
          <cell r="AA20"/>
          <cell r="AB20"/>
          <cell r="AC20"/>
          <cell r="AD20"/>
          <cell r="AE20"/>
          <cell r="AF20">
            <v>3</v>
          </cell>
          <cell r="AG20">
            <v>127</v>
          </cell>
          <cell r="AH20">
            <v>132</v>
          </cell>
          <cell r="AI20">
            <v>142</v>
          </cell>
          <cell r="AJ20">
            <v>455</v>
          </cell>
          <cell r="AK20"/>
          <cell r="AL20"/>
          <cell r="AM20"/>
          <cell r="AN20"/>
          <cell r="AO20"/>
          <cell r="AP20"/>
          <cell r="AQ20">
            <v>0</v>
          </cell>
          <cell r="AR20">
            <v>0</v>
          </cell>
        </row>
        <row r="21">
          <cell r="A21">
            <v>2001</v>
          </cell>
          <cell r="B21">
            <v>1</v>
          </cell>
          <cell r="C21">
            <v>2</v>
          </cell>
          <cell r="D21" t="str">
            <v>协助山鸡</v>
          </cell>
          <cell r="E21">
            <v>6</v>
          </cell>
          <cell r="F21">
            <v>592</v>
          </cell>
          <cell r="G21">
            <v>1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/>
          <cell r="M21">
            <v>1</v>
          </cell>
          <cell r="N21">
            <v>1</v>
          </cell>
          <cell r="O21">
            <v>3</v>
          </cell>
          <cell r="P21">
            <v>1009</v>
          </cell>
          <cell r="Q21">
            <v>0</v>
          </cell>
          <cell r="R21">
            <v>0</v>
          </cell>
          <cell r="S21">
            <v>502001</v>
          </cell>
          <cell r="T21">
            <v>121104</v>
          </cell>
          <cell r="U21">
            <v>2</v>
          </cell>
          <cell r="V21">
            <v>121101</v>
          </cell>
          <cell r="W21">
            <v>121102</v>
          </cell>
          <cell r="X21"/>
          <cell r="Y21"/>
          <cell r="Z21"/>
          <cell r="AA21"/>
          <cell r="AB21"/>
          <cell r="AC21"/>
          <cell r="AD21"/>
          <cell r="AE21"/>
          <cell r="AF21">
            <v>3</v>
          </cell>
          <cell r="AG21">
            <v>69</v>
          </cell>
          <cell r="AH21">
            <v>78</v>
          </cell>
          <cell r="AI21">
            <v>84</v>
          </cell>
          <cell r="AJ21"/>
          <cell r="AK21"/>
          <cell r="AL21"/>
          <cell r="AM21"/>
          <cell r="AN21"/>
          <cell r="AO21"/>
          <cell r="AP21"/>
          <cell r="AQ21">
            <v>0</v>
          </cell>
          <cell r="AR21">
            <v>0</v>
          </cell>
        </row>
        <row r="22">
          <cell r="A22">
            <v>2002</v>
          </cell>
          <cell r="B22">
            <v>1</v>
          </cell>
          <cell r="C22">
            <v>2</v>
          </cell>
          <cell r="D22" t="str">
            <v>伏击张议员</v>
          </cell>
          <cell r="E22">
            <v>6</v>
          </cell>
          <cell r="F22">
            <v>700</v>
          </cell>
          <cell r="G22">
            <v>1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/>
          <cell r="M22">
            <v>1</v>
          </cell>
          <cell r="N22">
            <v>1</v>
          </cell>
          <cell r="O22">
            <v>3</v>
          </cell>
          <cell r="P22">
            <v>2001</v>
          </cell>
          <cell r="Q22">
            <v>0</v>
          </cell>
          <cell r="R22">
            <v>0</v>
          </cell>
          <cell r="S22">
            <v>502002</v>
          </cell>
          <cell r="T22">
            <v>122104</v>
          </cell>
          <cell r="U22">
            <v>2</v>
          </cell>
          <cell r="V22">
            <v>122101</v>
          </cell>
          <cell r="W22">
            <v>122102</v>
          </cell>
          <cell r="X22"/>
          <cell r="Y22"/>
          <cell r="Z22"/>
          <cell r="AA22"/>
          <cell r="AB22"/>
          <cell r="AC22"/>
          <cell r="AD22"/>
          <cell r="AE22"/>
          <cell r="AF22">
            <v>3</v>
          </cell>
          <cell r="AG22">
            <v>64</v>
          </cell>
          <cell r="AH22">
            <v>70</v>
          </cell>
          <cell r="AI22">
            <v>76</v>
          </cell>
          <cell r="AJ22"/>
          <cell r="AK22"/>
          <cell r="AL22"/>
          <cell r="AM22"/>
          <cell r="AN22"/>
          <cell r="AO22"/>
          <cell r="AP22"/>
          <cell r="AQ22">
            <v>0</v>
          </cell>
          <cell r="AR22">
            <v>0</v>
          </cell>
        </row>
        <row r="23">
          <cell r="A23">
            <v>2003</v>
          </cell>
          <cell r="B23">
            <v>1</v>
          </cell>
          <cell r="C23">
            <v>2</v>
          </cell>
          <cell r="D23" t="str">
            <v>蒋生遇雷功</v>
          </cell>
          <cell r="E23">
            <v>6</v>
          </cell>
          <cell r="F23">
            <v>812</v>
          </cell>
          <cell r="G23">
            <v>1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/>
          <cell r="M23">
            <v>1</v>
          </cell>
          <cell r="N23">
            <v>1</v>
          </cell>
          <cell r="O23">
            <v>3</v>
          </cell>
          <cell r="P23">
            <v>2002</v>
          </cell>
          <cell r="Q23">
            <v>0</v>
          </cell>
          <cell r="R23">
            <v>0</v>
          </cell>
          <cell r="S23">
            <v>502003</v>
          </cell>
          <cell r="T23">
            <v>123104</v>
          </cell>
          <cell r="U23">
            <v>2</v>
          </cell>
          <cell r="V23">
            <v>123101</v>
          </cell>
          <cell r="W23">
            <v>123102</v>
          </cell>
          <cell r="X23"/>
          <cell r="Y23"/>
          <cell r="Z23"/>
          <cell r="AA23"/>
          <cell r="AB23"/>
          <cell r="AC23"/>
          <cell r="AD23"/>
          <cell r="AE23"/>
          <cell r="AF23">
            <v>3</v>
          </cell>
          <cell r="AG23">
            <v>61</v>
          </cell>
          <cell r="AH23">
            <v>67</v>
          </cell>
          <cell r="AI23">
            <v>73</v>
          </cell>
          <cell r="AJ23"/>
          <cell r="AK23"/>
          <cell r="AL23"/>
          <cell r="AM23"/>
          <cell r="AN23"/>
          <cell r="AO23"/>
          <cell r="AP23"/>
          <cell r="AQ23">
            <v>0</v>
          </cell>
          <cell r="AR23">
            <v>0</v>
          </cell>
        </row>
        <row r="24">
          <cell r="A24">
            <v>2004</v>
          </cell>
          <cell r="B24">
            <v>1</v>
          </cell>
          <cell r="C24">
            <v>2</v>
          </cell>
          <cell r="D24" t="str">
            <v>争夺扛把子</v>
          </cell>
          <cell r="E24">
            <v>6</v>
          </cell>
          <cell r="F24">
            <v>945</v>
          </cell>
          <cell r="G24">
            <v>1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/>
          <cell r="M24">
            <v>1</v>
          </cell>
          <cell r="N24">
            <v>1</v>
          </cell>
          <cell r="O24">
            <v>3</v>
          </cell>
          <cell r="P24">
            <v>2003</v>
          </cell>
          <cell r="Q24">
            <v>0</v>
          </cell>
          <cell r="R24">
            <v>0</v>
          </cell>
          <cell r="S24">
            <v>502004</v>
          </cell>
          <cell r="T24">
            <v>124104</v>
          </cell>
          <cell r="U24">
            <v>2</v>
          </cell>
          <cell r="V24">
            <v>124101</v>
          </cell>
          <cell r="W24">
            <v>124102</v>
          </cell>
          <cell r="X24"/>
          <cell r="Y24"/>
          <cell r="Z24"/>
          <cell r="AA24"/>
          <cell r="AB24"/>
          <cell r="AC24"/>
          <cell r="AD24"/>
          <cell r="AE24"/>
          <cell r="AF24">
            <v>4</v>
          </cell>
          <cell r="AG24">
            <v>45</v>
          </cell>
          <cell r="AH24">
            <v>54</v>
          </cell>
          <cell r="AI24">
            <v>60</v>
          </cell>
          <cell r="AJ24">
            <v>85</v>
          </cell>
          <cell r="AK24"/>
          <cell r="AL24"/>
          <cell r="AM24"/>
          <cell r="AN24"/>
          <cell r="AO24"/>
          <cell r="AP24"/>
          <cell r="AQ24">
            <v>0</v>
          </cell>
          <cell r="AR24">
            <v>0</v>
          </cell>
        </row>
        <row r="25">
          <cell r="A25">
            <v>2005</v>
          </cell>
          <cell r="B25">
            <v>1</v>
          </cell>
          <cell r="C25">
            <v>2</v>
          </cell>
          <cell r="D25" t="str">
            <v>约战大飞</v>
          </cell>
          <cell r="E25">
            <v>6</v>
          </cell>
          <cell r="F25">
            <v>1108</v>
          </cell>
          <cell r="G25">
            <v>1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/>
          <cell r="M25">
            <v>1</v>
          </cell>
          <cell r="N25">
            <v>1</v>
          </cell>
          <cell r="O25">
            <v>3</v>
          </cell>
          <cell r="P25">
            <v>2004</v>
          </cell>
          <cell r="Q25">
            <v>0</v>
          </cell>
          <cell r="R25">
            <v>0</v>
          </cell>
          <cell r="S25">
            <v>502005</v>
          </cell>
          <cell r="T25">
            <v>125104</v>
          </cell>
          <cell r="U25">
            <v>2</v>
          </cell>
          <cell r="V25">
            <v>125101</v>
          </cell>
          <cell r="W25">
            <v>125102</v>
          </cell>
          <cell r="X25"/>
          <cell r="Y25"/>
          <cell r="Z25"/>
          <cell r="AA25"/>
          <cell r="AB25"/>
          <cell r="AC25"/>
          <cell r="AD25"/>
          <cell r="AE25"/>
          <cell r="AF25">
            <v>3</v>
          </cell>
          <cell r="AG25">
            <v>77</v>
          </cell>
          <cell r="AH25">
            <v>78</v>
          </cell>
          <cell r="AI25">
            <v>79</v>
          </cell>
          <cell r="AJ25"/>
          <cell r="AK25"/>
          <cell r="AL25"/>
          <cell r="AM25"/>
          <cell r="AN25"/>
          <cell r="AO25"/>
          <cell r="AP25"/>
          <cell r="AQ25">
            <v>0</v>
          </cell>
          <cell r="AR25">
            <v>0</v>
          </cell>
        </row>
        <row r="26">
          <cell r="A26">
            <v>2006</v>
          </cell>
          <cell r="B26">
            <v>1</v>
          </cell>
          <cell r="C26">
            <v>2</v>
          </cell>
          <cell r="D26" t="str">
            <v>缓和契机</v>
          </cell>
          <cell r="E26">
            <v>6</v>
          </cell>
          <cell r="F26">
            <v>1261</v>
          </cell>
          <cell r="G26">
            <v>1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/>
          <cell r="M26">
            <v>1</v>
          </cell>
          <cell r="N26">
            <v>1</v>
          </cell>
          <cell r="O26">
            <v>3</v>
          </cell>
          <cell r="P26">
            <v>2005</v>
          </cell>
          <cell r="Q26">
            <v>0</v>
          </cell>
          <cell r="R26">
            <v>0</v>
          </cell>
          <cell r="S26">
            <v>502006</v>
          </cell>
          <cell r="T26">
            <v>126104</v>
          </cell>
          <cell r="U26">
            <v>2</v>
          </cell>
          <cell r="V26">
            <v>126101</v>
          </cell>
          <cell r="W26">
            <v>126102</v>
          </cell>
          <cell r="X26"/>
          <cell r="Y26"/>
          <cell r="Z26"/>
          <cell r="AA26"/>
          <cell r="AB26"/>
          <cell r="AC26"/>
          <cell r="AD26"/>
          <cell r="AE26"/>
          <cell r="AF26">
            <v>4</v>
          </cell>
          <cell r="AG26">
            <v>55</v>
          </cell>
          <cell r="AH26">
            <v>56</v>
          </cell>
          <cell r="AI26">
            <v>57</v>
          </cell>
          <cell r="AJ26">
            <v>111</v>
          </cell>
          <cell r="AK26"/>
          <cell r="AL26"/>
          <cell r="AM26"/>
          <cell r="AN26"/>
          <cell r="AO26"/>
          <cell r="AP26"/>
          <cell r="AQ26">
            <v>0</v>
          </cell>
          <cell r="AR26">
            <v>0</v>
          </cell>
        </row>
        <row r="27">
          <cell r="A27">
            <v>2007</v>
          </cell>
          <cell r="B27">
            <v>1</v>
          </cell>
          <cell r="C27">
            <v>2</v>
          </cell>
          <cell r="D27" t="str">
            <v>落入陷阱</v>
          </cell>
          <cell r="E27">
            <v>6</v>
          </cell>
          <cell r="F27">
            <v>1434</v>
          </cell>
          <cell r="G27">
            <v>1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/>
          <cell r="M27">
            <v>1</v>
          </cell>
          <cell r="N27">
            <v>1</v>
          </cell>
          <cell r="O27">
            <v>3</v>
          </cell>
          <cell r="P27">
            <v>2006</v>
          </cell>
          <cell r="Q27">
            <v>0</v>
          </cell>
          <cell r="R27">
            <v>0</v>
          </cell>
          <cell r="S27">
            <v>502007</v>
          </cell>
          <cell r="T27">
            <v>127104</v>
          </cell>
          <cell r="U27">
            <v>2</v>
          </cell>
          <cell r="V27">
            <v>127101</v>
          </cell>
          <cell r="W27">
            <v>127102</v>
          </cell>
          <cell r="X27"/>
          <cell r="Y27"/>
          <cell r="Z27"/>
          <cell r="AA27"/>
          <cell r="AB27"/>
          <cell r="AC27"/>
          <cell r="AD27"/>
          <cell r="AE27"/>
          <cell r="AF27">
            <v>4</v>
          </cell>
          <cell r="AG27">
            <v>45</v>
          </cell>
          <cell r="AH27">
            <v>54</v>
          </cell>
          <cell r="AI27">
            <v>60</v>
          </cell>
          <cell r="AJ27">
            <v>85</v>
          </cell>
          <cell r="AK27"/>
          <cell r="AL27"/>
          <cell r="AM27"/>
          <cell r="AN27"/>
          <cell r="AO27"/>
          <cell r="AP27"/>
          <cell r="AQ27">
            <v>0</v>
          </cell>
          <cell r="AR27">
            <v>0</v>
          </cell>
        </row>
        <row r="28">
          <cell r="A28">
            <v>2008</v>
          </cell>
          <cell r="B28">
            <v>1</v>
          </cell>
          <cell r="C28">
            <v>2</v>
          </cell>
          <cell r="D28" t="str">
            <v>突出重围</v>
          </cell>
          <cell r="E28">
            <v>6</v>
          </cell>
          <cell r="F28">
            <v>1630</v>
          </cell>
          <cell r="G28">
            <v>1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/>
          <cell r="M28">
            <v>1</v>
          </cell>
          <cell r="N28">
            <v>1</v>
          </cell>
          <cell r="O28">
            <v>3</v>
          </cell>
          <cell r="P28">
            <v>2007</v>
          </cell>
          <cell r="Q28">
            <v>0</v>
          </cell>
          <cell r="R28">
            <v>0</v>
          </cell>
          <cell r="S28">
            <v>502008</v>
          </cell>
          <cell r="T28">
            <v>128104</v>
          </cell>
          <cell r="U28">
            <v>2</v>
          </cell>
          <cell r="V28">
            <v>128101</v>
          </cell>
          <cell r="W28">
            <v>128102</v>
          </cell>
          <cell r="X28"/>
          <cell r="Y28"/>
          <cell r="Z28"/>
          <cell r="AA28"/>
          <cell r="AB28"/>
          <cell r="AC28"/>
          <cell r="AD28"/>
          <cell r="AE28"/>
          <cell r="AF28">
            <v>3</v>
          </cell>
          <cell r="AG28">
            <v>77</v>
          </cell>
          <cell r="AH28">
            <v>78</v>
          </cell>
          <cell r="AI28">
            <v>79</v>
          </cell>
          <cell r="AJ28"/>
          <cell r="AK28"/>
          <cell r="AL28"/>
          <cell r="AM28"/>
          <cell r="AN28"/>
          <cell r="AO28"/>
          <cell r="AP28"/>
          <cell r="AQ28">
            <v>0</v>
          </cell>
          <cell r="AR28">
            <v>0</v>
          </cell>
        </row>
        <row r="29">
          <cell r="A29">
            <v>2009</v>
          </cell>
          <cell r="B29">
            <v>1</v>
          </cell>
          <cell r="C29">
            <v>2</v>
          </cell>
          <cell r="D29" t="str">
            <v>赌场除丁瑶</v>
          </cell>
          <cell r="E29">
            <v>6</v>
          </cell>
          <cell r="F29">
            <v>2061</v>
          </cell>
          <cell r="G29">
            <v>1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/>
          <cell r="M29">
            <v>1</v>
          </cell>
          <cell r="N29">
            <v>1</v>
          </cell>
          <cell r="O29">
            <v>3</v>
          </cell>
          <cell r="P29">
            <v>2008</v>
          </cell>
          <cell r="Q29">
            <v>0</v>
          </cell>
          <cell r="R29">
            <v>0</v>
          </cell>
          <cell r="S29">
            <v>502009</v>
          </cell>
          <cell r="T29">
            <v>129104</v>
          </cell>
          <cell r="U29">
            <v>2</v>
          </cell>
          <cell r="V29">
            <v>129101</v>
          </cell>
          <cell r="W29">
            <v>129102</v>
          </cell>
          <cell r="X29"/>
          <cell r="Y29"/>
          <cell r="Z29"/>
          <cell r="AA29"/>
          <cell r="AB29"/>
          <cell r="AC29"/>
          <cell r="AD29"/>
          <cell r="AE29"/>
          <cell r="AF29">
            <v>4</v>
          </cell>
          <cell r="AG29">
            <v>55</v>
          </cell>
          <cell r="AH29">
            <v>56</v>
          </cell>
          <cell r="AI29">
            <v>57</v>
          </cell>
          <cell r="AJ29">
            <v>111</v>
          </cell>
          <cell r="AK29"/>
          <cell r="AL29"/>
          <cell r="AM29"/>
          <cell r="AN29"/>
          <cell r="AO29"/>
          <cell r="AP29"/>
          <cell r="AQ29">
            <v>0</v>
          </cell>
          <cell r="AR29">
            <v>0</v>
          </cell>
        </row>
        <row r="30">
          <cell r="A30">
            <v>3001</v>
          </cell>
          <cell r="B30">
            <v>1</v>
          </cell>
          <cell r="C30">
            <v>3</v>
          </cell>
          <cell r="D30" t="str">
            <v>东星鸿门宴</v>
          </cell>
          <cell r="E30">
            <v>6</v>
          </cell>
          <cell r="F30">
            <v>2028</v>
          </cell>
          <cell r="G30">
            <v>1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/>
          <cell r="M30">
            <v>1</v>
          </cell>
          <cell r="N30">
            <v>1</v>
          </cell>
          <cell r="O30">
            <v>3</v>
          </cell>
          <cell r="P30">
            <v>2009</v>
          </cell>
          <cell r="Q30">
            <v>0</v>
          </cell>
          <cell r="R30">
            <v>0</v>
          </cell>
          <cell r="S30">
            <v>503001</v>
          </cell>
          <cell r="T30">
            <v>131104</v>
          </cell>
          <cell r="U30">
            <v>3</v>
          </cell>
          <cell r="V30">
            <v>131101</v>
          </cell>
          <cell r="W30">
            <v>131102</v>
          </cell>
          <cell r="X30">
            <v>131103</v>
          </cell>
          <cell r="Y30"/>
          <cell r="Z30"/>
          <cell r="AA30"/>
          <cell r="AB30"/>
          <cell r="AC30"/>
          <cell r="AD30"/>
          <cell r="AE30"/>
          <cell r="AF30">
            <v>3</v>
          </cell>
          <cell r="AG30">
            <v>173</v>
          </cell>
          <cell r="AH30">
            <v>181</v>
          </cell>
          <cell r="AI30">
            <v>189</v>
          </cell>
          <cell r="AJ30"/>
          <cell r="AK30"/>
          <cell r="AL30"/>
          <cell r="AM30"/>
          <cell r="AN30"/>
          <cell r="AO30"/>
          <cell r="AP30"/>
          <cell r="AQ30">
            <v>0</v>
          </cell>
          <cell r="AR30">
            <v>0</v>
          </cell>
        </row>
        <row r="31">
          <cell r="A31">
            <v>3002</v>
          </cell>
          <cell r="B31">
            <v>1</v>
          </cell>
          <cell r="C31">
            <v>3</v>
          </cell>
          <cell r="D31" t="str">
            <v>怒打笑面虎</v>
          </cell>
          <cell r="E31">
            <v>6</v>
          </cell>
          <cell r="F31">
            <v>2268</v>
          </cell>
          <cell r="G31">
            <v>1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/>
          <cell r="M31">
            <v>1</v>
          </cell>
          <cell r="N31">
            <v>1</v>
          </cell>
          <cell r="O31">
            <v>3</v>
          </cell>
          <cell r="P31">
            <v>3001</v>
          </cell>
          <cell r="Q31">
            <v>0</v>
          </cell>
          <cell r="R31">
            <v>0</v>
          </cell>
          <cell r="S31">
            <v>503002</v>
          </cell>
          <cell r="T31">
            <v>132104</v>
          </cell>
          <cell r="U31">
            <v>3</v>
          </cell>
          <cell r="V31">
            <v>132101</v>
          </cell>
          <cell r="W31">
            <v>132102</v>
          </cell>
          <cell r="X31">
            <v>132103</v>
          </cell>
          <cell r="Y31"/>
          <cell r="Z31"/>
          <cell r="AA31"/>
          <cell r="AB31"/>
          <cell r="AC31"/>
          <cell r="AD31"/>
          <cell r="AE31"/>
          <cell r="AF31">
            <v>3</v>
          </cell>
          <cell r="AG31">
            <v>135</v>
          </cell>
          <cell r="AH31">
            <v>143</v>
          </cell>
          <cell r="AI31">
            <v>151</v>
          </cell>
          <cell r="AJ31"/>
          <cell r="AK31"/>
          <cell r="AL31"/>
          <cell r="AM31"/>
          <cell r="AN31"/>
          <cell r="AO31"/>
          <cell r="AP31"/>
          <cell r="AQ31">
            <v>0</v>
          </cell>
          <cell r="AR31">
            <v>0</v>
          </cell>
        </row>
        <row r="32">
          <cell r="A32">
            <v>3003</v>
          </cell>
          <cell r="B32">
            <v>1</v>
          </cell>
          <cell r="C32">
            <v>3</v>
          </cell>
          <cell r="D32" t="str">
            <v>蒋生遇袭</v>
          </cell>
          <cell r="E32">
            <v>6</v>
          </cell>
          <cell r="F32">
            <v>2495</v>
          </cell>
          <cell r="G32">
            <v>1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/>
          <cell r="M32">
            <v>1</v>
          </cell>
          <cell r="N32">
            <v>1</v>
          </cell>
          <cell r="O32">
            <v>3</v>
          </cell>
          <cell r="P32">
            <v>3002</v>
          </cell>
          <cell r="Q32">
            <v>0</v>
          </cell>
          <cell r="R32">
            <v>0</v>
          </cell>
          <cell r="S32">
            <v>503003</v>
          </cell>
          <cell r="T32">
            <v>133104</v>
          </cell>
          <cell r="U32">
            <v>3</v>
          </cell>
          <cell r="V32">
            <v>133101</v>
          </cell>
          <cell r="W32">
            <v>133102</v>
          </cell>
          <cell r="X32">
            <v>133103</v>
          </cell>
          <cell r="Y32"/>
          <cell r="Z32"/>
          <cell r="AA32"/>
          <cell r="AB32"/>
          <cell r="AC32"/>
          <cell r="AD32"/>
          <cell r="AE32"/>
          <cell r="AF32">
            <v>4</v>
          </cell>
          <cell r="AG32">
            <v>104</v>
          </cell>
          <cell r="AH32">
            <v>112</v>
          </cell>
          <cell r="AI32">
            <v>120</v>
          </cell>
          <cell r="AJ32">
            <v>150</v>
          </cell>
          <cell r="AK32"/>
          <cell r="AL32"/>
          <cell r="AM32"/>
          <cell r="AN32"/>
          <cell r="AO32"/>
          <cell r="AP32"/>
          <cell r="AQ32">
            <v>0</v>
          </cell>
          <cell r="AR32">
            <v>0</v>
          </cell>
        </row>
        <row r="33">
          <cell r="A33">
            <v>3004</v>
          </cell>
          <cell r="B33">
            <v>1</v>
          </cell>
          <cell r="C33">
            <v>3</v>
          </cell>
          <cell r="D33" t="str">
            <v>遭遇诬陷</v>
          </cell>
          <cell r="E33">
            <v>6</v>
          </cell>
          <cell r="F33">
            <v>2787</v>
          </cell>
          <cell r="G33">
            <v>1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/>
          <cell r="M33">
            <v>1</v>
          </cell>
          <cell r="N33">
            <v>1</v>
          </cell>
          <cell r="O33">
            <v>3</v>
          </cell>
          <cell r="P33">
            <v>3003</v>
          </cell>
          <cell r="Q33">
            <v>0</v>
          </cell>
          <cell r="R33">
            <v>0</v>
          </cell>
          <cell r="S33">
            <v>503004</v>
          </cell>
          <cell r="T33">
            <v>134104</v>
          </cell>
          <cell r="U33">
            <v>3</v>
          </cell>
          <cell r="V33">
            <v>134101</v>
          </cell>
          <cell r="W33">
            <v>134102</v>
          </cell>
          <cell r="X33">
            <v>134103</v>
          </cell>
          <cell r="Y33"/>
          <cell r="Z33"/>
          <cell r="AA33"/>
          <cell r="AB33"/>
          <cell r="AC33"/>
          <cell r="AD33"/>
          <cell r="AE33"/>
          <cell r="AF33">
            <v>6</v>
          </cell>
          <cell r="AG33">
            <v>154</v>
          </cell>
          <cell r="AH33">
            <v>155</v>
          </cell>
          <cell r="AI33">
            <v>156</v>
          </cell>
          <cell r="AJ33">
            <v>433</v>
          </cell>
          <cell r="AK33">
            <v>434</v>
          </cell>
          <cell r="AL33">
            <v>437</v>
          </cell>
          <cell r="AM33"/>
          <cell r="AN33"/>
          <cell r="AO33"/>
          <cell r="AP33"/>
          <cell r="AQ33">
            <v>0</v>
          </cell>
          <cell r="AR33">
            <v>0</v>
          </cell>
        </row>
        <row r="34">
          <cell r="A34">
            <v>3005</v>
          </cell>
          <cell r="B34">
            <v>1</v>
          </cell>
          <cell r="C34">
            <v>3</v>
          </cell>
          <cell r="D34" t="str">
            <v>掩护浩南</v>
          </cell>
          <cell r="E34">
            <v>6</v>
          </cell>
          <cell r="F34">
            <v>3114</v>
          </cell>
          <cell r="G34">
            <v>1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/>
          <cell r="M34">
            <v>1</v>
          </cell>
          <cell r="N34">
            <v>1</v>
          </cell>
          <cell r="O34">
            <v>3</v>
          </cell>
          <cell r="P34">
            <v>3004</v>
          </cell>
          <cell r="Q34">
            <v>0</v>
          </cell>
          <cell r="R34">
            <v>0</v>
          </cell>
          <cell r="S34">
            <v>503005</v>
          </cell>
          <cell r="T34">
            <v>135104</v>
          </cell>
          <cell r="U34">
            <v>3</v>
          </cell>
          <cell r="V34">
            <v>135101</v>
          </cell>
          <cell r="W34">
            <v>135102</v>
          </cell>
          <cell r="X34">
            <v>135103</v>
          </cell>
          <cell r="Y34"/>
          <cell r="Z34"/>
          <cell r="AA34"/>
          <cell r="AB34"/>
          <cell r="AC34"/>
          <cell r="AD34"/>
          <cell r="AE34"/>
          <cell r="AF34">
            <v>6</v>
          </cell>
          <cell r="AG34">
            <v>154</v>
          </cell>
          <cell r="AH34">
            <v>155</v>
          </cell>
          <cell r="AI34">
            <v>156</v>
          </cell>
          <cell r="AJ34">
            <v>433</v>
          </cell>
          <cell r="AK34">
            <v>434</v>
          </cell>
          <cell r="AL34">
            <v>437</v>
          </cell>
          <cell r="AM34"/>
          <cell r="AN34"/>
          <cell r="AO34"/>
          <cell r="AP34"/>
          <cell r="AQ34">
            <v>0</v>
          </cell>
          <cell r="AR34">
            <v>0</v>
          </cell>
        </row>
        <row r="35">
          <cell r="A35">
            <v>3006</v>
          </cell>
          <cell r="B35">
            <v>1</v>
          </cell>
          <cell r="C35">
            <v>3</v>
          </cell>
          <cell r="D35" t="str">
            <v>获取弹药</v>
          </cell>
          <cell r="E35">
            <v>6</v>
          </cell>
          <cell r="F35">
            <v>3429</v>
          </cell>
          <cell r="G35">
            <v>1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/>
          <cell r="M35">
            <v>1</v>
          </cell>
          <cell r="N35">
            <v>1</v>
          </cell>
          <cell r="O35">
            <v>3</v>
          </cell>
          <cell r="P35">
            <v>3005</v>
          </cell>
          <cell r="Q35">
            <v>0</v>
          </cell>
          <cell r="R35">
            <v>0</v>
          </cell>
          <cell r="S35">
            <v>503006</v>
          </cell>
          <cell r="T35">
            <v>136104</v>
          </cell>
          <cell r="U35">
            <v>3</v>
          </cell>
          <cell r="V35">
            <v>136101</v>
          </cell>
          <cell r="W35">
            <v>136102</v>
          </cell>
          <cell r="X35">
            <v>136103</v>
          </cell>
          <cell r="Y35"/>
          <cell r="Z35"/>
          <cell r="AA35"/>
          <cell r="AB35"/>
          <cell r="AC35"/>
          <cell r="AD35"/>
          <cell r="AE35"/>
          <cell r="AF35">
            <v>4</v>
          </cell>
          <cell r="AG35">
            <v>145</v>
          </cell>
          <cell r="AH35">
            <v>146</v>
          </cell>
          <cell r="AI35">
            <v>147</v>
          </cell>
          <cell r="AJ35">
            <v>167</v>
          </cell>
          <cell r="AK35"/>
          <cell r="AL35"/>
          <cell r="AM35"/>
          <cell r="AN35"/>
          <cell r="AO35"/>
          <cell r="AP35"/>
          <cell r="AQ35">
            <v>0</v>
          </cell>
          <cell r="AR35">
            <v>0</v>
          </cell>
        </row>
        <row r="36">
          <cell r="A36">
            <v>3007</v>
          </cell>
          <cell r="B36">
            <v>1</v>
          </cell>
          <cell r="C36">
            <v>3</v>
          </cell>
          <cell r="D36" t="str">
            <v>小结巴之死</v>
          </cell>
          <cell r="E36">
            <v>6</v>
          </cell>
          <cell r="F36">
            <v>3832</v>
          </cell>
          <cell r="G36">
            <v>1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/>
          <cell r="M36">
            <v>1</v>
          </cell>
          <cell r="N36">
            <v>1</v>
          </cell>
          <cell r="O36">
            <v>3</v>
          </cell>
          <cell r="P36">
            <v>3006</v>
          </cell>
          <cell r="Q36">
            <v>0</v>
          </cell>
          <cell r="R36">
            <v>0</v>
          </cell>
          <cell r="S36">
            <v>503007</v>
          </cell>
          <cell r="T36">
            <v>137104</v>
          </cell>
          <cell r="U36">
            <v>3</v>
          </cell>
          <cell r="V36">
            <v>137101</v>
          </cell>
          <cell r="W36">
            <v>137102</v>
          </cell>
          <cell r="X36">
            <v>137103</v>
          </cell>
          <cell r="Y36"/>
          <cell r="Z36"/>
          <cell r="AA36"/>
          <cell r="AB36"/>
          <cell r="AC36"/>
          <cell r="AD36"/>
          <cell r="AE36"/>
          <cell r="AF36">
            <v>6</v>
          </cell>
          <cell r="AG36">
            <v>154</v>
          </cell>
          <cell r="AH36">
            <v>155</v>
          </cell>
          <cell r="AI36">
            <v>156</v>
          </cell>
          <cell r="AJ36">
            <v>433</v>
          </cell>
          <cell r="AK36">
            <v>434</v>
          </cell>
          <cell r="AL36">
            <v>437</v>
          </cell>
          <cell r="AM36"/>
          <cell r="AN36"/>
          <cell r="AO36"/>
          <cell r="AP36"/>
          <cell r="AQ36">
            <v>0</v>
          </cell>
          <cell r="AR36">
            <v>0</v>
          </cell>
        </row>
        <row r="37">
          <cell r="A37">
            <v>3008</v>
          </cell>
          <cell r="B37">
            <v>1</v>
          </cell>
          <cell r="C37">
            <v>3</v>
          </cell>
          <cell r="D37" t="str">
            <v>复仇之路</v>
          </cell>
          <cell r="E37">
            <v>6</v>
          </cell>
          <cell r="F37">
            <v>4240</v>
          </cell>
          <cell r="G37">
            <v>1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/>
          <cell r="M37">
            <v>1</v>
          </cell>
          <cell r="N37">
            <v>1</v>
          </cell>
          <cell r="O37">
            <v>3</v>
          </cell>
          <cell r="P37">
            <v>3007</v>
          </cell>
          <cell r="Q37">
            <v>0</v>
          </cell>
          <cell r="R37">
            <v>0</v>
          </cell>
          <cell r="S37">
            <v>503008</v>
          </cell>
          <cell r="T37">
            <v>138104</v>
          </cell>
          <cell r="U37">
            <v>3</v>
          </cell>
          <cell r="V37">
            <v>138101</v>
          </cell>
          <cell r="W37">
            <v>138102</v>
          </cell>
          <cell r="X37">
            <v>138103</v>
          </cell>
          <cell r="Y37"/>
          <cell r="Z37"/>
          <cell r="AA37"/>
          <cell r="AB37"/>
          <cell r="AC37"/>
          <cell r="AD37"/>
          <cell r="AE37"/>
          <cell r="AF37">
            <v>3</v>
          </cell>
          <cell r="AG37">
            <v>230</v>
          </cell>
          <cell r="AH37">
            <v>231</v>
          </cell>
          <cell r="AI37">
            <v>232</v>
          </cell>
          <cell r="AJ37"/>
          <cell r="AK37"/>
          <cell r="AL37"/>
          <cell r="AM37"/>
          <cell r="AN37"/>
          <cell r="AO37"/>
          <cell r="AP37"/>
          <cell r="AQ37">
            <v>0</v>
          </cell>
          <cell r="AR37">
            <v>0</v>
          </cell>
        </row>
        <row r="38">
          <cell r="A38">
            <v>3009</v>
          </cell>
          <cell r="B38">
            <v>1</v>
          </cell>
          <cell r="C38">
            <v>3</v>
          </cell>
          <cell r="D38" t="str">
            <v>双虎覆灭</v>
          </cell>
          <cell r="E38">
            <v>6</v>
          </cell>
          <cell r="F38">
            <v>5313</v>
          </cell>
          <cell r="G38">
            <v>1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/>
          <cell r="M38">
            <v>1</v>
          </cell>
          <cell r="N38">
            <v>1</v>
          </cell>
          <cell r="O38">
            <v>3</v>
          </cell>
          <cell r="P38">
            <v>3008</v>
          </cell>
          <cell r="Q38">
            <v>0</v>
          </cell>
          <cell r="R38">
            <v>0</v>
          </cell>
          <cell r="S38">
            <v>503009</v>
          </cell>
          <cell r="T38">
            <v>139104</v>
          </cell>
          <cell r="U38">
            <v>3</v>
          </cell>
          <cell r="V38">
            <v>139101</v>
          </cell>
          <cell r="W38">
            <v>139102</v>
          </cell>
          <cell r="X38">
            <v>139103</v>
          </cell>
          <cell r="Y38"/>
          <cell r="Z38"/>
          <cell r="AA38"/>
          <cell r="AB38"/>
          <cell r="AC38"/>
          <cell r="AD38"/>
          <cell r="AE38"/>
          <cell r="AF38">
            <v>4</v>
          </cell>
          <cell r="AG38">
            <v>145</v>
          </cell>
          <cell r="AH38">
            <v>146</v>
          </cell>
          <cell r="AI38">
            <v>147</v>
          </cell>
          <cell r="AJ38">
            <v>167</v>
          </cell>
          <cell r="AK38"/>
          <cell r="AL38"/>
          <cell r="AM38"/>
          <cell r="AN38"/>
          <cell r="AO38"/>
          <cell r="AP38"/>
          <cell r="AQ38">
            <v>0</v>
          </cell>
          <cell r="AR38">
            <v>0</v>
          </cell>
        </row>
        <row r="39">
          <cell r="A39">
            <v>4001</v>
          </cell>
          <cell r="B39">
            <v>1</v>
          </cell>
          <cell r="C39">
            <v>4</v>
          </cell>
          <cell r="D39" t="str">
            <v>驱除袭击者</v>
          </cell>
          <cell r="E39">
            <v>8</v>
          </cell>
          <cell r="F39">
            <v>5141</v>
          </cell>
          <cell r="G39">
            <v>1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/>
          <cell r="M39">
            <v>2</v>
          </cell>
          <cell r="N39">
            <v>1</v>
          </cell>
          <cell r="O39">
            <v>3</v>
          </cell>
          <cell r="P39">
            <v>3009</v>
          </cell>
          <cell r="Q39">
            <v>1</v>
          </cell>
          <cell r="R39">
            <v>29</v>
          </cell>
          <cell r="S39">
            <v>504001</v>
          </cell>
          <cell r="T39">
            <v>141104</v>
          </cell>
          <cell r="U39">
            <v>3</v>
          </cell>
          <cell r="V39">
            <v>141101</v>
          </cell>
          <cell r="W39">
            <v>141102</v>
          </cell>
          <cell r="X39">
            <v>141103</v>
          </cell>
          <cell r="Y39"/>
          <cell r="Z39"/>
          <cell r="AA39"/>
          <cell r="AB39"/>
          <cell r="AC39"/>
          <cell r="AD39"/>
          <cell r="AE39"/>
          <cell r="AF39">
            <v>4</v>
          </cell>
          <cell r="AG39">
            <v>129</v>
          </cell>
          <cell r="AH39">
            <v>130</v>
          </cell>
          <cell r="AI39">
            <v>131</v>
          </cell>
          <cell r="AJ39">
            <v>178</v>
          </cell>
          <cell r="AK39"/>
          <cell r="AL39"/>
          <cell r="AM39"/>
          <cell r="AN39"/>
          <cell r="AO39"/>
          <cell r="AP39"/>
          <cell r="AQ39">
            <v>29</v>
          </cell>
          <cell r="AR39">
            <v>0</v>
          </cell>
        </row>
        <row r="40">
          <cell r="A40">
            <v>4002</v>
          </cell>
          <cell r="B40">
            <v>1</v>
          </cell>
          <cell r="C40">
            <v>4</v>
          </cell>
          <cell r="D40" t="str">
            <v>屯门之争</v>
          </cell>
          <cell r="E40">
            <v>8</v>
          </cell>
          <cell r="F40">
            <v>5685</v>
          </cell>
          <cell r="G40">
            <v>1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/>
          <cell r="M40">
            <v>2</v>
          </cell>
          <cell r="N40">
            <v>1</v>
          </cell>
          <cell r="O40">
            <v>3</v>
          </cell>
          <cell r="P40">
            <v>4001</v>
          </cell>
          <cell r="Q40">
            <v>1</v>
          </cell>
          <cell r="R40">
            <v>29</v>
          </cell>
          <cell r="S40">
            <v>504002</v>
          </cell>
          <cell r="T40">
            <v>142104</v>
          </cell>
          <cell r="U40">
            <v>3</v>
          </cell>
          <cell r="V40">
            <v>142101</v>
          </cell>
          <cell r="W40">
            <v>142102</v>
          </cell>
          <cell r="X40">
            <v>142103</v>
          </cell>
          <cell r="Y40"/>
          <cell r="Z40"/>
          <cell r="AA40"/>
          <cell r="AB40"/>
          <cell r="AC40"/>
          <cell r="AD40"/>
          <cell r="AE40"/>
          <cell r="AF40">
            <v>4</v>
          </cell>
          <cell r="AG40">
            <v>116</v>
          </cell>
          <cell r="AH40">
            <v>117</v>
          </cell>
          <cell r="AI40">
            <v>118</v>
          </cell>
          <cell r="AJ40">
            <v>160</v>
          </cell>
          <cell r="AK40"/>
          <cell r="AL40"/>
          <cell r="AM40"/>
          <cell r="AN40"/>
          <cell r="AO40"/>
          <cell r="AP40"/>
          <cell r="AQ40">
            <v>29</v>
          </cell>
          <cell r="AR40">
            <v>0</v>
          </cell>
        </row>
        <row r="41">
          <cell r="A41">
            <v>4003</v>
          </cell>
          <cell r="B41">
            <v>1</v>
          </cell>
          <cell r="C41">
            <v>4</v>
          </cell>
          <cell r="D41" t="str">
            <v>教会解围</v>
          </cell>
          <cell r="E41">
            <v>8</v>
          </cell>
          <cell r="F41">
            <v>6329</v>
          </cell>
          <cell r="G41">
            <v>1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/>
          <cell r="M41">
            <v>2</v>
          </cell>
          <cell r="N41">
            <v>1</v>
          </cell>
          <cell r="O41">
            <v>3</v>
          </cell>
          <cell r="P41">
            <v>4002</v>
          </cell>
          <cell r="Q41">
            <v>1</v>
          </cell>
          <cell r="R41">
            <v>29</v>
          </cell>
          <cell r="S41">
            <v>504003</v>
          </cell>
          <cell r="T41">
            <v>143104</v>
          </cell>
          <cell r="U41">
            <v>3</v>
          </cell>
          <cell r="V41">
            <v>143101</v>
          </cell>
          <cell r="W41">
            <v>143102</v>
          </cell>
          <cell r="X41">
            <v>143103</v>
          </cell>
          <cell r="Y41"/>
          <cell r="Z41"/>
          <cell r="AA41"/>
          <cell r="AB41"/>
          <cell r="AC41"/>
          <cell r="AD41"/>
          <cell r="AE41"/>
          <cell r="AF41">
            <v>3</v>
          </cell>
          <cell r="AG41">
            <v>121</v>
          </cell>
          <cell r="AH41">
            <v>122</v>
          </cell>
          <cell r="AI41">
            <v>123</v>
          </cell>
          <cell r="AJ41"/>
          <cell r="AK41"/>
          <cell r="AL41"/>
          <cell r="AM41"/>
          <cell r="AN41"/>
          <cell r="AO41"/>
          <cell r="AP41"/>
          <cell r="AQ41">
            <v>29</v>
          </cell>
          <cell r="AR41">
            <v>0</v>
          </cell>
        </row>
        <row r="42">
          <cell r="A42">
            <v>4004</v>
          </cell>
          <cell r="B42">
            <v>1</v>
          </cell>
          <cell r="C42">
            <v>4</v>
          </cell>
          <cell r="D42" t="str">
            <v>地盘纷争</v>
          </cell>
          <cell r="E42">
            <v>8</v>
          </cell>
          <cell r="F42">
            <v>7006</v>
          </cell>
          <cell r="G42">
            <v>1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/>
          <cell r="M42">
            <v>2</v>
          </cell>
          <cell r="N42">
            <v>1</v>
          </cell>
          <cell r="O42">
            <v>3</v>
          </cell>
          <cell r="P42">
            <v>4003</v>
          </cell>
          <cell r="Q42">
            <v>1</v>
          </cell>
          <cell r="R42">
            <v>29</v>
          </cell>
          <cell r="S42">
            <v>504004</v>
          </cell>
          <cell r="T42">
            <v>144104</v>
          </cell>
          <cell r="U42">
            <v>3</v>
          </cell>
          <cell r="V42">
            <v>144101</v>
          </cell>
          <cell r="W42">
            <v>144102</v>
          </cell>
          <cell r="X42">
            <v>144103</v>
          </cell>
          <cell r="Y42"/>
          <cell r="Z42"/>
          <cell r="AA42"/>
          <cell r="AB42"/>
          <cell r="AC42"/>
          <cell r="AD42"/>
          <cell r="AE42"/>
          <cell r="AF42">
            <v>3</v>
          </cell>
          <cell r="AG42">
            <v>156</v>
          </cell>
          <cell r="AH42">
            <v>157</v>
          </cell>
          <cell r="AI42">
            <v>158</v>
          </cell>
          <cell r="AJ42">
            <v>209</v>
          </cell>
          <cell r="AK42"/>
          <cell r="AL42"/>
          <cell r="AM42"/>
          <cell r="AN42"/>
          <cell r="AO42"/>
          <cell r="AP42"/>
          <cell r="AQ42">
            <v>29</v>
          </cell>
          <cell r="AR42">
            <v>0</v>
          </cell>
        </row>
        <row r="43">
          <cell r="A43">
            <v>4005</v>
          </cell>
          <cell r="B43">
            <v>1</v>
          </cell>
          <cell r="C43">
            <v>4</v>
          </cell>
          <cell r="D43" t="str">
            <v>营救大天二</v>
          </cell>
          <cell r="E43">
            <v>8</v>
          </cell>
          <cell r="F43">
            <v>7734</v>
          </cell>
          <cell r="G43">
            <v>1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/>
          <cell r="M43">
            <v>2</v>
          </cell>
          <cell r="N43">
            <v>1</v>
          </cell>
          <cell r="O43">
            <v>3</v>
          </cell>
          <cell r="P43">
            <v>4004</v>
          </cell>
          <cell r="Q43">
            <v>1</v>
          </cell>
          <cell r="R43">
            <v>29</v>
          </cell>
          <cell r="S43">
            <v>504005</v>
          </cell>
          <cell r="T43">
            <v>145104</v>
          </cell>
          <cell r="U43">
            <v>3</v>
          </cell>
          <cell r="V43">
            <v>145101</v>
          </cell>
          <cell r="W43">
            <v>145102</v>
          </cell>
          <cell r="X43">
            <v>145103</v>
          </cell>
          <cell r="Y43"/>
          <cell r="Z43"/>
          <cell r="AA43"/>
          <cell r="AB43"/>
          <cell r="AC43"/>
          <cell r="AD43"/>
          <cell r="AE43"/>
          <cell r="AF43">
            <v>3</v>
          </cell>
          <cell r="AG43">
            <v>107</v>
          </cell>
          <cell r="AH43">
            <v>108</v>
          </cell>
          <cell r="AI43">
            <v>109</v>
          </cell>
          <cell r="AJ43"/>
          <cell r="AK43"/>
          <cell r="AL43"/>
          <cell r="AM43"/>
          <cell r="AN43"/>
          <cell r="AO43"/>
          <cell r="AP43"/>
          <cell r="AQ43">
            <v>29</v>
          </cell>
          <cell r="AR43">
            <v>0</v>
          </cell>
        </row>
        <row r="44">
          <cell r="A44">
            <v>4006</v>
          </cell>
          <cell r="B44">
            <v>1</v>
          </cell>
          <cell r="C44">
            <v>4</v>
          </cell>
          <cell r="D44" t="str">
            <v>调虎离山</v>
          </cell>
          <cell r="E44">
            <v>8</v>
          </cell>
          <cell r="F44">
            <v>8526</v>
          </cell>
          <cell r="G44">
            <v>1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/>
          <cell r="M44">
            <v>2</v>
          </cell>
          <cell r="N44">
            <v>1</v>
          </cell>
          <cell r="O44">
            <v>3</v>
          </cell>
          <cell r="P44">
            <v>4005</v>
          </cell>
          <cell r="Q44">
            <v>1</v>
          </cell>
          <cell r="R44">
            <v>29</v>
          </cell>
          <cell r="S44">
            <v>504006</v>
          </cell>
          <cell r="T44">
            <v>146104</v>
          </cell>
          <cell r="U44">
            <v>3</v>
          </cell>
          <cell r="V44">
            <v>146101</v>
          </cell>
          <cell r="W44">
            <v>146102</v>
          </cell>
          <cell r="X44">
            <v>146103</v>
          </cell>
          <cell r="Y44"/>
          <cell r="Z44"/>
          <cell r="AA44"/>
          <cell r="AB44"/>
          <cell r="AC44"/>
          <cell r="AD44"/>
          <cell r="AE44"/>
          <cell r="AF44">
            <v>4</v>
          </cell>
          <cell r="AG44">
            <v>122</v>
          </cell>
          <cell r="AH44">
            <v>123</v>
          </cell>
          <cell r="AI44">
            <v>124</v>
          </cell>
          <cell r="AJ44">
            <v>167</v>
          </cell>
          <cell r="AK44"/>
          <cell r="AL44"/>
          <cell r="AM44"/>
          <cell r="AN44"/>
          <cell r="AO44"/>
          <cell r="AP44"/>
          <cell r="AQ44">
            <v>29</v>
          </cell>
          <cell r="AR44">
            <v>0</v>
          </cell>
        </row>
        <row r="45">
          <cell r="A45">
            <v>4007</v>
          </cell>
          <cell r="B45">
            <v>1</v>
          </cell>
          <cell r="C45">
            <v>4</v>
          </cell>
          <cell r="D45" t="str">
            <v>痛失战友</v>
          </cell>
          <cell r="E45">
            <v>8</v>
          </cell>
          <cell r="F45">
            <v>9364</v>
          </cell>
          <cell r="G45">
            <v>1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/>
          <cell r="M45">
            <v>2</v>
          </cell>
          <cell r="N45">
            <v>1</v>
          </cell>
          <cell r="O45">
            <v>3</v>
          </cell>
          <cell r="P45">
            <v>4006</v>
          </cell>
          <cell r="Q45">
            <v>1</v>
          </cell>
          <cell r="R45">
            <v>29</v>
          </cell>
          <cell r="S45">
            <v>504007</v>
          </cell>
          <cell r="T45">
            <v>147104</v>
          </cell>
          <cell r="U45">
            <v>3</v>
          </cell>
          <cell r="V45">
            <v>147101</v>
          </cell>
          <cell r="W45">
            <v>147102</v>
          </cell>
          <cell r="X45">
            <v>147103</v>
          </cell>
          <cell r="Y45"/>
          <cell r="Z45"/>
          <cell r="AA45"/>
          <cell r="AB45"/>
          <cell r="AC45"/>
          <cell r="AD45"/>
          <cell r="AE45"/>
          <cell r="AF45">
            <v>3</v>
          </cell>
          <cell r="AG45">
            <v>156</v>
          </cell>
          <cell r="AH45">
            <v>157</v>
          </cell>
          <cell r="AI45">
            <v>158</v>
          </cell>
          <cell r="AJ45">
            <v>209</v>
          </cell>
          <cell r="AK45"/>
          <cell r="AL45"/>
          <cell r="AM45"/>
          <cell r="AN45"/>
          <cell r="AO45"/>
          <cell r="AP45"/>
          <cell r="AQ45">
            <v>29</v>
          </cell>
          <cell r="AR45">
            <v>0</v>
          </cell>
        </row>
        <row r="46">
          <cell r="A46">
            <v>4008</v>
          </cell>
          <cell r="B46">
            <v>1</v>
          </cell>
          <cell r="C46">
            <v>4</v>
          </cell>
          <cell r="D46" t="str">
            <v>追击真凶</v>
          </cell>
          <cell r="E46">
            <v>8</v>
          </cell>
          <cell r="F46">
            <v>10249</v>
          </cell>
          <cell r="G46">
            <v>1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/>
          <cell r="M46">
            <v>2</v>
          </cell>
          <cell r="N46">
            <v>1</v>
          </cell>
          <cell r="O46">
            <v>3</v>
          </cell>
          <cell r="P46">
            <v>4007</v>
          </cell>
          <cell r="Q46">
            <v>1</v>
          </cell>
          <cell r="R46">
            <v>29</v>
          </cell>
          <cell r="S46">
            <v>504008</v>
          </cell>
          <cell r="T46">
            <v>148104</v>
          </cell>
          <cell r="U46">
            <v>3</v>
          </cell>
          <cell r="V46">
            <v>148101</v>
          </cell>
          <cell r="W46">
            <v>148102</v>
          </cell>
          <cell r="X46">
            <v>148103</v>
          </cell>
          <cell r="Y46"/>
          <cell r="Z46"/>
          <cell r="AA46"/>
          <cell r="AB46"/>
          <cell r="AC46"/>
          <cell r="AD46"/>
          <cell r="AE46"/>
          <cell r="AF46">
            <v>3</v>
          </cell>
          <cell r="AG46">
            <v>107</v>
          </cell>
          <cell r="AH46">
            <v>108</v>
          </cell>
          <cell r="AI46">
            <v>109</v>
          </cell>
          <cell r="AJ46"/>
          <cell r="AK46"/>
          <cell r="AL46"/>
          <cell r="AM46"/>
          <cell r="AN46"/>
          <cell r="AO46"/>
          <cell r="AP46"/>
          <cell r="AQ46">
            <v>29</v>
          </cell>
          <cell r="AR46">
            <v>0</v>
          </cell>
        </row>
        <row r="47">
          <cell r="A47">
            <v>4009</v>
          </cell>
          <cell r="B47">
            <v>1</v>
          </cell>
          <cell r="C47">
            <v>4</v>
          </cell>
          <cell r="D47" t="str">
            <v>一决雌雄</v>
          </cell>
          <cell r="E47">
            <v>8</v>
          </cell>
          <cell r="F47">
            <v>12886</v>
          </cell>
          <cell r="G47">
            <v>1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/>
          <cell r="M47">
            <v>2</v>
          </cell>
          <cell r="N47">
            <v>1</v>
          </cell>
          <cell r="O47">
            <v>3</v>
          </cell>
          <cell r="P47">
            <v>4008</v>
          </cell>
          <cell r="Q47">
            <v>1</v>
          </cell>
          <cell r="R47">
            <v>29</v>
          </cell>
          <cell r="S47">
            <v>504009</v>
          </cell>
          <cell r="T47">
            <v>149104</v>
          </cell>
          <cell r="U47">
            <v>3</v>
          </cell>
          <cell r="V47">
            <v>149101</v>
          </cell>
          <cell r="W47">
            <v>149102</v>
          </cell>
          <cell r="X47">
            <v>149103</v>
          </cell>
          <cell r="Y47"/>
          <cell r="Z47"/>
          <cell r="AA47"/>
          <cell r="AB47"/>
          <cell r="AC47"/>
          <cell r="AD47"/>
          <cell r="AE47"/>
          <cell r="AF47">
            <v>4</v>
          </cell>
          <cell r="AG47">
            <v>122</v>
          </cell>
          <cell r="AH47">
            <v>123</v>
          </cell>
          <cell r="AI47">
            <v>124</v>
          </cell>
          <cell r="AJ47">
            <v>167</v>
          </cell>
          <cell r="AK47"/>
          <cell r="AL47"/>
          <cell r="AM47"/>
          <cell r="AN47"/>
          <cell r="AO47"/>
          <cell r="AP47"/>
          <cell r="AQ47">
            <v>29</v>
          </cell>
          <cell r="AR47">
            <v>0</v>
          </cell>
        </row>
        <row r="48">
          <cell r="A48">
            <v>5001</v>
          </cell>
          <cell r="B48">
            <v>1</v>
          </cell>
          <cell r="C48">
            <v>5</v>
          </cell>
          <cell r="D48" t="str">
            <v>双雄之争</v>
          </cell>
          <cell r="E48">
            <v>8</v>
          </cell>
          <cell r="F48">
            <v>12287</v>
          </cell>
          <cell r="G48">
            <v>1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/>
          <cell r="M48">
            <v>2</v>
          </cell>
          <cell r="N48">
            <v>1</v>
          </cell>
          <cell r="O48">
            <v>3</v>
          </cell>
          <cell r="P48">
            <v>4009</v>
          </cell>
          <cell r="Q48">
            <v>1</v>
          </cell>
          <cell r="R48">
            <v>38</v>
          </cell>
          <cell r="S48">
            <v>505001</v>
          </cell>
          <cell r="T48">
            <v>151104</v>
          </cell>
          <cell r="U48">
            <v>3</v>
          </cell>
          <cell r="V48">
            <v>151101</v>
          </cell>
          <cell r="W48">
            <v>151102</v>
          </cell>
          <cell r="X48">
            <v>151103</v>
          </cell>
          <cell r="Y48"/>
          <cell r="Z48"/>
          <cell r="AA48"/>
          <cell r="AB48"/>
          <cell r="AC48"/>
          <cell r="AD48"/>
          <cell r="AE48"/>
          <cell r="AF48">
            <v>4</v>
          </cell>
          <cell r="AG48">
            <v>137</v>
          </cell>
          <cell r="AH48">
            <v>138</v>
          </cell>
          <cell r="AI48">
            <v>139</v>
          </cell>
          <cell r="AJ48">
            <v>153</v>
          </cell>
          <cell r="AK48"/>
          <cell r="AL48"/>
          <cell r="AM48"/>
          <cell r="AN48"/>
          <cell r="AO48"/>
          <cell r="AP48"/>
          <cell r="AQ48">
            <v>38</v>
          </cell>
          <cell r="AR48">
            <v>0</v>
          </cell>
        </row>
        <row r="49">
          <cell r="A49">
            <v>5002</v>
          </cell>
          <cell r="B49">
            <v>1</v>
          </cell>
          <cell r="C49">
            <v>5</v>
          </cell>
          <cell r="D49" t="str">
            <v>守卫赌船</v>
          </cell>
          <cell r="E49">
            <v>8</v>
          </cell>
          <cell r="F49">
            <v>13389</v>
          </cell>
          <cell r="G49">
            <v>1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/>
          <cell r="M49">
            <v>2</v>
          </cell>
          <cell r="N49">
            <v>1</v>
          </cell>
          <cell r="O49">
            <v>3</v>
          </cell>
          <cell r="P49">
            <v>5001</v>
          </cell>
          <cell r="Q49">
            <v>1</v>
          </cell>
          <cell r="R49">
            <v>38</v>
          </cell>
          <cell r="S49">
            <v>505002</v>
          </cell>
          <cell r="T49">
            <v>152104</v>
          </cell>
          <cell r="U49">
            <v>3</v>
          </cell>
          <cell r="V49">
            <v>152101</v>
          </cell>
          <cell r="W49">
            <v>152102</v>
          </cell>
          <cell r="X49">
            <v>152103</v>
          </cell>
          <cell r="Y49"/>
          <cell r="Z49"/>
          <cell r="AA49"/>
          <cell r="AB49"/>
          <cell r="AC49"/>
          <cell r="AD49"/>
          <cell r="AE49"/>
          <cell r="AF49">
            <v>4</v>
          </cell>
          <cell r="AG49">
            <v>163</v>
          </cell>
          <cell r="AH49">
            <v>164</v>
          </cell>
          <cell r="AI49">
            <v>165</v>
          </cell>
          <cell r="AJ49">
            <v>166</v>
          </cell>
          <cell r="AK49"/>
          <cell r="AL49"/>
          <cell r="AM49"/>
          <cell r="AN49"/>
          <cell r="AO49"/>
          <cell r="AP49"/>
          <cell r="AQ49">
            <v>38</v>
          </cell>
          <cell r="AR49">
            <v>0</v>
          </cell>
        </row>
        <row r="50">
          <cell r="A50">
            <v>5003</v>
          </cell>
          <cell r="B50">
            <v>1</v>
          </cell>
          <cell r="C50">
            <v>5</v>
          </cell>
          <cell r="D50" t="str">
            <v>正面冲突</v>
          </cell>
          <cell r="E50">
            <v>8</v>
          </cell>
          <cell r="F50">
            <v>14689</v>
          </cell>
          <cell r="G50">
            <v>1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/>
          <cell r="M50">
            <v>2</v>
          </cell>
          <cell r="N50">
            <v>1</v>
          </cell>
          <cell r="O50">
            <v>3</v>
          </cell>
          <cell r="P50">
            <v>5002</v>
          </cell>
          <cell r="Q50">
            <v>1</v>
          </cell>
          <cell r="R50">
            <v>38</v>
          </cell>
          <cell r="S50">
            <v>505003</v>
          </cell>
          <cell r="T50">
            <v>153104</v>
          </cell>
          <cell r="U50">
            <v>3</v>
          </cell>
          <cell r="V50">
            <v>153101</v>
          </cell>
          <cell r="W50">
            <v>153102</v>
          </cell>
          <cell r="X50">
            <v>153103</v>
          </cell>
          <cell r="Y50"/>
          <cell r="Z50"/>
          <cell r="AA50"/>
          <cell r="AB50"/>
          <cell r="AC50"/>
          <cell r="AD50"/>
          <cell r="AE50"/>
          <cell r="AF50">
            <v>4</v>
          </cell>
          <cell r="AG50">
            <v>108</v>
          </cell>
          <cell r="AH50">
            <v>109</v>
          </cell>
          <cell r="AI50">
            <v>110</v>
          </cell>
          <cell r="AJ50">
            <v>111</v>
          </cell>
          <cell r="AK50"/>
          <cell r="AL50"/>
          <cell r="AM50"/>
          <cell r="AN50"/>
          <cell r="AO50"/>
          <cell r="AP50"/>
          <cell r="AQ50">
            <v>38</v>
          </cell>
          <cell r="AR50">
            <v>0</v>
          </cell>
        </row>
        <row r="51">
          <cell r="A51">
            <v>5004</v>
          </cell>
          <cell r="B51">
            <v>1</v>
          </cell>
          <cell r="C51">
            <v>5</v>
          </cell>
          <cell r="D51" t="str">
            <v>冲突升级</v>
          </cell>
          <cell r="E51">
            <v>8</v>
          </cell>
          <cell r="F51">
            <v>16067</v>
          </cell>
          <cell r="G51">
            <v>1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/>
          <cell r="M51">
            <v>2</v>
          </cell>
          <cell r="N51">
            <v>1</v>
          </cell>
          <cell r="O51">
            <v>3</v>
          </cell>
          <cell r="P51">
            <v>5003</v>
          </cell>
          <cell r="Q51">
            <v>1</v>
          </cell>
          <cell r="R51">
            <v>38</v>
          </cell>
          <cell r="S51">
            <v>505004</v>
          </cell>
          <cell r="T51">
            <v>154104</v>
          </cell>
          <cell r="U51">
            <v>3</v>
          </cell>
          <cell r="V51">
            <v>154101</v>
          </cell>
          <cell r="W51">
            <v>154102</v>
          </cell>
          <cell r="X51">
            <v>154103</v>
          </cell>
          <cell r="Y51"/>
          <cell r="Z51"/>
          <cell r="AA51"/>
          <cell r="AB51"/>
          <cell r="AC51"/>
          <cell r="AD51"/>
          <cell r="AE51"/>
          <cell r="AF51">
            <v>4</v>
          </cell>
          <cell r="AG51">
            <v>121</v>
          </cell>
          <cell r="AH51">
            <v>122</v>
          </cell>
          <cell r="AI51">
            <v>123</v>
          </cell>
          <cell r="AJ51">
            <v>124</v>
          </cell>
          <cell r="AK51"/>
          <cell r="AL51"/>
          <cell r="AM51"/>
          <cell r="AN51"/>
          <cell r="AO51"/>
          <cell r="AP51"/>
          <cell r="AQ51">
            <v>38</v>
          </cell>
          <cell r="AR51">
            <v>0</v>
          </cell>
        </row>
        <row r="52">
          <cell r="A52">
            <v>5005</v>
          </cell>
          <cell r="B52">
            <v>1</v>
          </cell>
          <cell r="C52">
            <v>5</v>
          </cell>
          <cell r="D52" t="str">
            <v>缉拿长毛</v>
          </cell>
          <cell r="E52">
            <v>8</v>
          </cell>
          <cell r="F52">
            <v>17558</v>
          </cell>
          <cell r="G52">
            <v>1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/>
          <cell r="M52">
            <v>2</v>
          </cell>
          <cell r="N52">
            <v>1</v>
          </cell>
          <cell r="O52">
            <v>3</v>
          </cell>
          <cell r="P52">
            <v>5004</v>
          </cell>
          <cell r="Q52">
            <v>1</v>
          </cell>
          <cell r="R52">
            <v>38</v>
          </cell>
          <cell r="S52">
            <v>505005</v>
          </cell>
          <cell r="T52">
            <v>155104</v>
          </cell>
          <cell r="U52">
            <v>3</v>
          </cell>
          <cell r="V52">
            <v>155101</v>
          </cell>
          <cell r="W52">
            <v>155102</v>
          </cell>
          <cell r="X52">
            <v>155103</v>
          </cell>
          <cell r="Y52"/>
          <cell r="Z52"/>
          <cell r="AA52"/>
          <cell r="AB52"/>
          <cell r="AC52"/>
          <cell r="AD52"/>
          <cell r="AE52"/>
          <cell r="AF52">
            <v>4</v>
          </cell>
          <cell r="AG52">
            <v>155</v>
          </cell>
          <cell r="AH52">
            <v>156</v>
          </cell>
          <cell r="AI52">
            <v>157</v>
          </cell>
          <cell r="AJ52">
            <v>158</v>
          </cell>
          <cell r="AK52"/>
          <cell r="AL52"/>
          <cell r="AM52"/>
          <cell r="AN52"/>
          <cell r="AO52"/>
          <cell r="AP52"/>
          <cell r="AQ52">
            <v>38</v>
          </cell>
          <cell r="AR52">
            <v>0</v>
          </cell>
        </row>
        <row r="53">
          <cell r="A53">
            <v>5006</v>
          </cell>
          <cell r="B53">
            <v>1</v>
          </cell>
          <cell r="C53">
            <v>5</v>
          </cell>
          <cell r="D53" t="str">
            <v>备战拳赛</v>
          </cell>
          <cell r="E53">
            <v>8</v>
          </cell>
          <cell r="F53">
            <v>19156</v>
          </cell>
          <cell r="G53">
            <v>1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/>
          <cell r="M53">
            <v>2</v>
          </cell>
          <cell r="N53">
            <v>1</v>
          </cell>
          <cell r="O53">
            <v>3</v>
          </cell>
          <cell r="P53">
            <v>5005</v>
          </cell>
          <cell r="Q53">
            <v>1</v>
          </cell>
          <cell r="R53">
            <v>38</v>
          </cell>
          <cell r="S53">
            <v>505006</v>
          </cell>
          <cell r="T53">
            <v>156104</v>
          </cell>
          <cell r="U53">
            <v>3</v>
          </cell>
          <cell r="V53">
            <v>156101</v>
          </cell>
          <cell r="W53">
            <v>156102</v>
          </cell>
          <cell r="X53">
            <v>156103</v>
          </cell>
          <cell r="Y53"/>
          <cell r="Z53"/>
          <cell r="AA53"/>
          <cell r="AB53"/>
          <cell r="AC53"/>
          <cell r="AD53"/>
          <cell r="AE53"/>
          <cell r="AF53">
            <v>4</v>
          </cell>
          <cell r="AG53">
            <v>163</v>
          </cell>
          <cell r="AH53">
            <v>164</v>
          </cell>
          <cell r="AI53">
            <v>165</v>
          </cell>
          <cell r="AJ53">
            <v>166</v>
          </cell>
          <cell r="AK53"/>
          <cell r="AL53"/>
          <cell r="AM53"/>
          <cell r="AN53"/>
          <cell r="AO53"/>
          <cell r="AP53"/>
          <cell r="AQ53">
            <v>38</v>
          </cell>
          <cell r="AR53">
            <v>0</v>
          </cell>
        </row>
        <row r="54">
          <cell r="A54">
            <v>5007</v>
          </cell>
          <cell r="B54">
            <v>1</v>
          </cell>
          <cell r="C54">
            <v>5</v>
          </cell>
          <cell r="D54" t="str">
            <v>金牌打手</v>
          </cell>
          <cell r="E54">
            <v>8</v>
          </cell>
          <cell r="F54">
            <v>20823</v>
          </cell>
          <cell r="G54">
            <v>1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/>
          <cell r="M54">
            <v>2</v>
          </cell>
          <cell r="N54">
            <v>1</v>
          </cell>
          <cell r="O54">
            <v>3</v>
          </cell>
          <cell r="P54">
            <v>5006</v>
          </cell>
          <cell r="Q54">
            <v>1</v>
          </cell>
          <cell r="R54">
            <v>38</v>
          </cell>
          <cell r="S54">
            <v>505007</v>
          </cell>
          <cell r="T54">
            <v>157104</v>
          </cell>
          <cell r="U54">
            <v>3</v>
          </cell>
          <cell r="V54">
            <v>157101</v>
          </cell>
          <cell r="W54">
            <v>157102</v>
          </cell>
          <cell r="X54">
            <v>157103</v>
          </cell>
          <cell r="Y54"/>
          <cell r="Z54"/>
          <cell r="AA54"/>
          <cell r="AB54"/>
          <cell r="AC54"/>
          <cell r="AD54"/>
          <cell r="AE54"/>
          <cell r="AF54">
            <v>4</v>
          </cell>
          <cell r="AG54">
            <v>121</v>
          </cell>
          <cell r="AH54">
            <v>122</v>
          </cell>
          <cell r="AI54">
            <v>123</v>
          </cell>
          <cell r="AJ54">
            <v>124</v>
          </cell>
          <cell r="AK54"/>
          <cell r="AL54"/>
          <cell r="AM54"/>
          <cell r="AN54"/>
          <cell r="AO54"/>
          <cell r="AP54"/>
          <cell r="AQ54">
            <v>38</v>
          </cell>
          <cell r="AR54">
            <v>0</v>
          </cell>
        </row>
        <row r="55">
          <cell r="A55">
            <v>5008</v>
          </cell>
          <cell r="B55">
            <v>1</v>
          </cell>
          <cell r="C55">
            <v>5</v>
          </cell>
          <cell r="D55" t="str">
            <v>螳臂当车</v>
          </cell>
          <cell r="E55">
            <v>8</v>
          </cell>
          <cell r="F55">
            <v>22629</v>
          </cell>
          <cell r="G55">
            <v>1</v>
          </cell>
          <cell r="H55">
            <v>1</v>
          </cell>
          <cell r="I55">
            <v>0</v>
          </cell>
          <cell r="J55">
            <v>0</v>
          </cell>
          <cell r="K55">
            <v>0</v>
          </cell>
          <cell r="L55"/>
          <cell r="M55">
            <v>2</v>
          </cell>
          <cell r="N55">
            <v>1</v>
          </cell>
          <cell r="O55">
            <v>3</v>
          </cell>
          <cell r="P55">
            <v>5007</v>
          </cell>
          <cell r="Q55">
            <v>1</v>
          </cell>
          <cell r="R55">
            <v>38</v>
          </cell>
          <cell r="S55">
            <v>505008</v>
          </cell>
          <cell r="T55">
            <v>158104</v>
          </cell>
          <cell r="U55">
            <v>3</v>
          </cell>
          <cell r="V55">
            <v>158101</v>
          </cell>
          <cell r="W55">
            <v>158102</v>
          </cell>
          <cell r="X55">
            <v>158103</v>
          </cell>
          <cell r="Y55"/>
          <cell r="Z55"/>
          <cell r="AA55"/>
          <cell r="AB55"/>
          <cell r="AC55"/>
          <cell r="AD55"/>
          <cell r="AE55"/>
          <cell r="AF55">
            <v>4</v>
          </cell>
          <cell r="AG55">
            <v>155</v>
          </cell>
          <cell r="AH55">
            <v>156</v>
          </cell>
          <cell r="AI55">
            <v>157</v>
          </cell>
          <cell r="AJ55">
            <v>158</v>
          </cell>
          <cell r="AK55"/>
          <cell r="AL55"/>
          <cell r="AM55"/>
          <cell r="AN55"/>
          <cell r="AO55"/>
          <cell r="AP55"/>
          <cell r="AQ55">
            <v>38</v>
          </cell>
          <cell r="AR55">
            <v>0</v>
          </cell>
        </row>
        <row r="56">
          <cell r="A56">
            <v>5009</v>
          </cell>
          <cell r="B56">
            <v>1</v>
          </cell>
          <cell r="C56">
            <v>5</v>
          </cell>
          <cell r="D56" t="str">
            <v>龙争虎斗</v>
          </cell>
          <cell r="E56">
            <v>8</v>
          </cell>
          <cell r="F56">
            <v>28382</v>
          </cell>
          <cell r="G56">
            <v>1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/>
          <cell r="M56">
            <v>2</v>
          </cell>
          <cell r="N56">
            <v>1</v>
          </cell>
          <cell r="O56">
            <v>3</v>
          </cell>
          <cell r="P56">
            <v>5008</v>
          </cell>
          <cell r="Q56">
            <v>1</v>
          </cell>
          <cell r="R56">
            <v>38</v>
          </cell>
          <cell r="S56">
            <v>505009</v>
          </cell>
          <cell r="T56">
            <v>159104</v>
          </cell>
          <cell r="U56">
            <v>3</v>
          </cell>
          <cell r="V56">
            <v>159101</v>
          </cell>
          <cell r="W56">
            <v>159102</v>
          </cell>
          <cell r="X56">
            <v>159103</v>
          </cell>
          <cell r="Y56"/>
          <cell r="Z56"/>
          <cell r="AA56"/>
          <cell r="AB56"/>
          <cell r="AC56"/>
          <cell r="AD56"/>
          <cell r="AE56"/>
          <cell r="AF56">
            <v>4</v>
          </cell>
          <cell r="AG56">
            <v>163</v>
          </cell>
          <cell r="AH56">
            <v>164</v>
          </cell>
          <cell r="AI56">
            <v>165</v>
          </cell>
          <cell r="AJ56">
            <v>166</v>
          </cell>
          <cell r="AK56"/>
          <cell r="AL56"/>
          <cell r="AM56"/>
          <cell r="AN56"/>
          <cell r="AO56"/>
          <cell r="AP56"/>
          <cell r="AQ56">
            <v>38</v>
          </cell>
          <cell r="AR56">
            <v>0</v>
          </cell>
        </row>
        <row r="57">
          <cell r="A57">
            <v>6001</v>
          </cell>
          <cell r="B57">
            <v>1</v>
          </cell>
          <cell r="C57">
            <v>6</v>
          </cell>
          <cell r="D57" t="str">
            <v>婚礼遭袭</v>
          </cell>
          <cell r="E57">
            <v>10</v>
          </cell>
          <cell r="F57">
            <v>26515</v>
          </cell>
          <cell r="G57">
            <v>1</v>
          </cell>
          <cell r="H57">
            <v>1</v>
          </cell>
          <cell r="I57">
            <v>0</v>
          </cell>
          <cell r="J57">
            <v>0</v>
          </cell>
          <cell r="K57">
            <v>0</v>
          </cell>
          <cell r="L57"/>
          <cell r="M57">
            <v>2</v>
          </cell>
          <cell r="N57">
            <v>1</v>
          </cell>
          <cell r="O57">
            <v>3</v>
          </cell>
          <cell r="P57">
            <v>5009</v>
          </cell>
          <cell r="Q57">
            <v>1</v>
          </cell>
          <cell r="R57">
            <v>47</v>
          </cell>
          <cell r="S57">
            <v>506001</v>
          </cell>
          <cell r="T57">
            <v>161104</v>
          </cell>
          <cell r="U57">
            <v>3</v>
          </cell>
          <cell r="V57">
            <v>161101</v>
          </cell>
          <cell r="W57">
            <v>161102</v>
          </cell>
          <cell r="X57">
            <v>161103</v>
          </cell>
          <cell r="Y57"/>
          <cell r="Z57"/>
          <cell r="AA57"/>
          <cell r="AB57"/>
          <cell r="AC57"/>
          <cell r="AD57"/>
          <cell r="AE57"/>
          <cell r="AF57">
            <v>4</v>
          </cell>
          <cell r="AG57">
            <v>193</v>
          </cell>
          <cell r="AH57">
            <v>194</v>
          </cell>
          <cell r="AI57">
            <v>195</v>
          </cell>
          <cell r="AJ57">
            <v>196</v>
          </cell>
          <cell r="AK57"/>
          <cell r="AL57"/>
          <cell r="AM57"/>
          <cell r="AN57"/>
          <cell r="AO57"/>
          <cell r="AP57"/>
          <cell r="AQ57">
            <v>47</v>
          </cell>
          <cell r="AR57">
            <v>0</v>
          </cell>
        </row>
        <row r="58">
          <cell r="A58">
            <v>6002</v>
          </cell>
          <cell r="B58">
            <v>1</v>
          </cell>
          <cell r="C58">
            <v>6</v>
          </cell>
          <cell r="D58" t="str">
            <v>纠缠不休</v>
          </cell>
          <cell r="E58">
            <v>10</v>
          </cell>
          <cell r="F58">
            <v>28668</v>
          </cell>
          <cell r="G58">
            <v>1</v>
          </cell>
          <cell r="H58">
            <v>1</v>
          </cell>
          <cell r="I58">
            <v>0</v>
          </cell>
          <cell r="J58">
            <v>0</v>
          </cell>
          <cell r="K58">
            <v>0</v>
          </cell>
          <cell r="L58"/>
          <cell r="M58">
            <v>2</v>
          </cell>
          <cell r="N58">
            <v>1</v>
          </cell>
          <cell r="O58">
            <v>3</v>
          </cell>
          <cell r="P58">
            <v>6001</v>
          </cell>
          <cell r="Q58">
            <v>1</v>
          </cell>
          <cell r="R58">
            <v>47</v>
          </cell>
          <cell r="S58">
            <v>506002</v>
          </cell>
          <cell r="T58">
            <v>162104</v>
          </cell>
          <cell r="U58">
            <v>3</v>
          </cell>
          <cell r="V58">
            <v>162101</v>
          </cell>
          <cell r="W58">
            <v>162102</v>
          </cell>
          <cell r="X58">
            <v>162103</v>
          </cell>
          <cell r="Y58"/>
          <cell r="Z58"/>
          <cell r="AA58"/>
          <cell r="AB58"/>
          <cell r="AC58"/>
          <cell r="AD58"/>
          <cell r="AE58"/>
          <cell r="AF58">
            <v>4</v>
          </cell>
          <cell r="AG58">
            <v>194</v>
          </cell>
          <cell r="AH58">
            <v>195</v>
          </cell>
          <cell r="AI58">
            <v>196</v>
          </cell>
          <cell r="AJ58">
            <v>197</v>
          </cell>
          <cell r="AK58"/>
          <cell r="AL58"/>
          <cell r="AM58"/>
          <cell r="AN58"/>
          <cell r="AO58"/>
          <cell r="AP58"/>
          <cell r="AQ58">
            <v>47</v>
          </cell>
          <cell r="AR58">
            <v>0</v>
          </cell>
        </row>
        <row r="59">
          <cell r="A59">
            <v>6003</v>
          </cell>
          <cell r="B59">
            <v>1</v>
          </cell>
          <cell r="C59">
            <v>6</v>
          </cell>
          <cell r="D59" t="str">
            <v>试炼之战</v>
          </cell>
          <cell r="E59">
            <v>10</v>
          </cell>
          <cell r="F59">
            <v>30964</v>
          </cell>
          <cell r="G59">
            <v>1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/>
          <cell r="M59">
            <v>2</v>
          </cell>
          <cell r="N59">
            <v>1</v>
          </cell>
          <cell r="O59">
            <v>3</v>
          </cell>
          <cell r="P59">
            <v>6002</v>
          </cell>
          <cell r="Q59">
            <v>1</v>
          </cell>
          <cell r="R59">
            <v>47</v>
          </cell>
          <cell r="S59">
            <v>506003</v>
          </cell>
          <cell r="T59">
            <v>163104</v>
          </cell>
          <cell r="U59">
            <v>3</v>
          </cell>
          <cell r="V59">
            <v>163101</v>
          </cell>
          <cell r="W59">
            <v>163102</v>
          </cell>
          <cell r="X59">
            <v>163103</v>
          </cell>
          <cell r="Y59"/>
          <cell r="Z59"/>
          <cell r="AA59"/>
          <cell r="AB59"/>
          <cell r="AC59"/>
          <cell r="AD59"/>
          <cell r="AE59"/>
          <cell r="AF59">
            <v>4</v>
          </cell>
          <cell r="AG59">
            <v>215</v>
          </cell>
          <cell r="AH59">
            <v>216</v>
          </cell>
          <cell r="AI59">
            <v>217</v>
          </cell>
          <cell r="AJ59">
            <v>218</v>
          </cell>
          <cell r="AK59"/>
          <cell r="AL59"/>
          <cell r="AM59"/>
          <cell r="AN59"/>
          <cell r="AO59"/>
          <cell r="AP59"/>
          <cell r="AQ59">
            <v>47</v>
          </cell>
          <cell r="AR59">
            <v>0</v>
          </cell>
        </row>
        <row r="60">
          <cell r="A60">
            <v>6004</v>
          </cell>
          <cell r="B60">
            <v>1</v>
          </cell>
          <cell r="C60">
            <v>6</v>
          </cell>
          <cell r="D60" t="str">
            <v>反守为攻</v>
          </cell>
          <cell r="E60">
            <v>10</v>
          </cell>
          <cell r="F60">
            <v>33507</v>
          </cell>
          <cell r="G60">
            <v>1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/>
          <cell r="M60">
            <v>2</v>
          </cell>
          <cell r="N60">
            <v>1</v>
          </cell>
          <cell r="O60">
            <v>3</v>
          </cell>
          <cell r="P60">
            <v>6003</v>
          </cell>
          <cell r="Q60">
            <v>1</v>
          </cell>
          <cell r="R60">
            <v>47</v>
          </cell>
          <cell r="S60">
            <v>506004</v>
          </cell>
          <cell r="T60">
            <v>164104</v>
          </cell>
          <cell r="U60">
            <v>3</v>
          </cell>
          <cell r="V60">
            <v>164101</v>
          </cell>
          <cell r="W60">
            <v>164102</v>
          </cell>
          <cell r="X60">
            <v>164103</v>
          </cell>
          <cell r="Y60"/>
          <cell r="Z60"/>
          <cell r="AA60"/>
          <cell r="AB60"/>
          <cell r="AC60"/>
          <cell r="AD60"/>
          <cell r="AE60"/>
          <cell r="AF60">
            <v>4</v>
          </cell>
          <cell r="AG60">
            <v>135</v>
          </cell>
          <cell r="AH60">
            <v>136</v>
          </cell>
          <cell r="AI60">
            <v>137</v>
          </cell>
          <cell r="AJ60">
            <v>138</v>
          </cell>
          <cell r="AK60"/>
          <cell r="AL60"/>
          <cell r="AM60"/>
          <cell r="AN60"/>
          <cell r="AO60"/>
          <cell r="AP60"/>
          <cell r="AQ60">
            <v>47</v>
          </cell>
          <cell r="AR60">
            <v>0</v>
          </cell>
        </row>
        <row r="61">
          <cell r="A61">
            <v>6005</v>
          </cell>
          <cell r="B61">
            <v>1</v>
          </cell>
          <cell r="C61">
            <v>6</v>
          </cell>
          <cell r="D61" t="str">
            <v>突破重围</v>
          </cell>
          <cell r="E61">
            <v>10</v>
          </cell>
          <cell r="F61">
            <v>35922</v>
          </cell>
          <cell r="G61">
            <v>1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/>
          <cell r="M61">
            <v>2</v>
          </cell>
          <cell r="N61">
            <v>1</v>
          </cell>
          <cell r="O61">
            <v>3</v>
          </cell>
          <cell r="P61">
            <v>6004</v>
          </cell>
          <cell r="Q61">
            <v>1</v>
          </cell>
          <cell r="R61">
            <v>47</v>
          </cell>
          <cell r="S61">
            <v>506005</v>
          </cell>
          <cell r="T61">
            <v>165104</v>
          </cell>
          <cell r="U61">
            <v>3</v>
          </cell>
          <cell r="V61">
            <v>165101</v>
          </cell>
          <cell r="W61">
            <v>165102</v>
          </cell>
          <cell r="X61">
            <v>165103</v>
          </cell>
          <cell r="Y61"/>
          <cell r="Z61"/>
          <cell r="AA61"/>
          <cell r="AB61"/>
          <cell r="AC61"/>
          <cell r="AD61"/>
          <cell r="AE61"/>
          <cell r="AF61">
            <v>4</v>
          </cell>
          <cell r="AG61">
            <v>169</v>
          </cell>
          <cell r="AH61">
            <v>170</v>
          </cell>
          <cell r="AI61">
            <v>171</v>
          </cell>
          <cell r="AJ61">
            <v>172</v>
          </cell>
          <cell r="AK61"/>
          <cell r="AL61"/>
          <cell r="AM61"/>
          <cell r="AN61"/>
          <cell r="AO61"/>
          <cell r="AP61"/>
          <cell r="AQ61">
            <v>47</v>
          </cell>
          <cell r="AR61">
            <v>0</v>
          </cell>
        </row>
        <row r="62">
          <cell r="A62">
            <v>6006</v>
          </cell>
          <cell r="B62">
            <v>1</v>
          </cell>
          <cell r="C62">
            <v>6</v>
          </cell>
          <cell r="D62" t="str">
            <v>力克强敌</v>
          </cell>
          <cell r="E62">
            <v>10</v>
          </cell>
          <cell r="F62">
            <v>39207</v>
          </cell>
          <cell r="G62">
            <v>1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/>
          <cell r="M62">
            <v>2</v>
          </cell>
          <cell r="N62">
            <v>1</v>
          </cell>
          <cell r="O62">
            <v>3</v>
          </cell>
          <cell r="P62">
            <v>6005</v>
          </cell>
          <cell r="Q62">
            <v>1</v>
          </cell>
          <cell r="R62">
            <v>47</v>
          </cell>
          <cell r="S62">
            <v>506006</v>
          </cell>
          <cell r="T62">
            <v>166104</v>
          </cell>
          <cell r="U62">
            <v>3</v>
          </cell>
          <cell r="V62">
            <v>166101</v>
          </cell>
          <cell r="W62">
            <v>166102</v>
          </cell>
          <cell r="X62">
            <v>166103</v>
          </cell>
          <cell r="Y62"/>
          <cell r="Z62"/>
          <cell r="AA62"/>
          <cell r="AB62"/>
          <cell r="AC62"/>
          <cell r="AD62"/>
          <cell r="AE62"/>
          <cell r="AF62">
            <v>4</v>
          </cell>
          <cell r="AG62">
            <v>108</v>
          </cell>
          <cell r="AH62">
            <v>109</v>
          </cell>
          <cell r="AI62">
            <v>110</v>
          </cell>
          <cell r="AJ62">
            <v>111</v>
          </cell>
          <cell r="AK62"/>
          <cell r="AL62"/>
          <cell r="AM62"/>
          <cell r="AN62"/>
          <cell r="AO62"/>
          <cell r="AP62"/>
          <cell r="AQ62">
            <v>47</v>
          </cell>
          <cell r="AR62">
            <v>0</v>
          </cell>
        </row>
        <row r="63">
          <cell r="A63">
            <v>6007</v>
          </cell>
          <cell r="B63">
            <v>1</v>
          </cell>
          <cell r="C63">
            <v>6</v>
          </cell>
          <cell r="D63" t="str">
            <v>正面交锋</v>
          </cell>
          <cell r="E63">
            <v>10</v>
          </cell>
          <cell r="F63">
            <v>42238</v>
          </cell>
          <cell r="G63">
            <v>1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/>
          <cell r="M63">
            <v>2</v>
          </cell>
          <cell r="N63">
            <v>1</v>
          </cell>
          <cell r="O63">
            <v>3</v>
          </cell>
          <cell r="P63">
            <v>6006</v>
          </cell>
          <cell r="Q63">
            <v>1</v>
          </cell>
          <cell r="R63">
            <v>47</v>
          </cell>
          <cell r="S63">
            <v>506007</v>
          </cell>
          <cell r="T63">
            <v>167104</v>
          </cell>
          <cell r="U63">
            <v>3</v>
          </cell>
          <cell r="V63">
            <v>167101</v>
          </cell>
          <cell r="W63">
            <v>167102</v>
          </cell>
          <cell r="X63">
            <v>167103</v>
          </cell>
          <cell r="Y63"/>
          <cell r="Z63"/>
          <cell r="AA63"/>
          <cell r="AB63"/>
          <cell r="AC63"/>
          <cell r="AD63"/>
          <cell r="AE63"/>
          <cell r="AF63">
            <v>4</v>
          </cell>
          <cell r="AG63">
            <v>215</v>
          </cell>
          <cell r="AH63">
            <v>216</v>
          </cell>
          <cell r="AI63">
            <v>217</v>
          </cell>
          <cell r="AJ63">
            <v>218</v>
          </cell>
          <cell r="AK63"/>
          <cell r="AL63"/>
          <cell r="AM63"/>
          <cell r="AN63"/>
          <cell r="AO63"/>
          <cell r="AP63"/>
          <cell r="AQ63">
            <v>47</v>
          </cell>
          <cell r="AR63">
            <v>0</v>
          </cell>
        </row>
        <row r="64">
          <cell r="A64">
            <v>6008</v>
          </cell>
          <cell r="B64">
            <v>1</v>
          </cell>
          <cell r="C64">
            <v>6</v>
          </cell>
          <cell r="D64" t="str">
            <v>愈战愈勇</v>
          </cell>
          <cell r="E64">
            <v>10</v>
          </cell>
          <cell r="F64">
            <v>45449</v>
          </cell>
          <cell r="G64">
            <v>1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/>
          <cell r="M64">
            <v>2</v>
          </cell>
          <cell r="N64">
            <v>1</v>
          </cell>
          <cell r="O64">
            <v>3</v>
          </cell>
          <cell r="P64">
            <v>6007</v>
          </cell>
          <cell r="Q64">
            <v>1</v>
          </cell>
          <cell r="R64">
            <v>47</v>
          </cell>
          <cell r="S64">
            <v>506008</v>
          </cell>
          <cell r="T64">
            <v>168104</v>
          </cell>
          <cell r="U64">
            <v>3</v>
          </cell>
          <cell r="V64">
            <v>168101</v>
          </cell>
          <cell r="W64">
            <v>168102</v>
          </cell>
          <cell r="X64">
            <v>168103</v>
          </cell>
          <cell r="Y64"/>
          <cell r="Z64"/>
          <cell r="AA64"/>
          <cell r="AB64"/>
          <cell r="AC64"/>
          <cell r="AD64"/>
          <cell r="AE64"/>
          <cell r="AF64">
            <v>4</v>
          </cell>
          <cell r="AG64">
            <v>215</v>
          </cell>
          <cell r="AH64">
            <v>216</v>
          </cell>
          <cell r="AI64">
            <v>217</v>
          </cell>
          <cell r="AJ64">
            <v>218</v>
          </cell>
          <cell r="AK64"/>
          <cell r="AL64"/>
          <cell r="AM64"/>
          <cell r="AN64"/>
          <cell r="AO64"/>
          <cell r="AP64"/>
          <cell r="AQ64">
            <v>47</v>
          </cell>
          <cell r="AR64">
            <v>0</v>
          </cell>
        </row>
        <row r="65">
          <cell r="A65">
            <v>6009</v>
          </cell>
          <cell r="B65">
            <v>1</v>
          </cell>
          <cell r="C65">
            <v>6</v>
          </cell>
          <cell r="D65" t="str">
            <v>决战太乙</v>
          </cell>
          <cell r="E65">
            <v>10</v>
          </cell>
          <cell r="F65">
            <v>56798</v>
          </cell>
          <cell r="G65">
            <v>1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/>
          <cell r="M65">
            <v>2</v>
          </cell>
          <cell r="N65">
            <v>1</v>
          </cell>
          <cell r="O65">
            <v>3</v>
          </cell>
          <cell r="P65">
            <v>6008</v>
          </cell>
          <cell r="Q65">
            <v>1</v>
          </cell>
          <cell r="R65">
            <v>47</v>
          </cell>
          <cell r="S65">
            <v>506009</v>
          </cell>
          <cell r="T65">
            <v>169104</v>
          </cell>
          <cell r="U65">
            <v>3</v>
          </cell>
          <cell r="V65">
            <v>169101</v>
          </cell>
          <cell r="W65">
            <v>169102</v>
          </cell>
          <cell r="X65">
            <v>169103</v>
          </cell>
          <cell r="Y65"/>
          <cell r="Z65"/>
          <cell r="AA65"/>
          <cell r="AB65"/>
          <cell r="AC65"/>
          <cell r="AD65"/>
          <cell r="AE65"/>
          <cell r="AF65">
            <v>4</v>
          </cell>
          <cell r="AG65">
            <v>215</v>
          </cell>
          <cell r="AH65">
            <v>216</v>
          </cell>
          <cell r="AI65">
            <v>217</v>
          </cell>
          <cell r="AJ65">
            <v>218</v>
          </cell>
          <cell r="AK65"/>
          <cell r="AL65"/>
          <cell r="AM65"/>
          <cell r="AN65"/>
          <cell r="AO65"/>
          <cell r="AP65"/>
          <cell r="AQ65">
            <v>47</v>
          </cell>
          <cell r="AR65">
            <v>0</v>
          </cell>
        </row>
        <row r="66">
          <cell r="A66">
            <v>7001</v>
          </cell>
          <cell r="B66">
            <v>1</v>
          </cell>
          <cell r="C66">
            <v>7</v>
          </cell>
          <cell r="D66" t="str">
            <v>突袭白虎堂</v>
          </cell>
          <cell r="E66">
            <v>10</v>
          </cell>
          <cell r="F66">
            <v>52510</v>
          </cell>
          <cell r="G66">
            <v>1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/>
          <cell r="M66">
            <v>2</v>
          </cell>
          <cell r="N66">
            <v>1</v>
          </cell>
          <cell r="O66">
            <v>3</v>
          </cell>
          <cell r="P66">
            <v>6009</v>
          </cell>
          <cell r="Q66">
            <v>1</v>
          </cell>
          <cell r="R66">
            <v>56</v>
          </cell>
          <cell r="S66">
            <v>507001</v>
          </cell>
          <cell r="T66">
            <v>171104</v>
          </cell>
          <cell r="U66">
            <v>3</v>
          </cell>
          <cell r="V66">
            <v>171101</v>
          </cell>
          <cell r="W66">
            <v>171102</v>
          </cell>
          <cell r="X66">
            <v>171103</v>
          </cell>
          <cell r="Y66"/>
          <cell r="Z66"/>
          <cell r="AA66"/>
          <cell r="AB66"/>
          <cell r="AC66"/>
          <cell r="AD66"/>
          <cell r="AE66"/>
          <cell r="AF66">
            <v>4</v>
          </cell>
          <cell r="AG66">
            <v>424</v>
          </cell>
          <cell r="AH66">
            <v>425</v>
          </cell>
          <cell r="AI66">
            <v>426</v>
          </cell>
          <cell r="AJ66">
            <v>427</v>
          </cell>
          <cell r="AK66"/>
          <cell r="AL66"/>
          <cell r="AM66"/>
          <cell r="AN66"/>
          <cell r="AO66"/>
          <cell r="AP66"/>
          <cell r="AQ66">
            <v>56</v>
          </cell>
          <cell r="AR66">
            <v>0</v>
          </cell>
        </row>
        <row r="67">
          <cell r="A67">
            <v>7002</v>
          </cell>
          <cell r="B67">
            <v>1</v>
          </cell>
          <cell r="C67">
            <v>7</v>
          </cell>
          <cell r="D67" t="str">
            <v>勇闯玄武堂</v>
          </cell>
          <cell r="E67">
            <v>10</v>
          </cell>
          <cell r="F67">
            <v>56336</v>
          </cell>
          <cell r="G67">
            <v>1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/>
          <cell r="M67">
            <v>2</v>
          </cell>
          <cell r="N67">
            <v>1</v>
          </cell>
          <cell r="O67">
            <v>3</v>
          </cell>
          <cell r="P67">
            <v>7001</v>
          </cell>
          <cell r="Q67">
            <v>1</v>
          </cell>
          <cell r="R67">
            <v>56</v>
          </cell>
          <cell r="S67">
            <v>507002</v>
          </cell>
          <cell r="T67">
            <v>172104</v>
          </cell>
          <cell r="U67">
            <v>3</v>
          </cell>
          <cell r="V67">
            <v>172101</v>
          </cell>
          <cell r="W67">
            <v>172102</v>
          </cell>
          <cell r="X67">
            <v>172103</v>
          </cell>
          <cell r="Y67"/>
          <cell r="Z67"/>
          <cell r="AA67"/>
          <cell r="AB67"/>
          <cell r="AC67"/>
          <cell r="AD67"/>
          <cell r="AE67"/>
          <cell r="AF67">
            <v>4</v>
          </cell>
          <cell r="AG67">
            <v>406</v>
          </cell>
          <cell r="AH67">
            <v>407</v>
          </cell>
          <cell r="AI67">
            <v>408</v>
          </cell>
          <cell r="AJ67">
            <v>409</v>
          </cell>
          <cell r="AK67"/>
          <cell r="AL67"/>
          <cell r="AM67"/>
          <cell r="AN67"/>
          <cell r="AO67"/>
          <cell r="AP67"/>
          <cell r="AQ67">
            <v>56</v>
          </cell>
          <cell r="AR67">
            <v>0</v>
          </cell>
        </row>
        <row r="68">
          <cell r="A68">
            <v>7003</v>
          </cell>
          <cell r="B68">
            <v>1</v>
          </cell>
          <cell r="C68">
            <v>7</v>
          </cell>
          <cell r="D68" t="str">
            <v>激战朱雀堂</v>
          </cell>
          <cell r="E68">
            <v>10</v>
          </cell>
          <cell r="F68">
            <v>60314</v>
          </cell>
          <cell r="G68">
            <v>1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/>
          <cell r="M68">
            <v>2</v>
          </cell>
          <cell r="N68">
            <v>1</v>
          </cell>
          <cell r="O68">
            <v>3</v>
          </cell>
          <cell r="P68">
            <v>7002</v>
          </cell>
          <cell r="Q68">
            <v>1</v>
          </cell>
          <cell r="R68">
            <v>56</v>
          </cell>
          <cell r="S68">
            <v>507003</v>
          </cell>
          <cell r="T68">
            <v>173104</v>
          </cell>
          <cell r="U68">
            <v>3</v>
          </cell>
          <cell r="V68">
            <v>173101</v>
          </cell>
          <cell r="W68">
            <v>173102</v>
          </cell>
          <cell r="X68">
            <v>173103</v>
          </cell>
          <cell r="Y68"/>
          <cell r="Z68"/>
          <cell r="AA68"/>
          <cell r="AB68"/>
          <cell r="AC68"/>
          <cell r="AD68"/>
          <cell r="AE68"/>
          <cell r="AF68">
            <v>4</v>
          </cell>
          <cell r="AG68">
            <v>362</v>
          </cell>
          <cell r="AH68">
            <v>363</v>
          </cell>
          <cell r="AI68">
            <v>364</v>
          </cell>
          <cell r="AJ68">
            <v>365</v>
          </cell>
          <cell r="AK68"/>
          <cell r="AL68"/>
          <cell r="AM68"/>
          <cell r="AN68"/>
          <cell r="AO68"/>
          <cell r="AP68"/>
          <cell r="AQ68">
            <v>56</v>
          </cell>
          <cell r="AR68">
            <v>0</v>
          </cell>
        </row>
        <row r="69">
          <cell r="A69">
            <v>7004</v>
          </cell>
          <cell r="B69">
            <v>1</v>
          </cell>
          <cell r="C69">
            <v>7</v>
          </cell>
          <cell r="D69" t="str">
            <v>恶战青龙堂</v>
          </cell>
          <cell r="E69">
            <v>10</v>
          </cell>
          <cell r="F69">
            <v>64565</v>
          </cell>
          <cell r="G69">
            <v>1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/>
          <cell r="M69">
            <v>2</v>
          </cell>
          <cell r="N69">
            <v>1</v>
          </cell>
          <cell r="O69">
            <v>3</v>
          </cell>
          <cell r="P69">
            <v>7003</v>
          </cell>
          <cell r="Q69">
            <v>1</v>
          </cell>
          <cell r="R69">
            <v>56</v>
          </cell>
          <cell r="S69">
            <v>507004</v>
          </cell>
          <cell r="T69">
            <v>174104</v>
          </cell>
          <cell r="U69">
            <v>3</v>
          </cell>
          <cell r="V69">
            <v>174101</v>
          </cell>
          <cell r="W69">
            <v>174102</v>
          </cell>
          <cell r="X69">
            <v>174103</v>
          </cell>
          <cell r="Y69"/>
          <cell r="Z69"/>
          <cell r="AA69"/>
          <cell r="AB69"/>
          <cell r="AC69"/>
          <cell r="AD69"/>
          <cell r="AE69"/>
          <cell r="AF69">
            <v>4</v>
          </cell>
          <cell r="AG69">
            <v>362</v>
          </cell>
          <cell r="AH69">
            <v>363</v>
          </cell>
          <cell r="AI69">
            <v>364</v>
          </cell>
          <cell r="AJ69">
            <v>365</v>
          </cell>
          <cell r="AK69"/>
          <cell r="AL69"/>
          <cell r="AM69"/>
          <cell r="AN69"/>
          <cell r="AO69"/>
          <cell r="AP69"/>
          <cell r="AQ69">
            <v>56</v>
          </cell>
          <cell r="AR69">
            <v>0</v>
          </cell>
        </row>
        <row r="70">
          <cell r="A70">
            <v>7005</v>
          </cell>
          <cell r="B70">
            <v>1</v>
          </cell>
          <cell r="C70">
            <v>7</v>
          </cell>
          <cell r="D70" t="str">
            <v>挑战佐维</v>
          </cell>
          <cell r="E70">
            <v>10</v>
          </cell>
          <cell r="F70">
            <v>69322</v>
          </cell>
          <cell r="G70">
            <v>1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/>
          <cell r="M70">
            <v>2</v>
          </cell>
          <cell r="N70">
            <v>1</v>
          </cell>
          <cell r="O70">
            <v>3</v>
          </cell>
          <cell r="P70">
            <v>7004</v>
          </cell>
          <cell r="Q70">
            <v>1</v>
          </cell>
          <cell r="R70">
            <v>56</v>
          </cell>
          <cell r="S70">
            <v>507005</v>
          </cell>
          <cell r="T70">
            <v>175104</v>
          </cell>
          <cell r="U70">
            <v>3</v>
          </cell>
          <cell r="V70">
            <v>175101</v>
          </cell>
          <cell r="W70">
            <v>175102</v>
          </cell>
          <cell r="X70">
            <v>175103</v>
          </cell>
          <cell r="Y70"/>
          <cell r="Z70"/>
          <cell r="AA70"/>
          <cell r="AB70"/>
          <cell r="AC70"/>
          <cell r="AD70"/>
          <cell r="AE70"/>
          <cell r="AF70">
            <v>4</v>
          </cell>
          <cell r="AG70">
            <v>270</v>
          </cell>
          <cell r="AH70">
            <v>271</v>
          </cell>
          <cell r="AI70">
            <v>272</v>
          </cell>
          <cell r="AJ70">
            <v>273</v>
          </cell>
          <cell r="AK70"/>
          <cell r="AL70"/>
          <cell r="AM70"/>
          <cell r="AN70"/>
          <cell r="AO70"/>
          <cell r="AP70"/>
          <cell r="AQ70">
            <v>56</v>
          </cell>
          <cell r="AR70">
            <v>0</v>
          </cell>
        </row>
        <row r="71">
          <cell r="A71">
            <v>7006</v>
          </cell>
          <cell r="B71">
            <v>1</v>
          </cell>
          <cell r="C71">
            <v>7</v>
          </cell>
          <cell r="D71" t="str">
            <v>恶虎下山</v>
          </cell>
          <cell r="E71">
            <v>10</v>
          </cell>
          <cell r="F71">
            <v>74368</v>
          </cell>
          <cell r="G71">
            <v>1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L71"/>
          <cell r="M71">
            <v>2</v>
          </cell>
          <cell r="N71">
            <v>1</v>
          </cell>
          <cell r="O71">
            <v>3</v>
          </cell>
          <cell r="P71">
            <v>7005</v>
          </cell>
          <cell r="Q71">
            <v>1</v>
          </cell>
          <cell r="R71">
            <v>56</v>
          </cell>
          <cell r="S71">
            <v>507006</v>
          </cell>
          <cell r="T71">
            <v>176104</v>
          </cell>
          <cell r="U71">
            <v>3</v>
          </cell>
          <cell r="V71">
            <v>176101</v>
          </cell>
          <cell r="W71">
            <v>176102</v>
          </cell>
          <cell r="X71">
            <v>176103</v>
          </cell>
          <cell r="Y71"/>
          <cell r="Z71"/>
          <cell r="AA71"/>
          <cell r="AB71"/>
          <cell r="AC71"/>
          <cell r="AD71"/>
          <cell r="AE71"/>
          <cell r="AF71">
            <v>4</v>
          </cell>
          <cell r="AG71">
            <v>242</v>
          </cell>
          <cell r="AH71">
            <v>243</v>
          </cell>
          <cell r="AI71">
            <v>244</v>
          </cell>
          <cell r="AJ71">
            <v>245</v>
          </cell>
          <cell r="AK71"/>
          <cell r="AL71"/>
          <cell r="AM71"/>
          <cell r="AN71"/>
          <cell r="AO71"/>
          <cell r="AP71"/>
          <cell r="AQ71">
            <v>56</v>
          </cell>
          <cell r="AR71">
            <v>0</v>
          </cell>
        </row>
        <row r="72">
          <cell r="A72">
            <v>7007</v>
          </cell>
          <cell r="B72">
            <v>1</v>
          </cell>
          <cell r="C72">
            <v>7</v>
          </cell>
          <cell r="D72" t="str">
            <v>狂龙出海</v>
          </cell>
          <cell r="E72">
            <v>10</v>
          </cell>
          <cell r="F72">
            <v>79609</v>
          </cell>
          <cell r="G72">
            <v>1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/>
          <cell r="M72">
            <v>2</v>
          </cell>
          <cell r="N72">
            <v>1</v>
          </cell>
          <cell r="O72">
            <v>3</v>
          </cell>
          <cell r="P72">
            <v>7006</v>
          </cell>
          <cell r="Q72">
            <v>1</v>
          </cell>
          <cell r="R72">
            <v>56</v>
          </cell>
          <cell r="S72">
            <v>507007</v>
          </cell>
          <cell r="T72">
            <v>177104</v>
          </cell>
          <cell r="U72">
            <v>3</v>
          </cell>
          <cell r="V72">
            <v>177101</v>
          </cell>
          <cell r="W72">
            <v>177102</v>
          </cell>
          <cell r="X72">
            <v>177103</v>
          </cell>
          <cell r="Y72"/>
          <cell r="Z72"/>
          <cell r="AA72"/>
          <cell r="AB72"/>
          <cell r="AC72"/>
          <cell r="AD72"/>
          <cell r="AE72"/>
          <cell r="AF72">
            <v>4</v>
          </cell>
          <cell r="AG72">
            <v>424</v>
          </cell>
          <cell r="AH72">
            <v>425</v>
          </cell>
          <cell r="AI72">
            <v>426</v>
          </cell>
          <cell r="AJ72">
            <v>427</v>
          </cell>
          <cell r="AK72"/>
          <cell r="AL72"/>
          <cell r="AM72"/>
          <cell r="AN72"/>
          <cell r="AO72"/>
          <cell r="AP72"/>
          <cell r="AQ72">
            <v>56</v>
          </cell>
          <cell r="AR72">
            <v>0</v>
          </cell>
        </row>
        <row r="73">
          <cell r="A73">
            <v>7008</v>
          </cell>
          <cell r="B73">
            <v>1</v>
          </cell>
          <cell r="C73">
            <v>7</v>
          </cell>
          <cell r="D73" t="str">
            <v>兵临城下</v>
          </cell>
          <cell r="E73">
            <v>10</v>
          </cell>
          <cell r="F73">
            <v>85209</v>
          </cell>
          <cell r="G73">
            <v>1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/>
          <cell r="M73">
            <v>2</v>
          </cell>
          <cell r="N73">
            <v>1</v>
          </cell>
          <cell r="O73">
            <v>3</v>
          </cell>
          <cell r="P73">
            <v>7007</v>
          </cell>
          <cell r="Q73">
            <v>1</v>
          </cell>
          <cell r="R73">
            <v>56</v>
          </cell>
          <cell r="S73">
            <v>507008</v>
          </cell>
          <cell r="T73">
            <v>178104</v>
          </cell>
          <cell r="U73">
            <v>3</v>
          </cell>
          <cell r="V73">
            <v>178101</v>
          </cell>
          <cell r="W73">
            <v>178102</v>
          </cell>
          <cell r="X73">
            <v>178103</v>
          </cell>
          <cell r="Y73"/>
          <cell r="Z73"/>
          <cell r="AA73"/>
          <cell r="AB73"/>
          <cell r="AC73"/>
          <cell r="AD73"/>
          <cell r="AE73"/>
          <cell r="AF73">
            <v>4</v>
          </cell>
          <cell r="AG73">
            <v>406</v>
          </cell>
          <cell r="AH73">
            <v>407</v>
          </cell>
          <cell r="AI73">
            <v>408</v>
          </cell>
          <cell r="AJ73">
            <v>409</v>
          </cell>
          <cell r="AK73"/>
          <cell r="AL73"/>
          <cell r="AM73"/>
          <cell r="AN73"/>
          <cell r="AO73"/>
          <cell r="AP73"/>
          <cell r="AQ73">
            <v>56</v>
          </cell>
          <cell r="AR73">
            <v>0</v>
          </cell>
        </row>
        <row r="74">
          <cell r="A74">
            <v>7009</v>
          </cell>
          <cell r="B74">
            <v>1</v>
          </cell>
          <cell r="C74">
            <v>7</v>
          </cell>
          <cell r="D74" t="str">
            <v>决战东京</v>
          </cell>
          <cell r="E74">
            <v>10</v>
          </cell>
          <cell r="F74">
            <v>106174</v>
          </cell>
          <cell r="G74">
            <v>1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/>
          <cell r="M74">
            <v>2</v>
          </cell>
          <cell r="N74">
            <v>1</v>
          </cell>
          <cell r="O74">
            <v>3</v>
          </cell>
          <cell r="P74">
            <v>7008</v>
          </cell>
          <cell r="Q74">
            <v>1</v>
          </cell>
          <cell r="R74">
            <v>56</v>
          </cell>
          <cell r="S74">
            <v>507009</v>
          </cell>
          <cell r="T74">
            <v>179104</v>
          </cell>
          <cell r="U74">
            <v>3</v>
          </cell>
          <cell r="V74">
            <v>179101</v>
          </cell>
          <cell r="W74">
            <v>179102</v>
          </cell>
          <cell r="X74">
            <v>179103</v>
          </cell>
          <cell r="Y74"/>
          <cell r="Z74"/>
          <cell r="AA74"/>
          <cell r="AB74"/>
          <cell r="AC74"/>
          <cell r="AD74"/>
          <cell r="AE74"/>
          <cell r="AF74">
            <v>4</v>
          </cell>
          <cell r="AG74">
            <v>362</v>
          </cell>
          <cell r="AH74">
            <v>363</v>
          </cell>
          <cell r="AI74">
            <v>364</v>
          </cell>
          <cell r="AJ74">
            <v>365</v>
          </cell>
          <cell r="AK74"/>
          <cell r="AL74"/>
          <cell r="AM74"/>
          <cell r="AN74"/>
          <cell r="AO74"/>
          <cell r="AP74"/>
          <cell r="AQ74">
            <v>56</v>
          </cell>
          <cell r="AR74">
            <v>0</v>
          </cell>
        </row>
        <row r="75">
          <cell r="A75">
            <v>8001</v>
          </cell>
          <cell r="B75">
            <v>1</v>
          </cell>
          <cell r="C75">
            <v>8</v>
          </cell>
          <cell r="D75" t="str">
            <v>再战靓坤</v>
          </cell>
          <cell r="E75">
            <v>10</v>
          </cell>
          <cell r="F75">
            <v>97187</v>
          </cell>
          <cell r="G75">
            <v>1</v>
          </cell>
          <cell r="H75">
            <v>1</v>
          </cell>
          <cell r="I75">
            <v>0</v>
          </cell>
          <cell r="J75">
            <v>0</v>
          </cell>
          <cell r="K75">
            <v>0</v>
          </cell>
          <cell r="L75"/>
          <cell r="M75">
            <v>2</v>
          </cell>
          <cell r="N75">
            <v>1</v>
          </cell>
          <cell r="O75">
            <v>3</v>
          </cell>
          <cell r="P75">
            <v>7009</v>
          </cell>
          <cell r="Q75">
            <v>1</v>
          </cell>
          <cell r="R75">
            <v>65</v>
          </cell>
          <cell r="S75">
            <v>508001</v>
          </cell>
          <cell r="T75">
            <v>181104</v>
          </cell>
          <cell r="U75">
            <v>3</v>
          </cell>
          <cell r="V75">
            <v>181101</v>
          </cell>
          <cell r="W75">
            <v>181102</v>
          </cell>
          <cell r="X75">
            <v>181103</v>
          </cell>
          <cell r="Y75"/>
          <cell r="Z75"/>
          <cell r="AA75"/>
          <cell r="AB75"/>
          <cell r="AC75"/>
          <cell r="AD75"/>
          <cell r="AE75"/>
          <cell r="AF75">
            <v>4</v>
          </cell>
          <cell r="AG75">
            <v>916</v>
          </cell>
          <cell r="AH75">
            <v>917</v>
          </cell>
          <cell r="AI75">
            <v>918</v>
          </cell>
          <cell r="AJ75">
            <v>919</v>
          </cell>
          <cell r="AK75"/>
          <cell r="AL75"/>
          <cell r="AM75"/>
          <cell r="AN75"/>
          <cell r="AO75"/>
          <cell r="AP75"/>
          <cell r="AQ75">
            <v>65</v>
          </cell>
          <cell r="AR75">
            <v>0</v>
          </cell>
        </row>
        <row r="76">
          <cell r="A76">
            <v>8002</v>
          </cell>
          <cell r="B76">
            <v>1</v>
          </cell>
          <cell r="C76">
            <v>8</v>
          </cell>
          <cell r="D76" t="str">
            <v>噩梦再临</v>
          </cell>
          <cell r="E76">
            <v>10</v>
          </cell>
          <cell r="F76">
            <v>103585</v>
          </cell>
          <cell r="G76">
            <v>1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/>
          <cell r="M76">
            <v>2</v>
          </cell>
          <cell r="N76">
            <v>1</v>
          </cell>
          <cell r="O76">
            <v>3</v>
          </cell>
          <cell r="P76">
            <v>8001</v>
          </cell>
          <cell r="Q76">
            <v>1</v>
          </cell>
          <cell r="R76">
            <v>65</v>
          </cell>
          <cell r="S76">
            <v>508002</v>
          </cell>
          <cell r="T76">
            <v>182104</v>
          </cell>
          <cell r="U76">
            <v>3</v>
          </cell>
          <cell r="V76">
            <v>182101</v>
          </cell>
          <cell r="W76">
            <v>182102</v>
          </cell>
          <cell r="X76">
            <v>182103</v>
          </cell>
          <cell r="Y76"/>
          <cell r="Z76"/>
          <cell r="AA76"/>
          <cell r="AB76"/>
          <cell r="AC76"/>
          <cell r="AD76"/>
          <cell r="AE76"/>
          <cell r="AF76">
            <v>4</v>
          </cell>
          <cell r="AG76">
            <v>509</v>
          </cell>
          <cell r="AH76">
            <v>510</v>
          </cell>
          <cell r="AI76">
            <v>511</v>
          </cell>
          <cell r="AJ76">
            <v>512</v>
          </cell>
          <cell r="AK76"/>
          <cell r="AL76"/>
          <cell r="AM76"/>
          <cell r="AN76"/>
          <cell r="AO76"/>
          <cell r="AP76"/>
          <cell r="AQ76">
            <v>65</v>
          </cell>
          <cell r="AR76">
            <v>0</v>
          </cell>
        </row>
        <row r="77">
          <cell r="A77">
            <v>8003</v>
          </cell>
          <cell r="B77">
            <v>1</v>
          </cell>
          <cell r="C77">
            <v>8</v>
          </cell>
          <cell r="D77" t="str">
            <v>死性不改</v>
          </cell>
          <cell r="E77">
            <v>10</v>
          </cell>
          <cell r="F77">
            <v>110027</v>
          </cell>
          <cell r="G77">
            <v>1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/>
          <cell r="M77">
            <v>2</v>
          </cell>
          <cell r="N77">
            <v>1</v>
          </cell>
          <cell r="O77">
            <v>3</v>
          </cell>
          <cell r="P77">
            <v>8002</v>
          </cell>
          <cell r="Q77">
            <v>1</v>
          </cell>
          <cell r="R77">
            <v>65</v>
          </cell>
          <cell r="S77">
            <v>508003</v>
          </cell>
          <cell r="T77">
            <v>183104</v>
          </cell>
          <cell r="U77">
            <v>3</v>
          </cell>
          <cell r="V77">
            <v>183101</v>
          </cell>
          <cell r="W77">
            <v>183102</v>
          </cell>
          <cell r="X77">
            <v>183103</v>
          </cell>
          <cell r="Y77"/>
          <cell r="Z77"/>
          <cell r="AA77"/>
          <cell r="AB77"/>
          <cell r="AC77"/>
          <cell r="AD77"/>
          <cell r="AE77"/>
          <cell r="AF77">
            <v>4</v>
          </cell>
          <cell r="AG77">
            <v>362</v>
          </cell>
          <cell r="AH77">
            <v>363</v>
          </cell>
          <cell r="AI77">
            <v>364</v>
          </cell>
          <cell r="AJ77">
            <v>365</v>
          </cell>
          <cell r="AK77"/>
          <cell r="AL77"/>
          <cell r="AM77"/>
          <cell r="AN77"/>
          <cell r="AO77"/>
          <cell r="AP77"/>
          <cell r="AQ77">
            <v>65</v>
          </cell>
          <cell r="AR77">
            <v>0</v>
          </cell>
        </row>
        <row r="78">
          <cell r="A78">
            <v>8004</v>
          </cell>
          <cell r="B78">
            <v>1</v>
          </cell>
          <cell r="C78">
            <v>8</v>
          </cell>
          <cell r="D78" t="str">
            <v>阴魂不散</v>
          </cell>
          <cell r="E78">
            <v>10</v>
          </cell>
          <cell r="F78">
            <v>116662</v>
          </cell>
          <cell r="G78">
            <v>1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/>
          <cell r="M78">
            <v>2</v>
          </cell>
          <cell r="N78">
            <v>1</v>
          </cell>
          <cell r="O78">
            <v>3</v>
          </cell>
          <cell r="P78">
            <v>8003</v>
          </cell>
          <cell r="Q78">
            <v>1</v>
          </cell>
          <cell r="R78">
            <v>65</v>
          </cell>
          <cell r="S78">
            <v>508004</v>
          </cell>
          <cell r="T78">
            <v>184104</v>
          </cell>
          <cell r="U78">
            <v>3</v>
          </cell>
          <cell r="V78">
            <v>184101</v>
          </cell>
          <cell r="W78">
            <v>184102</v>
          </cell>
          <cell r="X78">
            <v>184103</v>
          </cell>
          <cell r="Y78"/>
          <cell r="Z78"/>
          <cell r="AA78"/>
          <cell r="AB78"/>
          <cell r="AC78"/>
          <cell r="AD78"/>
          <cell r="AE78"/>
          <cell r="AF78">
            <v>4</v>
          </cell>
          <cell r="AG78">
            <v>194</v>
          </cell>
          <cell r="AH78">
            <v>195</v>
          </cell>
          <cell r="AI78">
            <v>196</v>
          </cell>
          <cell r="AJ78">
            <v>197</v>
          </cell>
          <cell r="AK78"/>
          <cell r="AL78"/>
          <cell r="AM78"/>
          <cell r="AN78"/>
          <cell r="AO78"/>
          <cell r="AP78"/>
          <cell r="AQ78">
            <v>65</v>
          </cell>
          <cell r="AR78">
            <v>0</v>
          </cell>
        </row>
        <row r="79">
          <cell r="A79">
            <v>8005</v>
          </cell>
          <cell r="B79">
            <v>1</v>
          </cell>
          <cell r="C79">
            <v>8</v>
          </cell>
          <cell r="D79" t="str">
            <v>意外强敌</v>
          </cell>
          <cell r="E79">
            <v>10</v>
          </cell>
          <cell r="F79">
            <v>123614</v>
          </cell>
          <cell r="G79">
            <v>1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/>
          <cell r="M79">
            <v>2</v>
          </cell>
          <cell r="N79">
            <v>1</v>
          </cell>
          <cell r="O79">
            <v>3</v>
          </cell>
          <cell r="P79">
            <v>8004</v>
          </cell>
          <cell r="Q79">
            <v>1</v>
          </cell>
          <cell r="R79">
            <v>65</v>
          </cell>
          <cell r="S79">
            <v>508005</v>
          </cell>
          <cell r="T79">
            <v>185104</v>
          </cell>
          <cell r="U79">
            <v>3</v>
          </cell>
          <cell r="V79">
            <v>185101</v>
          </cell>
          <cell r="W79">
            <v>185102</v>
          </cell>
          <cell r="X79">
            <v>185103</v>
          </cell>
          <cell r="Y79"/>
          <cell r="Z79"/>
          <cell r="AA79"/>
          <cell r="AB79"/>
          <cell r="AC79"/>
          <cell r="AD79"/>
          <cell r="AE79"/>
          <cell r="AF79">
            <v>4</v>
          </cell>
          <cell r="AG79">
            <v>270</v>
          </cell>
          <cell r="AH79">
            <v>271</v>
          </cell>
          <cell r="AI79">
            <v>272</v>
          </cell>
          <cell r="AJ79">
            <v>273</v>
          </cell>
          <cell r="AK79"/>
          <cell r="AL79"/>
          <cell r="AM79"/>
          <cell r="AN79"/>
          <cell r="AO79"/>
          <cell r="AP79"/>
          <cell r="AQ79">
            <v>65</v>
          </cell>
          <cell r="AR79">
            <v>0</v>
          </cell>
        </row>
        <row r="80">
          <cell r="A80">
            <v>8006</v>
          </cell>
          <cell r="B80">
            <v>1</v>
          </cell>
          <cell r="C80">
            <v>8</v>
          </cell>
          <cell r="D80" t="str">
            <v>复仇之战</v>
          </cell>
          <cell r="E80">
            <v>10</v>
          </cell>
          <cell r="F80">
            <v>131407</v>
          </cell>
          <cell r="G80">
            <v>1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/>
          <cell r="M80">
            <v>2</v>
          </cell>
          <cell r="N80">
            <v>1</v>
          </cell>
          <cell r="O80">
            <v>3</v>
          </cell>
          <cell r="P80">
            <v>8005</v>
          </cell>
          <cell r="Q80">
            <v>1</v>
          </cell>
          <cell r="R80">
            <v>65</v>
          </cell>
          <cell r="S80">
            <v>508006</v>
          </cell>
          <cell r="T80">
            <v>186104</v>
          </cell>
          <cell r="U80">
            <v>3</v>
          </cell>
          <cell r="V80">
            <v>186101</v>
          </cell>
          <cell r="W80">
            <v>186102</v>
          </cell>
          <cell r="X80">
            <v>186103</v>
          </cell>
          <cell r="Y80"/>
          <cell r="Z80"/>
          <cell r="AA80"/>
          <cell r="AB80"/>
          <cell r="AC80"/>
          <cell r="AD80"/>
          <cell r="AE80"/>
          <cell r="AF80">
            <v>4</v>
          </cell>
          <cell r="AG80">
            <v>242</v>
          </cell>
          <cell r="AH80">
            <v>243</v>
          </cell>
          <cell r="AI80">
            <v>244</v>
          </cell>
          <cell r="AJ80">
            <v>245</v>
          </cell>
          <cell r="AK80"/>
          <cell r="AL80"/>
          <cell r="AM80"/>
          <cell r="AN80"/>
          <cell r="AO80"/>
          <cell r="AP80"/>
          <cell r="AQ80">
            <v>65</v>
          </cell>
          <cell r="AR80">
            <v>0</v>
          </cell>
        </row>
        <row r="81">
          <cell r="A81">
            <v>8007</v>
          </cell>
          <cell r="B81">
            <v>1</v>
          </cell>
          <cell r="C81">
            <v>8</v>
          </cell>
          <cell r="D81" t="str">
            <v>劲敌出现</v>
          </cell>
          <cell r="E81">
            <v>10</v>
          </cell>
          <cell r="F81">
            <v>139365</v>
          </cell>
          <cell r="G81">
            <v>1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/>
          <cell r="M81">
            <v>2</v>
          </cell>
          <cell r="N81">
            <v>1</v>
          </cell>
          <cell r="O81">
            <v>3</v>
          </cell>
          <cell r="P81">
            <v>8006</v>
          </cell>
          <cell r="Q81">
            <v>1</v>
          </cell>
          <cell r="R81">
            <v>65</v>
          </cell>
          <cell r="S81">
            <v>508007</v>
          </cell>
          <cell r="T81">
            <v>187104</v>
          </cell>
          <cell r="U81">
            <v>3</v>
          </cell>
          <cell r="V81">
            <v>187101</v>
          </cell>
          <cell r="W81">
            <v>187102</v>
          </cell>
          <cell r="X81">
            <v>187103</v>
          </cell>
          <cell r="Y81"/>
          <cell r="Z81"/>
          <cell r="AA81"/>
          <cell r="AB81"/>
          <cell r="AC81"/>
          <cell r="AD81"/>
          <cell r="AE81"/>
          <cell r="AF81">
            <v>4</v>
          </cell>
          <cell r="AG81">
            <v>916</v>
          </cell>
          <cell r="AH81">
            <v>917</v>
          </cell>
          <cell r="AI81">
            <v>918</v>
          </cell>
          <cell r="AJ81">
            <v>919</v>
          </cell>
          <cell r="AK81"/>
          <cell r="AL81"/>
          <cell r="AM81"/>
          <cell r="AN81"/>
          <cell r="AO81"/>
          <cell r="AP81"/>
          <cell r="AQ81">
            <v>65</v>
          </cell>
          <cell r="AR81">
            <v>0</v>
          </cell>
        </row>
        <row r="82">
          <cell r="A82">
            <v>8008</v>
          </cell>
          <cell r="B82">
            <v>1</v>
          </cell>
          <cell r="C82">
            <v>8</v>
          </cell>
          <cell r="D82" t="str">
            <v>约战山鸡</v>
          </cell>
          <cell r="E82">
            <v>10</v>
          </cell>
          <cell r="F82">
            <v>147775</v>
          </cell>
          <cell r="G82">
            <v>1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/>
          <cell r="M82">
            <v>2</v>
          </cell>
          <cell r="N82">
            <v>1</v>
          </cell>
          <cell r="O82">
            <v>3</v>
          </cell>
          <cell r="P82">
            <v>8007</v>
          </cell>
          <cell r="Q82">
            <v>1</v>
          </cell>
          <cell r="R82">
            <v>65</v>
          </cell>
          <cell r="S82">
            <v>508008</v>
          </cell>
          <cell r="T82">
            <v>188104</v>
          </cell>
          <cell r="U82">
            <v>3</v>
          </cell>
          <cell r="V82">
            <v>188101</v>
          </cell>
          <cell r="W82">
            <v>188102</v>
          </cell>
          <cell r="X82">
            <v>188103</v>
          </cell>
          <cell r="Y82"/>
          <cell r="Z82"/>
          <cell r="AA82"/>
          <cell r="AB82"/>
          <cell r="AC82"/>
          <cell r="AD82"/>
          <cell r="AE82"/>
          <cell r="AF82">
            <v>4</v>
          </cell>
          <cell r="AG82">
            <v>509</v>
          </cell>
          <cell r="AH82">
            <v>510</v>
          </cell>
          <cell r="AI82">
            <v>511</v>
          </cell>
          <cell r="AJ82">
            <v>512</v>
          </cell>
          <cell r="AK82"/>
          <cell r="AL82"/>
          <cell r="AM82"/>
          <cell r="AN82"/>
          <cell r="AO82"/>
          <cell r="AP82"/>
          <cell r="AQ82">
            <v>65</v>
          </cell>
          <cell r="AR82">
            <v>0</v>
          </cell>
        </row>
        <row r="83">
          <cell r="A83">
            <v>8009</v>
          </cell>
          <cell r="B83">
            <v>1</v>
          </cell>
          <cell r="C83">
            <v>8</v>
          </cell>
          <cell r="D83" t="str">
            <v>揭穿雷复轰</v>
          </cell>
          <cell r="E83">
            <v>10</v>
          </cell>
          <cell r="F83">
            <v>183162</v>
          </cell>
          <cell r="G83">
            <v>1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/>
          <cell r="M83">
            <v>2</v>
          </cell>
          <cell r="N83">
            <v>1</v>
          </cell>
          <cell r="O83">
            <v>3</v>
          </cell>
          <cell r="P83">
            <v>8008</v>
          </cell>
          <cell r="Q83">
            <v>1</v>
          </cell>
          <cell r="R83">
            <v>65</v>
          </cell>
          <cell r="S83">
            <v>508009</v>
          </cell>
          <cell r="T83">
            <v>189104</v>
          </cell>
          <cell r="U83">
            <v>3</v>
          </cell>
          <cell r="V83">
            <v>189101</v>
          </cell>
          <cell r="W83">
            <v>189102</v>
          </cell>
          <cell r="X83">
            <v>189103</v>
          </cell>
          <cell r="Y83"/>
          <cell r="Z83"/>
          <cell r="AA83"/>
          <cell r="AB83"/>
          <cell r="AC83"/>
          <cell r="AD83"/>
          <cell r="AE83"/>
          <cell r="AF83">
            <v>4</v>
          </cell>
          <cell r="AG83">
            <v>362</v>
          </cell>
          <cell r="AH83">
            <v>363</v>
          </cell>
          <cell r="AI83">
            <v>364</v>
          </cell>
          <cell r="AJ83">
            <v>365</v>
          </cell>
          <cell r="AK83"/>
          <cell r="AL83"/>
          <cell r="AM83"/>
          <cell r="AN83"/>
          <cell r="AO83"/>
          <cell r="AP83"/>
          <cell r="AQ83">
            <v>65</v>
          </cell>
          <cell r="AR83">
            <v>0</v>
          </cell>
        </row>
        <row r="84">
          <cell r="A84">
            <v>1201</v>
          </cell>
          <cell r="B84">
            <v>2</v>
          </cell>
          <cell r="C84">
            <v>1</v>
          </cell>
          <cell r="D84" t="str">
            <v>精英巴闭</v>
          </cell>
          <cell r="E84">
            <v>10</v>
          </cell>
          <cell r="F84">
            <v>821</v>
          </cell>
          <cell r="G84">
            <v>1</v>
          </cell>
          <cell r="H84">
            <v>1</v>
          </cell>
          <cell r="I84">
            <v>6</v>
          </cell>
          <cell r="J84">
            <v>0</v>
          </cell>
          <cell r="K84">
            <v>0</v>
          </cell>
          <cell r="L84"/>
          <cell r="M84">
            <v>2</v>
          </cell>
          <cell r="N84">
            <v>1</v>
          </cell>
          <cell r="O84">
            <v>4</v>
          </cell>
          <cell r="P84">
            <v>1019</v>
          </cell>
          <cell r="Q84">
            <v>3</v>
          </cell>
          <cell r="R84">
            <v>1001</v>
          </cell>
          <cell r="S84">
            <v>501201</v>
          </cell>
          <cell r="T84">
            <v>211004</v>
          </cell>
          <cell r="U84">
            <v>2</v>
          </cell>
          <cell r="V84">
            <v>211001</v>
          </cell>
          <cell r="W84">
            <v>211002</v>
          </cell>
          <cell r="X84"/>
          <cell r="Y84"/>
          <cell r="Z84"/>
          <cell r="AA84"/>
          <cell r="AB84"/>
          <cell r="AC84"/>
          <cell r="AD84"/>
          <cell r="AE84"/>
          <cell r="AF84">
            <v>3</v>
          </cell>
          <cell r="AG84">
            <v>634</v>
          </cell>
          <cell r="AH84">
            <v>640</v>
          </cell>
          <cell r="AI84">
            <v>645</v>
          </cell>
          <cell r="AJ84"/>
          <cell r="AK84"/>
          <cell r="AL84"/>
          <cell r="AM84"/>
          <cell r="AN84"/>
          <cell r="AO84"/>
          <cell r="AP84"/>
          <cell r="AQ84">
            <v>0</v>
          </cell>
          <cell r="AR84" t="str">
            <v>以武服人</v>
          </cell>
        </row>
        <row r="85">
          <cell r="A85">
            <v>1202</v>
          </cell>
          <cell r="B85">
            <v>2</v>
          </cell>
          <cell r="C85">
            <v>1</v>
          </cell>
          <cell r="D85" t="str">
            <v>精英大傻保镖</v>
          </cell>
          <cell r="E85">
            <v>10</v>
          </cell>
          <cell r="F85">
            <v>968</v>
          </cell>
          <cell r="G85">
            <v>1</v>
          </cell>
          <cell r="H85">
            <v>1</v>
          </cell>
          <cell r="I85">
            <v>6</v>
          </cell>
          <cell r="J85">
            <v>0</v>
          </cell>
          <cell r="K85">
            <v>0</v>
          </cell>
          <cell r="L85"/>
          <cell r="M85">
            <v>2</v>
          </cell>
          <cell r="N85">
            <v>1</v>
          </cell>
          <cell r="O85">
            <v>3</v>
          </cell>
          <cell r="P85">
            <v>1201</v>
          </cell>
          <cell r="Q85">
            <v>3</v>
          </cell>
          <cell r="R85">
            <v>1002</v>
          </cell>
          <cell r="S85">
            <v>501202</v>
          </cell>
          <cell r="T85">
            <v>212004</v>
          </cell>
          <cell r="U85">
            <v>2</v>
          </cell>
          <cell r="V85">
            <v>212001</v>
          </cell>
          <cell r="W85">
            <v>212002</v>
          </cell>
          <cell r="X85"/>
          <cell r="Y85"/>
          <cell r="Z85"/>
          <cell r="AA85"/>
          <cell r="AB85"/>
          <cell r="AC85"/>
          <cell r="AD85"/>
          <cell r="AE85"/>
          <cell r="AF85">
            <v>3</v>
          </cell>
          <cell r="AG85">
            <v>272</v>
          </cell>
          <cell r="AH85">
            <v>278</v>
          </cell>
          <cell r="AI85">
            <v>284</v>
          </cell>
          <cell r="AJ85"/>
          <cell r="AK85"/>
          <cell r="AL85"/>
          <cell r="AM85"/>
          <cell r="AN85"/>
          <cell r="AO85"/>
          <cell r="AP85"/>
          <cell r="AQ85">
            <v>0</v>
          </cell>
          <cell r="AR85">
            <v>0</v>
          </cell>
        </row>
        <row r="86">
          <cell r="A86">
            <v>1203</v>
          </cell>
          <cell r="B86">
            <v>2</v>
          </cell>
          <cell r="C86">
            <v>1</v>
          </cell>
          <cell r="D86" t="str">
            <v>精英偷车贼</v>
          </cell>
          <cell r="E86">
            <v>10</v>
          </cell>
          <cell r="F86">
            <v>1149</v>
          </cell>
          <cell r="G86">
            <v>1</v>
          </cell>
          <cell r="H86">
            <v>1</v>
          </cell>
          <cell r="I86">
            <v>6</v>
          </cell>
          <cell r="J86">
            <v>0</v>
          </cell>
          <cell r="K86">
            <v>0</v>
          </cell>
          <cell r="L86"/>
          <cell r="M86">
            <v>2</v>
          </cell>
          <cell r="N86">
            <v>1</v>
          </cell>
          <cell r="O86">
            <v>3</v>
          </cell>
          <cell r="P86">
            <v>1202</v>
          </cell>
          <cell r="Q86">
            <v>3</v>
          </cell>
          <cell r="R86">
            <v>1003</v>
          </cell>
          <cell r="S86">
            <v>501203</v>
          </cell>
          <cell r="T86">
            <v>213004</v>
          </cell>
          <cell r="U86">
            <v>2</v>
          </cell>
          <cell r="V86">
            <v>213001</v>
          </cell>
          <cell r="W86">
            <v>213002</v>
          </cell>
          <cell r="X86"/>
          <cell r="Y86"/>
          <cell r="Z86"/>
          <cell r="AA86"/>
          <cell r="AB86"/>
          <cell r="AC86"/>
          <cell r="AD86"/>
          <cell r="AE86"/>
          <cell r="AF86">
            <v>3</v>
          </cell>
          <cell r="AG86">
            <v>103</v>
          </cell>
          <cell r="AH86">
            <v>109</v>
          </cell>
          <cell r="AI86">
            <v>115</v>
          </cell>
          <cell r="AJ86"/>
          <cell r="AK86"/>
          <cell r="AL86"/>
          <cell r="AM86"/>
          <cell r="AN86"/>
          <cell r="AO86"/>
          <cell r="AP86"/>
          <cell r="AQ86">
            <v>0</v>
          </cell>
          <cell r="AR86">
            <v>0</v>
          </cell>
        </row>
        <row r="87">
          <cell r="A87">
            <v>1204</v>
          </cell>
          <cell r="B87">
            <v>2</v>
          </cell>
          <cell r="C87">
            <v>1</v>
          </cell>
          <cell r="D87" t="str">
            <v>精英丧彪手下</v>
          </cell>
          <cell r="E87">
            <v>10</v>
          </cell>
          <cell r="F87">
            <v>1324</v>
          </cell>
          <cell r="G87">
            <v>1</v>
          </cell>
          <cell r="H87">
            <v>1</v>
          </cell>
          <cell r="I87">
            <v>6</v>
          </cell>
          <cell r="J87">
            <v>0</v>
          </cell>
          <cell r="K87">
            <v>0</v>
          </cell>
          <cell r="L87"/>
          <cell r="M87">
            <v>2</v>
          </cell>
          <cell r="N87">
            <v>1</v>
          </cell>
          <cell r="O87">
            <v>3</v>
          </cell>
          <cell r="P87">
            <v>1203</v>
          </cell>
          <cell r="Q87">
            <v>3</v>
          </cell>
          <cell r="R87">
            <v>1004</v>
          </cell>
          <cell r="S87">
            <v>501204</v>
          </cell>
          <cell r="T87">
            <v>214004</v>
          </cell>
          <cell r="U87">
            <v>2</v>
          </cell>
          <cell r="V87">
            <v>214001</v>
          </cell>
          <cell r="W87">
            <v>214002</v>
          </cell>
          <cell r="X87"/>
          <cell r="Y87"/>
          <cell r="Z87"/>
          <cell r="AA87"/>
          <cell r="AB87"/>
          <cell r="AC87"/>
          <cell r="AD87"/>
          <cell r="AE87"/>
          <cell r="AF87">
            <v>4</v>
          </cell>
          <cell r="AG87">
            <v>330</v>
          </cell>
          <cell r="AH87">
            <v>331</v>
          </cell>
          <cell r="AI87">
            <v>332</v>
          </cell>
          <cell r="AJ87">
            <v>394</v>
          </cell>
          <cell r="AK87"/>
          <cell r="AL87"/>
          <cell r="AM87"/>
          <cell r="AN87"/>
          <cell r="AO87"/>
          <cell r="AP87"/>
          <cell r="AQ87">
            <v>0</v>
          </cell>
          <cell r="AR87">
            <v>0</v>
          </cell>
        </row>
        <row r="88">
          <cell r="A88">
            <v>1205</v>
          </cell>
          <cell r="B88">
            <v>2</v>
          </cell>
          <cell r="C88">
            <v>1</v>
          </cell>
          <cell r="D88" t="str">
            <v>精英丧彪</v>
          </cell>
          <cell r="E88">
            <v>10</v>
          </cell>
          <cell r="F88">
            <v>1525</v>
          </cell>
          <cell r="G88">
            <v>1</v>
          </cell>
          <cell r="H88">
            <v>1</v>
          </cell>
          <cell r="I88">
            <v>6</v>
          </cell>
          <cell r="J88">
            <v>0</v>
          </cell>
          <cell r="K88">
            <v>0</v>
          </cell>
          <cell r="L88"/>
          <cell r="M88">
            <v>2</v>
          </cell>
          <cell r="N88">
            <v>1</v>
          </cell>
          <cell r="O88">
            <v>3</v>
          </cell>
          <cell r="P88">
            <v>1204</v>
          </cell>
          <cell r="Q88">
            <v>3</v>
          </cell>
          <cell r="R88">
            <v>1005</v>
          </cell>
          <cell r="S88">
            <v>501205</v>
          </cell>
          <cell r="T88">
            <v>215004</v>
          </cell>
          <cell r="U88">
            <v>2</v>
          </cell>
          <cell r="V88">
            <v>215001</v>
          </cell>
          <cell r="W88">
            <v>215002</v>
          </cell>
          <cell r="X88"/>
          <cell r="Y88"/>
          <cell r="Z88"/>
          <cell r="AA88"/>
          <cell r="AB88"/>
          <cell r="AC88"/>
          <cell r="AD88"/>
          <cell r="AE88"/>
          <cell r="AF88">
            <v>3</v>
          </cell>
          <cell r="AG88">
            <v>29</v>
          </cell>
          <cell r="AH88">
            <v>36</v>
          </cell>
          <cell r="AI88">
            <v>42</v>
          </cell>
          <cell r="AJ88"/>
          <cell r="AK88"/>
          <cell r="AL88"/>
          <cell r="AM88"/>
          <cell r="AN88"/>
          <cell r="AO88"/>
          <cell r="AP88"/>
          <cell r="AQ88">
            <v>0</v>
          </cell>
          <cell r="AR88">
            <v>0</v>
          </cell>
        </row>
        <row r="89">
          <cell r="A89">
            <v>1206</v>
          </cell>
          <cell r="B89">
            <v>2</v>
          </cell>
          <cell r="C89">
            <v>1</v>
          </cell>
          <cell r="D89" t="str">
            <v>精英拦截者</v>
          </cell>
          <cell r="E89">
            <v>10</v>
          </cell>
          <cell r="F89">
            <v>1754</v>
          </cell>
          <cell r="G89">
            <v>1</v>
          </cell>
          <cell r="H89">
            <v>1</v>
          </cell>
          <cell r="I89">
            <v>6</v>
          </cell>
          <cell r="J89">
            <v>0</v>
          </cell>
          <cell r="K89">
            <v>0</v>
          </cell>
          <cell r="L89"/>
          <cell r="M89">
            <v>2</v>
          </cell>
          <cell r="N89">
            <v>1</v>
          </cell>
          <cell r="O89">
            <v>3</v>
          </cell>
          <cell r="P89">
            <v>1205</v>
          </cell>
          <cell r="Q89">
            <v>3</v>
          </cell>
          <cell r="R89">
            <v>1006</v>
          </cell>
          <cell r="S89">
            <v>501206</v>
          </cell>
          <cell r="T89">
            <v>216004</v>
          </cell>
          <cell r="U89">
            <v>2</v>
          </cell>
          <cell r="V89">
            <v>216001</v>
          </cell>
          <cell r="W89">
            <v>216002</v>
          </cell>
          <cell r="X89"/>
          <cell r="Y89"/>
          <cell r="Z89"/>
          <cell r="AA89"/>
          <cell r="AB89"/>
          <cell r="AC89"/>
          <cell r="AD89"/>
          <cell r="AE89"/>
          <cell r="AF89">
            <v>3</v>
          </cell>
          <cell r="AG89">
            <v>31</v>
          </cell>
          <cell r="AH89">
            <v>37</v>
          </cell>
          <cell r="AI89">
            <v>43</v>
          </cell>
          <cell r="AJ89"/>
          <cell r="AK89"/>
          <cell r="AL89"/>
          <cell r="AM89"/>
          <cell r="AN89"/>
          <cell r="AO89"/>
          <cell r="AP89"/>
          <cell r="AQ89">
            <v>0</v>
          </cell>
          <cell r="AR89">
            <v>0</v>
          </cell>
        </row>
        <row r="90">
          <cell r="A90">
            <v>1207</v>
          </cell>
          <cell r="B90">
            <v>2</v>
          </cell>
          <cell r="C90">
            <v>1</v>
          </cell>
          <cell r="D90" t="str">
            <v>精英靓坤手下</v>
          </cell>
          <cell r="E90">
            <v>10</v>
          </cell>
          <cell r="F90">
            <v>1983</v>
          </cell>
          <cell r="G90">
            <v>1</v>
          </cell>
          <cell r="H90">
            <v>1</v>
          </cell>
          <cell r="I90">
            <v>6</v>
          </cell>
          <cell r="J90">
            <v>0</v>
          </cell>
          <cell r="K90">
            <v>0</v>
          </cell>
          <cell r="L90"/>
          <cell r="M90">
            <v>2</v>
          </cell>
          <cell r="N90">
            <v>1</v>
          </cell>
          <cell r="O90">
            <v>3</v>
          </cell>
          <cell r="P90">
            <v>1206</v>
          </cell>
          <cell r="Q90">
            <v>3</v>
          </cell>
          <cell r="R90">
            <v>1007</v>
          </cell>
          <cell r="S90">
            <v>501207</v>
          </cell>
          <cell r="T90">
            <v>217004</v>
          </cell>
          <cell r="U90">
            <v>2</v>
          </cell>
          <cell r="V90">
            <v>217001</v>
          </cell>
          <cell r="W90">
            <v>217002</v>
          </cell>
          <cell r="X90"/>
          <cell r="Y90"/>
          <cell r="Z90"/>
          <cell r="AA90"/>
          <cell r="AB90"/>
          <cell r="AC90"/>
          <cell r="AD90"/>
          <cell r="AE90"/>
          <cell r="AF90">
            <v>4</v>
          </cell>
          <cell r="AG90">
            <v>330</v>
          </cell>
          <cell r="AH90">
            <v>331</v>
          </cell>
          <cell r="AI90">
            <v>332</v>
          </cell>
          <cell r="AJ90">
            <v>394</v>
          </cell>
          <cell r="AK90"/>
          <cell r="AL90"/>
          <cell r="AM90"/>
          <cell r="AN90"/>
          <cell r="AO90"/>
          <cell r="AP90"/>
          <cell r="AQ90">
            <v>0</v>
          </cell>
          <cell r="AR90">
            <v>0</v>
          </cell>
        </row>
        <row r="91">
          <cell r="A91">
            <v>1208</v>
          </cell>
          <cell r="B91">
            <v>2</v>
          </cell>
          <cell r="C91">
            <v>1</v>
          </cell>
          <cell r="D91" t="str">
            <v>精英阿强</v>
          </cell>
          <cell r="E91">
            <v>10</v>
          </cell>
          <cell r="F91">
            <v>2254</v>
          </cell>
          <cell r="G91">
            <v>1</v>
          </cell>
          <cell r="H91">
            <v>1</v>
          </cell>
          <cell r="I91">
            <v>6</v>
          </cell>
          <cell r="J91">
            <v>0</v>
          </cell>
          <cell r="K91">
            <v>0</v>
          </cell>
          <cell r="L91"/>
          <cell r="M91">
            <v>2</v>
          </cell>
          <cell r="N91">
            <v>1</v>
          </cell>
          <cell r="O91">
            <v>3</v>
          </cell>
          <cell r="P91">
            <v>1207</v>
          </cell>
          <cell r="Q91">
            <v>3</v>
          </cell>
          <cell r="R91">
            <v>1008</v>
          </cell>
          <cell r="S91">
            <v>501208</v>
          </cell>
          <cell r="T91">
            <v>218004</v>
          </cell>
          <cell r="U91">
            <v>2</v>
          </cell>
          <cell r="V91">
            <v>218001</v>
          </cell>
          <cell r="W91">
            <v>218002</v>
          </cell>
          <cell r="X91"/>
          <cell r="Y91"/>
          <cell r="Z91"/>
          <cell r="AA91"/>
          <cell r="AB91"/>
          <cell r="AC91"/>
          <cell r="AD91"/>
          <cell r="AE91"/>
          <cell r="AF91">
            <v>3</v>
          </cell>
          <cell r="AG91">
            <v>29</v>
          </cell>
          <cell r="AH91">
            <v>36</v>
          </cell>
          <cell r="AI91">
            <v>42</v>
          </cell>
          <cell r="AJ91"/>
          <cell r="AK91"/>
          <cell r="AL91"/>
          <cell r="AM91"/>
          <cell r="AN91"/>
          <cell r="AO91"/>
          <cell r="AP91"/>
          <cell r="AQ91">
            <v>0</v>
          </cell>
          <cell r="AR91">
            <v>0</v>
          </cell>
        </row>
        <row r="92">
          <cell r="A92">
            <v>1209</v>
          </cell>
          <cell r="B92">
            <v>2</v>
          </cell>
          <cell r="C92">
            <v>1</v>
          </cell>
          <cell r="D92" t="str">
            <v>精英靓坤</v>
          </cell>
          <cell r="E92">
            <v>10</v>
          </cell>
          <cell r="F92">
            <v>2545</v>
          </cell>
          <cell r="G92">
            <v>1</v>
          </cell>
          <cell r="H92">
            <v>1</v>
          </cell>
          <cell r="I92">
            <v>6</v>
          </cell>
          <cell r="J92">
            <v>0</v>
          </cell>
          <cell r="K92">
            <v>0</v>
          </cell>
          <cell r="L92"/>
          <cell r="M92">
            <v>2</v>
          </cell>
          <cell r="N92">
            <v>1</v>
          </cell>
          <cell r="O92">
            <v>3</v>
          </cell>
          <cell r="P92">
            <v>1208</v>
          </cell>
          <cell r="Q92">
            <v>3</v>
          </cell>
          <cell r="R92">
            <v>1009</v>
          </cell>
          <cell r="S92">
            <v>501209</v>
          </cell>
          <cell r="T92">
            <v>219004</v>
          </cell>
          <cell r="U92">
            <v>2</v>
          </cell>
          <cell r="V92">
            <v>219001</v>
          </cell>
          <cell r="W92">
            <v>219002</v>
          </cell>
          <cell r="X92"/>
          <cell r="Y92"/>
          <cell r="Z92"/>
          <cell r="AA92"/>
          <cell r="AB92"/>
          <cell r="AC92"/>
          <cell r="AD92"/>
          <cell r="AE92"/>
          <cell r="AF92">
            <v>3</v>
          </cell>
          <cell r="AG92">
            <v>31</v>
          </cell>
          <cell r="AH92">
            <v>37</v>
          </cell>
          <cell r="AI92">
            <v>43</v>
          </cell>
          <cell r="AJ92"/>
          <cell r="AK92"/>
          <cell r="AL92"/>
          <cell r="AM92"/>
          <cell r="AN92"/>
          <cell r="AO92"/>
          <cell r="AP92"/>
          <cell r="AQ92">
            <v>0</v>
          </cell>
          <cell r="AR92">
            <v>0</v>
          </cell>
        </row>
        <row r="93">
          <cell r="A93">
            <v>2201</v>
          </cell>
          <cell r="B93">
            <v>2</v>
          </cell>
          <cell r="C93">
            <v>2</v>
          </cell>
          <cell r="D93" t="str">
            <v>精英议员保镖</v>
          </cell>
          <cell r="E93">
            <v>10</v>
          </cell>
          <cell r="F93">
            <v>2527</v>
          </cell>
          <cell r="G93">
            <v>1</v>
          </cell>
          <cell r="H93">
            <v>1</v>
          </cell>
          <cell r="I93">
            <v>6</v>
          </cell>
          <cell r="J93">
            <v>0</v>
          </cell>
          <cell r="K93">
            <v>0</v>
          </cell>
          <cell r="L93"/>
          <cell r="M93">
            <v>2</v>
          </cell>
          <cell r="N93">
            <v>1</v>
          </cell>
          <cell r="O93">
            <v>3</v>
          </cell>
          <cell r="P93">
            <v>1209</v>
          </cell>
          <cell r="Q93">
            <v>3</v>
          </cell>
          <cell r="R93">
            <v>2001</v>
          </cell>
          <cell r="S93">
            <v>502201</v>
          </cell>
          <cell r="T93">
            <v>221004</v>
          </cell>
          <cell r="U93">
            <v>2</v>
          </cell>
          <cell r="V93">
            <v>221001</v>
          </cell>
          <cell r="W93">
            <v>221002</v>
          </cell>
          <cell r="X93"/>
          <cell r="Y93"/>
          <cell r="Z93"/>
          <cell r="AA93"/>
          <cell r="AB93"/>
          <cell r="AC93"/>
          <cell r="AD93"/>
          <cell r="AE93"/>
          <cell r="AF93">
            <v>3</v>
          </cell>
          <cell r="AG93">
            <v>91</v>
          </cell>
          <cell r="AH93">
            <v>98</v>
          </cell>
          <cell r="AI93">
            <v>105</v>
          </cell>
          <cell r="AJ93"/>
          <cell r="AK93"/>
          <cell r="AL93"/>
          <cell r="AM93"/>
          <cell r="AN93"/>
          <cell r="AO93"/>
          <cell r="AP93"/>
          <cell r="AQ93">
            <v>0</v>
          </cell>
          <cell r="AR93">
            <v>0</v>
          </cell>
        </row>
        <row r="94">
          <cell r="A94">
            <v>2202</v>
          </cell>
          <cell r="B94">
            <v>2</v>
          </cell>
          <cell r="C94">
            <v>2</v>
          </cell>
          <cell r="D94" t="str">
            <v>精英张议员</v>
          </cell>
          <cell r="E94">
            <v>10</v>
          </cell>
          <cell r="F94">
            <v>2860</v>
          </cell>
          <cell r="G94">
            <v>1</v>
          </cell>
          <cell r="H94">
            <v>1</v>
          </cell>
          <cell r="I94">
            <v>6</v>
          </cell>
          <cell r="J94">
            <v>0</v>
          </cell>
          <cell r="K94">
            <v>0</v>
          </cell>
          <cell r="L94"/>
          <cell r="M94">
            <v>2</v>
          </cell>
          <cell r="N94">
            <v>1</v>
          </cell>
          <cell r="O94">
            <v>3</v>
          </cell>
          <cell r="P94">
            <v>2201</v>
          </cell>
          <cell r="Q94">
            <v>3</v>
          </cell>
          <cell r="R94">
            <v>2002</v>
          </cell>
          <cell r="S94">
            <v>502202</v>
          </cell>
          <cell r="T94">
            <v>222004</v>
          </cell>
          <cell r="U94">
            <v>2</v>
          </cell>
          <cell r="V94">
            <v>222001</v>
          </cell>
          <cell r="W94">
            <v>222002</v>
          </cell>
          <cell r="X94"/>
          <cell r="Y94"/>
          <cell r="Z94"/>
          <cell r="AA94"/>
          <cell r="AB94"/>
          <cell r="AC94"/>
          <cell r="AD94"/>
          <cell r="AE94"/>
          <cell r="AF94">
            <v>3</v>
          </cell>
          <cell r="AG94">
            <v>78</v>
          </cell>
          <cell r="AH94">
            <v>79</v>
          </cell>
          <cell r="AI94">
            <v>80</v>
          </cell>
          <cell r="AJ94"/>
          <cell r="AK94"/>
          <cell r="AL94"/>
          <cell r="AM94"/>
          <cell r="AN94"/>
          <cell r="AO94"/>
          <cell r="AP94"/>
          <cell r="AQ94">
            <v>0</v>
          </cell>
          <cell r="AR94">
            <v>0</v>
          </cell>
        </row>
        <row r="95">
          <cell r="A95">
            <v>2203</v>
          </cell>
          <cell r="B95">
            <v>2</v>
          </cell>
          <cell r="C95">
            <v>2</v>
          </cell>
          <cell r="D95" t="str">
            <v>精英枪手</v>
          </cell>
          <cell r="E95">
            <v>10</v>
          </cell>
          <cell r="F95">
            <v>3238</v>
          </cell>
          <cell r="G95">
            <v>1</v>
          </cell>
          <cell r="H95">
            <v>1</v>
          </cell>
          <cell r="I95">
            <v>6</v>
          </cell>
          <cell r="J95">
            <v>0</v>
          </cell>
          <cell r="K95">
            <v>0</v>
          </cell>
          <cell r="L95"/>
          <cell r="M95">
            <v>2</v>
          </cell>
          <cell r="N95">
            <v>1</v>
          </cell>
          <cell r="O95">
            <v>3</v>
          </cell>
          <cell r="P95">
            <v>2202</v>
          </cell>
          <cell r="Q95">
            <v>3</v>
          </cell>
          <cell r="R95">
            <v>2003</v>
          </cell>
          <cell r="S95">
            <v>502203</v>
          </cell>
          <cell r="T95">
            <v>223004</v>
          </cell>
          <cell r="U95">
            <v>2</v>
          </cell>
          <cell r="V95">
            <v>223001</v>
          </cell>
          <cell r="W95">
            <v>223002</v>
          </cell>
          <cell r="X95"/>
          <cell r="Y95"/>
          <cell r="Z95"/>
          <cell r="AA95"/>
          <cell r="AB95"/>
          <cell r="AC95"/>
          <cell r="AD95"/>
          <cell r="AE95"/>
          <cell r="AF95">
            <v>3</v>
          </cell>
          <cell r="AG95">
            <v>81</v>
          </cell>
          <cell r="AH95">
            <v>89</v>
          </cell>
          <cell r="AI95">
            <v>96</v>
          </cell>
          <cell r="AJ95"/>
          <cell r="AK95"/>
          <cell r="AL95"/>
          <cell r="AM95"/>
          <cell r="AN95"/>
          <cell r="AO95"/>
          <cell r="AP95"/>
          <cell r="AQ95">
            <v>0</v>
          </cell>
          <cell r="AR95">
            <v>0</v>
          </cell>
        </row>
        <row r="96">
          <cell r="A96">
            <v>2204</v>
          </cell>
          <cell r="B96">
            <v>2</v>
          </cell>
          <cell r="C96">
            <v>2</v>
          </cell>
          <cell r="D96" t="str">
            <v>精英大飞手下</v>
          </cell>
          <cell r="E96">
            <v>10</v>
          </cell>
          <cell r="F96">
            <v>3614</v>
          </cell>
          <cell r="G96">
            <v>1</v>
          </cell>
          <cell r="H96">
            <v>1</v>
          </cell>
          <cell r="I96">
            <v>6</v>
          </cell>
          <cell r="J96">
            <v>0</v>
          </cell>
          <cell r="K96">
            <v>0</v>
          </cell>
          <cell r="L96"/>
          <cell r="M96">
            <v>2</v>
          </cell>
          <cell r="N96">
            <v>1</v>
          </cell>
          <cell r="O96">
            <v>3</v>
          </cell>
          <cell r="P96">
            <v>2203</v>
          </cell>
          <cell r="Q96">
            <v>3</v>
          </cell>
          <cell r="R96">
            <v>2004</v>
          </cell>
          <cell r="S96">
            <v>502204</v>
          </cell>
          <cell r="T96">
            <v>224004</v>
          </cell>
          <cell r="U96">
            <v>2</v>
          </cell>
          <cell r="V96">
            <v>224001</v>
          </cell>
          <cell r="W96">
            <v>224002</v>
          </cell>
          <cell r="X96"/>
          <cell r="Y96"/>
          <cell r="Z96"/>
          <cell r="AA96"/>
          <cell r="AB96"/>
          <cell r="AC96"/>
          <cell r="AD96"/>
          <cell r="AE96"/>
          <cell r="AF96">
            <v>3</v>
          </cell>
          <cell r="AG96">
            <v>65</v>
          </cell>
          <cell r="AH96">
            <v>66</v>
          </cell>
          <cell r="AI96">
            <v>67</v>
          </cell>
          <cell r="AJ96"/>
          <cell r="AK96"/>
          <cell r="AL96"/>
          <cell r="AM96"/>
          <cell r="AN96"/>
          <cell r="AO96"/>
          <cell r="AP96"/>
          <cell r="AQ96">
            <v>0</v>
          </cell>
          <cell r="AR96">
            <v>0</v>
          </cell>
        </row>
        <row r="97">
          <cell r="A97">
            <v>2205</v>
          </cell>
          <cell r="B97">
            <v>2</v>
          </cell>
          <cell r="C97">
            <v>2</v>
          </cell>
          <cell r="D97" t="str">
            <v>精英大飞弟子</v>
          </cell>
          <cell r="E97">
            <v>10</v>
          </cell>
          <cell r="F97">
            <v>4093</v>
          </cell>
          <cell r="G97">
            <v>1</v>
          </cell>
          <cell r="H97">
            <v>1</v>
          </cell>
          <cell r="I97">
            <v>6</v>
          </cell>
          <cell r="J97">
            <v>0</v>
          </cell>
          <cell r="K97">
            <v>0</v>
          </cell>
          <cell r="L97"/>
          <cell r="M97">
            <v>2</v>
          </cell>
          <cell r="N97">
            <v>1</v>
          </cell>
          <cell r="O97">
            <v>3</v>
          </cell>
          <cell r="P97">
            <v>2204</v>
          </cell>
          <cell r="Q97">
            <v>3</v>
          </cell>
          <cell r="R97">
            <v>2005</v>
          </cell>
          <cell r="S97">
            <v>502205</v>
          </cell>
          <cell r="T97">
            <v>225004</v>
          </cell>
          <cell r="U97">
            <v>2</v>
          </cell>
          <cell r="V97">
            <v>225001</v>
          </cell>
          <cell r="W97">
            <v>225002</v>
          </cell>
          <cell r="X97"/>
          <cell r="Y97"/>
          <cell r="Z97"/>
          <cell r="AA97"/>
          <cell r="AB97"/>
          <cell r="AC97"/>
          <cell r="AD97"/>
          <cell r="AE97"/>
          <cell r="AF97">
            <v>3</v>
          </cell>
          <cell r="AG97">
            <v>80</v>
          </cell>
          <cell r="AH97">
            <v>81</v>
          </cell>
          <cell r="AI97">
            <v>82</v>
          </cell>
          <cell r="AJ97"/>
          <cell r="AK97"/>
          <cell r="AL97"/>
          <cell r="AM97"/>
          <cell r="AN97"/>
          <cell r="AO97"/>
          <cell r="AP97"/>
          <cell r="AQ97">
            <v>0</v>
          </cell>
          <cell r="AR97">
            <v>0</v>
          </cell>
        </row>
        <row r="98">
          <cell r="A98">
            <v>2206</v>
          </cell>
          <cell r="B98">
            <v>2</v>
          </cell>
          <cell r="C98">
            <v>2</v>
          </cell>
          <cell r="D98" t="str">
            <v>精英追踪者</v>
          </cell>
          <cell r="E98">
            <v>10</v>
          </cell>
          <cell r="F98">
            <v>4591</v>
          </cell>
          <cell r="G98">
            <v>1</v>
          </cell>
          <cell r="H98">
            <v>1</v>
          </cell>
          <cell r="I98">
            <v>6</v>
          </cell>
          <cell r="J98">
            <v>0</v>
          </cell>
          <cell r="K98">
            <v>0</v>
          </cell>
          <cell r="L98"/>
          <cell r="M98">
            <v>2</v>
          </cell>
          <cell r="N98">
            <v>1</v>
          </cell>
          <cell r="O98">
            <v>3</v>
          </cell>
          <cell r="P98">
            <v>2205</v>
          </cell>
          <cell r="Q98">
            <v>3</v>
          </cell>
          <cell r="R98">
            <v>2006</v>
          </cell>
          <cell r="S98">
            <v>502206</v>
          </cell>
          <cell r="T98">
            <v>226004</v>
          </cell>
          <cell r="U98">
            <v>2</v>
          </cell>
          <cell r="V98">
            <v>226001</v>
          </cell>
          <cell r="W98">
            <v>226002</v>
          </cell>
          <cell r="X98"/>
          <cell r="Y98"/>
          <cell r="Z98"/>
          <cell r="AA98"/>
          <cell r="AB98"/>
          <cell r="AC98"/>
          <cell r="AD98"/>
          <cell r="AE98"/>
          <cell r="AF98">
            <v>3</v>
          </cell>
          <cell r="AG98">
            <v>58</v>
          </cell>
          <cell r="AH98">
            <v>59</v>
          </cell>
          <cell r="AI98">
            <v>60</v>
          </cell>
          <cell r="AJ98"/>
          <cell r="AK98"/>
          <cell r="AL98"/>
          <cell r="AM98"/>
          <cell r="AN98"/>
          <cell r="AO98"/>
          <cell r="AP98"/>
          <cell r="AQ98">
            <v>0</v>
          </cell>
          <cell r="AR98">
            <v>0</v>
          </cell>
        </row>
        <row r="99">
          <cell r="A99">
            <v>2207</v>
          </cell>
          <cell r="B99">
            <v>2</v>
          </cell>
          <cell r="C99">
            <v>2</v>
          </cell>
          <cell r="D99" t="str">
            <v>精英雷公保镖</v>
          </cell>
          <cell r="E99">
            <v>10</v>
          </cell>
          <cell r="F99">
            <v>5109</v>
          </cell>
          <cell r="G99">
            <v>1</v>
          </cell>
          <cell r="H99">
            <v>1</v>
          </cell>
          <cell r="I99">
            <v>6</v>
          </cell>
          <cell r="J99">
            <v>0</v>
          </cell>
          <cell r="K99">
            <v>0</v>
          </cell>
          <cell r="L99"/>
          <cell r="M99">
            <v>2</v>
          </cell>
          <cell r="N99">
            <v>1</v>
          </cell>
          <cell r="O99">
            <v>3</v>
          </cell>
          <cell r="P99">
            <v>2206</v>
          </cell>
          <cell r="Q99">
            <v>3</v>
          </cell>
          <cell r="R99">
            <v>2007</v>
          </cell>
          <cell r="S99">
            <v>502207</v>
          </cell>
          <cell r="T99">
            <v>227004</v>
          </cell>
          <cell r="U99">
            <v>2</v>
          </cell>
          <cell r="V99">
            <v>227001</v>
          </cell>
          <cell r="W99">
            <v>227002</v>
          </cell>
          <cell r="X99"/>
          <cell r="Y99"/>
          <cell r="Z99"/>
          <cell r="AA99"/>
          <cell r="AB99"/>
          <cell r="AC99"/>
          <cell r="AD99"/>
          <cell r="AE99"/>
          <cell r="AF99">
            <v>3</v>
          </cell>
          <cell r="AG99">
            <v>65</v>
          </cell>
          <cell r="AH99">
            <v>66</v>
          </cell>
          <cell r="AI99">
            <v>67</v>
          </cell>
          <cell r="AJ99"/>
          <cell r="AK99"/>
          <cell r="AL99"/>
          <cell r="AM99"/>
          <cell r="AN99"/>
          <cell r="AO99"/>
          <cell r="AP99"/>
          <cell r="AQ99">
            <v>0</v>
          </cell>
          <cell r="AR99">
            <v>0</v>
          </cell>
        </row>
        <row r="100">
          <cell r="A100">
            <v>2208</v>
          </cell>
          <cell r="B100">
            <v>2</v>
          </cell>
          <cell r="C100">
            <v>2</v>
          </cell>
          <cell r="D100" t="str">
            <v>精英赌场警卫</v>
          </cell>
          <cell r="E100">
            <v>10</v>
          </cell>
          <cell r="F100">
            <v>5763</v>
          </cell>
          <cell r="G100">
            <v>1</v>
          </cell>
          <cell r="H100">
            <v>1</v>
          </cell>
          <cell r="I100">
            <v>6</v>
          </cell>
          <cell r="J100">
            <v>0</v>
          </cell>
          <cell r="K100">
            <v>0</v>
          </cell>
          <cell r="L100"/>
          <cell r="M100">
            <v>2</v>
          </cell>
          <cell r="N100">
            <v>1</v>
          </cell>
          <cell r="O100">
            <v>3</v>
          </cell>
          <cell r="P100">
            <v>2207</v>
          </cell>
          <cell r="Q100">
            <v>3</v>
          </cell>
          <cell r="R100">
            <v>2008</v>
          </cell>
          <cell r="S100">
            <v>502208</v>
          </cell>
          <cell r="T100">
            <v>228004</v>
          </cell>
          <cell r="U100">
            <v>2</v>
          </cell>
          <cell r="V100">
            <v>228001</v>
          </cell>
          <cell r="W100">
            <v>228002</v>
          </cell>
          <cell r="X100"/>
          <cell r="Y100"/>
          <cell r="Z100"/>
          <cell r="AA100"/>
          <cell r="AB100"/>
          <cell r="AC100"/>
          <cell r="AD100"/>
          <cell r="AE100"/>
          <cell r="AF100">
            <v>3</v>
          </cell>
          <cell r="AG100">
            <v>80</v>
          </cell>
          <cell r="AH100">
            <v>81</v>
          </cell>
          <cell r="AI100">
            <v>82</v>
          </cell>
          <cell r="AJ100"/>
          <cell r="AK100"/>
          <cell r="AL100"/>
          <cell r="AM100"/>
          <cell r="AN100"/>
          <cell r="AO100"/>
          <cell r="AP100"/>
          <cell r="AQ100">
            <v>0</v>
          </cell>
          <cell r="AR100">
            <v>0</v>
          </cell>
        </row>
        <row r="101">
          <cell r="A101">
            <v>2209</v>
          </cell>
          <cell r="B101">
            <v>2</v>
          </cell>
          <cell r="C101">
            <v>2</v>
          </cell>
          <cell r="D101" t="str">
            <v>精英丁瑶护卫</v>
          </cell>
          <cell r="E101">
            <v>10</v>
          </cell>
          <cell r="F101">
            <v>6444</v>
          </cell>
          <cell r="G101">
            <v>1</v>
          </cell>
          <cell r="H101">
            <v>1</v>
          </cell>
          <cell r="I101">
            <v>6</v>
          </cell>
          <cell r="J101">
            <v>0</v>
          </cell>
          <cell r="K101">
            <v>0</v>
          </cell>
          <cell r="L101"/>
          <cell r="M101">
            <v>2</v>
          </cell>
          <cell r="N101">
            <v>1</v>
          </cell>
          <cell r="O101">
            <v>3</v>
          </cell>
          <cell r="P101">
            <v>2208</v>
          </cell>
          <cell r="Q101">
            <v>3</v>
          </cell>
          <cell r="R101">
            <v>2009</v>
          </cell>
          <cell r="S101">
            <v>502209</v>
          </cell>
          <cell r="T101">
            <v>229004</v>
          </cell>
          <cell r="U101">
            <v>2</v>
          </cell>
          <cell r="V101">
            <v>229001</v>
          </cell>
          <cell r="W101">
            <v>229002</v>
          </cell>
          <cell r="X101"/>
          <cell r="Y101"/>
          <cell r="Z101"/>
          <cell r="AA101"/>
          <cell r="AB101"/>
          <cell r="AC101"/>
          <cell r="AD101"/>
          <cell r="AE101"/>
          <cell r="AF101">
            <v>3</v>
          </cell>
          <cell r="AG101">
            <v>58</v>
          </cell>
          <cell r="AH101">
            <v>59</v>
          </cell>
          <cell r="AI101">
            <v>60</v>
          </cell>
          <cell r="AJ101"/>
          <cell r="AK101"/>
          <cell r="AL101"/>
          <cell r="AM101"/>
          <cell r="AN101"/>
          <cell r="AO101"/>
          <cell r="AP101"/>
          <cell r="AQ101">
            <v>0</v>
          </cell>
          <cell r="AR101">
            <v>0</v>
          </cell>
        </row>
        <row r="102">
          <cell r="A102">
            <v>3201</v>
          </cell>
          <cell r="B102">
            <v>2</v>
          </cell>
          <cell r="C102">
            <v>3</v>
          </cell>
          <cell r="D102" t="str">
            <v>精英乌鸦手下</v>
          </cell>
          <cell r="E102">
            <v>10</v>
          </cell>
          <cell r="F102">
            <v>6426</v>
          </cell>
          <cell r="G102">
            <v>1</v>
          </cell>
          <cell r="H102">
            <v>1</v>
          </cell>
          <cell r="I102">
            <v>6</v>
          </cell>
          <cell r="J102">
            <v>0</v>
          </cell>
          <cell r="K102">
            <v>0</v>
          </cell>
          <cell r="L102"/>
          <cell r="M102">
            <v>2</v>
          </cell>
          <cell r="N102">
            <v>1</v>
          </cell>
          <cell r="O102">
            <v>3</v>
          </cell>
          <cell r="P102">
            <v>2209</v>
          </cell>
          <cell r="Q102">
            <v>3</v>
          </cell>
          <cell r="R102">
            <v>3001</v>
          </cell>
          <cell r="S102">
            <v>503201</v>
          </cell>
          <cell r="T102">
            <v>231004</v>
          </cell>
          <cell r="U102">
            <v>3</v>
          </cell>
          <cell r="V102">
            <v>231001</v>
          </cell>
          <cell r="W102">
            <v>231002</v>
          </cell>
          <cell r="X102">
            <v>231003</v>
          </cell>
          <cell r="Y102"/>
          <cell r="Z102"/>
          <cell r="AA102"/>
          <cell r="AB102"/>
          <cell r="AC102"/>
          <cell r="AD102"/>
          <cell r="AE102"/>
          <cell r="AF102">
            <v>3</v>
          </cell>
          <cell r="AG102">
            <v>196</v>
          </cell>
          <cell r="AH102">
            <v>197</v>
          </cell>
          <cell r="AI102">
            <v>198</v>
          </cell>
          <cell r="AJ102"/>
          <cell r="AK102"/>
          <cell r="AL102"/>
          <cell r="AM102"/>
          <cell r="AN102"/>
          <cell r="AO102"/>
          <cell r="AP102"/>
          <cell r="AQ102">
            <v>0</v>
          </cell>
          <cell r="AR102">
            <v>0</v>
          </cell>
        </row>
        <row r="103">
          <cell r="A103">
            <v>3202</v>
          </cell>
          <cell r="B103">
            <v>2</v>
          </cell>
          <cell r="C103">
            <v>3</v>
          </cell>
          <cell r="D103" t="str">
            <v>精英笑面虎</v>
          </cell>
          <cell r="E103">
            <v>10</v>
          </cell>
          <cell r="F103">
            <v>7214</v>
          </cell>
          <cell r="G103">
            <v>1</v>
          </cell>
          <cell r="H103">
            <v>1</v>
          </cell>
          <cell r="I103">
            <v>6</v>
          </cell>
          <cell r="J103">
            <v>0</v>
          </cell>
          <cell r="K103">
            <v>0</v>
          </cell>
          <cell r="L103"/>
          <cell r="M103">
            <v>2</v>
          </cell>
          <cell r="N103">
            <v>1</v>
          </cell>
          <cell r="O103">
            <v>3</v>
          </cell>
          <cell r="P103">
            <v>3201</v>
          </cell>
          <cell r="Q103">
            <v>3</v>
          </cell>
          <cell r="R103">
            <v>3002</v>
          </cell>
          <cell r="S103">
            <v>503202</v>
          </cell>
          <cell r="T103">
            <v>232004</v>
          </cell>
          <cell r="U103">
            <v>3</v>
          </cell>
          <cell r="V103">
            <v>232001</v>
          </cell>
          <cell r="W103">
            <v>232002</v>
          </cell>
          <cell r="X103">
            <v>232003</v>
          </cell>
          <cell r="Y103"/>
          <cell r="Z103"/>
          <cell r="AA103"/>
          <cell r="AB103"/>
          <cell r="AC103"/>
          <cell r="AD103"/>
          <cell r="AE103"/>
          <cell r="AF103">
            <v>3</v>
          </cell>
          <cell r="AG103">
            <v>159</v>
          </cell>
          <cell r="AH103">
            <v>160</v>
          </cell>
          <cell r="AI103">
            <v>161</v>
          </cell>
          <cell r="AJ103"/>
          <cell r="AK103"/>
          <cell r="AL103"/>
          <cell r="AM103"/>
          <cell r="AN103"/>
          <cell r="AO103"/>
          <cell r="AP103"/>
          <cell r="AQ103">
            <v>0</v>
          </cell>
          <cell r="AR103">
            <v>0</v>
          </cell>
        </row>
        <row r="104">
          <cell r="A104">
            <v>3203</v>
          </cell>
          <cell r="B104">
            <v>2</v>
          </cell>
          <cell r="C104">
            <v>3</v>
          </cell>
          <cell r="D104" t="str">
            <v>精英东星杀手</v>
          </cell>
          <cell r="E104">
            <v>10</v>
          </cell>
          <cell r="F104">
            <v>8077</v>
          </cell>
          <cell r="G104">
            <v>1</v>
          </cell>
          <cell r="H104">
            <v>1</v>
          </cell>
          <cell r="I104">
            <v>6</v>
          </cell>
          <cell r="J104">
            <v>0</v>
          </cell>
          <cell r="K104">
            <v>0</v>
          </cell>
          <cell r="L104"/>
          <cell r="M104">
            <v>2</v>
          </cell>
          <cell r="N104">
            <v>1</v>
          </cell>
          <cell r="O104">
            <v>3</v>
          </cell>
          <cell r="P104">
            <v>3202</v>
          </cell>
          <cell r="Q104">
            <v>3</v>
          </cell>
          <cell r="R104">
            <v>3003</v>
          </cell>
          <cell r="S104">
            <v>503203</v>
          </cell>
          <cell r="T104">
            <v>233004</v>
          </cell>
          <cell r="U104">
            <v>3</v>
          </cell>
          <cell r="V104">
            <v>233001</v>
          </cell>
          <cell r="W104">
            <v>233002</v>
          </cell>
          <cell r="X104">
            <v>233003</v>
          </cell>
          <cell r="Y104"/>
          <cell r="Z104"/>
          <cell r="AA104"/>
          <cell r="AB104"/>
          <cell r="AC104"/>
          <cell r="AD104"/>
          <cell r="AE104"/>
          <cell r="AF104">
            <v>3</v>
          </cell>
          <cell r="AG104">
            <v>127</v>
          </cell>
          <cell r="AH104">
            <v>128</v>
          </cell>
          <cell r="AI104">
            <v>129</v>
          </cell>
          <cell r="AJ104"/>
          <cell r="AK104"/>
          <cell r="AL104"/>
          <cell r="AM104"/>
          <cell r="AN104"/>
          <cell r="AO104"/>
          <cell r="AP104"/>
          <cell r="AQ104">
            <v>0</v>
          </cell>
          <cell r="AR104">
            <v>0</v>
          </cell>
        </row>
        <row r="105">
          <cell r="A105">
            <v>3204</v>
          </cell>
          <cell r="B105">
            <v>2</v>
          </cell>
          <cell r="C105">
            <v>3</v>
          </cell>
          <cell r="D105" t="str">
            <v>精英赏金猎手</v>
          </cell>
          <cell r="E105">
            <v>10</v>
          </cell>
          <cell r="F105">
            <v>9031</v>
          </cell>
          <cell r="G105">
            <v>1</v>
          </cell>
          <cell r="H105">
            <v>1</v>
          </cell>
          <cell r="I105">
            <v>6</v>
          </cell>
          <cell r="J105">
            <v>0</v>
          </cell>
          <cell r="K105">
            <v>0</v>
          </cell>
          <cell r="L105"/>
          <cell r="M105">
            <v>2</v>
          </cell>
          <cell r="N105">
            <v>1</v>
          </cell>
          <cell r="O105">
            <v>3</v>
          </cell>
          <cell r="P105">
            <v>3203</v>
          </cell>
          <cell r="Q105">
            <v>3</v>
          </cell>
          <cell r="R105">
            <v>3004</v>
          </cell>
          <cell r="S105">
            <v>503204</v>
          </cell>
          <cell r="T105">
            <v>234004</v>
          </cell>
          <cell r="U105">
            <v>3</v>
          </cell>
          <cell r="V105">
            <v>234001</v>
          </cell>
          <cell r="W105">
            <v>234002</v>
          </cell>
          <cell r="X105">
            <v>234003</v>
          </cell>
          <cell r="Y105"/>
          <cell r="Z105"/>
          <cell r="AA105"/>
          <cell r="AB105"/>
          <cell r="AC105"/>
          <cell r="AD105"/>
          <cell r="AE105"/>
          <cell r="AF105">
            <v>3</v>
          </cell>
          <cell r="AG105">
            <v>181</v>
          </cell>
          <cell r="AH105">
            <v>182</v>
          </cell>
          <cell r="AI105">
            <v>183</v>
          </cell>
          <cell r="AJ105"/>
          <cell r="AK105"/>
          <cell r="AL105"/>
          <cell r="AM105"/>
          <cell r="AN105"/>
          <cell r="AO105"/>
          <cell r="AP105"/>
          <cell r="AQ105">
            <v>0</v>
          </cell>
          <cell r="AR105">
            <v>0</v>
          </cell>
        </row>
        <row r="106">
          <cell r="A106">
            <v>3205</v>
          </cell>
          <cell r="B106">
            <v>2</v>
          </cell>
          <cell r="C106">
            <v>3</v>
          </cell>
          <cell r="D106" t="str">
            <v>精英追杀者</v>
          </cell>
          <cell r="E106">
            <v>10</v>
          </cell>
          <cell r="F106">
            <v>10059</v>
          </cell>
          <cell r="G106">
            <v>1</v>
          </cell>
          <cell r="H106">
            <v>1</v>
          </cell>
          <cell r="I106">
            <v>6</v>
          </cell>
          <cell r="J106">
            <v>0</v>
          </cell>
          <cell r="K106">
            <v>0</v>
          </cell>
          <cell r="L106"/>
          <cell r="M106">
            <v>2</v>
          </cell>
          <cell r="N106">
            <v>1</v>
          </cell>
          <cell r="O106">
            <v>3</v>
          </cell>
          <cell r="P106">
            <v>3204</v>
          </cell>
          <cell r="Q106">
            <v>3</v>
          </cell>
          <cell r="R106">
            <v>3005</v>
          </cell>
          <cell r="S106">
            <v>503205</v>
          </cell>
          <cell r="T106">
            <v>235004</v>
          </cell>
          <cell r="U106">
            <v>3</v>
          </cell>
          <cell r="V106">
            <v>235001</v>
          </cell>
          <cell r="W106">
            <v>235002</v>
          </cell>
          <cell r="X106">
            <v>235003</v>
          </cell>
          <cell r="Y106"/>
          <cell r="Z106"/>
          <cell r="AA106"/>
          <cell r="AB106"/>
          <cell r="AC106"/>
          <cell r="AD106"/>
          <cell r="AE106"/>
          <cell r="AF106">
            <v>3</v>
          </cell>
          <cell r="AG106">
            <v>181</v>
          </cell>
          <cell r="AH106">
            <v>182</v>
          </cell>
          <cell r="AI106">
            <v>183</v>
          </cell>
          <cell r="AJ106"/>
          <cell r="AK106"/>
          <cell r="AL106"/>
          <cell r="AM106"/>
          <cell r="AN106"/>
          <cell r="AO106"/>
          <cell r="AP106"/>
          <cell r="AQ106">
            <v>0</v>
          </cell>
          <cell r="AR106">
            <v>0</v>
          </cell>
        </row>
        <row r="107">
          <cell r="A107">
            <v>3206</v>
          </cell>
          <cell r="B107">
            <v>2</v>
          </cell>
          <cell r="C107">
            <v>3</v>
          </cell>
          <cell r="D107" t="str">
            <v>精英弹药守卫</v>
          </cell>
          <cell r="E107">
            <v>10</v>
          </cell>
          <cell r="F107">
            <v>11165</v>
          </cell>
          <cell r="G107">
            <v>1</v>
          </cell>
          <cell r="H107">
            <v>1</v>
          </cell>
          <cell r="I107">
            <v>6</v>
          </cell>
          <cell r="J107">
            <v>0</v>
          </cell>
          <cell r="K107">
            <v>0</v>
          </cell>
          <cell r="L107"/>
          <cell r="M107">
            <v>2</v>
          </cell>
          <cell r="N107">
            <v>1</v>
          </cell>
          <cell r="O107">
            <v>3</v>
          </cell>
          <cell r="P107">
            <v>3205</v>
          </cell>
          <cell r="Q107">
            <v>3</v>
          </cell>
          <cell r="R107">
            <v>3006</v>
          </cell>
          <cell r="S107">
            <v>503206</v>
          </cell>
          <cell r="T107">
            <v>236004</v>
          </cell>
          <cell r="U107">
            <v>3</v>
          </cell>
          <cell r="V107">
            <v>236001</v>
          </cell>
          <cell r="W107">
            <v>236002</v>
          </cell>
          <cell r="X107">
            <v>236003</v>
          </cell>
          <cell r="Y107"/>
          <cell r="Z107"/>
          <cell r="AA107"/>
          <cell r="AB107"/>
          <cell r="AC107"/>
          <cell r="AD107"/>
          <cell r="AE107"/>
          <cell r="AF107">
            <v>3</v>
          </cell>
          <cell r="AG107">
            <v>169</v>
          </cell>
          <cell r="AH107">
            <v>170</v>
          </cell>
          <cell r="AI107">
            <v>171</v>
          </cell>
          <cell r="AJ107"/>
          <cell r="AK107"/>
          <cell r="AL107"/>
          <cell r="AM107"/>
          <cell r="AN107"/>
          <cell r="AO107"/>
          <cell r="AP107"/>
          <cell r="AQ107">
            <v>0</v>
          </cell>
          <cell r="AR107">
            <v>0</v>
          </cell>
        </row>
        <row r="108">
          <cell r="A108">
            <v>3207</v>
          </cell>
          <cell r="B108">
            <v>2</v>
          </cell>
          <cell r="C108">
            <v>3</v>
          </cell>
          <cell r="D108" t="str">
            <v>精英人质看守</v>
          </cell>
          <cell r="E108">
            <v>10</v>
          </cell>
          <cell r="F108">
            <v>12371</v>
          </cell>
          <cell r="G108">
            <v>1</v>
          </cell>
          <cell r="H108">
            <v>1</v>
          </cell>
          <cell r="I108">
            <v>6</v>
          </cell>
          <cell r="J108">
            <v>0</v>
          </cell>
          <cell r="K108">
            <v>0</v>
          </cell>
          <cell r="L108"/>
          <cell r="M108">
            <v>2</v>
          </cell>
          <cell r="N108">
            <v>1</v>
          </cell>
          <cell r="O108">
            <v>3</v>
          </cell>
          <cell r="P108">
            <v>3206</v>
          </cell>
          <cell r="Q108">
            <v>3</v>
          </cell>
          <cell r="R108">
            <v>3007</v>
          </cell>
          <cell r="S108">
            <v>503207</v>
          </cell>
          <cell r="T108">
            <v>237004</v>
          </cell>
          <cell r="U108">
            <v>3</v>
          </cell>
          <cell r="V108">
            <v>237001</v>
          </cell>
          <cell r="W108">
            <v>237002</v>
          </cell>
          <cell r="X108">
            <v>237003</v>
          </cell>
          <cell r="Y108"/>
          <cell r="Z108"/>
          <cell r="AA108"/>
          <cell r="AB108"/>
          <cell r="AC108"/>
          <cell r="AD108"/>
          <cell r="AE108"/>
          <cell r="AF108">
            <v>3</v>
          </cell>
          <cell r="AG108">
            <v>181</v>
          </cell>
          <cell r="AH108">
            <v>182</v>
          </cell>
          <cell r="AI108">
            <v>183</v>
          </cell>
          <cell r="AJ108"/>
          <cell r="AK108"/>
          <cell r="AL108"/>
          <cell r="AM108"/>
          <cell r="AN108"/>
          <cell r="AO108"/>
          <cell r="AP108"/>
          <cell r="AQ108">
            <v>0</v>
          </cell>
          <cell r="AR108">
            <v>0</v>
          </cell>
        </row>
        <row r="109">
          <cell r="A109">
            <v>3208</v>
          </cell>
          <cell r="B109">
            <v>2</v>
          </cell>
          <cell r="C109">
            <v>3</v>
          </cell>
          <cell r="D109" t="str">
            <v>精英乌鸦心腹</v>
          </cell>
          <cell r="E109">
            <v>10</v>
          </cell>
          <cell r="F109">
            <v>13895</v>
          </cell>
          <cell r="G109">
            <v>1</v>
          </cell>
          <cell r="H109">
            <v>1</v>
          </cell>
          <cell r="I109">
            <v>6</v>
          </cell>
          <cell r="J109">
            <v>0</v>
          </cell>
          <cell r="K109">
            <v>0</v>
          </cell>
          <cell r="L109"/>
          <cell r="M109">
            <v>2</v>
          </cell>
          <cell r="N109">
            <v>1</v>
          </cell>
          <cell r="O109">
            <v>3</v>
          </cell>
          <cell r="P109">
            <v>3207</v>
          </cell>
          <cell r="Q109">
            <v>3</v>
          </cell>
          <cell r="R109">
            <v>3008</v>
          </cell>
          <cell r="S109">
            <v>503208</v>
          </cell>
          <cell r="T109">
            <v>238004</v>
          </cell>
          <cell r="U109">
            <v>3</v>
          </cell>
          <cell r="V109">
            <v>238001</v>
          </cell>
          <cell r="W109">
            <v>238002</v>
          </cell>
          <cell r="X109">
            <v>238003</v>
          </cell>
          <cell r="Y109"/>
          <cell r="Z109"/>
          <cell r="AA109"/>
          <cell r="AB109"/>
          <cell r="AC109"/>
          <cell r="AD109"/>
          <cell r="AE109"/>
          <cell r="AF109">
            <v>3</v>
          </cell>
          <cell r="AG109">
            <v>252</v>
          </cell>
          <cell r="AH109">
            <v>253</v>
          </cell>
          <cell r="AI109">
            <v>254</v>
          </cell>
          <cell r="AJ109"/>
          <cell r="AK109"/>
          <cell r="AL109"/>
          <cell r="AM109"/>
          <cell r="AN109"/>
          <cell r="AO109"/>
          <cell r="AP109"/>
          <cell r="AQ109">
            <v>0</v>
          </cell>
          <cell r="AR109">
            <v>0</v>
          </cell>
        </row>
        <row r="110">
          <cell r="A110">
            <v>3209</v>
          </cell>
          <cell r="B110">
            <v>2</v>
          </cell>
          <cell r="C110">
            <v>3</v>
          </cell>
          <cell r="D110" t="str">
            <v>精英乌鸦</v>
          </cell>
          <cell r="E110">
            <v>10</v>
          </cell>
          <cell r="F110">
            <v>15315</v>
          </cell>
          <cell r="G110">
            <v>1</v>
          </cell>
          <cell r="H110">
            <v>1</v>
          </cell>
          <cell r="I110">
            <v>6</v>
          </cell>
          <cell r="J110">
            <v>0</v>
          </cell>
          <cell r="K110">
            <v>0</v>
          </cell>
          <cell r="L110"/>
          <cell r="M110">
            <v>2</v>
          </cell>
          <cell r="N110">
            <v>1</v>
          </cell>
          <cell r="O110">
            <v>3</v>
          </cell>
          <cell r="P110">
            <v>3208</v>
          </cell>
          <cell r="Q110">
            <v>3</v>
          </cell>
          <cell r="R110">
            <v>3009</v>
          </cell>
          <cell r="S110">
            <v>503209</v>
          </cell>
          <cell r="T110">
            <v>239004</v>
          </cell>
          <cell r="U110">
            <v>3</v>
          </cell>
          <cell r="V110">
            <v>239001</v>
          </cell>
          <cell r="W110">
            <v>239002</v>
          </cell>
          <cell r="X110">
            <v>239003</v>
          </cell>
          <cell r="Y110"/>
          <cell r="Z110"/>
          <cell r="AA110"/>
          <cell r="AB110"/>
          <cell r="AC110"/>
          <cell r="AD110"/>
          <cell r="AE110"/>
          <cell r="AF110">
            <v>3</v>
          </cell>
          <cell r="AG110">
            <v>169</v>
          </cell>
          <cell r="AH110">
            <v>170</v>
          </cell>
          <cell r="AI110">
            <v>171</v>
          </cell>
          <cell r="AJ110"/>
          <cell r="AK110"/>
          <cell r="AL110"/>
          <cell r="AM110"/>
          <cell r="AN110"/>
          <cell r="AO110"/>
          <cell r="AP110"/>
          <cell r="AQ110">
            <v>0</v>
          </cell>
          <cell r="AR110">
            <v>0</v>
          </cell>
        </row>
        <row r="111">
          <cell r="A111">
            <v>4201</v>
          </cell>
          <cell r="B111">
            <v>2</v>
          </cell>
          <cell r="C111">
            <v>4</v>
          </cell>
          <cell r="D111" t="str">
            <v>精英袭击者</v>
          </cell>
          <cell r="E111">
            <v>12</v>
          </cell>
          <cell r="F111">
            <v>14949</v>
          </cell>
          <cell r="G111">
            <v>1</v>
          </cell>
          <cell r="H111">
            <v>1</v>
          </cell>
          <cell r="I111">
            <v>6</v>
          </cell>
          <cell r="J111">
            <v>0</v>
          </cell>
          <cell r="K111">
            <v>0</v>
          </cell>
          <cell r="L111"/>
          <cell r="M111">
            <v>2</v>
          </cell>
          <cell r="N111">
            <v>1</v>
          </cell>
          <cell r="O111">
            <v>3</v>
          </cell>
          <cell r="P111">
            <v>3209</v>
          </cell>
          <cell r="Q111">
            <v>3</v>
          </cell>
          <cell r="R111">
            <v>4001</v>
          </cell>
          <cell r="S111">
            <v>504201</v>
          </cell>
          <cell r="T111">
            <v>241004</v>
          </cell>
          <cell r="U111">
            <v>3</v>
          </cell>
          <cell r="V111">
            <v>241001</v>
          </cell>
          <cell r="W111">
            <v>241002</v>
          </cell>
          <cell r="X111">
            <v>241003</v>
          </cell>
          <cell r="Y111"/>
          <cell r="Z111"/>
          <cell r="AA111"/>
          <cell r="AB111"/>
          <cell r="AC111"/>
          <cell r="AD111"/>
          <cell r="AE111"/>
          <cell r="AF111">
            <v>3</v>
          </cell>
          <cell r="AG111">
            <v>132</v>
          </cell>
          <cell r="AH111">
            <v>133</v>
          </cell>
          <cell r="AI111">
            <v>134</v>
          </cell>
          <cell r="AJ111"/>
          <cell r="AK111"/>
          <cell r="AL111"/>
          <cell r="AM111"/>
          <cell r="AN111"/>
          <cell r="AO111"/>
          <cell r="AP111"/>
          <cell r="AQ111">
            <v>0</v>
          </cell>
          <cell r="AR111">
            <v>0</v>
          </cell>
        </row>
        <row r="112">
          <cell r="A112">
            <v>4202</v>
          </cell>
          <cell r="B112">
            <v>2</v>
          </cell>
          <cell r="C112">
            <v>4</v>
          </cell>
          <cell r="D112" t="str">
            <v>精英生番手下</v>
          </cell>
          <cell r="E112">
            <v>12</v>
          </cell>
          <cell r="F112">
            <v>16603</v>
          </cell>
          <cell r="G112">
            <v>1</v>
          </cell>
          <cell r="H112">
            <v>1</v>
          </cell>
          <cell r="I112">
            <v>6</v>
          </cell>
          <cell r="J112">
            <v>0</v>
          </cell>
          <cell r="K112">
            <v>0</v>
          </cell>
          <cell r="L112"/>
          <cell r="M112">
            <v>2</v>
          </cell>
          <cell r="N112">
            <v>1</v>
          </cell>
          <cell r="O112">
            <v>3</v>
          </cell>
          <cell r="P112">
            <v>4201</v>
          </cell>
          <cell r="Q112">
            <v>3</v>
          </cell>
          <cell r="R112">
            <v>4002</v>
          </cell>
          <cell r="S112">
            <v>504202</v>
          </cell>
          <cell r="T112">
            <v>242004</v>
          </cell>
          <cell r="U112">
            <v>3</v>
          </cell>
          <cell r="V112">
            <v>242001</v>
          </cell>
          <cell r="W112">
            <v>242002</v>
          </cell>
          <cell r="X112">
            <v>242003</v>
          </cell>
          <cell r="Y112"/>
          <cell r="Z112"/>
          <cell r="AA112"/>
          <cell r="AB112"/>
          <cell r="AC112"/>
          <cell r="AD112"/>
          <cell r="AE112"/>
          <cell r="AF112">
            <v>3</v>
          </cell>
          <cell r="AG112">
            <v>119</v>
          </cell>
          <cell r="AH112">
            <v>120</v>
          </cell>
          <cell r="AI112">
            <v>121</v>
          </cell>
          <cell r="AJ112"/>
          <cell r="AK112"/>
          <cell r="AL112"/>
          <cell r="AM112"/>
          <cell r="AN112"/>
          <cell r="AO112"/>
          <cell r="AP112"/>
          <cell r="AQ112">
            <v>0</v>
          </cell>
          <cell r="AR112">
            <v>0</v>
          </cell>
        </row>
        <row r="113">
          <cell r="A113">
            <v>4203</v>
          </cell>
          <cell r="B113">
            <v>2</v>
          </cell>
          <cell r="C113">
            <v>4</v>
          </cell>
          <cell r="D113" t="str">
            <v>精英混混头目</v>
          </cell>
          <cell r="E113">
            <v>12</v>
          </cell>
          <cell r="F113">
            <v>18420</v>
          </cell>
          <cell r="G113">
            <v>1</v>
          </cell>
          <cell r="H113">
            <v>1</v>
          </cell>
          <cell r="I113">
            <v>6</v>
          </cell>
          <cell r="J113">
            <v>0</v>
          </cell>
          <cell r="K113">
            <v>0</v>
          </cell>
          <cell r="L113"/>
          <cell r="M113">
            <v>2</v>
          </cell>
          <cell r="N113">
            <v>1</v>
          </cell>
          <cell r="O113">
            <v>3</v>
          </cell>
          <cell r="P113">
            <v>4202</v>
          </cell>
          <cell r="Q113">
            <v>3</v>
          </cell>
          <cell r="R113">
            <v>4003</v>
          </cell>
          <cell r="S113">
            <v>504203</v>
          </cell>
          <cell r="T113">
            <v>243004</v>
          </cell>
          <cell r="U113">
            <v>3</v>
          </cell>
          <cell r="V113">
            <v>243001</v>
          </cell>
          <cell r="W113">
            <v>243002</v>
          </cell>
          <cell r="X113">
            <v>243003</v>
          </cell>
          <cell r="Y113"/>
          <cell r="Z113"/>
          <cell r="AA113"/>
          <cell r="AB113"/>
          <cell r="AC113"/>
          <cell r="AD113"/>
          <cell r="AE113"/>
          <cell r="AF113">
            <v>3</v>
          </cell>
          <cell r="AG113">
            <v>124</v>
          </cell>
          <cell r="AH113">
            <v>125</v>
          </cell>
          <cell r="AI113">
            <v>126</v>
          </cell>
          <cell r="AJ113"/>
          <cell r="AK113"/>
          <cell r="AL113"/>
          <cell r="AM113"/>
          <cell r="AN113"/>
          <cell r="AO113"/>
          <cell r="AP113"/>
          <cell r="AQ113">
            <v>0</v>
          </cell>
          <cell r="AR113">
            <v>0</v>
          </cell>
        </row>
        <row r="114">
          <cell r="A114">
            <v>4204</v>
          </cell>
          <cell r="B114">
            <v>2</v>
          </cell>
          <cell r="C114">
            <v>4</v>
          </cell>
          <cell r="D114" t="str">
            <v>精英黑星</v>
          </cell>
          <cell r="E114">
            <v>12</v>
          </cell>
          <cell r="F114">
            <v>20401</v>
          </cell>
          <cell r="G114">
            <v>1</v>
          </cell>
          <cell r="H114">
            <v>1</v>
          </cell>
          <cell r="I114">
            <v>6</v>
          </cell>
          <cell r="J114">
            <v>0</v>
          </cell>
          <cell r="K114">
            <v>0</v>
          </cell>
          <cell r="L114"/>
          <cell r="M114">
            <v>2</v>
          </cell>
          <cell r="N114">
            <v>1</v>
          </cell>
          <cell r="O114">
            <v>3</v>
          </cell>
          <cell r="P114">
            <v>4203</v>
          </cell>
          <cell r="Q114">
            <v>3</v>
          </cell>
          <cell r="R114">
            <v>4004</v>
          </cell>
          <cell r="S114">
            <v>504204</v>
          </cell>
          <cell r="T114">
            <v>244004</v>
          </cell>
          <cell r="U114">
            <v>3</v>
          </cell>
          <cell r="V114">
            <v>244001</v>
          </cell>
          <cell r="W114">
            <v>244002</v>
          </cell>
          <cell r="X114">
            <v>244003</v>
          </cell>
          <cell r="Y114"/>
          <cell r="Z114"/>
          <cell r="AA114"/>
          <cell r="AB114"/>
          <cell r="AC114"/>
          <cell r="AD114"/>
          <cell r="AE114"/>
          <cell r="AF114">
            <v>3</v>
          </cell>
          <cell r="AG114">
            <v>159</v>
          </cell>
          <cell r="AH114">
            <v>160</v>
          </cell>
          <cell r="AI114">
            <v>161</v>
          </cell>
          <cell r="AJ114"/>
          <cell r="AK114"/>
          <cell r="AL114"/>
          <cell r="AM114"/>
          <cell r="AN114"/>
          <cell r="AO114"/>
          <cell r="AP114"/>
          <cell r="AQ114">
            <v>0</v>
          </cell>
          <cell r="AR114">
            <v>0</v>
          </cell>
        </row>
        <row r="115">
          <cell r="A115">
            <v>4205</v>
          </cell>
          <cell r="B115">
            <v>2</v>
          </cell>
          <cell r="C115">
            <v>4</v>
          </cell>
          <cell r="D115" t="str">
            <v>精英生番</v>
          </cell>
          <cell r="E115">
            <v>12</v>
          </cell>
          <cell r="F115">
            <v>22512</v>
          </cell>
          <cell r="G115">
            <v>1</v>
          </cell>
          <cell r="H115">
            <v>1</v>
          </cell>
          <cell r="I115">
            <v>6</v>
          </cell>
          <cell r="J115">
            <v>0</v>
          </cell>
          <cell r="K115">
            <v>0</v>
          </cell>
          <cell r="L115"/>
          <cell r="M115">
            <v>2</v>
          </cell>
          <cell r="N115">
            <v>1</v>
          </cell>
          <cell r="O115">
            <v>3</v>
          </cell>
          <cell r="P115">
            <v>4204</v>
          </cell>
          <cell r="Q115">
            <v>3</v>
          </cell>
          <cell r="R115">
            <v>4005</v>
          </cell>
          <cell r="S115">
            <v>504205</v>
          </cell>
          <cell r="T115">
            <v>245004</v>
          </cell>
          <cell r="U115">
            <v>3</v>
          </cell>
          <cell r="V115">
            <v>245001</v>
          </cell>
          <cell r="W115">
            <v>245002</v>
          </cell>
          <cell r="X115">
            <v>245003</v>
          </cell>
          <cell r="Y115"/>
          <cell r="Z115"/>
          <cell r="AA115"/>
          <cell r="AB115"/>
          <cell r="AC115"/>
          <cell r="AD115"/>
          <cell r="AE115"/>
          <cell r="AF115">
            <v>3</v>
          </cell>
          <cell r="AG115">
            <v>110</v>
          </cell>
          <cell r="AH115">
            <v>111</v>
          </cell>
          <cell r="AI115">
            <v>112</v>
          </cell>
          <cell r="AJ115"/>
          <cell r="AK115"/>
          <cell r="AL115"/>
          <cell r="AM115"/>
          <cell r="AN115"/>
          <cell r="AO115"/>
          <cell r="AP115"/>
          <cell r="AQ115">
            <v>0</v>
          </cell>
          <cell r="AR115">
            <v>0</v>
          </cell>
        </row>
        <row r="116">
          <cell r="A116">
            <v>4206</v>
          </cell>
          <cell r="B116">
            <v>2</v>
          </cell>
          <cell r="C116">
            <v>4</v>
          </cell>
          <cell r="D116" t="str">
            <v>精英毒贩头目</v>
          </cell>
          <cell r="E116">
            <v>12</v>
          </cell>
          <cell r="F116">
            <v>24830</v>
          </cell>
          <cell r="G116">
            <v>1</v>
          </cell>
          <cell r="H116">
            <v>1</v>
          </cell>
          <cell r="I116">
            <v>6</v>
          </cell>
          <cell r="J116">
            <v>0</v>
          </cell>
          <cell r="K116">
            <v>0</v>
          </cell>
          <cell r="L116"/>
          <cell r="M116">
            <v>2</v>
          </cell>
          <cell r="N116">
            <v>1</v>
          </cell>
          <cell r="O116">
            <v>3</v>
          </cell>
          <cell r="P116">
            <v>4205</v>
          </cell>
          <cell r="Q116">
            <v>3</v>
          </cell>
          <cell r="R116">
            <v>4006</v>
          </cell>
          <cell r="S116">
            <v>504206</v>
          </cell>
          <cell r="T116">
            <v>246004</v>
          </cell>
          <cell r="U116">
            <v>3</v>
          </cell>
          <cell r="V116">
            <v>246001</v>
          </cell>
          <cell r="W116">
            <v>246002</v>
          </cell>
          <cell r="X116">
            <v>246003</v>
          </cell>
          <cell r="Y116"/>
          <cell r="Z116"/>
          <cell r="AA116"/>
          <cell r="AB116"/>
          <cell r="AC116"/>
          <cell r="AD116"/>
          <cell r="AE116"/>
          <cell r="AF116">
            <v>3</v>
          </cell>
          <cell r="AG116">
            <v>125</v>
          </cell>
          <cell r="AH116">
            <v>126</v>
          </cell>
          <cell r="AI116">
            <v>127</v>
          </cell>
          <cell r="AJ116"/>
          <cell r="AK116"/>
          <cell r="AL116"/>
          <cell r="AM116"/>
          <cell r="AN116"/>
          <cell r="AO116"/>
          <cell r="AP116"/>
          <cell r="AQ116">
            <v>0</v>
          </cell>
          <cell r="AR116">
            <v>0</v>
          </cell>
        </row>
        <row r="117">
          <cell r="A117">
            <v>4207</v>
          </cell>
          <cell r="B117">
            <v>2</v>
          </cell>
          <cell r="C117">
            <v>4</v>
          </cell>
          <cell r="D117" t="str">
            <v>精英耀阳手下</v>
          </cell>
          <cell r="E117">
            <v>12</v>
          </cell>
          <cell r="F117">
            <v>27251</v>
          </cell>
          <cell r="G117">
            <v>1</v>
          </cell>
          <cell r="H117">
            <v>1</v>
          </cell>
          <cell r="I117">
            <v>6</v>
          </cell>
          <cell r="J117">
            <v>0</v>
          </cell>
          <cell r="K117">
            <v>0</v>
          </cell>
          <cell r="L117"/>
          <cell r="M117">
            <v>2</v>
          </cell>
          <cell r="N117">
            <v>1</v>
          </cell>
          <cell r="O117">
            <v>3</v>
          </cell>
          <cell r="P117">
            <v>4206</v>
          </cell>
          <cell r="Q117">
            <v>3</v>
          </cell>
          <cell r="R117">
            <v>4007</v>
          </cell>
          <cell r="S117">
            <v>504207</v>
          </cell>
          <cell r="T117">
            <v>247004</v>
          </cell>
          <cell r="U117">
            <v>3</v>
          </cell>
          <cell r="V117">
            <v>247001</v>
          </cell>
          <cell r="W117">
            <v>247002</v>
          </cell>
          <cell r="X117">
            <v>247003</v>
          </cell>
          <cell r="Y117"/>
          <cell r="Z117"/>
          <cell r="AA117"/>
          <cell r="AB117"/>
          <cell r="AC117"/>
          <cell r="AD117"/>
          <cell r="AE117"/>
          <cell r="AF117">
            <v>3</v>
          </cell>
          <cell r="AG117">
            <v>159</v>
          </cell>
          <cell r="AH117">
            <v>160</v>
          </cell>
          <cell r="AI117">
            <v>161</v>
          </cell>
          <cell r="AJ117"/>
          <cell r="AK117"/>
          <cell r="AL117"/>
          <cell r="AM117"/>
          <cell r="AN117"/>
          <cell r="AO117"/>
          <cell r="AP117"/>
          <cell r="AQ117">
            <v>0</v>
          </cell>
          <cell r="AR117">
            <v>0</v>
          </cell>
        </row>
        <row r="118">
          <cell r="A118">
            <v>4208</v>
          </cell>
          <cell r="B118">
            <v>2</v>
          </cell>
          <cell r="C118">
            <v>4</v>
          </cell>
          <cell r="D118" t="str">
            <v>精英东星拳师</v>
          </cell>
          <cell r="E118">
            <v>12</v>
          </cell>
          <cell r="F118">
            <v>30297</v>
          </cell>
          <cell r="G118">
            <v>1</v>
          </cell>
          <cell r="H118">
            <v>1</v>
          </cell>
          <cell r="I118">
            <v>6</v>
          </cell>
          <cell r="J118">
            <v>0</v>
          </cell>
          <cell r="K118">
            <v>0</v>
          </cell>
          <cell r="L118"/>
          <cell r="M118">
            <v>2</v>
          </cell>
          <cell r="N118">
            <v>1</v>
          </cell>
          <cell r="O118">
            <v>3</v>
          </cell>
          <cell r="P118">
            <v>4207</v>
          </cell>
          <cell r="Q118">
            <v>3</v>
          </cell>
          <cell r="R118">
            <v>4008</v>
          </cell>
          <cell r="S118">
            <v>504208</v>
          </cell>
          <cell r="T118">
            <v>248004</v>
          </cell>
          <cell r="U118">
            <v>3</v>
          </cell>
          <cell r="V118">
            <v>248001</v>
          </cell>
          <cell r="W118">
            <v>248002</v>
          </cell>
          <cell r="X118">
            <v>248003</v>
          </cell>
          <cell r="Y118"/>
          <cell r="Z118"/>
          <cell r="AA118"/>
          <cell r="AB118"/>
          <cell r="AC118"/>
          <cell r="AD118"/>
          <cell r="AE118"/>
          <cell r="AF118">
            <v>3</v>
          </cell>
          <cell r="AG118">
            <v>110</v>
          </cell>
          <cell r="AH118">
            <v>111</v>
          </cell>
          <cell r="AI118">
            <v>112</v>
          </cell>
          <cell r="AJ118"/>
          <cell r="AK118"/>
          <cell r="AL118"/>
          <cell r="AM118"/>
          <cell r="AN118"/>
          <cell r="AO118"/>
          <cell r="AP118"/>
          <cell r="AQ118">
            <v>0</v>
          </cell>
          <cell r="AR118">
            <v>0</v>
          </cell>
        </row>
        <row r="119">
          <cell r="A119">
            <v>4209</v>
          </cell>
          <cell r="B119">
            <v>2</v>
          </cell>
          <cell r="C119">
            <v>4</v>
          </cell>
          <cell r="D119" t="str">
            <v>精英耀阳</v>
          </cell>
          <cell r="E119">
            <v>12</v>
          </cell>
          <cell r="F119">
            <v>33117</v>
          </cell>
          <cell r="G119">
            <v>1</v>
          </cell>
          <cell r="H119">
            <v>1</v>
          </cell>
          <cell r="I119">
            <v>6</v>
          </cell>
          <cell r="J119">
            <v>0</v>
          </cell>
          <cell r="K119">
            <v>0</v>
          </cell>
          <cell r="L119"/>
          <cell r="M119">
            <v>2</v>
          </cell>
          <cell r="N119">
            <v>1</v>
          </cell>
          <cell r="O119">
            <v>3</v>
          </cell>
          <cell r="P119">
            <v>4208</v>
          </cell>
          <cell r="Q119">
            <v>3</v>
          </cell>
          <cell r="R119">
            <v>4009</v>
          </cell>
          <cell r="S119">
            <v>504209</v>
          </cell>
          <cell r="T119">
            <v>249004</v>
          </cell>
          <cell r="U119">
            <v>3</v>
          </cell>
          <cell r="V119">
            <v>249001</v>
          </cell>
          <cell r="W119">
            <v>249002</v>
          </cell>
          <cell r="X119">
            <v>249003</v>
          </cell>
          <cell r="Y119"/>
          <cell r="Z119"/>
          <cell r="AA119"/>
          <cell r="AB119"/>
          <cell r="AC119"/>
          <cell r="AD119"/>
          <cell r="AE119"/>
          <cell r="AF119">
            <v>3</v>
          </cell>
          <cell r="AG119">
            <v>125</v>
          </cell>
          <cell r="AH119">
            <v>126</v>
          </cell>
          <cell r="AI119">
            <v>127</v>
          </cell>
          <cell r="AJ119"/>
          <cell r="AK119"/>
          <cell r="AL119"/>
          <cell r="AM119"/>
          <cell r="AN119"/>
          <cell r="AO119"/>
          <cell r="AP119"/>
          <cell r="AQ119">
            <v>0</v>
          </cell>
          <cell r="AR119">
            <v>0</v>
          </cell>
        </row>
        <row r="120">
          <cell r="A120">
            <v>5201</v>
          </cell>
          <cell r="B120">
            <v>2</v>
          </cell>
          <cell r="C120">
            <v>5</v>
          </cell>
          <cell r="D120" t="str">
            <v>精英司徒手下</v>
          </cell>
          <cell r="E120">
            <v>12</v>
          </cell>
          <cell r="F120">
            <v>31628</v>
          </cell>
          <cell r="G120">
            <v>1</v>
          </cell>
          <cell r="H120">
            <v>1</v>
          </cell>
          <cell r="I120">
            <v>6</v>
          </cell>
          <cell r="J120">
            <v>0</v>
          </cell>
          <cell r="K120">
            <v>0</v>
          </cell>
          <cell r="L120"/>
          <cell r="M120">
            <v>2</v>
          </cell>
          <cell r="N120">
            <v>1</v>
          </cell>
          <cell r="O120">
            <v>3</v>
          </cell>
          <cell r="P120">
            <v>4209</v>
          </cell>
          <cell r="Q120">
            <v>3</v>
          </cell>
          <cell r="R120">
            <v>5001</v>
          </cell>
          <cell r="S120">
            <v>505201</v>
          </cell>
          <cell r="T120">
            <v>251004</v>
          </cell>
          <cell r="U120">
            <v>3</v>
          </cell>
          <cell r="V120">
            <v>251001</v>
          </cell>
          <cell r="W120">
            <v>251002</v>
          </cell>
          <cell r="X120">
            <v>251003</v>
          </cell>
          <cell r="Y120"/>
          <cell r="Z120"/>
          <cell r="AA120"/>
          <cell r="AB120"/>
          <cell r="AC120"/>
          <cell r="AD120"/>
          <cell r="AE120"/>
          <cell r="AF120">
            <v>3</v>
          </cell>
          <cell r="AG120">
            <v>158</v>
          </cell>
          <cell r="AH120">
            <v>159</v>
          </cell>
          <cell r="AI120">
            <v>160</v>
          </cell>
          <cell r="AJ120"/>
          <cell r="AK120"/>
          <cell r="AL120"/>
          <cell r="AM120"/>
          <cell r="AN120"/>
          <cell r="AO120"/>
          <cell r="AP120"/>
          <cell r="AQ120">
            <v>0</v>
          </cell>
          <cell r="AR120">
            <v>0</v>
          </cell>
        </row>
        <row r="121">
          <cell r="A121">
            <v>5202</v>
          </cell>
          <cell r="B121">
            <v>2</v>
          </cell>
          <cell r="C121">
            <v>5</v>
          </cell>
          <cell r="D121" t="str">
            <v>精英破坏分子</v>
          </cell>
          <cell r="E121">
            <v>12</v>
          </cell>
          <cell r="F121">
            <v>34770</v>
          </cell>
          <cell r="G121">
            <v>1</v>
          </cell>
          <cell r="H121">
            <v>1</v>
          </cell>
          <cell r="I121">
            <v>6</v>
          </cell>
          <cell r="J121">
            <v>0</v>
          </cell>
          <cell r="K121">
            <v>0</v>
          </cell>
          <cell r="L121"/>
          <cell r="M121">
            <v>2</v>
          </cell>
          <cell r="N121">
            <v>1</v>
          </cell>
          <cell r="O121">
            <v>3</v>
          </cell>
          <cell r="P121">
            <v>5201</v>
          </cell>
          <cell r="Q121">
            <v>3</v>
          </cell>
          <cell r="R121">
            <v>5002</v>
          </cell>
          <cell r="S121">
            <v>505202</v>
          </cell>
          <cell r="T121">
            <v>252004</v>
          </cell>
          <cell r="U121">
            <v>3</v>
          </cell>
          <cell r="V121">
            <v>252001</v>
          </cell>
          <cell r="W121">
            <v>252002</v>
          </cell>
          <cell r="X121">
            <v>252003</v>
          </cell>
          <cell r="Y121"/>
          <cell r="Z121"/>
          <cell r="AA121"/>
          <cell r="AB121"/>
          <cell r="AC121"/>
          <cell r="AD121"/>
          <cell r="AE121"/>
          <cell r="AF121">
            <v>3</v>
          </cell>
          <cell r="AG121">
            <v>185</v>
          </cell>
          <cell r="AH121">
            <v>186</v>
          </cell>
          <cell r="AI121">
            <v>187</v>
          </cell>
          <cell r="AJ121"/>
          <cell r="AK121"/>
          <cell r="AL121"/>
          <cell r="AM121"/>
          <cell r="AN121"/>
          <cell r="AO121"/>
          <cell r="AP121"/>
          <cell r="AQ121">
            <v>0</v>
          </cell>
          <cell r="AR121">
            <v>0</v>
          </cell>
        </row>
        <row r="122">
          <cell r="A122">
            <v>5203</v>
          </cell>
          <cell r="B122">
            <v>2</v>
          </cell>
          <cell r="C122">
            <v>5</v>
          </cell>
          <cell r="D122" t="str">
            <v>精英地痞头目</v>
          </cell>
          <cell r="E122">
            <v>12</v>
          </cell>
          <cell r="F122">
            <v>37869</v>
          </cell>
          <cell r="G122">
            <v>1</v>
          </cell>
          <cell r="H122">
            <v>1</v>
          </cell>
          <cell r="I122">
            <v>6</v>
          </cell>
          <cell r="J122">
            <v>0</v>
          </cell>
          <cell r="K122">
            <v>0</v>
          </cell>
          <cell r="L122"/>
          <cell r="M122">
            <v>2</v>
          </cell>
          <cell r="N122">
            <v>1</v>
          </cell>
          <cell r="O122">
            <v>3</v>
          </cell>
          <cell r="P122">
            <v>5202</v>
          </cell>
          <cell r="Q122">
            <v>3</v>
          </cell>
          <cell r="R122">
            <v>5003</v>
          </cell>
          <cell r="S122">
            <v>505203</v>
          </cell>
          <cell r="T122">
            <v>253004</v>
          </cell>
          <cell r="U122">
            <v>3</v>
          </cell>
          <cell r="V122">
            <v>253001</v>
          </cell>
          <cell r="W122">
            <v>253002</v>
          </cell>
          <cell r="X122">
            <v>253003</v>
          </cell>
          <cell r="Y122"/>
          <cell r="Z122"/>
          <cell r="AA122"/>
          <cell r="AB122"/>
          <cell r="AC122"/>
          <cell r="AD122"/>
          <cell r="AE122"/>
          <cell r="AF122">
            <v>3</v>
          </cell>
          <cell r="AG122">
            <v>112</v>
          </cell>
          <cell r="AH122">
            <v>113</v>
          </cell>
          <cell r="AI122">
            <v>114</v>
          </cell>
          <cell r="AJ122"/>
          <cell r="AK122"/>
          <cell r="AL122"/>
          <cell r="AM122"/>
          <cell r="AN122"/>
          <cell r="AO122"/>
          <cell r="AP122"/>
          <cell r="AQ122">
            <v>0</v>
          </cell>
          <cell r="AR122">
            <v>0</v>
          </cell>
        </row>
        <row r="123">
          <cell r="A123">
            <v>5204</v>
          </cell>
          <cell r="B123">
            <v>2</v>
          </cell>
          <cell r="C123">
            <v>5</v>
          </cell>
          <cell r="D123" t="str">
            <v>精英外籍打手</v>
          </cell>
          <cell r="E123">
            <v>12</v>
          </cell>
          <cell r="F123">
            <v>41973</v>
          </cell>
          <cell r="G123">
            <v>1</v>
          </cell>
          <cell r="H123">
            <v>1</v>
          </cell>
          <cell r="I123">
            <v>6</v>
          </cell>
          <cell r="J123">
            <v>0</v>
          </cell>
          <cell r="K123">
            <v>0</v>
          </cell>
          <cell r="L123"/>
          <cell r="M123">
            <v>2</v>
          </cell>
          <cell r="N123">
            <v>1</v>
          </cell>
          <cell r="O123">
            <v>3</v>
          </cell>
          <cell r="P123">
            <v>5203</v>
          </cell>
          <cell r="Q123">
            <v>3</v>
          </cell>
          <cell r="R123">
            <v>5004</v>
          </cell>
          <cell r="S123">
            <v>505204</v>
          </cell>
          <cell r="T123">
            <v>254004</v>
          </cell>
          <cell r="U123">
            <v>3</v>
          </cell>
          <cell r="V123">
            <v>254001</v>
          </cell>
          <cell r="W123">
            <v>254002</v>
          </cell>
          <cell r="X123">
            <v>254003</v>
          </cell>
          <cell r="Y123"/>
          <cell r="Z123"/>
          <cell r="AA123"/>
          <cell r="AB123"/>
          <cell r="AC123"/>
          <cell r="AD123"/>
          <cell r="AE123"/>
          <cell r="AF123">
            <v>3</v>
          </cell>
          <cell r="AG123">
            <v>127</v>
          </cell>
          <cell r="AH123">
            <v>152</v>
          </cell>
          <cell r="AI123">
            <v>153</v>
          </cell>
          <cell r="AJ123"/>
          <cell r="AK123"/>
          <cell r="AL123"/>
          <cell r="AM123"/>
          <cell r="AN123"/>
          <cell r="AO123"/>
          <cell r="AP123"/>
          <cell r="AQ123">
            <v>0</v>
          </cell>
          <cell r="AR123">
            <v>0</v>
          </cell>
        </row>
        <row r="124">
          <cell r="A124">
            <v>5205</v>
          </cell>
          <cell r="B124">
            <v>2</v>
          </cell>
          <cell r="C124">
            <v>5</v>
          </cell>
          <cell r="D124" t="str">
            <v>精英长毛</v>
          </cell>
          <cell r="E124">
            <v>12</v>
          </cell>
          <cell r="F124">
            <v>45924</v>
          </cell>
          <cell r="G124">
            <v>1</v>
          </cell>
          <cell r="H124">
            <v>1</v>
          </cell>
          <cell r="I124">
            <v>6</v>
          </cell>
          <cell r="J124">
            <v>0</v>
          </cell>
          <cell r="K124">
            <v>0</v>
          </cell>
          <cell r="L124"/>
          <cell r="M124">
            <v>2</v>
          </cell>
          <cell r="N124">
            <v>1</v>
          </cell>
          <cell r="O124">
            <v>3</v>
          </cell>
          <cell r="P124">
            <v>5204</v>
          </cell>
          <cell r="Q124">
            <v>3</v>
          </cell>
          <cell r="R124">
            <v>5005</v>
          </cell>
          <cell r="S124">
            <v>505205</v>
          </cell>
          <cell r="T124">
            <v>255004</v>
          </cell>
          <cell r="U124">
            <v>3</v>
          </cell>
          <cell r="V124">
            <v>255001</v>
          </cell>
          <cell r="W124">
            <v>255002</v>
          </cell>
          <cell r="X124">
            <v>255003</v>
          </cell>
          <cell r="Y124"/>
          <cell r="Z124"/>
          <cell r="AA124"/>
          <cell r="AB124"/>
          <cell r="AC124"/>
          <cell r="AD124"/>
          <cell r="AE124"/>
          <cell r="AF124">
            <v>3</v>
          </cell>
          <cell r="AG124">
            <v>159</v>
          </cell>
          <cell r="AH124">
            <v>160</v>
          </cell>
          <cell r="AI124">
            <v>161</v>
          </cell>
          <cell r="AJ124"/>
          <cell r="AK124"/>
          <cell r="AL124"/>
          <cell r="AM124"/>
          <cell r="AN124"/>
          <cell r="AO124"/>
          <cell r="AP124"/>
          <cell r="AQ124">
            <v>0</v>
          </cell>
          <cell r="AR124">
            <v>0</v>
          </cell>
        </row>
        <row r="125">
          <cell r="A125">
            <v>5206</v>
          </cell>
          <cell r="B125">
            <v>2</v>
          </cell>
          <cell r="C125">
            <v>5</v>
          </cell>
          <cell r="D125" t="str">
            <v>精英大头仔</v>
          </cell>
          <cell r="E125">
            <v>12</v>
          </cell>
          <cell r="F125">
            <v>50181</v>
          </cell>
          <cell r="G125">
            <v>1</v>
          </cell>
          <cell r="H125">
            <v>1</v>
          </cell>
          <cell r="I125">
            <v>6</v>
          </cell>
          <cell r="J125">
            <v>0</v>
          </cell>
          <cell r="K125">
            <v>0</v>
          </cell>
          <cell r="L125"/>
          <cell r="M125">
            <v>2</v>
          </cell>
          <cell r="N125">
            <v>1</v>
          </cell>
          <cell r="O125">
            <v>3</v>
          </cell>
          <cell r="P125">
            <v>5205</v>
          </cell>
          <cell r="Q125">
            <v>3</v>
          </cell>
          <cell r="R125">
            <v>5006</v>
          </cell>
          <cell r="S125">
            <v>505206</v>
          </cell>
          <cell r="T125">
            <v>256004</v>
          </cell>
          <cell r="U125">
            <v>3</v>
          </cell>
          <cell r="V125">
            <v>256001</v>
          </cell>
          <cell r="W125">
            <v>256002</v>
          </cell>
          <cell r="X125">
            <v>256003</v>
          </cell>
          <cell r="Y125"/>
          <cell r="Z125"/>
          <cell r="AA125"/>
          <cell r="AB125"/>
          <cell r="AC125"/>
          <cell r="AD125"/>
          <cell r="AE125"/>
          <cell r="AF125">
            <v>3</v>
          </cell>
          <cell r="AG125">
            <v>167</v>
          </cell>
          <cell r="AH125">
            <v>168</v>
          </cell>
          <cell r="AI125">
            <v>169</v>
          </cell>
          <cell r="AJ125"/>
          <cell r="AK125"/>
          <cell r="AL125"/>
          <cell r="AM125"/>
          <cell r="AN125"/>
          <cell r="AO125"/>
          <cell r="AP125"/>
          <cell r="AQ125">
            <v>0</v>
          </cell>
          <cell r="AR125">
            <v>0</v>
          </cell>
        </row>
        <row r="126">
          <cell r="A126">
            <v>5207</v>
          </cell>
          <cell r="B126">
            <v>2</v>
          </cell>
          <cell r="C126">
            <v>5</v>
          </cell>
          <cell r="D126" t="str">
            <v>精英阿勇</v>
          </cell>
          <cell r="E126">
            <v>12</v>
          </cell>
          <cell r="F126">
            <v>54571</v>
          </cell>
          <cell r="G126">
            <v>1</v>
          </cell>
          <cell r="H126">
            <v>1</v>
          </cell>
          <cell r="I126">
            <v>6</v>
          </cell>
          <cell r="J126">
            <v>0</v>
          </cell>
          <cell r="K126">
            <v>0</v>
          </cell>
          <cell r="L126"/>
          <cell r="M126">
            <v>2</v>
          </cell>
          <cell r="N126">
            <v>1</v>
          </cell>
          <cell r="O126">
            <v>3</v>
          </cell>
          <cell r="P126">
            <v>5206</v>
          </cell>
          <cell r="Q126">
            <v>3</v>
          </cell>
          <cell r="R126">
            <v>5007</v>
          </cell>
          <cell r="S126">
            <v>505207</v>
          </cell>
          <cell r="T126">
            <v>257004</v>
          </cell>
          <cell r="U126">
            <v>3</v>
          </cell>
          <cell r="V126">
            <v>257001</v>
          </cell>
          <cell r="W126">
            <v>257002</v>
          </cell>
          <cell r="X126">
            <v>257003</v>
          </cell>
          <cell r="Y126"/>
          <cell r="Z126"/>
          <cell r="AA126"/>
          <cell r="AB126"/>
          <cell r="AC126"/>
          <cell r="AD126"/>
          <cell r="AE126"/>
          <cell r="AF126">
            <v>3</v>
          </cell>
          <cell r="AG126">
            <v>127</v>
          </cell>
          <cell r="AH126">
            <v>152</v>
          </cell>
          <cell r="AI126">
            <v>153</v>
          </cell>
          <cell r="AJ126"/>
          <cell r="AK126"/>
          <cell r="AL126"/>
          <cell r="AM126"/>
          <cell r="AN126"/>
          <cell r="AO126"/>
          <cell r="AP126"/>
          <cell r="AQ126">
            <v>0</v>
          </cell>
          <cell r="AR126">
            <v>0</v>
          </cell>
        </row>
        <row r="127">
          <cell r="A127">
            <v>5208</v>
          </cell>
          <cell r="B127">
            <v>2</v>
          </cell>
          <cell r="C127">
            <v>5</v>
          </cell>
          <cell r="D127" t="str">
            <v>精英非法裁判</v>
          </cell>
          <cell r="E127">
            <v>12</v>
          </cell>
          <cell r="F127">
            <v>60517</v>
          </cell>
          <cell r="G127">
            <v>1</v>
          </cell>
          <cell r="H127">
            <v>1</v>
          </cell>
          <cell r="I127">
            <v>6</v>
          </cell>
          <cell r="J127">
            <v>0</v>
          </cell>
          <cell r="K127">
            <v>0</v>
          </cell>
          <cell r="L127"/>
          <cell r="M127">
            <v>2</v>
          </cell>
          <cell r="N127">
            <v>1</v>
          </cell>
          <cell r="O127">
            <v>3</v>
          </cell>
          <cell r="P127">
            <v>5207</v>
          </cell>
          <cell r="Q127">
            <v>3</v>
          </cell>
          <cell r="R127">
            <v>5008</v>
          </cell>
          <cell r="S127">
            <v>505208</v>
          </cell>
          <cell r="T127">
            <v>258004</v>
          </cell>
          <cell r="U127">
            <v>3</v>
          </cell>
          <cell r="V127">
            <v>258001</v>
          </cell>
          <cell r="W127">
            <v>258002</v>
          </cell>
          <cell r="X127">
            <v>258003</v>
          </cell>
          <cell r="Y127"/>
          <cell r="Z127"/>
          <cell r="AA127"/>
          <cell r="AB127"/>
          <cell r="AC127"/>
          <cell r="AD127"/>
          <cell r="AE127"/>
          <cell r="AF127">
            <v>3</v>
          </cell>
          <cell r="AG127">
            <v>159</v>
          </cell>
          <cell r="AH127">
            <v>160</v>
          </cell>
          <cell r="AI127">
            <v>161</v>
          </cell>
          <cell r="AJ127"/>
          <cell r="AK127"/>
          <cell r="AL127"/>
          <cell r="AM127"/>
          <cell r="AN127"/>
          <cell r="AO127"/>
          <cell r="AP127"/>
          <cell r="AQ127">
            <v>0</v>
          </cell>
          <cell r="AR127">
            <v>0</v>
          </cell>
        </row>
        <row r="128">
          <cell r="A128">
            <v>5209</v>
          </cell>
          <cell r="B128">
            <v>2</v>
          </cell>
          <cell r="C128">
            <v>5</v>
          </cell>
          <cell r="D128" t="str">
            <v>精英司徒浩南</v>
          </cell>
          <cell r="E128">
            <v>12</v>
          </cell>
          <cell r="F128">
            <v>65619</v>
          </cell>
          <cell r="G128">
            <v>1</v>
          </cell>
          <cell r="H128">
            <v>1</v>
          </cell>
          <cell r="I128">
            <v>6</v>
          </cell>
          <cell r="J128">
            <v>0</v>
          </cell>
          <cell r="K128">
            <v>0</v>
          </cell>
          <cell r="L128"/>
          <cell r="M128">
            <v>2</v>
          </cell>
          <cell r="N128">
            <v>1</v>
          </cell>
          <cell r="O128">
            <v>3</v>
          </cell>
          <cell r="P128">
            <v>5208</v>
          </cell>
          <cell r="Q128">
            <v>3</v>
          </cell>
          <cell r="R128">
            <v>5009</v>
          </cell>
          <cell r="S128">
            <v>505209</v>
          </cell>
          <cell r="T128">
            <v>259004</v>
          </cell>
          <cell r="U128">
            <v>3</v>
          </cell>
          <cell r="V128">
            <v>259001</v>
          </cell>
          <cell r="W128">
            <v>259002</v>
          </cell>
          <cell r="X128">
            <v>259003</v>
          </cell>
          <cell r="Y128"/>
          <cell r="Z128"/>
          <cell r="AA128"/>
          <cell r="AB128"/>
          <cell r="AC128"/>
          <cell r="AD128"/>
          <cell r="AE128"/>
          <cell r="AF128">
            <v>3</v>
          </cell>
          <cell r="AG128">
            <v>167</v>
          </cell>
          <cell r="AH128">
            <v>168</v>
          </cell>
          <cell r="AI128">
            <v>169</v>
          </cell>
          <cell r="AJ128"/>
          <cell r="AK128"/>
          <cell r="AL128"/>
          <cell r="AM128"/>
          <cell r="AN128"/>
          <cell r="AO128"/>
          <cell r="AP128"/>
          <cell r="AQ128">
            <v>0</v>
          </cell>
          <cell r="AR128">
            <v>0</v>
          </cell>
        </row>
        <row r="129">
          <cell r="A129">
            <v>6201</v>
          </cell>
          <cell r="B129">
            <v>2</v>
          </cell>
          <cell r="C129">
            <v>6</v>
          </cell>
          <cell r="D129" t="str">
            <v>精英鬼冢</v>
          </cell>
          <cell r="E129">
            <v>14</v>
          </cell>
          <cell r="F129">
            <v>61829</v>
          </cell>
          <cell r="G129">
            <v>1</v>
          </cell>
          <cell r="H129">
            <v>1</v>
          </cell>
          <cell r="I129">
            <v>6</v>
          </cell>
          <cell r="J129">
            <v>0</v>
          </cell>
          <cell r="K129">
            <v>0</v>
          </cell>
          <cell r="L129"/>
          <cell r="M129">
            <v>2</v>
          </cell>
          <cell r="N129">
            <v>1</v>
          </cell>
          <cell r="O129">
            <v>3</v>
          </cell>
          <cell r="P129">
            <v>5209</v>
          </cell>
          <cell r="Q129">
            <v>3</v>
          </cell>
          <cell r="R129">
            <v>6001</v>
          </cell>
          <cell r="S129">
            <v>506201</v>
          </cell>
          <cell r="T129">
            <v>261004</v>
          </cell>
          <cell r="U129">
            <v>3</v>
          </cell>
          <cell r="V129">
            <v>261001</v>
          </cell>
          <cell r="W129">
            <v>261002</v>
          </cell>
          <cell r="X129">
            <v>261003</v>
          </cell>
          <cell r="Y129"/>
          <cell r="Z129"/>
          <cell r="AA129"/>
          <cell r="AB129"/>
          <cell r="AC129"/>
          <cell r="AD129"/>
          <cell r="AE129"/>
          <cell r="AF129">
            <v>3</v>
          </cell>
          <cell r="AG129">
            <v>197</v>
          </cell>
          <cell r="AH129">
            <v>198</v>
          </cell>
          <cell r="AI129">
            <v>199</v>
          </cell>
          <cell r="AJ129"/>
          <cell r="AK129"/>
          <cell r="AL129"/>
          <cell r="AM129"/>
          <cell r="AN129"/>
          <cell r="AO129"/>
          <cell r="AP129"/>
          <cell r="AQ129">
            <v>0</v>
          </cell>
          <cell r="AR129">
            <v>0</v>
          </cell>
        </row>
        <row r="130">
          <cell r="A130">
            <v>6202</v>
          </cell>
          <cell r="B130">
            <v>2</v>
          </cell>
          <cell r="C130">
            <v>6</v>
          </cell>
          <cell r="D130" t="str">
            <v>精英暗魔</v>
          </cell>
          <cell r="E130">
            <v>14</v>
          </cell>
          <cell r="F130">
            <v>67271</v>
          </cell>
          <cell r="G130">
            <v>1</v>
          </cell>
          <cell r="H130">
            <v>1</v>
          </cell>
          <cell r="I130">
            <v>6</v>
          </cell>
          <cell r="J130">
            <v>0</v>
          </cell>
          <cell r="K130">
            <v>0</v>
          </cell>
          <cell r="L130"/>
          <cell r="M130">
            <v>2</v>
          </cell>
          <cell r="N130">
            <v>1</v>
          </cell>
          <cell r="O130">
            <v>3</v>
          </cell>
          <cell r="P130">
            <v>6201</v>
          </cell>
          <cell r="Q130">
            <v>3</v>
          </cell>
          <cell r="R130">
            <v>6002</v>
          </cell>
          <cell r="S130">
            <v>506202</v>
          </cell>
          <cell r="T130">
            <v>262004</v>
          </cell>
          <cell r="U130">
            <v>3</v>
          </cell>
          <cell r="V130">
            <v>262001</v>
          </cell>
          <cell r="W130">
            <v>262002</v>
          </cell>
          <cell r="X130">
            <v>262003</v>
          </cell>
          <cell r="Y130"/>
          <cell r="Z130"/>
          <cell r="AA130"/>
          <cell r="AB130"/>
          <cell r="AC130"/>
          <cell r="AD130"/>
          <cell r="AE130"/>
          <cell r="AF130">
            <v>3</v>
          </cell>
          <cell r="AG130">
            <v>198</v>
          </cell>
          <cell r="AH130">
            <v>199</v>
          </cell>
          <cell r="AI130">
            <v>200</v>
          </cell>
          <cell r="AJ130"/>
          <cell r="AK130"/>
          <cell r="AL130"/>
          <cell r="AM130"/>
          <cell r="AN130"/>
          <cell r="AO130"/>
          <cell r="AP130"/>
          <cell r="AQ130">
            <v>0</v>
          </cell>
          <cell r="AR130">
            <v>0</v>
          </cell>
        </row>
        <row r="131">
          <cell r="A131">
            <v>6203</v>
          </cell>
          <cell r="B131">
            <v>2</v>
          </cell>
          <cell r="C131">
            <v>6</v>
          </cell>
          <cell r="D131" t="str">
            <v>精英血狂</v>
          </cell>
          <cell r="E131">
            <v>14</v>
          </cell>
          <cell r="F131">
            <v>73399</v>
          </cell>
          <cell r="G131">
            <v>1</v>
          </cell>
          <cell r="H131">
            <v>1</v>
          </cell>
          <cell r="I131">
            <v>6</v>
          </cell>
          <cell r="J131">
            <v>0</v>
          </cell>
          <cell r="K131">
            <v>0</v>
          </cell>
          <cell r="L131"/>
          <cell r="M131">
            <v>2</v>
          </cell>
          <cell r="N131">
            <v>1</v>
          </cell>
          <cell r="O131">
            <v>3</v>
          </cell>
          <cell r="P131">
            <v>6202</v>
          </cell>
          <cell r="Q131">
            <v>3</v>
          </cell>
          <cell r="R131">
            <v>6003</v>
          </cell>
          <cell r="S131">
            <v>506203</v>
          </cell>
          <cell r="T131">
            <v>263004</v>
          </cell>
          <cell r="U131">
            <v>3</v>
          </cell>
          <cell r="V131">
            <v>263001</v>
          </cell>
          <cell r="W131">
            <v>263002</v>
          </cell>
          <cell r="X131">
            <v>263003</v>
          </cell>
          <cell r="Y131"/>
          <cell r="Z131"/>
          <cell r="AA131"/>
          <cell r="AB131"/>
          <cell r="AC131"/>
          <cell r="AD131"/>
          <cell r="AE131"/>
          <cell r="AF131">
            <v>3</v>
          </cell>
          <cell r="AG131">
            <v>219</v>
          </cell>
          <cell r="AH131">
            <v>220</v>
          </cell>
          <cell r="AI131">
            <v>221</v>
          </cell>
          <cell r="AJ131"/>
          <cell r="AK131"/>
          <cell r="AL131"/>
          <cell r="AM131"/>
          <cell r="AN131"/>
          <cell r="AO131"/>
          <cell r="AP131"/>
          <cell r="AQ131">
            <v>0</v>
          </cell>
          <cell r="AR131">
            <v>0</v>
          </cell>
        </row>
        <row r="132">
          <cell r="A132">
            <v>6204</v>
          </cell>
          <cell r="B132">
            <v>2</v>
          </cell>
          <cell r="C132">
            <v>6</v>
          </cell>
          <cell r="D132" t="str">
            <v>精英獠牙</v>
          </cell>
          <cell r="E132">
            <v>14</v>
          </cell>
          <cell r="F132">
            <v>80003</v>
          </cell>
          <cell r="G132">
            <v>1</v>
          </cell>
          <cell r="H132">
            <v>1</v>
          </cell>
          <cell r="I132">
            <v>6</v>
          </cell>
          <cell r="J132">
            <v>0</v>
          </cell>
          <cell r="K132">
            <v>0</v>
          </cell>
          <cell r="L132"/>
          <cell r="M132">
            <v>2</v>
          </cell>
          <cell r="N132">
            <v>1</v>
          </cell>
          <cell r="O132">
            <v>3</v>
          </cell>
          <cell r="P132">
            <v>6203</v>
          </cell>
          <cell r="Q132">
            <v>3</v>
          </cell>
          <cell r="R132">
            <v>6004</v>
          </cell>
          <cell r="S132">
            <v>506204</v>
          </cell>
          <cell r="T132">
            <v>264004</v>
          </cell>
          <cell r="U132">
            <v>3</v>
          </cell>
          <cell r="V132">
            <v>264001</v>
          </cell>
          <cell r="W132">
            <v>264002</v>
          </cell>
          <cell r="X132">
            <v>264003</v>
          </cell>
          <cell r="Y132"/>
          <cell r="Z132"/>
          <cell r="AA132"/>
          <cell r="AB132"/>
          <cell r="AC132"/>
          <cell r="AD132"/>
          <cell r="AE132"/>
          <cell r="AF132">
            <v>3</v>
          </cell>
          <cell r="AG132">
            <v>139</v>
          </cell>
          <cell r="AH132">
            <v>140</v>
          </cell>
          <cell r="AI132">
            <v>141</v>
          </cell>
          <cell r="AJ132"/>
          <cell r="AK132"/>
          <cell r="AL132"/>
          <cell r="AM132"/>
          <cell r="AN132"/>
          <cell r="AO132"/>
          <cell r="AP132"/>
          <cell r="AQ132">
            <v>0</v>
          </cell>
          <cell r="AR132">
            <v>0</v>
          </cell>
        </row>
        <row r="133">
          <cell r="A133">
            <v>6205</v>
          </cell>
          <cell r="B133">
            <v>2</v>
          </cell>
          <cell r="C133">
            <v>6</v>
          </cell>
          <cell r="D133" t="str">
            <v>精英陈浩南</v>
          </cell>
          <cell r="E133">
            <v>14</v>
          </cell>
          <cell r="F133">
            <v>87006</v>
          </cell>
          <cell r="G133">
            <v>1</v>
          </cell>
          <cell r="H133">
            <v>1</v>
          </cell>
          <cell r="I133">
            <v>6</v>
          </cell>
          <cell r="J133">
            <v>0</v>
          </cell>
          <cell r="K133">
            <v>0</v>
          </cell>
          <cell r="L133"/>
          <cell r="M133">
            <v>2</v>
          </cell>
          <cell r="N133">
            <v>1</v>
          </cell>
          <cell r="O133">
            <v>3</v>
          </cell>
          <cell r="P133">
            <v>6204</v>
          </cell>
          <cell r="Q133">
            <v>3</v>
          </cell>
          <cell r="R133">
            <v>6005</v>
          </cell>
          <cell r="S133">
            <v>506205</v>
          </cell>
          <cell r="T133">
            <v>265004</v>
          </cell>
          <cell r="U133">
            <v>3</v>
          </cell>
          <cell r="V133">
            <v>265001</v>
          </cell>
          <cell r="W133">
            <v>265002</v>
          </cell>
          <cell r="X133">
            <v>265003</v>
          </cell>
          <cell r="Y133"/>
          <cell r="Z133"/>
          <cell r="AA133"/>
          <cell r="AB133"/>
          <cell r="AC133"/>
          <cell r="AD133"/>
          <cell r="AE133"/>
          <cell r="AF133">
            <v>3</v>
          </cell>
          <cell r="AG133">
            <v>173</v>
          </cell>
          <cell r="AH133">
            <v>174</v>
          </cell>
          <cell r="AI133">
            <v>175</v>
          </cell>
          <cell r="AJ133"/>
          <cell r="AK133"/>
          <cell r="AL133"/>
          <cell r="AM133"/>
          <cell r="AN133"/>
          <cell r="AO133"/>
          <cell r="AP133"/>
          <cell r="AQ133">
            <v>0</v>
          </cell>
          <cell r="AR133">
            <v>0</v>
          </cell>
        </row>
        <row r="134">
          <cell r="A134">
            <v>6206</v>
          </cell>
          <cell r="B134">
            <v>2</v>
          </cell>
          <cell r="C134">
            <v>6</v>
          </cell>
          <cell r="D134" t="str">
            <v>精英毒牙</v>
          </cell>
          <cell r="E134">
            <v>14</v>
          </cell>
          <cell r="F134">
            <v>94586</v>
          </cell>
          <cell r="G134">
            <v>1</v>
          </cell>
          <cell r="H134">
            <v>1</v>
          </cell>
          <cell r="I134">
            <v>6</v>
          </cell>
          <cell r="J134">
            <v>0</v>
          </cell>
          <cell r="K134">
            <v>0</v>
          </cell>
          <cell r="L134"/>
          <cell r="M134">
            <v>2</v>
          </cell>
          <cell r="N134">
            <v>1</v>
          </cell>
          <cell r="O134">
            <v>3</v>
          </cell>
          <cell r="P134">
            <v>6205</v>
          </cell>
          <cell r="Q134">
            <v>3</v>
          </cell>
          <cell r="R134">
            <v>6006</v>
          </cell>
          <cell r="S134">
            <v>506206</v>
          </cell>
          <cell r="T134">
            <v>266004</v>
          </cell>
          <cell r="U134">
            <v>3</v>
          </cell>
          <cell r="V134">
            <v>266001</v>
          </cell>
          <cell r="W134">
            <v>266002</v>
          </cell>
          <cell r="X134">
            <v>266003</v>
          </cell>
          <cell r="Y134"/>
          <cell r="Z134"/>
          <cell r="AA134"/>
          <cell r="AB134"/>
          <cell r="AC134"/>
          <cell r="AD134"/>
          <cell r="AE134"/>
          <cell r="AF134">
            <v>3</v>
          </cell>
          <cell r="AG134">
            <v>112</v>
          </cell>
          <cell r="AH134">
            <v>113</v>
          </cell>
          <cell r="AI134">
            <v>114</v>
          </cell>
          <cell r="AJ134"/>
          <cell r="AK134"/>
          <cell r="AL134"/>
          <cell r="AM134"/>
          <cell r="AN134"/>
          <cell r="AO134"/>
          <cell r="AP134"/>
          <cell r="AQ134">
            <v>0</v>
          </cell>
          <cell r="AR134">
            <v>0</v>
          </cell>
        </row>
        <row r="135">
          <cell r="A135">
            <v>6207</v>
          </cell>
          <cell r="B135">
            <v>2</v>
          </cell>
          <cell r="C135">
            <v>6</v>
          </cell>
          <cell r="D135" t="str">
            <v>精英织田</v>
          </cell>
          <cell r="E135">
            <v>14</v>
          </cell>
          <cell r="F135">
            <v>102129</v>
          </cell>
          <cell r="G135">
            <v>1</v>
          </cell>
          <cell r="H135">
            <v>1</v>
          </cell>
          <cell r="I135">
            <v>6</v>
          </cell>
          <cell r="J135">
            <v>0</v>
          </cell>
          <cell r="K135">
            <v>0</v>
          </cell>
          <cell r="L135"/>
          <cell r="M135">
            <v>2</v>
          </cell>
          <cell r="N135">
            <v>1</v>
          </cell>
          <cell r="O135">
            <v>3</v>
          </cell>
          <cell r="P135">
            <v>6206</v>
          </cell>
          <cell r="Q135">
            <v>3</v>
          </cell>
          <cell r="R135">
            <v>6007</v>
          </cell>
          <cell r="S135">
            <v>506207</v>
          </cell>
          <cell r="T135">
            <v>267004</v>
          </cell>
          <cell r="U135">
            <v>3</v>
          </cell>
          <cell r="V135">
            <v>267001</v>
          </cell>
          <cell r="W135">
            <v>267002</v>
          </cell>
          <cell r="X135">
            <v>267003</v>
          </cell>
          <cell r="Y135"/>
          <cell r="Z135"/>
          <cell r="AA135"/>
          <cell r="AB135"/>
          <cell r="AC135"/>
          <cell r="AD135"/>
          <cell r="AE135"/>
          <cell r="AF135">
            <v>3</v>
          </cell>
          <cell r="AG135">
            <v>219</v>
          </cell>
          <cell r="AH135">
            <v>220</v>
          </cell>
          <cell r="AI135">
            <v>221</v>
          </cell>
          <cell r="AJ135"/>
          <cell r="AK135"/>
          <cell r="AL135"/>
          <cell r="AM135"/>
          <cell r="AN135"/>
          <cell r="AO135"/>
          <cell r="AP135"/>
          <cell r="AQ135">
            <v>0</v>
          </cell>
          <cell r="AR135">
            <v>0</v>
          </cell>
        </row>
        <row r="136">
          <cell r="A136">
            <v>6208</v>
          </cell>
          <cell r="B136">
            <v>2</v>
          </cell>
          <cell r="C136">
            <v>6</v>
          </cell>
          <cell r="D136" t="str">
            <v>精英太乙部下</v>
          </cell>
          <cell r="E136">
            <v>14</v>
          </cell>
          <cell r="F136">
            <v>112880</v>
          </cell>
          <cell r="G136">
            <v>1</v>
          </cell>
          <cell r="H136">
            <v>1</v>
          </cell>
          <cell r="I136">
            <v>6</v>
          </cell>
          <cell r="J136">
            <v>0</v>
          </cell>
          <cell r="K136">
            <v>0</v>
          </cell>
          <cell r="L136"/>
          <cell r="M136">
            <v>2</v>
          </cell>
          <cell r="N136">
            <v>1</v>
          </cell>
          <cell r="O136">
            <v>3</v>
          </cell>
          <cell r="P136">
            <v>6207</v>
          </cell>
          <cell r="Q136">
            <v>3</v>
          </cell>
          <cell r="R136">
            <v>6008</v>
          </cell>
          <cell r="S136">
            <v>506208</v>
          </cell>
          <cell r="T136">
            <v>268004</v>
          </cell>
          <cell r="U136">
            <v>3</v>
          </cell>
          <cell r="V136">
            <v>268001</v>
          </cell>
          <cell r="W136">
            <v>268002</v>
          </cell>
          <cell r="X136">
            <v>268003</v>
          </cell>
          <cell r="Y136"/>
          <cell r="Z136"/>
          <cell r="AA136"/>
          <cell r="AB136"/>
          <cell r="AC136"/>
          <cell r="AD136"/>
          <cell r="AE136"/>
          <cell r="AF136">
            <v>3</v>
          </cell>
          <cell r="AG136">
            <v>219</v>
          </cell>
          <cell r="AH136">
            <v>220</v>
          </cell>
          <cell r="AI136">
            <v>221</v>
          </cell>
          <cell r="AJ136"/>
          <cell r="AK136"/>
          <cell r="AL136"/>
          <cell r="AM136"/>
          <cell r="AN136"/>
          <cell r="AO136"/>
          <cell r="AP136"/>
          <cell r="AQ136">
            <v>0</v>
          </cell>
          <cell r="AR136">
            <v>0</v>
          </cell>
        </row>
        <row r="137">
          <cell r="A137">
            <v>6209</v>
          </cell>
          <cell r="B137">
            <v>2</v>
          </cell>
          <cell r="C137">
            <v>6</v>
          </cell>
          <cell r="D137" t="str">
            <v>精英太乙</v>
          </cell>
          <cell r="E137">
            <v>14</v>
          </cell>
          <cell r="F137">
            <v>121562</v>
          </cell>
          <cell r="G137">
            <v>1</v>
          </cell>
          <cell r="H137">
            <v>1</v>
          </cell>
          <cell r="I137">
            <v>6</v>
          </cell>
          <cell r="J137">
            <v>0</v>
          </cell>
          <cell r="K137">
            <v>0</v>
          </cell>
          <cell r="L137"/>
          <cell r="M137">
            <v>2</v>
          </cell>
          <cell r="N137">
            <v>1</v>
          </cell>
          <cell r="O137">
            <v>3</v>
          </cell>
          <cell r="P137">
            <v>6208</v>
          </cell>
          <cell r="Q137">
            <v>3</v>
          </cell>
          <cell r="R137">
            <v>6009</v>
          </cell>
          <cell r="S137">
            <v>506209</v>
          </cell>
          <cell r="T137">
            <v>269004</v>
          </cell>
          <cell r="U137">
            <v>3</v>
          </cell>
          <cell r="V137">
            <v>269001</v>
          </cell>
          <cell r="W137">
            <v>269002</v>
          </cell>
          <cell r="X137">
            <v>269003</v>
          </cell>
          <cell r="Y137"/>
          <cell r="Z137"/>
          <cell r="AA137"/>
          <cell r="AB137"/>
          <cell r="AC137"/>
          <cell r="AD137"/>
          <cell r="AE137"/>
          <cell r="AF137">
            <v>3</v>
          </cell>
          <cell r="AG137">
            <v>219</v>
          </cell>
          <cell r="AH137">
            <v>220</v>
          </cell>
          <cell r="AI137">
            <v>221</v>
          </cell>
          <cell r="AJ137"/>
          <cell r="AK137"/>
          <cell r="AL137"/>
          <cell r="AM137"/>
          <cell r="AN137"/>
          <cell r="AO137"/>
          <cell r="AP137"/>
          <cell r="AQ137">
            <v>0</v>
          </cell>
          <cell r="AR137">
            <v>0</v>
          </cell>
        </row>
        <row r="138">
          <cell r="A138">
            <v>7201</v>
          </cell>
          <cell r="B138">
            <v>2</v>
          </cell>
          <cell r="C138">
            <v>7</v>
          </cell>
          <cell r="D138" t="str">
            <v>精英白虎堂</v>
          </cell>
          <cell r="E138">
            <v>14</v>
          </cell>
          <cell r="F138">
            <v>113170</v>
          </cell>
          <cell r="G138">
            <v>1</v>
          </cell>
          <cell r="H138">
            <v>1</v>
          </cell>
          <cell r="I138">
            <v>6</v>
          </cell>
          <cell r="J138">
            <v>0</v>
          </cell>
          <cell r="K138">
            <v>0</v>
          </cell>
          <cell r="L138"/>
          <cell r="M138">
            <v>2</v>
          </cell>
          <cell r="N138">
            <v>1</v>
          </cell>
          <cell r="O138">
            <v>3</v>
          </cell>
          <cell r="P138">
            <v>6209</v>
          </cell>
          <cell r="Q138">
            <v>3</v>
          </cell>
          <cell r="R138">
            <v>7001</v>
          </cell>
          <cell r="S138">
            <v>507201</v>
          </cell>
          <cell r="T138">
            <v>271004</v>
          </cell>
          <cell r="U138">
            <v>3</v>
          </cell>
          <cell r="V138">
            <v>271001</v>
          </cell>
          <cell r="W138">
            <v>271002</v>
          </cell>
          <cell r="X138">
            <v>271003</v>
          </cell>
          <cell r="Y138"/>
          <cell r="Z138"/>
          <cell r="AA138"/>
          <cell r="AB138"/>
          <cell r="AC138"/>
          <cell r="AD138"/>
          <cell r="AE138"/>
          <cell r="AF138">
            <v>3</v>
          </cell>
          <cell r="AG138">
            <v>428</v>
          </cell>
          <cell r="AH138">
            <v>429</v>
          </cell>
          <cell r="AI138">
            <v>448</v>
          </cell>
          <cell r="AJ138"/>
          <cell r="AK138"/>
          <cell r="AL138"/>
          <cell r="AM138"/>
          <cell r="AN138"/>
          <cell r="AO138"/>
          <cell r="AP138"/>
          <cell r="AQ138">
            <v>0</v>
          </cell>
          <cell r="AR138">
            <v>0</v>
          </cell>
        </row>
        <row r="139">
          <cell r="A139">
            <v>7202</v>
          </cell>
          <cell r="B139">
            <v>2</v>
          </cell>
          <cell r="C139">
            <v>7</v>
          </cell>
          <cell r="D139" t="str">
            <v>精英玄武堂</v>
          </cell>
          <cell r="E139">
            <v>14</v>
          </cell>
          <cell r="F139">
            <v>121970</v>
          </cell>
          <cell r="G139">
            <v>1</v>
          </cell>
          <cell r="H139">
            <v>1</v>
          </cell>
          <cell r="I139">
            <v>6</v>
          </cell>
          <cell r="J139">
            <v>0</v>
          </cell>
          <cell r="K139">
            <v>0</v>
          </cell>
          <cell r="L139"/>
          <cell r="M139">
            <v>2</v>
          </cell>
          <cell r="N139">
            <v>1</v>
          </cell>
          <cell r="O139">
            <v>3</v>
          </cell>
          <cell r="P139">
            <v>7201</v>
          </cell>
          <cell r="Q139">
            <v>3</v>
          </cell>
          <cell r="R139">
            <v>7002</v>
          </cell>
          <cell r="S139">
            <v>507202</v>
          </cell>
          <cell r="T139">
            <v>272004</v>
          </cell>
          <cell r="U139">
            <v>3</v>
          </cell>
          <cell r="V139">
            <v>272001</v>
          </cell>
          <cell r="W139">
            <v>272002</v>
          </cell>
          <cell r="X139">
            <v>272003</v>
          </cell>
          <cell r="Y139"/>
          <cell r="Z139"/>
          <cell r="AA139"/>
          <cell r="AB139"/>
          <cell r="AC139"/>
          <cell r="AD139"/>
          <cell r="AE139"/>
          <cell r="AF139">
            <v>3</v>
          </cell>
          <cell r="AG139">
            <v>410</v>
          </cell>
          <cell r="AH139">
            <v>411</v>
          </cell>
          <cell r="AI139">
            <v>412</v>
          </cell>
          <cell r="AJ139"/>
          <cell r="AK139"/>
          <cell r="AL139"/>
          <cell r="AM139"/>
          <cell r="AN139"/>
          <cell r="AO139"/>
          <cell r="AP139"/>
          <cell r="AQ139">
            <v>0</v>
          </cell>
          <cell r="AR139">
            <v>0</v>
          </cell>
        </row>
        <row r="140">
          <cell r="A140">
            <v>7203</v>
          </cell>
          <cell r="B140">
            <v>2</v>
          </cell>
          <cell r="C140">
            <v>7</v>
          </cell>
          <cell r="D140" t="str">
            <v>精英朱雀堂</v>
          </cell>
          <cell r="E140">
            <v>14</v>
          </cell>
          <cell r="F140">
            <v>131338</v>
          </cell>
          <cell r="G140">
            <v>1</v>
          </cell>
          <cell r="H140">
            <v>1</v>
          </cell>
          <cell r="I140">
            <v>6</v>
          </cell>
          <cell r="J140">
            <v>0</v>
          </cell>
          <cell r="K140">
            <v>0</v>
          </cell>
          <cell r="L140"/>
          <cell r="M140">
            <v>2</v>
          </cell>
          <cell r="N140">
            <v>1</v>
          </cell>
          <cell r="O140">
            <v>3</v>
          </cell>
          <cell r="P140">
            <v>7202</v>
          </cell>
          <cell r="Q140">
            <v>3</v>
          </cell>
          <cell r="R140">
            <v>7003</v>
          </cell>
          <cell r="S140">
            <v>507203</v>
          </cell>
          <cell r="T140">
            <v>273004</v>
          </cell>
          <cell r="U140">
            <v>3</v>
          </cell>
          <cell r="V140">
            <v>273001</v>
          </cell>
          <cell r="W140">
            <v>273002</v>
          </cell>
          <cell r="X140">
            <v>273003</v>
          </cell>
          <cell r="Y140"/>
          <cell r="Z140"/>
          <cell r="AA140"/>
          <cell r="AB140"/>
          <cell r="AC140"/>
          <cell r="AD140"/>
          <cell r="AE140"/>
          <cell r="AF140">
            <v>3</v>
          </cell>
          <cell r="AG140">
            <v>366</v>
          </cell>
          <cell r="AH140">
            <v>367</v>
          </cell>
          <cell r="AI140">
            <v>368</v>
          </cell>
          <cell r="AJ140"/>
          <cell r="AK140"/>
          <cell r="AL140"/>
          <cell r="AM140"/>
          <cell r="AN140"/>
          <cell r="AO140"/>
          <cell r="AP140"/>
          <cell r="AQ140">
            <v>0</v>
          </cell>
          <cell r="AR140">
            <v>0</v>
          </cell>
        </row>
        <row r="141">
          <cell r="A141">
            <v>7204</v>
          </cell>
          <cell r="B141">
            <v>2</v>
          </cell>
          <cell r="C141">
            <v>7</v>
          </cell>
          <cell r="D141" t="str">
            <v>精英青龙堂</v>
          </cell>
          <cell r="E141">
            <v>14</v>
          </cell>
          <cell r="F141">
            <v>141853</v>
          </cell>
          <cell r="G141">
            <v>1</v>
          </cell>
          <cell r="H141">
            <v>1</v>
          </cell>
          <cell r="I141">
            <v>6</v>
          </cell>
          <cell r="J141">
            <v>0</v>
          </cell>
          <cell r="K141">
            <v>0</v>
          </cell>
          <cell r="L141"/>
          <cell r="M141">
            <v>2</v>
          </cell>
          <cell r="N141">
            <v>1</v>
          </cell>
          <cell r="O141">
            <v>3</v>
          </cell>
          <cell r="P141">
            <v>7203</v>
          </cell>
          <cell r="Q141">
            <v>3</v>
          </cell>
          <cell r="R141">
            <v>7004</v>
          </cell>
          <cell r="S141">
            <v>507204</v>
          </cell>
          <cell r="T141">
            <v>274004</v>
          </cell>
          <cell r="U141">
            <v>3</v>
          </cell>
          <cell r="V141">
            <v>274001</v>
          </cell>
          <cell r="W141">
            <v>274002</v>
          </cell>
          <cell r="X141">
            <v>274003</v>
          </cell>
          <cell r="Y141"/>
          <cell r="Z141"/>
          <cell r="AA141"/>
          <cell r="AB141"/>
          <cell r="AC141"/>
          <cell r="AD141"/>
          <cell r="AE141"/>
          <cell r="AF141">
            <v>3</v>
          </cell>
          <cell r="AG141">
            <v>366</v>
          </cell>
          <cell r="AH141">
            <v>367</v>
          </cell>
          <cell r="AI141">
            <v>368</v>
          </cell>
          <cell r="AJ141"/>
          <cell r="AK141"/>
          <cell r="AL141"/>
          <cell r="AM141"/>
          <cell r="AN141"/>
          <cell r="AO141"/>
          <cell r="AP141"/>
          <cell r="AQ141">
            <v>0</v>
          </cell>
          <cell r="AR141">
            <v>0</v>
          </cell>
        </row>
        <row r="142">
          <cell r="A142">
            <v>7205</v>
          </cell>
          <cell r="B142">
            <v>2</v>
          </cell>
          <cell r="C142">
            <v>7</v>
          </cell>
          <cell r="D142" t="str">
            <v>精英佐维</v>
          </cell>
          <cell r="E142">
            <v>14</v>
          </cell>
          <cell r="F142">
            <v>152838</v>
          </cell>
          <cell r="G142">
            <v>1</v>
          </cell>
          <cell r="H142">
            <v>1</v>
          </cell>
          <cell r="I142">
            <v>6</v>
          </cell>
          <cell r="J142">
            <v>0</v>
          </cell>
          <cell r="K142">
            <v>0</v>
          </cell>
          <cell r="L142"/>
          <cell r="M142">
            <v>2</v>
          </cell>
          <cell r="N142">
            <v>1</v>
          </cell>
          <cell r="O142">
            <v>3</v>
          </cell>
          <cell r="P142">
            <v>7204</v>
          </cell>
          <cell r="Q142">
            <v>3</v>
          </cell>
          <cell r="R142">
            <v>7005</v>
          </cell>
          <cell r="S142">
            <v>507205</v>
          </cell>
          <cell r="T142">
            <v>275004</v>
          </cell>
          <cell r="U142">
            <v>3</v>
          </cell>
          <cell r="V142">
            <v>275001</v>
          </cell>
          <cell r="W142">
            <v>275002</v>
          </cell>
          <cell r="X142">
            <v>275003</v>
          </cell>
          <cell r="Y142"/>
          <cell r="Z142"/>
          <cell r="AA142"/>
          <cell r="AB142"/>
          <cell r="AC142"/>
          <cell r="AD142"/>
          <cell r="AE142"/>
          <cell r="AF142">
            <v>3</v>
          </cell>
          <cell r="AG142">
            <v>274</v>
          </cell>
          <cell r="AH142">
            <v>275</v>
          </cell>
          <cell r="AI142">
            <v>276</v>
          </cell>
          <cell r="AJ142"/>
          <cell r="AK142"/>
          <cell r="AL142"/>
          <cell r="AM142"/>
          <cell r="AN142"/>
          <cell r="AO142"/>
          <cell r="AP142"/>
          <cell r="AQ142">
            <v>0</v>
          </cell>
          <cell r="AR142">
            <v>0</v>
          </cell>
        </row>
        <row r="143">
          <cell r="A143">
            <v>7206</v>
          </cell>
          <cell r="B143">
            <v>2</v>
          </cell>
          <cell r="C143">
            <v>7</v>
          </cell>
          <cell r="D143" t="str">
            <v>精英傲虎</v>
          </cell>
          <cell r="E143">
            <v>14</v>
          </cell>
          <cell r="F143">
            <v>164598</v>
          </cell>
          <cell r="G143">
            <v>1</v>
          </cell>
          <cell r="H143">
            <v>1</v>
          </cell>
          <cell r="I143">
            <v>6</v>
          </cell>
          <cell r="J143">
            <v>0</v>
          </cell>
          <cell r="K143">
            <v>0</v>
          </cell>
          <cell r="L143"/>
          <cell r="M143">
            <v>2</v>
          </cell>
          <cell r="N143">
            <v>1</v>
          </cell>
          <cell r="O143">
            <v>3</v>
          </cell>
          <cell r="P143">
            <v>7205</v>
          </cell>
          <cell r="Q143">
            <v>3</v>
          </cell>
          <cell r="R143">
            <v>7006</v>
          </cell>
          <cell r="S143">
            <v>507206</v>
          </cell>
          <cell r="T143">
            <v>276004</v>
          </cell>
          <cell r="U143">
            <v>3</v>
          </cell>
          <cell r="V143">
            <v>276001</v>
          </cell>
          <cell r="W143">
            <v>276002</v>
          </cell>
          <cell r="X143">
            <v>276003</v>
          </cell>
          <cell r="Y143"/>
          <cell r="Z143"/>
          <cell r="AA143"/>
          <cell r="AB143"/>
          <cell r="AC143"/>
          <cell r="AD143"/>
          <cell r="AE143"/>
          <cell r="AF143">
            <v>3</v>
          </cell>
          <cell r="AG143">
            <v>246</v>
          </cell>
          <cell r="AH143">
            <v>247</v>
          </cell>
          <cell r="AI143">
            <v>248</v>
          </cell>
          <cell r="AJ143"/>
          <cell r="AK143"/>
          <cell r="AL143"/>
          <cell r="AM143"/>
          <cell r="AN143"/>
          <cell r="AO143"/>
          <cell r="AP143"/>
          <cell r="AQ143">
            <v>0</v>
          </cell>
          <cell r="AR143">
            <v>0</v>
          </cell>
        </row>
        <row r="144">
          <cell r="A144">
            <v>7207</v>
          </cell>
          <cell r="B144">
            <v>2</v>
          </cell>
          <cell r="C144">
            <v>7</v>
          </cell>
          <cell r="D144" t="str">
            <v>精英狂龙</v>
          </cell>
          <cell r="E144">
            <v>14</v>
          </cell>
          <cell r="F144">
            <v>176268</v>
          </cell>
          <cell r="G144">
            <v>1</v>
          </cell>
          <cell r="H144">
            <v>1</v>
          </cell>
          <cell r="I144">
            <v>6</v>
          </cell>
          <cell r="J144">
            <v>0</v>
          </cell>
          <cell r="K144">
            <v>0</v>
          </cell>
          <cell r="L144"/>
          <cell r="M144">
            <v>2</v>
          </cell>
          <cell r="N144">
            <v>1</v>
          </cell>
          <cell r="O144">
            <v>3</v>
          </cell>
          <cell r="P144">
            <v>7206</v>
          </cell>
          <cell r="Q144">
            <v>3</v>
          </cell>
          <cell r="R144">
            <v>7007</v>
          </cell>
          <cell r="S144">
            <v>507207</v>
          </cell>
          <cell r="T144">
            <v>277004</v>
          </cell>
          <cell r="U144">
            <v>3</v>
          </cell>
          <cell r="V144">
            <v>277001</v>
          </cell>
          <cell r="W144">
            <v>277002</v>
          </cell>
          <cell r="X144">
            <v>277003</v>
          </cell>
          <cell r="Y144"/>
          <cell r="Z144"/>
          <cell r="AA144"/>
          <cell r="AB144"/>
          <cell r="AC144"/>
          <cell r="AD144"/>
          <cell r="AE144"/>
          <cell r="AF144">
            <v>3</v>
          </cell>
          <cell r="AG144">
            <v>428</v>
          </cell>
          <cell r="AH144">
            <v>429</v>
          </cell>
          <cell r="AI144">
            <v>448</v>
          </cell>
          <cell r="AJ144"/>
          <cell r="AK144"/>
          <cell r="AL144"/>
          <cell r="AM144"/>
          <cell r="AN144"/>
          <cell r="AO144"/>
          <cell r="AP144"/>
          <cell r="AQ144">
            <v>0</v>
          </cell>
          <cell r="AR144">
            <v>0</v>
          </cell>
        </row>
        <row r="145">
          <cell r="A145">
            <v>7208</v>
          </cell>
          <cell r="B145">
            <v>2</v>
          </cell>
          <cell r="C145">
            <v>7</v>
          </cell>
          <cell r="D145" t="str">
            <v>精英山崎</v>
          </cell>
          <cell r="E145">
            <v>14</v>
          </cell>
          <cell r="F145">
            <v>193195</v>
          </cell>
          <cell r="G145">
            <v>1</v>
          </cell>
          <cell r="H145">
            <v>1</v>
          </cell>
          <cell r="I145">
            <v>6</v>
          </cell>
          <cell r="J145">
            <v>0</v>
          </cell>
          <cell r="K145">
            <v>0</v>
          </cell>
          <cell r="L145"/>
          <cell r="M145">
            <v>2</v>
          </cell>
          <cell r="N145">
            <v>1</v>
          </cell>
          <cell r="O145">
            <v>3</v>
          </cell>
          <cell r="P145">
            <v>7207</v>
          </cell>
          <cell r="Q145">
            <v>3</v>
          </cell>
          <cell r="R145">
            <v>7008</v>
          </cell>
          <cell r="S145">
            <v>507208</v>
          </cell>
          <cell r="T145">
            <v>278004</v>
          </cell>
          <cell r="U145">
            <v>3</v>
          </cell>
          <cell r="V145">
            <v>278001</v>
          </cell>
          <cell r="W145">
            <v>278002</v>
          </cell>
          <cell r="X145">
            <v>278003</v>
          </cell>
          <cell r="Y145"/>
          <cell r="Z145"/>
          <cell r="AA145"/>
          <cell r="AB145"/>
          <cell r="AC145"/>
          <cell r="AD145"/>
          <cell r="AE145"/>
          <cell r="AF145">
            <v>3</v>
          </cell>
          <cell r="AG145">
            <v>410</v>
          </cell>
          <cell r="AH145">
            <v>411</v>
          </cell>
          <cell r="AI145">
            <v>412</v>
          </cell>
          <cell r="AJ145"/>
          <cell r="AK145"/>
          <cell r="AL145"/>
          <cell r="AM145"/>
          <cell r="AN145"/>
          <cell r="AO145"/>
          <cell r="AP145"/>
          <cell r="AQ145">
            <v>0</v>
          </cell>
          <cell r="AR145">
            <v>0</v>
          </cell>
        </row>
        <row r="146">
          <cell r="A146">
            <v>7209</v>
          </cell>
          <cell r="B146">
            <v>2</v>
          </cell>
          <cell r="C146">
            <v>7</v>
          </cell>
          <cell r="D146" t="str">
            <v>精英杀手首领</v>
          </cell>
          <cell r="E146">
            <v>14</v>
          </cell>
          <cell r="F146">
            <v>206312</v>
          </cell>
          <cell r="G146">
            <v>1</v>
          </cell>
          <cell r="H146">
            <v>1</v>
          </cell>
          <cell r="I146">
            <v>6</v>
          </cell>
          <cell r="J146">
            <v>0</v>
          </cell>
          <cell r="K146">
            <v>0</v>
          </cell>
          <cell r="L146"/>
          <cell r="M146">
            <v>2</v>
          </cell>
          <cell r="N146">
            <v>1</v>
          </cell>
          <cell r="O146">
            <v>3</v>
          </cell>
          <cell r="P146">
            <v>7208</v>
          </cell>
          <cell r="Q146">
            <v>3</v>
          </cell>
          <cell r="R146">
            <v>7009</v>
          </cell>
          <cell r="S146">
            <v>507209</v>
          </cell>
          <cell r="T146">
            <v>279004</v>
          </cell>
          <cell r="U146">
            <v>3</v>
          </cell>
          <cell r="V146">
            <v>279001</v>
          </cell>
          <cell r="W146">
            <v>279002</v>
          </cell>
          <cell r="X146">
            <v>279003</v>
          </cell>
          <cell r="Y146"/>
          <cell r="Z146"/>
          <cell r="AA146"/>
          <cell r="AB146"/>
          <cell r="AC146"/>
          <cell r="AD146"/>
          <cell r="AE146"/>
          <cell r="AF146">
            <v>3</v>
          </cell>
          <cell r="AG146">
            <v>366</v>
          </cell>
          <cell r="AH146">
            <v>367</v>
          </cell>
          <cell r="AI146">
            <v>368</v>
          </cell>
          <cell r="AJ146"/>
          <cell r="AK146"/>
          <cell r="AL146"/>
          <cell r="AM146"/>
          <cell r="AN146"/>
          <cell r="AO146"/>
          <cell r="AP146"/>
          <cell r="AQ146">
            <v>0</v>
          </cell>
          <cell r="AR146">
            <v>0</v>
          </cell>
        </row>
        <row r="147">
          <cell r="A147">
            <v>8201</v>
          </cell>
          <cell r="B147">
            <v>2</v>
          </cell>
          <cell r="C147">
            <v>8</v>
          </cell>
          <cell r="D147" t="str">
            <v>精英复仇靓坤</v>
          </cell>
          <cell r="E147">
            <v>14</v>
          </cell>
          <cell r="F147">
            <v>190924</v>
          </cell>
          <cell r="G147">
            <v>1</v>
          </cell>
          <cell r="H147">
            <v>1</v>
          </cell>
          <cell r="I147">
            <v>6</v>
          </cell>
          <cell r="J147">
            <v>0</v>
          </cell>
          <cell r="K147">
            <v>0</v>
          </cell>
          <cell r="L147"/>
          <cell r="M147">
            <v>2</v>
          </cell>
          <cell r="N147">
            <v>1</v>
          </cell>
          <cell r="O147">
            <v>3</v>
          </cell>
          <cell r="P147">
            <v>7209</v>
          </cell>
          <cell r="Q147">
            <v>3</v>
          </cell>
          <cell r="R147">
            <v>8001</v>
          </cell>
          <cell r="S147">
            <v>508201</v>
          </cell>
          <cell r="T147">
            <v>281004</v>
          </cell>
          <cell r="U147">
            <v>3</v>
          </cell>
          <cell r="V147">
            <v>281001</v>
          </cell>
          <cell r="W147">
            <v>281002</v>
          </cell>
          <cell r="X147">
            <v>281003</v>
          </cell>
          <cell r="Y147"/>
          <cell r="Z147"/>
          <cell r="AA147"/>
          <cell r="AB147"/>
          <cell r="AC147"/>
          <cell r="AD147"/>
          <cell r="AE147"/>
          <cell r="AF147">
            <v>3</v>
          </cell>
          <cell r="AG147">
            <v>920</v>
          </cell>
          <cell r="AH147">
            <v>921</v>
          </cell>
          <cell r="AI147">
            <v>922</v>
          </cell>
          <cell r="AJ147"/>
          <cell r="AK147"/>
          <cell r="AL147"/>
          <cell r="AM147"/>
          <cell r="AN147"/>
          <cell r="AO147"/>
          <cell r="AP147"/>
          <cell r="AQ147">
            <v>0</v>
          </cell>
          <cell r="AR147">
            <v>0</v>
          </cell>
        </row>
        <row r="148">
          <cell r="A148">
            <v>8202</v>
          </cell>
          <cell r="B148">
            <v>2</v>
          </cell>
          <cell r="C148">
            <v>8</v>
          </cell>
          <cell r="D148" t="str">
            <v>精英复仇乌鸦</v>
          </cell>
          <cell r="E148">
            <v>14</v>
          </cell>
          <cell r="F148">
            <v>204662</v>
          </cell>
          <cell r="G148">
            <v>1</v>
          </cell>
          <cell r="H148">
            <v>1</v>
          </cell>
          <cell r="I148">
            <v>6</v>
          </cell>
          <cell r="J148">
            <v>0</v>
          </cell>
          <cell r="K148">
            <v>0</v>
          </cell>
          <cell r="L148"/>
          <cell r="M148">
            <v>2</v>
          </cell>
          <cell r="N148">
            <v>1</v>
          </cell>
          <cell r="O148">
            <v>3</v>
          </cell>
          <cell r="P148">
            <v>8201</v>
          </cell>
          <cell r="Q148">
            <v>3</v>
          </cell>
          <cell r="R148">
            <v>8002</v>
          </cell>
          <cell r="S148">
            <v>508202</v>
          </cell>
          <cell r="T148">
            <v>282004</v>
          </cell>
          <cell r="U148">
            <v>3</v>
          </cell>
          <cell r="V148">
            <v>282001</v>
          </cell>
          <cell r="W148">
            <v>282002</v>
          </cell>
          <cell r="X148">
            <v>282003</v>
          </cell>
          <cell r="Y148"/>
          <cell r="Z148"/>
          <cell r="AA148"/>
          <cell r="AB148"/>
          <cell r="AC148"/>
          <cell r="AD148"/>
          <cell r="AE148"/>
          <cell r="AF148">
            <v>3</v>
          </cell>
          <cell r="AG148">
            <v>513</v>
          </cell>
          <cell r="AH148">
            <v>514</v>
          </cell>
          <cell r="AI148">
            <v>515</v>
          </cell>
          <cell r="AJ148"/>
          <cell r="AK148"/>
          <cell r="AL148"/>
          <cell r="AM148"/>
          <cell r="AN148"/>
          <cell r="AO148"/>
          <cell r="AP148"/>
          <cell r="AQ148">
            <v>0</v>
          </cell>
          <cell r="AR148">
            <v>0</v>
          </cell>
        </row>
        <row r="149">
          <cell r="A149">
            <v>8203</v>
          </cell>
          <cell r="B149">
            <v>2</v>
          </cell>
          <cell r="C149">
            <v>8</v>
          </cell>
          <cell r="D149" t="str">
            <v>精英复仇司徒</v>
          </cell>
          <cell r="E149">
            <v>14</v>
          </cell>
          <cell r="F149">
            <v>219484</v>
          </cell>
          <cell r="G149">
            <v>1</v>
          </cell>
          <cell r="H149">
            <v>1</v>
          </cell>
          <cell r="I149">
            <v>6</v>
          </cell>
          <cell r="J149">
            <v>0</v>
          </cell>
          <cell r="K149">
            <v>0</v>
          </cell>
          <cell r="L149"/>
          <cell r="M149">
            <v>2</v>
          </cell>
          <cell r="N149">
            <v>1</v>
          </cell>
          <cell r="O149">
            <v>3</v>
          </cell>
          <cell r="P149">
            <v>8202</v>
          </cell>
          <cell r="Q149">
            <v>3</v>
          </cell>
          <cell r="R149">
            <v>8003</v>
          </cell>
          <cell r="S149">
            <v>508203</v>
          </cell>
          <cell r="T149">
            <v>283004</v>
          </cell>
          <cell r="U149">
            <v>3</v>
          </cell>
          <cell r="V149">
            <v>283001</v>
          </cell>
          <cell r="W149">
            <v>283002</v>
          </cell>
          <cell r="X149">
            <v>283003</v>
          </cell>
          <cell r="Y149"/>
          <cell r="Z149"/>
          <cell r="AA149"/>
          <cell r="AB149"/>
          <cell r="AC149"/>
          <cell r="AD149"/>
          <cell r="AE149"/>
          <cell r="AF149">
            <v>3</v>
          </cell>
          <cell r="AG149">
            <v>366</v>
          </cell>
          <cell r="AH149">
            <v>367</v>
          </cell>
          <cell r="AI149">
            <v>368</v>
          </cell>
          <cell r="AJ149"/>
          <cell r="AK149"/>
          <cell r="AL149"/>
          <cell r="AM149"/>
          <cell r="AN149"/>
          <cell r="AO149"/>
          <cell r="AP149"/>
          <cell r="AQ149">
            <v>0</v>
          </cell>
          <cell r="AR149">
            <v>0</v>
          </cell>
        </row>
        <row r="150">
          <cell r="A150">
            <v>8204</v>
          </cell>
          <cell r="B150">
            <v>2</v>
          </cell>
          <cell r="C150">
            <v>8</v>
          </cell>
          <cell r="D150" t="str">
            <v>精英生番</v>
          </cell>
          <cell r="E150">
            <v>14</v>
          </cell>
          <cell r="F150">
            <v>235432</v>
          </cell>
          <cell r="G150">
            <v>1</v>
          </cell>
          <cell r="H150">
            <v>1</v>
          </cell>
          <cell r="I150">
            <v>6</v>
          </cell>
          <cell r="J150">
            <v>0</v>
          </cell>
          <cell r="K150">
            <v>0</v>
          </cell>
          <cell r="L150"/>
          <cell r="M150">
            <v>2</v>
          </cell>
          <cell r="N150">
            <v>1</v>
          </cell>
          <cell r="O150">
            <v>3</v>
          </cell>
          <cell r="P150">
            <v>8203</v>
          </cell>
          <cell r="Q150">
            <v>3</v>
          </cell>
          <cell r="R150">
            <v>8004</v>
          </cell>
          <cell r="S150">
            <v>508204</v>
          </cell>
          <cell r="T150">
            <v>284004</v>
          </cell>
          <cell r="U150">
            <v>3</v>
          </cell>
          <cell r="V150">
            <v>284001</v>
          </cell>
          <cell r="W150">
            <v>284002</v>
          </cell>
          <cell r="X150">
            <v>284003</v>
          </cell>
          <cell r="Y150"/>
          <cell r="Z150"/>
          <cell r="AA150"/>
          <cell r="AB150"/>
          <cell r="AC150"/>
          <cell r="AD150"/>
          <cell r="AE150"/>
          <cell r="AF150">
            <v>3</v>
          </cell>
          <cell r="AG150">
            <v>198</v>
          </cell>
          <cell r="AH150">
            <v>199</v>
          </cell>
          <cell r="AI150">
            <v>200</v>
          </cell>
          <cell r="AJ150"/>
          <cell r="AK150"/>
          <cell r="AL150"/>
          <cell r="AM150"/>
          <cell r="AN150"/>
          <cell r="AO150"/>
          <cell r="AP150"/>
          <cell r="AQ150">
            <v>0</v>
          </cell>
          <cell r="AR150">
            <v>0</v>
          </cell>
        </row>
        <row r="151">
          <cell r="A151">
            <v>8205</v>
          </cell>
          <cell r="B151">
            <v>2</v>
          </cell>
          <cell r="C151">
            <v>8</v>
          </cell>
          <cell r="D151" t="str">
            <v>精英耀阳</v>
          </cell>
          <cell r="E151">
            <v>14</v>
          </cell>
          <cell r="F151">
            <v>252122</v>
          </cell>
          <cell r="G151">
            <v>1</v>
          </cell>
          <cell r="H151">
            <v>1</v>
          </cell>
          <cell r="I151">
            <v>6</v>
          </cell>
          <cell r="J151">
            <v>0</v>
          </cell>
          <cell r="K151">
            <v>0</v>
          </cell>
          <cell r="L151"/>
          <cell r="M151">
            <v>2</v>
          </cell>
          <cell r="N151">
            <v>1</v>
          </cell>
          <cell r="O151">
            <v>3</v>
          </cell>
          <cell r="P151">
            <v>8204</v>
          </cell>
          <cell r="Q151">
            <v>3</v>
          </cell>
          <cell r="R151">
            <v>8005</v>
          </cell>
          <cell r="S151">
            <v>508205</v>
          </cell>
          <cell r="T151">
            <v>285004</v>
          </cell>
          <cell r="U151">
            <v>3</v>
          </cell>
          <cell r="V151">
            <v>285001</v>
          </cell>
          <cell r="W151">
            <v>285002</v>
          </cell>
          <cell r="X151">
            <v>285003</v>
          </cell>
          <cell r="Y151"/>
          <cell r="Z151"/>
          <cell r="AA151"/>
          <cell r="AB151"/>
          <cell r="AC151"/>
          <cell r="AD151"/>
          <cell r="AE151"/>
          <cell r="AF151">
            <v>3</v>
          </cell>
          <cell r="AG151">
            <v>274</v>
          </cell>
          <cell r="AH151">
            <v>275</v>
          </cell>
          <cell r="AI151">
            <v>276</v>
          </cell>
          <cell r="AJ151"/>
          <cell r="AK151"/>
          <cell r="AL151"/>
          <cell r="AM151"/>
          <cell r="AN151"/>
          <cell r="AO151"/>
          <cell r="AP151"/>
          <cell r="AQ151">
            <v>0</v>
          </cell>
          <cell r="AR151">
            <v>0</v>
          </cell>
        </row>
        <row r="152">
          <cell r="A152">
            <v>8206</v>
          </cell>
          <cell r="B152">
            <v>2</v>
          </cell>
          <cell r="C152">
            <v>8</v>
          </cell>
          <cell r="D152" t="str">
            <v>精英赌王</v>
          </cell>
          <cell r="E152">
            <v>14</v>
          </cell>
          <cell r="F152">
            <v>286675</v>
          </cell>
          <cell r="G152">
            <v>1</v>
          </cell>
          <cell r="H152">
            <v>1</v>
          </cell>
          <cell r="I152">
            <v>6</v>
          </cell>
          <cell r="J152">
            <v>0</v>
          </cell>
          <cell r="K152">
            <v>0</v>
          </cell>
          <cell r="L152"/>
          <cell r="M152">
            <v>2</v>
          </cell>
          <cell r="N152">
            <v>1</v>
          </cell>
          <cell r="O152">
            <v>3</v>
          </cell>
          <cell r="P152">
            <v>8205</v>
          </cell>
          <cell r="Q152">
            <v>3</v>
          </cell>
          <cell r="R152">
            <v>8006</v>
          </cell>
          <cell r="S152">
            <v>508206</v>
          </cell>
          <cell r="T152">
            <v>286004</v>
          </cell>
          <cell r="U152">
            <v>3</v>
          </cell>
          <cell r="V152">
            <v>286001</v>
          </cell>
          <cell r="W152">
            <v>286002</v>
          </cell>
          <cell r="X152">
            <v>286003</v>
          </cell>
          <cell r="Y152"/>
          <cell r="Z152"/>
          <cell r="AA152"/>
          <cell r="AB152"/>
          <cell r="AC152"/>
          <cell r="AD152"/>
          <cell r="AE152"/>
          <cell r="AF152">
            <v>3</v>
          </cell>
          <cell r="AG152">
            <v>246</v>
          </cell>
          <cell r="AH152">
            <v>247</v>
          </cell>
          <cell r="AI152">
            <v>248</v>
          </cell>
          <cell r="AJ152"/>
          <cell r="AK152"/>
          <cell r="AL152"/>
          <cell r="AM152"/>
          <cell r="AN152"/>
          <cell r="AO152"/>
          <cell r="AP152"/>
          <cell r="AQ152">
            <v>0</v>
          </cell>
          <cell r="AR152">
            <v>0</v>
          </cell>
        </row>
        <row r="153">
          <cell r="A153">
            <v>8207</v>
          </cell>
          <cell r="B153">
            <v>2</v>
          </cell>
          <cell r="C153">
            <v>8</v>
          </cell>
          <cell r="D153" t="str">
            <v>精英地中海</v>
          </cell>
          <cell r="E153">
            <v>14</v>
          </cell>
          <cell r="F153">
            <v>305992</v>
          </cell>
          <cell r="G153">
            <v>1</v>
          </cell>
          <cell r="H153">
            <v>1</v>
          </cell>
          <cell r="I153">
            <v>6</v>
          </cell>
          <cell r="J153">
            <v>0</v>
          </cell>
          <cell r="K153">
            <v>0</v>
          </cell>
          <cell r="L153"/>
          <cell r="M153">
            <v>2</v>
          </cell>
          <cell r="N153">
            <v>1</v>
          </cell>
          <cell r="O153">
            <v>3</v>
          </cell>
          <cell r="P153">
            <v>8206</v>
          </cell>
          <cell r="Q153">
            <v>3</v>
          </cell>
          <cell r="R153">
            <v>8007</v>
          </cell>
          <cell r="S153">
            <v>508207</v>
          </cell>
          <cell r="T153">
            <v>287004</v>
          </cell>
          <cell r="U153">
            <v>3</v>
          </cell>
          <cell r="V153">
            <v>287001</v>
          </cell>
          <cell r="W153">
            <v>287002</v>
          </cell>
          <cell r="X153">
            <v>287003</v>
          </cell>
          <cell r="Y153"/>
          <cell r="Z153"/>
          <cell r="AA153"/>
          <cell r="AB153"/>
          <cell r="AC153"/>
          <cell r="AD153"/>
          <cell r="AE153"/>
          <cell r="AF153">
            <v>3</v>
          </cell>
          <cell r="AG153">
            <v>920</v>
          </cell>
          <cell r="AH153">
            <v>921</v>
          </cell>
          <cell r="AI153">
            <v>922</v>
          </cell>
          <cell r="AJ153"/>
          <cell r="AK153"/>
          <cell r="AL153"/>
          <cell r="AM153"/>
          <cell r="AN153"/>
          <cell r="AO153"/>
          <cell r="AP153"/>
          <cell r="AQ153">
            <v>0</v>
          </cell>
          <cell r="AR153">
            <v>0</v>
          </cell>
        </row>
        <row r="154">
          <cell r="A154">
            <v>8208</v>
          </cell>
          <cell r="B154">
            <v>2</v>
          </cell>
          <cell r="C154">
            <v>8</v>
          </cell>
          <cell r="D154" t="str">
            <v>精英山鸡</v>
          </cell>
          <cell r="E154">
            <v>14</v>
          </cell>
          <cell r="F154">
            <v>336618</v>
          </cell>
          <cell r="G154">
            <v>1</v>
          </cell>
          <cell r="H154">
            <v>1</v>
          </cell>
          <cell r="I154">
            <v>6</v>
          </cell>
          <cell r="J154">
            <v>0</v>
          </cell>
          <cell r="K154">
            <v>0</v>
          </cell>
          <cell r="L154"/>
          <cell r="M154">
            <v>2</v>
          </cell>
          <cell r="N154">
            <v>1</v>
          </cell>
          <cell r="O154">
            <v>3</v>
          </cell>
          <cell r="P154">
            <v>8207</v>
          </cell>
          <cell r="Q154">
            <v>3</v>
          </cell>
          <cell r="R154">
            <v>8008</v>
          </cell>
          <cell r="S154">
            <v>508208</v>
          </cell>
          <cell r="T154">
            <v>288004</v>
          </cell>
          <cell r="U154">
            <v>3</v>
          </cell>
          <cell r="V154">
            <v>288001</v>
          </cell>
          <cell r="W154">
            <v>288002</v>
          </cell>
          <cell r="X154">
            <v>288003</v>
          </cell>
          <cell r="Y154"/>
          <cell r="Z154"/>
          <cell r="AA154"/>
          <cell r="AB154"/>
          <cell r="AC154"/>
          <cell r="AD154"/>
          <cell r="AE154"/>
          <cell r="AF154">
            <v>3</v>
          </cell>
          <cell r="AG154">
            <v>513</v>
          </cell>
          <cell r="AH154">
            <v>514</v>
          </cell>
          <cell r="AI154">
            <v>515</v>
          </cell>
          <cell r="AJ154"/>
          <cell r="AK154"/>
          <cell r="AL154"/>
          <cell r="AM154"/>
          <cell r="AN154"/>
          <cell r="AO154"/>
          <cell r="AP154"/>
          <cell r="AQ154">
            <v>0</v>
          </cell>
          <cell r="AR154">
            <v>0</v>
          </cell>
        </row>
        <row r="155">
          <cell r="A155">
            <v>8209</v>
          </cell>
          <cell r="B155">
            <v>2</v>
          </cell>
          <cell r="C155">
            <v>8</v>
          </cell>
          <cell r="D155" t="str">
            <v>精英雷复轰</v>
          </cell>
          <cell r="E155">
            <v>14</v>
          </cell>
          <cell r="F155">
            <v>358836</v>
          </cell>
          <cell r="G155">
            <v>1</v>
          </cell>
          <cell r="H155">
            <v>1</v>
          </cell>
          <cell r="I155">
            <v>6</v>
          </cell>
          <cell r="J155">
            <v>0</v>
          </cell>
          <cell r="K155">
            <v>0</v>
          </cell>
          <cell r="L155"/>
          <cell r="M155">
            <v>2</v>
          </cell>
          <cell r="N155">
            <v>1</v>
          </cell>
          <cell r="O155">
            <v>3</v>
          </cell>
          <cell r="P155">
            <v>8208</v>
          </cell>
          <cell r="Q155">
            <v>3</v>
          </cell>
          <cell r="R155">
            <v>8009</v>
          </cell>
          <cell r="S155">
            <v>508209</v>
          </cell>
          <cell r="T155">
            <v>289004</v>
          </cell>
          <cell r="U155">
            <v>3</v>
          </cell>
          <cell r="V155">
            <v>289001</v>
          </cell>
          <cell r="W155">
            <v>289002</v>
          </cell>
          <cell r="X155">
            <v>289003</v>
          </cell>
          <cell r="Y155"/>
          <cell r="Z155"/>
          <cell r="AA155"/>
          <cell r="AB155"/>
          <cell r="AC155"/>
          <cell r="AD155"/>
          <cell r="AE155"/>
          <cell r="AF155">
            <v>3</v>
          </cell>
          <cell r="AG155">
            <v>366</v>
          </cell>
          <cell r="AH155">
            <v>367</v>
          </cell>
          <cell r="AI155">
            <v>368</v>
          </cell>
          <cell r="AJ155"/>
          <cell r="AK155"/>
          <cell r="AL155"/>
          <cell r="AM155"/>
          <cell r="AN155"/>
          <cell r="AO155"/>
          <cell r="AP155"/>
          <cell r="AQ155">
            <v>0</v>
          </cell>
          <cell r="AR155">
            <v>0</v>
          </cell>
        </row>
        <row r="156">
          <cell r="A156">
            <v>1301</v>
          </cell>
          <cell r="B156">
            <v>3</v>
          </cell>
          <cell r="C156">
            <v>1</v>
          </cell>
          <cell r="D156" t="str">
            <v>难度1（金币）</v>
          </cell>
          <cell r="E156">
            <v>12</v>
          </cell>
          <cell r="F156">
            <v>2533</v>
          </cell>
          <cell r="G156">
            <v>1</v>
          </cell>
          <cell r="H156">
            <v>1</v>
          </cell>
          <cell r="I156">
            <v>2</v>
          </cell>
          <cell r="J156">
            <v>300</v>
          </cell>
          <cell r="K156">
            <v>0</v>
          </cell>
          <cell r="L156"/>
          <cell r="M156">
            <v>2</v>
          </cell>
          <cell r="N156">
            <v>1</v>
          </cell>
          <cell r="O156">
            <v>1</v>
          </cell>
          <cell r="P156">
            <v>17</v>
          </cell>
          <cell r="Q156">
            <v>4</v>
          </cell>
          <cell r="R156">
            <v>1015</v>
          </cell>
          <cell r="S156">
            <v>501301</v>
          </cell>
          <cell r="T156">
            <v>301101</v>
          </cell>
          <cell r="U156">
            <v>0</v>
          </cell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>
            <v>1</v>
          </cell>
          <cell r="AG156">
            <v>96</v>
          </cell>
          <cell r="AH156"/>
          <cell r="AI156"/>
          <cell r="AJ156"/>
          <cell r="AK156"/>
          <cell r="AL156"/>
          <cell r="AM156"/>
          <cell r="AN156"/>
          <cell r="AO156"/>
          <cell r="AP156"/>
          <cell r="AQ156">
            <v>17</v>
          </cell>
          <cell r="AR156" t="str">
            <v>伏击张议员</v>
          </cell>
        </row>
        <row r="157">
          <cell r="A157">
            <v>1302</v>
          </cell>
          <cell r="B157">
            <v>3</v>
          </cell>
          <cell r="C157">
            <v>2</v>
          </cell>
          <cell r="D157" t="str">
            <v>难度2（金币）</v>
          </cell>
          <cell r="E157">
            <v>12</v>
          </cell>
          <cell r="F157">
            <v>6434</v>
          </cell>
          <cell r="G157">
            <v>1</v>
          </cell>
          <cell r="H157">
            <v>1</v>
          </cell>
          <cell r="I157">
            <v>2</v>
          </cell>
          <cell r="J157">
            <v>300</v>
          </cell>
          <cell r="K157">
            <v>0</v>
          </cell>
          <cell r="L157"/>
          <cell r="M157">
            <v>2</v>
          </cell>
          <cell r="N157">
            <v>1</v>
          </cell>
          <cell r="O157">
            <v>1</v>
          </cell>
          <cell r="P157">
            <v>29</v>
          </cell>
          <cell r="Q157">
            <v>3</v>
          </cell>
          <cell r="R157">
            <v>1301</v>
          </cell>
          <cell r="S157">
            <v>501302</v>
          </cell>
          <cell r="T157">
            <v>302101</v>
          </cell>
          <cell r="U157">
            <v>0</v>
          </cell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>
            <v>1</v>
          </cell>
          <cell r="AG157">
            <v>99</v>
          </cell>
          <cell r="AH157"/>
          <cell r="AI157"/>
          <cell r="AJ157"/>
          <cell r="AK157"/>
          <cell r="AL157"/>
          <cell r="AM157"/>
          <cell r="AN157"/>
          <cell r="AO157"/>
          <cell r="AP157"/>
          <cell r="AQ157">
            <v>29</v>
          </cell>
          <cell r="AR157">
            <v>0</v>
          </cell>
        </row>
        <row r="158">
          <cell r="A158">
            <v>1303</v>
          </cell>
          <cell r="B158">
            <v>3</v>
          </cell>
          <cell r="C158">
            <v>3</v>
          </cell>
          <cell r="D158" t="str">
            <v>难度3（金币）</v>
          </cell>
          <cell r="E158">
            <v>12</v>
          </cell>
          <cell r="F158">
            <v>15902</v>
          </cell>
          <cell r="G158">
            <v>1</v>
          </cell>
          <cell r="H158">
            <v>1</v>
          </cell>
          <cell r="I158">
            <v>2</v>
          </cell>
          <cell r="J158">
            <v>300</v>
          </cell>
          <cell r="K158">
            <v>0</v>
          </cell>
          <cell r="L158"/>
          <cell r="M158">
            <v>2</v>
          </cell>
          <cell r="N158">
            <v>1</v>
          </cell>
          <cell r="O158">
            <v>1</v>
          </cell>
          <cell r="P158">
            <v>39</v>
          </cell>
          <cell r="Q158">
            <v>3</v>
          </cell>
          <cell r="R158">
            <v>1302</v>
          </cell>
          <cell r="S158">
            <v>501303</v>
          </cell>
          <cell r="T158">
            <v>303101</v>
          </cell>
          <cell r="U158">
            <v>0</v>
          </cell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>
            <v>1</v>
          </cell>
          <cell r="AG158">
            <v>100</v>
          </cell>
          <cell r="AH158"/>
          <cell r="AI158"/>
          <cell r="AJ158"/>
          <cell r="AK158"/>
          <cell r="AL158"/>
          <cell r="AM158"/>
          <cell r="AN158"/>
          <cell r="AO158"/>
          <cell r="AP158"/>
          <cell r="AQ158">
            <v>39</v>
          </cell>
          <cell r="AR158">
            <v>0</v>
          </cell>
        </row>
        <row r="159">
          <cell r="A159">
            <v>1304</v>
          </cell>
          <cell r="B159">
            <v>3</v>
          </cell>
          <cell r="C159">
            <v>4</v>
          </cell>
          <cell r="D159" t="str">
            <v>难度4（金币）</v>
          </cell>
          <cell r="E159">
            <v>12</v>
          </cell>
          <cell r="F159">
            <v>39898</v>
          </cell>
          <cell r="G159">
            <v>1</v>
          </cell>
          <cell r="H159">
            <v>1</v>
          </cell>
          <cell r="I159">
            <v>2</v>
          </cell>
          <cell r="J159">
            <v>300</v>
          </cell>
          <cell r="K159">
            <v>0</v>
          </cell>
          <cell r="L159"/>
          <cell r="M159">
            <v>2</v>
          </cell>
          <cell r="N159">
            <v>1</v>
          </cell>
          <cell r="O159">
            <v>1</v>
          </cell>
          <cell r="P159">
            <v>49</v>
          </cell>
          <cell r="Q159">
            <v>3</v>
          </cell>
          <cell r="R159">
            <v>1303</v>
          </cell>
          <cell r="S159">
            <v>501304</v>
          </cell>
          <cell r="T159">
            <v>304101</v>
          </cell>
          <cell r="U159">
            <v>0</v>
          </cell>
          <cell r="V159"/>
          <cell r="W159"/>
          <cell r="X159"/>
          <cell r="Y159"/>
          <cell r="Z159"/>
          <cell r="AA159"/>
          <cell r="AB159"/>
          <cell r="AC159"/>
          <cell r="AD159"/>
          <cell r="AE159"/>
          <cell r="AF159">
            <v>1</v>
          </cell>
          <cell r="AG159">
            <v>101</v>
          </cell>
          <cell r="AH159"/>
          <cell r="AI159"/>
          <cell r="AJ159"/>
          <cell r="AK159"/>
          <cell r="AL159"/>
          <cell r="AM159"/>
          <cell r="AN159"/>
          <cell r="AO159"/>
          <cell r="AP159"/>
          <cell r="AQ159">
            <v>49</v>
          </cell>
          <cell r="AR159">
            <v>0</v>
          </cell>
        </row>
        <row r="160">
          <cell r="A160">
            <v>1305</v>
          </cell>
          <cell r="B160">
            <v>3</v>
          </cell>
          <cell r="C160">
            <v>5</v>
          </cell>
          <cell r="D160" t="str">
            <v>难度5（金币）</v>
          </cell>
          <cell r="E160">
            <v>12</v>
          </cell>
          <cell r="F160">
            <v>95417</v>
          </cell>
          <cell r="G160">
            <v>1</v>
          </cell>
          <cell r="H160">
            <v>1</v>
          </cell>
          <cell r="I160">
            <v>2</v>
          </cell>
          <cell r="J160">
            <v>300</v>
          </cell>
          <cell r="K160">
            <v>0</v>
          </cell>
          <cell r="L160"/>
          <cell r="M160">
            <v>2</v>
          </cell>
          <cell r="N160">
            <v>1</v>
          </cell>
          <cell r="O160">
            <v>1</v>
          </cell>
          <cell r="P160">
            <v>59</v>
          </cell>
          <cell r="Q160">
            <v>3</v>
          </cell>
          <cell r="R160">
            <v>1304</v>
          </cell>
          <cell r="S160">
            <v>501305</v>
          </cell>
          <cell r="T160">
            <v>305101</v>
          </cell>
          <cell r="U160">
            <v>0</v>
          </cell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>
            <v>1</v>
          </cell>
          <cell r="AG160">
            <v>102</v>
          </cell>
          <cell r="AH160"/>
          <cell r="AI160"/>
          <cell r="AJ160"/>
          <cell r="AK160"/>
          <cell r="AL160"/>
          <cell r="AM160"/>
          <cell r="AN160"/>
          <cell r="AO160"/>
          <cell r="AP160"/>
          <cell r="AQ160">
            <v>59</v>
          </cell>
          <cell r="AR160">
            <v>0</v>
          </cell>
        </row>
        <row r="161">
          <cell r="A161">
            <v>1306</v>
          </cell>
          <cell r="B161">
            <v>3</v>
          </cell>
          <cell r="C161">
            <v>6</v>
          </cell>
          <cell r="D161" t="str">
            <v>难度6（金币）</v>
          </cell>
          <cell r="E161">
            <v>12</v>
          </cell>
          <cell r="F161">
            <v>217096</v>
          </cell>
          <cell r="G161">
            <v>1</v>
          </cell>
          <cell r="H161">
            <v>1</v>
          </cell>
          <cell r="I161">
            <v>2</v>
          </cell>
          <cell r="J161">
            <v>300</v>
          </cell>
          <cell r="K161">
            <v>0</v>
          </cell>
          <cell r="L161"/>
          <cell r="M161">
            <v>2</v>
          </cell>
          <cell r="N161">
            <v>1</v>
          </cell>
          <cell r="O161">
            <v>1</v>
          </cell>
          <cell r="P161">
            <v>69</v>
          </cell>
          <cell r="Q161">
            <v>3</v>
          </cell>
          <cell r="R161">
            <v>1305</v>
          </cell>
          <cell r="S161">
            <v>501306</v>
          </cell>
          <cell r="T161">
            <v>306101</v>
          </cell>
          <cell r="U161">
            <v>0</v>
          </cell>
          <cell r="V161"/>
          <cell r="W161"/>
          <cell r="X161"/>
          <cell r="Y161"/>
          <cell r="Z161"/>
          <cell r="AA161"/>
          <cell r="AB161"/>
          <cell r="AC161"/>
          <cell r="AD161"/>
          <cell r="AE161"/>
          <cell r="AF161">
            <v>1</v>
          </cell>
          <cell r="AG161">
            <v>103</v>
          </cell>
          <cell r="AH161"/>
          <cell r="AI161"/>
          <cell r="AJ161"/>
          <cell r="AK161"/>
          <cell r="AL161"/>
          <cell r="AM161"/>
          <cell r="AN161"/>
          <cell r="AO161"/>
          <cell r="AP161"/>
          <cell r="AQ161">
            <v>69</v>
          </cell>
          <cell r="AR161">
            <v>0</v>
          </cell>
        </row>
        <row r="162">
          <cell r="A162">
            <v>1401</v>
          </cell>
          <cell r="B162">
            <v>3</v>
          </cell>
          <cell r="C162">
            <v>1</v>
          </cell>
          <cell r="D162" t="str">
            <v>难度1(材料）</v>
          </cell>
          <cell r="E162">
            <v>12</v>
          </cell>
          <cell r="F162">
            <v>6637</v>
          </cell>
          <cell r="G162">
            <v>1</v>
          </cell>
          <cell r="H162">
            <v>1</v>
          </cell>
          <cell r="I162">
            <v>2</v>
          </cell>
          <cell r="J162">
            <v>300</v>
          </cell>
          <cell r="K162">
            <v>0</v>
          </cell>
          <cell r="L162"/>
          <cell r="M162">
            <v>2</v>
          </cell>
          <cell r="N162">
            <v>1</v>
          </cell>
          <cell r="O162">
            <v>1</v>
          </cell>
          <cell r="P162">
            <v>35</v>
          </cell>
          <cell r="Q162">
            <v>4</v>
          </cell>
          <cell r="R162">
            <v>1015</v>
          </cell>
          <cell r="S162">
            <v>501401</v>
          </cell>
          <cell r="T162">
            <v>401103</v>
          </cell>
          <cell r="U162">
            <v>0</v>
          </cell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>
            <v>3</v>
          </cell>
          <cell r="AG162">
            <v>340</v>
          </cell>
          <cell r="AH162">
            <v>341</v>
          </cell>
          <cell r="AI162">
            <v>342</v>
          </cell>
          <cell r="AJ162"/>
          <cell r="AK162"/>
          <cell r="AL162"/>
          <cell r="AM162"/>
          <cell r="AN162"/>
          <cell r="AO162"/>
          <cell r="AP162"/>
          <cell r="AQ162">
            <v>35</v>
          </cell>
          <cell r="AR162" t="str">
            <v>伏击张议员</v>
          </cell>
        </row>
        <row r="163">
          <cell r="A163">
            <v>1402</v>
          </cell>
          <cell r="B163">
            <v>3</v>
          </cell>
          <cell r="C163">
            <v>2</v>
          </cell>
          <cell r="D163" t="str">
            <v>难度2(材料）</v>
          </cell>
          <cell r="E163">
            <v>12</v>
          </cell>
          <cell r="F163">
            <v>14399</v>
          </cell>
          <cell r="G163">
            <v>1</v>
          </cell>
          <cell r="H163">
            <v>1</v>
          </cell>
          <cell r="I163">
            <v>2</v>
          </cell>
          <cell r="J163">
            <v>300</v>
          </cell>
          <cell r="K163">
            <v>0</v>
          </cell>
          <cell r="L163"/>
          <cell r="M163">
            <v>2</v>
          </cell>
          <cell r="N163">
            <v>1</v>
          </cell>
          <cell r="O163">
            <v>1</v>
          </cell>
          <cell r="P163">
            <v>44</v>
          </cell>
          <cell r="Q163">
            <v>3</v>
          </cell>
          <cell r="R163">
            <v>1401</v>
          </cell>
          <cell r="S163">
            <v>501402</v>
          </cell>
          <cell r="T163">
            <v>402103</v>
          </cell>
          <cell r="U163">
            <v>0</v>
          </cell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>
            <v>3</v>
          </cell>
          <cell r="AG163">
            <v>146</v>
          </cell>
          <cell r="AH163">
            <v>147</v>
          </cell>
          <cell r="AI163">
            <v>148</v>
          </cell>
          <cell r="AJ163"/>
          <cell r="AK163"/>
          <cell r="AL163"/>
          <cell r="AM163"/>
          <cell r="AN163"/>
          <cell r="AO163"/>
          <cell r="AP163"/>
          <cell r="AQ163">
            <v>44</v>
          </cell>
          <cell r="AR163">
            <v>0</v>
          </cell>
        </row>
        <row r="164">
          <cell r="A164">
            <v>1403</v>
          </cell>
          <cell r="B164">
            <v>3</v>
          </cell>
          <cell r="C164">
            <v>3</v>
          </cell>
          <cell r="D164" t="str">
            <v>难度3(材料）</v>
          </cell>
          <cell r="E164">
            <v>12</v>
          </cell>
          <cell r="F164">
            <v>28683</v>
          </cell>
          <cell r="G164">
            <v>1</v>
          </cell>
          <cell r="H164">
            <v>1</v>
          </cell>
          <cell r="I164">
            <v>2</v>
          </cell>
          <cell r="J164">
            <v>300</v>
          </cell>
          <cell r="K164">
            <v>0</v>
          </cell>
          <cell r="L164"/>
          <cell r="M164">
            <v>2</v>
          </cell>
          <cell r="N164">
            <v>1</v>
          </cell>
          <cell r="O164">
            <v>1</v>
          </cell>
          <cell r="P164">
            <v>53</v>
          </cell>
          <cell r="Q164">
            <v>3</v>
          </cell>
          <cell r="R164">
            <v>1402</v>
          </cell>
          <cell r="S164">
            <v>501403</v>
          </cell>
          <cell r="T164">
            <v>403103</v>
          </cell>
          <cell r="U164">
            <v>0</v>
          </cell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>
            <v>3</v>
          </cell>
          <cell r="AG164">
            <v>169</v>
          </cell>
          <cell r="AH164">
            <v>170</v>
          </cell>
          <cell r="AI164">
            <v>171</v>
          </cell>
          <cell r="AJ164"/>
          <cell r="AK164"/>
          <cell r="AL164"/>
          <cell r="AM164"/>
          <cell r="AN164"/>
          <cell r="AO164"/>
          <cell r="AP164"/>
          <cell r="AQ164">
            <v>53</v>
          </cell>
          <cell r="AR164">
            <v>0</v>
          </cell>
        </row>
        <row r="165">
          <cell r="A165">
            <v>1404</v>
          </cell>
          <cell r="B165">
            <v>3</v>
          </cell>
          <cell r="C165">
            <v>4</v>
          </cell>
          <cell r="D165" t="str">
            <v>难度4(材料）</v>
          </cell>
          <cell r="E165">
            <v>12</v>
          </cell>
          <cell r="F165">
            <v>46539</v>
          </cell>
          <cell r="G165">
            <v>1</v>
          </cell>
          <cell r="H165">
            <v>1</v>
          </cell>
          <cell r="I165">
            <v>2</v>
          </cell>
          <cell r="J165">
            <v>300</v>
          </cell>
          <cell r="K165">
            <v>0</v>
          </cell>
          <cell r="L165"/>
          <cell r="M165">
            <v>2</v>
          </cell>
          <cell r="N165">
            <v>1</v>
          </cell>
          <cell r="O165">
            <v>1</v>
          </cell>
          <cell r="P165">
            <v>60</v>
          </cell>
          <cell r="Q165">
            <v>3</v>
          </cell>
          <cell r="R165">
            <v>1403</v>
          </cell>
          <cell r="S165">
            <v>501404</v>
          </cell>
          <cell r="T165">
            <v>404103</v>
          </cell>
          <cell r="U165">
            <v>0</v>
          </cell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>
            <v>3</v>
          </cell>
          <cell r="AG165">
            <v>211</v>
          </cell>
          <cell r="AH165">
            <v>212</v>
          </cell>
          <cell r="AI165">
            <v>213</v>
          </cell>
          <cell r="AJ165"/>
          <cell r="AK165"/>
          <cell r="AL165"/>
          <cell r="AM165"/>
          <cell r="AN165"/>
          <cell r="AO165"/>
          <cell r="AP165"/>
          <cell r="AQ165">
            <v>60</v>
          </cell>
          <cell r="AR165">
            <v>0</v>
          </cell>
        </row>
        <row r="166">
          <cell r="A166">
            <v>1405</v>
          </cell>
          <cell r="B166">
            <v>3</v>
          </cell>
          <cell r="C166">
            <v>5</v>
          </cell>
          <cell r="D166" t="str">
            <v>难度5(材料）</v>
          </cell>
          <cell r="E166">
            <v>12</v>
          </cell>
          <cell r="F166">
            <v>68944</v>
          </cell>
          <cell r="G166">
            <v>1</v>
          </cell>
          <cell r="H166">
            <v>1</v>
          </cell>
          <cell r="I166">
            <v>2</v>
          </cell>
          <cell r="J166">
            <v>300</v>
          </cell>
          <cell r="K166">
            <v>0</v>
          </cell>
          <cell r="L166"/>
          <cell r="M166">
            <v>2</v>
          </cell>
          <cell r="N166">
            <v>1</v>
          </cell>
          <cell r="O166">
            <v>1</v>
          </cell>
          <cell r="P166">
            <v>66</v>
          </cell>
          <cell r="Q166">
            <v>3</v>
          </cell>
          <cell r="R166">
            <v>1404</v>
          </cell>
          <cell r="S166">
            <v>501405</v>
          </cell>
          <cell r="T166">
            <v>405103</v>
          </cell>
          <cell r="U166">
            <v>0</v>
          </cell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>
            <v>3</v>
          </cell>
          <cell r="AG166">
            <v>176</v>
          </cell>
          <cell r="AH166">
            <v>177</v>
          </cell>
          <cell r="AI166">
            <v>178</v>
          </cell>
          <cell r="AJ166"/>
          <cell r="AK166"/>
          <cell r="AL166"/>
          <cell r="AM166"/>
          <cell r="AN166"/>
          <cell r="AO166"/>
          <cell r="AP166"/>
          <cell r="AQ166">
            <v>66</v>
          </cell>
          <cell r="AR166">
            <v>0</v>
          </cell>
        </row>
        <row r="167">
          <cell r="A167">
            <v>1406</v>
          </cell>
          <cell r="B167">
            <v>3</v>
          </cell>
          <cell r="C167">
            <v>6</v>
          </cell>
          <cell r="D167" t="str">
            <v>难度6(材料）</v>
          </cell>
          <cell r="E167">
            <v>12</v>
          </cell>
          <cell r="F167">
            <v>97850</v>
          </cell>
          <cell r="G167">
            <v>1</v>
          </cell>
          <cell r="H167">
            <v>1</v>
          </cell>
          <cell r="I167">
            <v>2</v>
          </cell>
          <cell r="J167">
            <v>300</v>
          </cell>
          <cell r="K167">
            <v>0</v>
          </cell>
          <cell r="L167"/>
          <cell r="M167">
            <v>2</v>
          </cell>
          <cell r="N167">
            <v>1</v>
          </cell>
          <cell r="O167">
            <v>1</v>
          </cell>
          <cell r="P167">
            <v>72</v>
          </cell>
          <cell r="Q167">
            <v>3</v>
          </cell>
          <cell r="R167">
            <v>1405</v>
          </cell>
          <cell r="S167">
            <v>501406</v>
          </cell>
          <cell r="T167">
            <v>406103</v>
          </cell>
          <cell r="U167">
            <v>0</v>
          </cell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>
            <v>3</v>
          </cell>
          <cell r="AG167">
            <v>106</v>
          </cell>
          <cell r="AH167">
            <v>107</v>
          </cell>
          <cell r="AI167">
            <v>108</v>
          </cell>
          <cell r="AJ167"/>
          <cell r="AK167"/>
          <cell r="AL167"/>
          <cell r="AM167"/>
          <cell r="AN167"/>
          <cell r="AO167"/>
          <cell r="AP167"/>
          <cell r="AQ167">
            <v>72</v>
          </cell>
          <cell r="AR167">
            <v>0</v>
          </cell>
        </row>
        <row r="168">
          <cell r="A168">
            <v>1501</v>
          </cell>
          <cell r="B168">
            <v>3</v>
          </cell>
          <cell r="C168">
            <v>1</v>
          </cell>
          <cell r="D168" t="str">
            <v>挑战Boss-制服太妹</v>
          </cell>
          <cell r="E168">
            <v>6</v>
          </cell>
          <cell r="F168">
            <v>58</v>
          </cell>
          <cell r="G168">
            <v>1</v>
          </cell>
          <cell r="H168">
            <v>1</v>
          </cell>
          <cell r="I168">
            <v>1</v>
          </cell>
          <cell r="J168">
            <v>300</v>
          </cell>
          <cell r="K168">
            <v>2</v>
          </cell>
          <cell r="L168"/>
          <cell r="M168">
            <v>2</v>
          </cell>
          <cell r="N168">
            <v>0</v>
          </cell>
          <cell r="O168">
            <v>1</v>
          </cell>
          <cell r="P168">
            <v>12</v>
          </cell>
          <cell r="Q168">
            <v>5</v>
          </cell>
          <cell r="R168">
            <v>101101</v>
          </cell>
          <cell r="S168">
            <v>515010</v>
          </cell>
          <cell r="T168">
            <v>701101</v>
          </cell>
          <cell r="U168">
            <v>0</v>
          </cell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>
            <v>1</v>
          </cell>
          <cell r="AG168">
            <v>146</v>
          </cell>
          <cell r="AH168"/>
          <cell r="AI168"/>
          <cell r="AJ168"/>
          <cell r="AK168"/>
          <cell r="AL168"/>
          <cell r="AM168"/>
          <cell r="AN168"/>
          <cell r="AO168"/>
          <cell r="AP168"/>
          <cell r="AQ168">
            <v>12</v>
          </cell>
          <cell r="AR168">
            <v>0</v>
          </cell>
        </row>
        <row r="169">
          <cell r="A169">
            <v>1502</v>
          </cell>
          <cell r="B169">
            <v>3</v>
          </cell>
          <cell r="C169">
            <v>1</v>
          </cell>
          <cell r="D169" t="str">
            <v>挑战Boss-比利</v>
          </cell>
          <cell r="E169">
            <v>6</v>
          </cell>
          <cell r="F169">
            <v>58</v>
          </cell>
          <cell r="G169">
            <v>1</v>
          </cell>
          <cell r="H169">
            <v>1</v>
          </cell>
          <cell r="I169">
            <v>1</v>
          </cell>
          <cell r="J169">
            <v>300</v>
          </cell>
          <cell r="K169">
            <v>2</v>
          </cell>
          <cell r="L169"/>
          <cell r="M169">
            <v>2</v>
          </cell>
          <cell r="N169">
            <v>0</v>
          </cell>
          <cell r="O169">
            <v>1</v>
          </cell>
          <cell r="P169">
            <v>12</v>
          </cell>
          <cell r="Q169">
            <v>5</v>
          </cell>
          <cell r="R169">
            <v>101103</v>
          </cell>
          <cell r="S169">
            <v>515020</v>
          </cell>
          <cell r="T169">
            <v>701202</v>
          </cell>
          <cell r="U169">
            <v>0</v>
          </cell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>
            <v>1</v>
          </cell>
          <cell r="AG169">
            <v>148</v>
          </cell>
          <cell r="AH169"/>
          <cell r="AI169"/>
          <cell r="AJ169"/>
          <cell r="AK169"/>
          <cell r="AL169"/>
          <cell r="AM169"/>
          <cell r="AN169"/>
          <cell r="AO169"/>
          <cell r="AP169"/>
          <cell r="AQ169">
            <v>12</v>
          </cell>
          <cell r="AR169">
            <v>0</v>
          </cell>
        </row>
        <row r="170">
          <cell r="A170">
            <v>1503</v>
          </cell>
          <cell r="B170">
            <v>3</v>
          </cell>
          <cell r="C170">
            <v>2</v>
          </cell>
          <cell r="D170" t="str">
            <v>挑战Boss-靓坤</v>
          </cell>
          <cell r="E170">
            <v>12</v>
          </cell>
          <cell r="F170">
            <v>58</v>
          </cell>
          <cell r="G170">
            <v>1</v>
          </cell>
          <cell r="H170">
            <v>1</v>
          </cell>
          <cell r="I170">
            <v>1</v>
          </cell>
          <cell r="J170">
            <v>300</v>
          </cell>
          <cell r="K170">
            <v>2</v>
          </cell>
          <cell r="L170"/>
          <cell r="M170">
            <v>2</v>
          </cell>
          <cell r="N170">
            <v>0</v>
          </cell>
          <cell r="O170">
            <v>1</v>
          </cell>
          <cell r="P170">
            <v>24</v>
          </cell>
          <cell r="Q170">
            <v>5</v>
          </cell>
          <cell r="R170">
            <v>101106</v>
          </cell>
          <cell r="S170">
            <v>515030</v>
          </cell>
          <cell r="T170">
            <v>701303</v>
          </cell>
          <cell r="U170">
            <v>0</v>
          </cell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>
            <v>1</v>
          </cell>
          <cell r="AG170">
            <v>149</v>
          </cell>
          <cell r="AH170"/>
          <cell r="AI170"/>
          <cell r="AJ170"/>
          <cell r="AK170"/>
          <cell r="AL170"/>
          <cell r="AM170"/>
          <cell r="AN170"/>
          <cell r="AO170"/>
          <cell r="AP170"/>
          <cell r="AQ170">
            <v>24</v>
          </cell>
          <cell r="AR170">
            <v>0</v>
          </cell>
        </row>
        <row r="171">
          <cell r="A171">
            <v>1504</v>
          </cell>
          <cell r="B171">
            <v>3</v>
          </cell>
          <cell r="C171">
            <v>2</v>
          </cell>
          <cell r="D171" t="str">
            <v>挑战Boss-雷复轰</v>
          </cell>
          <cell r="E171">
            <v>12</v>
          </cell>
          <cell r="F171">
            <v>58</v>
          </cell>
          <cell r="G171">
            <v>1</v>
          </cell>
          <cell r="H171">
            <v>1</v>
          </cell>
          <cell r="I171">
            <v>1</v>
          </cell>
          <cell r="J171">
            <v>300</v>
          </cell>
          <cell r="K171">
            <v>2</v>
          </cell>
          <cell r="L171"/>
          <cell r="M171">
            <v>2</v>
          </cell>
          <cell r="N171">
            <v>0</v>
          </cell>
          <cell r="O171">
            <v>1</v>
          </cell>
          <cell r="P171">
            <v>24</v>
          </cell>
          <cell r="Q171">
            <v>5</v>
          </cell>
          <cell r="R171">
            <v>101107</v>
          </cell>
          <cell r="S171">
            <v>515040</v>
          </cell>
          <cell r="T171">
            <v>701404</v>
          </cell>
          <cell r="U171">
            <v>0</v>
          </cell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>
            <v>1</v>
          </cell>
          <cell r="AG171">
            <v>150</v>
          </cell>
          <cell r="AH171"/>
          <cell r="AI171"/>
          <cell r="AJ171"/>
          <cell r="AK171"/>
          <cell r="AL171"/>
          <cell r="AM171"/>
          <cell r="AN171"/>
          <cell r="AO171"/>
          <cell r="AP171"/>
          <cell r="AQ171">
            <v>24</v>
          </cell>
          <cell r="AR171">
            <v>0</v>
          </cell>
        </row>
        <row r="172">
          <cell r="A172">
            <v>1505</v>
          </cell>
          <cell r="B172">
            <v>3</v>
          </cell>
          <cell r="C172">
            <v>2</v>
          </cell>
          <cell r="D172" t="str">
            <v>挑战Boss-肥仔</v>
          </cell>
          <cell r="E172">
            <v>12</v>
          </cell>
          <cell r="F172">
            <v>58</v>
          </cell>
          <cell r="G172">
            <v>1</v>
          </cell>
          <cell r="H172">
            <v>1</v>
          </cell>
          <cell r="I172">
            <v>1</v>
          </cell>
          <cell r="J172">
            <v>300</v>
          </cell>
          <cell r="K172">
            <v>2</v>
          </cell>
          <cell r="L172"/>
          <cell r="M172">
            <v>2</v>
          </cell>
          <cell r="N172">
            <v>0</v>
          </cell>
          <cell r="O172">
            <v>1</v>
          </cell>
          <cell r="P172">
            <v>24</v>
          </cell>
          <cell r="Q172">
            <v>5</v>
          </cell>
          <cell r="R172">
            <v>101108</v>
          </cell>
          <cell r="S172">
            <v>515050</v>
          </cell>
          <cell r="T172">
            <v>701505</v>
          </cell>
          <cell r="U172">
            <v>0</v>
          </cell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>
            <v>1</v>
          </cell>
          <cell r="AG172">
            <v>151</v>
          </cell>
          <cell r="AH172"/>
          <cell r="AI172"/>
          <cell r="AJ172"/>
          <cell r="AK172"/>
          <cell r="AL172"/>
          <cell r="AM172"/>
          <cell r="AN172"/>
          <cell r="AO172"/>
          <cell r="AP172"/>
          <cell r="AQ172">
            <v>24</v>
          </cell>
          <cell r="AR172">
            <v>0</v>
          </cell>
        </row>
        <row r="173">
          <cell r="A173">
            <v>1506</v>
          </cell>
          <cell r="B173">
            <v>3</v>
          </cell>
          <cell r="C173">
            <v>2</v>
          </cell>
          <cell r="D173" t="str">
            <v>挑战Boss-巴闭</v>
          </cell>
          <cell r="E173">
            <v>12</v>
          </cell>
          <cell r="F173">
            <v>58</v>
          </cell>
          <cell r="G173">
            <v>1</v>
          </cell>
          <cell r="H173">
            <v>1</v>
          </cell>
          <cell r="I173">
            <v>1</v>
          </cell>
          <cell r="J173">
            <v>300</v>
          </cell>
          <cell r="K173">
            <v>2</v>
          </cell>
          <cell r="L173"/>
          <cell r="M173">
            <v>2</v>
          </cell>
          <cell r="N173">
            <v>0</v>
          </cell>
          <cell r="O173">
            <v>1</v>
          </cell>
          <cell r="P173">
            <v>24</v>
          </cell>
          <cell r="Q173">
            <v>5</v>
          </cell>
          <cell r="R173">
            <v>101117</v>
          </cell>
          <cell r="S173">
            <v>515060</v>
          </cell>
          <cell r="T173">
            <v>701606</v>
          </cell>
          <cell r="U173">
            <v>0</v>
          </cell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>
            <v>1</v>
          </cell>
          <cell r="AG173">
            <v>431</v>
          </cell>
          <cell r="AH173"/>
          <cell r="AI173"/>
          <cell r="AJ173"/>
          <cell r="AK173"/>
          <cell r="AL173"/>
          <cell r="AM173"/>
          <cell r="AN173"/>
          <cell r="AO173"/>
          <cell r="AP173"/>
          <cell r="AQ173">
            <v>24</v>
          </cell>
          <cell r="AR173">
            <v>0</v>
          </cell>
        </row>
        <row r="174">
          <cell r="A174">
            <v>1507</v>
          </cell>
          <cell r="B174">
            <v>3</v>
          </cell>
          <cell r="C174">
            <v>3</v>
          </cell>
          <cell r="D174" t="str">
            <v>挑战Boss-赌王</v>
          </cell>
          <cell r="E174">
            <v>36</v>
          </cell>
          <cell r="F174">
            <v>58</v>
          </cell>
          <cell r="G174">
            <v>1</v>
          </cell>
          <cell r="H174">
            <v>1</v>
          </cell>
          <cell r="I174">
            <v>1</v>
          </cell>
          <cell r="J174">
            <v>300</v>
          </cell>
          <cell r="K174">
            <v>2</v>
          </cell>
          <cell r="L174"/>
          <cell r="M174">
            <v>2</v>
          </cell>
          <cell r="N174">
            <v>0</v>
          </cell>
          <cell r="O174">
            <v>1</v>
          </cell>
          <cell r="P174">
            <v>40</v>
          </cell>
          <cell r="Q174">
            <v>5</v>
          </cell>
          <cell r="R174">
            <v>101111</v>
          </cell>
          <cell r="S174">
            <v>515070</v>
          </cell>
          <cell r="T174">
            <v>701707</v>
          </cell>
          <cell r="U174">
            <v>0</v>
          </cell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>
            <v>1</v>
          </cell>
          <cell r="AG174">
            <v>432</v>
          </cell>
          <cell r="AH174"/>
          <cell r="AI174"/>
          <cell r="AJ174"/>
          <cell r="AK174"/>
          <cell r="AL174"/>
          <cell r="AM174"/>
          <cell r="AN174"/>
          <cell r="AO174"/>
          <cell r="AP174"/>
          <cell r="AQ174">
            <v>40</v>
          </cell>
          <cell r="AR174">
            <v>0</v>
          </cell>
        </row>
        <row r="175">
          <cell r="A175">
            <v>1508</v>
          </cell>
          <cell r="B175">
            <v>3</v>
          </cell>
          <cell r="C175">
            <v>3</v>
          </cell>
          <cell r="D175" t="str">
            <v>挑战Boss-乌鸦</v>
          </cell>
          <cell r="E175">
            <v>36</v>
          </cell>
          <cell r="F175">
            <v>58</v>
          </cell>
          <cell r="G175">
            <v>1</v>
          </cell>
          <cell r="H175">
            <v>1</v>
          </cell>
          <cell r="I175">
            <v>1</v>
          </cell>
          <cell r="J175">
            <v>300</v>
          </cell>
          <cell r="K175">
            <v>2</v>
          </cell>
          <cell r="L175"/>
          <cell r="M175">
            <v>2</v>
          </cell>
          <cell r="N175">
            <v>0</v>
          </cell>
          <cell r="O175">
            <v>1</v>
          </cell>
          <cell r="P175">
            <v>40</v>
          </cell>
          <cell r="Q175">
            <v>5</v>
          </cell>
          <cell r="R175">
            <v>101110</v>
          </cell>
          <cell r="S175">
            <v>515080</v>
          </cell>
          <cell r="T175">
            <v>701808</v>
          </cell>
          <cell r="U175">
            <v>0</v>
          </cell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>
            <v>1</v>
          </cell>
          <cell r="AG175">
            <v>433</v>
          </cell>
          <cell r="AH175"/>
          <cell r="AI175"/>
          <cell r="AJ175"/>
          <cell r="AK175"/>
          <cell r="AL175"/>
          <cell r="AM175"/>
          <cell r="AN175"/>
          <cell r="AO175"/>
          <cell r="AP175"/>
          <cell r="AQ175">
            <v>40</v>
          </cell>
          <cell r="AR175">
            <v>0</v>
          </cell>
        </row>
        <row r="176">
          <cell r="A176">
            <v>1509</v>
          </cell>
          <cell r="B176">
            <v>3</v>
          </cell>
          <cell r="C176">
            <v>3</v>
          </cell>
          <cell r="D176" t="str">
            <v>挑战Boss-山下忠秀</v>
          </cell>
          <cell r="E176">
            <v>36</v>
          </cell>
          <cell r="F176">
            <v>58</v>
          </cell>
          <cell r="G176">
            <v>1</v>
          </cell>
          <cell r="H176">
            <v>1</v>
          </cell>
          <cell r="I176">
            <v>1</v>
          </cell>
          <cell r="J176">
            <v>300</v>
          </cell>
          <cell r="K176">
            <v>2</v>
          </cell>
          <cell r="L176"/>
          <cell r="M176">
            <v>2</v>
          </cell>
          <cell r="N176">
            <v>0</v>
          </cell>
          <cell r="O176">
            <v>1</v>
          </cell>
          <cell r="P176">
            <v>40</v>
          </cell>
          <cell r="Q176">
            <v>5</v>
          </cell>
          <cell r="R176">
            <v>101112</v>
          </cell>
          <cell r="S176">
            <v>515090</v>
          </cell>
          <cell r="T176">
            <v>701909</v>
          </cell>
          <cell r="U176">
            <v>0</v>
          </cell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>
            <v>1</v>
          </cell>
          <cell r="AG176">
            <v>434</v>
          </cell>
          <cell r="AH176"/>
          <cell r="AI176"/>
          <cell r="AJ176"/>
          <cell r="AK176"/>
          <cell r="AL176"/>
          <cell r="AM176"/>
          <cell r="AN176"/>
          <cell r="AO176"/>
          <cell r="AP176"/>
          <cell r="AQ176">
            <v>40</v>
          </cell>
          <cell r="AR176">
            <v>0</v>
          </cell>
        </row>
        <row r="177">
          <cell r="A177">
            <v>1510</v>
          </cell>
          <cell r="B177">
            <v>3</v>
          </cell>
          <cell r="C177">
            <v>3</v>
          </cell>
          <cell r="D177" t="str">
            <v>挑战Boss-宫本一</v>
          </cell>
          <cell r="E177">
            <v>36</v>
          </cell>
          <cell r="F177">
            <v>58</v>
          </cell>
          <cell r="G177">
            <v>1</v>
          </cell>
          <cell r="H177">
            <v>1</v>
          </cell>
          <cell r="I177">
            <v>1</v>
          </cell>
          <cell r="J177">
            <v>300</v>
          </cell>
          <cell r="K177">
            <v>2</v>
          </cell>
          <cell r="L177"/>
          <cell r="M177">
            <v>2</v>
          </cell>
          <cell r="N177">
            <v>0</v>
          </cell>
          <cell r="O177">
            <v>1</v>
          </cell>
          <cell r="P177">
            <v>40</v>
          </cell>
          <cell r="Q177">
            <v>5</v>
          </cell>
          <cell r="R177">
            <v>101113</v>
          </cell>
          <cell r="S177">
            <v>515100</v>
          </cell>
          <cell r="T177">
            <v>702010</v>
          </cell>
          <cell r="U177">
            <v>0</v>
          </cell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>
            <v>1</v>
          </cell>
          <cell r="AG177">
            <v>435</v>
          </cell>
          <cell r="AH177"/>
          <cell r="AI177"/>
          <cell r="AJ177"/>
          <cell r="AK177"/>
          <cell r="AL177"/>
          <cell r="AM177"/>
          <cell r="AN177"/>
          <cell r="AO177"/>
          <cell r="AP177"/>
          <cell r="AQ177">
            <v>40</v>
          </cell>
          <cell r="AR177">
            <v>0</v>
          </cell>
        </row>
        <row r="178">
          <cell r="A178">
            <v>1511</v>
          </cell>
          <cell r="B178">
            <v>3</v>
          </cell>
          <cell r="C178">
            <v>3</v>
          </cell>
          <cell r="D178" t="str">
            <v>挑战Boss-笑面虎</v>
          </cell>
          <cell r="E178">
            <v>36</v>
          </cell>
          <cell r="F178">
            <v>58</v>
          </cell>
          <cell r="G178">
            <v>1</v>
          </cell>
          <cell r="H178">
            <v>1</v>
          </cell>
          <cell r="I178">
            <v>1</v>
          </cell>
          <cell r="J178">
            <v>300</v>
          </cell>
          <cell r="K178">
            <v>2</v>
          </cell>
          <cell r="L178"/>
          <cell r="M178">
            <v>2</v>
          </cell>
          <cell r="N178">
            <v>0</v>
          </cell>
          <cell r="O178">
            <v>1</v>
          </cell>
          <cell r="P178">
            <v>40</v>
          </cell>
          <cell r="Q178">
            <v>5</v>
          </cell>
          <cell r="R178">
            <v>101119</v>
          </cell>
          <cell r="S178">
            <v>515110</v>
          </cell>
          <cell r="T178">
            <v>702111</v>
          </cell>
          <cell r="U178">
            <v>0</v>
          </cell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>
            <v>1</v>
          </cell>
          <cell r="AG178">
            <v>436</v>
          </cell>
          <cell r="AH178"/>
          <cell r="AI178"/>
          <cell r="AJ178"/>
          <cell r="AK178"/>
          <cell r="AL178"/>
          <cell r="AM178"/>
          <cell r="AN178"/>
          <cell r="AO178"/>
          <cell r="AP178"/>
          <cell r="AQ178">
            <v>40</v>
          </cell>
          <cell r="AR178">
            <v>0</v>
          </cell>
        </row>
        <row r="179">
          <cell r="A179">
            <v>1512</v>
          </cell>
          <cell r="B179">
            <v>3</v>
          </cell>
          <cell r="C179">
            <v>4</v>
          </cell>
          <cell r="D179" t="str">
            <v>挑战Boss-陈浩南</v>
          </cell>
          <cell r="E179">
            <v>60</v>
          </cell>
          <cell r="F179">
            <v>58</v>
          </cell>
          <cell r="G179">
            <v>1</v>
          </cell>
          <cell r="H179">
            <v>1</v>
          </cell>
          <cell r="I179">
            <v>1</v>
          </cell>
          <cell r="J179">
            <v>300</v>
          </cell>
          <cell r="K179">
            <v>2</v>
          </cell>
          <cell r="L179"/>
          <cell r="M179">
            <v>1</v>
          </cell>
          <cell r="N179">
            <v>0</v>
          </cell>
          <cell r="O179">
            <v>5</v>
          </cell>
          <cell r="P179">
            <v>101114</v>
          </cell>
          <cell r="Q179">
            <v>0</v>
          </cell>
          <cell r="R179">
            <v>0</v>
          </cell>
          <cell r="S179">
            <v>515120</v>
          </cell>
          <cell r="T179">
            <v>702212</v>
          </cell>
          <cell r="U179">
            <v>0</v>
          </cell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>
            <v>1</v>
          </cell>
          <cell r="AG179">
            <v>437</v>
          </cell>
          <cell r="AH179"/>
          <cell r="AI179"/>
          <cell r="AJ179"/>
          <cell r="AK179"/>
          <cell r="AL179"/>
          <cell r="AM179"/>
          <cell r="AN179"/>
          <cell r="AO179"/>
          <cell r="AP179"/>
          <cell r="AQ179">
            <v>0</v>
          </cell>
          <cell r="AR179">
            <v>0</v>
          </cell>
        </row>
        <row r="180">
          <cell r="A180">
            <v>1513</v>
          </cell>
          <cell r="B180">
            <v>3</v>
          </cell>
          <cell r="C180">
            <v>4</v>
          </cell>
          <cell r="D180" t="str">
            <v>挑战Boss-山鸡</v>
          </cell>
          <cell r="E180">
            <v>60</v>
          </cell>
          <cell r="F180">
            <v>58</v>
          </cell>
          <cell r="G180">
            <v>1</v>
          </cell>
          <cell r="H180">
            <v>1</v>
          </cell>
          <cell r="I180">
            <v>1</v>
          </cell>
          <cell r="J180">
            <v>300</v>
          </cell>
          <cell r="K180">
            <v>2</v>
          </cell>
          <cell r="L180"/>
          <cell r="M180">
            <v>1</v>
          </cell>
          <cell r="N180">
            <v>0</v>
          </cell>
          <cell r="O180">
            <v>5</v>
          </cell>
          <cell r="P180">
            <v>101115</v>
          </cell>
          <cell r="Q180">
            <v>0</v>
          </cell>
          <cell r="R180">
            <v>0</v>
          </cell>
          <cell r="S180">
            <v>515130</v>
          </cell>
          <cell r="T180">
            <v>702313</v>
          </cell>
          <cell r="U180">
            <v>0</v>
          </cell>
          <cell r="V180"/>
          <cell r="W180"/>
          <cell r="X180"/>
          <cell r="Y180"/>
          <cell r="Z180"/>
          <cell r="AA180"/>
          <cell r="AB180"/>
          <cell r="AC180"/>
          <cell r="AD180"/>
          <cell r="AE180"/>
          <cell r="AF180">
            <v>1</v>
          </cell>
          <cell r="AG180">
            <v>438</v>
          </cell>
          <cell r="AH180"/>
          <cell r="AI180"/>
          <cell r="AJ180"/>
          <cell r="AK180"/>
          <cell r="AL180"/>
          <cell r="AM180"/>
          <cell r="AN180"/>
          <cell r="AO180"/>
          <cell r="AP180"/>
          <cell r="AQ180">
            <v>0</v>
          </cell>
          <cell r="AR180">
            <v>0</v>
          </cell>
        </row>
        <row r="181">
          <cell r="A181">
            <v>1514</v>
          </cell>
          <cell r="B181">
            <v>3</v>
          </cell>
          <cell r="C181">
            <v>4</v>
          </cell>
          <cell r="D181" t="str">
            <v>挑战Boss-大天二</v>
          </cell>
          <cell r="E181">
            <v>60</v>
          </cell>
          <cell r="F181">
            <v>58</v>
          </cell>
          <cell r="G181">
            <v>1</v>
          </cell>
          <cell r="H181">
            <v>1</v>
          </cell>
          <cell r="I181">
            <v>1</v>
          </cell>
          <cell r="J181">
            <v>300</v>
          </cell>
          <cell r="K181">
            <v>2</v>
          </cell>
          <cell r="L181"/>
          <cell r="M181">
            <v>1</v>
          </cell>
          <cell r="N181">
            <v>0</v>
          </cell>
          <cell r="O181">
            <v>5</v>
          </cell>
          <cell r="P181">
            <v>101116</v>
          </cell>
          <cell r="Q181">
            <v>0</v>
          </cell>
          <cell r="R181">
            <v>0</v>
          </cell>
          <cell r="S181">
            <v>515140</v>
          </cell>
          <cell r="T181">
            <v>702414</v>
          </cell>
          <cell r="U181">
            <v>0</v>
          </cell>
          <cell r="V181"/>
          <cell r="W181"/>
          <cell r="X181"/>
          <cell r="Y181"/>
          <cell r="Z181"/>
          <cell r="AA181"/>
          <cell r="AB181"/>
          <cell r="AC181"/>
          <cell r="AD181"/>
          <cell r="AE181"/>
          <cell r="AF181">
            <v>1</v>
          </cell>
          <cell r="AG181">
            <v>439</v>
          </cell>
          <cell r="AH181"/>
          <cell r="AI181"/>
          <cell r="AJ181"/>
          <cell r="AK181"/>
          <cell r="AL181"/>
          <cell r="AM181"/>
          <cell r="AN181"/>
          <cell r="AO181"/>
          <cell r="AP181"/>
          <cell r="AQ181">
            <v>0</v>
          </cell>
          <cell r="AR181">
            <v>0</v>
          </cell>
        </row>
        <row r="182">
          <cell r="A182">
            <v>1601</v>
          </cell>
          <cell r="B182">
            <v>3</v>
          </cell>
          <cell r="C182">
            <v>1</v>
          </cell>
          <cell r="D182" t="str">
            <v>组队1</v>
          </cell>
          <cell r="E182">
            <v>13</v>
          </cell>
          <cell r="F182">
            <v>0</v>
          </cell>
          <cell r="G182">
            <v>3</v>
          </cell>
          <cell r="H182">
            <v>3</v>
          </cell>
          <cell r="I182">
            <v>3</v>
          </cell>
          <cell r="J182">
            <v>300</v>
          </cell>
          <cell r="K182">
            <v>2</v>
          </cell>
          <cell r="L182"/>
          <cell r="M182">
            <v>1</v>
          </cell>
          <cell r="N182">
            <v>1</v>
          </cell>
          <cell r="O182">
            <v>1</v>
          </cell>
          <cell r="P182">
            <v>100</v>
          </cell>
          <cell r="Q182">
            <v>0</v>
          </cell>
          <cell r="R182">
            <v>0</v>
          </cell>
          <cell r="S182">
            <v>501601</v>
          </cell>
          <cell r="T182"/>
          <cell r="U182">
            <v>3</v>
          </cell>
          <cell r="V182">
            <v>160101</v>
          </cell>
          <cell r="W182">
            <v>160102</v>
          </cell>
          <cell r="X182">
            <v>160103</v>
          </cell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>
            <v>100</v>
          </cell>
          <cell r="AR182">
            <v>0</v>
          </cell>
        </row>
        <row r="183">
          <cell r="A183">
            <v>1602</v>
          </cell>
          <cell r="B183">
            <v>3</v>
          </cell>
          <cell r="C183">
            <v>1</v>
          </cell>
          <cell r="D183" t="str">
            <v>组队2</v>
          </cell>
          <cell r="E183">
            <v>13</v>
          </cell>
          <cell r="F183">
            <v>0</v>
          </cell>
          <cell r="G183">
            <v>3</v>
          </cell>
          <cell r="H183">
            <v>3</v>
          </cell>
          <cell r="I183">
            <v>3</v>
          </cell>
          <cell r="J183">
            <v>300</v>
          </cell>
          <cell r="K183">
            <v>2</v>
          </cell>
          <cell r="L183"/>
          <cell r="M183">
            <v>1</v>
          </cell>
          <cell r="N183">
            <v>1</v>
          </cell>
          <cell r="O183">
            <v>1</v>
          </cell>
          <cell r="P183">
            <v>100</v>
          </cell>
          <cell r="Q183">
            <v>0</v>
          </cell>
          <cell r="R183">
            <v>0</v>
          </cell>
          <cell r="S183">
            <v>501602</v>
          </cell>
          <cell r="T183"/>
          <cell r="U183">
            <v>3</v>
          </cell>
          <cell r="V183">
            <v>160201</v>
          </cell>
          <cell r="W183">
            <v>160202</v>
          </cell>
          <cell r="X183">
            <v>160203</v>
          </cell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/>
          <cell r="AO183"/>
          <cell r="AP183"/>
          <cell r="AQ183">
            <v>100</v>
          </cell>
          <cell r="AR183">
            <v>0</v>
          </cell>
        </row>
        <row r="184">
          <cell r="A184">
            <v>1603</v>
          </cell>
          <cell r="B184">
            <v>3</v>
          </cell>
          <cell r="C184">
            <v>1</v>
          </cell>
          <cell r="D184" t="str">
            <v>组队3</v>
          </cell>
          <cell r="E184">
            <v>13</v>
          </cell>
          <cell r="F184">
            <v>0</v>
          </cell>
          <cell r="G184">
            <v>3</v>
          </cell>
          <cell r="H184">
            <v>3</v>
          </cell>
          <cell r="I184">
            <v>3</v>
          </cell>
          <cell r="J184">
            <v>300</v>
          </cell>
          <cell r="K184">
            <v>2</v>
          </cell>
          <cell r="L184"/>
          <cell r="M184">
            <v>1</v>
          </cell>
          <cell r="N184">
            <v>1</v>
          </cell>
          <cell r="O184">
            <v>1</v>
          </cell>
          <cell r="P184">
            <v>100</v>
          </cell>
          <cell r="Q184">
            <v>0</v>
          </cell>
          <cell r="R184">
            <v>0</v>
          </cell>
          <cell r="S184">
            <v>501603</v>
          </cell>
          <cell r="T184"/>
          <cell r="U184">
            <v>3</v>
          </cell>
          <cell r="V184">
            <v>160301</v>
          </cell>
          <cell r="W184">
            <v>160302</v>
          </cell>
          <cell r="X184">
            <v>160303</v>
          </cell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>
            <v>100</v>
          </cell>
          <cell r="AR184">
            <v>0</v>
          </cell>
        </row>
        <row r="185">
          <cell r="A185">
            <v>2401</v>
          </cell>
          <cell r="B185">
            <v>4</v>
          </cell>
          <cell r="C185">
            <v>1</v>
          </cell>
          <cell r="D185" t="str">
            <v>竞技场1</v>
          </cell>
          <cell r="E185">
            <v>14</v>
          </cell>
          <cell r="F185">
            <v>0</v>
          </cell>
          <cell r="G185">
            <v>2</v>
          </cell>
          <cell r="H185">
            <v>2</v>
          </cell>
          <cell r="I185">
            <v>5</v>
          </cell>
          <cell r="J185">
            <v>300</v>
          </cell>
          <cell r="K185">
            <v>0</v>
          </cell>
          <cell r="L185"/>
          <cell r="M185">
            <v>1</v>
          </cell>
          <cell r="N185">
            <v>1</v>
          </cell>
          <cell r="O185">
            <v>1</v>
          </cell>
          <cell r="P185">
            <v>20</v>
          </cell>
          <cell r="Q185">
            <v>0</v>
          </cell>
          <cell r="R185">
            <v>0</v>
          </cell>
          <cell r="S185">
            <v>502401</v>
          </cell>
          <cell r="T185"/>
          <cell r="U185">
            <v>0</v>
          </cell>
          <cell r="V185">
            <v>0</v>
          </cell>
          <cell r="W185">
            <v>0</v>
          </cell>
          <cell r="X185"/>
          <cell r="Y185"/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/>
          <cell r="AO185"/>
          <cell r="AP185"/>
          <cell r="AQ185">
            <v>20</v>
          </cell>
          <cell r="AR185">
            <v>0</v>
          </cell>
        </row>
        <row r="186">
          <cell r="A186">
            <v>2402</v>
          </cell>
          <cell r="B186">
            <v>4</v>
          </cell>
          <cell r="C186">
            <v>1</v>
          </cell>
          <cell r="D186" t="str">
            <v>竞技场2</v>
          </cell>
          <cell r="E186">
            <v>14</v>
          </cell>
          <cell r="F186">
            <v>0</v>
          </cell>
          <cell r="G186">
            <v>2</v>
          </cell>
          <cell r="H186">
            <v>2</v>
          </cell>
          <cell r="I186">
            <v>5</v>
          </cell>
          <cell r="J186">
            <v>300</v>
          </cell>
          <cell r="K186">
            <v>0</v>
          </cell>
          <cell r="L186"/>
          <cell r="M186">
            <v>1</v>
          </cell>
          <cell r="N186">
            <v>1</v>
          </cell>
          <cell r="O186">
            <v>1</v>
          </cell>
          <cell r="P186">
            <v>20</v>
          </cell>
          <cell r="Q186">
            <v>0</v>
          </cell>
          <cell r="R186">
            <v>0</v>
          </cell>
          <cell r="S186">
            <v>502402</v>
          </cell>
          <cell r="T186"/>
          <cell r="U186">
            <v>0</v>
          </cell>
          <cell r="V186">
            <v>0</v>
          </cell>
          <cell r="W186">
            <v>0</v>
          </cell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/>
          <cell r="AO186"/>
          <cell r="AP186"/>
          <cell r="AQ186">
            <v>20</v>
          </cell>
          <cell r="AR186">
            <v>0</v>
          </cell>
        </row>
        <row r="187">
          <cell r="A187">
            <v>2403</v>
          </cell>
          <cell r="B187">
            <v>4</v>
          </cell>
          <cell r="C187">
            <v>1</v>
          </cell>
          <cell r="D187" t="str">
            <v>竞技场3</v>
          </cell>
          <cell r="E187">
            <v>14</v>
          </cell>
          <cell r="F187">
            <v>0</v>
          </cell>
          <cell r="G187">
            <v>2</v>
          </cell>
          <cell r="H187">
            <v>2</v>
          </cell>
          <cell r="I187">
            <v>5</v>
          </cell>
          <cell r="J187">
            <v>300</v>
          </cell>
          <cell r="K187">
            <v>0</v>
          </cell>
          <cell r="L187"/>
          <cell r="M187">
            <v>1</v>
          </cell>
          <cell r="N187">
            <v>1</v>
          </cell>
          <cell r="O187">
            <v>1</v>
          </cell>
          <cell r="P187">
            <v>20</v>
          </cell>
          <cell r="Q187">
            <v>0</v>
          </cell>
          <cell r="R187">
            <v>0</v>
          </cell>
          <cell r="S187">
            <v>502403</v>
          </cell>
          <cell r="T187"/>
          <cell r="U187">
            <v>0</v>
          </cell>
          <cell r="V187">
            <v>0</v>
          </cell>
          <cell r="W187">
            <v>0</v>
          </cell>
          <cell r="X187"/>
          <cell r="Y187"/>
          <cell r="Z187"/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/>
          <cell r="AO187"/>
          <cell r="AP187"/>
          <cell r="AQ187">
            <v>20</v>
          </cell>
          <cell r="AR187">
            <v>0</v>
          </cell>
        </row>
        <row r="188">
          <cell r="A188">
            <v>999</v>
          </cell>
          <cell r="B188">
            <v>1</v>
          </cell>
          <cell r="C188">
            <v>9</v>
          </cell>
          <cell r="D188" t="str">
            <v>打豆豆</v>
          </cell>
          <cell r="E188">
            <v>11</v>
          </cell>
          <cell r="F188">
            <v>0</v>
          </cell>
          <cell r="G188">
            <v>1</v>
          </cell>
          <cell r="H188">
            <v>1</v>
          </cell>
          <cell r="I188">
            <v>0</v>
          </cell>
          <cell r="J188">
            <v>0</v>
          </cell>
          <cell r="K188">
            <v>0</v>
          </cell>
          <cell r="L188"/>
          <cell r="M188">
            <v>0</v>
          </cell>
          <cell r="N188">
            <v>1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500999</v>
          </cell>
          <cell r="T188"/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/>
          <cell r="Z188"/>
          <cell r="AA188"/>
          <cell r="AB188"/>
          <cell r="AC188"/>
          <cell r="AD188"/>
          <cell r="AE188"/>
          <cell r="AF188">
            <v>1</v>
          </cell>
          <cell r="AG188">
            <v>185</v>
          </cell>
          <cell r="AH188"/>
          <cell r="AI188"/>
          <cell r="AJ188"/>
          <cell r="AK188"/>
          <cell r="AL188"/>
          <cell r="AM188"/>
          <cell r="AN188"/>
          <cell r="AO188"/>
          <cell r="AP188"/>
          <cell r="AQ188">
            <v>0</v>
          </cell>
          <cell r="AR188">
            <v>0</v>
          </cell>
        </row>
        <row r="189">
          <cell r="A189">
            <v>1901</v>
          </cell>
          <cell r="B189">
            <v>6</v>
          </cell>
          <cell r="C189">
            <v>1</v>
          </cell>
          <cell r="D189" t="str">
            <v>英雄之路1</v>
          </cell>
          <cell r="E189">
            <v>0</v>
          </cell>
          <cell r="F189">
            <v>0</v>
          </cell>
          <cell r="G189">
            <v>1</v>
          </cell>
          <cell r="H189">
            <v>1</v>
          </cell>
          <cell r="I189">
            <v>0</v>
          </cell>
          <cell r="J189">
            <v>0</v>
          </cell>
          <cell r="K189">
            <v>0</v>
          </cell>
          <cell r="L189"/>
          <cell r="M189">
            <v>0</v>
          </cell>
          <cell r="N189">
            <v>1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501901</v>
          </cell>
          <cell r="T189"/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/>
          <cell r="Z189"/>
          <cell r="AA189"/>
          <cell r="AB189"/>
          <cell r="AC189"/>
          <cell r="AD189"/>
          <cell r="AE189"/>
          <cell r="AF189">
            <v>10</v>
          </cell>
          <cell r="AG189">
            <v>14</v>
          </cell>
          <cell r="AH189">
            <v>15</v>
          </cell>
          <cell r="AI189">
            <v>16</v>
          </cell>
          <cell r="AJ189">
            <v>17</v>
          </cell>
          <cell r="AK189">
            <v>18</v>
          </cell>
          <cell r="AL189">
            <v>19</v>
          </cell>
          <cell r="AM189">
            <v>20</v>
          </cell>
          <cell r="AN189">
            <v>21</v>
          </cell>
          <cell r="AO189">
            <v>22</v>
          </cell>
          <cell r="AP189">
            <v>23</v>
          </cell>
          <cell r="AQ189">
            <v>0</v>
          </cell>
          <cell r="AR189">
            <v>0</v>
          </cell>
        </row>
        <row r="190">
          <cell r="A190">
            <v>1902</v>
          </cell>
          <cell r="B190">
            <v>6</v>
          </cell>
          <cell r="C190">
            <v>1</v>
          </cell>
          <cell r="D190" t="str">
            <v>英雄之路2</v>
          </cell>
          <cell r="E190">
            <v>0</v>
          </cell>
          <cell r="F190">
            <v>0</v>
          </cell>
          <cell r="G190">
            <v>1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/>
          <cell r="M190">
            <v>0</v>
          </cell>
          <cell r="N190">
            <v>1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501902</v>
          </cell>
          <cell r="T190"/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/>
          <cell r="Z190"/>
          <cell r="AA190"/>
          <cell r="AB190"/>
          <cell r="AC190"/>
          <cell r="AD190"/>
          <cell r="AE190"/>
          <cell r="AF190">
            <v>4</v>
          </cell>
          <cell r="AG190">
            <v>248</v>
          </cell>
          <cell r="AH190">
            <v>249</v>
          </cell>
          <cell r="AI190">
            <v>250</v>
          </cell>
          <cell r="AJ190">
            <v>251</v>
          </cell>
          <cell r="AK190"/>
          <cell r="AL190"/>
          <cell r="AM190"/>
          <cell r="AN190"/>
          <cell r="AO190"/>
          <cell r="AP190"/>
          <cell r="AQ190">
            <v>0</v>
          </cell>
          <cell r="AR190">
            <v>0</v>
          </cell>
        </row>
        <row r="191">
          <cell r="A191">
            <v>1903</v>
          </cell>
          <cell r="B191">
            <v>6</v>
          </cell>
          <cell r="C191">
            <v>1</v>
          </cell>
          <cell r="D191" t="str">
            <v>英雄之路3</v>
          </cell>
          <cell r="E191">
            <v>0</v>
          </cell>
          <cell r="F191">
            <v>0</v>
          </cell>
          <cell r="G191">
            <v>1</v>
          </cell>
          <cell r="H191">
            <v>1</v>
          </cell>
          <cell r="I191">
            <v>0</v>
          </cell>
          <cell r="J191">
            <v>0</v>
          </cell>
          <cell r="K191">
            <v>0</v>
          </cell>
          <cell r="L191"/>
          <cell r="M191">
            <v>0</v>
          </cell>
          <cell r="N191">
            <v>1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501903</v>
          </cell>
          <cell r="T191"/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/>
          <cell r="Z191"/>
          <cell r="AA191"/>
          <cell r="AB191"/>
          <cell r="AC191"/>
          <cell r="AD191"/>
          <cell r="AE191"/>
          <cell r="AF191">
            <v>1</v>
          </cell>
          <cell r="AG191">
            <v>180</v>
          </cell>
          <cell r="AH191"/>
          <cell r="AI191"/>
          <cell r="AJ191"/>
          <cell r="AK191"/>
          <cell r="AL191"/>
          <cell r="AM191"/>
          <cell r="AN191"/>
          <cell r="AO191"/>
          <cell r="AP191"/>
          <cell r="AQ191">
            <v>0</v>
          </cell>
          <cell r="AR191">
            <v>0</v>
          </cell>
        </row>
        <row r="192">
          <cell r="A192">
            <v>1904</v>
          </cell>
          <cell r="B192">
            <v>6</v>
          </cell>
          <cell r="C192">
            <v>1</v>
          </cell>
          <cell r="D192" t="str">
            <v>英雄之路4</v>
          </cell>
          <cell r="E192">
            <v>0</v>
          </cell>
          <cell r="F192">
            <v>0</v>
          </cell>
          <cell r="G192">
            <v>1</v>
          </cell>
          <cell r="H192">
            <v>1</v>
          </cell>
          <cell r="I192">
            <v>0</v>
          </cell>
          <cell r="J192">
            <v>0</v>
          </cell>
          <cell r="K192">
            <v>0</v>
          </cell>
          <cell r="L192"/>
          <cell r="M192">
            <v>0</v>
          </cell>
          <cell r="N192">
            <v>1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501904</v>
          </cell>
          <cell r="T192"/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/>
          <cell r="Z192"/>
          <cell r="AA192"/>
          <cell r="AB192"/>
          <cell r="AC192"/>
          <cell r="AD192"/>
          <cell r="AE192"/>
          <cell r="AF192">
            <v>1</v>
          </cell>
          <cell r="AG192">
            <v>181</v>
          </cell>
          <cell r="AH192"/>
          <cell r="AI192"/>
          <cell r="AJ192"/>
          <cell r="AK192"/>
          <cell r="AL192"/>
          <cell r="AM192"/>
          <cell r="AN192"/>
          <cell r="AO192"/>
          <cell r="AP192"/>
          <cell r="AQ192">
            <v>0</v>
          </cell>
          <cell r="AR192">
            <v>0</v>
          </cell>
        </row>
        <row r="193">
          <cell r="A193">
            <v>1905</v>
          </cell>
          <cell r="B193">
            <v>6</v>
          </cell>
          <cell r="C193">
            <v>1</v>
          </cell>
          <cell r="D193" t="str">
            <v>英雄之路5</v>
          </cell>
          <cell r="E193">
            <v>0</v>
          </cell>
          <cell r="F193">
            <v>0</v>
          </cell>
          <cell r="G193">
            <v>1</v>
          </cell>
          <cell r="H193">
            <v>1</v>
          </cell>
          <cell r="I193">
            <v>0</v>
          </cell>
          <cell r="J193">
            <v>0</v>
          </cell>
          <cell r="K193">
            <v>0</v>
          </cell>
          <cell r="L193"/>
          <cell r="M193">
            <v>0</v>
          </cell>
          <cell r="N193">
            <v>1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501905</v>
          </cell>
          <cell r="T193"/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/>
          <cell r="Z193"/>
          <cell r="AA193"/>
          <cell r="AB193"/>
          <cell r="AC193"/>
          <cell r="AD193"/>
          <cell r="AE193"/>
          <cell r="AF193">
            <v>1</v>
          </cell>
          <cell r="AG193">
            <v>182</v>
          </cell>
          <cell r="AH193"/>
          <cell r="AI193"/>
          <cell r="AJ193"/>
          <cell r="AK193"/>
          <cell r="AL193"/>
          <cell r="AM193"/>
          <cell r="AN193"/>
          <cell r="AO193"/>
          <cell r="AP193"/>
          <cell r="AQ193">
            <v>0</v>
          </cell>
          <cell r="AR193">
            <v>0</v>
          </cell>
        </row>
        <row r="194">
          <cell r="A194">
            <v>1906</v>
          </cell>
          <cell r="B194">
            <v>6</v>
          </cell>
          <cell r="C194">
            <v>1</v>
          </cell>
          <cell r="D194" t="str">
            <v>英雄之路6</v>
          </cell>
          <cell r="E194">
            <v>0</v>
          </cell>
          <cell r="F194">
            <v>0</v>
          </cell>
          <cell r="G194">
            <v>1</v>
          </cell>
          <cell r="H194">
            <v>1</v>
          </cell>
          <cell r="I194">
            <v>0</v>
          </cell>
          <cell r="J194">
            <v>0</v>
          </cell>
          <cell r="K194">
            <v>0</v>
          </cell>
          <cell r="L194"/>
          <cell r="M194">
            <v>0</v>
          </cell>
          <cell r="N194">
            <v>1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501906</v>
          </cell>
          <cell r="T194"/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/>
          <cell r="Z194"/>
          <cell r="AA194"/>
          <cell r="AB194"/>
          <cell r="AC194"/>
          <cell r="AD194"/>
          <cell r="AE194"/>
          <cell r="AF194">
            <v>1</v>
          </cell>
          <cell r="AG194">
            <v>183</v>
          </cell>
          <cell r="AH194"/>
          <cell r="AI194"/>
          <cell r="AJ194"/>
          <cell r="AK194"/>
          <cell r="AL194"/>
          <cell r="AM194"/>
          <cell r="AN194"/>
          <cell r="AO194"/>
          <cell r="AP194"/>
          <cell r="AQ194">
            <v>0</v>
          </cell>
          <cell r="AR194">
            <v>0</v>
          </cell>
        </row>
        <row r="195">
          <cell r="A195">
            <v>1907</v>
          </cell>
          <cell r="B195">
            <v>6</v>
          </cell>
          <cell r="C195">
            <v>1</v>
          </cell>
          <cell r="D195" t="str">
            <v>英雄之路7</v>
          </cell>
          <cell r="E195">
            <v>0</v>
          </cell>
          <cell r="F195">
            <v>0</v>
          </cell>
          <cell r="G195">
            <v>1</v>
          </cell>
          <cell r="H195">
            <v>1</v>
          </cell>
          <cell r="I195">
            <v>0</v>
          </cell>
          <cell r="J195">
            <v>0</v>
          </cell>
          <cell r="K195">
            <v>0</v>
          </cell>
          <cell r="L195"/>
          <cell r="M195">
            <v>0</v>
          </cell>
          <cell r="N195">
            <v>1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501907</v>
          </cell>
          <cell r="T195"/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/>
          <cell r="Z195"/>
          <cell r="AA195"/>
          <cell r="AB195"/>
          <cell r="AC195"/>
          <cell r="AD195"/>
          <cell r="AE195"/>
          <cell r="AF195">
            <v>1</v>
          </cell>
          <cell r="AG195">
            <v>184</v>
          </cell>
          <cell r="AH195"/>
          <cell r="AI195"/>
          <cell r="AJ195"/>
          <cell r="AK195"/>
          <cell r="AL195"/>
          <cell r="AM195"/>
          <cell r="AN195"/>
          <cell r="AO195"/>
          <cell r="AP195"/>
          <cell r="AQ195">
            <v>0</v>
          </cell>
          <cell r="AR195">
            <v>0</v>
          </cell>
        </row>
        <row r="196">
          <cell r="A196">
            <v>1908</v>
          </cell>
          <cell r="B196">
            <v>6</v>
          </cell>
          <cell r="C196">
            <v>1</v>
          </cell>
          <cell r="D196" t="str">
            <v>英雄之路8</v>
          </cell>
          <cell r="E196">
            <v>0</v>
          </cell>
          <cell r="F196">
            <v>0</v>
          </cell>
          <cell r="G196">
            <v>1</v>
          </cell>
          <cell r="H196">
            <v>1</v>
          </cell>
          <cell r="I196">
            <v>0</v>
          </cell>
          <cell r="J196">
            <v>0</v>
          </cell>
          <cell r="K196">
            <v>0</v>
          </cell>
          <cell r="L196"/>
          <cell r="M196">
            <v>0</v>
          </cell>
          <cell r="N196">
            <v>1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501908</v>
          </cell>
          <cell r="T196"/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/>
          <cell r="Z196"/>
          <cell r="AA196"/>
          <cell r="AB196"/>
          <cell r="AC196"/>
          <cell r="AD196"/>
          <cell r="AE196"/>
          <cell r="AF196">
            <v>1</v>
          </cell>
          <cell r="AG196">
            <v>185</v>
          </cell>
          <cell r="AH196"/>
          <cell r="AI196"/>
          <cell r="AJ196"/>
          <cell r="AK196"/>
          <cell r="AL196"/>
          <cell r="AM196"/>
          <cell r="AN196"/>
          <cell r="AO196"/>
          <cell r="AP196"/>
          <cell r="AQ196">
            <v>0</v>
          </cell>
          <cell r="AR196">
            <v>0</v>
          </cell>
        </row>
        <row r="197">
          <cell r="A197">
            <v>1909</v>
          </cell>
          <cell r="B197">
            <v>6</v>
          </cell>
          <cell r="C197">
            <v>1</v>
          </cell>
          <cell r="D197" t="str">
            <v>英雄之路9</v>
          </cell>
          <cell r="E197">
            <v>0</v>
          </cell>
          <cell r="F197">
            <v>0</v>
          </cell>
          <cell r="G197">
            <v>1</v>
          </cell>
          <cell r="H197">
            <v>1</v>
          </cell>
          <cell r="I197">
            <v>0</v>
          </cell>
          <cell r="J197">
            <v>0</v>
          </cell>
          <cell r="K197">
            <v>0</v>
          </cell>
          <cell r="L197"/>
          <cell r="M197">
            <v>0</v>
          </cell>
          <cell r="N197">
            <v>1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501909</v>
          </cell>
          <cell r="T197"/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/>
          <cell r="Z197"/>
          <cell r="AA197"/>
          <cell r="AB197"/>
          <cell r="AC197"/>
          <cell r="AD197"/>
          <cell r="AE197"/>
          <cell r="AF197">
            <v>5</v>
          </cell>
          <cell r="AG197">
            <v>217</v>
          </cell>
          <cell r="AH197">
            <v>218</v>
          </cell>
          <cell r="AI197">
            <v>219</v>
          </cell>
          <cell r="AJ197">
            <v>220</v>
          </cell>
          <cell r="AK197">
            <v>221</v>
          </cell>
          <cell r="AL197"/>
          <cell r="AM197"/>
          <cell r="AN197"/>
          <cell r="AO197"/>
          <cell r="AP197"/>
          <cell r="AQ197">
            <v>0</v>
          </cell>
          <cell r="AR197">
            <v>0</v>
          </cell>
        </row>
        <row r="198">
          <cell r="A198">
            <v>1910</v>
          </cell>
          <cell r="B198">
            <v>6</v>
          </cell>
          <cell r="C198">
            <v>1</v>
          </cell>
          <cell r="D198" t="str">
            <v>英雄之路10</v>
          </cell>
          <cell r="E198">
            <v>0</v>
          </cell>
          <cell r="F198">
            <v>0</v>
          </cell>
          <cell r="G198">
            <v>1</v>
          </cell>
          <cell r="H198">
            <v>1</v>
          </cell>
          <cell r="I198">
            <v>0</v>
          </cell>
          <cell r="J198">
            <v>0</v>
          </cell>
          <cell r="K198">
            <v>0</v>
          </cell>
          <cell r="L198"/>
          <cell r="M198">
            <v>0</v>
          </cell>
          <cell r="N198">
            <v>1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501910</v>
          </cell>
          <cell r="T198"/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/>
          <cell r="Z198"/>
          <cell r="AA198"/>
          <cell r="AB198"/>
          <cell r="AC198"/>
          <cell r="AD198"/>
          <cell r="AE198"/>
          <cell r="AF198">
            <v>6</v>
          </cell>
          <cell r="AG198">
            <v>138</v>
          </cell>
          <cell r="AH198">
            <v>139</v>
          </cell>
          <cell r="AI198">
            <v>140</v>
          </cell>
          <cell r="AJ198">
            <v>141</v>
          </cell>
          <cell r="AK198">
            <v>142</v>
          </cell>
          <cell r="AL198">
            <v>143</v>
          </cell>
          <cell r="AM198"/>
          <cell r="AN198"/>
          <cell r="AO198"/>
          <cell r="AP198"/>
          <cell r="AQ198">
            <v>0</v>
          </cell>
          <cell r="AR198">
            <v>0</v>
          </cell>
        </row>
        <row r="199">
          <cell r="A199">
            <v>1911</v>
          </cell>
          <cell r="B199">
            <v>6</v>
          </cell>
          <cell r="C199">
            <v>1</v>
          </cell>
          <cell r="D199" t="str">
            <v>英雄之路11</v>
          </cell>
          <cell r="E199">
            <v>0</v>
          </cell>
          <cell r="F199">
            <v>0</v>
          </cell>
          <cell r="G199">
            <v>1</v>
          </cell>
          <cell r="H199">
            <v>1</v>
          </cell>
          <cell r="I199">
            <v>0</v>
          </cell>
          <cell r="J199">
            <v>0</v>
          </cell>
          <cell r="K199">
            <v>0</v>
          </cell>
          <cell r="L199"/>
          <cell r="M199">
            <v>0</v>
          </cell>
          <cell r="N199">
            <v>1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501911</v>
          </cell>
          <cell r="T199"/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/>
          <cell r="Z199"/>
          <cell r="AA199"/>
          <cell r="AB199"/>
          <cell r="AC199"/>
          <cell r="AD199"/>
          <cell r="AE199"/>
          <cell r="AF199">
            <v>10</v>
          </cell>
          <cell r="AG199">
            <v>14</v>
          </cell>
          <cell r="AH199">
            <v>15</v>
          </cell>
          <cell r="AI199">
            <v>16</v>
          </cell>
          <cell r="AJ199">
            <v>17</v>
          </cell>
          <cell r="AK199">
            <v>18</v>
          </cell>
          <cell r="AL199">
            <v>19</v>
          </cell>
          <cell r="AM199">
            <v>20</v>
          </cell>
          <cell r="AN199">
            <v>21</v>
          </cell>
          <cell r="AO199">
            <v>22</v>
          </cell>
          <cell r="AP199">
            <v>23</v>
          </cell>
          <cell r="AQ199">
            <v>0</v>
          </cell>
          <cell r="AR199">
            <v>0</v>
          </cell>
        </row>
        <row r="200">
          <cell r="A200">
            <v>1912</v>
          </cell>
          <cell r="B200">
            <v>6</v>
          </cell>
          <cell r="C200">
            <v>1</v>
          </cell>
          <cell r="D200" t="str">
            <v>英雄之路12</v>
          </cell>
          <cell r="E200">
            <v>0</v>
          </cell>
          <cell r="F200">
            <v>0</v>
          </cell>
          <cell r="G200">
            <v>1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/>
          <cell r="M200">
            <v>0</v>
          </cell>
          <cell r="N200">
            <v>1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501912</v>
          </cell>
          <cell r="T200"/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/>
          <cell r="Z200"/>
          <cell r="AA200"/>
          <cell r="AB200"/>
          <cell r="AC200"/>
          <cell r="AD200"/>
          <cell r="AE200"/>
          <cell r="AF200">
            <v>4</v>
          </cell>
          <cell r="AG200">
            <v>248</v>
          </cell>
          <cell r="AH200">
            <v>249</v>
          </cell>
          <cell r="AI200">
            <v>250</v>
          </cell>
          <cell r="AJ200">
            <v>251</v>
          </cell>
          <cell r="AK200"/>
          <cell r="AL200"/>
          <cell r="AM200"/>
          <cell r="AN200"/>
          <cell r="AO200"/>
          <cell r="AP200"/>
          <cell r="AQ200">
            <v>0</v>
          </cell>
          <cell r="AR200">
            <v>0</v>
          </cell>
        </row>
        <row r="201">
          <cell r="A201">
            <v>1913</v>
          </cell>
          <cell r="B201">
            <v>6</v>
          </cell>
          <cell r="C201">
            <v>1</v>
          </cell>
          <cell r="D201" t="str">
            <v>英雄之路13</v>
          </cell>
          <cell r="E201">
            <v>0</v>
          </cell>
          <cell r="F201">
            <v>0</v>
          </cell>
          <cell r="G201">
            <v>1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/>
          <cell r="M201">
            <v>0</v>
          </cell>
          <cell r="N201">
            <v>1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501913</v>
          </cell>
          <cell r="T201"/>
          <cell r="U201">
            <v>0</v>
          </cell>
          <cell r="V201">
            <v>0</v>
          </cell>
          <cell r="W201">
            <v>0</v>
          </cell>
          <cell r="X201"/>
          <cell r="Y201"/>
          <cell r="Z201"/>
          <cell r="AA201"/>
          <cell r="AB201"/>
          <cell r="AC201"/>
          <cell r="AD201"/>
          <cell r="AE201"/>
          <cell r="AF201"/>
          <cell r="AG201"/>
          <cell r="AH201"/>
          <cell r="AI201"/>
          <cell r="AJ201"/>
          <cell r="AK201"/>
          <cell r="AL201"/>
          <cell r="AM201"/>
          <cell r="AN201"/>
          <cell r="AO201"/>
          <cell r="AP201"/>
          <cell r="AQ201">
            <v>0</v>
          </cell>
          <cell r="AR201">
            <v>0</v>
          </cell>
        </row>
        <row r="202">
          <cell r="A202">
            <v>1914</v>
          </cell>
          <cell r="B202">
            <v>6</v>
          </cell>
          <cell r="C202">
            <v>1</v>
          </cell>
          <cell r="D202" t="str">
            <v>英雄之路14</v>
          </cell>
          <cell r="E202">
            <v>0</v>
          </cell>
          <cell r="F202">
            <v>0</v>
          </cell>
          <cell r="G202">
            <v>1</v>
          </cell>
          <cell r="H202">
            <v>1</v>
          </cell>
          <cell r="I202">
            <v>0</v>
          </cell>
          <cell r="J202">
            <v>0</v>
          </cell>
          <cell r="K202">
            <v>0</v>
          </cell>
          <cell r="L202"/>
          <cell r="M202">
            <v>0</v>
          </cell>
          <cell r="N202">
            <v>1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501914</v>
          </cell>
          <cell r="T202"/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/>
          <cell r="Z202"/>
          <cell r="AA202"/>
          <cell r="AB202"/>
          <cell r="AC202"/>
          <cell r="AD202"/>
          <cell r="AE202"/>
          <cell r="AF202">
            <v>1</v>
          </cell>
          <cell r="AG202">
            <v>181</v>
          </cell>
          <cell r="AH202"/>
          <cell r="AI202"/>
          <cell r="AJ202"/>
          <cell r="AK202"/>
          <cell r="AL202"/>
          <cell r="AM202"/>
          <cell r="AN202"/>
          <cell r="AO202"/>
          <cell r="AP202"/>
          <cell r="AQ202">
            <v>0</v>
          </cell>
          <cell r="AR202">
            <v>0</v>
          </cell>
        </row>
        <row r="203">
          <cell r="A203">
            <v>1915</v>
          </cell>
          <cell r="B203">
            <v>6</v>
          </cell>
          <cell r="C203">
            <v>1</v>
          </cell>
          <cell r="D203" t="str">
            <v>英雄之路15</v>
          </cell>
          <cell r="E203">
            <v>0</v>
          </cell>
          <cell r="F203">
            <v>0</v>
          </cell>
          <cell r="G203">
            <v>1</v>
          </cell>
          <cell r="H203">
            <v>1</v>
          </cell>
          <cell r="I203">
            <v>0</v>
          </cell>
          <cell r="J203">
            <v>0</v>
          </cell>
          <cell r="K203">
            <v>0</v>
          </cell>
          <cell r="L203"/>
          <cell r="M203">
            <v>0</v>
          </cell>
          <cell r="N203">
            <v>1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501915</v>
          </cell>
          <cell r="T203"/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/>
          <cell r="Z203"/>
          <cell r="AA203"/>
          <cell r="AB203"/>
          <cell r="AC203"/>
          <cell r="AD203"/>
          <cell r="AE203"/>
          <cell r="AF203">
            <v>1</v>
          </cell>
          <cell r="AG203">
            <v>182</v>
          </cell>
          <cell r="AH203"/>
          <cell r="AI203"/>
          <cell r="AJ203"/>
          <cell r="AK203"/>
          <cell r="AL203"/>
          <cell r="AM203"/>
          <cell r="AN203"/>
          <cell r="AO203"/>
          <cell r="AP203"/>
          <cell r="AQ203">
            <v>0</v>
          </cell>
          <cell r="AR203">
            <v>0</v>
          </cell>
        </row>
        <row r="204">
          <cell r="A204">
            <v>1916</v>
          </cell>
          <cell r="B204">
            <v>6</v>
          </cell>
          <cell r="C204">
            <v>1</v>
          </cell>
          <cell r="D204" t="str">
            <v>英雄之路16</v>
          </cell>
          <cell r="E204">
            <v>0</v>
          </cell>
          <cell r="F204">
            <v>0</v>
          </cell>
          <cell r="G204">
            <v>1</v>
          </cell>
          <cell r="H204">
            <v>1</v>
          </cell>
          <cell r="I204">
            <v>0</v>
          </cell>
          <cell r="J204">
            <v>0</v>
          </cell>
          <cell r="K204">
            <v>0</v>
          </cell>
          <cell r="L204"/>
          <cell r="M204">
            <v>0</v>
          </cell>
          <cell r="N204">
            <v>1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501916</v>
          </cell>
          <cell r="T204"/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/>
          <cell r="Z204"/>
          <cell r="AA204"/>
          <cell r="AB204"/>
          <cell r="AC204"/>
          <cell r="AD204"/>
          <cell r="AE204"/>
          <cell r="AF204">
            <v>1</v>
          </cell>
          <cell r="AG204">
            <v>183</v>
          </cell>
          <cell r="AH204"/>
          <cell r="AI204"/>
          <cell r="AJ204"/>
          <cell r="AK204"/>
          <cell r="AL204"/>
          <cell r="AM204"/>
          <cell r="AN204"/>
          <cell r="AO204"/>
          <cell r="AP204"/>
          <cell r="AQ204">
            <v>0</v>
          </cell>
          <cell r="AR204">
            <v>0</v>
          </cell>
        </row>
        <row r="205">
          <cell r="A205">
            <v>1917</v>
          </cell>
          <cell r="B205">
            <v>6</v>
          </cell>
          <cell r="C205">
            <v>1</v>
          </cell>
          <cell r="D205" t="str">
            <v>英雄之路17</v>
          </cell>
          <cell r="E205">
            <v>0</v>
          </cell>
          <cell r="F205">
            <v>0</v>
          </cell>
          <cell r="G205">
            <v>1</v>
          </cell>
          <cell r="H205">
            <v>1</v>
          </cell>
          <cell r="I205">
            <v>0</v>
          </cell>
          <cell r="J205">
            <v>0</v>
          </cell>
          <cell r="K205">
            <v>0</v>
          </cell>
          <cell r="L205"/>
          <cell r="M205">
            <v>0</v>
          </cell>
          <cell r="N205">
            <v>1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501917</v>
          </cell>
          <cell r="T205"/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/>
          <cell r="Z205"/>
          <cell r="AA205"/>
          <cell r="AB205"/>
          <cell r="AC205"/>
          <cell r="AD205"/>
          <cell r="AE205"/>
          <cell r="AF205">
            <v>1</v>
          </cell>
          <cell r="AG205">
            <v>184</v>
          </cell>
          <cell r="AH205"/>
          <cell r="AI205"/>
          <cell r="AJ205"/>
          <cell r="AK205"/>
          <cell r="AL205"/>
          <cell r="AM205"/>
          <cell r="AN205"/>
          <cell r="AO205"/>
          <cell r="AP205"/>
          <cell r="AQ205">
            <v>0</v>
          </cell>
          <cell r="AR205">
            <v>0</v>
          </cell>
        </row>
        <row r="206">
          <cell r="A206">
            <v>1918</v>
          </cell>
          <cell r="B206">
            <v>6</v>
          </cell>
          <cell r="C206">
            <v>1</v>
          </cell>
          <cell r="D206" t="str">
            <v>英雄之路18</v>
          </cell>
          <cell r="E206">
            <v>0</v>
          </cell>
          <cell r="F206">
            <v>0</v>
          </cell>
          <cell r="G206">
            <v>1</v>
          </cell>
          <cell r="H206">
            <v>1</v>
          </cell>
          <cell r="I206">
            <v>0</v>
          </cell>
          <cell r="J206">
            <v>0</v>
          </cell>
          <cell r="K206">
            <v>0</v>
          </cell>
          <cell r="L206"/>
          <cell r="M206">
            <v>0</v>
          </cell>
          <cell r="N206">
            <v>1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501918</v>
          </cell>
          <cell r="T206"/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/>
          <cell r="Z206"/>
          <cell r="AA206"/>
          <cell r="AB206"/>
          <cell r="AC206"/>
          <cell r="AD206"/>
          <cell r="AE206"/>
          <cell r="AF206">
            <v>1</v>
          </cell>
          <cell r="AG206">
            <v>185</v>
          </cell>
          <cell r="AH206"/>
          <cell r="AI206"/>
          <cell r="AJ206"/>
          <cell r="AK206"/>
          <cell r="AL206"/>
          <cell r="AM206"/>
          <cell r="AN206"/>
          <cell r="AO206"/>
          <cell r="AP206"/>
          <cell r="AQ206">
            <v>0</v>
          </cell>
          <cell r="AR206">
            <v>0</v>
          </cell>
        </row>
        <row r="207">
          <cell r="A207">
            <v>1919</v>
          </cell>
          <cell r="B207">
            <v>6</v>
          </cell>
          <cell r="C207">
            <v>1</v>
          </cell>
          <cell r="D207" t="str">
            <v>英雄之路19</v>
          </cell>
          <cell r="E207">
            <v>0</v>
          </cell>
          <cell r="F207">
            <v>0</v>
          </cell>
          <cell r="G207">
            <v>1</v>
          </cell>
          <cell r="H207">
            <v>1</v>
          </cell>
          <cell r="I207">
            <v>0</v>
          </cell>
          <cell r="J207">
            <v>0</v>
          </cell>
          <cell r="K207">
            <v>0</v>
          </cell>
          <cell r="L207"/>
          <cell r="M207">
            <v>0</v>
          </cell>
          <cell r="N207">
            <v>1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501919</v>
          </cell>
          <cell r="T207"/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/>
          <cell r="Z207"/>
          <cell r="AA207"/>
          <cell r="AB207"/>
          <cell r="AC207"/>
          <cell r="AD207"/>
          <cell r="AE207"/>
          <cell r="AF207">
            <v>5</v>
          </cell>
          <cell r="AG207">
            <v>217</v>
          </cell>
          <cell r="AH207">
            <v>218</v>
          </cell>
          <cell r="AI207">
            <v>219</v>
          </cell>
          <cell r="AJ207">
            <v>220</v>
          </cell>
          <cell r="AK207">
            <v>221</v>
          </cell>
          <cell r="AL207"/>
          <cell r="AM207"/>
          <cell r="AN207"/>
          <cell r="AO207"/>
          <cell r="AP207"/>
          <cell r="AQ207">
            <v>0</v>
          </cell>
          <cell r="AR207">
            <v>0</v>
          </cell>
        </row>
        <row r="208">
          <cell r="A208">
            <v>1920</v>
          </cell>
          <cell r="B208">
            <v>6</v>
          </cell>
          <cell r="C208">
            <v>1</v>
          </cell>
          <cell r="D208" t="str">
            <v>英雄之路20</v>
          </cell>
          <cell r="E208">
            <v>0</v>
          </cell>
          <cell r="F208">
            <v>0</v>
          </cell>
          <cell r="G208">
            <v>1</v>
          </cell>
          <cell r="H208">
            <v>1</v>
          </cell>
          <cell r="I208">
            <v>0</v>
          </cell>
          <cell r="J208">
            <v>0</v>
          </cell>
          <cell r="K208">
            <v>0</v>
          </cell>
          <cell r="L208"/>
          <cell r="M208">
            <v>0</v>
          </cell>
          <cell r="N208">
            <v>1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501920</v>
          </cell>
          <cell r="T208"/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/>
          <cell r="Z208"/>
          <cell r="AA208"/>
          <cell r="AB208"/>
          <cell r="AC208"/>
          <cell r="AD208"/>
          <cell r="AE208"/>
          <cell r="AF208">
            <v>4</v>
          </cell>
          <cell r="AG208">
            <v>204</v>
          </cell>
          <cell r="AH208">
            <v>205</v>
          </cell>
          <cell r="AI208">
            <v>206</v>
          </cell>
          <cell r="AJ208">
            <v>237</v>
          </cell>
          <cell r="AK208"/>
          <cell r="AL208"/>
          <cell r="AM208"/>
          <cell r="AN208"/>
          <cell r="AO208"/>
          <cell r="AP208"/>
          <cell r="AQ208">
            <v>0</v>
          </cell>
          <cell r="AR208">
            <v>0</v>
          </cell>
        </row>
        <row r="209">
          <cell r="A209">
            <v>1701</v>
          </cell>
          <cell r="B209">
            <v>3</v>
          </cell>
          <cell r="C209">
            <v>1</v>
          </cell>
          <cell r="D209" t="str">
            <v>难度1（命运石）</v>
          </cell>
          <cell r="E209">
            <v>12</v>
          </cell>
          <cell r="F209">
            <v>2911</v>
          </cell>
          <cell r="G209">
            <v>1</v>
          </cell>
          <cell r="H209">
            <v>1</v>
          </cell>
          <cell r="I209">
            <v>2</v>
          </cell>
          <cell r="J209">
            <v>300</v>
          </cell>
          <cell r="K209">
            <v>0</v>
          </cell>
          <cell r="L209"/>
          <cell r="M209">
            <v>2</v>
          </cell>
          <cell r="N209">
            <v>1</v>
          </cell>
          <cell r="O209">
            <v>1</v>
          </cell>
          <cell r="P209">
            <v>23</v>
          </cell>
          <cell r="Q209">
            <v>4</v>
          </cell>
          <cell r="R209">
            <v>0</v>
          </cell>
          <cell r="S209">
            <v>501701</v>
          </cell>
          <cell r="T209">
            <v>601101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/>
          <cell r="Z209"/>
          <cell r="AA209"/>
          <cell r="AB209"/>
          <cell r="AC209"/>
          <cell r="AD209"/>
          <cell r="AE209"/>
          <cell r="AF209">
            <v>5</v>
          </cell>
          <cell r="AG209">
            <v>14</v>
          </cell>
          <cell r="AH209">
            <v>15</v>
          </cell>
          <cell r="AI209">
            <v>16</v>
          </cell>
          <cell r="AJ209">
            <v>17</v>
          </cell>
          <cell r="AK209">
            <v>18</v>
          </cell>
          <cell r="AL209"/>
          <cell r="AM209"/>
          <cell r="AN209"/>
          <cell r="AO209"/>
          <cell r="AP209"/>
          <cell r="AQ209">
            <v>23</v>
          </cell>
          <cell r="AR209">
            <v>0</v>
          </cell>
        </row>
      </sheetData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经验表"/>
      <sheetName val="D_角色属性"/>
      <sheetName val="D_VIP对应表"/>
      <sheetName val="D_VIP描述表"/>
      <sheetName val="D_VIP重置表"/>
      <sheetName val="D_VIP充值表"/>
      <sheetName val="D_BUFF表"/>
      <sheetName val="D_我要变强"/>
      <sheetName val="D_改名消耗"/>
      <sheetName val="角色辅助表"/>
      <sheetName val="VIP辅助表"/>
      <sheetName val="VIP描述辅助表"/>
      <sheetName val="VIP礼包奖辅助表"/>
    </sheetNames>
    <sheetDataSet>
      <sheetData sheetId="0"/>
      <sheetData sheetId="1">
        <row r="1">
          <cell r="A1" t="str">
            <v>职业</v>
          </cell>
          <cell r="B1" t="str">
            <v>等级</v>
          </cell>
          <cell r="C1" t="str">
            <v>生命</v>
          </cell>
          <cell r="D1" t="str">
            <v>攻击</v>
          </cell>
          <cell r="E1" t="str">
            <v>防御</v>
          </cell>
        </row>
        <row r="2">
          <cell r="A2">
            <v>1</v>
          </cell>
          <cell r="B2">
            <v>1</v>
          </cell>
          <cell r="C2">
            <v>595.66</v>
          </cell>
          <cell r="D2">
            <v>118.80000000000001</v>
          </cell>
          <cell r="E2">
            <v>52.800000000000004</v>
          </cell>
        </row>
        <row r="3">
          <cell r="A3">
            <v>1</v>
          </cell>
          <cell r="B3">
            <v>2</v>
          </cell>
          <cell r="C3">
            <v>677.43999999999994</v>
          </cell>
          <cell r="D3">
            <v>129.6</v>
          </cell>
          <cell r="E3">
            <v>57.6</v>
          </cell>
        </row>
        <row r="4">
          <cell r="A4">
            <v>1</v>
          </cell>
          <cell r="B4">
            <v>3</v>
          </cell>
          <cell r="C4">
            <v>765.34000000000015</v>
          </cell>
          <cell r="D4">
            <v>140.4</v>
          </cell>
          <cell r="E4">
            <v>62.400000000000006</v>
          </cell>
        </row>
        <row r="5">
          <cell r="A5">
            <v>1</v>
          </cell>
          <cell r="B5">
            <v>4</v>
          </cell>
          <cell r="C5">
            <v>859.3599999999999</v>
          </cell>
          <cell r="D5">
            <v>151.19999999999999</v>
          </cell>
          <cell r="E5">
            <v>67.2</v>
          </cell>
        </row>
        <row r="6">
          <cell r="A6">
            <v>1</v>
          </cell>
          <cell r="B6">
            <v>5</v>
          </cell>
          <cell r="C6">
            <v>959.50000000000011</v>
          </cell>
          <cell r="D6">
            <v>162</v>
          </cell>
          <cell r="E6">
            <v>72</v>
          </cell>
        </row>
        <row r="7">
          <cell r="A7">
            <v>1</v>
          </cell>
          <cell r="B7">
            <v>6</v>
          </cell>
          <cell r="C7">
            <v>1065.76</v>
          </cell>
          <cell r="D7">
            <v>172.79999999999998</v>
          </cell>
          <cell r="E7">
            <v>76.8</v>
          </cell>
        </row>
        <row r="8">
          <cell r="A8">
            <v>1</v>
          </cell>
          <cell r="B8">
            <v>7</v>
          </cell>
          <cell r="C8">
            <v>1178.1399999999999</v>
          </cell>
          <cell r="D8">
            <v>183.6</v>
          </cell>
          <cell r="E8">
            <v>81.600000000000009</v>
          </cell>
        </row>
        <row r="9">
          <cell r="A9">
            <v>1</v>
          </cell>
          <cell r="B9">
            <v>8</v>
          </cell>
          <cell r="C9">
            <v>1296.6399999999999</v>
          </cell>
          <cell r="D9">
            <v>194.39999999999998</v>
          </cell>
          <cell r="E9">
            <v>86.4</v>
          </cell>
        </row>
        <row r="10">
          <cell r="A10">
            <v>1</v>
          </cell>
          <cell r="B10">
            <v>9</v>
          </cell>
          <cell r="C10">
            <v>1421.26</v>
          </cell>
          <cell r="D10">
            <v>205.20000000000002</v>
          </cell>
          <cell r="E10">
            <v>91.2</v>
          </cell>
        </row>
        <row r="11">
          <cell r="A11">
            <v>1</v>
          </cell>
          <cell r="B11">
            <v>10</v>
          </cell>
          <cell r="C11">
            <v>1552</v>
          </cell>
          <cell r="D11">
            <v>216.00000000000003</v>
          </cell>
          <cell r="E11">
            <v>96.000000000000014</v>
          </cell>
        </row>
        <row r="12">
          <cell r="A12">
            <v>1</v>
          </cell>
          <cell r="B12">
            <v>11</v>
          </cell>
          <cell r="C12">
            <v>1688.8599999999994</v>
          </cell>
          <cell r="D12">
            <v>226.79999999999995</v>
          </cell>
          <cell r="E12">
            <v>100.79999999999997</v>
          </cell>
        </row>
        <row r="13">
          <cell r="A13">
            <v>1</v>
          </cell>
          <cell r="B13">
            <v>12</v>
          </cell>
          <cell r="C13">
            <v>1831.84</v>
          </cell>
          <cell r="D13">
            <v>237.60000000000002</v>
          </cell>
          <cell r="E13">
            <v>105.60000000000001</v>
          </cell>
        </row>
        <row r="14">
          <cell r="A14">
            <v>1</v>
          </cell>
          <cell r="B14">
            <v>13</v>
          </cell>
          <cell r="C14">
            <v>1980.9399999999998</v>
          </cell>
          <cell r="D14">
            <v>248.4</v>
          </cell>
          <cell r="E14">
            <v>110.4</v>
          </cell>
        </row>
        <row r="15">
          <cell r="A15">
            <v>1</v>
          </cell>
          <cell r="B15">
            <v>14</v>
          </cell>
          <cell r="C15">
            <v>2136.1600000000003</v>
          </cell>
          <cell r="D15">
            <v>259.20000000000005</v>
          </cell>
          <cell r="E15">
            <v>115.20000000000002</v>
          </cell>
        </row>
        <row r="16">
          <cell r="A16">
            <v>1</v>
          </cell>
          <cell r="B16">
            <v>15</v>
          </cell>
          <cell r="C16">
            <v>2297.5</v>
          </cell>
          <cell r="D16">
            <v>270</v>
          </cell>
          <cell r="E16">
            <v>120.00000000000001</v>
          </cell>
        </row>
        <row r="17">
          <cell r="A17">
            <v>1</v>
          </cell>
          <cell r="B17">
            <v>16</v>
          </cell>
          <cell r="C17">
            <v>2464.9600000000005</v>
          </cell>
          <cell r="D17">
            <v>280.8</v>
          </cell>
          <cell r="E17">
            <v>124.80000000000001</v>
          </cell>
        </row>
        <row r="18">
          <cell r="A18">
            <v>1</v>
          </cell>
          <cell r="B18">
            <v>17</v>
          </cell>
          <cell r="C18">
            <v>2638.54</v>
          </cell>
          <cell r="D18">
            <v>291.60000000000002</v>
          </cell>
          <cell r="E18">
            <v>129.60000000000002</v>
          </cell>
        </row>
        <row r="19">
          <cell r="A19">
            <v>1</v>
          </cell>
          <cell r="B19">
            <v>18</v>
          </cell>
          <cell r="C19">
            <v>2818.2400000000007</v>
          </cell>
          <cell r="D19">
            <v>302.40000000000009</v>
          </cell>
          <cell r="E19">
            <v>134.40000000000006</v>
          </cell>
        </row>
        <row r="20">
          <cell r="A20">
            <v>1</v>
          </cell>
          <cell r="B20">
            <v>19</v>
          </cell>
          <cell r="C20">
            <v>3004.06</v>
          </cell>
          <cell r="D20">
            <v>313.2000000000001</v>
          </cell>
          <cell r="E20">
            <v>139.20000000000005</v>
          </cell>
        </row>
        <row r="21">
          <cell r="A21">
            <v>1</v>
          </cell>
          <cell r="B21">
            <v>20</v>
          </cell>
          <cell r="C21">
            <v>3196.0000000000005</v>
          </cell>
          <cell r="D21">
            <v>324.00000000000006</v>
          </cell>
          <cell r="E21">
            <v>144.00000000000003</v>
          </cell>
        </row>
        <row r="22">
          <cell r="A22">
            <v>1</v>
          </cell>
          <cell r="B22">
            <v>21</v>
          </cell>
          <cell r="C22">
            <v>3394.0600000000009</v>
          </cell>
          <cell r="D22">
            <v>334.80000000000007</v>
          </cell>
          <cell r="E22">
            <v>148.80000000000004</v>
          </cell>
        </row>
        <row r="23">
          <cell r="A23">
            <v>1</v>
          </cell>
          <cell r="B23">
            <v>22</v>
          </cell>
          <cell r="C23">
            <v>3598.2400000000007</v>
          </cell>
          <cell r="D23">
            <v>345.60000000000008</v>
          </cell>
          <cell r="E23">
            <v>153.60000000000002</v>
          </cell>
        </row>
        <row r="24">
          <cell r="A24">
            <v>1</v>
          </cell>
          <cell r="B24">
            <v>23</v>
          </cell>
          <cell r="C24">
            <v>3808.5400000000013</v>
          </cell>
          <cell r="D24">
            <v>356.40000000000015</v>
          </cell>
          <cell r="E24">
            <v>158.40000000000006</v>
          </cell>
        </row>
        <row r="25">
          <cell r="A25">
            <v>1</v>
          </cell>
          <cell r="B25">
            <v>24</v>
          </cell>
          <cell r="C25">
            <v>4024.9600000000014</v>
          </cell>
          <cell r="D25">
            <v>367.2000000000001</v>
          </cell>
          <cell r="E25">
            <v>163.20000000000005</v>
          </cell>
        </row>
        <row r="26">
          <cell r="A26">
            <v>1</v>
          </cell>
          <cell r="B26">
            <v>25</v>
          </cell>
          <cell r="C26">
            <v>4247.5000000000009</v>
          </cell>
          <cell r="D26">
            <v>378.00000000000017</v>
          </cell>
          <cell r="E26">
            <v>168.00000000000006</v>
          </cell>
        </row>
        <row r="27">
          <cell r="A27">
            <v>1</v>
          </cell>
          <cell r="B27">
            <v>26</v>
          </cell>
          <cell r="C27">
            <v>4476.1600000000008</v>
          </cell>
          <cell r="D27">
            <v>388.80000000000013</v>
          </cell>
          <cell r="E27">
            <v>172.80000000000007</v>
          </cell>
        </row>
        <row r="28">
          <cell r="A28">
            <v>1</v>
          </cell>
          <cell r="B28">
            <v>27</v>
          </cell>
          <cell r="C28">
            <v>4710.9400000000014</v>
          </cell>
          <cell r="D28">
            <v>399.60000000000008</v>
          </cell>
          <cell r="E28">
            <v>177.60000000000005</v>
          </cell>
        </row>
        <row r="29">
          <cell r="A29">
            <v>1</v>
          </cell>
          <cell r="B29">
            <v>28</v>
          </cell>
          <cell r="C29">
            <v>4951.840000000002</v>
          </cell>
          <cell r="D29">
            <v>410.40000000000015</v>
          </cell>
          <cell r="E29">
            <v>182.40000000000006</v>
          </cell>
        </row>
        <row r="30">
          <cell r="A30">
            <v>1</v>
          </cell>
          <cell r="B30">
            <v>29</v>
          </cell>
          <cell r="C30">
            <v>5198.8600000000015</v>
          </cell>
          <cell r="D30">
            <v>421.2000000000001</v>
          </cell>
          <cell r="E30">
            <v>187.20000000000007</v>
          </cell>
        </row>
        <row r="31">
          <cell r="A31">
            <v>1</v>
          </cell>
          <cell r="B31">
            <v>30</v>
          </cell>
          <cell r="C31">
            <v>5518.9000000000015</v>
          </cell>
          <cell r="D31">
            <v>437.4000000000002</v>
          </cell>
          <cell r="E31">
            <v>194.40000000000006</v>
          </cell>
        </row>
        <row r="32">
          <cell r="A32">
            <v>1</v>
          </cell>
          <cell r="B32">
            <v>31</v>
          </cell>
          <cell r="C32">
            <v>5848.1200000000017</v>
          </cell>
          <cell r="D32">
            <v>453.60000000000008</v>
          </cell>
          <cell r="E32">
            <v>201.60000000000002</v>
          </cell>
        </row>
        <row r="33">
          <cell r="A33">
            <v>1</v>
          </cell>
          <cell r="B33">
            <v>32</v>
          </cell>
          <cell r="C33">
            <v>6186.5200000000023</v>
          </cell>
          <cell r="D33">
            <v>469.80000000000024</v>
          </cell>
          <cell r="E33">
            <v>208.80000000000013</v>
          </cell>
        </row>
        <row r="34">
          <cell r="A34">
            <v>1</v>
          </cell>
          <cell r="B34">
            <v>33</v>
          </cell>
          <cell r="C34">
            <v>6534.1000000000022</v>
          </cell>
          <cell r="D34">
            <v>486.00000000000017</v>
          </cell>
          <cell r="E34">
            <v>216.00000000000009</v>
          </cell>
        </row>
        <row r="35">
          <cell r="A35">
            <v>1</v>
          </cell>
          <cell r="B35">
            <v>34</v>
          </cell>
          <cell r="C35">
            <v>6890.86</v>
          </cell>
          <cell r="D35">
            <v>502.20000000000005</v>
          </cell>
          <cell r="E35">
            <v>223.20000000000002</v>
          </cell>
        </row>
        <row r="36">
          <cell r="A36">
            <v>1</v>
          </cell>
          <cell r="B36">
            <v>35</v>
          </cell>
          <cell r="C36">
            <v>7256.800000000002</v>
          </cell>
          <cell r="D36">
            <v>518.4000000000002</v>
          </cell>
          <cell r="E36">
            <v>230.40000000000006</v>
          </cell>
        </row>
        <row r="37">
          <cell r="A37">
            <v>1</v>
          </cell>
          <cell r="B37">
            <v>36</v>
          </cell>
          <cell r="C37">
            <v>7631.92</v>
          </cell>
          <cell r="D37">
            <v>534.6</v>
          </cell>
          <cell r="E37">
            <v>237.60000000000005</v>
          </cell>
        </row>
        <row r="38">
          <cell r="A38">
            <v>1</v>
          </cell>
          <cell r="B38">
            <v>37</v>
          </cell>
          <cell r="C38">
            <v>8016.2200000000021</v>
          </cell>
          <cell r="D38">
            <v>550.80000000000018</v>
          </cell>
          <cell r="E38">
            <v>244.80000000000007</v>
          </cell>
        </row>
        <row r="39">
          <cell r="A39">
            <v>1</v>
          </cell>
          <cell r="B39">
            <v>38</v>
          </cell>
          <cell r="C39">
            <v>8409.7000000000007</v>
          </cell>
          <cell r="D39">
            <v>567.00000000000011</v>
          </cell>
          <cell r="E39">
            <v>252.00000000000006</v>
          </cell>
        </row>
        <row r="40">
          <cell r="A40">
            <v>1</v>
          </cell>
          <cell r="B40">
            <v>39</v>
          </cell>
          <cell r="C40">
            <v>8812.3600000000024</v>
          </cell>
          <cell r="D40">
            <v>583.20000000000005</v>
          </cell>
          <cell r="E40">
            <v>259.20000000000005</v>
          </cell>
        </row>
        <row r="41">
          <cell r="A41">
            <v>1</v>
          </cell>
          <cell r="B41">
            <v>40</v>
          </cell>
          <cell r="C41">
            <v>9306.4000000000033</v>
          </cell>
          <cell r="D41">
            <v>604.80000000000018</v>
          </cell>
          <cell r="E41">
            <v>268.80000000000013</v>
          </cell>
        </row>
        <row r="42">
          <cell r="A42">
            <v>1</v>
          </cell>
          <cell r="B42">
            <v>41</v>
          </cell>
          <cell r="C42">
            <v>9812.6800000000039</v>
          </cell>
          <cell r="D42">
            <v>626.4000000000002</v>
          </cell>
          <cell r="E42">
            <v>278.40000000000009</v>
          </cell>
        </row>
        <row r="43">
          <cell r="A43">
            <v>1</v>
          </cell>
          <cell r="B43">
            <v>42</v>
          </cell>
          <cell r="C43">
            <v>10331.200000000004</v>
          </cell>
          <cell r="D43">
            <v>648.00000000000034</v>
          </cell>
          <cell r="E43">
            <v>288.00000000000011</v>
          </cell>
        </row>
        <row r="44">
          <cell r="A44">
            <v>1</v>
          </cell>
          <cell r="B44">
            <v>43</v>
          </cell>
          <cell r="C44">
            <v>10861.960000000003</v>
          </cell>
          <cell r="D44">
            <v>669.60000000000014</v>
          </cell>
          <cell r="E44">
            <v>297.60000000000014</v>
          </cell>
        </row>
        <row r="45">
          <cell r="A45">
            <v>1</v>
          </cell>
          <cell r="B45">
            <v>44</v>
          </cell>
          <cell r="C45">
            <v>11404.960000000003</v>
          </cell>
          <cell r="D45">
            <v>691.20000000000016</v>
          </cell>
          <cell r="E45">
            <v>307.2000000000001</v>
          </cell>
        </row>
        <row r="46">
          <cell r="A46">
            <v>1</v>
          </cell>
          <cell r="B46">
            <v>45</v>
          </cell>
          <cell r="C46">
            <v>11960.200000000004</v>
          </cell>
          <cell r="D46">
            <v>712.80000000000018</v>
          </cell>
          <cell r="E46">
            <v>316.80000000000007</v>
          </cell>
        </row>
        <row r="47">
          <cell r="A47">
            <v>1</v>
          </cell>
          <cell r="B47">
            <v>46</v>
          </cell>
          <cell r="C47">
            <v>12527.680000000006</v>
          </cell>
          <cell r="D47">
            <v>734.40000000000032</v>
          </cell>
          <cell r="E47">
            <v>326.40000000000015</v>
          </cell>
        </row>
        <row r="48">
          <cell r="A48">
            <v>1</v>
          </cell>
          <cell r="B48">
            <v>47</v>
          </cell>
          <cell r="C48">
            <v>13107.400000000003</v>
          </cell>
          <cell r="D48">
            <v>756.00000000000023</v>
          </cell>
          <cell r="E48">
            <v>336.00000000000017</v>
          </cell>
        </row>
        <row r="49">
          <cell r="A49">
            <v>1</v>
          </cell>
          <cell r="B49">
            <v>48</v>
          </cell>
          <cell r="C49">
            <v>13699.360000000006</v>
          </cell>
          <cell r="D49">
            <v>777.60000000000036</v>
          </cell>
          <cell r="E49">
            <v>345.60000000000014</v>
          </cell>
        </row>
        <row r="50">
          <cell r="A50">
            <v>1</v>
          </cell>
          <cell r="B50">
            <v>49</v>
          </cell>
          <cell r="C50">
            <v>14303.560000000009</v>
          </cell>
          <cell r="D50">
            <v>799.20000000000039</v>
          </cell>
          <cell r="E50">
            <v>355.20000000000022</v>
          </cell>
        </row>
        <row r="51">
          <cell r="A51">
            <v>1</v>
          </cell>
          <cell r="B51">
            <v>50</v>
          </cell>
          <cell r="C51">
            <v>15017.500000000005</v>
          </cell>
          <cell r="D51">
            <v>826.20000000000027</v>
          </cell>
          <cell r="E51">
            <v>367.2000000000001</v>
          </cell>
        </row>
        <row r="52">
          <cell r="A52">
            <v>1</v>
          </cell>
          <cell r="B52">
            <v>51</v>
          </cell>
          <cell r="C52">
            <v>15746.740000000009</v>
          </cell>
          <cell r="D52">
            <v>853.20000000000027</v>
          </cell>
          <cell r="E52">
            <v>379.20000000000016</v>
          </cell>
        </row>
        <row r="53">
          <cell r="A53">
            <v>1</v>
          </cell>
          <cell r="B53">
            <v>52</v>
          </cell>
          <cell r="C53">
            <v>16491.280000000002</v>
          </cell>
          <cell r="D53">
            <v>880.20000000000016</v>
          </cell>
          <cell r="E53">
            <v>391.2000000000001</v>
          </cell>
        </row>
        <row r="54">
          <cell r="A54">
            <v>1</v>
          </cell>
          <cell r="B54">
            <v>53</v>
          </cell>
          <cell r="C54">
            <v>17251.120000000006</v>
          </cell>
          <cell r="D54">
            <v>907.20000000000027</v>
          </cell>
          <cell r="E54">
            <v>403.2000000000001</v>
          </cell>
        </row>
        <row r="55">
          <cell r="A55">
            <v>1</v>
          </cell>
          <cell r="B55">
            <v>54</v>
          </cell>
          <cell r="C55">
            <v>18026.260000000002</v>
          </cell>
          <cell r="D55">
            <v>934.20000000000027</v>
          </cell>
          <cell r="E55">
            <v>415.20000000000016</v>
          </cell>
        </row>
        <row r="56">
          <cell r="A56">
            <v>1</v>
          </cell>
          <cell r="B56">
            <v>55</v>
          </cell>
          <cell r="C56">
            <v>18816.7</v>
          </cell>
          <cell r="D56">
            <v>961.20000000000016</v>
          </cell>
          <cell r="E56">
            <v>427.2000000000001</v>
          </cell>
        </row>
        <row r="57">
          <cell r="A57">
            <v>1</v>
          </cell>
          <cell r="B57">
            <v>56</v>
          </cell>
          <cell r="C57">
            <v>19622.440000000006</v>
          </cell>
          <cell r="D57">
            <v>988.20000000000027</v>
          </cell>
          <cell r="E57">
            <v>439.20000000000016</v>
          </cell>
        </row>
        <row r="58">
          <cell r="A58">
            <v>1</v>
          </cell>
          <cell r="B58">
            <v>57</v>
          </cell>
          <cell r="C58">
            <v>20443.480000000003</v>
          </cell>
          <cell r="D58">
            <v>1015.2000000000002</v>
          </cell>
          <cell r="E58">
            <v>451.2000000000001</v>
          </cell>
        </row>
        <row r="59">
          <cell r="A59">
            <v>1</v>
          </cell>
          <cell r="B59">
            <v>58</v>
          </cell>
          <cell r="C59">
            <v>21279.820000000003</v>
          </cell>
          <cell r="D59">
            <v>1042.2000000000003</v>
          </cell>
          <cell r="E59">
            <v>463.20000000000016</v>
          </cell>
        </row>
        <row r="60">
          <cell r="A60">
            <v>1</v>
          </cell>
          <cell r="B60">
            <v>59</v>
          </cell>
          <cell r="C60">
            <v>22131.460000000006</v>
          </cell>
          <cell r="D60">
            <v>1069.2000000000003</v>
          </cell>
          <cell r="E60">
            <v>475.2000000000001</v>
          </cell>
        </row>
        <row r="61">
          <cell r="A61">
            <v>1</v>
          </cell>
          <cell r="B61">
            <v>60</v>
          </cell>
          <cell r="C61">
            <v>23111.200000000008</v>
          </cell>
          <cell r="D61">
            <v>1101.6000000000004</v>
          </cell>
          <cell r="E61">
            <v>489.60000000000019</v>
          </cell>
        </row>
        <row r="62">
          <cell r="A62">
            <v>1</v>
          </cell>
          <cell r="B62">
            <v>61</v>
          </cell>
          <cell r="C62">
            <v>24109.30000000001</v>
          </cell>
          <cell r="D62">
            <v>1134.0000000000005</v>
          </cell>
          <cell r="E62">
            <v>504.00000000000023</v>
          </cell>
        </row>
        <row r="63">
          <cell r="A63">
            <v>1</v>
          </cell>
          <cell r="B63">
            <v>62</v>
          </cell>
          <cell r="C63">
            <v>25125.760000000009</v>
          </cell>
          <cell r="D63">
            <v>1166.4000000000003</v>
          </cell>
          <cell r="E63">
            <v>518.4000000000002</v>
          </cell>
        </row>
        <row r="64">
          <cell r="A64">
            <v>1</v>
          </cell>
          <cell r="B64">
            <v>63</v>
          </cell>
          <cell r="C64">
            <v>26160.580000000016</v>
          </cell>
          <cell r="D64">
            <v>1198.8000000000006</v>
          </cell>
          <cell r="E64">
            <v>532.8000000000003</v>
          </cell>
        </row>
        <row r="65">
          <cell r="A65">
            <v>1</v>
          </cell>
          <cell r="B65">
            <v>64</v>
          </cell>
          <cell r="C65">
            <v>27213.760000000017</v>
          </cell>
          <cell r="D65">
            <v>1231.2000000000005</v>
          </cell>
          <cell r="E65">
            <v>547.20000000000039</v>
          </cell>
        </row>
        <row r="66">
          <cell r="A66">
            <v>1</v>
          </cell>
          <cell r="B66">
            <v>65</v>
          </cell>
          <cell r="C66">
            <v>28285.30000000001</v>
          </cell>
          <cell r="D66">
            <v>1263.6000000000004</v>
          </cell>
          <cell r="E66">
            <v>561.60000000000025</v>
          </cell>
        </row>
        <row r="67">
          <cell r="A67">
            <v>1</v>
          </cell>
          <cell r="B67">
            <v>66</v>
          </cell>
          <cell r="C67">
            <v>29375.200000000019</v>
          </cell>
          <cell r="D67">
            <v>1296.0000000000009</v>
          </cell>
          <cell r="E67">
            <v>576.00000000000045</v>
          </cell>
        </row>
        <row r="68">
          <cell r="A68">
            <v>1</v>
          </cell>
          <cell r="B68">
            <v>67</v>
          </cell>
          <cell r="C68">
            <v>30483.460000000021</v>
          </cell>
          <cell r="D68">
            <v>1328.400000000001</v>
          </cell>
          <cell r="E68">
            <v>590.40000000000043</v>
          </cell>
        </row>
        <row r="69">
          <cell r="A69">
            <v>1</v>
          </cell>
          <cell r="B69">
            <v>68</v>
          </cell>
          <cell r="C69">
            <v>31610.08000000002</v>
          </cell>
          <cell r="D69">
            <v>1360.8000000000011</v>
          </cell>
          <cell r="E69">
            <v>604.80000000000041</v>
          </cell>
        </row>
        <row r="70">
          <cell r="A70">
            <v>1</v>
          </cell>
          <cell r="B70">
            <v>69</v>
          </cell>
          <cell r="C70">
            <v>32755.060000000023</v>
          </cell>
          <cell r="D70">
            <v>1393.200000000001</v>
          </cell>
          <cell r="E70">
            <v>619.2000000000005</v>
          </cell>
        </row>
        <row r="71">
          <cell r="A71">
            <v>1</v>
          </cell>
          <cell r="B71">
            <v>70</v>
          </cell>
          <cell r="C71">
            <v>34046.500000000022</v>
          </cell>
          <cell r="D71">
            <v>1431.0000000000011</v>
          </cell>
          <cell r="E71">
            <v>636.00000000000057</v>
          </cell>
        </row>
        <row r="72">
          <cell r="A72">
            <v>1</v>
          </cell>
          <cell r="B72">
            <v>71</v>
          </cell>
          <cell r="C72">
            <v>35359.360000000022</v>
          </cell>
          <cell r="D72">
            <v>1468.8000000000009</v>
          </cell>
          <cell r="E72">
            <v>652.80000000000041</v>
          </cell>
        </row>
        <row r="73">
          <cell r="A73">
            <v>1</v>
          </cell>
          <cell r="B73">
            <v>72</v>
          </cell>
          <cell r="C73">
            <v>36693.640000000021</v>
          </cell>
          <cell r="D73">
            <v>1506.600000000001</v>
          </cell>
          <cell r="E73">
            <v>669.60000000000036</v>
          </cell>
        </row>
        <row r="74">
          <cell r="A74">
            <v>1</v>
          </cell>
          <cell r="B74">
            <v>73</v>
          </cell>
          <cell r="C74">
            <v>38049.340000000018</v>
          </cell>
          <cell r="D74">
            <v>1544.4000000000008</v>
          </cell>
          <cell r="E74">
            <v>686.40000000000043</v>
          </cell>
        </row>
        <row r="75">
          <cell r="A75">
            <v>1</v>
          </cell>
          <cell r="B75">
            <v>74</v>
          </cell>
          <cell r="C75">
            <v>39426.460000000021</v>
          </cell>
          <cell r="D75">
            <v>1582.200000000001</v>
          </cell>
          <cell r="E75">
            <v>703.20000000000039</v>
          </cell>
        </row>
        <row r="76">
          <cell r="A76">
            <v>1</v>
          </cell>
          <cell r="B76">
            <v>75</v>
          </cell>
          <cell r="C76">
            <v>40825.000000000029</v>
          </cell>
          <cell r="D76">
            <v>1620.0000000000011</v>
          </cell>
          <cell r="E76">
            <v>720.00000000000057</v>
          </cell>
        </row>
        <row r="77">
          <cell r="A77">
            <v>1</v>
          </cell>
          <cell r="B77">
            <v>76</v>
          </cell>
          <cell r="C77">
            <v>42244.960000000021</v>
          </cell>
          <cell r="D77">
            <v>1657.8000000000009</v>
          </cell>
          <cell r="E77">
            <v>736.80000000000041</v>
          </cell>
        </row>
        <row r="78">
          <cell r="A78">
            <v>1</v>
          </cell>
          <cell r="B78">
            <v>77</v>
          </cell>
          <cell r="C78">
            <v>43686.340000000018</v>
          </cell>
          <cell r="D78">
            <v>1695.6000000000008</v>
          </cell>
          <cell r="E78">
            <v>753.60000000000036</v>
          </cell>
        </row>
        <row r="79">
          <cell r="A79">
            <v>1</v>
          </cell>
          <cell r="B79">
            <v>78</v>
          </cell>
          <cell r="C79">
            <v>45149.140000000014</v>
          </cell>
          <cell r="D79">
            <v>1733.4000000000005</v>
          </cell>
          <cell r="E79">
            <v>770.40000000000032</v>
          </cell>
        </row>
        <row r="80">
          <cell r="A80">
            <v>1</v>
          </cell>
          <cell r="B80">
            <v>79</v>
          </cell>
          <cell r="C80">
            <v>46633.360000000022</v>
          </cell>
          <cell r="D80">
            <v>1771.2000000000007</v>
          </cell>
          <cell r="E80">
            <v>787.20000000000039</v>
          </cell>
        </row>
        <row r="81">
          <cell r="A81">
            <v>1</v>
          </cell>
          <cell r="B81">
            <v>80</v>
          </cell>
          <cell r="C81">
            <v>48282.400000000001</v>
          </cell>
          <cell r="D81">
            <v>1814.4000000000003</v>
          </cell>
          <cell r="E81">
            <v>806.4000000000002</v>
          </cell>
        </row>
        <row r="82">
          <cell r="A82">
            <v>1</v>
          </cell>
          <cell r="B82">
            <v>81</v>
          </cell>
          <cell r="C82">
            <v>49955.92000000002</v>
          </cell>
          <cell r="D82">
            <v>1857.6000000000006</v>
          </cell>
          <cell r="E82">
            <v>825.60000000000036</v>
          </cell>
        </row>
        <row r="83">
          <cell r="A83">
            <v>1</v>
          </cell>
          <cell r="B83">
            <v>82</v>
          </cell>
          <cell r="C83">
            <v>51653.920000000013</v>
          </cell>
          <cell r="D83">
            <v>1900.8000000000004</v>
          </cell>
          <cell r="E83">
            <v>844.80000000000018</v>
          </cell>
        </row>
        <row r="84">
          <cell r="A84">
            <v>1</v>
          </cell>
          <cell r="B84">
            <v>83</v>
          </cell>
          <cell r="C84">
            <v>53376.400000000016</v>
          </cell>
          <cell r="D84">
            <v>1944.0000000000005</v>
          </cell>
          <cell r="E84">
            <v>864.00000000000023</v>
          </cell>
        </row>
        <row r="85">
          <cell r="A85">
            <v>1</v>
          </cell>
          <cell r="B85">
            <v>84</v>
          </cell>
          <cell r="C85">
            <v>55123.360000000022</v>
          </cell>
          <cell r="D85">
            <v>1987.2000000000005</v>
          </cell>
          <cell r="E85">
            <v>883.20000000000027</v>
          </cell>
        </row>
        <row r="86">
          <cell r="A86">
            <v>1</v>
          </cell>
          <cell r="B86">
            <v>85</v>
          </cell>
          <cell r="C86">
            <v>56894.799999999996</v>
          </cell>
          <cell r="D86">
            <v>2030.4000000000003</v>
          </cell>
          <cell r="E86">
            <v>902.4</v>
          </cell>
        </row>
        <row r="87">
          <cell r="A87">
            <v>1</v>
          </cell>
          <cell r="B87">
            <v>86</v>
          </cell>
          <cell r="C87">
            <v>58690.720000000001</v>
          </cell>
          <cell r="D87">
            <v>2073.6000000000004</v>
          </cell>
          <cell r="E87">
            <v>921.60000000000014</v>
          </cell>
        </row>
        <row r="88">
          <cell r="A88">
            <v>1</v>
          </cell>
          <cell r="B88">
            <v>87</v>
          </cell>
          <cell r="C88">
            <v>60511.119999999981</v>
          </cell>
          <cell r="D88">
            <v>2116.7999999999997</v>
          </cell>
          <cell r="E88">
            <v>940.79999999999984</v>
          </cell>
        </row>
        <row r="89">
          <cell r="A89">
            <v>1</v>
          </cell>
          <cell r="B89">
            <v>88</v>
          </cell>
          <cell r="C89">
            <v>62355.999999999993</v>
          </cell>
          <cell r="D89">
            <v>2159.9999999999995</v>
          </cell>
          <cell r="E89">
            <v>959.99999999999977</v>
          </cell>
        </row>
        <row r="90">
          <cell r="A90">
            <v>1</v>
          </cell>
          <cell r="B90">
            <v>89</v>
          </cell>
          <cell r="C90">
            <v>64225.359999999986</v>
          </cell>
          <cell r="D90">
            <v>2203.1999999999998</v>
          </cell>
          <cell r="E90">
            <v>979.19999999999982</v>
          </cell>
        </row>
        <row r="91">
          <cell r="A91">
            <v>1</v>
          </cell>
          <cell r="B91">
            <v>90</v>
          </cell>
          <cell r="C91">
            <v>66119.199999999983</v>
          </cell>
          <cell r="D91">
            <v>2246.3999999999992</v>
          </cell>
          <cell r="E91">
            <v>998.39999999999964</v>
          </cell>
        </row>
        <row r="92">
          <cell r="A92">
            <v>1</v>
          </cell>
          <cell r="B92">
            <v>91</v>
          </cell>
          <cell r="C92">
            <v>68037.519999999975</v>
          </cell>
          <cell r="D92">
            <v>2289.599999999999</v>
          </cell>
          <cell r="E92">
            <v>1017.5999999999996</v>
          </cell>
        </row>
        <row r="93">
          <cell r="A93">
            <v>1</v>
          </cell>
          <cell r="B93">
            <v>92</v>
          </cell>
          <cell r="C93">
            <v>69980.319999999978</v>
          </cell>
          <cell r="D93">
            <v>2332.7999999999988</v>
          </cell>
          <cell r="E93">
            <v>1036.7999999999997</v>
          </cell>
        </row>
        <row r="94">
          <cell r="A94">
            <v>1</v>
          </cell>
          <cell r="B94">
            <v>93</v>
          </cell>
          <cell r="C94">
            <v>71947.599999999962</v>
          </cell>
          <cell r="D94">
            <v>2375.9999999999991</v>
          </cell>
          <cell r="E94">
            <v>1055.9999999999995</v>
          </cell>
        </row>
        <row r="95">
          <cell r="A95">
            <v>1</v>
          </cell>
          <cell r="B95">
            <v>94</v>
          </cell>
          <cell r="C95">
            <v>73939.359999999957</v>
          </cell>
          <cell r="D95">
            <v>2419.1999999999989</v>
          </cell>
          <cell r="E95">
            <v>1075.1999999999996</v>
          </cell>
        </row>
        <row r="96">
          <cell r="A96">
            <v>1</v>
          </cell>
          <cell r="B96">
            <v>95</v>
          </cell>
          <cell r="C96">
            <v>75955.599999999962</v>
          </cell>
          <cell r="D96">
            <v>2462.3999999999987</v>
          </cell>
          <cell r="E96">
            <v>1094.3999999999994</v>
          </cell>
        </row>
        <row r="97">
          <cell r="A97">
            <v>1</v>
          </cell>
          <cell r="B97">
            <v>96</v>
          </cell>
          <cell r="C97">
            <v>77996.319999999949</v>
          </cell>
          <cell r="D97">
            <v>2505.5999999999985</v>
          </cell>
          <cell r="E97">
            <v>1113.5999999999992</v>
          </cell>
        </row>
        <row r="98">
          <cell r="A98">
            <v>1</v>
          </cell>
          <cell r="B98">
            <v>97</v>
          </cell>
          <cell r="C98">
            <v>80061.519999999946</v>
          </cell>
          <cell r="D98">
            <v>2548.7999999999984</v>
          </cell>
          <cell r="E98">
            <v>1132.7999999999993</v>
          </cell>
        </row>
        <row r="99">
          <cell r="A99">
            <v>1</v>
          </cell>
          <cell r="B99">
            <v>98</v>
          </cell>
          <cell r="C99">
            <v>82151.199999999939</v>
          </cell>
          <cell r="D99">
            <v>2591.9999999999977</v>
          </cell>
          <cell r="E99">
            <v>1151.9999999999991</v>
          </cell>
        </row>
        <row r="100">
          <cell r="A100">
            <v>1</v>
          </cell>
          <cell r="B100">
            <v>99</v>
          </cell>
          <cell r="C100">
            <v>84265.359999999928</v>
          </cell>
          <cell r="D100">
            <v>2635.199999999998</v>
          </cell>
          <cell r="E100">
            <v>1171.1999999999991</v>
          </cell>
        </row>
        <row r="101">
          <cell r="A101">
            <v>1</v>
          </cell>
          <cell r="B101">
            <v>100</v>
          </cell>
          <cell r="C101">
            <v>86403.999999999942</v>
          </cell>
          <cell r="D101">
            <v>2678.3999999999983</v>
          </cell>
          <cell r="E101">
            <v>1190.3999999999992</v>
          </cell>
        </row>
        <row r="102">
          <cell r="A102">
            <v>2</v>
          </cell>
          <cell r="B102">
            <v>1</v>
          </cell>
          <cell r="C102">
            <v>595.66</v>
          </cell>
          <cell r="D102">
            <v>118.80000000000001</v>
          </cell>
          <cell r="E102">
            <v>52.800000000000004</v>
          </cell>
        </row>
        <row r="103">
          <cell r="A103">
            <v>2</v>
          </cell>
          <cell r="B103">
            <v>2</v>
          </cell>
          <cell r="C103">
            <v>677.43999999999994</v>
          </cell>
          <cell r="D103">
            <v>129.6</v>
          </cell>
          <cell r="E103">
            <v>57.6</v>
          </cell>
        </row>
        <row r="104">
          <cell r="A104">
            <v>2</v>
          </cell>
          <cell r="B104">
            <v>3</v>
          </cell>
          <cell r="C104">
            <v>765.34000000000015</v>
          </cell>
          <cell r="D104">
            <v>140.4</v>
          </cell>
          <cell r="E104">
            <v>62.400000000000006</v>
          </cell>
        </row>
        <row r="105">
          <cell r="A105">
            <v>2</v>
          </cell>
          <cell r="B105">
            <v>4</v>
          </cell>
          <cell r="C105">
            <v>859.3599999999999</v>
          </cell>
          <cell r="D105">
            <v>151.19999999999999</v>
          </cell>
          <cell r="E105">
            <v>67.2</v>
          </cell>
        </row>
        <row r="106">
          <cell r="A106">
            <v>2</v>
          </cell>
          <cell r="B106">
            <v>5</v>
          </cell>
          <cell r="C106">
            <v>959.50000000000011</v>
          </cell>
          <cell r="D106">
            <v>162</v>
          </cell>
          <cell r="E106">
            <v>72</v>
          </cell>
        </row>
        <row r="107">
          <cell r="A107">
            <v>2</v>
          </cell>
          <cell r="B107">
            <v>6</v>
          </cell>
          <cell r="C107">
            <v>1065.76</v>
          </cell>
          <cell r="D107">
            <v>172.79999999999998</v>
          </cell>
          <cell r="E107">
            <v>76.8</v>
          </cell>
        </row>
        <row r="108">
          <cell r="A108">
            <v>2</v>
          </cell>
          <cell r="B108">
            <v>7</v>
          </cell>
          <cell r="C108">
            <v>1178.1399999999999</v>
          </cell>
          <cell r="D108">
            <v>183.6</v>
          </cell>
          <cell r="E108">
            <v>81.600000000000009</v>
          </cell>
        </row>
        <row r="109">
          <cell r="A109">
            <v>2</v>
          </cell>
          <cell r="B109">
            <v>8</v>
          </cell>
          <cell r="C109">
            <v>1296.6399999999999</v>
          </cell>
          <cell r="D109">
            <v>194.39999999999998</v>
          </cell>
          <cell r="E109">
            <v>86.4</v>
          </cell>
        </row>
        <row r="110">
          <cell r="A110">
            <v>2</v>
          </cell>
          <cell r="B110">
            <v>9</v>
          </cell>
          <cell r="C110">
            <v>1421.26</v>
          </cell>
          <cell r="D110">
            <v>205.20000000000002</v>
          </cell>
          <cell r="E110">
            <v>91.2</v>
          </cell>
        </row>
        <row r="111">
          <cell r="A111">
            <v>2</v>
          </cell>
          <cell r="B111">
            <v>10</v>
          </cell>
          <cell r="C111">
            <v>1552</v>
          </cell>
          <cell r="D111">
            <v>216.00000000000003</v>
          </cell>
          <cell r="E111">
            <v>96.000000000000014</v>
          </cell>
        </row>
        <row r="112">
          <cell r="A112">
            <v>2</v>
          </cell>
          <cell r="B112">
            <v>11</v>
          </cell>
          <cell r="C112">
            <v>1688.8599999999994</v>
          </cell>
          <cell r="D112">
            <v>226.79999999999995</v>
          </cell>
          <cell r="E112">
            <v>100.79999999999997</v>
          </cell>
        </row>
        <row r="113">
          <cell r="A113">
            <v>2</v>
          </cell>
          <cell r="B113">
            <v>12</v>
          </cell>
          <cell r="C113">
            <v>1831.84</v>
          </cell>
          <cell r="D113">
            <v>237.60000000000002</v>
          </cell>
          <cell r="E113">
            <v>105.60000000000001</v>
          </cell>
        </row>
        <row r="114">
          <cell r="A114">
            <v>2</v>
          </cell>
          <cell r="B114">
            <v>13</v>
          </cell>
          <cell r="C114">
            <v>1980.9399999999998</v>
          </cell>
          <cell r="D114">
            <v>248.4</v>
          </cell>
          <cell r="E114">
            <v>110.4</v>
          </cell>
        </row>
        <row r="115">
          <cell r="A115">
            <v>2</v>
          </cell>
          <cell r="B115">
            <v>14</v>
          </cell>
          <cell r="C115">
            <v>2136.1600000000003</v>
          </cell>
          <cell r="D115">
            <v>259.20000000000005</v>
          </cell>
          <cell r="E115">
            <v>115.20000000000002</v>
          </cell>
        </row>
        <row r="116">
          <cell r="A116">
            <v>2</v>
          </cell>
          <cell r="B116">
            <v>15</v>
          </cell>
          <cell r="C116">
            <v>2297.5</v>
          </cell>
          <cell r="D116">
            <v>270</v>
          </cell>
          <cell r="E116">
            <v>120.00000000000001</v>
          </cell>
        </row>
        <row r="117">
          <cell r="A117">
            <v>2</v>
          </cell>
          <cell r="B117">
            <v>16</v>
          </cell>
          <cell r="C117">
            <v>2464.9600000000005</v>
          </cell>
          <cell r="D117">
            <v>280.8</v>
          </cell>
          <cell r="E117">
            <v>124.80000000000001</v>
          </cell>
        </row>
        <row r="118">
          <cell r="A118">
            <v>2</v>
          </cell>
          <cell r="B118">
            <v>17</v>
          </cell>
          <cell r="C118">
            <v>2638.54</v>
          </cell>
          <cell r="D118">
            <v>291.60000000000002</v>
          </cell>
          <cell r="E118">
            <v>129.60000000000002</v>
          </cell>
        </row>
        <row r="119">
          <cell r="A119">
            <v>2</v>
          </cell>
          <cell r="B119">
            <v>18</v>
          </cell>
          <cell r="C119">
            <v>2818.2400000000007</v>
          </cell>
          <cell r="D119">
            <v>302.40000000000009</v>
          </cell>
          <cell r="E119">
            <v>134.40000000000006</v>
          </cell>
        </row>
        <row r="120">
          <cell r="A120">
            <v>2</v>
          </cell>
          <cell r="B120">
            <v>19</v>
          </cell>
          <cell r="C120">
            <v>3004.06</v>
          </cell>
          <cell r="D120">
            <v>313.2000000000001</v>
          </cell>
          <cell r="E120">
            <v>139.20000000000005</v>
          </cell>
        </row>
        <row r="121">
          <cell r="A121">
            <v>2</v>
          </cell>
          <cell r="B121">
            <v>20</v>
          </cell>
          <cell r="C121">
            <v>3196.0000000000005</v>
          </cell>
          <cell r="D121">
            <v>324.00000000000006</v>
          </cell>
          <cell r="E121">
            <v>144.00000000000003</v>
          </cell>
        </row>
        <row r="122">
          <cell r="A122">
            <v>2</v>
          </cell>
          <cell r="B122">
            <v>21</v>
          </cell>
          <cell r="C122">
            <v>3394.0600000000009</v>
          </cell>
          <cell r="D122">
            <v>334.80000000000007</v>
          </cell>
          <cell r="E122">
            <v>148.80000000000004</v>
          </cell>
        </row>
        <row r="123">
          <cell r="A123">
            <v>2</v>
          </cell>
          <cell r="B123">
            <v>22</v>
          </cell>
          <cell r="C123">
            <v>3598.2400000000007</v>
          </cell>
          <cell r="D123">
            <v>345.60000000000008</v>
          </cell>
          <cell r="E123">
            <v>153.60000000000002</v>
          </cell>
        </row>
        <row r="124">
          <cell r="A124">
            <v>2</v>
          </cell>
          <cell r="B124">
            <v>23</v>
          </cell>
          <cell r="C124">
            <v>3808.5400000000013</v>
          </cell>
          <cell r="D124">
            <v>356.40000000000015</v>
          </cell>
          <cell r="E124">
            <v>158.40000000000006</v>
          </cell>
        </row>
        <row r="125">
          <cell r="A125">
            <v>2</v>
          </cell>
          <cell r="B125">
            <v>24</v>
          </cell>
          <cell r="C125">
            <v>4024.9600000000014</v>
          </cell>
          <cell r="D125">
            <v>367.2000000000001</v>
          </cell>
          <cell r="E125">
            <v>163.20000000000005</v>
          </cell>
        </row>
        <row r="126">
          <cell r="A126">
            <v>2</v>
          </cell>
          <cell r="B126">
            <v>25</v>
          </cell>
          <cell r="C126">
            <v>4247.5000000000009</v>
          </cell>
          <cell r="D126">
            <v>378.00000000000017</v>
          </cell>
          <cell r="E126">
            <v>168.00000000000006</v>
          </cell>
        </row>
        <row r="127">
          <cell r="A127">
            <v>2</v>
          </cell>
          <cell r="B127">
            <v>26</v>
          </cell>
          <cell r="C127">
            <v>4476.1600000000008</v>
          </cell>
          <cell r="D127">
            <v>388.80000000000013</v>
          </cell>
          <cell r="E127">
            <v>172.80000000000007</v>
          </cell>
        </row>
        <row r="128">
          <cell r="A128">
            <v>2</v>
          </cell>
          <cell r="B128">
            <v>27</v>
          </cell>
          <cell r="C128">
            <v>4710.9400000000014</v>
          </cell>
          <cell r="D128">
            <v>399.60000000000008</v>
          </cell>
          <cell r="E128">
            <v>177.60000000000005</v>
          </cell>
        </row>
        <row r="129">
          <cell r="A129">
            <v>2</v>
          </cell>
          <cell r="B129">
            <v>28</v>
          </cell>
          <cell r="C129">
            <v>4951.840000000002</v>
          </cell>
          <cell r="D129">
            <v>410.40000000000015</v>
          </cell>
          <cell r="E129">
            <v>182.40000000000006</v>
          </cell>
        </row>
        <row r="130">
          <cell r="A130">
            <v>2</v>
          </cell>
          <cell r="B130">
            <v>29</v>
          </cell>
          <cell r="C130">
            <v>5198.8600000000015</v>
          </cell>
          <cell r="D130">
            <v>421.2000000000001</v>
          </cell>
          <cell r="E130">
            <v>187.20000000000007</v>
          </cell>
        </row>
        <row r="131">
          <cell r="A131">
            <v>2</v>
          </cell>
          <cell r="B131">
            <v>30</v>
          </cell>
          <cell r="C131">
            <v>5518.9000000000015</v>
          </cell>
          <cell r="D131">
            <v>437.4000000000002</v>
          </cell>
          <cell r="E131">
            <v>194.40000000000006</v>
          </cell>
        </row>
        <row r="132">
          <cell r="A132">
            <v>2</v>
          </cell>
          <cell r="B132">
            <v>31</v>
          </cell>
          <cell r="C132">
            <v>5848.1200000000017</v>
          </cell>
          <cell r="D132">
            <v>453.60000000000008</v>
          </cell>
          <cell r="E132">
            <v>201.60000000000002</v>
          </cell>
        </row>
        <row r="133">
          <cell r="A133">
            <v>2</v>
          </cell>
          <cell r="B133">
            <v>32</v>
          </cell>
          <cell r="C133">
            <v>6186.5200000000023</v>
          </cell>
          <cell r="D133">
            <v>469.80000000000024</v>
          </cell>
          <cell r="E133">
            <v>208.80000000000013</v>
          </cell>
        </row>
        <row r="134">
          <cell r="A134">
            <v>2</v>
          </cell>
          <cell r="B134">
            <v>33</v>
          </cell>
          <cell r="C134">
            <v>6534.1000000000022</v>
          </cell>
          <cell r="D134">
            <v>486.00000000000017</v>
          </cell>
          <cell r="E134">
            <v>216.00000000000009</v>
          </cell>
        </row>
        <row r="135">
          <cell r="A135">
            <v>2</v>
          </cell>
          <cell r="B135">
            <v>34</v>
          </cell>
          <cell r="C135">
            <v>6890.86</v>
          </cell>
          <cell r="D135">
            <v>502.20000000000005</v>
          </cell>
          <cell r="E135">
            <v>223.20000000000002</v>
          </cell>
        </row>
        <row r="136">
          <cell r="A136">
            <v>2</v>
          </cell>
          <cell r="B136">
            <v>35</v>
          </cell>
          <cell r="C136">
            <v>7256.800000000002</v>
          </cell>
          <cell r="D136">
            <v>518.4000000000002</v>
          </cell>
          <cell r="E136">
            <v>230.40000000000006</v>
          </cell>
        </row>
        <row r="137">
          <cell r="A137">
            <v>2</v>
          </cell>
          <cell r="B137">
            <v>36</v>
          </cell>
          <cell r="C137">
            <v>7631.92</v>
          </cell>
          <cell r="D137">
            <v>534.6</v>
          </cell>
          <cell r="E137">
            <v>237.60000000000005</v>
          </cell>
        </row>
        <row r="138">
          <cell r="A138">
            <v>2</v>
          </cell>
          <cell r="B138">
            <v>37</v>
          </cell>
          <cell r="C138">
            <v>8016.2200000000021</v>
          </cell>
          <cell r="D138">
            <v>550.80000000000018</v>
          </cell>
          <cell r="E138">
            <v>244.80000000000007</v>
          </cell>
        </row>
        <row r="139">
          <cell r="A139">
            <v>2</v>
          </cell>
          <cell r="B139">
            <v>38</v>
          </cell>
          <cell r="C139">
            <v>8409.7000000000007</v>
          </cell>
          <cell r="D139">
            <v>567.00000000000011</v>
          </cell>
          <cell r="E139">
            <v>252.00000000000006</v>
          </cell>
        </row>
        <row r="140">
          <cell r="A140">
            <v>2</v>
          </cell>
          <cell r="B140">
            <v>39</v>
          </cell>
          <cell r="C140">
            <v>8812.3600000000024</v>
          </cell>
          <cell r="D140">
            <v>583.20000000000005</v>
          </cell>
          <cell r="E140">
            <v>259.20000000000005</v>
          </cell>
        </row>
        <row r="141">
          <cell r="A141">
            <v>2</v>
          </cell>
          <cell r="B141">
            <v>40</v>
          </cell>
          <cell r="C141">
            <v>9306.4000000000033</v>
          </cell>
          <cell r="D141">
            <v>604.80000000000018</v>
          </cell>
          <cell r="E141">
            <v>268.80000000000013</v>
          </cell>
        </row>
        <row r="142">
          <cell r="A142">
            <v>2</v>
          </cell>
          <cell r="B142">
            <v>41</v>
          </cell>
          <cell r="C142">
            <v>9812.6800000000039</v>
          </cell>
          <cell r="D142">
            <v>626.4000000000002</v>
          </cell>
          <cell r="E142">
            <v>278.40000000000009</v>
          </cell>
        </row>
        <row r="143">
          <cell r="A143">
            <v>2</v>
          </cell>
          <cell r="B143">
            <v>42</v>
          </cell>
          <cell r="C143">
            <v>10331.200000000004</v>
          </cell>
          <cell r="D143">
            <v>648.00000000000034</v>
          </cell>
          <cell r="E143">
            <v>288.00000000000011</v>
          </cell>
        </row>
        <row r="144">
          <cell r="A144">
            <v>2</v>
          </cell>
          <cell r="B144">
            <v>43</v>
          </cell>
          <cell r="C144">
            <v>10861.960000000003</v>
          </cell>
          <cell r="D144">
            <v>669.60000000000014</v>
          </cell>
          <cell r="E144">
            <v>297.60000000000014</v>
          </cell>
        </row>
        <row r="145">
          <cell r="A145">
            <v>2</v>
          </cell>
          <cell r="B145">
            <v>44</v>
          </cell>
          <cell r="C145">
            <v>11404.960000000003</v>
          </cell>
          <cell r="D145">
            <v>691.20000000000016</v>
          </cell>
          <cell r="E145">
            <v>307.2000000000001</v>
          </cell>
        </row>
        <row r="146">
          <cell r="A146">
            <v>2</v>
          </cell>
          <cell r="B146">
            <v>45</v>
          </cell>
          <cell r="C146">
            <v>11960.200000000004</v>
          </cell>
          <cell r="D146">
            <v>712.80000000000018</v>
          </cell>
          <cell r="E146">
            <v>316.80000000000007</v>
          </cell>
        </row>
        <row r="147">
          <cell r="A147">
            <v>2</v>
          </cell>
          <cell r="B147">
            <v>46</v>
          </cell>
          <cell r="C147">
            <v>12527.680000000006</v>
          </cell>
          <cell r="D147">
            <v>734.40000000000032</v>
          </cell>
          <cell r="E147">
            <v>326.40000000000015</v>
          </cell>
        </row>
        <row r="148">
          <cell r="A148">
            <v>2</v>
          </cell>
          <cell r="B148">
            <v>47</v>
          </cell>
          <cell r="C148">
            <v>13107.400000000003</v>
          </cell>
          <cell r="D148">
            <v>756.00000000000023</v>
          </cell>
          <cell r="E148">
            <v>336.00000000000017</v>
          </cell>
        </row>
        <row r="149">
          <cell r="A149">
            <v>2</v>
          </cell>
          <cell r="B149">
            <v>48</v>
          </cell>
          <cell r="C149">
            <v>13699.360000000006</v>
          </cell>
          <cell r="D149">
            <v>777.60000000000036</v>
          </cell>
          <cell r="E149">
            <v>345.60000000000014</v>
          </cell>
        </row>
        <row r="150">
          <cell r="A150">
            <v>2</v>
          </cell>
          <cell r="B150">
            <v>49</v>
          </cell>
          <cell r="C150">
            <v>14303.560000000009</v>
          </cell>
          <cell r="D150">
            <v>799.20000000000039</v>
          </cell>
          <cell r="E150">
            <v>355.20000000000022</v>
          </cell>
        </row>
        <row r="151">
          <cell r="A151">
            <v>2</v>
          </cell>
          <cell r="B151">
            <v>50</v>
          </cell>
          <cell r="C151">
            <v>15017.500000000005</v>
          </cell>
          <cell r="D151">
            <v>826.20000000000027</v>
          </cell>
          <cell r="E151">
            <v>367.2000000000001</v>
          </cell>
        </row>
        <row r="152">
          <cell r="A152">
            <v>2</v>
          </cell>
          <cell r="B152">
            <v>51</v>
          </cell>
          <cell r="C152">
            <v>15746.740000000009</v>
          </cell>
          <cell r="D152">
            <v>853.20000000000027</v>
          </cell>
          <cell r="E152">
            <v>379.20000000000016</v>
          </cell>
        </row>
        <row r="153">
          <cell r="A153">
            <v>2</v>
          </cell>
          <cell r="B153">
            <v>52</v>
          </cell>
          <cell r="C153">
            <v>16491.280000000002</v>
          </cell>
          <cell r="D153">
            <v>880.20000000000016</v>
          </cell>
          <cell r="E153">
            <v>391.2000000000001</v>
          </cell>
        </row>
        <row r="154">
          <cell r="A154">
            <v>2</v>
          </cell>
          <cell r="B154">
            <v>53</v>
          </cell>
          <cell r="C154">
            <v>17251.120000000006</v>
          </cell>
          <cell r="D154">
            <v>907.20000000000027</v>
          </cell>
          <cell r="E154">
            <v>403.2000000000001</v>
          </cell>
        </row>
        <row r="155">
          <cell r="A155">
            <v>2</v>
          </cell>
          <cell r="B155">
            <v>54</v>
          </cell>
          <cell r="C155">
            <v>18026.260000000002</v>
          </cell>
          <cell r="D155">
            <v>934.20000000000027</v>
          </cell>
          <cell r="E155">
            <v>415.20000000000016</v>
          </cell>
        </row>
        <row r="156">
          <cell r="A156">
            <v>2</v>
          </cell>
          <cell r="B156">
            <v>55</v>
          </cell>
          <cell r="C156">
            <v>18816.7</v>
          </cell>
          <cell r="D156">
            <v>961.20000000000016</v>
          </cell>
          <cell r="E156">
            <v>427.2000000000001</v>
          </cell>
        </row>
        <row r="157">
          <cell r="A157">
            <v>2</v>
          </cell>
          <cell r="B157">
            <v>56</v>
          </cell>
          <cell r="C157">
            <v>19622.440000000006</v>
          </cell>
          <cell r="D157">
            <v>988.20000000000027</v>
          </cell>
          <cell r="E157">
            <v>439.20000000000016</v>
          </cell>
        </row>
        <row r="158">
          <cell r="A158">
            <v>2</v>
          </cell>
          <cell r="B158">
            <v>57</v>
          </cell>
          <cell r="C158">
            <v>20443.480000000003</v>
          </cell>
          <cell r="D158">
            <v>1015.2000000000002</v>
          </cell>
          <cell r="E158">
            <v>451.2000000000001</v>
          </cell>
        </row>
        <row r="159">
          <cell r="A159">
            <v>2</v>
          </cell>
          <cell r="B159">
            <v>58</v>
          </cell>
          <cell r="C159">
            <v>21279.820000000003</v>
          </cell>
          <cell r="D159">
            <v>1042.2000000000003</v>
          </cell>
          <cell r="E159">
            <v>463.20000000000016</v>
          </cell>
        </row>
        <row r="160">
          <cell r="A160">
            <v>2</v>
          </cell>
          <cell r="B160">
            <v>59</v>
          </cell>
          <cell r="C160">
            <v>22131.460000000006</v>
          </cell>
          <cell r="D160">
            <v>1069.2000000000003</v>
          </cell>
          <cell r="E160">
            <v>475.2000000000001</v>
          </cell>
        </row>
        <row r="161">
          <cell r="A161">
            <v>2</v>
          </cell>
          <cell r="B161">
            <v>60</v>
          </cell>
          <cell r="C161">
            <v>23111.200000000008</v>
          </cell>
          <cell r="D161">
            <v>1101.6000000000004</v>
          </cell>
          <cell r="E161">
            <v>489.60000000000019</v>
          </cell>
        </row>
        <row r="162">
          <cell r="A162">
            <v>2</v>
          </cell>
          <cell r="B162">
            <v>61</v>
          </cell>
          <cell r="C162">
            <v>24109.30000000001</v>
          </cell>
          <cell r="D162">
            <v>1134.0000000000005</v>
          </cell>
          <cell r="E162">
            <v>504.00000000000023</v>
          </cell>
        </row>
        <row r="163">
          <cell r="A163">
            <v>2</v>
          </cell>
          <cell r="B163">
            <v>62</v>
          </cell>
          <cell r="C163">
            <v>25125.760000000009</v>
          </cell>
          <cell r="D163">
            <v>1166.4000000000003</v>
          </cell>
          <cell r="E163">
            <v>518.4000000000002</v>
          </cell>
        </row>
        <row r="164">
          <cell r="A164">
            <v>2</v>
          </cell>
          <cell r="B164">
            <v>63</v>
          </cell>
          <cell r="C164">
            <v>26160.580000000016</v>
          </cell>
          <cell r="D164">
            <v>1198.8000000000006</v>
          </cell>
          <cell r="E164">
            <v>532.8000000000003</v>
          </cell>
        </row>
        <row r="165">
          <cell r="A165">
            <v>2</v>
          </cell>
          <cell r="B165">
            <v>64</v>
          </cell>
          <cell r="C165">
            <v>27213.760000000017</v>
          </cell>
          <cell r="D165">
            <v>1231.2000000000005</v>
          </cell>
          <cell r="E165">
            <v>547.20000000000039</v>
          </cell>
        </row>
        <row r="166">
          <cell r="A166">
            <v>2</v>
          </cell>
          <cell r="B166">
            <v>65</v>
          </cell>
          <cell r="C166">
            <v>28285.30000000001</v>
          </cell>
          <cell r="D166">
            <v>1263.6000000000004</v>
          </cell>
          <cell r="E166">
            <v>561.60000000000025</v>
          </cell>
        </row>
        <row r="167">
          <cell r="A167">
            <v>2</v>
          </cell>
          <cell r="B167">
            <v>66</v>
          </cell>
          <cell r="C167">
            <v>29375.200000000019</v>
          </cell>
          <cell r="D167">
            <v>1296.0000000000009</v>
          </cell>
          <cell r="E167">
            <v>576.00000000000045</v>
          </cell>
        </row>
        <row r="168">
          <cell r="A168">
            <v>2</v>
          </cell>
          <cell r="B168">
            <v>67</v>
          </cell>
          <cell r="C168">
            <v>30483.460000000021</v>
          </cell>
          <cell r="D168">
            <v>1328.400000000001</v>
          </cell>
          <cell r="E168">
            <v>590.40000000000043</v>
          </cell>
        </row>
        <row r="169">
          <cell r="A169">
            <v>2</v>
          </cell>
          <cell r="B169">
            <v>68</v>
          </cell>
          <cell r="C169">
            <v>31610.08000000002</v>
          </cell>
          <cell r="D169">
            <v>1360.8000000000011</v>
          </cell>
          <cell r="E169">
            <v>604.80000000000041</v>
          </cell>
        </row>
        <row r="170">
          <cell r="A170">
            <v>2</v>
          </cell>
          <cell r="B170">
            <v>69</v>
          </cell>
          <cell r="C170">
            <v>32755.060000000023</v>
          </cell>
          <cell r="D170">
            <v>1393.200000000001</v>
          </cell>
          <cell r="E170">
            <v>619.2000000000005</v>
          </cell>
        </row>
        <row r="171">
          <cell r="A171">
            <v>2</v>
          </cell>
          <cell r="B171">
            <v>70</v>
          </cell>
          <cell r="C171">
            <v>34046.500000000022</v>
          </cell>
          <cell r="D171">
            <v>1431.0000000000011</v>
          </cell>
          <cell r="E171">
            <v>636.00000000000057</v>
          </cell>
        </row>
        <row r="172">
          <cell r="A172">
            <v>2</v>
          </cell>
          <cell r="B172">
            <v>71</v>
          </cell>
          <cell r="C172">
            <v>35359.360000000022</v>
          </cell>
          <cell r="D172">
            <v>1468.8000000000009</v>
          </cell>
          <cell r="E172">
            <v>652.80000000000041</v>
          </cell>
        </row>
        <row r="173">
          <cell r="A173">
            <v>2</v>
          </cell>
          <cell r="B173">
            <v>72</v>
          </cell>
          <cell r="C173">
            <v>36693.640000000021</v>
          </cell>
          <cell r="D173">
            <v>1506.600000000001</v>
          </cell>
          <cell r="E173">
            <v>669.60000000000036</v>
          </cell>
        </row>
        <row r="174">
          <cell r="A174">
            <v>2</v>
          </cell>
          <cell r="B174">
            <v>73</v>
          </cell>
          <cell r="C174">
            <v>38049.340000000018</v>
          </cell>
          <cell r="D174">
            <v>1544.4000000000008</v>
          </cell>
          <cell r="E174">
            <v>686.40000000000043</v>
          </cell>
        </row>
        <row r="175">
          <cell r="A175">
            <v>2</v>
          </cell>
          <cell r="B175">
            <v>74</v>
          </cell>
          <cell r="C175">
            <v>39426.460000000021</v>
          </cell>
          <cell r="D175">
            <v>1582.200000000001</v>
          </cell>
          <cell r="E175">
            <v>703.20000000000039</v>
          </cell>
        </row>
        <row r="176">
          <cell r="A176">
            <v>2</v>
          </cell>
          <cell r="B176">
            <v>75</v>
          </cell>
          <cell r="C176">
            <v>40825.000000000029</v>
          </cell>
          <cell r="D176">
            <v>1620.0000000000011</v>
          </cell>
          <cell r="E176">
            <v>720.00000000000057</v>
          </cell>
        </row>
        <row r="177">
          <cell r="A177">
            <v>2</v>
          </cell>
          <cell r="B177">
            <v>76</v>
          </cell>
          <cell r="C177">
            <v>42244.960000000021</v>
          </cell>
          <cell r="D177">
            <v>1657.8000000000009</v>
          </cell>
          <cell r="E177">
            <v>736.80000000000041</v>
          </cell>
        </row>
        <row r="178">
          <cell r="A178">
            <v>2</v>
          </cell>
          <cell r="B178">
            <v>77</v>
          </cell>
          <cell r="C178">
            <v>43686.340000000018</v>
          </cell>
          <cell r="D178">
            <v>1695.6000000000008</v>
          </cell>
          <cell r="E178">
            <v>753.60000000000036</v>
          </cell>
        </row>
        <row r="179">
          <cell r="A179">
            <v>2</v>
          </cell>
          <cell r="B179">
            <v>78</v>
          </cell>
          <cell r="C179">
            <v>45149.140000000014</v>
          </cell>
          <cell r="D179">
            <v>1733.4000000000005</v>
          </cell>
          <cell r="E179">
            <v>770.40000000000032</v>
          </cell>
        </row>
        <row r="180">
          <cell r="A180">
            <v>2</v>
          </cell>
          <cell r="B180">
            <v>79</v>
          </cell>
          <cell r="C180">
            <v>46633.360000000022</v>
          </cell>
          <cell r="D180">
            <v>1771.2000000000007</v>
          </cell>
          <cell r="E180">
            <v>787.20000000000039</v>
          </cell>
        </row>
        <row r="181">
          <cell r="A181">
            <v>2</v>
          </cell>
          <cell r="B181">
            <v>80</v>
          </cell>
          <cell r="C181">
            <v>48282.400000000001</v>
          </cell>
          <cell r="D181">
            <v>1814.4000000000003</v>
          </cell>
          <cell r="E181">
            <v>806.4000000000002</v>
          </cell>
        </row>
        <row r="182">
          <cell r="A182">
            <v>2</v>
          </cell>
          <cell r="B182">
            <v>81</v>
          </cell>
          <cell r="C182">
            <v>49955.92000000002</v>
          </cell>
          <cell r="D182">
            <v>1857.6000000000006</v>
          </cell>
          <cell r="E182">
            <v>825.60000000000036</v>
          </cell>
        </row>
        <row r="183">
          <cell r="A183">
            <v>2</v>
          </cell>
          <cell r="B183">
            <v>82</v>
          </cell>
          <cell r="C183">
            <v>51653.920000000013</v>
          </cell>
          <cell r="D183">
            <v>1900.8000000000004</v>
          </cell>
          <cell r="E183">
            <v>844.80000000000018</v>
          </cell>
        </row>
        <row r="184">
          <cell r="A184">
            <v>2</v>
          </cell>
          <cell r="B184">
            <v>83</v>
          </cell>
          <cell r="C184">
            <v>53376.400000000016</v>
          </cell>
          <cell r="D184">
            <v>1944.0000000000005</v>
          </cell>
          <cell r="E184">
            <v>864.00000000000023</v>
          </cell>
        </row>
        <row r="185">
          <cell r="A185">
            <v>2</v>
          </cell>
          <cell r="B185">
            <v>84</v>
          </cell>
          <cell r="C185">
            <v>55123.360000000022</v>
          </cell>
          <cell r="D185">
            <v>1987.2000000000005</v>
          </cell>
          <cell r="E185">
            <v>883.20000000000027</v>
          </cell>
        </row>
        <row r="186">
          <cell r="A186">
            <v>2</v>
          </cell>
          <cell r="B186">
            <v>85</v>
          </cell>
          <cell r="C186">
            <v>56894.799999999996</v>
          </cell>
          <cell r="D186">
            <v>2030.4000000000003</v>
          </cell>
          <cell r="E186">
            <v>902.4</v>
          </cell>
        </row>
        <row r="187">
          <cell r="A187">
            <v>2</v>
          </cell>
          <cell r="B187">
            <v>86</v>
          </cell>
          <cell r="C187">
            <v>58690.720000000001</v>
          </cell>
          <cell r="D187">
            <v>2073.6000000000004</v>
          </cell>
          <cell r="E187">
            <v>921.60000000000014</v>
          </cell>
        </row>
        <row r="188">
          <cell r="A188">
            <v>2</v>
          </cell>
          <cell r="B188">
            <v>87</v>
          </cell>
          <cell r="C188">
            <v>60511.119999999981</v>
          </cell>
          <cell r="D188">
            <v>2116.7999999999997</v>
          </cell>
          <cell r="E188">
            <v>940.79999999999984</v>
          </cell>
        </row>
        <row r="189">
          <cell r="A189">
            <v>2</v>
          </cell>
          <cell r="B189">
            <v>88</v>
          </cell>
          <cell r="C189">
            <v>62355.999999999993</v>
          </cell>
          <cell r="D189">
            <v>2159.9999999999995</v>
          </cell>
          <cell r="E189">
            <v>959.99999999999977</v>
          </cell>
        </row>
        <row r="190">
          <cell r="A190">
            <v>2</v>
          </cell>
          <cell r="B190">
            <v>89</v>
          </cell>
          <cell r="C190">
            <v>64225.359999999986</v>
          </cell>
          <cell r="D190">
            <v>2203.1999999999998</v>
          </cell>
          <cell r="E190">
            <v>979.19999999999982</v>
          </cell>
        </row>
        <row r="191">
          <cell r="A191">
            <v>2</v>
          </cell>
          <cell r="B191">
            <v>90</v>
          </cell>
          <cell r="C191">
            <v>66119.199999999983</v>
          </cell>
          <cell r="D191">
            <v>2246.3999999999992</v>
          </cell>
          <cell r="E191">
            <v>998.39999999999964</v>
          </cell>
        </row>
        <row r="192">
          <cell r="A192">
            <v>2</v>
          </cell>
          <cell r="B192">
            <v>91</v>
          </cell>
          <cell r="C192">
            <v>68037.519999999975</v>
          </cell>
          <cell r="D192">
            <v>2289.599999999999</v>
          </cell>
          <cell r="E192">
            <v>1017.5999999999996</v>
          </cell>
        </row>
        <row r="193">
          <cell r="A193">
            <v>2</v>
          </cell>
          <cell r="B193">
            <v>92</v>
          </cell>
          <cell r="C193">
            <v>69980.319999999978</v>
          </cell>
          <cell r="D193">
            <v>2332.7999999999988</v>
          </cell>
          <cell r="E193">
            <v>1036.7999999999997</v>
          </cell>
        </row>
        <row r="194">
          <cell r="A194">
            <v>2</v>
          </cell>
          <cell r="B194">
            <v>93</v>
          </cell>
          <cell r="C194">
            <v>71947.599999999962</v>
          </cell>
          <cell r="D194">
            <v>2375.9999999999991</v>
          </cell>
          <cell r="E194">
            <v>1055.9999999999995</v>
          </cell>
        </row>
        <row r="195">
          <cell r="A195">
            <v>2</v>
          </cell>
          <cell r="B195">
            <v>94</v>
          </cell>
          <cell r="C195">
            <v>73939.359999999957</v>
          </cell>
          <cell r="D195">
            <v>2419.1999999999989</v>
          </cell>
          <cell r="E195">
            <v>1075.1999999999996</v>
          </cell>
        </row>
        <row r="196">
          <cell r="A196">
            <v>2</v>
          </cell>
          <cell r="B196">
            <v>95</v>
          </cell>
          <cell r="C196">
            <v>75955.599999999962</v>
          </cell>
          <cell r="D196">
            <v>2462.3999999999987</v>
          </cell>
          <cell r="E196">
            <v>1094.3999999999994</v>
          </cell>
        </row>
        <row r="197">
          <cell r="A197">
            <v>2</v>
          </cell>
          <cell r="B197">
            <v>96</v>
          </cell>
          <cell r="C197">
            <v>77996.319999999949</v>
          </cell>
          <cell r="D197">
            <v>2505.5999999999985</v>
          </cell>
          <cell r="E197">
            <v>1113.5999999999992</v>
          </cell>
        </row>
        <row r="198">
          <cell r="A198">
            <v>2</v>
          </cell>
          <cell r="B198">
            <v>97</v>
          </cell>
          <cell r="C198">
            <v>80061.519999999946</v>
          </cell>
          <cell r="D198">
            <v>2548.7999999999984</v>
          </cell>
          <cell r="E198">
            <v>1132.7999999999993</v>
          </cell>
        </row>
        <row r="199">
          <cell r="A199">
            <v>2</v>
          </cell>
          <cell r="B199">
            <v>98</v>
          </cell>
          <cell r="C199">
            <v>82151.199999999939</v>
          </cell>
          <cell r="D199">
            <v>2591.9999999999977</v>
          </cell>
          <cell r="E199">
            <v>1151.9999999999991</v>
          </cell>
        </row>
        <row r="200">
          <cell r="A200">
            <v>2</v>
          </cell>
          <cell r="B200">
            <v>99</v>
          </cell>
          <cell r="C200">
            <v>84265.359999999928</v>
          </cell>
          <cell r="D200">
            <v>2635.199999999998</v>
          </cell>
          <cell r="E200">
            <v>1171.1999999999991</v>
          </cell>
        </row>
        <row r="201">
          <cell r="A201">
            <v>2</v>
          </cell>
          <cell r="B201">
            <v>100</v>
          </cell>
          <cell r="C201">
            <v>86403.999999999942</v>
          </cell>
          <cell r="D201">
            <v>2678.3999999999983</v>
          </cell>
          <cell r="E201">
            <v>1190.3999999999992</v>
          </cell>
        </row>
        <row r="202">
          <cell r="A202">
            <v>3</v>
          </cell>
          <cell r="B202">
            <v>1</v>
          </cell>
          <cell r="C202">
            <v>595.66</v>
          </cell>
          <cell r="D202">
            <v>118.80000000000001</v>
          </cell>
          <cell r="E202">
            <v>52.800000000000004</v>
          </cell>
        </row>
        <row r="203">
          <cell r="A203">
            <v>3</v>
          </cell>
          <cell r="B203">
            <v>2</v>
          </cell>
          <cell r="C203">
            <v>677.43999999999994</v>
          </cell>
          <cell r="D203">
            <v>129.6</v>
          </cell>
          <cell r="E203">
            <v>57.6</v>
          </cell>
        </row>
        <row r="204">
          <cell r="A204">
            <v>3</v>
          </cell>
          <cell r="B204">
            <v>3</v>
          </cell>
          <cell r="C204">
            <v>765.34000000000015</v>
          </cell>
          <cell r="D204">
            <v>140.4</v>
          </cell>
          <cell r="E204">
            <v>62.400000000000006</v>
          </cell>
        </row>
        <row r="205">
          <cell r="A205">
            <v>3</v>
          </cell>
          <cell r="B205">
            <v>4</v>
          </cell>
          <cell r="C205">
            <v>859.3599999999999</v>
          </cell>
          <cell r="D205">
            <v>151.19999999999999</v>
          </cell>
          <cell r="E205">
            <v>67.2</v>
          </cell>
        </row>
        <row r="206">
          <cell r="A206">
            <v>3</v>
          </cell>
          <cell r="B206">
            <v>5</v>
          </cell>
          <cell r="C206">
            <v>959.50000000000011</v>
          </cell>
          <cell r="D206">
            <v>162</v>
          </cell>
          <cell r="E206">
            <v>72</v>
          </cell>
        </row>
        <row r="207">
          <cell r="A207">
            <v>3</v>
          </cell>
          <cell r="B207">
            <v>6</v>
          </cell>
          <cell r="C207">
            <v>1065.76</v>
          </cell>
          <cell r="D207">
            <v>172.79999999999998</v>
          </cell>
          <cell r="E207">
            <v>76.8</v>
          </cell>
        </row>
        <row r="208">
          <cell r="A208">
            <v>3</v>
          </cell>
          <cell r="B208">
            <v>7</v>
          </cell>
          <cell r="C208">
            <v>1178.1399999999999</v>
          </cell>
          <cell r="D208">
            <v>183.6</v>
          </cell>
          <cell r="E208">
            <v>81.600000000000009</v>
          </cell>
        </row>
        <row r="209">
          <cell r="A209">
            <v>3</v>
          </cell>
          <cell r="B209">
            <v>8</v>
          </cell>
          <cell r="C209">
            <v>1296.6399999999999</v>
          </cell>
          <cell r="D209">
            <v>194.39999999999998</v>
          </cell>
          <cell r="E209">
            <v>86.4</v>
          </cell>
        </row>
        <row r="210">
          <cell r="A210">
            <v>3</v>
          </cell>
          <cell r="B210">
            <v>9</v>
          </cell>
          <cell r="C210">
            <v>1421.26</v>
          </cell>
          <cell r="D210">
            <v>205.20000000000002</v>
          </cell>
          <cell r="E210">
            <v>91.2</v>
          </cell>
        </row>
        <row r="211">
          <cell r="A211">
            <v>3</v>
          </cell>
          <cell r="B211">
            <v>10</v>
          </cell>
          <cell r="C211">
            <v>1552</v>
          </cell>
          <cell r="D211">
            <v>216.00000000000003</v>
          </cell>
          <cell r="E211">
            <v>96.000000000000014</v>
          </cell>
        </row>
        <row r="212">
          <cell r="A212">
            <v>3</v>
          </cell>
          <cell r="B212">
            <v>11</v>
          </cell>
          <cell r="C212">
            <v>1688.8599999999994</v>
          </cell>
          <cell r="D212">
            <v>226.79999999999995</v>
          </cell>
          <cell r="E212">
            <v>100.79999999999997</v>
          </cell>
        </row>
        <row r="213">
          <cell r="A213">
            <v>3</v>
          </cell>
          <cell r="B213">
            <v>12</v>
          </cell>
          <cell r="C213">
            <v>1831.84</v>
          </cell>
          <cell r="D213">
            <v>237.60000000000002</v>
          </cell>
          <cell r="E213">
            <v>105.60000000000001</v>
          </cell>
        </row>
        <row r="214">
          <cell r="A214">
            <v>3</v>
          </cell>
          <cell r="B214">
            <v>13</v>
          </cell>
          <cell r="C214">
            <v>1980.9399999999998</v>
          </cell>
          <cell r="D214">
            <v>248.4</v>
          </cell>
          <cell r="E214">
            <v>110.4</v>
          </cell>
        </row>
        <row r="215">
          <cell r="A215">
            <v>3</v>
          </cell>
          <cell r="B215">
            <v>14</v>
          </cell>
          <cell r="C215">
            <v>2136.1600000000003</v>
          </cell>
          <cell r="D215">
            <v>259.20000000000005</v>
          </cell>
          <cell r="E215">
            <v>115.20000000000002</v>
          </cell>
        </row>
        <row r="216">
          <cell r="A216">
            <v>3</v>
          </cell>
          <cell r="B216">
            <v>15</v>
          </cell>
          <cell r="C216">
            <v>2297.5</v>
          </cell>
          <cell r="D216">
            <v>270</v>
          </cell>
          <cell r="E216">
            <v>120.00000000000001</v>
          </cell>
        </row>
        <row r="217">
          <cell r="A217">
            <v>3</v>
          </cell>
          <cell r="B217">
            <v>16</v>
          </cell>
          <cell r="C217">
            <v>2464.9600000000005</v>
          </cell>
          <cell r="D217">
            <v>280.8</v>
          </cell>
          <cell r="E217">
            <v>124.80000000000001</v>
          </cell>
        </row>
        <row r="218">
          <cell r="A218">
            <v>3</v>
          </cell>
          <cell r="B218">
            <v>17</v>
          </cell>
          <cell r="C218">
            <v>2638.54</v>
          </cell>
          <cell r="D218">
            <v>291.60000000000002</v>
          </cell>
          <cell r="E218">
            <v>129.60000000000002</v>
          </cell>
        </row>
        <row r="219">
          <cell r="A219">
            <v>3</v>
          </cell>
          <cell r="B219">
            <v>18</v>
          </cell>
          <cell r="C219">
            <v>2818.2400000000007</v>
          </cell>
          <cell r="D219">
            <v>302.40000000000009</v>
          </cell>
          <cell r="E219">
            <v>134.40000000000006</v>
          </cell>
        </row>
        <row r="220">
          <cell r="A220">
            <v>3</v>
          </cell>
          <cell r="B220">
            <v>19</v>
          </cell>
          <cell r="C220">
            <v>3004.06</v>
          </cell>
          <cell r="D220">
            <v>313.2000000000001</v>
          </cell>
          <cell r="E220">
            <v>139.20000000000005</v>
          </cell>
        </row>
        <row r="221">
          <cell r="A221">
            <v>3</v>
          </cell>
          <cell r="B221">
            <v>20</v>
          </cell>
          <cell r="C221">
            <v>3196.0000000000005</v>
          </cell>
          <cell r="D221">
            <v>324.00000000000006</v>
          </cell>
          <cell r="E221">
            <v>144.00000000000003</v>
          </cell>
        </row>
        <row r="222">
          <cell r="A222">
            <v>3</v>
          </cell>
          <cell r="B222">
            <v>21</v>
          </cell>
          <cell r="C222">
            <v>3394.0600000000009</v>
          </cell>
          <cell r="D222">
            <v>334.80000000000007</v>
          </cell>
          <cell r="E222">
            <v>148.80000000000004</v>
          </cell>
        </row>
        <row r="223">
          <cell r="A223">
            <v>3</v>
          </cell>
          <cell r="B223">
            <v>22</v>
          </cell>
          <cell r="C223">
            <v>3598.2400000000007</v>
          </cell>
          <cell r="D223">
            <v>345.60000000000008</v>
          </cell>
          <cell r="E223">
            <v>153.60000000000002</v>
          </cell>
        </row>
        <row r="224">
          <cell r="A224">
            <v>3</v>
          </cell>
          <cell r="B224">
            <v>23</v>
          </cell>
          <cell r="C224">
            <v>3808.5400000000013</v>
          </cell>
          <cell r="D224">
            <v>356.40000000000015</v>
          </cell>
          <cell r="E224">
            <v>158.40000000000006</v>
          </cell>
        </row>
        <row r="225">
          <cell r="A225">
            <v>3</v>
          </cell>
          <cell r="B225">
            <v>24</v>
          </cell>
          <cell r="C225">
            <v>4024.9600000000014</v>
          </cell>
          <cell r="D225">
            <v>367.2000000000001</v>
          </cell>
          <cell r="E225">
            <v>163.20000000000005</v>
          </cell>
        </row>
        <row r="226">
          <cell r="A226">
            <v>3</v>
          </cell>
          <cell r="B226">
            <v>25</v>
          </cell>
          <cell r="C226">
            <v>4247.5000000000009</v>
          </cell>
          <cell r="D226">
            <v>378.00000000000017</v>
          </cell>
          <cell r="E226">
            <v>168.00000000000006</v>
          </cell>
        </row>
        <row r="227">
          <cell r="A227">
            <v>3</v>
          </cell>
          <cell r="B227">
            <v>26</v>
          </cell>
          <cell r="C227">
            <v>4476.1600000000008</v>
          </cell>
          <cell r="D227">
            <v>388.80000000000013</v>
          </cell>
          <cell r="E227">
            <v>172.80000000000007</v>
          </cell>
        </row>
        <row r="228">
          <cell r="A228">
            <v>3</v>
          </cell>
          <cell r="B228">
            <v>27</v>
          </cell>
          <cell r="C228">
            <v>4710.9400000000014</v>
          </cell>
          <cell r="D228">
            <v>399.60000000000008</v>
          </cell>
          <cell r="E228">
            <v>177.60000000000005</v>
          </cell>
        </row>
        <row r="229">
          <cell r="A229">
            <v>3</v>
          </cell>
          <cell r="B229">
            <v>28</v>
          </cell>
          <cell r="C229">
            <v>4951.840000000002</v>
          </cell>
          <cell r="D229">
            <v>410.40000000000015</v>
          </cell>
          <cell r="E229">
            <v>182.40000000000006</v>
          </cell>
        </row>
        <row r="230">
          <cell r="A230">
            <v>3</v>
          </cell>
          <cell r="B230">
            <v>29</v>
          </cell>
          <cell r="C230">
            <v>5198.8600000000015</v>
          </cell>
          <cell r="D230">
            <v>421.2000000000001</v>
          </cell>
          <cell r="E230">
            <v>187.20000000000007</v>
          </cell>
        </row>
        <row r="231">
          <cell r="A231">
            <v>3</v>
          </cell>
          <cell r="B231">
            <v>30</v>
          </cell>
          <cell r="C231">
            <v>5518.9000000000015</v>
          </cell>
          <cell r="D231">
            <v>437.4000000000002</v>
          </cell>
          <cell r="E231">
            <v>194.40000000000006</v>
          </cell>
        </row>
        <row r="232">
          <cell r="A232">
            <v>3</v>
          </cell>
          <cell r="B232">
            <v>31</v>
          </cell>
          <cell r="C232">
            <v>5848.1200000000017</v>
          </cell>
          <cell r="D232">
            <v>453.60000000000008</v>
          </cell>
          <cell r="E232">
            <v>201.60000000000002</v>
          </cell>
        </row>
        <row r="233">
          <cell r="A233">
            <v>3</v>
          </cell>
          <cell r="B233">
            <v>32</v>
          </cell>
          <cell r="C233">
            <v>6186.5200000000023</v>
          </cell>
          <cell r="D233">
            <v>469.80000000000024</v>
          </cell>
          <cell r="E233">
            <v>208.80000000000013</v>
          </cell>
        </row>
        <row r="234">
          <cell r="A234">
            <v>3</v>
          </cell>
          <cell r="B234">
            <v>33</v>
          </cell>
          <cell r="C234">
            <v>6534.1000000000022</v>
          </cell>
          <cell r="D234">
            <v>486.00000000000017</v>
          </cell>
          <cell r="E234">
            <v>216.00000000000009</v>
          </cell>
        </row>
        <row r="235">
          <cell r="A235">
            <v>3</v>
          </cell>
          <cell r="B235">
            <v>34</v>
          </cell>
          <cell r="C235">
            <v>6890.86</v>
          </cell>
          <cell r="D235">
            <v>502.20000000000005</v>
          </cell>
          <cell r="E235">
            <v>223.20000000000002</v>
          </cell>
        </row>
        <row r="236">
          <cell r="A236">
            <v>3</v>
          </cell>
          <cell r="B236">
            <v>35</v>
          </cell>
          <cell r="C236">
            <v>7256.800000000002</v>
          </cell>
          <cell r="D236">
            <v>518.4000000000002</v>
          </cell>
          <cell r="E236">
            <v>230.40000000000006</v>
          </cell>
        </row>
        <row r="237">
          <cell r="A237">
            <v>3</v>
          </cell>
          <cell r="B237">
            <v>36</v>
          </cell>
          <cell r="C237">
            <v>7631.92</v>
          </cell>
          <cell r="D237">
            <v>534.6</v>
          </cell>
          <cell r="E237">
            <v>237.60000000000005</v>
          </cell>
        </row>
        <row r="238">
          <cell r="A238">
            <v>3</v>
          </cell>
          <cell r="B238">
            <v>37</v>
          </cell>
          <cell r="C238">
            <v>8016.2200000000021</v>
          </cell>
          <cell r="D238">
            <v>550.80000000000018</v>
          </cell>
          <cell r="E238">
            <v>244.80000000000007</v>
          </cell>
        </row>
        <row r="239">
          <cell r="A239">
            <v>3</v>
          </cell>
          <cell r="B239">
            <v>38</v>
          </cell>
          <cell r="C239">
            <v>8409.7000000000007</v>
          </cell>
          <cell r="D239">
            <v>567.00000000000011</v>
          </cell>
          <cell r="E239">
            <v>252.00000000000006</v>
          </cell>
        </row>
        <row r="240">
          <cell r="A240">
            <v>3</v>
          </cell>
          <cell r="B240">
            <v>39</v>
          </cell>
          <cell r="C240">
            <v>8812.3600000000024</v>
          </cell>
          <cell r="D240">
            <v>583.20000000000005</v>
          </cell>
          <cell r="E240">
            <v>259.20000000000005</v>
          </cell>
        </row>
        <row r="241">
          <cell r="A241">
            <v>3</v>
          </cell>
          <cell r="B241">
            <v>40</v>
          </cell>
          <cell r="C241">
            <v>9306.4000000000033</v>
          </cell>
          <cell r="D241">
            <v>604.80000000000018</v>
          </cell>
          <cell r="E241">
            <v>268.80000000000013</v>
          </cell>
        </row>
        <row r="242">
          <cell r="A242">
            <v>3</v>
          </cell>
          <cell r="B242">
            <v>41</v>
          </cell>
          <cell r="C242">
            <v>9812.6800000000039</v>
          </cell>
          <cell r="D242">
            <v>626.4000000000002</v>
          </cell>
          <cell r="E242">
            <v>278.40000000000009</v>
          </cell>
        </row>
        <row r="243">
          <cell r="A243">
            <v>3</v>
          </cell>
          <cell r="B243">
            <v>42</v>
          </cell>
          <cell r="C243">
            <v>10331.200000000004</v>
          </cell>
          <cell r="D243">
            <v>648.00000000000034</v>
          </cell>
          <cell r="E243">
            <v>288.00000000000011</v>
          </cell>
        </row>
        <row r="244">
          <cell r="A244">
            <v>3</v>
          </cell>
          <cell r="B244">
            <v>43</v>
          </cell>
          <cell r="C244">
            <v>10861.960000000003</v>
          </cell>
          <cell r="D244">
            <v>669.60000000000014</v>
          </cell>
          <cell r="E244">
            <v>297.60000000000014</v>
          </cell>
        </row>
        <row r="245">
          <cell r="A245">
            <v>3</v>
          </cell>
          <cell r="B245">
            <v>44</v>
          </cell>
          <cell r="C245">
            <v>11404.960000000003</v>
          </cell>
          <cell r="D245">
            <v>691.20000000000016</v>
          </cell>
          <cell r="E245">
            <v>307.2000000000001</v>
          </cell>
        </row>
        <row r="246">
          <cell r="A246">
            <v>3</v>
          </cell>
          <cell r="B246">
            <v>45</v>
          </cell>
          <cell r="C246">
            <v>11960.200000000004</v>
          </cell>
          <cell r="D246">
            <v>712.80000000000018</v>
          </cell>
          <cell r="E246">
            <v>316.80000000000007</v>
          </cell>
        </row>
        <row r="247">
          <cell r="A247">
            <v>3</v>
          </cell>
          <cell r="B247">
            <v>46</v>
          </cell>
          <cell r="C247">
            <v>12527.680000000006</v>
          </cell>
          <cell r="D247">
            <v>734.40000000000032</v>
          </cell>
          <cell r="E247">
            <v>326.40000000000015</v>
          </cell>
        </row>
        <row r="248">
          <cell r="A248">
            <v>3</v>
          </cell>
          <cell r="B248">
            <v>47</v>
          </cell>
          <cell r="C248">
            <v>13107.400000000003</v>
          </cell>
          <cell r="D248">
            <v>756.00000000000023</v>
          </cell>
          <cell r="E248">
            <v>336.00000000000017</v>
          </cell>
        </row>
        <row r="249">
          <cell r="A249">
            <v>3</v>
          </cell>
          <cell r="B249">
            <v>48</v>
          </cell>
          <cell r="C249">
            <v>13699.360000000006</v>
          </cell>
          <cell r="D249">
            <v>777.60000000000036</v>
          </cell>
          <cell r="E249">
            <v>345.60000000000014</v>
          </cell>
        </row>
        <row r="250">
          <cell r="A250">
            <v>3</v>
          </cell>
          <cell r="B250">
            <v>49</v>
          </cell>
          <cell r="C250">
            <v>14303.560000000009</v>
          </cell>
          <cell r="D250">
            <v>799.20000000000039</v>
          </cell>
          <cell r="E250">
            <v>355.20000000000022</v>
          </cell>
        </row>
        <row r="251">
          <cell r="A251">
            <v>3</v>
          </cell>
          <cell r="B251">
            <v>50</v>
          </cell>
          <cell r="C251">
            <v>15017.500000000005</v>
          </cell>
          <cell r="D251">
            <v>826.20000000000027</v>
          </cell>
          <cell r="E251">
            <v>367.2000000000001</v>
          </cell>
        </row>
        <row r="252">
          <cell r="A252">
            <v>3</v>
          </cell>
          <cell r="B252">
            <v>51</v>
          </cell>
          <cell r="C252">
            <v>15746.740000000009</v>
          </cell>
          <cell r="D252">
            <v>853.20000000000027</v>
          </cell>
          <cell r="E252">
            <v>379.20000000000016</v>
          </cell>
        </row>
        <row r="253">
          <cell r="A253">
            <v>3</v>
          </cell>
          <cell r="B253">
            <v>52</v>
          </cell>
          <cell r="C253">
            <v>16491.280000000002</v>
          </cell>
          <cell r="D253">
            <v>880.20000000000016</v>
          </cell>
          <cell r="E253">
            <v>391.2000000000001</v>
          </cell>
        </row>
        <row r="254">
          <cell r="A254">
            <v>3</v>
          </cell>
          <cell r="B254">
            <v>53</v>
          </cell>
          <cell r="C254">
            <v>17251.120000000006</v>
          </cell>
          <cell r="D254">
            <v>907.20000000000027</v>
          </cell>
          <cell r="E254">
            <v>403.2000000000001</v>
          </cell>
        </row>
        <row r="255">
          <cell r="A255">
            <v>3</v>
          </cell>
          <cell r="B255">
            <v>54</v>
          </cell>
          <cell r="C255">
            <v>18026.260000000002</v>
          </cell>
          <cell r="D255">
            <v>934.20000000000027</v>
          </cell>
          <cell r="E255">
            <v>415.20000000000016</v>
          </cell>
        </row>
        <row r="256">
          <cell r="A256">
            <v>3</v>
          </cell>
          <cell r="B256">
            <v>55</v>
          </cell>
          <cell r="C256">
            <v>18816.7</v>
          </cell>
          <cell r="D256">
            <v>961.20000000000016</v>
          </cell>
          <cell r="E256">
            <v>427.2000000000001</v>
          </cell>
        </row>
        <row r="257">
          <cell r="A257">
            <v>3</v>
          </cell>
          <cell r="B257">
            <v>56</v>
          </cell>
          <cell r="C257">
            <v>19622.440000000006</v>
          </cell>
          <cell r="D257">
            <v>988.20000000000027</v>
          </cell>
          <cell r="E257">
            <v>439.20000000000016</v>
          </cell>
        </row>
        <row r="258">
          <cell r="A258">
            <v>3</v>
          </cell>
          <cell r="B258">
            <v>57</v>
          </cell>
          <cell r="C258">
            <v>20443.480000000003</v>
          </cell>
          <cell r="D258">
            <v>1015.2000000000002</v>
          </cell>
          <cell r="E258">
            <v>451.2000000000001</v>
          </cell>
        </row>
        <row r="259">
          <cell r="A259">
            <v>3</v>
          </cell>
          <cell r="B259">
            <v>58</v>
          </cell>
          <cell r="C259">
            <v>21279.820000000003</v>
          </cell>
          <cell r="D259">
            <v>1042.2000000000003</v>
          </cell>
          <cell r="E259">
            <v>463.20000000000016</v>
          </cell>
        </row>
        <row r="260">
          <cell r="A260">
            <v>3</v>
          </cell>
          <cell r="B260">
            <v>59</v>
          </cell>
          <cell r="C260">
            <v>22131.460000000006</v>
          </cell>
          <cell r="D260">
            <v>1069.2000000000003</v>
          </cell>
          <cell r="E260">
            <v>475.2000000000001</v>
          </cell>
        </row>
        <row r="261">
          <cell r="A261">
            <v>3</v>
          </cell>
          <cell r="B261">
            <v>60</v>
          </cell>
          <cell r="C261">
            <v>23111.200000000008</v>
          </cell>
          <cell r="D261">
            <v>1101.6000000000004</v>
          </cell>
          <cell r="E261">
            <v>489.60000000000019</v>
          </cell>
        </row>
        <row r="262">
          <cell r="A262">
            <v>3</v>
          </cell>
          <cell r="B262">
            <v>61</v>
          </cell>
          <cell r="C262">
            <v>24109.30000000001</v>
          </cell>
          <cell r="D262">
            <v>1134.0000000000005</v>
          </cell>
          <cell r="E262">
            <v>504.00000000000023</v>
          </cell>
        </row>
        <row r="263">
          <cell r="A263">
            <v>3</v>
          </cell>
          <cell r="B263">
            <v>62</v>
          </cell>
          <cell r="C263">
            <v>25125.760000000009</v>
          </cell>
          <cell r="D263">
            <v>1166.4000000000003</v>
          </cell>
          <cell r="E263">
            <v>518.4000000000002</v>
          </cell>
        </row>
        <row r="264">
          <cell r="A264">
            <v>3</v>
          </cell>
          <cell r="B264">
            <v>63</v>
          </cell>
          <cell r="C264">
            <v>26160.580000000016</v>
          </cell>
          <cell r="D264">
            <v>1198.8000000000006</v>
          </cell>
          <cell r="E264">
            <v>532.8000000000003</v>
          </cell>
        </row>
        <row r="265">
          <cell r="A265">
            <v>3</v>
          </cell>
          <cell r="B265">
            <v>64</v>
          </cell>
          <cell r="C265">
            <v>27213.760000000017</v>
          </cell>
          <cell r="D265">
            <v>1231.2000000000005</v>
          </cell>
          <cell r="E265">
            <v>547.20000000000039</v>
          </cell>
        </row>
        <row r="266">
          <cell r="A266">
            <v>3</v>
          </cell>
          <cell r="B266">
            <v>65</v>
          </cell>
          <cell r="C266">
            <v>28285.30000000001</v>
          </cell>
          <cell r="D266">
            <v>1263.6000000000004</v>
          </cell>
          <cell r="E266">
            <v>561.60000000000025</v>
          </cell>
        </row>
        <row r="267">
          <cell r="A267">
            <v>3</v>
          </cell>
          <cell r="B267">
            <v>66</v>
          </cell>
          <cell r="C267">
            <v>29375.200000000019</v>
          </cell>
          <cell r="D267">
            <v>1296.0000000000009</v>
          </cell>
          <cell r="E267">
            <v>576.00000000000045</v>
          </cell>
        </row>
        <row r="268">
          <cell r="A268">
            <v>3</v>
          </cell>
          <cell r="B268">
            <v>67</v>
          </cell>
          <cell r="C268">
            <v>30483.460000000021</v>
          </cell>
          <cell r="D268">
            <v>1328.400000000001</v>
          </cell>
          <cell r="E268">
            <v>590.40000000000043</v>
          </cell>
        </row>
        <row r="269">
          <cell r="A269">
            <v>3</v>
          </cell>
          <cell r="B269">
            <v>68</v>
          </cell>
          <cell r="C269">
            <v>31610.08000000002</v>
          </cell>
          <cell r="D269">
            <v>1360.8000000000011</v>
          </cell>
          <cell r="E269">
            <v>604.80000000000041</v>
          </cell>
        </row>
        <row r="270">
          <cell r="A270">
            <v>3</v>
          </cell>
          <cell r="B270">
            <v>69</v>
          </cell>
          <cell r="C270">
            <v>32755.060000000023</v>
          </cell>
          <cell r="D270">
            <v>1393.200000000001</v>
          </cell>
          <cell r="E270">
            <v>619.2000000000005</v>
          </cell>
        </row>
        <row r="271">
          <cell r="A271">
            <v>3</v>
          </cell>
          <cell r="B271">
            <v>70</v>
          </cell>
          <cell r="C271">
            <v>34046.500000000022</v>
          </cell>
          <cell r="D271">
            <v>1431.0000000000011</v>
          </cell>
          <cell r="E271">
            <v>636.00000000000057</v>
          </cell>
        </row>
        <row r="272">
          <cell r="A272">
            <v>3</v>
          </cell>
          <cell r="B272">
            <v>71</v>
          </cell>
          <cell r="C272">
            <v>35359.360000000022</v>
          </cell>
          <cell r="D272">
            <v>1468.8000000000009</v>
          </cell>
          <cell r="E272">
            <v>652.80000000000041</v>
          </cell>
        </row>
        <row r="273">
          <cell r="A273">
            <v>3</v>
          </cell>
          <cell r="B273">
            <v>72</v>
          </cell>
          <cell r="C273">
            <v>36693.640000000021</v>
          </cell>
          <cell r="D273">
            <v>1506.600000000001</v>
          </cell>
          <cell r="E273">
            <v>669.60000000000036</v>
          </cell>
        </row>
        <row r="274">
          <cell r="A274">
            <v>3</v>
          </cell>
          <cell r="B274">
            <v>73</v>
          </cell>
          <cell r="C274">
            <v>38049.340000000018</v>
          </cell>
          <cell r="D274">
            <v>1544.4000000000008</v>
          </cell>
          <cell r="E274">
            <v>686.40000000000043</v>
          </cell>
        </row>
        <row r="275">
          <cell r="A275">
            <v>3</v>
          </cell>
          <cell r="B275">
            <v>74</v>
          </cell>
          <cell r="C275">
            <v>39426.460000000021</v>
          </cell>
          <cell r="D275">
            <v>1582.200000000001</v>
          </cell>
          <cell r="E275">
            <v>703.20000000000039</v>
          </cell>
        </row>
        <row r="276">
          <cell r="A276">
            <v>3</v>
          </cell>
          <cell r="B276">
            <v>75</v>
          </cell>
          <cell r="C276">
            <v>40825.000000000029</v>
          </cell>
          <cell r="D276">
            <v>1620.0000000000011</v>
          </cell>
          <cell r="E276">
            <v>720.00000000000057</v>
          </cell>
        </row>
        <row r="277">
          <cell r="A277">
            <v>3</v>
          </cell>
          <cell r="B277">
            <v>76</v>
          </cell>
          <cell r="C277">
            <v>42244.960000000021</v>
          </cell>
          <cell r="D277">
            <v>1657.8000000000009</v>
          </cell>
          <cell r="E277">
            <v>736.80000000000041</v>
          </cell>
        </row>
        <row r="278">
          <cell r="A278">
            <v>3</v>
          </cell>
          <cell r="B278">
            <v>77</v>
          </cell>
          <cell r="C278">
            <v>43686.340000000018</v>
          </cell>
          <cell r="D278">
            <v>1695.6000000000008</v>
          </cell>
          <cell r="E278">
            <v>753.60000000000036</v>
          </cell>
        </row>
        <row r="279">
          <cell r="A279">
            <v>3</v>
          </cell>
          <cell r="B279">
            <v>78</v>
          </cell>
          <cell r="C279">
            <v>45149.140000000014</v>
          </cell>
          <cell r="D279">
            <v>1733.4000000000005</v>
          </cell>
          <cell r="E279">
            <v>770.40000000000032</v>
          </cell>
        </row>
        <row r="280">
          <cell r="A280">
            <v>3</v>
          </cell>
          <cell r="B280">
            <v>79</v>
          </cell>
          <cell r="C280">
            <v>46633.360000000022</v>
          </cell>
          <cell r="D280">
            <v>1771.2000000000007</v>
          </cell>
          <cell r="E280">
            <v>787.20000000000039</v>
          </cell>
        </row>
        <row r="281">
          <cell r="A281">
            <v>3</v>
          </cell>
          <cell r="B281">
            <v>80</v>
          </cell>
          <cell r="C281">
            <v>48282.400000000001</v>
          </cell>
          <cell r="D281">
            <v>1814.4000000000003</v>
          </cell>
          <cell r="E281">
            <v>806.4000000000002</v>
          </cell>
        </row>
        <row r="282">
          <cell r="A282">
            <v>3</v>
          </cell>
          <cell r="B282">
            <v>81</v>
          </cell>
          <cell r="C282">
            <v>49955.92000000002</v>
          </cell>
          <cell r="D282">
            <v>1857.6000000000006</v>
          </cell>
          <cell r="E282">
            <v>825.60000000000036</v>
          </cell>
        </row>
        <row r="283">
          <cell r="A283">
            <v>3</v>
          </cell>
          <cell r="B283">
            <v>82</v>
          </cell>
          <cell r="C283">
            <v>51653.920000000013</v>
          </cell>
          <cell r="D283">
            <v>1900.8000000000004</v>
          </cell>
          <cell r="E283">
            <v>844.80000000000018</v>
          </cell>
        </row>
        <row r="284">
          <cell r="A284">
            <v>3</v>
          </cell>
          <cell r="B284">
            <v>83</v>
          </cell>
          <cell r="C284">
            <v>53376.400000000016</v>
          </cell>
          <cell r="D284">
            <v>1944.0000000000005</v>
          </cell>
          <cell r="E284">
            <v>864.00000000000023</v>
          </cell>
        </row>
        <row r="285">
          <cell r="A285">
            <v>3</v>
          </cell>
          <cell r="B285">
            <v>84</v>
          </cell>
          <cell r="C285">
            <v>55123.360000000022</v>
          </cell>
          <cell r="D285">
            <v>1987.2000000000005</v>
          </cell>
          <cell r="E285">
            <v>883.20000000000027</v>
          </cell>
        </row>
        <row r="286">
          <cell r="A286">
            <v>3</v>
          </cell>
          <cell r="B286">
            <v>85</v>
          </cell>
          <cell r="C286">
            <v>56894.799999999996</v>
          </cell>
          <cell r="D286">
            <v>2030.4000000000003</v>
          </cell>
          <cell r="E286">
            <v>902.4</v>
          </cell>
        </row>
        <row r="287">
          <cell r="A287">
            <v>3</v>
          </cell>
          <cell r="B287">
            <v>86</v>
          </cell>
          <cell r="C287">
            <v>58690.720000000001</v>
          </cell>
          <cell r="D287">
            <v>2073.6000000000004</v>
          </cell>
          <cell r="E287">
            <v>921.60000000000014</v>
          </cell>
        </row>
        <row r="288">
          <cell r="A288">
            <v>3</v>
          </cell>
          <cell r="B288">
            <v>87</v>
          </cell>
          <cell r="C288">
            <v>60511.119999999981</v>
          </cell>
          <cell r="D288">
            <v>2116.7999999999997</v>
          </cell>
          <cell r="E288">
            <v>940.79999999999984</v>
          </cell>
        </row>
        <row r="289">
          <cell r="A289">
            <v>3</v>
          </cell>
          <cell r="B289">
            <v>88</v>
          </cell>
          <cell r="C289">
            <v>62355.999999999993</v>
          </cell>
          <cell r="D289">
            <v>2159.9999999999995</v>
          </cell>
          <cell r="E289">
            <v>959.99999999999977</v>
          </cell>
        </row>
        <row r="290">
          <cell r="A290">
            <v>3</v>
          </cell>
          <cell r="B290">
            <v>89</v>
          </cell>
          <cell r="C290">
            <v>64225.359999999986</v>
          </cell>
          <cell r="D290">
            <v>2203.1999999999998</v>
          </cell>
          <cell r="E290">
            <v>979.19999999999982</v>
          </cell>
        </row>
        <row r="291">
          <cell r="A291">
            <v>3</v>
          </cell>
          <cell r="B291">
            <v>90</v>
          </cell>
          <cell r="C291">
            <v>66119.199999999983</v>
          </cell>
          <cell r="D291">
            <v>2246.3999999999992</v>
          </cell>
          <cell r="E291">
            <v>998.39999999999964</v>
          </cell>
        </row>
        <row r="292">
          <cell r="A292">
            <v>3</v>
          </cell>
          <cell r="B292">
            <v>91</v>
          </cell>
          <cell r="C292">
            <v>68037.519999999975</v>
          </cell>
          <cell r="D292">
            <v>2289.599999999999</v>
          </cell>
          <cell r="E292">
            <v>1017.5999999999996</v>
          </cell>
        </row>
        <row r="293">
          <cell r="A293">
            <v>3</v>
          </cell>
          <cell r="B293">
            <v>92</v>
          </cell>
          <cell r="C293">
            <v>69980.319999999978</v>
          </cell>
          <cell r="D293">
            <v>2332.7999999999988</v>
          </cell>
          <cell r="E293">
            <v>1036.7999999999997</v>
          </cell>
        </row>
        <row r="294">
          <cell r="A294">
            <v>3</v>
          </cell>
          <cell r="B294">
            <v>93</v>
          </cell>
          <cell r="C294">
            <v>71947.599999999962</v>
          </cell>
          <cell r="D294">
            <v>2375.9999999999991</v>
          </cell>
          <cell r="E294">
            <v>1055.9999999999995</v>
          </cell>
        </row>
        <row r="295">
          <cell r="A295">
            <v>3</v>
          </cell>
          <cell r="B295">
            <v>94</v>
          </cell>
          <cell r="C295">
            <v>73939.359999999957</v>
          </cell>
          <cell r="D295">
            <v>2419.1999999999989</v>
          </cell>
          <cell r="E295">
            <v>1075.1999999999996</v>
          </cell>
        </row>
        <row r="296">
          <cell r="A296">
            <v>3</v>
          </cell>
          <cell r="B296">
            <v>95</v>
          </cell>
          <cell r="C296">
            <v>75955.599999999962</v>
          </cell>
          <cell r="D296">
            <v>2462.3999999999987</v>
          </cell>
          <cell r="E296">
            <v>1094.3999999999994</v>
          </cell>
        </row>
        <row r="297">
          <cell r="A297">
            <v>3</v>
          </cell>
          <cell r="B297">
            <v>96</v>
          </cell>
          <cell r="C297">
            <v>77996.319999999949</v>
          </cell>
          <cell r="D297">
            <v>2505.5999999999985</v>
          </cell>
          <cell r="E297">
            <v>1113.5999999999992</v>
          </cell>
        </row>
        <row r="298">
          <cell r="A298">
            <v>3</v>
          </cell>
          <cell r="B298">
            <v>97</v>
          </cell>
          <cell r="C298">
            <v>80061.519999999946</v>
          </cell>
          <cell r="D298">
            <v>2548.7999999999984</v>
          </cell>
          <cell r="E298">
            <v>1132.7999999999993</v>
          </cell>
        </row>
        <row r="299">
          <cell r="A299">
            <v>3</v>
          </cell>
          <cell r="B299">
            <v>98</v>
          </cell>
          <cell r="C299">
            <v>82151.199999999939</v>
          </cell>
          <cell r="D299">
            <v>2591.9999999999977</v>
          </cell>
          <cell r="E299">
            <v>1151.9999999999991</v>
          </cell>
        </row>
      </sheetData>
      <sheetData sheetId="2">
        <row r="2">
          <cell r="AK2">
            <v>1</v>
          </cell>
        </row>
      </sheetData>
      <sheetData sheetId="3"/>
      <sheetData sheetId="4">
        <row r="2">
          <cell r="G2">
            <v>50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>
        <row r="17">
          <cell r="D17">
            <v>53104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装备基础数据"/>
      <sheetName val="D_装备升级表"/>
      <sheetName val="D_装备强化数据"/>
      <sheetName val="D_装备金币参考表"/>
      <sheetName val="D_装备升星数据"/>
      <sheetName val="D_装备分解表"/>
      <sheetName val="定义数据"/>
      <sheetName val="装备属性计算表"/>
      <sheetName val="强化辅助表"/>
      <sheetName val="升星辅助表"/>
      <sheetName val="升星消耗"/>
      <sheetName val="价值&amp;消耗"/>
    </sheetNames>
    <sheetDataSet>
      <sheetData sheetId="0">
        <row r="2">
          <cell r="A2" t="str">
            <v>10001</v>
          </cell>
          <cell r="B2" t="str">
            <v>新手之剑</v>
          </cell>
          <cell r="C2">
            <v>1</v>
          </cell>
          <cell r="D2">
            <v>1</v>
          </cell>
          <cell r="E2" t="str">
            <v>武器</v>
          </cell>
          <cell r="F2">
            <v>0</v>
          </cell>
          <cell r="G2">
            <v>1</v>
          </cell>
          <cell r="H2">
            <v>0</v>
          </cell>
          <cell r="I2">
            <v>0</v>
          </cell>
          <cell r="J2">
            <v>0</v>
          </cell>
          <cell r="K2">
            <v>500</v>
          </cell>
        </row>
        <row r="3">
          <cell r="A3" t="str">
            <v>20001</v>
          </cell>
          <cell r="B3" t="str">
            <v>新手之拳</v>
          </cell>
          <cell r="C3">
            <v>1</v>
          </cell>
          <cell r="D3">
            <v>2</v>
          </cell>
          <cell r="E3" t="str">
            <v>武器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0</v>
          </cell>
          <cell r="K3">
            <v>500</v>
          </cell>
        </row>
        <row r="4">
          <cell r="A4" t="str">
            <v>30001</v>
          </cell>
          <cell r="B4" t="str">
            <v>新手之枪</v>
          </cell>
          <cell r="C4">
            <v>1</v>
          </cell>
          <cell r="D4">
            <v>3</v>
          </cell>
          <cell r="E4" t="str">
            <v>武器</v>
          </cell>
          <cell r="F4">
            <v>0</v>
          </cell>
          <cell r="G4">
            <v>1</v>
          </cell>
          <cell r="H4">
            <v>0</v>
          </cell>
          <cell r="I4">
            <v>0</v>
          </cell>
          <cell r="J4">
            <v>0</v>
          </cell>
          <cell r="K4">
            <v>500</v>
          </cell>
        </row>
        <row r="5">
          <cell r="A5" t="str">
            <v>10002</v>
          </cell>
          <cell r="B5" t="str">
            <v>染血之剑</v>
          </cell>
          <cell r="C5">
            <v>2</v>
          </cell>
          <cell r="D5">
            <v>1</v>
          </cell>
          <cell r="E5" t="str">
            <v>武器</v>
          </cell>
          <cell r="F5">
            <v>0</v>
          </cell>
          <cell r="G5">
            <v>5</v>
          </cell>
          <cell r="H5">
            <v>5</v>
          </cell>
          <cell r="I5">
            <v>0</v>
          </cell>
          <cell r="J5" t="str">
            <v>500</v>
          </cell>
          <cell r="K5" t="str">
            <v>500</v>
          </cell>
        </row>
        <row r="6">
          <cell r="A6" t="str">
            <v>20002</v>
          </cell>
          <cell r="B6" t="str">
            <v>染血之拳</v>
          </cell>
          <cell r="C6">
            <v>2</v>
          </cell>
          <cell r="D6">
            <v>2</v>
          </cell>
          <cell r="E6" t="str">
            <v>武器</v>
          </cell>
          <cell r="F6">
            <v>0</v>
          </cell>
          <cell r="G6">
            <v>5</v>
          </cell>
          <cell r="H6">
            <v>5</v>
          </cell>
          <cell r="I6">
            <v>0</v>
          </cell>
          <cell r="J6" t="str">
            <v>500</v>
          </cell>
          <cell r="K6" t="str">
            <v>500</v>
          </cell>
        </row>
        <row r="7">
          <cell r="A7" t="str">
            <v>30002</v>
          </cell>
          <cell r="B7" t="str">
            <v>染血之枪</v>
          </cell>
          <cell r="C7">
            <v>2</v>
          </cell>
          <cell r="D7">
            <v>3</v>
          </cell>
          <cell r="E7" t="str">
            <v>武器</v>
          </cell>
          <cell r="F7">
            <v>0</v>
          </cell>
          <cell r="G7">
            <v>5</v>
          </cell>
          <cell r="H7">
            <v>5</v>
          </cell>
          <cell r="I7">
            <v>0</v>
          </cell>
          <cell r="J7" t="str">
            <v>500</v>
          </cell>
          <cell r="K7" t="str">
            <v>500</v>
          </cell>
        </row>
        <row r="8">
          <cell r="A8" t="str">
            <v>51002</v>
          </cell>
          <cell r="B8" t="str">
            <v>染血战衣</v>
          </cell>
          <cell r="C8">
            <v>2</v>
          </cell>
          <cell r="D8">
            <v>0</v>
          </cell>
          <cell r="E8" t="str">
            <v>衣服</v>
          </cell>
          <cell r="F8">
            <v>1</v>
          </cell>
          <cell r="G8">
            <v>5</v>
          </cell>
          <cell r="H8">
            <v>5</v>
          </cell>
          <cell r="I8">
            <v>0</v>
          </cell>
          <cell r="J8" t="str">
            <v>501</v>
          </cell>
          <cell r="K8" t="str">
            <v>501</v>
          </cell>
        </row>
        <row r="9">
          <cell r="A9" t="str">
            <v>52002</v>
          </cell>
          <cell r="B9" t="str">
            <v>染血长裤</v>
          </cell>
          <cell r="C9">
            <v>2</v>
          </cell>
          <cell r="D9">
            <v>0</v>
          </cell>
          <cell r="E9" t="str">
            <v>裤子</v>
          </cell>
          <cell r="F9">
            <v>2</v>
          </cell>
          <cell r="G9">
            <v>5</v>
          </cell>
          <cell r="H9">
            <v>5</v>
          </cell>
          <cell r="I9">
            <v>0</v>
          </cell>
          <cell r="J9" t="str">
            <v>502</v>
          </cell>
          <cell r="K9" t="str">
            <v>502</v>
          </cell>
        </row>
        <row r="10">
          <cell r="A10" t="str">
            <v>55002</v>
          </cell>
          <cell r="B10" t="str">
            <v>染血长靴</v>
          </cell>
          <cell r="C10">
            <v>2</v>
          </cell>
          <cell r="D10">
            <v>0</v>
          </cell>
          <cell r="E10" t="str">
            <v>鞋子</v>
          </cell>
          <cell r="F10">
            <v>5</v>
          </cell>
          <cell r="G10">
            <v>5</v>
          </cell>
          <cell r="H10">
            <v>5</v>
          </cell>
          <cell r="I10">
            <v>0</v>
          </cell>
          <cell r="J10" t="str">
            <v>505</v>
          </cell>
          <cell r="K10" t="str">
            <v>505</v>
          </cell>
        </row>
        <row r="11">
          <cell r="A11" t="str">
            <v>54002</v>
          </cell>
          <cell r="B11" t="str">
            <v>染血腰带</v>
          </cell>
          <cell r="C11">
            <v>2</v>
          </cell>
          <cell r="D11">
            <v>0</v>
          </cell>
          <cell r="E11" t="str">
            <v>腰带</v>
          </cell>
          <cell r="F11">
            <v>4</v>
          </cell>
          <cell r="G11">
            <v>5</v>
          </cell>
          <cell r="H11">
            <v>5</v>
          </cell>
          <cell r="I11">
            <v>0</v>
          </cell>
          <cell r="J11" t="str">
            <v>504</v>
          </cell>
          <cell r="K11" t="str">
            <v>504</v>
          </cell>
        </row>
        <row r="12">
          <cell r="A12" t="str">
            <v>53002</v>
          </cell>
          <cell r="B12" t="str">
            <v>染血项链</v>
          </cell>
          <cell r="C12">
            <v>2</v>
          </cell>
          <cell r="D12">
            <v>0</v>
          </cell>
          <cell r="E12" t="str">
            <v>项链</v>
          </cell>
          <cell r="F12">
            <v>3</v>
          </cell>
          <cell r="G12">
            <v>5</v>
          </cell>
          <cell r="H12">
            <v>5</v>
          </cell>
          <cell r="I12">
            <v>0</v>
          </cell>
          <cell r="J12" t="str">
            <v>503</v>
          </cell>
          <cell r="K12" t="str">
            <v>503</v>
          </cell>
        </row>
        <row r="13">
          <cell r="A13" t="str">
            <v>10103</v>
          </cell>
          <cell r="B13" t="str">
            <v>狂气之剑</v>
          </cell>
          <cell r="C13">
            <v>3</v>
          </cell>
          <cell r="D13">
            <v>1</v>
          </cell>
          <cell r="E13" t="str">
            <v>武器</v>
          </cell>
          <cell r="F13">
            <v>0</v>
          </cell>
          <cell r="G13">
            <v>5</v>
          </cell>
          <cell r="H13">
            <v>5</v>
          </cell>
          <cell r="I13">
            <v>1</v>
          </cell>
          <cell r="J13" t="str">
            <v>510</v>
          </cell>
          <cell r="K13" t="str">
            <v>510</v>
          </cell>
        </row>
        <row r="14">
          <cell r="A14" t="str">
            <v>20103</v>
          </cell>
          <cell r="B14" t="str">
            <v>狂气之拳</v>
          </cell>
          <cell r="C14">
            <v>3</v>
          </cell>
          <cell r="D14">
            <v>2</v>
          </cell>
          <cell r="E14" t="str">
            <v>武器</v>
          </cell>
          <cell r="F14">
            <v>0</v>
          </cell>
          <cell r="G14">
            <v>5</v>
          </cell>
          <cell r="H14">
            <v>5</v>
          </cell>
          <cell r="I14">
            <v>1</v>
          </cell>
          <cell r="J14" t="str">
            <v>510</v>
          </cell>
          <cell r="K14" t="str">
            <v>510</v>
          </cell>
        </row>
        <row r="15">
          <cell r="A15" t="str">
            <v>30103</v>
          </cell>
          <cell r="B15" t="str">
            <v>狂气之枪</v>
          </cell>
          <cell r="C15">
            <v>3</v>
          </cell>
          <cell r="D15">
            <v>3</v>
          </cell>
          <cell r="E15" t="str">
            <v>武器</v>
          </cell>
          <cell r="F15">
            <v>0</v>
          </cell>
          <cell r="G15">
            <v>5</v>
          </cell>
          <cell r="H15">
            <v>5</v>
          </cell>
          <cell r="I15">
            <v>1</v>
          </cell>
          <cell r="J15" t="str">
            <v>510</v>
          </cell>
          <cell r="K15" t="str">
            <v>510</v>
          </cell>
        </row>
        <row r="16">
          <cell r="A16" t="str">
            <v>51103</v>
          </cell>
          <cell r="B16" t="str">
            <v>狂气战衣</v>
          </cell>
          <cell r="C16">
            <v>3</v>
          </cell>
          <cell r="D16">
            <v>0</v>
          </cell>
          <cell r="E16" t="str">
            <v>衣服</v>
          </cell>
          <cell r="F16">
            <v>1</v>
          </cell>
          <cell r="G16">
            <v>5</v>
          </cell>
          <cell r="H16">
            <v>5</v>
          </cell>
          <cell r="I16">
            <v>1</v>
          </cell>
          <cell r="J16" t="str">
            <v>511</v>
          </cell>
          <cell r="K16" t="str">
            <v>511</v>
          </cell>
        </row>
        <row r="17">
          <cell r="A17" t="str">
            <v>52103</v>
          </cell>
          <cell r="B17" t="str">
            <v>狂气长裤</v>
          </cell>
          <cell r="C17">
            <v>3</v>
          </cell>
          <cell r="D17">
            <v>0</v>
          </cell>
          <cell r="E17" t="str">
            <v>裤子</v>
          </cell>
          <cell r="F17">
            <v>2</v>
          </cell>
          <cell r="G17">
            <v>5</v>
          </cell>
          <cell r="H17">
            <v>5</v>
          </cell>
          <cell r="I17">
            <v>1</v>
          </cell>
          <cell r="J17" t="str">
            <v>512</v>
          </cell>
          <cell r="K17" t="str">
            <v>512</v>
          </cell>
        </row>
        <row r="18">
          <cell r="A18" t="str">
            <v>55103</v>
          </cell>
          <cell r="B18" t="str">
            <v>狂气长靴</v>
          </cell>
          <cell r="C18">
            <v>3</v>
          </cell>
          <cell r="D18">
            <v>0</v>
          </cell>
          <cell r="E18" t="str">
            <v>鞋子</v>
          </cell>
          <cell r="F18">
            <v>5</v>
          </cell>
          <cell r="G18">
            <v>5</v>
          </cell>
          <cell r="H18">
            <v>5</v>
          </cell>
          <cell r="I18">
            <v>1</v>
          </cell>
          <cell r="J18" t="str">
            <v>515</v>
          </cell>
          <cell r="K18" t="str">
            <v>515</v>
          </cell>
        </row>
        <row r="19">
          <cell r="A19" t="str">
            <v>54103</v>
          </cell>
          <cell r="B19" t="str">
            <v>狂气腰带</v>
          </cell>
          <cell r="C19">
            <v>3</v>
          </cell>
          <cell r="D19">
            <v>0</v>
          </cell>
          <cell r="E19" t="str">
            <v>腰带</v>
          </cell>
          <cell r="F19">
            <v>4</v>
          </cell>
          <cell r="G19">
            <v>5</v>
          </cell>
          <cell r="H19">
            <v>5</v>
          </cell>
          <cell r="I19">
            <v>1</v>
          </cell>
          <cell r="J19" t="str">
            <v>514</v>
          </cell>
          <cell r="K19" t="str">
            <v>514</v>
          </cell>
        </row>
        <row r="20">
          <cell r="A20" t="str">
            <v>53103</v>
          </cell>
          <cell r="B20" t="str">
            <v>狂气项链</v>
          </cell>
          <cell r="C20">
            <v>3</v>
          </cell>
          <cell r="D20">
            <v>0</v>
          </cell>
          <cell r="E20" t="str">
            <v>项链</v>
          </cell>
          <cell r="F20">
            <v>3</v>
          </cell>
          <cell r="G20">
            <v>5</v>
          </cell>
          <cell r="H20">
            <v>5</v>
          </cell>
          <cell r="I20">
            <v>1</v>
          </cell>
          <cell r="J20" t="str">
            <v>513</v>
          </cell>
          <cell r="K20" t="str">
            <v>513</v>
          </cell>
        </row>
        <row r="21">
          <cell r="A21" t="str">
            <v>10104</v>
          </cell>
          <cell r="B21" t="str">
            <v>野性之剑</v>
          </cell>
          <cell r="C21">
            <v>4</v>
          </cell>
          <cell r="D21">
            <v>1</v>
          </cell>
          <cell r="E21" t="str">
            <v>武器</v>
          </cell>
          <cell r="F21">
            <v>0</v>
          </cell>
          <cell r="G21">
            <v>15</v>
          </cell>
          <cell r="H21">
            <v>15</v>
          </cell>
          <cell r="I21">
            <v>1</v>
          </cell>
          <cell r="J21" t="str">
            <v>1510</v>
          </cell>
          <cell r="K21" t="str">
            <v>1510</v>
          </cell>
        </row>
        <row r="22">
          <cell r="A22" t="str">
            <v>20104</v>
          </cell>
          <cell r="B22" t="str">
            <v>野性之拳</v>
          </cell>
          <cell r="C22">
            <v>4</v>
          </cell>
          <cell r="D22">
            <v>2</v>
          </cell>
          <cell r="E22" t="str">
            <v>武器</v>
          </cell>
          <cell r="F22">
            <v>0</v>
          </cell>
          <cell r="G22">
            <v>15</v>
          </cell>
          <cell r="H22">
            <v>15</v>
          </cell>
          <cell r="I22">
            <v>1</v>
          </cell>
          <cell r="J22" t="str">
            <v>1510</v>
          </cell>
          <cell r="K22" t="str">
            <v>1510</v>
          </cell>
        </row>
        <row r="23">
          <cell r="A23" t="str">
            <v>30104</v>
          </cell>
          <cell r="B23" t="str">
            <v>野性之枪</v>
          </cell>
          <cell r="C23">
            <v>4</v>
          </cell>
          <cell r="D23">
            <v>3</v>
          </cell>
          <cell r="E23" t="str">
            <v>武器</v>
          </cell>
          <cell r="F23">
            <v>0</v>
          </cell>
          <cell r="G23">
            <v>15</v>
          </cell>
          <cell r="H23">
            <v>15</v>
          </cell>
          <cell r="I23">
            <v>1</v>
          </cell>
          <cell r="J23" t="str">
            <v>1510</v>
          </cell>
          <cell r="K23" t="str">
            <v>1510</v>
          </cell>
        </row>
        <row r="24">
          <cell r="A24" t="str">
            <v>51104</v>
          </cell>
          <cell r="B24" t="str">
            <v>野性战衣</v>
          </cell>
          <cell r="C24">
            <v>4</v>
          </cell>
          <cell r="D24">
            <v>0</v>
          </cell>
          <cell r="E24" t="str">
            <v>衣服</v>
          </cell>
          <cell r="F24">
            <v>1</v>
          </cell>
          <cell r="G24">
            <v>15</v>
          </cell>
          <cell r="H24">
            <v>15</v>
          </cell>
          <cell r="I24">
            <v>1</v>
          </cell>
          <cell r="J24" t="str">
            <v>1511</v>
          </cell>
          <cell r="K24" t="str">
            <v>1511</v>
          </cell>
        </row>
        <row r="25">
          <cell r="A25" t="str">
            <v>52104</v>
          </cell>
          <cell r="B25" t="str">
            <v>野性长裤</v>
          </cell>
          <cell r="C25">
            <v>4</v>
          </cell>
          <cell r="D25">
            <v>0</v>
          </cell>
          <cell r="E25" t="str">
            <v>裤子</v>
          </cell>
          <cell r="F25">
            <v>2</v>
          </cell>
          <cell r="G25">
            <v>15</v>
          </cell>
          <cell r="H25">
            <v>15</v>
          </cell>
          <cell r="I25">
            <v>1</v>
          </cell>
          <cell r="J25" t="str">
            <v>1512</v>
          </cell>
          <cell r="K25" t="str">
            <v>1512</v>
          </cell>
        </row>
        <row r="26">
          <cell r="A26" t="str">
            <v>55104</v>
          </cell>
          <cell r="B26" t="str">
            <v>野性长靴</v>
          </cell>
          <cell r="C26">
            <v>4</v>
          </cell>
          <cell r="D26">
            <v>0</v>
          </cell>
          <cell r="E26" t="str">
            <v>鞋子</v>
          </cell>
          <cell r="F26">
            <v>5</v>
          </cell>
          <cell r="G26">
            <v>15</v>
          </cell>
          <cell r="H26">
            <v>15</v>
          </cell>
          <cell r="I26">
            <v>1</v>
          </cell>
          <cell r="J26" t="str">
            <v>1515</v>
          </cell>
          <cell r="K26" t="str">
            <v>1515</v>
          </cell>
        </row>
        <row r="27">
          <cell r="A27" t="str">
            <v>54104</v>
          </cell>
          <cell r="B27" t="str">
            <v>野性腰带</v>
          </cell>
          <cell r="C27">
            <v>4</v>
          </cell>
          <cell r="D27">
            <v>0</v>
          </cell>
          <cell r="E27" t="str">
            <v>腰带</v>
          </cell>
          <cell r="F27">
            <v>4</v>
          </cell>
          <cell r="G27">
            <v>15</v>
          </cell>
          <cell r="H27">
            <v>15</v>
          </cell>
          <cell r="I27">
            <v>1</v>
          </cell>
          <cell r="J27" t="str">
            <v>1514</v>
          </cell>
          <cell r="K27" t="str">
            <v>1514</v>
          </cell>
        </row>
        <row r="28">
          <cell r="A28" t="str">
            <v>53104</v>
          </cell>
          <cell r="B28" t="str">
            <v>野性项链</v>
          </cell>
          <cell r="C28">
            <v>4</v>
          </cell>
          <cell r="D28">
            <v>0</v>
          </cell>
          <cell r="E28" t="str">
            <v>项链</v>
          </cell>
          <cell r="F28">
            <v>3</v>
          </cell>
          <cell r="G28">
            <v>15</v>
          </cell>
          <cell r="H28">
            <v>15</v>
          </cell>
          <cell r="I28">
            <v>1</v>
          </cell>
          <cell r="J28" t="str">
            <v>1513</v>
          </cell>
          <cell r="K28" t="str">
            <v>1513</v>
          </cell>
        </row>
        <row r="29">
          <cell r="A29" t="str">
            <v>10205</v>
          </cell>
          <cell r="B29" t="str">
            <v>紫云之剑</v>
          </cell>
          <cell r="C29">
            <v>5</v>
          </cell>
          <cell r="D29">
            <v>1</v>
          </cell>
          <cell r="E29" t="str">
            <v>武器</v>
          </cell>
          <cell r="F29">
            <v>0</v>
          </cell>
          <cell r="G29">
            <v>15</v>
          </cell>
          <cell r="H29">
            <v>15</v>
          </cell>
          <cell r="I29">
            <v>2</v>
          </cell>
          <cell r="J29" t="str">
            <v>1520</v>
          </cell>
          <cell r="K29" t="str">
            <v>1520</v>
          </cell>
        </row>
        <row r="30">
          <cell r="A30" t="str">
            <v>20205</v>
          </cell>
          <cell r="B30" t="str">
            <v>紫云之拳</v>
          </cell>
          <cell r="C30">
            <v>5</v>
          </cell>
          <cell r="D30">
            <v>2</v>
          </cell>
          <cell r="E30" t="str">
            <v>武器</v>
          </cell>
          <cell r="F30">
            <v>0</v>
          </cell>
          <cell r="G30">
            <v>15</v>
          </cell>
          <cell r="H30">
            <v>15</v>
          </cell>
          <cell r="I30">
            <v>2</v>
          </cell>
          <cell r="J30" t="str">
            <v>1520</v>
          </cell>
          <cell r="K30" t="str">
            <v>1520</v>
          </cell>
        </row>
        <row r="31">
          <cell r="A31" t="str">
            <v>30205</v>
          </cell>
          <cell r="B31" t="str">
            <v>紫云之枪</v>
          </cell>
          <cell r="C31">
            <v>5</v>
          </cell>
          <cell r="D31">
            <v>3</v>
          </cell>
          <cell r="E31" t="str">
            <v>武器</v>
          </cell>
          <cell r="F31">
            <v>0</v>
          </cell>
          <cell r="G31">
            <v>15</v>
          </cell>
          <cell r="H31">
            <v>15</v>
          </cell>
          <cell r="I31">
            <v>2</v>
          </cell>
          <cell r="J31" t="str">
            <v>1520</v>
          </cell>
          <cell r="K31" t="str">
            <v>1520</v>
          </cell>
        </row>
        <row r="32">
          <cell r="A32" t="str">
            <v>51205</v>
          </cell>
          <cell r="B32" t="str">
            <v>紫云战衣</v>
          </cell>
          <cell r="C32">
            <v>5</v>
          </cell>
          <cell r="D32">
            <v>0</v>
          </cell>
          <cell r="E32" t="str">
            <v>衣服</v>
          </cell>
          <cell r="F32">
            <v>1</v>
          </cell>
          <cell r="G32">
            <v>15</v>
          </cell>
          <cell r="H32">
            <v>15</v>
          </cell>
          <cell r="I32">
            <v>2</v>
          </cell>
          <cell r="J32" t="str">
            <v>1521</v>
          </cell>
          <cell r="K32" t="str">
            <v>1521</v>
          </cell>
        </row>
        <row r="33">
          <cell r="A33" t="str">
            <v>52205</v>
          </cell>
          <cell r="B33" t="str">
            <v>紫云长裤</v>
          </cell>
          <cell r="C33">
            <v>5</v>
          </cell>
          <cell r="D33">
            <v>0</v>
          </cell>
          <cell r="E33" t="str">
            <v>裤子</v>
          </cell>
          <cell r="F33">
            <v>2</v>
          </cell>
          <cell r="G33">
            <v>15</v>
          </cell>
          <cell r="H33">
            <v>15</v>
          </cell>
          <cell r="I33">
            <v>2</v>
          </cell>
          <cell r="J33" t="str">
            <v>1522</v>
          </cell>
          <cell r="K33" t="str">
            <v>1522</v>
          </cell>
        </row>
        <row r="34">
          <cell r="A34" t="str">
            <v>55205</v>
          </cell>
          <cell r="B34" t="str">
            <v>紫云长靴</v>
          </cell>
          <cell r="C34">
            <v>5</v>
          </cell>
          <cell r="D34">
            <v>0</v>
          </cell>
          <cell r="E34" t="str">
            <v>鞋子</v>
          </cell>
          <cell r="F34">
            <v>5</v>
          </cell>
          <cell r="G34">
            <v>15</v>
          </cell>
          <cell r="H34">
            <v>15</v>
          </cell>
          <cell r="I34">
            <v>2</v>
          </cell>
          <cell r="J34" t="str">
            <v>1525</v>
          </cell>
          <cell r="K34" t="str">
            <v>1525</v>
          </cell>
        </row>
        <row r="35">
          <cell r="A35" t="str">
            <v>54205</v>
          </cell>
          <cell r="B35" t="str">
            <v>紫云腰带</v>
          </cell>
          <cell r="C35">
            <v>5</v>
          </cell>
          <cell r="D35">
            <v>0</v>
          </cell>
          <cell r="E35" t="str">
            <v>腰带</v>
          </cell>
          <cell r="F35">
            <v>4</v>
          </cell>
          <cell r="G35">
            <v>15</v>
          </cell>
          <cell r="H35">
            <v>15</v>
          </cell>
          <cell r="I35">
            <v>2</v>
          </cell>
          <cell r="J35" t="str">
            <v>1524</v>
          </cell>
          <cell r="K35" t="str">
            <v>1524</v>
          </cell>
        </row>
        <row r="36">
          <cell r="A36" t="str">
            <v>53205</v>
          </cell>
          <cell r="B36" t="str">
            <v>紫云项链</v>
          </cell>
          <cell r="C36">
            <v>5</v>
          </cell>
          <cell r="D36">
            <v>0</v>
          </cell>
          <cell r="E36" t="str">
            <v>项链</v>
          </cell>
          <cell r="F36">
            <v>3</v>
          </cell>
          <cell r="G36">
            <v>15</v>
          </cell>
          <cell r="H36">
            <v>15</v>
          </cell>
          <cell r="I36">
            <v>2</v>
          </cell>
          <cell r="J36" t="str">
            <v>1523</v>
          </cell>
          <cell r="K36" t="str">
            <v>1523</v>
          </cell>
        </row>
        <row r="37">
          <cell r="A37" t="str">
            <v>10306</v>
          </cell>
          <cell r="B37" t="str">
            <v>鎏金之剑</v>
          </cell>
          <cell r="C37">
            <v>6</v>
          </cell>
          <cell r="D37">
            <v>1</v>
          </cell>
          <cell r="E37" t="str">
            <v>武器</v>
          </cell>
          <cell r="F37">
            <v>0</v>
          </cell>
          <cell r="G37">
            <v>15</v>
          </cell>
          <cell r="H37">
            <v>15</v>
          </cell>
          <cell r="I37">
            <v>3</v>
          </cell>
          <cell r="J37" t="str">
            <v>1530</v>
          </cell>
          <cell r="K37" t="str">
            <v>1530</v>
          </cell>
        </row>
        <row r="38">
          <cell r="A38" t="str">
            <v>20306</v>
          </cell>
          <cell r="B38" t="str">
            <v>鎏金之拳</v>
          </cell>
          <cell r="C38">
            <v>6</v>
          </cell>
          <cell r="D38">
            <v>2</v>
          </cell>
          <cell r="E38" t="str">
            <v>武器</v>
          </cell>
          <cell r="F38">
            <v>0</v>
          </cell>
          <cell r="G38">
            <v>15</v>
          </cell>
          <cell r="H38">
            <v>15</v>
          </cell>
          <cell r="I38">
            <v>3</v>
          </cell>
          <cell r="J38" t="str">
            <v>1530</v>
          </cell>
          <cell r="K38" t="str">
            <v>1530</v>
          </cell>
        </row>
        <row r="39">
          <cell r="A39" t="str">
            <v>30306</v>
          </cell>
          <cell r="B39" t="str">
            <v>鎏金之枪</v>
          </cell>
          <cell r="C39">
            <v>6</v>
          </cell>
          <cell r="D39">
            <v>3</v>
          </cell>
          <cell r="E39" t="str">
            <v>武器</v>
          </cell>
          <cell r="F39">
            <v>0</v>
          </cell>
          <cell r="G39">
            <v>15</v>
          </cell>
          <cell r="H39">
            <v>15</v>
          </cell>
          <cell r="I39">
            <v>3</v>
          </cell>
          <cell r="J39" t="str">
            <v>1530</v>
          </cell>
          <cell r="K39" t="str">
            <v>1530</v>
          </cell>
        </row>
        <row r="40">
          <cell r="A40" t="str">
            <v>51306</v>
          </cell>
          <cell r="B40" t="str">
            <v>鎏金战衣</v>
          </cell>
          <cell r="C40">
            <v>6</v>
          </cell>
          <cell r="D40">
            <v>0</v>
          </cell>
          <cell r="E40" t="str">
            <v>衣服</v>
          </cell>
          <cell r="F40">
            <v>1</v>
          </cell>
          <cell r="G40">
            <v>15</v>
          </cell>
          <cell r="H40">
            <v>15</v>
          </cell>
          <cell r="I40">
            <v>3</v>
          </cell>
          <cell r="J40" t="str">
            <v>1531</v>
          </cell>
          <cell r="K40" t="str">
            <v>1531</v>
          </cell>
        </row>
        <row r="41">
          <cell r="A41" t="str">
            <v>52306</v>
          </cell>
          <cell r="B41" t="str">
            <v>鎏金长裤</v>
          </cell>
          <cell r="C41">
            <v>6</v>
          </cell>
          <cell r="D41">
            <v>0</v>
          </cell>
          <cell r="E41" t="str">
            <v>裤子</v>
          </cell>
          <cell r="F41">
            <v>2</v>
          </cell>
          <cell r="G41">
            <v>15</v>
          </cell>
          <cell r="H41">
            <v>15</v>
          </cell>
          <cell r="I41">
            <v>3</v>
          </cell>
          <cell r="J41" t="str">
            <v>1532</v>
          </cell>
          <cell r="K41" t="str">
            <v>1532</v>
          </cell>
        </row>
        <row r="42">
          <cell r="A42" t="str">
            <v>55306</v>
          </cell>
          <cell r="B42" t="str">
            <v>鎏金长靴</v>
          </cell>
          <cell r="C42">
            <v>6</v>
          </cell>
          <cell r="D42">
            <v>0</v>
          </cell>
          <cell r="E42" t="str">
            <v>鞋子</v>
          </cell>
          <cell r="F42">
            <v>5</v>
          </cell>
          <cell r="G42">
            <v>15</v>
          </cell>
          <cell r="H42">
            <v>15</v>
          </cell>
          <cell r="I42">
            <v>3</v>
          </cell>
          <cell r="J42" t="str">
            <v>1535</v>
          </cell>
          <cell r="K42" t="str">
            <v>1535</v>
          </cell>
        </row>
        <row r="43">
          <cell r="A43" t="str">
            <v>54306</v>
          </cell>
          <cell r="B43" t="str">
            <v>鎏金腰带</v>
          </cell>
          <cell r="C43">
            <v>6</v>
          </cell>
          <cell r="D43">
            <v>0</v>
          </cell>
          <cell r="E43" t="str">
            <v>腰带</v>
          </cell>
          <cell r="F43">
            <v>4</v>
          </cell>
          <cell r="G43">
            <v>15</v>
          </cell>
          <cell r="H43">
            <v>15</v>
          </cell>
          <cell r="I43">
            <v>3</v>
          </cell>
          <cell r="J43" t="str">
            <v>1534</v>
          </cell>
          <cell r="K43" t="str">
            <v>1534</v>
          </cell>
        </row>
        <row r="44">
          <cell r="A44" t="str">
            <v>53306</v>
          </cell>
          <cell r="B44" t="str">
            <v>鎏金项链</v>
          </cell>
          <cell r="C44">
            <v>6</v>
          </cell>
          <cell r="D44">
            <v>0</v>
          </cell>
          <cell r="E44" t="str">
            <v>项链</v>
          </cell>
          <cell r="F44">
            <v>3</v>
          </cell>
          <cell r="G44">
            <v>15</v>
          </cell>
          <cell r="H44">
            <v>15</v>
          </cell>
          <cell r="I44">
            <v>3</v>
          </cell>
          <cell r="J44" t="str">
            <v>1533</v>
          </cell>
          <cell r="K44" t="str">
            <v>1533</v>
          </cell>
        </row>
        <row r="45">
          <cell r="A45" t="str">
            <v>10407</v>
          </cell>
          <cell r="B45" t="str">
            <v>虹光之剑</v>
          </cell>
          <cell r="C45">
            <v>7</v>
          </cell>
          <cell r="D45">
            <v>1</v>
          </cell>
          <cell r="E45" t="str">
            <v>武器</v>
          </cell>
          <cell r="F45">
            <v>0</v>
          </cell>
          <cell r="G45">
            <v>15</v>
          </cell>
          <cell r="H45">
            <v>15</v>
          </cell>
          <cell r="I45">
            <v>4</v>
          </cell>
          <cell r="J45" t="str">
            <v>1540</v>
          </cell>
          <cell r="K45" t="str">
            <v>1540</v>
          </cell>
        </row>
        <row r="46">
          <cell r="A46" t="str">
            <v>20407</v>
          </cell>
          <cell r="B46" t="str">
            <v>虹光之拳</v>
          </cell>
          <cell r="C46">
            <v>7</v>
          </cell>
          <cell r="D46">
            <v>2</v>
          </cell>
          <cell r="E46" t="str">
            <v>武器</v>
          </cell>
          <cell r="F46">
            <v>0</v>
          </cell>
          <cell r="G46">
            <v>15</v>
          </cell>
          <cell r="H46">
            <v>15</v>
          </cell>
          <cell r="I46">
            <v>4</v>
          </cell>
          <cell r="J46" t="str">
            <v>1540</v>
          </cell>
          <cell r="K46" t="str">
            <v>1540</v>
          </cell>
        </row>
        <row r="47">
          <cell r="A47" t="str">
            <v>30407</v>
          </cell>
          <cell r="B47" t="str">
            <v>虹光之枪</v>
          </cell>
          <cell r="C47">
            <v>7</v>
          </cell>
          <cell r="D47">
            <v>3</v>
          </cell>
          <cell r="E47" t="str">
            <v>武器</v>
          </cell>
          <cell r="F47">
            <v>0</v>
          </cell>
          <cell r="G47">
            <v>15</v>
          </cell>
          <cell r="H47">
            <v>15</v>
          </cell>
          <cell r="I47">
            <v>4</v>
          </cell>
          <cell r="J47" t="str">
            <v>1540</v>
          </cell>
          <cell r="K47" t="str">
            <v>1540</v>
          </cell>
        </row>
        <row r="48">
          <cell r="A48" t="str">
            <v>51407</v>
          </cell>
          <cell r="B48" t="str">
            <v>虹光战衣</v>
          </cell>
          <cell r="C48">
            <v>7</v>
          </cell>
          <cell r="D48">
            <v>0</v>
          </cell>
          <cell r="E48" t="str">
            <v>衣服</v>
          </cell>
          <cell r="F48">
            <v>1</v>
          </cell>
          <cell r="G48">
            <v>15</v>
          </cell>
          <cell r="H48">
            <v>15</v>
          </cell>
          <cell r="I48">
            <v>4</v>
          </cell>
          <cell r="J48" t="str">
            <v>1541</v>
          </cell>
          <cell r="K48" t="str">
            <v>1541</v>
          </cell>
        </row>
        <row r="49">
          <cell r="A49" t="str">
            <v>52407</v>
          </cell>
          <cell r="B49" t="str">
            <v>虹光长裤</v>
          </cell>
          <cell r="C49">
            <v>7</v>
          </cell>
          <cell r="D49">
            <v>0</v>
          </cell>
          <cell r="E49" t="str">
            <v>裤子</v>
          </cell>
          <cell r="F49">
            <v>2</v>
          </cell>
          <cell r="G49">
            <v>15</v>
          </cell>
          <cell r="H49">
            <v>15</v>
          </cell>
          <cell r="I49">
            <v>4</v>
          </cell>
          <cell r="J49" t="str">
            <v>1542</v>
          </cell>
          <cell r="K49" t="str">
            <v>1542</v>
          </cell>
        </row>
        <row r="50">
          <cell r="A50" t="str">
            <v>55407</v>
          </cell>
          <cell r="B50" t="str">
            <v>虹光长靴</v>
          </cell>
          <cell r="C50">
            <v>7</v>
          </cell>
          <cell r="D50">
            <v>0</v>
          </cell>
          <cell r="E50" t="str">
            <v>鞋子</v>
          </cell>
          <cell r="F50">
            <v>5</v>
          </cell>
          <cell r="G50">
            <v>15</v>
          </cell>
          <cell r="H50">
            <v>15</v>
          </cell>
          <cell r="I50">
            <v>4</v>
          </cell>
          <cell r="J50" t="str">
            <v>1545</v>
          </cell>
          <cell r="K50" t="str">
            <v>1545</v>
          </cell>
        </row>
        <row r="51">
          <cell r="A51" t="str">
            <v>54407</v>
          </cell>
          <cell r="B51" t="str">
            <v>虹光腰带</v>
          </cell>
          <cell r="C51">
            <v>7</v>
          </cell>
          <cell r="D51">
            <v>0</v>
          </cell>
          <cell r="E51" t="str">
            <v>腰带</v>
          </cell>
          <cell r="F51">
            <v>4</v>
          </cell>
          <cell r="G51">
            <v>15</v>
          </cell>
          <cell r="H51">
            <v>15</v>
          </cell>
          <cell r="I51">
            <v>4</v>
          </cell>
          <cell r="J51" t="str">
            <v>1544</v>
          </cell>
          <cell r="K51" t="str">
            <v>1544</v>
          </cell>
        </row>
        <row r="52">
          <cell r="A52" t="str">
            <v>53407</v>
          </cell>
          <cell r="B52" t="str">
            <v>虹光项链</v>
          </cell>
          <cell r="C52">
            <v>7</v>
          </cell>
          <cell r="D52">
            <v>0</v>
          </cell>
          <cell r="E52" t="str">
            <v>项链</v>
          </cell>
          <cell r="F52">
            <v>3</v>
          </cell>
          <cell r="G52">
            <v>15</v>
          </cell>
          <cell r="H52">
            <v>15</v>
          </cell>
          <cell r="I52">
            <v>4</v>
          </cell>
          <cell r="J52" t="str">
            <v>1543</v>
          </cell>
          <cell r="K52" t="str">
            <v>1543</v>
          </cell>
        </row>
        <row r="53">
          <cell r="A53" t="str">
            <v>10108</v>
          </cell>
          <cell r="B53" t="str">
            <v>碧蓝之剑</v>
          </cell>
          <cell r="C53">
            <v>8</v>
          </cell>
          <cell r="D53">
            <v>1</v>
          </cell>
          <cell r="E53" t="str">
            <v>武器</v>
          </cell>
          <cell r="F53">
            <v>0</v>
          </cell>
          <cell r="G53">
            <v>30</v>
          </cell>
          <cell r="H53">
            <v>30</v>
          </cell>
          <cell r="I53">
            <v>1</v>
          </cell>
          <cell r="J53" t="str">
            <v>3010</v>
          </cell>
          <cell r="K53" t="str">
            <v>3010</v>
          </cell>
        </row>
        <row r="54">
          <cell r="A54" t="str">
            <v>20108</v>
          </cell>
          <cell r="B54" t="str">
            <v>碧蓝之拳</v>
          </cell>
          <cell r="C54">
            <v>8</v>
          </cell>
          <cell r="D54">
            <v>2</v>
          </cell>
          <cell r="E54" t="str">
            <v>武器</v>
          </cell>
          <cell r="F54">
            <v>0</v>
          </cell>
          <cell r="G54">
            <v>30</v>
          </cell>
          <cell r="H54">
            <v>30</v>
          </cell>
          <cell r="I54">
            <v>1</v>
          </cell>
          <cell r="J54" t="str">
            <v>3010</v>
          </cell>
          <cell r="K54" t="str">
            <v>3010</v>
          </cell>
        </row>
        <row r="55">
          <cell r="A55" t="str">
            <v>30108</v>
          </cell>
          <cell r="B55" t="str">
            <v>碧蓝之枪</v>
          </cell>
          <cell r="C55">
            <v>8</v>
          </cell>
          <cell r="D55">
            <v>3</v>
          </cell>
          <cell r="E55" t="str">
            <v>武器</v>
          </cell>
          <cell r="F55">
            <v>0</v>
          </cell>
          <cell r="G55">
            <v>30</v>
          </cell>
          <cell r="H55">
            <v>30</v>
          </cell>
          <cell r="I55">
            <v>1</v>
          </cell>
          <cell r="J55" t="str">
            <v>3010</v>
          </cell>
          <cell r="K55" t="str">
            <v>3010</v>
          </cell>
        </row>
        <row r="56">
          <cell r="A56" t="str">
            <v>51108</v>
          </cell>
          <cell r="B56" t="str">
            <v>碧蓝战衣</v>
          </cell>
          <cell r="C56">
            <v>8</v>
          </cell>
          <cell r="D56">
            <v>0</v>
          </cell>
          <cell r="E56" t="str">
            <v>衣服</v>
          </cell>
          <cell r="F56">
            <v>1</v>
          </cell>
          <cell r="G56">
            <v>30</v>
          </cell>
          <cell r="H56">
            <v>30</v>
          </cell>
          <cell r="I56">
            <v>1</v>
          </cell>
          <cell r="J56" t="str">
            <v>3011</v>
          </cell>
          <cell r="K56" t="str">
            <v>3011</v>
          </cell>
        </row>
        <row r="57">
          <cell r="A57" t="str">
            <v>52108</v>
          </cell>
          <cell r="B57" t="str">
            <v>碧蓝长裤</v>
          </cell>
          <cell r="C57">
            <v>8</v>
          </cell>
          <cell r="D57">
            <v>0</v>
          </cell>
          <cell r="E57" t="str">
            <v>裤子</v>
          </cell>
          <cell r="F57">
            <v>2</v>
          </cell>
          <cell r="G57">
            <v>30</v>
          </cell>
          <cell r="H57">
            <v>30</v>
          </cell>
          <cell r="I57">
            <v>1</v>
          </cell>
          <cell r="J57" t="str">
            <v>3012</v>
          </cell>
          <cell r="K57" t="str">
            <v>3012</v>
          </cell>
        </row>
        <row r="58">
          <cell r="A58" t="str">
            <v>55108</v>
          </cell>
          <cell r="B58" t="str">
            <v>碧蓝长靴</v>
          </cell>
          <cell r="C58">
            <v>8</v>
          </cell>
          <cell r="D58">
            <v>0</v>
          </cell>
          <cell r="E58" t="str">
            <v>鞋子</v>
          </cell>
          <cell r="F58">
            <v>5</v>
          </cell>
          <cell r="G58">
            <v>30</v>
          </cell>
          <cell r="H58">
            <v>30</v>
          </cell>
          <cell r="I58">
            <v>1</v>
          </cell>
          <cell r="J58" t="str">
            <v>3015</v>
          </cell>
          <cell r="K58" t="str">
            <v>3015</v>
          </cell>
        </row>
        <row r="59">
          <cell r="A59" t="str">
            <v>54108</v>
          </cell>
          <cell r="B59" t="str">
            <v>碧蓝腰带</v>
          </cell>
          <cell r="C59">
            <v>8</v>
          </cell>
          <cell r="D59">
            <v>0</v>
          </cell>
          <cell r="E59" t="str">
            <v>腰带</v>
          </cell>
          <cell r="F59">
            <v>4</v>
          </cell>
          <cell r="G59">
            <v>30</v>
          </cell>
          <cell r="H59">
            <v>30</v>
          </cell>
          <cell r="I59">
            <v>1</v>
          </cell>
          <cell r="J59" t="str">
            <v>3014</v>
          </cell>
          <cell r="K59" t="str">
            <v>3014</v>
          </cell>
        </row>
        <row r="60">
          <cell r="A60" t="str">
            <v>53108</v>
          </cell>
          <cell r="B60" t="str">
            <v>碧蓝项链</v>
          </cell>
          <cell r="C60">
            <v>8</v>
          </cell>
          <cell r="D60">
            <v>0</v>
          </cell>
          <cell r="E60" t="str">
            <v>项链</v>
          </cell>
          <cell r="F60">
            <v>3</v>
          </cell>
          <cell r="G60">
            <v>30</v>
          </cell>
          <cell r="H60">
            <v>30</v>
          </cell>
          <cell r="I60">
            <v>1</v>
          </cell>
          <cell r="J60" t="str">
            <v>3013</v>
          </cell>
          <cell r="K60" t="str">
            <v>3013</v>
          </cell>
        </row>
        <row r="61">
          <cell r="A61" t="str">
            <v>10209</v>
          </cell>
          <cell r="B61" t="str">
            <v>斩魄之刃</v>
          </cell>
          <cell r="C61">
            <v>9</v>
          </cell>
          <cell r="D61">
            <v>1</v>
          </cell>
          <cell r="E61" t="str">
            <v>武器</v>
          </cell>
          <cell r="F61">
            <v>0</v>
          </cell>
          <cell r="G61">
            <v>30</v>
          </cell>
          <cell r="H61">
            <v>30</v>
          </cell>
          <cell r="I61">
            <v>2</v>
          </cell>
          <cell r="J61" t="str">
            <v>3020</v>
          </cell>
          <cell r="K61" t="str">
            <v>3020</v>
          </cell>
        </row>
        <row r="62">
          <cell r="A62" t="str">
            <v>20209</v>
          </cell>
          <cell r="B62" t="str">
            <v>流光之拳</v>
          </cell>
          <cell r="C62">
            <v>9</v>
          </cell>
          <cell r="D62">
            <v>2</v>
          </cell>
          <cell r="E62" t="str">
            <v>武器</v>
          </cell>
          <cell r="F62">
            <v>0</v>
          </cell>
          <cell r="G62">
            <v>30</v>
          </cell>
          <cell r="H62">
            <v>30</v>
          </cell>
          <cell r="I62">
            <v>2</v>
          </cell>
          <cell r="J62" t="str">
            <v>3020</v>
          </cell>
          <cell r="K62" t="str">
            <v>3020</v>
          </cell>
        </row>
        <row r="63">
          <cell r="A63" t="str">
            <v>30209</v>
          </cell>
          <cell r="B63" t="str">
            <v>玫瑰骑士</v>
          </cell>
          <cell r="C63">
            <v>9</v>
          </cell>
          <cell r="D63">
            <v>3</v>
          </cell>
          <cell r="E63" t="str">
            <v>武器</v>
          </cell>
          <cell r="F63">
            <v>0</v>
          </cell>
          <cell r="G63">
            <v>30</v>
          </cell>
          <cell r="H63">
            <v>30</v>
          </cell>
          <cell r="I63">
            <v>2</v>
          </cell>
          <cell r="J63" t="str">
            <v>3020</v>
          </cell>
          <cell r="K63" t="str">
            <v>3020</v>
          </cell>
        </row>
        <row r="64">
          <cell r="A64" t="str">
            <v>51209</v>
          </cell>
          <cell r="B64" t="str">
            <v>黑鸦战衣</v>
          </cell>
          <cell r="C64">
            <v>9</v>
          </cell>
          <cell r="D64">
            <v>0</v>
          </cell>
          <cell r="E64" t="str">
            <v>衣服</v>
          </cell>
          <cell r="F64">
            <v>1</v>
          </cell>
          <cell r="G64">
            <v>30</v>
          </cell>
          <cell r="H64">
            <v>30</v>
          </cell>
          <cell r="I64">
            <v>2</v>
          </cell>
          <cell r="J64" t="str">
            <v>3021</v>
          </cell>
          <cell r="K64" t="str">
            <v>3021</v>
          </cell>
        </row>
        <row r="65">
          <cell r="A65" t="str">
            <v>52209</v>
          </cell>
          <cell r="B65" t="str">
            <v>黑鸦长裤</v>
          </cell>
          <cell r="C65">
            <v>9</v>
          </cell>
          <cell r="D65">
            <v>0</v>
          </cell>
          <cell r="E65" t="str">
            <v>裤子</v>
          </cell>
          <cell r="F65">
            <v>2</v>
          </cell>
          <cell r="G65">
            <v>30</v>
          </cell>
          <cell r="H65">
            <v>30</v>
          </cell>
          <cell r="I65">
            <v>2</v>
          </cell>
          <cell r="J65" t="str">
            <v>3022</v>
          </cell>
          <cell r="K65" t="str">
            <v>3022</v>
          </cell>
        </row>
        <row r="66">
          <cell r="A66" t="str">
            <v>55209</v>
          </cell>
          <cell r="B66" t="str">
            <v>黑鸦长靴</v>
          </cell>
          <cell r="C66">
            <v>9</v>
          </cell>
          <cell r="D66">
            <v>0</v>
          </cell>
          <cell r="E66" t="str">
            <v>鞋子</v>
          </cell>
          <cell r="F66">
            <v>5</v>
          </cell>
          <cell r="G66">
            <v>30</v>
          </cell>
          <cell r="H66">
            <v>30</v>
          </cell>
          <cell r="I66">
            <v>2</v>
          </cell>
          <cell r="J66" t="str">
            <v>3025</v>
          </cell>
          <cell r="K66" t="str">
            <v>3025</v>
          </cell>
        </row>
        <row r="67">
          <cell r="A67" t="str">
            <v>54209</v>
          </cell>
          <cell r="B67" t="str">
            <v>黑鸦腰带</v>
          </cell>
          <cell r="C67">
            <v>9</v>
          </cell>
          <cell r="D67">
            <v>0</v>
          </cell>
          <cell r="E67" t="str">
            <v>腰带</v>
          </cell>
          <cell r="F67">
            <v>4</v>
          </cell>
          <cell r="G67">
            <v>30</v>
          </cell>
          <cell r="H67">
            <v>30</v>
          </cell>
          <cell r="I67">
            <v>2</v>
          </cell>
          <cell r="J67" t="str">
            <v>3024</v>
          </cell>
          <cell r="K67" t="str">
            <v>3024</v>
          </cell>
        </row>
        <row r="68">
          <cell r="A68" t="str">
            <v>53209</v>
          </cell>
          <cell r="B68" t="str">
            <v>黑鸦项链</v>
          </cell>
          <cell r="C68">
            <v>9</v>
          </cell>
          <cell r="D68">
            <v>0</v>
          </cell>
          <cell r="E68" t="str">
            <v>项链</v>
          </cell>
          <cell r="F68">
            <v>3</v>
          </cell>
          <cell r="G68">
            <v>30</v>
          </cell>
          <cell r="H68">
            <v>30</v>
          </cell>
          <cell r="I68">
            <v>2</v>
          </cell>
          <cell r="J68" t="str">
            <v>3023</v>
          </cell>
          <cell r="K68" t="str">
            <v>3023</v>
          </cell>
        </row>
        <row r="69">
          <cell r="A69" t="str">
            <v>10310</v>
          </cell>
          <cell r="B69" t="str">
            <v>爵士之刃</v>
          </cell>
          <cell r="C69">
            <v>10</v>
          </cell>
          <cell r="D69">
            <v>1</v>
          </cell>
          <cell r="E69" t="str">
            <v>武器</v>
          </cell>
          <cell r="F69">
            <v>0</v>
          </cell>
          <cell r="G69">
            <v>30</v>
          </cell>
          <cell r="H69">
            <v>30</v>
          </cell>
          <cell r="I69">
            <v>3</v>
          </cell>
          <cell r="J69" t="str">
            <v>3030</v>
          </cell>
          <cell r="K69" t="str">
            <v>3030</v>
          </cell>
        </row>
        <row r="70">
          <cell r="A70" t="str">
            <v>20310</v>
          </cell>
          <cell r="B70" t="str">
            <v>爵士之拳</v>
          </cell>
          <cell r="C70">
            <v>10</v>
          </cell>
          <cell r="D70">
            <v>2</v>
          </cell>
          <cell r="E70" t="str">
            <v>武器</v>
          </cell>
          <cell r="F70">
            <v>0</v>
          </cell>
          <cell r="G70">
            <v>30</v>
          </cell>
          <cell r="H70">
            <v>30</v>
          </cell>
          <cell r="I70">
            <v>3</v>
          </cell>
          <cell r="J70" t="str">
            <v>3030</v>
          </cell>
          <cell r="K70" t="str">
            <v>3030</v>
          </cell>
        </row>
        <row r="71">
          <cell r="A71" t="str">
            <v>30310</v>
          </cell>
          <cell r="B71" t="str">
            <v>爵士之枪</v>
          </cell>
          <cell r="C71">
            <v>10</v>
          </cell>
          <cell r="D71">
            <v>3</v>
          </cell>
          <cell r="E71" t="str">
            <v>武器</v>
          </cell>
          <cell r="F71">
            <v>0</v>
          </cell>
          <cell r="G71">
            <v>30</v>
          </cell>
          <cell r="H71">
            <v>30</v>
          </cell>
          <cell r="I71">
            <v>3</v>
          </cell>
          <cell r="J71" t="str">
            <v>3030</v>
          </cell>
          <cell r="K71" t="str">
            <v>3030</v>
          </cell>
        </row>
        <row r="72">
          <cell r="A72" t="str">
            <v>51310</v>
          </cell>
          <cell r="B72" t="str">
            <v>爵士战衣</v>
          </cell>
          <cell r="C72">
            <v>10</v>
          </cell>
          <cell r="D72">
            <v>0</v>
          </cell>
          <cell r="E72" t="str">
            <v>衣服</v>
          </cell>
          <cell r="F72">
            <v>1</v>
          </cell>
          <cell r="G72">
            <v>30</v>
          </cell>
          <cell r="H72">
            <v>30</v>
          </cell>
          <cell r="I72">
            <v>3</v>
          </cell>
          <cell r="J72" t="str">
            <v>3031</v>
          </cell>
          <cell r="K72" t="str">
            <v>3031</v>
          </cell>
        </row>
        <row r="73">
          <cell r="A73" t="str">
            <v>52310</v>
          </cell>
          <cell r="B73" t="str">
            <v>爵士长裤</v>
          </cell>
          <cell r="C73">
            <v>10</v>
          </cell>
          <cell r="D73">
            <v>0</v>
          </cell>
          <cell r="E73" t="str">
            <v>裤子</v>
          </cell>
          <cell r="F73">
            <v>2</v>
          </cell>
          <cell r="G73">
            <v>30</v>
          </cell>
          <cell r="H73">
            <v>30</v>
          </cell>
          <cell r="I73">
            <v>3</v>
          </cell>
          <cell r="J73" t="str">
            <v>3032</v>
          </cell>
          <cell r="K73" t="str">
            <v>3032</v>
          </cell>
        </row>
        <row r="74">
          <cell r="A74" t="str">
            <v>55310</v>
          </cell>
          <cell r="B74" t="str">
            <v>爵士长靴</v>
          </cell>
          <cell r="C74">
            <v>10</v>
          </cell>
          <cell r="D74">
            <v>0</v>
          </cell>
          <cell r="E74" t="str">
            <v>鞋子</v>
          </cell>
          <cell r="F74">
            <v>5</v>
          </cell>
          <cell r="G74">
            <v>30</v>
          </cell>
          <cell r="H74">
            <v>30</v>
          </cell>
          <cell r="I74">
            <v>3</v>
          </cell>
          <cell r="J74" t="str">
            <v>3035</v>
          </cell>
          <cell r="K74" t="str">
            <v>3035</v>
          </cell>
        </row>
        <row r="75">
          <cell r="A75" t="str">
            <v>54310</v>
          </cell>
          <cell r="B75" t="str">
            <v>爵士腰带</v>
          </cell>
          <cell r="C75">
            <v>10</v>
          </cell>
          <cell r="D75">
            <v>0</v>
          </cell>
          <cell r="E75" t="str">
            <v>腰带</v>
          </cell>
          <cell r="F75">
            <v>4</v>
          </cell>
          <cell r="G75">
            <v>30</v>
          </cell>
          <cell r="H75">
            <v>30</v>
          </cell>
          <cell r="I75">
            <v>3</v>
          </cell>
          <cell r="J75" t="str">
            <v>3034</v>
          </cell>
          <cell r="K75" t="str">
            <v>3034</v>
          </cell>
        </row>
        <row r="76">
          <cell r="A76" t="str">
            <v>53310</v>
          </cell>
          <cell r="B76" t="str">
            <v>爵士项链</v>
          </cell>
          <cell r="C76">
            <v>10</v>
          </cell>
          <cell r="D76">
            <v>0</v>
          </cell>
          <cell r="E76" t="str">
            <v>项链</v>
          </cell>
          <cell r="F76">
            <v>3</v>
          </cell>
          <cell r="G76">
            <v>30</v>
          </cell>
          <cell r="H76">
            <v>30</v>
          </cell>
          <cell r="I76">
            <v>3</v>
          </cell>
          <cell r="J76" t="str">
            <v>3033</v>
          </cell>
          <cell r="K76" t="str">
            <v>3033</v>
          </cell>
        </row>
        <row r="77">
          <cell r="A77" t="str">
            <v>10411</v>
          </cell>
          <cell r="B77" t="str">
            <v>暴血之刃</v>
          </cell>
          <cell r="C77">
            <v>11</v>
          </cell>
          <cell r="D77">
            <v>1</v>
          </cell>
          <cell r="E77" t="str">
            <v>武器</v>
          </cell>
          <cell r="F77">
            <v>0</v>
          </cell>
          <cell r="G77">
            <v>30</v>
          </cell>
          <cell r="H77">
            <v>30</v>
          </cell>
          <cell r="I77">
            <v>4</v>
          </cell>
          <cell r="J77" t="str">
            <v>3040</v>
          </cell>
          <cell r="K77" t="str">
            <v>3040</v>
          </cell>
        </row>
        <row r="78">
          <cell r="A78" t="str">
            <v>20411</v>
          </cell>
          <cell r="B78" t="str">
            <v>暴血之拳</v>
          </cell>
          <cell r="C78">
            <v>11</v>
          </cell>
          <cell r="D78">
            <v>2</v>
          </cell>
          <cell r="E78" t="str">
            <v>武器</v>
          </cell>
          <cell r="F78">
            <v>0</v>
          </cell>
          <cell r="G78">
            <v>30</v>
          </cell>
          <cell r="H78">
            <v>30</v>
          </cell>
          <cell r="I78">
            <v>4</v>
          </cell>
          <cell r="J78" t="str">
            <v>3040</v>
          </cell>
          <cell r="K78" t="str">
            <v>3040</v>
          </cell>
        </row>
        <row r="79">
          <cell r="A79" t="str">
            <v>30411</v>
          </cell>
          <cell r="B79" t="str">
            <v>暴血之枪</v>
          </cell>
          <cell r="C79">
            <v>11</v>
          </cell>
          <cell r="D79">
            <v>3</v>
          </cell>
          <cell r="E79" t="str">
            <v>武器</v>
          </cell>
          <cell r="F79">
            <v>0</v>
          </cell>
          <cell r="G79">
            <v>30</v>
          </cell>
          <cell r="H79">
            <v>30</v>
          </cell>
          <cell r="I79">
            <v>4</v>
          </cell>
          <cell r="J79" t="str">
            <v>3040</v>
          </cell>
          <cell r="K79" t="str">
            <v>3040</v>
          </cell>
        </row>
        <row r="80">
          <cell r="A80" t="str">
            <v>51411</v>
          </cell>
          <cell r="B80" t="str">
            <v>暴血战衣</v>
          </cell>
          <cell r="C80">
            <v>11</v>
          </cell>
          <cell r="D80">
            <v>0</v>
          </cell>
          <cell r="E80" t="str">
            <v>衣服</v>
          </cell>
          <cell r="F80">
            <v>1</v>
          </cell>
          <cell r="G80">
            <v>30</v>
          </cell>
          <cell r="H80">
            <v>30</v>
          </cell>
          <cell r="I80">
            <v>4</v>
          </cell>
          <cell r="J80" t="str">
            <v>3041</v>
          </cell>
          <cell r="K80" t="str">
            <v>3041</v>
          </cell>
        </row>
        <row r="81">
          <cell r="A81" t="str">
            <v>52411</v>
          </cell>
          <cell r="B81" t="str">
            <v>暴血长裤</v>
          </cell>
          <cell r="C81">
            <v>11</v>
          </cell>
          <cell r="D81">
            <v>0</v>
          </cell>
          <cell r="E81" t="str">
            <v>裤子</v>
          </cell>
          <cell r="F81">
            <v>2</v>
          </cell>
          <cell r="G81">
            <v>30</v>
          </cell>
          <cell r="H81">
            <v>30</v>
          </cell>
          <cell r="I81">
            <v>4</v>
          </cell>
          <cell r="J81" t="str">
            <v>3042</v>
          </cell>
          <cell r="K81" t="str">
            <v>3042</v>
          </cell>
        </row>
        <row r="82">
          <cell r="A82" t="str">
            <v>55411</v>
          </cell>
          <cell r="B82" t="str">
            <v>暴血长靴</v>
          </cell>
          <cell r="C82">
            <v>11</v>
          </cell>
          <cell r="D82">
            <v>0</v>
          </cell>
          <cell r="E82" t="str">
            <v>鞋子</v>
          </cell>
          <cell r="F82">
            <v>5</v>
          </cell>
          <cell r="G82">
            <v>30</v>
          </cell>
          <cell r="H82">
            <v>30</v>
          </cell>
          <cell r="I82">
            <v>4</v>
          </cell>
          <cell r="J82" t="str">
            <v>3045</v>
          </cell>
          <cell r="K82" t="str">
            <v>3045</v>
          </cell>
        </row>
        <row r="83">
          <cell r="A83" t="str">
            <v>54411</v>
          </cell>
          <cell r="B83" t="str">
            <v>暴血腰带</v>
          </cell>
          <cell r="C83">
            <v>11</v>
          </cell>
          <cell r="D83">
            <v>0</v>
          </cell>
          <cell r="E83" t="str">
            <v>腰带</v>
          </cell>
          <cell r="F83">
            <v>4</v>
          </cell>
          <cell r="G83">
            <v>30</v>
          </cell>
          <cell r="H83">
            <v>30</v>
          </cell>
          <cell r="I83">
            <v>4</v>
          </cell>
          <cell r="J83" t="str">
            <v>3044</v>
          </cell>
          <cell r="K83" t="str">
            <v>3044</v>
          </cell>
        </row>
        <row r="84">
          <cell r="A84" t="str">
            <v>53411</v>
          </cell>
          <cell r="B84" t="str">
            <v>暴血项链</v>
          </cell>
          <cell r="C84">
            <v>11</v>
          </cell>
          <cell r="D84">
            <v>0</v>
          </cell>
          <cell r="E84" t="str">
            <v>项链</v>
          </cell>
          <cell r="F84">
            <v>3</v>
          </cell>
          <cell r="G84">
            <v>30</v>
          </cell>
          <cell r="H84">
            <v>30</v>
          </cell>
          <cell r="I84">
            <v>4</v>
          </cell>
          <cell r="J84" t="str">
            <v>3043</v>
          </cell>
          <cell r="K84" t="str">
            <v>3043</v>
          </cell>
        </row>
        <row r="85">
          <cell r="A85" t="str">
            <v>10112</v>
          </cell>
          <cell r="B85" t="str">
            <v>勇气之刃</v>
          </cell>
          <cell r="C85">
            <v>12</v>
          </cell>
          <cell r="D85">
            <v>1</v>
          </cell>
          <cell r="E85" t="str">
            <v>武器</v>
          </cell>
          <cell r="F85">
            <v>0</v>
          </cell>
          <cell r="G85">
            <v>45</v>
          </cell>
          <cell r="H85">
            <v>45</v>
          </cell>
          <cell r="I85">
            <v>1</v>
          </cell>
          <cell r="J85" t="str">
            <v>4510</v>
          </cell>
          <cell r="K85" t="str">
            <v>4510</v>
          </cell>
        </row>
        <row r="86">
          <cell r="A86" t="str">
            <v>20112</v>
          </cell>
          <cell r="B86" t="str">
            <v>勇气之拳</v>
          </cell>
          <cell r="C86">
            <v>12</v>
          </cell>
          <cell r="D86">
            <v>2</v>
          </cell>
          <cell r="E86" t="str">
            <v>武器</v>
          </cell>
          <cell r="F86">
            <v>0</v>
          </cell>
          <cell r="G86">
            <v>45</v>
          </cell>
          <cell r="H86">
            <v>45</v>
          </cell>
          <cell r="I86">
            <v>1</v>
          </cell>
          <cell r="J86" t="str">
            <v>4510</v>
          </cell>
          <cell r="K86" t="str">
            <v>4510</v>
          </cell>
        </row>
        <row r="87">
          <cell r="A87" t="str">
            <v>30112</v>
          </cell>
          <cell r="B87" t="str">
            <v>勇气之枪</v>
          </cell>
          <cell r="C87">
            <v>12</v>
          </cell>
          <cell r="D87">
            <v>3</v>
          </cell>
          <cell r="E87" t="str">
            <v>武器</v>
          </cell>
          <cell r="F87">
            <v>0</v>
          </cell>
          <cell r="G87">
            <v>45</v>
          </cell>
          <cell r="H87">
            <v>45</v>
          </cell>
          <cell r="I87">
            <v>1</v>
          </cell>
          <cell r="J87" t="str">
            <v>4510</v>
          </cell>
          <cell r="K87" t="str">
            <v>4510</v>
          </cell>
        </row>
        <row r="88">
          <cell r="A88" t="str">
            <v>51112</v>
          </cell>
          <cell r="B88" t="str">
            <v>勇气战衣</v>
          </cell>
          <cell r="C88">
            <v>12</v>
          </cell>
          <cell r="D88">
            <v>0</v>
          </cell>
          <cell r="E88" t="str">
            <v>衣服</v>
          </cell>
          <cell r="F88">
            <v>1</v>
          </cell>
          <cell r="G88">
            <v>45</v>
          </cell>
          <cell r="H88">
            <v>45</v>
          </cell>
          <cell r="I88">
            <v>1</v>
          </cell>
          <cell r="J88" t="str">
            <v>4511</v>
          </cell>
          <cell r="K88" t="str">
            <v>4511</v>
          </cell>
        </row>
        <row r="89">
          <cell r="A89" t="str">
            <v>52112</v>
          </cell>
          <cell r="B89" t="str">
            <v>勇气长裤</v>
          </cell>
          <cell r="C89">
            <v>12</v>
          </cell>
          <cell r="D89">
            <v>0</v>
          </cell>
          <cell r="E89" t="str">
            <v>裤子</v>
          </cell>
          <cell r="F89">
            <v>2</v>
          </cell>
          <cell r="G89">
            <v>45</v>
          </cell>
          <cell r="H89">
            <v>45</v>
          </cell>
          <cell r="I89">
            <v>1</v>
          </cell>
          <cell r="J89" t="str">
            <v>4512</v>
          </cell>
          <cell r="K89" t="str">
            <v>4512</v>
          </cell>
        </row>
        <row r="90">
          <cell r="A90" t="str">
            <v>55112</v>
          </cell>
          <cell r="B90" t="str">
            <v>勇气长靴</v>
          </cell>
          <cell r="C90">
            <v>12</v>
          </cell>
          <cell r="D90">
            <v>0</v>
          </cell>
          <cell r="E90" t="str">
            <v>鞋子</v>
          </cell>
          <cell r="F90">
            <v>5</v>
          </cell>
          <cell r="G90">
            <v>45</v>
          </cell>
          <cell r="H90">
            <v>45</v>
          </cell>
          <cell r="I90">
            <v>1</v>
          </cell>
          <cell r="J90" t="str">
            <v>4515</v>
          </cell>
          <cell r="K90" t="str">
            <v>4515</v>
          </cell>
        </row>
        <row r="91">
          <cell r="A91" t="str">
            <v>54112</v>
          </cell>
          <cell r="B91" t="str">
            <v>勇气腰带</v>
          </cell>
          <cell r="C91">
            <v>12</v>
          </cell>
          <cell r="D91">
            <v>0</v>
          </cell>
          <cell r="E91" t="str">
            <v>腰带</v>
          </cell>
          <cell r="F91">
            <v>4</v>
          </cell>
          <cell r="G91">
            <v>45</v>
          </cell>
          <cell r="H91">
            <v>45</v>
          </cell>
          <cell r="I91">
            <v>1</v>
          </cell>
          <cell r="J91" t="str">
            <v>4514</v>
          </cell>
          <cell r="K91" t="str">
            <v>4514</v>
          </cell>
        </row>
        <row r="92">
          <cell r="A92" t="str">
            <v>53112</v>
          </cell>
          <cell r="B92" t="str">
            <v>勇气项链</v>
          </cell>
          <cell r="C92">
            <v>12</v>
          </cell>
          <cell r="D92">
            <v>0</v>
          </cell>
          <cell r="E92" t="str">
            <v>项链</v>
          </cell>
          <cell r="F92">
            <v>3</v>
          </cell>
          <cell r="G92">
            <v>45</v>
          </cell>
          <cell r="H92">
            <v>45</v>
          </cell>
          <cell r="I92">
            <v>1</v>
          </cell>
          <cell r="J92" t="str">
            <v>4513</v>
          </cell>
          <cell r="K92" t="str">
            <v>4513</v>
          </cell>
        </row>
        <row r="93">
          <cell r="A93" t="str">
            <v>10213</v>
          </cell>
          <cell r="B93" t="str">
            <v>暗羽霸刀</v>
          </cell>
          <cell r="C93">
            <v>13</v>
          </cell>
          <cell r="D93">
            <v>1</v>
          </cell>
          <cell r="E93" t="str">
            <v>武器</v>
          </cell>
          <cell r="F93">
            <v>0</v>
          </cell>
          <cell r="G93">
            <v>45</v>
          </cell>
          <cell r="H93">
            <v>45</v>
          </cell>
          <cell r="I93">
            <v>2</v>
          </cell>
          <cell r="J93" t="str">
            <v>4520</v>
          </cell>
          <cell r="K93" t="str">
            <v>4520</v>
          </cell>
        </row>
        <row r="94">
          <cell r="A94" t="str">
            <v>20213</v>
          </cell>
          <cell r="B94" t="str">
            <v>暗羽之拳</v>
          </cell>
          <cell r="C94">
            <v>13</v>
          </cell>
          <cell r="D94">
            <v>2</v>
          </cell>
          <cell r="E94" t="str">
            <v>武器</v>
          </cell>
          <cell r="F94">
            <v>0</v>
          </cell>
          <cell r="G94">
            <v>45</v>
          </cell>
          <cell r="H94">
            <v>45</v>
          </cell>
          <cell r="I94">
            <v>2</v>
          </cell>
          <cell r="J94" t="str">
            <v>4520</v>
          </cell>
          <cell r="K94" t="str">
            <v>4520</v>
          </cell>
        </row>
        <row r="95">
          <cell r="A95" t="str">
            <v>30213</v>
          </cell>
          <cell r="B95" t="str">
            <v>暗羽之枪</v>
          </cell>
          <cell r="C95">
            <v>13</v>
          </cell>
          <cell r="D95">
            <v>3</v>
          </cell>
          <cell r="E95" t="str">
            <v>武器</v>
          </cell>
          <cell r="F95">
            <v>0</v>
          </cell>
          <cell r="G95">
            <v>45</v>
          </cell>
          <cell r="H95">
            <v>45</v>
          </cell>
          <cell r="I95">
            <v>2</v>
          </cell>
          <cell r="J95" t="str">
            <v>4520</v>
          </cell>
          <cell r="K95" t="str">
            <v>4520</v>
          </cell>
        </row>
        <row r="96">
          <cell r="A96" t="str">
            <v>51213</v>
          </cell>
          <cell r="B96" t="str">
            <v>暗羽战衣</v>
          </cell>
          <cell r="C96">
            <v>13</v>
          </cell>
          <cell r="D96">
            <v>0</v>
          </cell>
          <cell r="E96" t="str">
            <v>衣服</v>
          </cell>
          <cell r="F96">
            <v>1</v>
          </cell>
          <cell r="G96">
            <v>45</v>
          </cell>
          <cell r="H96">
            <v>45</v>
          </cell>
          <cell r="I96">
            <v>2</v>
          </cell>
          <cell r="J96" t="str">
            <v>4521</v>
          </cell>
          <cell r="K96" t="str">
            <v>4521</v>
          </cell>
        </row>
        <row r="97">
          <cell r="A97" t="str">
            <v>52213</v>
          </cell>
          <cell r="B97" t="str">
            <v>暗羽长裤</v>
          </cell>
          <cell r="C97">
            <v>13</v>
          </cell>
          <cell r="D97">
            <v>0</v>
          </cell>
          <cell r="E97" t="str">
            <v>裤子</v>
          </cell>
          <cell r="F97">
            <v>2</v>
          </cell>
          <cell r="G97">
            <v>45</v>
          </cell>
          <cell r="H97">
            <v>45</v>
          </cell>
          <cell r="I97">
            <v>2</v>
          </cell>
          <cell r="J97" t="str">
            <v>4522</v>
          </cell>
          <cell r="K97" t="str">
            <v>4522</v>
          </cell>
        </row>
        <row r="98">
          <cell r="A98" t="str">
            <v>55213</v>
          </cell>
          <cell r="B98" t="str">
            <v>暗羽长靴</v>
          </cell>
          <cell r="C98">
            <v>13</v>
          </cell>
          <cell r="D98">
            <v>0</v>
          </cell>
          <cell r="E98" t="str">
            <v>鞋子</v>
          </cell>
          <cell r="F98">
            <v>5</v>
          </cell>
          <cell r="G98">
            <v>45</v>
          </cell>
          <cell r="H98">
            <v>45</v>
          </cell>
          <cell r="I98">
            <v>2</v>
          </cell>
          <cell r="J98" t="str">
            <v>4525</v>
          </cell>
          <cell r="K98" t="str">
            <v>4525</v>
          </cell>
        </row>
        <row r="99">
          <cell r="A99" t="str">
            <v>54213</v>
          </cell>
          <cell r="B99" t="str">
            <v>暗羽腰带</v>
          </cell>
          <cell r="C99">
            <v>13</v>
          </cell>
          <cell r="D99">
            <v>0</v>
          </cell>
          <cell r="E99" t="str">
            <v>腰带</v>
          </cell>
          <cell r="F99">
            <v>4</v>
          </cell>
          <cell r="G99">
            <v>45</v>
          </cell>
          <cell r="H99">
            <v>45</v>
          </cell>
          <cell r="I99">
            <v>2</v>
          </cell>
          <cell r="J99" t="str">
            <v>4524</v>
          </cell>
          <cell r="K99" t="str">
            <v>4524</v>
          </cell>
        </row>
        <row r="100">
          <cell r="A100" t="str">
            <v>53213</v>
          </cell>
          <cell r="B100" t="str">
            <v>暗羽项链</v>
          </cell>
          <cell r="C100">
            <v>13</v>
          </cell>
          <cell r="D100">
            <v>0</v>
          </cell>
          <cell r="E100" t="str">
            <v>项链</v>
          </cell>
          <cell r="F100">
            <v>3</v>
          </cell>
          <cell r="G100">
            <v>45</v>
          </cell>
          <cell r="H100">
            <v>45</v>
          </cell>
          <cell r="I100">
            <v>2</v>
          </cell>
          <cell r="J100" t="str">
            <v>4523</v>
          </cell>
          <cell r="K100" t="str">
            <v>4523</v>
          </cell>
        </row>
        <row r="101">
          <cell r="A101" t="str">
            <v>10314</v>
          </cell>
          <cell r="B101" t="str">
            <v>玄武霸刀</v>
          </cell>
          <cell r="C101">
            <v>14</v>
          </cell>
          <cell r="D101">
            <v>1</v>
          </cell>
          <cell r="E101" t="str">
            <v>武器</v>
          </cell>
          <cell r="F101">
            <v>0</v>
          </cell>
          <cell r="G101">
            <v>45</v>
          </cell>
          <cell r="H101">
            <v>45</v>
          </cell>
          <cell r="I101">
            <v>3</v>
          </cell>
          <cell r="J101" t="str">
            <v>4530</v>
          </cell>
          <cell r="K101" t="str">
            <v>4530</v>
          </cell>
        </row>
        <row r="102">
          <cell r="A102" t="str">
            <v>20314</v>
          </cell>
          <cell r="B102" t="str">
            <v>玄武之拳</v>
          </cell>
          <cell r="C102">
            <v>14</v>
          </cell>
          <cell r="D102">
            <v>2</v>
          </cell>
          <cell r="E102" t="str">
            <v>武器</v>
          </cell>
          <cell r="F102">
            <v>0</v>
          </cell>
          <cell r="G102">
            <v>45</v>
          </cell>
          <cell r="H102">
            <v>45</v>
          </cell>
          <cell r="I102">
            <v>3</v>
          </cell>
          <cell r="J102" t="str">
            <v>4530</v>
          </cell>
          <cell r="K102" t="str">
            <v>4530</v>
          </cell>
        </row>
        <row r="103">
          <cell r="A103" t="str">
            <v>30314</v>
          </cell>
          <cell r="B103" t="str">
            <v>玄武之枪</v>
          </cell>
          <cell r="C103">
            <v>14</v>
          </cell>
          <cell r="D103">
            <v>3</v>
          </cell>
          <cell r="E103" t="str">
            <v>武器</v>
          </cell>
          <cell r="F103">
            <v>0</v>
          </cell>
          <cell r="G103">
            <v>45</v>
          </cell>
          <cell r="H103">
            <v>45</v>
          </cell>
          <cell r="I103">
            <v>3</v>
          </cell>
          <cell r="J103" t="str">
            <v>4530</v>
          </cell>
          <cell r="K103" t="str">
            <v>4530</v>
          </cell>
        </row>
        <row r="104">
          <cell r="A104" t="str">
            <v>51314</v>
          </cell>
          <cell r="B104" t="str">
            <v>玄武战衣</v>
          </cell>
          <cell r="C104">
            <v>14</v>
          </cell>
          <cell r="D104">
            <v>0</v>
          </cell>
          <cell r="E104" t="str">
            <v>衣服</v>
          </cell>
          <cell r="F104">
            <v>1</v>
          </cell>
          <cell r="G104">
            <v>45</v>
          </cell>
          <cell r="H104">
            <v>45</v>
          </cell>
          <cell r="I104">
            <v>3</v>
          </cell>
          <cell r="J104" t="str">
            <v>4531</v>
          </cell>
          <cell r="K104" t="str">
            <v>4531</v>
          </cell>
        </row>
        <row r="105">
          <cell r="A105" t="str">
            <v>52314</v>
          </cell>
          <cell r="B105" t="str">
            <v>玄武长裤</v>
          </cell>
          <cell r="C105">
            <v>14</v>
          </cell>
          <cell r="D105">
            <v>0</v>
          </cell>
          <cell r="E105" t="str">
            <v>裤子</v>
          </cell>
          <cell r="F105">
            <v>2</v>
          </cell>
          <cell r="G105">
            <v>45</v>
          </cell>
          <cell r="H105">
            <v>45</v>
          </cell>
          <cell r="I105">
            <v>3</v>
          </cell>
          <cell r="J105" t="str">
            <v>4532</v>
          </cell>
          <cell r="K105" t="str">
            <v>4532</v>
          </cell>
        </row>
        <row r="106">
          <cell r="A106" t="str">
            <v>55314</v>
          </cell>
          <cell r="B106" t="str">
            <v>玄武长靴</v>
          </cell>
          <cell r="C106">
            <v>14</v>
          </cell>
          <cell r="D106">
            <v>0</v>
          </cell>
          <cell r="E106" t="str">
            <v>鞋子</v>
          </cell>
          <cell r="F106">
            <v>5</v>
          </cell>
          <cell r="G106">
            <v>45</v>
          </cell>
          <cell r="H106">
            <v>45</v>
          </cell>
          <cell r="I106">
            <v>3</v>
          </cell>
          <cell r="J106" t="str">
            <v>4535</v>
          </cell>
          <cell r="K106" t="str">
            <v>4535</v>
          </cell>
        </row>
        <row r="107">
          <cell r="A107" t="str">
            <v>54314</v>
          </cell>
          <cell r="B107" t="str">
            <v>玄武腰带</v>
          </cell>
          <cell r="C107">
            <v>14</v>
          </cell>
          <cell r="D107">
            <v>0</v>
          </cell>
          <cell r="E107" t="str">
            <v>腰带</v>
          </cell>
          <cell r="F107">
            <v>4</v>
          </cell>
          <cell r="G107">
            <v>45</v>
          </cell>
          <cell r="H107">
            <v>45</v>
          </cell>
          <cell r="I107">
            <v>3</v>
          </cell>
          <cell r="J107" t="str">
            <v>4534</v>
          </cell>
          <cell r="K107" t="str">
            <v>4534</v>
          </cell>
        </row>
        <row r="108">
          <cell r="A108" t="str">
            <v>53314</v>
          </cell>
          <cell r="B108" t="str">
            <v>玄武项链</v>
          </cell>
          <cell r="C108">
            <v>14</v>
          </cell>
          <cell r="D108">
            <v>0</v>
          </cell>
          <cell r="E108" t="str">
            <v>项链</v>
          </cell>
          <cell r="F108">
            <v>3</v>
          </cell>
          <cell r="G108">
            <v>45</v>
          </cell>
          <cell r="H108">
            <v>45</v>
          </cell>
          <cell r="I108">
            <v>3</v>
          </cell>
          <cell r="J108" t="str">
            <v>4533</v>
          </cell>
          <cell r="K108" t="str">
            <v>4533</v>
          </cell>
        </row>
        <row r="109">
          <cell r="A109" t="str">
            <v>10415</v>
          </cell>
          <cell r="B109" t="str">
            <v>暗魔之刃</v>
          </cell>
          <cell r="C109">
            <v>15</v>
          </cell>
          <cell r="D109">
            <v>1</v>
          </cell>
          <cell r="E109" t="str">
            <v>武器</v>
          </cell>
          <cell r="F109">
            <v>0</v>
          </cell>
          <cell r="G109">
            <v>45</v>
          </cell>
          <cell r="H109">
            <v>45</v>
          </cell>
          <cell r="I109">
            <v>4</v>
          </cell>
          <cell r="J109" t="str">
            <v>4540</v>
          </cell>
          <cell r="K109" t="str">
            <v>4540</v>
          </cell>
        </row>
        <row r="110">
          <cell r="A110" t="str">
            <v>20415</v>
          </cell>
          <cell r="B110" t="str">
            <v>暗魔之拳</v>
          </cell>
          <cell r="C110">
            <v>15</v>
          </cell>
          <cell r="D110">
            <v>2</v>
          </cell>
          <cell r="E110" t="str">
            <v>武器</v>
          </cell>
          <cell r="F110">
            <v>0</v>
          </cell>
          <cell r="G110">
            <v>45</v>
          </cell>
          <cell r="H110">
            <v>45</v>
          </cell>
          <cell r="I110">
            <v>4</v>
          </cell>
          <cell r="J110" t="str">
            <v>4540</v>
          </cell>
          <cell r="K110" t="str">
            <v>4540</v>
          </cell>
        </row>
        <row r="111">
          <cell r="A111" t="str">
            <v>30415</v>
          </cell>
          <cell r="B111" t="str">
            <v>暗魔之枪</v>
          </cell>
          <cell r="C111">
            <v>15</v>
          </cell>
          <cell r="D111">
            <v>3</v>
          </cell>
          <cell r="E111" t="str">
            <v>武器</v>
          </cell>
          <cell r="F111">
            <v>0</v>
          </cell>
          <cell r="G111">
            <v>45</v>
          </cell>
          <cell r="H111">
            <v>45</v>
          </cell>
          <cell r="I111">
            <v>4</v>
          </cell>
          <cell r="J111" t="str">
            <v>4540</v>
          </cell>
          <cell r="K111" t="str">
            <v>4540</v>
          </cell>
        </row>
        <row r="112">
          <cell r="A112" t="str">
            <v>51415</v>
          </cell>
          <cell r="B112" t="str">
            <v>暗魔战衣</v>
          </cell>
          <cell r="C112">
            <v>15</v>
          </cell>
          <cell r="D112">
            <v>0</v>
          </cell>
          <cell r="E112" t="str">
            <v>衣服</v>
          </cell>
          <cell r="F112">
            <v>1</v>
          </cell>
          <cell r="G112">
            <v>45</v>
          </cell>
          <cell r="H112">
            <v>45</v>
          </cell>
          <cell r="I112">
            <v>4</v>
          </cell>
          <cell r="J112" t="str">
            <v>4541</v>
          </cell>
          <cell r="K112" t="str">
            <v>4541</v>
          </cell>
        </row>
        <row r="113">
          <cell r="A113" t="str">
            <v>52415</v>
          </cell>
          <cell r="B113" t="str">
            <v>暗魔长裤</v>
          </cell>
          <cell r="C113">
            <v>15</v>
          </cell>
          <cell r="D113">
            <v>0</v>
          </cell>
          <cell r="E113" t="str">
            <v>裤子</v>
          </cell>
          <cell r="F113">
            <v>2</v>
          </cell>
          <cell r="G113">
            <v>45</v>
          </cell>
          <cell r="H113">
            <v>45</v>
          </cell>
          <cell r="I113">
            <v>4</v>
          </cell>
          <cell r="J113" t="str">
            <v>4542</v>
          </cell>
          <cell r="K113" t="str">
            <v>4542</v>
          </cell>
        </row>
        <row r="114">
          <cell r="A114" t="str">
            <v>55415</v>
          </cell>
          <cell r="B114" t="str">
            <v>暗魔长靴</v>
          </cell>
          <cell r="C114">
            <v>15</v>
          </cell>
          <cell r="D114">
            <v>0</v>
          </cell>
          <cell r="E114" t="str">
            <v>鞋子</v>
          </cell>
          <cell r="F114">
            <v>5</v>
          </cell>
          <cell r="G114">
            <v>45</v>
          </cell>
          <cell r="H114">
            <v>45</v>
          </cell>
          <cell r="I114">
            <v>4</v>
          </cell>
          <cell r="J114" t="str">
            <v>4545</v>
          </cell>
          <cell r="K114" t="str">
            <v>4545</v>
          </cell>
        </row>
        <row r="115">
          <cell r="A115" t="str">
            <v>54415</v>
          </cell>
          <cell r="B115" t="str">
            <v>暗魔腰带</v>
          </cell>
          <cell r="C115">
            <v>15</v>
          </cell>
          <cell r="D115">
            <v>0</v>
          </cell>
          <cell r="E115" t="str">
            <v>腰带</v>
          </cell>
          <cell r="F115">
            <v>4</v>
          </cell>
          <cell r="G115">
            <v>45</v>
          </cell>
          <cell r="H115">
            <v>45</v>
          </cell>
          <cell r="I115">
            <v>4</v>
          </cell>
          <cell r="J115" t="str">
            <v>4544</v>
          </cell>
          <cell r="K115" t="str">
            <v>4544</v>
          </cell>
        </row>
        <row r="116">
          <cell r="A116" t="str">
            <v>53415</v>
          </cell>
          <cell r="B116" t="str">
            <v>暗魔项链</v>
          </cell>
          <cell r="C116">
            <v>15</v>
          </cell>
          <cell r="D116">
            <v>0</v>
          </cell>
          <cell r="E116" t="str">
            <v>项链</v>
          </cell>
          <cell r="F116">
            <v>3</v>
          </cell>
          <cell r="G116">
            <v>45</v>
          </cell>
          <cell r="H116">
            <v>45</v>
          </cell>
          <cell r="I116">
            <v>4</v>
          </cell>
          <cell r="J116" t="str">
            <v>4543</v>
          </cell>
          <cell r="K116" t="str">
            <v>4543</v>
          </cell>
        </row>
        <row r="117">
          <cell r="A117" t="str">
            <v>10116</v>
          </cell>
          <cell r="B117" t="str">
            <v>战爵之刃</v>
          </cell>
          <cell r="C117">
            <v>16</v>
          </cell>
          <cell r="D117">
            <v>1</v>
          </cell>
          <cell r="E117" t="str">
            <v>武器</v>
          </cell>
          <cell r="F117">
            <v>0</v>
          </cell>
          <cell r="G117">
            <v>60</v>
          </cell>
          <cell r="H117">
            <v>60</v>
          </cell>
          <cell r="I117">
            <v>1</v>
          </cell>
          <cell r="J117" t="str">
            <v>6010</v>
          </cell>
          <cell r="K117" t="str">
            <v>6010</v>
          </cell>
        </row>
        <row r="118">
          <cell r="A118" t="str">
            <v>20116</v>
          </cell>
          <cell r="B118" t="str">
            <v>战爵之拳</v>
          </cell>
          <cell r="C118">
            <v>16</v>
          </cell>
          <cell r="D118">
            <v>2</v>
          </cell>
          <cell r="E118" t="str">
            <v>武器</v>
          </cell>
          <cell r="F118">
            <v>0</v>
          </cell>
          <cell r="G118">
            <v>60</v>
          </cell>
          <cell r="H118">
            <v>60</v>
          </cell>
          <cell r="I118">
            <v>1</v>
          </cell>
          <cell r="J118" t="str">
            <v>6010</v>
          </cell>
          <cell r="K118" t="str">
            <v>6010</v>
          </cell>
        </row>
        <row r="119">
          <cell r="A119" t="str">
            <v>30116</v>
          </cell>
          <cell r="B119" t="str">
            <v>战爵之枪</v>
          </cell>
          <cell r="C119">
            <v>16</v>
          </cell>
          <cell r="D119">
            <v>3</v>
          </cell>
          <cell r="E119" t="str">
            <v>武器</v>
          </cell>
          <cell r="F119">
            <v>0</v>
          </cell>
          <cell r="G119">
            <v>60</v>
          </cell>
          <cell r="H119">
            <v>60</v>
          </cell>
          <cell r="I119">
            <v>1</v>
          </cell>
          <cell r="J119" t="str">
            <v>6010</v>
          </cell>
          <cell r="K119" t="str">
            <v>6010</v>
          </cell>
        </row>
        <row r="120">
          <cell r="A120" t="str">
            <v>51116</v>
          </cell>
          <cell r="B120" t="str">
            <v>战爵之衣</v>
          </cell>
          <cell r="C120">
            <v>16</v>
          </cell>
          <cell r="D120">
            <v>0</v>
          </cell>
          <cell r="E120" t="str">
            <v>衣服</v>
          </cell>
          <cell r="F120">
            <v>1</v>
          </cell>
          <cell r="G120">
            <v>60</v>
          </cell>
          <cell r="H120">
            <v>60</v>
          </cell>
          <cell r="I120">
            <v>1</v>
          </cell>
          <cell r="J120" t="str">
            <v>6011</v>
          </cell>
          <cell r="K120" t="str">
            <v>6011</v>
          </cell>
        </row>
        <row r="121">
          <cell r="A121" t="str">
            <v>52116</v>
          </cell>
          <cell r="B121" t="str">
            <v>战爵长裤</v>
          </cell>
          <cell r="C121">
            <v>16</v>
          </cell>
          <cell r="D121">
            <v>0</v>
          </cell>
          <cell r="E121" t="str">
            <v>裤子</v>
          </cell>
          <cell r="F121">
            <v>2</v>
          </cell>
          <cell r="G121">
            <v>60</v>
          </cell>
          <cell r="H121">
            <v>60</v>
          </cell>
          <cell r="I121">
            <v>1</v>
          </cell>
          <cell r="J121" t="str">
            <v>6012</v>
          </cell>
          <cell r="K121" t="str">
            <v>6012</v>
          </cell>
        </row>
        <row r="122">
          <cell r="A122" t="str">
            <v>55116</v>
          </cell>
          <cell r="B122" t="str">
            <v>战爵长靴</v>
          </cell>
          <cell r="C122">
            <v>16</v>
          </cell>
          <cell r="D122">
            <v>0</v>
          </cell>
          <cell r="E122" t="str">
            <v>鞋子</v>
          </cell>
          <cell r="F122">
            <v>5</v>
          </cell>
          <cell r="G122">
            <v>60</v>
          </cell>
          <cell r="H122">
            <v>60</v>
          </cell>
          <cell r="I122">
            <v>1</v>
          </cell>
          <cell r="J122" t="str">
            <v>6015</v>
          </cell>
          <cell r="K122" t="str">
            <v>6015</v>
          </cell>
        </row>
        <row r="123">
          <cell r="A123" t="str">
            <v>54116</v>
          </cell>
          <cell r="B123" t="str">
            <v>战爵腰带</v>
          </cell>
          <cell r="C123">
            <v>16</v>
          </cell>
          <cell r="D123">
            <v>0</v>
          </cell>
          <cell r="E123" t="str">
            <v>腰带</v>
          </cell>
          <cell r="F123">
            <v>4</v>
          </cell>
          <cell r="G123">
            <v>60</v>
          </cell>
          <cell r="H123">
            <v>60</v>
          </cell>
          <cell r="I123">
            <v>1</v>
          </cell>
          <cell r="J123" t="str">
            <v>6014</v>
          </cell>
          <cell r="K123" t="str">
            <v>6014</v>
          </cell>
        </row>
        <row r="124">
          <cell r="A124" t="str">
            <v>53116</v>
          </cell>
          <cell r="B124" t="str">
            <v>战爵项链</v>
          </cell>
          <cell r="C124">
            <v>16</v>
          </cell>
          <cell r="D124">
            <v>0</v>
          </cell>
          <cell r="E124" t="str">
            <v>项链</v>
          </cell>
          <cell r="F124">
            <v>3</v>
          </cell>
          <cell r="G124">
            <v>60</v>
          </cell>
          <cell r="H124">
            <v>60</v>
          </cell>
          <cell r="I124">
            <v>1</v>
          </cell>
          <cell r="J124" t="str">
            <v>6013</v>
          </cell>
          <cell r="K124" t="str">
            <v>6013</v>
          </cell>
        </row>
        <row r="125">
          <cell r="A125" t="str">
            <v>10217</v>
          </cell>
          <cell r="B125" t="str">
            <v>嗜血之剑</v>
          </cell>
          <cell r="C125">
            <v>17</v>
          </cell>
          <cell r="D125">
            <v>1</v>
          </cell>
          <cell r="E125" t="str">
            <v>武器</v>
          </cell>
          <cell r="F125">
            <v>0</v>
          </cell>
          <cell r="G125">
            <v>60</v>
          </cell>
          <cell r="H125">
            <v>60</v>
          </cell>
          <cell r="I125">
            <v>2</v>
          </cell>
          <cell r="J125" t="str">
            <v>6020</v>
          </cell>
          <cell r="K125" t="str">
            <v>6020</v>
          </cell>
        </row>
        <row r="126">
          <cell r="A126" t="str">
            <v>20217</v>
          </cell>
          <cell r="B126" t="str">
            <v>嗜血拳</v>
          </cell>
          <cell r="C126">
            <v>17</v>
          </cell>
          <cell r="D126">
            <v>2</v>
          </cell>
          <cell r="E126" t="str">
            <v>武器</v>
          </cell>
          <cell r="F126">
            <v>0</v>
          </cell>
          <cell r="G126">
            <v>60</v>
          </cell>
          <cell r="H126">
            <v>60</v>
          </cell>
          <cell r="I126">
            <v>2</v>
          </cell>
          <cell r="J126" t="str">
            <v>6020</v>
          </cell>
          <cell r="K126" t="str">
            <v>6020</v>
          </cell>
        </row>
        <row r="127">
          <cell r="A127" t="str">
            <v>30217</v>
          </cell>
          <cell r="B127" t="str">
            <v>嗜血枪</v>
          </cell>
          <cell r="C127">
            <v>17</v>
          </cell>
          <cell r="D127">
            <v>3</v>
          </cell>
          <cell r="E127" t="str">
            <v>武器</v>
          </cell>
          <cell r="F127">
            <v>0</v>
          </cell>
          <cell r="G127">
            <v>60</v>
          </cell>
          <cell r="H127">
            <v>60</v>
          </cell>
          <cell r="I127">
            <v>2</v>
          </cell>
          <cell r="J127" t="str">
            <v>6020</v>
          </cell>
          <cell r="K127" t="str">
            <v>6020</v>
          </cell>
        </row>
        <row r="128">
          <cell r="A128" t="str">
            <v>51217</v>
          </cell>
          <cell r="B128" t="str">
            <v>嗜血战衣</v>
          </cell>
          <cell r="C128">
            <v>17</v>
          </cell>
          <cell r="D128">
            <v>0</v>
          </cell>
          <cell r="E128" t="str">
            <v>衣服</v>
          </cell>
          <cell r="F128">
            <v>1</v>
          </cell>
          <cell r="G128">
            <v>60</v>
          </cell>
          <cell r="H128">
            <v>60</v>
          </cell>
          <cell r="I128">
            <v>2</v>
          </cell>
          <cell r="J128" t="str">
            <v>6021</v>
          </cell>
          <cell r="K128" t="str">
            <v>6021</v>
          </cell>
        </row>
        <row r="129">
          <cell r="A129" t="str">
            <v>52217</v>
          </cell>
          <cell r="B129" t="str">
            <v>嗜血长裤</v>
          </cell>
          <cell r="C129">
            <v>17</v>
          </cell>
          <cell r="D129">
            <v>0</v>
          </cell>
          <cell r="E129" t="str">
            <v>裤子</v>
          </cell>
          <cell r="F129">
            <v>2</v>
          </cell>
          <cell r="G129">
            <v>60</v>
          </cell>
          <cell r="H129">
            <v>60</v>
          </cell>
          <cell r="I129">
            <v>2</v>
          </cell>
          <cell r="J129" t="str">
            <v>6022</v>
          </cell>
          <cell r="K129" t="str">
            <v>6022</v>
          </cell>
        </row>
        <row r="130">
          <cell r="A130" t="str">
            <v>55217</v>
          </cell>
          <cell r="B130" t="str">
            <v>嗜血长靴</v>
          </cell>
          <cell r="C130">
            <v>17</v>
          </cell>
          <cell r="D130">
            <v>0</v>
          </cell>
          <cell r="E130" t="str">
            <v>鞋子</v>
          </cell>
          <cell r="F130">
            <v>5</v>
          </cell>
          <cell r="G130">
            <v>60</v>
          </cell>
          <cell r="H130">
            <v>60</v>
          </cell>
          <cell r="I130">
            <v>2</v>
          </cell>
          <cell r="J130" t="str">
            <v>6025</v>
          </cell>
          <cell r="K130" t="str">
            <v>6025</v>
          </cell>
        </row>
        <row r="131">
          <cell r="A131" t="str">
            <v>54217</v>
          </cell>
          <cell r="B131" t="str">
            <v>嗜血腰带</v>
          </cell>
          <cell r="C131">
            <v>17</v>
          </cell>
          <cell r="D131">
            <v>0</v>
          </cell>
          <cell r="E131" t="str">
            <v>腰带</v>
          </cell>
          <cell r="F131">
            <v>4</v>
          </cell>
          <cell r="G131">
            <v>60</v>
          </cell>
          <cell r="H131">
            <v>60</v>
          </cell>
          <cell r="I131">
            <v>2</v>
          </cell>
          <cell r="J131" t="str">
            <v>6024</v>
          </cell>
          <cell r="K131" t="str">
            <v>6024</v>
          </cell>
        </row>
        <row r="132">
          <cell r="A132" t="str">
            <v>53217</v>
          </cell>
          <cell r="B132" t="str">
            <v>嗜血项链</v>
          </cell>
          <cell r="C132">
            <v>17</v>
          </cell>
          <cell r="D132">
            <v>0</v>
          </cell>
          <cell r="E132" t="str">
            <v>项链</v>
          </cell>
          <cell r="F132">
            <v>3</v>
          </cell>
          <cell r="G132">
            <v>60</v>
          </cell>
          <cell r="H132">
            <v>60</v>
          </cell>
          <cell r="I132">
            <v>2</v>
          </cell>
          <cell r="J132" t="str">
            <v>6023</v>
          </cell>
          <cell r="K132" t="str">
            <v>6023</v>
          </cell>
        </row>
      </sheetData>
      <sheetData sheetId="1">
        <row r="3">
          <cell r="U3">
            <v>85200</v>
          </cell>
        </row>
      </sheetData>
      <sheetData sheetId="2">
        <row r="2">
          <cell r="A2" t="str">
            <v>500</v>
          </cell>
          <cell r="B2">
            <v>168</v>
          </cell>
          <cell r="C2">
            <v>168</v>
          </cell>
          <cell r="D2">
            <v>3.36</v>
          </cell>
          <cell r="E2">
            <v>0</v>
          </cell>
          <cell r="F2">
            <v>3</v>
          </cell>
          <cell r="G2">
            <v>0</v>
          </cell>
          <cell r="H2">
            <v>0</v>
          </cell>
          <cell r="I2">
            <v>0</v>
          </cell>
          <cell r="J2">
            <v>2</v>
          </cell>
          <cell r="K2">
            <v>0</v>
          </cell>
          <cell r="L2">
            <v>0</v>
          </cell>
        </row>
        <row r="3">
          <cell r="A3" t="str">
            <v>501</v>
          </cell>
          <cell r="B3">
            <v>122</v>
          </cell>
          <cell r="C3">
            <v>122</v>
          </cell>
          <cell r="D3">
            <v>2.44</v>
          </cell>
          <cell r="E3">
            <v>36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</row>
        <row r="4">
          <cell r="A4" t="str">
            <v>502</v>
          </cell>
          <cell r="B4">
            <v>67</v>
          </cell>
          <cell r="C4">
            <v>67</v>
          </cell>
          <cell r="D4">
            <v>1.34</v>
          </cell>
          <cell r="E4">
            <v>0</v>
          </cell>
          <cell r="F4">
            <v>0</v>
          </cell>
          <cell r="G4">
            <v>1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</row>
        <row r="5">
          <cell r="A5" t="str">
            <v>505</v>
          </cell>
          <cell r="B5">
            <v>58</v>
          </cell>
          <cell r="C5">
            <v>58</v>
          </cell>
          <cell r="D5">
            <v>1.1600000000000001</v>
          </cell>
          <cell r="E5">
            <v>12</v>
          </cell>
          <cell r="F5">
            <v>0</v>
          </cell>
          <cell r="G5">
            <v>0</v>
          </cell>
          <cell r="H5">
            <v>2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</row>
        <row r="6">
          <cell r="A6" t="str">
            <v>504</v>
          </cell>
          <cell r="B6">
            <v>42</v>
          </cell>
          <cell r="C6">
            <v>42</v>
          </cell>
          <cell r="D6">
            <v>0.84</v>
          </cell>
          <cell r="E6">
            <v>12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2</v>
          </cell>
          <cell r="L6">
            <v>0</v>
          </cell>
        </row>
        <row r="7">
          <cell r="A7" t="str">
            <v>503</v>
          </cell>
          <cell r="B7">
            <v>101</v>
          </cell>
          <cell r="C7">
            <v>101</v>
          </cell>
          <cell r="D7">
            <v>2.02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>
            <v>3</v>
          </cell>
          <cell r="J7">
            <v>0</v>
          </cell>
          <cell r="K7">
            <v>0</v>
          </cell>
          <cell r="L7">
            <v>0</v>
          </cell>
        </row>
        <row r="8">
          <cell r="A8" t="str">
            <v>510</v>
          </cell>
          <cell r="B8">
            <v>227</v>
          </cell>
          <cell r="C8">
            <v>227</v>
          </cell>
          <cell r="D8">
            <v>4.54</v>
          </cell>
          <cell r="E8">
            <v>0</v>
          </cell>
          <cell r="F8">
            <v>4</v>
          </cell>
          <cell r="G8">
            <v>0</v>
          </cell>
          <cell r="H8">
            <v>0</v>
          </cell>
          <cell r="I8">
            <v>0</v>
          </cell>
          <cell r="J8">
            <v>3</v>
          </cell>
          <cell r="K8">
            <v>0</v>
          </cell>
          <cell r="L8">
            <v>0</v>
          </cell>
        </row>
        <row r="9">
          <cell r="A9" t="str">
            <v>511</v>
          </cell>
          <cell r="B9">
            <v>206</v>
          </cell>
          <cell r="C9">
            <v>206</v>
          </cell>
          <cell r="D9">
            <v>4.12</v>
          </cell>
          <cell r="E9">
            <v>53</v>
          </cell>
          <cell r="F9">
            <v>0</v>
          </cell>
          <cell r="G9">
            <v>2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A10" t="str">
            <v>512</v>
          </cell>
          <cell r="B10">
            <v>84</v>
          </cell>
          <cell r="C10">
            <v>84</v>
          </cell>
          <cell r="D10">
            <v>1.6800000000000002</v>
          </cell>
          <cell r="E10">
            <v>0</v>
          </cell>
          <cell r="F10">
            <v>0</v>
          </cell>
          <cell r="G10">
            <v>1</v>
          </cell>
          <cell r="H10">
            <v>2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</row>
        <row r="11">
          <cell r="A11" t="str">
            <v>515</v>
          </cell>
          <cell r="B11">
            <v>87</v>
          </cell>
          <cell r="C11">
            <v>87</v>
          </cell>
          <cell r="D11">
            <v>1.74</v>
          </cell>
          <cell r="E11">
            <v>18</v>
          </cell>
          <cell r="F11">
            <v>0</v>
          </cell>
          <cell r="G11">
            <v>0</v>
          </cell>
          <cell r="H11">
            <v>3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A12" t="str">
            <v>514</v>
          </cell>
          <cell r="B12">
            <v>63</v>
          </cell>
          <cell r="C12">
            <v>63</v>
          </cell>
          <cell r="D12">
            <v>1.26</v>
          </cell>
          <cell r="E12">
            <v>18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3</v>
          </cell>
          <cell r="L12">
            <v>0</v>
          </cell>
        </row>
        <row r="13">
          <cell r="A13" t="str">
            <v>513</v>
          </cell>
          <cell r="B13">
            <v>168</v>
          </cell>
          <cell r="C13">
            <v>168</v>
          </cell>
          <cell r="D13">
            <v>3.3600000000000003</v>
          </cell>
          <cell r="E13">
            <v>0</v>
          </cell>
          <cell r="F13">
            <v>2</v>
          </cell>
          <cell r="G13">
            <v>0</v>
          </cell>
          <cell r="H13">
            <v>0</v>
          </cell>
          <cell r="I13">
            <v>4</v>
          </cell>
          <cell r="J13">
            <v>0</v>
          </cell>
          <cell r="K13">
            <v>0</v>
          </cell>
          <cell r="L13">
            <v>0</v>
          </cell>
        </row>
        <row r="14">
          <cell r="A14" t="str">
            <v>1510</v>
          </cell>
          <cell r="B14">
            <v>395</v>
          </cell>
          <cell r="C14">
            <v>395</v>
          </cell>
          <cell r="D14">
            <v>7.9</v>
          </cell>
          <cell r="E14">
            <v>0</v>
          </cell>
          <cell r="F14">
            <v>7</v>
          </cell>
          <cell r="G14">
            <v>0</v>
          </cell>
          <cell r="H14">
            <v>0</v>
          </cell>
          <cell r="I14">
            <v>0</v>
          </cell>
          <cell r="J14">
            <v>5</v>
          </cell>
          <cell r="K14">
            <v>0</v>
          </cell>
          <cell r="L14">
            <v>0</v>
          </cell>
        </row>
        <row r="15">
          <cell r="A15" t="str">
            <v>1511</v>
          </cell>
          <cell r="B15">
            <v>362</v>
          </cell>
          <cell r="C15">
            <v>362</v>
          </cell>
          <cell r="D15">
            <v>7.24</v>
          </cell>
          <cell r="E15">
            <v>106</v>
          </cell>
          <cell r="F15">
            <v>0</v>
          </cell>
          <cell r="G15">
            <v>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</row>
        <row r="16">
          <cell r="A16" t="str">
            <v>1512</v>
          </cell>
          <cell r="B16">
            <v>151</v>
          </cell>
          <cell r="C16">
            <v>151</v>
          </cell>
          <cell r="D16">
            <v>3.02</v>
          </cell>
          <cell r="E16">
            <v>0</v>
          </cell>
          <cell r="F16">
            <v>0</v>
          </cell>
          <cell r="G16">
            <v>2</v>
          </cell>
          <cell r="H16">
            <v>3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A17" t="str">
            <v>1515</v>
          </cell>
          <cell r="B17">
            <v>157</v>
          </cell>
          <cell r="C17">
            <v>157</v>
          </cell>
          <cell r="D17">
            <v>3.14</v>
          </cell>
          <cell r="E17">
            <v>36</v>
          </cell>
          <cell r="F17">
            <v>0</v>
          </cell>
          <cell r="G17">
            <v>0</v>
          </cell>
          <cell r="H17">
            <v>5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 t="str">
            <v>1514</v>
          </cell>
          <cell r="B18">
            <v>117</v>
          </cell>
          <cell r="C18">
            <v>117</v>
          </cell>
          <cell r="D18">
            <v>2.34</v>
          </cell>
          <cell r="E18">
            <v>36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5</v>
          </cell>
          <cell r="L18">
            <v>0</v>
          </cell>
        </row>
        <row r="19">
          <cell r="A19" t="str">
            <v>1513</v>
          </cell>
          <cell r="B19">
            <v>286</v>
          </cell>
          <cell r="C19">
            <v>286</v>
          </cell>
          <cell r="D19">
            <v>5.7200000000000006</v>
          </cell>
          <cell r="E19">
            <v>0</v>
          </cell>
          <cell r="F19">
            <v>3</v>
          </cell>
          <cell r="G19">
            <v>0</v>
          </cell>
          <cell r="H19">
            <v>0</v>
          </cell>
          <cell r="I19">
            <v>8</v>
          </cell>
          <cell r="J19">
            <v>0</v>
          </cell>
          <cell r="K19">
            <v>0</v>
          </cell>
          <cell r="L19">
            <v>0</v>
          </cell>
        </row>
        <row r="20">
          <cell r="A20" t="str">
            <v>1520</v>
          </cell>
          <cell r="B20">
            <v>554</v>
          </cell>
          <cell r="C20">
            <v>554</v>
          </cell>
          <cell r="D20">
            <v>11.08</v>
          </cell>
          <cell r="E20">
            <v>0</v>
          </cell>
          <cell r="F20">
            <v>10</v>
          </cell>
          <cell r="G20">
            <v>0</v>
          </cell>
          <cell r="H20">
            <v>0</v>
          </cell>
          <cell r="I20">
            <v>0</v>
          </cell>
          <cell r="J20">
            <v>6</v>
          </cell>
          <cell r="K20">
            <v>0</v>
          </cell>
          <cell r="L20">
            <v>0</v>
          </cell>
        </row>
        <row r="21">
          <cell r="A21" t="str">
            <v>1521</v>
          </cell>
          <cell r="B21">
            <v>456</v>
          </cell>
          <cell r="C21">
            <v>456</v>
          </cell>
          <cell r="D21">
            <v>9.120000000000001</v>
          </cell>
          <cell r="E21">
            <v>153</v>
          </cell>
          <cell r="F21">
            <v>0</v>
          </cell>
          <cell r="G21">
            <v>3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A22" t="str">
            <v>1522</v>
          </cell>
          <cell r="B22">
            <v>151</v>
          </cell>
          <cell r="C22">
            <v>151</v>
          </cell>
          <cell r="D22">
            <v>3.02</v>
          </cell>
          <cell r="E22">
            <v>0</v>
          </cell>
          <cell r="F22">
            <v>0</v>
          </cell>
          <cell r="G22">
            <v>2</v>
          </cell>
          <cell r="H22">
            <v>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 t="str">
            <v>1525</v>
          </cell>
          <cell r="B23">
            <v>221</v>
          </cell>
          <cell r="C23">
            <v>221</v>
          </cell>
          <cell r="D23">
            <v>4.42</v>
          </cell>
          <cell r="E23">
            <v>51</v>
          </cell>
          <cell r="F23">
            <v>0</v>
          </cell>
          <cell r="G23">
            <v>0</v>
          </cell>
          <cell r="H23">
            <v>7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 t="str">
            <v>1524</v>
          </cell>
          <cell r="B24">
            <v>156</v>
          </cell>
          <cell r="C24">
            <v>156</v>
          </cell>
          <cell r="D24">
            <v>3.12</v>
          </cell>
          <cell r="E24">
            <v>51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6</v>
          </cell>
          <cell r="L24">
            <v>0</v>
          </cell>
        </row>
        <row r="25">
          <cell r="A25" t="str">
            <v>1523</v>
          </cell>
          <cell r="B25">
            <v>320</v>
          </cell>
          <cell r="C25">
            <v>320</v>
          </cell>
          <cell r="D25">
            <v>6.4</v>
          </cell>
          <cell r="E25">
            <v>0</v>
          </cell>
          <cell r="F25">
            <v>3</v>
          </cell>
          <cell r="G25">
            <v>0</v>
          </cell>
          <cell r="H25">
            <v>0</v>
          </cell>
          <cell r="I25">
            <v>10</v>
          </cell>
          <cell r="J25">
            <v>0</v>
          </cell>
          <cell r="K25">
            <v>0</v>
          </cell>
          <cell r="L25">
            <v>0</v>
          </cell>
        </row>
        <row r="26">
          <cell r="A26" t="str">
            <v>1530</v>
          </cell>
          <cell r="B26">
            <v>722</v>
          </cell>
          <cell r="C26">
            <v>722</v>
          </cell>
          <cell r="D26">
            <v>14.44</v>
          </cell>
          <cell r="E26">
            <v>0</v>
          </cell>
          <cell r="F26">
            <v>13</v>
          </cell>
          <cell r="G26">
            <v>0</v>
          </cell>
          <cell r="H26">
            <v>0</v>
          </cell>
          <cell r="I26">
            <v>0</v>
          </cell>
          <cell r="J26">
            <v>8</v>
          </cell>
          <cell r="K26">
            <v>0</v>
          </cell>
          <cell r="L26">
            <v>0</v>
          </cell>
        </row>
        <row r="27">
          <cell r="A27" t="str">
            <v>1531</v>
          </cell>
          <cell r="B27">
            <v>600</v>
          </cell>
          <cell r="C27">
            <v>600</v>
          </cell>
          <cell r="D27">
            <v>12</v>
          </cell>
          <cell r="E27">
            <v>200</v>
          </cell>
          <cell r="F27">
            <v>0</v>
          </cell>
          <cell r="G27">
            <v>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A28" t="str">
            <v>1532</v>
          </cell>
          <cell r="B28">
            <v>218</v>
          </cell>
          <cell r="C28">
            <v>218</v>
          </cell>
          <cell r="D28">
            <v>4.3600000000000003</v>
          </cell>
          <cell r="E28">
            <v>0</v>
          </cell>
          <cell r="F28">
            <v>0</v>
          </cell>
          <cell r="G28">
            <v>3</v>
          </cell>
          <cell r="H28">
            <v>4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 t="str">
            <v>1535</v>
          </cell>
          <cell r="B29">
            <v>287</v>
          </cell>
          <cell r="C29">
            <v>287</v>
          </cell>
          <cell r="D29">
            <v>5.74</v>
          </cell>
          <cell r="E29">
            <v>67</v>
          </cell>
          <cell r="F29">
            <v>0</v>
          </cell>
          <cell r="G29">
            <v>0</v>
          </cell>
          <cell r="H29">
            <v>9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A30" t="str">
            <v>1534</v>
          </cell>
          <cell r="B30">
            <v>206</v>
          </cell>
          <cell r="C30">
            <v>206</v>
          </cell>
          <cell r="D30">
            <v>4.12</v>
          </cell>
          <cell r="E30">
            <v>67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8</v>
          </cell>
          <cell r="L30">
            <v>0</v>
          </cell>
        </row>
        <row r="31">
          <cell r="A31" t="str">
            <v>1533</v>
          </cell>
          <cell r="B31">
            <v>421</v>
          </cell>
          <cell r="C31">
            <v>421</v>
          </cell>
          <cell r="D31">
            <v>8.42</v>
          </cell>
          <cell r="E31">
            <v>0</v>
          </cell>
          <cell r="F31">
            <v>4</v>
          </cell>
          <cell r="G31">
            <v>0</v>
          </cell>
          <cell r="H31">
            <v>0</v>
          </cell>
          <cell r="I31">
            <v>13</v>
          </cell>
          <cell r="J31">
            <v>0</v>
          </cell>
          <cell r="K31">
            <v>0</v>
          </cell>
          <cell r="L31">
            <v>0</v>
          </cell>
        </row>
        <row r="32">
          <cell r="A32" t="str">
            <v>1540</v>
          </cell>
          <cell r="B32">
            <v>831</v>
          </cell>
          <cell r="C32">
            <v>831</v>
          </cell>
          <cell r="D32">
            <v>16.62</v>
          </cell>
          <cell r="E32">
            <v>0</v>
          </cell>
          <cell r="F32">
            <v>15</v>
          </cell>
          <cell r="G32">
            <v>0</v>
          </cell>
          <cell r="H32">
            <v>0</v>
          </cell>
          <cell r="I32">
            <v>0</v>
          </cell>
          <cell r="J32">
            <v>9</v>
          </cell>
          <cell r="K32">
            <v>0</v>
          </cell>
          <cell r="L32">
            <v>0</v>
          </cell>
        </row>
        <row r="33">
          <cell r="A33" t="str">
            <v>1541</v>
          </cell>
          <cell r="B33">
            <v>720</v>
          </cell>
          <cell r="C33">
            <v>720</v>
          </cell>
          <cell r="D33">
            <v>14.4</v>
          </cell>
          <cell r="E33">
            <v>235</v>
          </cell>
          <cell r="F33">
            <v>0</v>
          </cell>
          <cell r="G33">
            <v>5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 t="str">
            <v>1542</v>
          </cell>
          <cell r="B34">
            <v>235</v>
          </cell>
          <cell r="C34">
            <v>235</v>
          </cell>
          <cell r="D34">
            <v>4.7</v>
          </cell>
          <cell r="E34">
            <v>0</v>
          </cell>
          <cell r="F34">
            <v>0</v>
          </cell>
          <cell r="G34">
            <v>3</v>
          </cell>
          <cell r="H34">
            <v>5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</row>
        <row r="35">
          <cell r="A35" t="str">
            <v>1545</v>
          </cell>
          <cell r="B35">
            <v>326</v>
          </cell>
          <cell r="C35">
            <v>326</v>
          </cell>
          <cell r="D35">
            <v>6.5200000000000005</v>
          </cell>
          <cell r="E35">
            <v>78</v>
          </cell>
          <cell r="F35">
            <v>0</v>
          </cell>
          <cell r="G35">
            <v>0</v>
          </cell>
          <cell r="H35">
            <v>10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A36" t="str">
            <v>1544</v>
          </cell>
          <cell r="B36">
            <v>237</v>
          </cell>
          <cell r="C36">
            <v>237</v>
          </cell>
          <cell r="D36">
            <v>4.74</v>
          </cell>
          <cell r="E36">
            <v>78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9</v>
          </cell>
          <cell r="L36">
            <v>0</v>
          </cell>
        </row>
        <row r="37">
          <cell r="A37" t="str">
            <v>1543</v>
          </cell>
          <cell r="B37">
            <v>522</v>
          </cell>
          <cell r="C37">
            <v>522</v>
          </cell>
          <cell r="D37">
            <v>10.440000000000001</v>
          </cell>
          <cell r="E37">
            <v>0</v>
          </cell>
          <cell r="F37">
            <v>5</v>
          </cell>
          <cell r="G37">
            <v>0</v>
          </cell>
          <cell r="H37">
            <v>0</v>
          </cell>
          <cell r="I37">
            <v>16</v>
          </cell>
          <cell r="J37">
            <v>0</v>
          </cell>
          <cell r="K37">
            <v>0</v>
          </cell>
          <cell r="L37">
            <v>0</v>
          </cell>
        </row>
        <row r="38">
          <cell r="A38" t="str">
            <v>3010</v>
          </cell>
          <cell r="B38">
            <v>722</v>
          </cell>
          <cell r="C38">
            <v>722</v>
          </cell>
          <cell r="D38">
            <v>14.44</v>
          </cell>
          <cell r="E38">
            <v>0</v>
          </cell>
          <cell r="F38">
            <v>13</v>
          </cell>
          <cell r="G38">
            <v>0</v>
          </cell>
          <cell r="H38">
            <v>0</v>
          </cell>
          <cell r="I38">
            <v>0</v>
          </cell>
          <cell r="J38">
            <v>8</v>
          </cell>
          <cell r="K38">
            <v>0</v>
          </cell>
          <cell r="L38">
            <v>0</v>
          </cell>
        </row>
        <row r="39">
          <cell r="A39" t="str">
            <v>3011</v>
          </cell>
          <cell r="B39">
            <v>674</v>
          </cell>
          <cell r="C39">
            <v>674</v>
          </cell>
          <cell r="D39">
            <v>13.48</v>
          </cell>
          <cell r="E39">
            <v>212</v>
          </cell>
          <cell r="F39">
            <v>0</v>
          </cell>
          <cell r="G39">
            <v>5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A40" t="str">
            <v>3012</v>
          </cell>
          <cell r="B40">
            <v>235</v>
          </cell>
          <cell r="C40">
            <v>235</v>
          </cell>
          <cell r="D40">
            <v>4.7</v>
          </cell>
          <cell r="E40">
            <v>0</v>
          </cell>
          <cell r="F40">
            <v>0</v>
          </cell>
          <cell r="G40">
            <v>3</v>
          </cell>
          <cell r="H40">
            <v>5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A41" t="str">
            <v>3015</v>
          </cell>
          <cell r="B41">
            <v>295</v>
          </cell>
          <cell r="C41">
            <v>295</v>
          </cell>
          <cell r="D41">
            <v>5.9</v>
          </cell>
          <cell r="E41">
            <v>71</v>
          </cell>
          <cell r="F41">
            <v>0</v>
          </cell>
          <cell r="G41">
            <v>0</v>
          </cell>
          <cell r="H41">
            <v>9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 t="str">
            <v>3014</v>
          </cell>
          <cell r="B42">
            <v>214</v>
          </cell>
          <cell r="C42">
            <v>214</v>
          </cell>
          <cell r="D42">
            <v>4.2799999999999994</v>
          </cell>
          <cell r="E42">
            <v>71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8</v>
          </cell>
          <cell r="L42">
            <v>0</v>
          </cell>
        </row>
        <row r="43">
          <cell r="A43" t="str">
            <v>3013</v>
          </cell>
          <cell r="B43">
            <v>438</v>
          </cell>
          <cell r="C43">
            <v>438</v>
          </cell>
          <cell r="D43">
            <v>8.7600000000000016</v>
          </cell>
          <cell r="E43">
            <v>0</v>
          </cell>
          <cell r="F43">
            <v>4</v>
          </cell>
          <cell r="G43">
            <v>0</v>
          </cell>
          <cell r="H43">
            <v>0</v>
          </cell>
          <cell r="I43">
            <v>14</v>
          </cell>
          <cell r="J43">
            <v>0</v>
          </cell>
          <cell r="K43">
            <v>0</v>
          </cell>
          <cell r="L43">
            <v>0</v>
          </cell>
        </row>
        <row r="44">
          <cell r="A44" t="str">
            <v>3020</v>
          </cell>
          <cell r="B44">
            <v>1058</v>
          </cell>
          <cell r="C44">
            <v>1058</v>
          </cell>
          <cell r="D44">
            <v>21.16</v>
          </cell>
          <cell r="E44">
            <v>0</v>
          </cell>
          <cell r="F44">
            <v>19</v>
          </cell>
          <cell r="G44">
            <v>0</v>
          </cell>
          <cell r="H44">
            <v>0</v>
          </cell>
          <cell r="I44">
            <v>0</v>
          </cell>
          <cell r="J44">
            <v>12</v>
          </cell>
          <cell r="K44">
            <v>0</v>
          </cell>
          <cell r="L44">
            <v>0</v>
          </cell>
        </row>
        <row r="45">
          <cell r="A45" t="str">
            <v>3021</v>
          </cell>
          <cell r="B45">
            <v>962</v>
          </cell>
          <cell r="C45">
            <v>962</v>
          </cell>
          <cell r="D45">
            <v>19.240000000000002</v>
          </cell>
          <cell r="E45">
            <v>306</v>
          </cell>
          <cell r="F45">
            <v>0</v>
          </cell>
          <cell r="G45">
            <v>7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 t="str">
            <v>3022</v>
          </cell>
          <cell r="B46">
            <v>319</v>
          </cell>
          <cell r="C46">
            <v>319</v>
          </cell>
          <cell r="D46">
            <v>6.3800000000000008</v>
          </cell>
          <cell r="E46">
            <v>0</v>
          </cell>
          <cell r="F46">
            <v>0</v>
          </cell>
          <cell r="G46">
            <v>4</v>
          </cell>
          <cell r="H46">
            <v>7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 t="str">
            <v>3025</v>
          </cell>
          <cell r="B47">
            <v>442</v>
          </cell>
          <cell r="C47">
            <v>442</v>
          </cell>
          <cell r="D47">
            <v>8.84</v>
          </cell>
          <cell r="E47">
            <v>102</v>
          </cell>
          <cell r="F47">
            <v>0</v>
          </cell>
          <cell r="G47">
            <v>0</v>
          </cell>
          <cell r="H47">
            <v>14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A48" t="str">
            <v>3024</v>
          </cell>
          <cell r="B48">
            <v>312</v>
          </cell>
          <cell r="C48">
            <v>312</v>
          </cell>
          <cell r="D48">
            <v>6.24</v>
          </cell>
          <cell r="E48">
            <v>102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12</v>
          </cell>
          <cell r="L48">
            <v>0</v>
          </cell>
        </row>
        <row r="49">
          <cell r="A49" t="str">
            <v>3023</v>
          </cell>
          <cell r="B49">
            <v>640</v>
          </cell>
          <cell r="C49">
            <v>640</v>
          </cell>
          <cell r="D49">
            <v>12.8</v>
          </cell>
          <cell r="E49">
            <v>0</v>
          </cell>
          <cell r="F49">
            <v>6</v>
          </cell>
          <cell r="G49">
            <v>0</v>
          </cell>
          <cell r="H49">
            <v>0</v>
          </cell>
          <cell r="I49">
            <v>20</v>
          </cell>
          <cell r="J49">
            <v>0</v>
          </cell>
          <cell r="K49">
            <v>0</v>
          </cell>
          <cell r="L49">
            <v>0</v>
          </cell>
        </row>
        <row r="50">
          <cell r="A50" t="str">
            <v>3030</v>
          </cell>
          <cell r="B50">
            <v>1394</v>
          </cell>
          <cell r="C50">
            <v>1394</v>
          </cell>
          <cell r="D50">
            <v>27.88</v>
          </cell>
          <cell r="E50">
            <v>0</v>
          </cell>
          <cell r="F50">
            <v>25</v>
          </cell>
          <cell r="G50">
            <v>0</v>
          </cell>
          <cell r="H50">
            <v>0</v>
          </cell>
          <cell r="I50">
            <v>0</v>
          </cell>
          <cell r="J50">
            <v>16</v>
          </cell>
          <cell r="K50">
            <v>0</v>
          </cell>
          <cell r="L50">
            <v>0</v>
          </cell>
        </row>
        <row r="51">
          <cell r="A51" t="str">
            <v>3031</v>
          </cell>
          <cell r="B51">
            <v>1250</v>
          </cell>
          <cell r="C51">
            <v>1250</v>
          </cell>
          <cell r="D51">
            <v>25</v>
          </cell>
          <cell r="E51">
            <v>400</v>
          </cell>
          <cell r="F51">
            <v>0</v>
          </cell>
          <cell r="G51">
            <v>9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 t="str">
            <v>3032</v>
          </cell>
          <cell r="B52">
            <v>453</v>
          </cell>
          <cell r="C52">
            <v>453</v>
          </cell>
          <cell r="D52">
            <v>9.06</v>
          </cell>
          <cell r="E52">
            <v>0</v>
          </cell>
          <cell r="F52">
            <v>0</v>
          </cell>
          <cell r="G52">
            <v>6</v>
          </cell>
          <cell r="H52">
            <v>9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A53" t="str">
            <v>3035</v>
          </cell>
          <cell r="B53">
            <v>572</v>
          </cell>
          <cell r="C53">
            <v>572</v>
          </cell>
          <cell r="D53">
            <v>11.440000000000001</v>
          </cell>
          <cell r="E53">
            <v>133</v>
          </cell>
          <cell r="F53">
            <v>0</v>
          </cell>
          <cell r="G53">
            <v>0</v>
          </cell>
          <cell r="H53">
            <v>18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A54" t="str">
            <v>3034</v>
          </cell>
          <cell r="B54">
            <v>410</v>
          </cell>
          <cell r="C54">
            <v>410</v>
          </cell>
          <cell r="D54">
            <v>8.1999999999999993</v>
          </cell>
          <cell r="E54">
            <v>133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16</v>
          </cell>
          <cell r="L54">
            <v>0</v>
          </cell>
        </row>
        <row r="55">
          <cell r="A55" t="str">
            <v>3033</v>
          </cell>
          <cell r="B55">
            <v>859</v>
          </cell>
          <cell r="C55">
            <v>859</v>
          </cell>
          <cell r="D55">
            <v>17.18</v>
          </cell>
          <cell r="E55">
            <v>0</v>
          </cell>
          <cell r="F55">
            <v>8</v>
          </cell>
          <cell r="G55">
            <v>0</v>
          </cell>
          <cell r="H55">
            <v>0</v>
          </cell>
          <cell r="I55">
            <v>27</v>
          </cell>
          <cell r="J55">
            <v>0</v>
          </cell>
          <cell r="K55">
            <v>0</v>
          </cell>
          <cell r="L55">
            <v>0</v>
          </cell>
        </row>
        <row r="56">
          <cell r="A56" t="str">
            <v>3040</v>
          </cell>
          <cell r="B56">
            <v>1671</v>
          </cell>
          <cell r="C56">
            <v>1671</v>
          </cell>
          <cell r="D56">
            <v>33.42</v>
          </cell>
          <cell r="E56">
            <v>0</v>
          </cell>
          <cell r="F56">
            <v>30</v>
          </cell>
          <cell r="G56">
            <v>0</v>
          </cell>
          <cell r="H56">
            <v>0</v>
          </cell>
          <cell r="I56">
            <v>0</v>
          </cell>
          <cell r="J56">
            <v>19</v>
          </cell>
          <cell r="K56">
            <v>0</v>
          </cell>
          <cell r="L56">
            <v>0</v>
          </cell>
        </row>
        <row r="57">
          <cell r="A57" t="str">
            <v>3041</v>
          </cell>
          <cell r="B57">
            <v>1440</v>
          </cell>
          <cell r="C57">
            <v>1440</v>
          </cell>
          <cell r="D57">
            <v>28.8</v>
          </cell>
          <cell r="E57">
            <v>470</v>
          </cell>
          <cell r="F57">
            <v>0</v>
          </cell>
          <cell r="G57">
            <v>10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 t="str">
            <v>3042</v>
          </cell>
          <cell r="B58">
            <v>520</v>
          </cell>
          <cell r="C58">
            <v>520</v>
          </cell>
          <cell r="D58">
            <v>10.4</v>
          </cell>
          <cell r="E58">
            <v>0</v>
          </cell>
          <cell r="F58">
            <v>0</v>
          </cell>
          <cell r="G58">
            <v>7</v>
          </cell>
          <cell r="H58">
            <v>10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A59" t="str">
            <v>3045</v>
          </cell>
          <cell r="B59">
            <v>671</v>
          </cell>
          <cell r="C59">
            <v>671</v>
          </cell>
          <cell r="D59">
            <v>13.420000000000002</v>
          </cell>
          <cell r="E59">
            <v>157</v>
          </cell>
          <cell r="F59">
            <v>0</v>
          </cell>
          <cell r="G59">
            <v>0</v>
          </cell>
          <cell r="H59">
            <v>21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A60" t="str">
            <v>3044</v>
          </cell>
          <cell r="B60">
            <v>485</v>
          </cell>
          <cell r="C60">
            <v>485</v>
          </cell>
          <cell r="D60">
            <v>9.6999999999999993</v>
          </cell>
          <cell r="E60">
            <v>157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19</v>
          </cell>
          <cell r="L60">
            <v>0</v>
          </cell>
        </row>
        <row r="61">
          <cell r="A61" t="str">
            <v>3043</v>
          </cell>
          <cell r="B61">
            <v>1027</v>
          </cell>
          <cell r="C61">
            <v>1027</v>
          </cell>
          <cell r="D61">
            <v>20.54</v>
          </cell>
          <cell r="E61">
            <v>0</v>
          </cell>
          <cell r="F61">
            <v>10</v>
          </cell>
          <cell r="G61">
            <v>0</v>
          </cell>
          <cell r="H61">
            <v>0</v>
          </cell>
          <cell r="I61">
            <v>31</v>
          </cell>
          <cell r="J61">
            <v>0</v>
          </cell>
          <cell r="K61">
            <v>0</v>
          </cell>
          <cell r="L61">
            <v>0</v>
          </cell>
        </row>
        <row r="62">
          <cell r="A62" t="str">
            <v>4510</v>
          </cell>
          <cell r="B62">
            <v>1503</v>
          </cell>
          <cell r="C62">
            <v>1503</v>
          </cell>
          <cell r="D62">
            <v>30.06</v>
          </cell>
          <cell r="E62">
            <v>0</v>
          </cell>
          <cell r="F62">
            <v>27</v>
          </cell>
          <cell r="G62">
            <v>0</v>
          </cell>
          <cell r="H62">
            <v>0</v>
          </cell>
          <cell r="I62">
            <v>0</v>
          </cell>
          <cell r="J62">
            <v>17</v>
          </cell>
          <cell r="K62">
            <v>0</v>
          </cell>
          <cell r="L62">
            <v>0</v>
          </cell>
        </row>
        <row r="63">
          <cell r="A63" t="str">
            <v>4511</v>
          </cell>
          <cell r="B63">
            <v>1296</v>
          </cell>
          <cell r="C63">
            <v>1296</v>
          </cell>
          <cell r="D63">
            <v>25.92</v>
          </cell>
          <cell r="E63">
            <v>423</v>
          </cell>
          <cell r="F63">
            <v>0</v>
          </cell>
          <cell r="G63">
            <v>9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</row>
        <row r="64">
          <cell r="A64" t="str">
            <v>4512</v>
          </cell>
          <cell r="B64">
            <v>453</v>
          </cell>
          <cell r="C64">
            <v>453</v>
          </cell>
          <cell r="D64">
            <v>9.06</v>
          </cell>
          <cell r="E64">
            <v>0</v>
          </cell>
          <cell r="F64">
            <v>0</v>
          </cell>
          <cell r="G64">
            <v>6</v>
          </cell>
          <cell r="H64">
            <v>9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A65" t="str">
            <v>4515</v>
          </cell>
          <cell r="B65">
            <v>605</v>
          </cell>
          <cell r="C65">
            <v>605</v>
          </cell>
          <cell r="D65">
            <v>12.100000000000001</v>
          </cell>
          <cell r="E65">
            <v>141</v>
          </cell>
          <cell r="F65">
            <v>0</v>
          </cell>
          <cell r="G65">
            <v>0</v>
          </cell>
          <cell r="H65">
            <v>19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</row>
        <row r="66">
          <cell r="A66" t="str">
            <v>4514</v>
          </cell>
          <cell r="B66">
            <v>435</v>
          </cell>
          <cell r="C66">
            <v>435</v>
          </cell>
          <cell r="D66">
            <v>8.6999999999999993</v>
          </cell>
          <cell r="E66">
            <v>141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17</v>
          </cell>
          <cell r="L66">
            <v>0</v>
          </cell>
        </row>
        <row r="67">
          <cell r="A67" t="str">
            <v>4513</v>
          </cell>
          <cell r="B67">
            <v>926</v>
          </cell>
          <cell r="C67">
            <v>926</v>
          </cell>
          <cell r="D67">
            <v>18.520000000000003</v>
          </cell>
          <cell r="E67">
            <v>0</v>
          </cell>
          <cell r="F67">
            <v>9</v>
          </cell>
          <cell r="G67">
            <v>0</v>
          </cell>
          <cell r="H67">
            <v>0</v>
          </cell>
          <cell r="I67">
            <v>28</v>
          </cell>
          <cell r="J67">
            <v>0</v>
          </cell>
          <cell r="K67">
            <v>0</v>
          </cell>
          <cell r="L67">
            <v>0</v>
          </cell>
        </row>
        <row r="68">
          <cell r="A68" t="str">
            <v>4520</v>
          </cell>
          <cell r="B68">
            <v>2166</v>
          </cell>
          <cell r="C68">
            <v>2166</v>
          </cell>
          <cell r="D68">
            <v>43.32</v>
          </cell>
          <cell r="E68">
            <v>0</v>
          </cell>
          <cell r="F68">
            <v>39</v>
          </cell>
          <cell r="G68">
            <v>0</v>
          </cell>
          <cell r="H68">
            <v>0</v>
          </cell>
          <cell r="I68">
            <v>0</v>
          </cell>
          <cell r="J68">
            <v>24</v>
          </cell>
          <cell r="K68">
            <v>0</v>
          </cell>
          <cell r="L68">
            <v>0</v>
          </cell>
        </row>
        <row r="69">
          <cell r="A69" t="str">
            <v>4521</v>
          </cell>
          <cell r="B69">
            <v>1872</v>
          </cell>
          <cell r="C69">
            <v>1872</v>
          </cell>
          <cell r="D69">
            <v>37.44</v>
          </cell>
          <cell r="E69">
            <v>611</v>
          </cell>
          <cell r="F69">
            <v>0</v>
          </cell>
          <cell r="G69">
            <v>13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</row>
        <row r="70">
          <cell r="A70" t="str">
            <v>4522</v>
          </cell>
          <cell r="B70">
            <v>688</v>
          </cell>
          <cell r="C70">
            <v>688</v>
          </cell>
          <cell r="D70">
            <v>13.760000000000002</v>
          </cell>
          <cell r="E70">
            <v>0</v>
          </cell>
          <cell r="F70">
            <v>0</v>
          </cell>
          <cell r="G70">
            <v>9</v>
          </cell>
          <cell r="H70">
            <v>14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</row>
        <row r="71">
          <cell r="A71" t="str">
            <v>4525</v>
          </cell>
          <cell r="B71">
            <v>867</v>
          </cell>
          <cell r="C71">
            <v>867</v>
          </cell>
          <cell r="D71">
            <v>17.340000000000003</v>
          </cell>
          <cell r="E71">
            <v>204</v>
          </cell>
          <cell r="F71">
            <v>0</v>
          </cell>
          <cell r="G71">
            <v>0</v>
          </cell>
          <cell r="H71">
            <v>27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</row>
        <row r="72">
          <cell r="A72" t="str">
            <v>4524</v>
          </cell>
          <cell r="B72">
            <v>624</v>
          </cell>
          <cell r="C72">
            <v>624</v>
          </cell>
          <cell r="D72">
            <v>12.48</v>
          </cell>
          <cell r="E72">
            <v>204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24</v>
          </cell>
          <cell r="L72">
            <v>0</v>
          </cell>
        </row>
        <row r="73">
          <cell r="A73" t="str">
            <v>4523</v>
          </cell>
          <cell r="B73">
            <v>1347</v>
          </cell>
          <cell r="C73">
            <v>1347</v>
          </cell>
          <cell r="D73">
            <v>26.94</v>
          </cell>
          <cell r="E73">
            <v>0</v>
          </cell>
          <cell r="F73">
            <v>13</v>
          </cell>
          <cell r="G73">
            <v>0</v>
          </cell>
          <cell r="H73">
            <v>0</v>
          </cell>
          <cell r="I73">
            <v>41</v>
          </cell>
          <cell r="J73">
            <v>0</v>
          </cell>
          <cell r="K73">
            <v>0</v>
          </cell>
          <cell r="L73">
            <v>0</v>
          </cell>
        </row>
        <row r="74">
          <cell r="A74" t="str">
            <v>4530</v>
          </cell>
          <cell r="B74">
            <v>2829</v>
          </cell>
          <cell r="C74">
            <v>2829</v>
          </cell>
          <cell r="D74">
            <v>56.58</v>
          </cell>
          <cell r="E74">
            <v>0</v>
          </cell>
          <cell r="F74">
            <v>51</v>
          </cell>
          <cell r="G74">
            <v>0</v>
          </cell>
          <cell r="H74">
            <v>0</v>
          </cell>
          <cell r="I74">
            <v>0</v>
          </cell>
          <cell r="J74">
            <v>31</v>
          </cell>
          <cell r="K74">
            <v>0</v>
          </cell>
          <cell r="L74">
            <v>0</v>
          </cell>
        </row>
        <row r="75">
          <cell r="A75" t="str">
            <v>4531</v>
          </cell>
          <cell r="B75">
            <v>2500</v>
          </cell>
          <cell r="C75">
            <v>2500</v>
          </cell>
          <cell r="D75">
            <v>50</v>
          </cell>
          <cell r="E75">
            <v>800</v>
          </cell>
          <cell r="F75">
            <v>0</v>
          </cell>
          <cell r="G75">
            <v>18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A76" t="str">
            <v>4532</v>
          </cell>
          <cell r="B76">
            <v>906</v>
          </cell>
          <cell r="C76">
            <v>906</v>
          </cell>
          <cell r="D76">
            <v>18.12</v>
          </cell>
          <cell r="E76">
            <v>0</v>
          </cell>
          <cell r="F76">
            <v>0</v>
          </cell>
          <cell r="G76">
            <v>12</v>
          </cell>
          <cell r="H76">
            <v>18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A77" t="str">
            <v>4535</v>
          </cell>
          <cell r="B77">
            <v>1129</v>
          </cell>
          <cell r="C77">
            <v>1129</v>
          </cell>
          <cell r="D77">
            <v>22.58</v>
          </cell>
          <cell r="E77">
            <v>267</v>
          </cell>
          <cell r="F77">
            <v>0</v>
          </cell>
          <cell r="G77">
            <v>0</v>
          </cell>
          <cell r="H77">
            <v>35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A78" t="str">
            <v>4534</v>
          </cell>
          <cell r="B78">
            <v>813</v>
          </cell>
          <cell r="C78">
            <v>813</v>
          </cell>
          <cell r="D78">
            <v>16.259999999999998</v>
          </cell>
          <cell r="E78">
            <v>267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31</v>
          </cell>
          <cell r="L78">
            <v>0</v>
          </cell>
        </row>
        <row r="79">
          <cell r="A79" t="str">
            <v>4533</v>
          </cell>
          <cell r="B79">
            <v>1751</v>
          </cell>
          <cell r="C79">
            <v>1751</v>
          </cell>
          <cell r="D79">
            <v>35.019999999999996</v>
          </cell>
          <cell r="E79">
            <v>0</v>
          </cell>
          <cell r="F79">
            <v>17</v>
          </cell>
          <cell r="G79">
            <v>0</v>
          </cell>
          <cell r="H79">
            <v>0</v>
          </cell>
          <cell r="I79">
            <v>53</v>
          </cell>
          <cell r="J79">
            <v>0</v>
          </cell>
          <cell r="K79">
            <v>0</v>
          </cell>
          <cell r="L79">
            <v>0</v>
          </cell>
        </row>
        <row r="80">
          <cell r="A80" t="str">
            <v>4540</v>
          </cell>
          <cell r="B80">
            <v>3333</v>
          </cell>
          <cell r="C80">
            <v>3333</v>
          </cell>
          <cell r="D80">
            <v>66.66</v>
          </cell>
          <cell r="E80">
            <v>0</v>
          </cell>
          <cell r="F80">
            <v>60</v>
          </cell>
          <cell r="G80">
            <v>0</v>
          </cell>
          <cell r="H80">
            <v>0</v>
          </cell>
          <cell r="I80">
            <v>0</v>
          </cell>
          <cell r="J80">
            <v>37</v>
          </cell>
          <cell r="K80">
            <v>0</v>
          </cell>
          <cell r="L80">
            <v>0</v>
          </cell>
        </row>
        <row r="81">
          <cell r="A81" t="str">
            <v>4541</v>
          </cell>
          <cell r="B81">
            <v>2932</v>
          </cell>
          <cell r="C81">
            <v>2932</v>
          </cell>
          <cell r="D81">
            <v>58.64</v>
          </cell>
          <cell r="E81">
            <v>941</v>
          </cell>
          <cell r="F81">
            <v>0</v>
          </cell>
          <cell r="G81">
            <v>21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</row>
        <row r="82">
          <cell r="A82" t="str">
            <v>4542</v>
          </cell>
          <cell r="B82">
            <v>1057</v>
          </cell>
          <cell r="C82">
            <v>1057</v>
          </cell>
          <cell r="D82">
            <v>21.14</v>
          </cell>
          <cell r="E82">
            <v>0</v>
          </cell>
          <cell r="F82">
            <v>0</v>
          </cell>
          <cell r="G82">
            <v>14</v>
          </cell>
          <cell r="H82">
            <v>21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</row>
        <row r="83">
          <cell r="A83" t="str">
            <v>4545</v>
          </cell>
          <cell r="B83">
            <v>1342</v>
          </cell>
          <cell r="C83">
            <v>1342</v>
          </cell>
          <cell r="D83">
            <v>26.840000000000003</v>
          </cell>
          <cell r="E83">
            <v>314</v>
          </cell>
          <cell r="F83">
            <v>0</v>
          </cell>
          <cell r="G83">
            <v>0</v>
          </cell>
          <cell r="H83">
            <v>42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</row>
        <row r="84">
          <cell r="A84" t="str">
            <v>4544</v>
          </cell>
          <cell r="B84">
            <v>961</v>
          </cell>
          <cell r="C84">
            <v>961</v>
          </cell>
          <cell r="D84">
            <v>19.22</v>
          </cell>
          <cell r="E84">
            <v>314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37</v>
          </cell>
          <cell r="L84">
            <v>0</v>
          </cell>
        </row>
        <row r="85">
          <cell r="A85" t="str">
            <v>4543</v>
          </cell>
          <cell r="B85">
            <v>2071</v>
          </cell>
          <cell r="C85">
            <v>2071</v>
          </cell>
          <cell r="D85">
            <v>41.42</v>
          </cell>
          <cell r="E85">
            <v>0</v>
          </cell>
          <cell r="F85">
            <v>20</v>
          </cell>
          <cell r="G85">
            <v>0</v>
          </cell>
          <cell r="H85">
            <v>0</v>
          </cell>
          <cell r="I85">
            <v>63</v>
          </cell>
          <cell r="J85">
            <v>0</v>
          </cell>
          <cell r="K85">
            <v>0</v>
          </cell>
          <cell r="L85">
            <v>0</v>
          </cell>
        </row>
        <row r="86">
          <cell r="A86" t="str">
            <v>6010</v>
          </cell>
          <cell r="B86">
            <v>2225</v>
          </cell>
          <cell r="C86">
            <v>2225</v>
          </cell>
          <cell r="D86">
            <v>44.5</v>
          </cell>
          <cell r="E86">
            <v>0</v>
          </cell>
          <cell r="F86">
            <v>40</v>
          </cell>
          <cell r="G86">
            <v>0</v>
          </cell>
          <cell r="H86">
            <v>0</v>
          </cell>
          <cell r="I86">
            <v>0</v>
          </cell>
          <cell r="J86">
            <v>25</v>
          </cell>
          <cell r="K86">
            <v>0</v>
          </cell>
          <cell r="L86">
            <v>0</v>
          </cell>
        </row>
        <row r="87">
          <cell r="A87" t="str">
            <v>6011</v>
          </cell>
          <cell r="B87">
            <v>1970</v>
          </cell>
          <cell r="C87">
            <v>1970</v>
          </cell>
          <cell r="D87">
            <v>39.400000000000006</v>
          </cell>
          <cell r="E87">
            <v>635</v>
          </cell>
          <cell r="F87">
            <v>0</v>
          </cell>
          <cell r="G87">
            <v>14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</row>
        <row r="88">
          <cell r="A88" t="str">
            <v>6012</v>
          </cell>
          <cell r="B88">
            <v>688</v>
          </cell>
          <cell r="C88">
            <v>688</v>
          </cell>
          <cell r="D88">
            <v>13.760000000000002</v>
          </cell>
          <cell r="E88">
            <v>0</v>
          </cell>
          <cell r="F88">
            <v>0</v>
          </cell>
          <cell r="G88">
            <v>9</v>
          </cell>
          <cell r="H88">
            <v>14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</row>
        <row r="89">
          <cell r="A89" t="str">
            <v>6015</v>
          </cell>
          <cell r="B89">
            <v>900</v>
          </cell>
          <cell r="C89">
            <v>900</v>
          </cell>
          <cell r="D89">
            <v>18</v>
          </cell>
          <cell r="E89">
            <v>212</v>
          </cell>
          <cell r="F89">
            <v>0</v>
          </cell>
          <cell r="G89">
            <v>0</v>
          </cell>
          <cell r="H89">
            <v>28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</row>
        <row r="90">
          <cell r="A90" t="str">
            <v>6014</v>
          </cell>
          <cell r="B90">
            <v>649</v>
          </cell>
          <cell r="C90">
            <v>649</v>
          </cell>
          <cell r="D90">
            <v>12.98</v>
          </cell>
          <cell r="E90">
            <v>212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25</v>
          </cell>
          <cell r="L90">
            <v>0</v>
          </cell>
        </row>
        <row r="91">
          <cell r="A91" t="str">
            <v>6013</v>
          </cell>
          <cell r="B91">
            <v>1364</v>
          </cell>
          <cell r="C91">
            <v>1364</v>
          </cell>
          <cell r="D91">
            <v>27.28</v>
          </cell>
          <cell r="E91">
            <v>0</v>
          </cell>
          <cell r="F91">
            <v>13</v>
          </cell>
          <cell r="G91">
            <v>0</v>
          </cell>
          <cell r="H91">
            <v>0</v>
          </cell>
          <cell r="I91">
            <v>42</v>
          </cell>
          <cell r="J91">
            <v>0</v>
          </cell>
          <cell r="K91">
            <v>0</v>
          </cell>
          <cell r="L91">
            <v>0</v>
          </cell>
        </row>
        <row r="92">
          <cell r="A92" t="str">
            <v>6020</v>
          </cell>
          <cell r="B92">
            <v>3224</v>
          </cell>
          <cell r="C92">
            <v>3224</v>
          </cell>
          <cell r="D92">
            <v>64.48</v>
          </cell>
          <cell r="E92">
            <v>0</v>
          </cell>
          <cell r="F92">
            <v>58</v>
          </cell>
          <cell r="G92">
            <v>0</v>
          </cell>
          <cell r="H92">
            <v>0</v>
          </cell>
          <cell r="I92">
            <v>0</v>
          </cell>
          <cell r="J92">
            <v>36</v>
          </cell>
          <cell r="K92">
            <v>0</v>
          </cell>
          <cell r="L92">
            <v>0</v>
          </cell>
        </row>
        <row r="93">
          <cell r="A93" t="str">
            <v>6021</v>
          </cell>
          <cell r="B93">
            <v>2834</v>
          </cell>
          <cell r="C93">
            <v>2834</v>
          </cell>
          <cell r="D93">
            <v>56.68</v>
          </cell>
          <cell r="E93">
            <v>917</v>
          </cell>
          <cell r="F93">
            <v>0</v>
          </cell>
          <cell r="G93">
            <v>20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A94" t="str">
            <v>6022</v>
          </cell>
          <cell r="B94">
            <v>990</v>
          </cell>
          <cell r="C94">
            <v>990</v>
          </cell>
          <cell r="D94">
            <v>19.8</v>
          </cell>
          <cell r="E94">
            <v>0</v>
          </cell>
          <cell r="F94">
            <v>0</v>
          </cell>
          <cell r="G94">
            <v>13</v>
          </cell>
          <cell r="H94">
            <v>20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</row>
        <row r="95">
          <cell r="A95" t="str">
            <v>6025</v>
          </cell>
          <cell r="B95">
            <v>1309</v>
          </cell>
          <cell r="C95">
            <v>1309</v>
          </cell>
          <cell r="D95">
            <v>26.18</v>
          </cell>
          <cell r="E95">
            <v>306</v>
          </cell>
          <cell r="F95">
            <v>0</v>
          </cell>
          <cell r="G95">
            <v>0</v>
          </cell>
          <cell r="H95">
            <v>41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</row>
        <row r="96">
          <cell r="A96" t="str">
            <v>6024</v>
          </cell>
          <cell r="B96">
            <v>936</v>
          </cell>
          <cell r="C96">
            <v>936</v>
          </cell>
          <cell r="D96">
            <v>18.72</v>
          </cell>
          <cell r="E96">
            <v>306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36</v>
          </cell>
          <cell r="L96">
            <v>0</v>
          </cell>
        </row>
        <row r="97">
          <cell r="A97" t="str">
            <v>6023</v>
          </cell>
          <cell r="B97">
            <v>1987</v>
          </cell>
          <cell r="C97">
            <v>1987</v>
          </cell>
          <cell r="D97">
            <v>39.74</v>
          </cell>
          <cell r="E97">
            <v>0</v>
          </cell>
          <cell r="F97">
            <v>19</v>
          </cell>
          <cell r="G97">
            <v>0</v>
          </cell>
          <cell r="H97">
            <v>0</v>
          </cell>
          <cell r="I97">
            <v>61</v>
          </cell>
          <cell r="J97">
            <v>0</v>
          </cell>
          <cell r="K97">
            <v>0</v>
          </cell>
          <cell r="L97">
            <v>0</v>
          </cell>
        </row>
      </sheetData>
      <sheetData sheetId="3"/>
      <sheetData sheetId="4">
        <row r="2">
          <cell r="A2" t="str">
            <v>500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</row>
        <row r="3">
          <cell r="A3" t="str">
            <v>501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502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505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504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503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510</v>
          </cell>
          <cell r="B8">
            <v>450</v>
          </cell>
          <cell r="C8">
            <v>450</v>
          </cell>
          <cell r="D8">
            <v>70010</v>
          </cell>
          <cell r="E8">
            <v>2</v>
          </cell>
          <cell r="F8">
            <v>0</v>
          </cell>
          <cell r="G8">
            <v>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511</v>
          </cell>
          <cell r="B9">
            <v>196</v>
          </cell>
          <cell r="C9">
            <v>196</v>
          </cell>
          <cell r="D9">
            <v>71010</v>
          </cell>
          <cell r="E9">
            <v>1</v>
          </cell>
          <cell r="F9">
            <v>98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512</v>
          </cell>
          <cell r="B10">
            <v>98</v>
          </cell>
          <cell r="C10">
            <v>98</v>
          </cell>
          <cell r="D10">
            <v>72010</v>
          </cell>
          <cell r="E10">
            <v>1</v>
          </cell>
          <cell r="F10">
            <v>49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515</v>
          </cell>
          <cell r="B11">
            <v>98</v>
          </cell>
          <cell r="C11">
            <v>98</v>
          </cell>
          <cell r="D11">
            <v>75010</v>
          </cell>
          <cell r="E11">
            <v>1</v>
          </cell>
          <cell r="F11">
            <v>49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514</v>
          </cell>
          <cell r="B12">
            <v>196</v>
          </cell>
          <cell r="C12">
            <v>196</v>
          </cell>
          <cell r="D12">
            <v>74010</v>
          </cell>
          <cell r="E12">
            <v>1</v>
          </cell>
          <cell r="F12">
            <v>98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513</v>
          </cell>
          <cell r="B13">
            <v>150</v>
          </cell>
          <cell r="C13">
            <v>150</v>
          </cell>
          <cell r="D13">
            <v>73010</v>
          </cell>
          <cell r="E13">
            <v>1</v>
          </cell>
          <cell r="F13">
            <v>0</v>
          </cell>
          <cell r="G13">
            <v>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1510</v>
          </cell>
          <cell r="B14">
            <v>900</v>
          </cell>
          <cell r="C14">
            <v>900</v>
          </cell>
          <cell r="D14">
            <v>70010</v>
          </cell>
          <cell r="E14">
            <v>3</v>
          </cell>
          <cell r="F14">
            <v>0</v>
          </cell>
          <cell r="G14">
            <v>18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1511</v>
          </cell>
          <cell r="B15">
            <v>392</v>
          </cell>
          <cell r="C15">
            <v>392</v>
          </cell>
          <cell r="D15">
            <v>71010</v>
          </cell>
          <cell r="E15">
            <v>2</v>
          </cell>
          <cell r="F15">
            <v>196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1512</v>
          </cell>
          <cell r="B16">
            <v>196</v>
          </cell>
          <cell r="C16">
            <v>196</v>
          </cell>
          <cell r="D16">
            <v>72010</v>
          </cell>
          <cell r="E16">
            <v>1</v>
          </cell>
          <cell r="F16">
            <v>98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1515</v>
          </cell>
          <cell r="B17">
            <v>196</v>
          </cell>
          <cell r="C17">
            <v>196</v>
          </cell>
          <cell r="D17">
            <v>75010</v>
          </cell>
          <cell r="E17">
            <v>1</v>
          </cell>
          <cell r="F17">
            <v>98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1514</v>
          </cell>
          <cell r="B18">
            <v>392</v>
          </cell>
          <cell r="C18">
            <v>392</v>
          </cell>
          <cell r="D18">
            <v>74010</v>
          </cell>
          <cell r="E18">
            <v>2</v>
          </cell>
          <cell r="F18">
            <v>196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1513</v>
          </cell>
          <cell r="B19">
            <v>300</v>
          </cell>
          <cell r="C19">
            <v>300</v>
          </cell>
          <cell r="D19">
            <v>73010</v>
          </cell>
          <cell r="E19">
            <v>1</v>
          </cell>
          <cell r="F19">
            <v>0</v>
          </cell>
          <cell r="G19">
            <v>6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1520</v>
          </cell>
          <cell r="B20">
            <v>1450</v>
          </cell>
          <cell r="C20">
            <v>1450</v>
          </cell>
          <cell r="D20">
            <v>70010</v>
          </cell>
          <cell r="E20">
            <v>5</v>
          </cell>
          <cell r="F20">
            <v>0</v>
          </cell>
          <cell r="G20">
            <v>26</v>
          </cell>
          <cell r="H20">
            <v>3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1521</v>
          </cell>
          <cell r="B21">
            <v>1016</v>
          </cell>
          <cell r="C21">
            <v>1016</v>
          </cell>
          <cell r="D21">
            <v>71010</v>
          </cell>
          <cell r="E21">
            <v>4</v>
          </cell>
          <cell r="F21">
            <v>283</v>
          </cell>
          <cell r="G21">
            <v>0</v>
          </cell>
          <cell r="H21">
            <v>9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1522</v>
          </cell>
          <cell r="B22">
            <v>434</v>
          </cell>
          <cell r="C22">
            <v>434</v>
          </cell>
          <cell r="D22">
            <v>72010</v>
          </cell>
          <cell r="E22">
            <v>2</v>
          </cell>
          <cell r="F22">
            <v>142</v>
          </cell>
          <cell r="G22">
            <v>0</v>
          </cell>
          <cell r="H22">
            <v>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1525</v>
          </cell>
          <cell r="B23">
            <v>522</v>
          </cell>
          <cell r="C23">
            <v>522</v>
          </cell>
          <cell r="D23">
            <v>75010</v>
          </cell>
          <cell r="E23">
            <v>2</v>
          </cell>
          <cell r="F23">
            <v>142</v>
          </cell>
          <cell r="G23">
            <v>0</v>
          </cell>
          <cell r="H23">
            <v>0</v>
          </cell>
          <cell r="I23">
            <v>14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1524</v>
          </cell>
          <cell r="B24">
            <v>1016</v>
          </cell>
          <cell r="C24">
            <v>1016</v>
          </cell>
          <cell r="D24">
            <v>74010</v>
          </cell>
          <cell r="E24">
            <v>4</v>
          </cell>
          <cell r="F24">
            <v>283</v>
          </cell>
          <cell r="G24">
            <v>9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1523</v>
          </cell>
          <cell r="B25">
            <v>569</v>
          </cell>
          <cell r="C25">
            <v>569</v>
          </cell>
          <cell r="D25">
            <v>73010</v>
          </cell>
          <cell r="E25">
            <v>2</v>
          </cell>
          <cell r="F25">
            <v>0</v>
          </cell>
          <cell r="G25">
            <v>9</v>
          </cell>
          <cell r="H25">
            <v>0</v>
          </cell>
          <cell r="I25">
            <v>7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1530</v>
          </cell>
          <cell r="B26">
            <v>2155</v>
          </cell>
          <cell r="C26">
            <v>2155</v>
          </cell>
          <cell r="D26">
            <v>70010</v>
          </cell>
          <cell r="E26">
            <v>8</v>
          </cell>
          <cell r="F26">
            <v>0</v>
          </cell>
          <cell r="G26">
            <v>34</v>
          </cell>
          <cell r="H26">
            <v>4</v>
          </cell>
          <cell r="I26">
            <v>0</v>
          </cell>
          <cell r="J26">
            <v>15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1531</v>
          </cell>
          <cell r="B27">
            <v>1493</v>
          </cell>
          <cell r="C27">
            <v>1493</v>
          </cell>
          <cell r="D27">
            <v>71010</v>
          </cell>
          <cell r="E27">
            <v>5</v>
          </cell>
          <cell r="F27">
            <v>370</v>
          </cell>
          <cell r="G27">
            <v>0</v>
          </cell>
          <cell r="H27">
            <v>12</v>
          </cell>
          <cell r="I27">
            <v>9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1532</v>
          </cell>
          <cell r="B28">
            <v>723</v>
          </cell>
          <cell r="C28">
            <v>723</v>
          </cell>
          <cell r="D28">
            <v>72010</v>
          </cell>
          <cell r="E28">
            <v>3</v>
          </cell>
          <cell r="F28">
            <v>185</v>
          </cell>
          <cell r="G28">
            <v>0</v>
          </cell>
          <cell r="H28">
            <v>4</v>
          </cell>
          <cell r="I28">
            <v>9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1535</v>
          </cell>
          <cell r="B29">
            <v>931</v>
          </cell>
          <cell r="C29">
            <v>931</v>
          </cell>
          <cell r="D29">
            <v>75010</v>
          </cell>
          <cell r="E29">
            <v>4</v>
          </cell>
          <cell r="F29">
            <v>185</v>
          </cell>
          <cell r="G29">
            <v>0</v>
          </cell>
          <cell r="H29">
            <v>0</v>
          </cell>
          <cell r="I29">
            <v>18</v>
          </cell>
          <cell r="J29">
            <v>15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1534</v>
          </cell>
          <cell r="B30">
            <v>1490</v>
          </cell>
          <cell r="C30">
            <v>1490</v>
          </cell>
          <cell r="D30">
            <v>74010</v>
          </cell>
          <cell r="E30">
            <v>5</v>
          </cell>
          <cell r="F30">
            <v>370</v>
          </cell>
          <cell r="G30">
            <v>11</v>
          </cell>
          <cell r="H30">
            <v>4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1533</v>
          </cell>
          <cell r="B31">
            <v>958</v>
          </cell>
          <cell r="C31">
            <v>958</v>
          </cell>
          <cell r="D31">
            <v>73010</v>
          </cell>
          <cell r="E31">
            <v>4</v>
          </cell>
          <cell r="F31">
            <v>0</v>
          </cell>
          <cell r="G31">
            <v>11</v>
          </cell>
          <cell r="H31">
            <v>0</v>
          </cell>
          <cell r="I31">
            <v>9</v>
          </cell>
          <cell r="J31">
            <v>15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1540</v>
          </cell>
          <cell r="B32">
            <v>2647</v>
          </cell>
          <cell r="C32">
            <v>2647</v>
          </cell>
          <cell r="D32">
            <v>70010</v>
          </cell>
          <cell r="E32">
            <v>9</v>
          </cell>
          <cell r="F32">
            <v>0</v>
          </cell>
          <cell r="G32">
            <v>40</v>
          </cell>
          <cell r="H32">
            <v>5</v>
          </cell>
          <cell r="I32">
            <v>0</v>
          </cell>
          <cell r="J32">
            <v>17</v>
          </cell>
          <cell r="K32">
            <v>12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1541</v>
          </cell>
          <cell r="B33">
            <v>1832</v>
          </cell>
          <cell r="C33">
            <v>1832</v>
          </cell>
          <cell r="D33">
            <v>71010</v>
          </cell>
          <cell r="E33">
            <v>7</v>
          </cell>
          <cell r="F33">
            <v>436</v>
          </cell>
          <cell r="G33">
            <v>0</v>
          </cell>
          <cell r="H33">
            <v>14</v>
          </cell>
          <cell r="I33">
            <v>10</v>
          </cell>
          <cell r="J33">
            <v>0</v>
          </cell>
          <cell r="K33">
            <v>0</v>
          </cell>
          <cell r="L33">
            <v>0</v>
          </cell>
          <cell r="M33">
            <v>10</v>
          </cell>
          <cell r="N33">
            <v>0</v>
          </cell>
        </row>
        <row r="34">
          <cell r="A34" t="str">
            <v>1542</v>
          </cell>
          <cell r="B34">
            <v>946</v>
          </cell>
          <cell r="C34">
            <v>946</v>
          </cell>
          <cell r="D34">
            <v>72010</v>
          </cell>
          <cell r="E34">
            <v>4</v>
          </cell>
          <cell r="F34">
            <v>218</v>
          </cell>
          <cell r="G34">
            <v>0</v>
          </cell>
          <cell r="H34">
            <v>5</v>
          </cell>
          <cell r="I34">
            <v>10</v>
          </cell>
          <cell r="J34">
            <v>0</v>
          </cell>
          <cell r="K34">
            <v>0</v>
          </cell>
          <cell r="L34">
            <v>0</v>
          </cell>
          <cell r="M34">
            <v>10</v>
          </cell>
          <cell r="N34">
            <v>0</v>
          </cell>
        </row>
        <row r="35">
          <cell r="A35" t="str">
            <v>1545</v>
          </cell>
          <cell r="B35">
            <v>1136</v>
          </cell>
          <cell r="C35">
            <v>1136</v>
          </cell>
          <cell r="D35">
            <v>75010</v>
          </cell>
          <cell r="E35">
            <v>4</v>
          </cell>
          <cell r="F35">
            <v>218</v>
          </cell>
          <cell r="G35">
            <v>0</v>
          </cell>
          <cell r="H35">
            <v>0</v>
          </cell>
          <cell r="I35">
            <v>21</v>
          </cell>
          <cell r="J35">
            <v>17</v>
          </cell>
          <cell r="K35">
            <v>6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1544</v>
          </cell>
          <cell r="B36">
            <v>1862</v>
          </cell>
          <cell r="C36">
            <v>1862</v>
          </cell>
          <cell r="D36">
            <v>74010</v>
          </cell>
          <cell r="E36">
            <v>7</v>
          </cell>
          <cell r="F36">
            <v>436</v>
          </cell>
          <cell r="G36">
            <v>13</v>
          </cell>
          <cell r="H36">
            <v>5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10</v>
          </cell>
          <cell r="N36">
            <v>0</v>
          </cell>
        </row>
        <row r="37">
          <cell r="A37" t="str">
            <v>1543</v>
          </cell>
          <cell r="B37">
            <v>1217</v>
          </cell>
          <cell r="C37">
            <v>1217</v>
          </cell>
          <cell r="D37">
            <v>73010</v>
          </cell>
          <cell r="E37">
            <v>5</v>
          </cell>
          <cell r="F37">
            <v>0</v>
          </cell>
          <cell r="G37">
            <v>13</v>
          </cell>
          <cell r="H37">
            <v>0</v>
          </cell>
          <cell r="I37">
            <v>10</v>
          </cell>
          <cell r="J37">
            <v>17</v>
          </cell>
          <cell r="K37">
            <v>12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3010</v>
          </cell>
          <cell r="B38">
            <v>1800</v>
          </cell>
          <cell r="C38">
            <v>1800</v>
          </cell>
          <cell r="D38">
            <v>70010</v>
          </cell>
          <cell r="E38">
            <v>6</v>
          </cell>
          <cell r="F38">
            <v>0</v>
          </cell>
          <cell r="G38">
            <v>36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3011</v>
          </cell>
          <cell r="B39">
            <v>784</v>
          </cell>
          <cell r="C39">
            <v>784</v>
          </cell>
          <cell r="D39">
            <v>71010</v>
          </cell>
          <cell r="E39">
            <v>3</v>
          </cell>
          <cell r="F39">
            <v>392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3012</v>
          </cell>
          <cell r="B40">
            <v>392</v>
          </cell>
          <cell r="C40">
            <v>392</v>
          </cell>
          <cell r="D40">
            <v>72010</v>
          </cell>
          <cell r="E40">
            <v>2</v>
          </cell>
          <cell r="F40">
            <v>196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3015</v>
          </cell>
          <cell r="B41">
            <v>392</v>
          </cell>
          <cell r="C41">
            <v>392</v>
          </cell>
          <cell r="D41">
            <v>75010</v>
          </cell>
          <cell r="E41">
            <v>2</v>
          </cell>
          <cell r="F41">
            <v>196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3014</v>
          </cell>
          <cell r="B42">
            <v>784</v>
          </cell>
          <cell r="C42">
            <v>784</v>
          </cell>
          <cell r="D42">
            <v>74010</v>
          </cell>
          <cell r="E42">
            <v>3</v>
          </cell>
          <cell r="F42">
            <v>392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3013</v>
          </cell>
          <cell r="B43">
            <v>600</v>
          </cell>
          <cell r="C43">
            <v>600</v>
          </cell>
          <cell r="D43">
            <v>73010</v>
          </cell>
          <cell r="E43">
            <v>2</v>
          </cell>
          <cell r="F43">
            <v>0</v>
          </cell>
          <cell r="G43">
            <v>12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3020</v>
          </cell>
          <cell r="B44">
            <v>2900</v>
          </cell>
          <cell r="C44">
            <v>2900</v>
          </cell>
          <cell r="D44">
            <v>70010</v>
          </cell>
          <cell r="E44">
            <v>10</v>
          </cell>
          <cell r="F44">
            <v>0</v>
          </cell>
          <cell r="G44">
            <v>52</v>
          </cell>
          <cell r="H44">
            <v>6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3021</v>
          </cell>
          <cell r="B45">
            <v>2082</v>
          </cell>
          <cell r="C45">
            <v>2082</v>
          </cell>
          <cell r="D45">
            <v>71010</v>
          </cell>
          <cell r="E45">
            <v>7</v>
          </cell>
          <cell r="F45">
            <v>566</v>
          </cell>
          <cell r="G45">
            <v>0</v>
          </cell>
          <cell r="H45">
            <v>19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3022</v>
          </cell>
          <cell r="B46">
            <v>866</v>
          </cell>
          <cell r="C46">
            <v>866</v>
          </cell>
          <cell r="D46">
            <v>72010</v>
          </cell>
          <cell r="E46">
            <v>3</v>
          </cell>
          <cell r="F46">
            <v>283</v>
          </cell>
          <cell r="G46">
            <v>0</v>
          </cell>
          <cell r="H46">
            <v>6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3025</v>
          </cell>
          <cell r="B47">
            <v>1025</v>
          </cell>
          <cell r="C47">
            <v>1025</v>
          </cell>
          <cell r="D47">
            <v>75010</v>
          </cell>
          <cell r="E47">
            <v>4</v>
          </cell>
          <cell r="F47">
            <v>283</v>
          </cell>
          <cell r="G47">
            <v>0</v>
          </cell>
          <cell r="H47">
            <v>0</v>
          </cell>
          <cell r="I47">
            <v>27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3024</v>
          </cell>
          <cell r="B48">
            <v>1982</v>
          </cell>
          <cell r="C48">
            <v>1982</v>
          </cell>
          <cell r="D48">
            <v>74010</v>
          </cell>
          <cell r="E48">
            <v>7</v>
          </cell>
          <cell r="F48">
            <v>566</v>
          </cell>
          <cell r="G48">
            <v>17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3023</v>
          </cell>
          <cell r="B49">
            <v>1088</v>
          </cell>
          <cell r="C49">
            <v>1088</v>
          </cell>
          <cell r="D49">
            <v>73010</v>
          </cell>
          <cell r="E49">
            <v>4</v>
          </cell>
          <cell r="F49">
            <v>0</v>
          </cell>
          <cell r="G49">
            <v>17</v>
          </cell>
          <cell r="H49">
            <v>0</v>
          </cell>
          <cell r="I49">
            <v>14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3030</v>
          </cell>
          <cell r="B50">
            <v>4310</v>
          </cell>
          <cell r="C50">
            <v>4310</v>
          </cell>
          <cell r="D50">
            <v>70010</v>
          </cell>
          <cell r="E50">
            <v>15</v>
          </cell>
          <cell r="F50">
            <v>0</v>
          </cell>
          <cell r="G50">
            <v>68</v>
          </cell>
          <cell r="H50">
            <v>8</v>
          </cell>
          <cell r="I50">
            <v>0</v>
          </cell>
          <cell r="J50">
            <v>30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3031</v>
          </cell>
          <cell r="B51">
            <v>2986</v>
          </cell>
          <cell r="C51">
            <v>2986</v>
          </cell>
          <cell r="D51">
            <v>71010</v>
          </cell>
          <cell r="E51">
            <v>10</v>
          </cell>
          <cell r="F51">
            <v>740</v>
          </cell>
          <cell r="G51">
            <v>0</v>
          </cell>
          <cell r="H51">
            <v>24</v>
          </cell>
          <cell r="I51">
            <v>18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3032</v>
          </cell>
          <cell r="B52">
            <v>1446</v>
          </cell>
          <cell r="C52">
            <v>1446</v>
          </cell>
          <cell r="D52">
            <v>72010</v>
          </cell>
          <cell r="E52">
            <v>5</v>
          </cell>
          <cell r="F52">
            <v>370</v>
          </cell>
          <cell r="G52">
            <v>0</v>
          </cell>
          <cell r="H52">
            <v>8</v>
          </cell>
          <cell r="I52">
            <v>18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3035</v>
          </cell>
          <cell r="B53">
            <v>1845</v>
          </cell>
          <cell r="C53">
            <v>1845</v>
          </cell>
          <cell r="D53">
            <v>75010</v>
          </cell>
          <cell r="E53">
            <v>7</v>
          </cell>
          <cell r="F53">
            <v>370</v>
          </cell>
          <cell r="G53">
            <v>0</v>
          </cell>
          <cell r="H53">
            <v>0</v>
          </cell>
          <cell r="I53">
            <v>35</v>
          </cell>
          <cell r="J53">
            <v>30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3034</v>
          </cell>
          <cell r="B54">
            <v>3030</v>
          </cell>
          <cell r="C54">
            <v>3030</v>
          </cell>
          <cell r="D54">
            <v>74010</v>
          </cell>
          <cell r="E54">
            <v>11</v>
          </cell>
          <cell r="F54">
            <v>740</v>
          </cell>
          <cell r="G54">
            <v>23</v>
          </cell>
          <cell r="H54">
            <v>8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3033</v>
          </cell>
          <cell r="B55">
            <v>1966</v>
          </cell>
          <cell r="C55">
            <v>1966</v>
          </cell>
          <cell r="D55">
            <v>73010</v>
          </cell>
          <cell r="E55">
            <v>7</v>
          </cell>
          <cell r="F55">
            <v>0</v>
          </cell>
          <cell r="G55">
            <v>23</v>
          </cell>
          <cell r="H55">
            <v>0</v>
          </cell>
          <cell r="I55">
            <v>18</v>
          </cell>
          <cell r="J55">
            <v>30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3040</v>
          </cell>
          <cell r="B56">
            <v>5320</v>
          </cell>
          <cell r="C56">
            <v>5320</v>
          </cell>
          <cell r="D56">
            <v>70010</v>
          </cell>
          <cell r="E56">
            <v>18</v>
          </cell>
          <cell r="F56">
            <v>0</v>
          </cell>
          <cell r="G56">
            <v>80</v>
          </cell>
          <cell r="H56">
            <v>10</v>
          </cell>
          <cell r="I56">
            <v>0</v>
          </cell>
          <cell r="J56">
            <v>35</v>
          </cell>
          <cell r="K56">
            <v>25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3041</v>
          </cell>
          <cell r="B57">
            <v>3738</v>
          </cell>
          <cell r="C57">
            <v>3738</v>
          </cell>
          <cell r="D57">
            <v>71010</v>
          </cell>
          <cell r="E57">
            <v>13</v>
          </cell>
          <cell r="F57">
            <v>871</v>
          </cell>
          <cell r="G57">
            <v>0</v>
          </cell>
          <cell r="H57">
            <v>29</v>
          </cell>
          <cell r="I57">
            <v>21</v>
          </cell>
          <cell r="J57">
            <v>0</v>
          </cell>
          <cell r="K57">
            <v>0</v>
          </cell>
          <cell r="L57">
            <v>0</v>
          </cell>
          <cell r="M57">
            <v>21</v>
          </cell>
          <cell r="N57">
            <v>0</v>
          </cell>
        </row>
        <row r="58">
          <cell r="A58" t="str">
            <v>3042</v>
          </cell>
          <cell r="B58">
            <v>1918</v>
          </cell>
          <cell r="C58">
            <v>1918</v>
          </cell>
          <cell r="D58">
            <v>72010</v>
          </cell>
          <cell r="E58">
            <v>7</v>
          </cell>
          <cell r="F58">
            <v>436</v>
          </cell>
          <cell r="G58">
            <v>0</v>
          </cell>
          <cell r="H58">
            <v>10</v>
          </cell>
          <cell r="I58">
            <v>21</v>
          </cell>
          <cell r="J58">
            <v>0</v>
          </cell>
          <cell r="K58">
            <v>0</v>
          </cell>
          <cell r="L58">
            <v>0</v>
          </cell>
          <cell r="M58">
            <v>21</v>
          </cell>
          <cell r="N58">
            <v>0</v>
          </cell>
        </row>
        <row r="59">
          <cell r="A59" t="str">
            <v>3045</v>
          </cell>
          <cell r="B59">
            <v>2289</v>
          </cell>
          <cell r="C59">
            <v>2289</v>
          </cell>
          <cell r="D59">
            <v>75010</v>
          </cell>
          <cell r="E59">
            <v>8</v>
          </cell>
          <cell r="F59">
            <v>436</v>
          </cell>
          <cell r="G59">
            <v>0</v>
          </cell>
          <cell r="H59">
            <v>0</v>
          </cell>
          <cell r="I59">
            <v>42</v>
          </cell>
          <cell r="J59">
            <v>35</v>
          </cell>
          <cell r="K59">
            <v>12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3044</v>
          </cell>
          <cell r="B60">
            <v>3781</v>
          </cell>
          <cell r="C60">
            <v>3781</v>
          </cell>
          <cell r="D60">
            <v>74010</v>
          </cell>
          <cell r="E60">
            <v>13</v>
          </cell>
          <cell r="F60">
            <v>871</v>
          </cell>
          <cell r="G60">
            <v>27</v>
          </cell>
          <cell r="H60">
            <v>10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21</v>
          </cell>
          <cell r="N60">
            <v>0</v>
          </cell>
        </row>
        <row r="61">
          <cell r="A61" t="str">
            <v>3043</v>
          </cell>
          <cell r="B61">
            <v>2527</v>
          </cell>
          <cell r="C61">
            <v>2527</v>
          </cell>
          <cell r="D61">
            <v>73010</v>
          </cell>
          <cell r="E61">
            <v>9</v>
          </cell>
          <cell r="F61">
            <v>0</v>
          </cell>
          <cell r="G61">
            <v>27</v>
          </cell>
          <cell r="H61">
            <v>0</v>
          </cell>
          <cell r="I61">
            <v>21</v>
          </cell>
          <cell r="J61">
            <v>35</v>
          </cell>
          <cell r="K61">
            <v>25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4510</v>
          </cell>
          <cell r="B62">
            <v>3600</v>
          </cell>
          <cell r="C62">
            <v>3600</v>
          </cell>
          <cell r="D62">
            <v>70010</v>
          </cell>
          <cell r="E62">
            <v>12</v>
          </cell>
          <cell r="F62">
            <v>0</v>
          </cell>
          <cell r="G62">
            <v>72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4511</v>
          </cell>
          <cell r="B63">
            <v>1568</v>
          </cell>
          <cell r="C63">
            <v>1568</v>
          </cell>
          <cell r="D63">
            <v>71010</v>
          </cell>
          <cell r="E63">
            <v>6</v>
          </cell>
          <cell r="F63">
            <v>784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4512</v>
          </cell>
          <cell r="B64">
            <v>784</v>
          </cell>
          <cell r="C64">
            <v>784</v>
          </cell>
          <cell r="D64">
            <v>72010</v>
          </cell>
          <cell r="E64">
            <v>3</v>
          </cell>
          <cell r="F64">
            <v>392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4515</v>
          </cell>
          <cell r="B65">
            <v>784</v>
          </cell>
          <cell r="C65">
            <v>784</v>
          </cell>
          <cell r="D65">
            <v>75010</v>
          </cell>
          <cell r="E65">
            <v>3</v>
          </cell>
          <cell r="F65">
            <v>392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4514</v>
          </cell>
          <cell r="B66">
            <v>1568</v>
          </cell>
          <cell r="C66">
            <v>1568</v>
          </cell>
          <cell r="D66">
            <v>74010</v>
          </cell>
          <cell r="E66">
            <v>6</v>
          </cell>
          <cell r="F66">
            <v>784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4513</v>
          </cell>
          <cell r="B67">
            <v>1200</v>
          </cell>
          <cell r="C67">
            <v>1200</v>
          </cell>
          <cell r="D67">
            <v>73010</v>
          </cell>
          <cell r="E67">
            <v>4</v>
          </cell>
          <cell r="F67">
            <v>0</v>
          </cell>
          <cell r="G67">
            <v>24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4520</v>
          </cell>
          <cell r="B68">
            <v>5800</v>
          </cell>
          <cell r="C68">
            <v>5800</v>
          </cell>
          <cell r="D68">
            <v>70010</v>
          </cell>
          <cell r="E68">
            <v>20</v>
          </cell>
          <cell r="F68">
            <v>0</v>
          </cell>
          <cell r="G68">
            <v>104</v>
          </cell>
          <cell r="H68">
            <v>12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4521</v>
          </cell>
          <cell r="B69">
            <v>4114</v>
          </cell>
          <cell r="C69">
            <v>4114</v>
          </cell>
          <cell r="D69">
            <v>71010</v>
          </cell>
          <cell r="E69">
            <v>14</v>
          </cell>
          <cell r="F69">
            <v>1132</v>
          </cell>
          <cell r="G69">
            <v>0</v>
          </cell>
          <cell r="H69">
            <v>37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4522</v>
          </cell>
          <cell r="B70">
            <v>1732</v>
          </cell>
          <cell r="C70">
            <v>1732</v>
          </cell>
          <cell r="D70">
            <v>72010</v>
          </cell>
          <cell r="E70">
            <v>6</v>
          </cell>
          <cell r="F70">
            <v>566</v>
          </cell>
          <cell r="G70">
            <v>0</v>
          </cell>
          <cell r="H70">
            <v>12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4525</v>
          </cell>
          <cell r="B71">
            <v>2050</v>
          </cell>
          <cell r="C71">
            <v>2050</v>
          </cell>
          <cell r="D71">
            <v>75010</v>
          </cell>
          <cell r="E71">
            <v>7</v>
          </cell>
          <cell r="F71">
            <v>566</v>
          </cell>
          <cell r="G71">
            <v>0</v>
          </cell>
          <cell r="H71">
            <v>0</v>
          </cell>
          <cell r="I71">
            <v>54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4524</v>
          </cell>
          <cell r="B72">
            <v>4014</v>
          </cell>
          <cell r="C72">
            <v>4014</v>
          </cell>
          <cell r="D72">
            <v>74010</v>
          </cell>
          <cell r="E72">
            <v>14</v>
          </cell>
          <cell r="F72">
            <v>1132</v>
          </cell>
          <cell r="G72">
            <v>35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4523</v>
          </cell>
          <cell r="B73">
            <v>2209</v>
          </cell>
          <cell r="C73">
            <v>2209</v>
          </cell>
          <cell r="D73">
            <v>73010</v>
          </cell>
          <cell r="E73">
            <v>8</v>
          </cell>
          <cell r="F73">
            <v>0</v>
          </cell>
          <cell r="G73">
            <v>35</v>
          </cell>
          <cell r="H73">
            <v>0</v>
          </cell>
          <cell r="I73">
            <v>27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4530</v>
          </cell>
          <cell r="B74">
            <v>8553</v>
          </cell>
          <cell r="C74">
            <v>8553</v>
          </cell>
          <cell r="D74">
            <v>70010</v>
          </cell>
          <cell r="E74">
            <v>29</v>
          </cell>
          <cell r="F74">
            <v>0</v>
          </cell>
          <cell r="G74">
            <v>135</v>
          </cell>
          <cell r="H74">
            <v>16</v>
          </cell>
          <cell r="I74">
            <v>0</v>
          </cell>
          <cell r="J74">
            <v>59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4531</v>
          </cell>
          <cell r="B75">
            <v>6007</v>
          </cell>
          <cell r="C75">
            <v>6007</v>
          </cell>
          <cell r="D75">
            <v>71010</v>
          </cell>
          <cell r="E75">
            <v>21</v>
          </cell>
          <cell r="F75">
            <v>1481</v>
          </cell>
          <cell r="G75">
            <v>0</v>
          </cell>
          <cell r="H75">
            <v>49</v>
          </cell>
          <cell r="I75">
            <v>35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4532</v>
          </cell>
          <cell r="B76">
            <v>2875</v>
          </cell>
          <cell r="C76">
            <v>2875</v>
          </cell>
          <cell r="D76">
            <v>72010</v>
          </cell>
          <cell r="E76">
            <v>10</v>
          </cell>
          <cell r="F76">
            <v>740</v>
          </cell>
          <cell r="G76">
            <v>0</v>
          </cell>
          <cell r="H76">
            <v>16</v>
          </cell>
          <cell r="I76">
            <v>35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4535</v>
          </cell>
          <cell r="B77">
            <v>3690</v>
          </cell>
          <cell r="C77">
            <v>3690</v>
          </cell>
          <cell r="D77">
            <v>75010</v>
          </cell>
          <cell r="E77">
            <v>13</v>
          </cell>
          <cell r="F77">
            <v>740</v>
          </cell>
          <cell r="G77">
            <v>0</v>
          </cell>
          <cell r="H77">
            <v>0</v>
          </cell>
          <cell r="I77">
            <v>71</v>
          </cell>
          <cell r="J77">
            <v>59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4534</v>
          </cell>
          <cell r="B78">
            <v>6012</v>
          </cell>
          <cell r="C78">
            <v>6012</v>
          </cell>
          <cell r="D78">
            <v>74010</v>
          </cell>
          <cell r="E78">
            <v>21</v>
          </cell>
          <cell r="F78">
            <v>1481</v>
          </cell>
          <cell r="G78">
            <v>45</v>
          </cell>
          <cell r="H78">
            <v>16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4533</v>
          </cell>
          <cell r="B79">
            <v>3848</v>
          </cell>
          <cell r="C79">
            <v>3848</v>
          </cell>
          <cell r="D79">
            <v>73010</v>
          </cell>
          <cell r="E79">
            <v>13</v>
          </cell>
          <cell r="F79">
            <v>0</v>
          </cell>
          <cell r="G79">
            <v>45</v>
          </cell>
          <cell r="H79">
            <v>0</v>
          </cell>
          <cell r="I79">
            <v>35</v>
          </cell>
          <cell r="J79">
            <v>59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4540</v>
          </cell>
          <cell r="B80">
            <v>10514</v>
          </cell>
          <cell r="C80">
            <v>10514</v>
          </cell>
          <cell r="D80">
            <v>70010</v>
          </cell>
          <cell r="E80">
            <v>36</v>
          </cell>
          <cell r="F80">
            <v>0</v>
          </cell>
          <cell r="G80">
            <v>159</v>
          </cell>
          <cell r="H80">
            <v>19</v>
          </cell>
          <cell r="I80">
            <v>0</v>
          </cell>
          <cell r="J80">
            <v>69</v>
          </cell>
          <cell r="K80">
            <v>49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4541</v>
          </cell>
          <cell r="B81">
            <v>7417</v>
          </cell>
          <cell r="C81">
            <v>7417</v>
          </cell>
          <cell r="D81">
            <v>71010</v>
          </cell>
          <cell r="E81">
            <v>25</v>
          </cell>
          <cell r="F81">
            <v>1742</v>
          </cell>
          <cell r="G81">
            <v>0</v>
          </cell>
          <cell r="H81">
            <v>57</v>
          </cell>
          <cell r="I81">
            <v>42</v>
          </cell>
          <cell r="J81">
            <v>0</v>
          </cell>
          <cell r="K81">
            <v>0</v>
          </cell>
          <cell r="L81">
            <v>0</v>
          </cell>
          <cell r="M81">
            <v>41</v>
          </cell>
          <cell r="N81">
            <v>0</v>
          </cell>
        </row>
        <row r="82">
          <cell r="A82" t="str">
            <v>4542</v>
          </cell>
          <cell r="B82">
            <v>3775</v>
          </cell>
          <cell r="C82">
            <v>3775</v>
          </cell>
          <cell r="D82">
            <v>72010</v>
          </cell>
          <cell r="E82">
            <v>13</v>
          </cell>
          <cell r="F82">
            <v>871</v>
          </cell>
          <cell r="G82">
            <v>0</v>
          </cell>
          <cell r="H82">
            <v>19</v>
          </cell>
          <cell r="I82">
            <v>42</v>
          </cell>
          <cell r="J82">
            <v>0</v>
          </cell>
          <cell r="K82">
            <v>0</v>
          </cell>
          <cell r="L82">
            <v>0</v>
          </cell>
          <cell r="M82">
            <v>41</v>
          </cell>
          <cell r="N82">
            <v>0</v>
          </cell>
        </row>
        <row r="83">
          <cell r="A83" t="str">
            <v>4545</v>
          </cell>
          <cell r="B83">
            <v>4551</v>
          </cell>
          <cell r="C83">
            <v>4551</v>
          </cell>
          <cell r="D83">
            <v>75010</v>
          </cell>
          <cell r="E83">
            <v>16</v>
          </cell>
          <cell r="F83">
            <v>871</v>
          </cell>
          <cell r="G83">
            <v>0</v>
          </cell>
          <cell r="H83">
            <v>0</v>
          </cell>
          <cell r="I83">
            <v>83</v>
          </cell>
          <cell r="J83">
            <v>69</v>
          </cell>
          <cell r="K83">
            <v>25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4544</v>
          </cell>
          <cell r="B84">
            <v>7453</v>
          </cell>
          <cell r="C84">
            <v>7453</v>
          </cell>
          <cell r="D84">
            <v>74010</v>
          </cell>
          <cell r="E84">
            <v>25</v>
          </cell>
          <cell r="F84">
            <v>1742</v>
          </cell>
          <cell r="G84">
            <v>53</v>
          </cell>
          <cell r="H84">
            <v>19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41</v>
          </cell>
          <cell r="N84">
            <v>0</v>
          </cell>
        </row>
        <row r="85">
          <cell r="A85" t="str">
            <v>4543</v>
          </cell>
          <cell r="B85">
            <v>4978</v>
          </cell>
          <cell r="C85">
            <v>4978</v>
          </cell>
          <cell r="D85">
            <v>73010</v>
          </cell>
          <cell r="E85">
            <v>17</v>
          </cell>
          <cell r="F85">
            <v>0</v>
          </cell>
          <cell r="G85">
            <v>53</v>
          </cell>
          <cell r="H85">
            <v>0</v>
          </cell>
          <cell r="I85">
            <v>42</v>
          </cell>
          <cell r="J85">
            <v>69</v>
          </cell>
          <cell r="K85">
            <v>49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6010</v>
          </cell>
          <cell r="B86">
            <v>5400</v>
          </cell>
          <cell r="C86">
            <v>5400</v>
          </cell>
          <cell r="D86">
            <v>70010</v>
          </cell>
          <cell r="E86">
            <v>18</v>
          </cell>
          <cell r="F86">
            <v>0</v>
          </cell>
          <cell r="G86">
            <v>108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6011</v>
          </cell>
          <cell r="B87">
            <v>2352</v>
          </cell>
          <cell r="C87">
            <v>2352</v>
          </cell>
          <cell r="D87">
            <v>71010</v>
          </cell>
          <cell r="E87">
            <v>8</v>
          </cell>
          <cell r="F87">
            <v>1176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6012</v>
          </cell>
          <cell r="B88">
            <v>1176</v>
          </cell>
          <cell r="C88">
            <v>1176</v>
          </cell>
          <cell r="D88">
            <v>72010</v>
          </cell>
          <cell r="E88">
            <v>4</v>
          </cell>
          <cell r="F88">
            <v>588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6015</v>
          </cell>
          <cell r="B89">
            <v>1176</v>
          </cell>
          <cell r="C89">
            <v>1176</v>
          </cell>
          <cell r="D89">
            <v>75010</v>
          </cell>
          <cell r="E89">
            <v>4</v>
          </cell>
          <cell r="F89">
            <v>588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6014</v>
          </cell>
          <cell r="B90">
            <v>2352</v>
          </cell>
          <cell r="C90">
            <v>2352</v>
          </cell>
          <cell r="D90">
            <v>74010</v>
          </cell>
          <cell r="E90">
            <v>8</v>
          </cell>
          <cell r="F90">
            <v>1176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6013</v>
          </cell>
          <cell r="B91">
            <v>1800</v>
          </cell>
          <cell r="C91">
            <v>1800</v>
          </cell>
          <cell r="D91">
            <v>73010</v>
          </cell>
          <cell r="E91">
            <v>6</v>
          </cell>
          <cell r="F91">
            <v>0</v>
          </cell>
          <cell r="G91">
            <v>36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6020</v>
          </cell>
          <cell r="B92">
            <v>8700</v>
          </cell>
          <cell r="C92">
            <v>8700</v>
          </cell>
          <cell r="D92">
            <v>70010</v>
          </cell>
          <cell r="E92">
            <v>29</v>
          </cell>
          <cell r="F92">
            <v>0</v>
          </cell>
          <cell r="G92">
            <v>155</v>
          </cell>
          <cell r="H92">
            <v>19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6021</v>
          </cell>
          <cell r="B93">
            <v>6198</v>
          </cell>
          <cell r="C93">
            <v>6198</v>
          </cell>
          <cell r="D93">
            <v>71010</v>
          </cell>
          <cell r="E93">
            <v>21</v>
          </cell>
          <cell r="F93">
            <v>1699</v>
          </cell>
          <cell r="G93">
            <v>0</v>
          </cell>
          <cell r="H93">
            <v>56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6022</v>
          </cell>
          <cell r="B94">
            <v>2648</v>
          </cell>
          <cell r="C94">
            <v>2648</v>
          </cell>
          <cell r="D94">
            <v>72010</v>
          </cell>
          <cell r="E94">
            <v>9</v>
          </cell>
          <cell r="F94">
            <v>849</v>
          </cell>
          <cell r="G94">
            <v>0</v>
          </cell>
          <cell r="H94">
            <v>19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6025</v>
          </cell>
          <cell r="B95">
            <v>3075</v>
          </cell>
          <cell r="C95">
            <v>3075</v>
          </cell>
          <cell r="D95">
            <v>75010</v>
          </cell>
          <cell r="E95">
            <v>11</v>
          </cell>
          <cell r="F95">
            <v>849</v>
          </cell>
          <cell r="G95">
            <v>0</v>
          </cell>
          <cell r="H95">
            <v>0</v>
          </cell>
          <cell r="I95">
            <v>81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6024</v>
          </cell>
          <cell r="B96">
            <v>5998</v>
          </cell>
          <cell r="C96">
            <v>5998</v>
          </cell>
          <cell r="D96">
            <v>74010</v>
          </cell>
          <cell r="E96">
            <v>20</v>
          </cell>
          <cell r="F96">
            <v>1699</v>
          </cell>
          <cell r="G96">
            <v>52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6023</v>
          </cell>
          <cell r="B97">
            <v>3297</v>
          </cell>
          <cell r="C97">
            <v>3297</v>
          </cell>
          <cell r="D97">
            <v>73010</v>
          </cell>
          <cell r="E97">
            <v>11</v>
          </cell>
          <cell r="F97">
            <v>0</v>
          </cell>
          <cell r="G97">
            <v>52</v>
          </cell>
          <cell r="H97">
            <v>0</v>
          </cell>
          <cell r="I97">
            <v>41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</sheetData>
      <sheetData sheetId="5"/>
      <sheetData sheetId="6"/>
      <sheetData sheetId="7">
        <row r="31">
          <cell r="A31" t="str">
            <v>ID</v>
          </cell>
          <cell r="B31" t="str">
            <v>品质</v>
          </cell>
          <cell r="C31" t="str">
            <v>部位</v>
          </cell>
          <cell r="D31" t="str">
            <v>装备等级</v>
          </cell>
          <cell r="E31" t="str">
            <v>生命</v>
          </cell>
          <cell r="F31" t="str">
            <v>攻击</v>
          </cell>
          <cell r="G31" t="str">
            <v>防御</v>
          </cell>
          <cell r="H31" t="str">
            <v>闪避值</v>
          </cell>
          <cell r="I31" t="str">
            <v>命中值</v>
          </cell>
          <cell r="J31" t="str">
            <v>暴击值</v>
          </cell>
          <cell r="K31" t="str">
            <v>暴击倍数百分比</v>
          </cell>
          <cell r="L31" t="str">
            <v>韧性值</v>
          </cell>
          <cell r="M31" t="str">
            <v>减伤</v>
          </cell>
          <cell r="N31" t="str">
            <v>伤害加成</v>
          </cell>
          <cell r="O31" t="str">
            <v>生命</v>
          </cell>
          <cell r="P31" t="str">
            <v>攻击</v>
          </cell>
          <cell r="Q31" t="str">
            <v>防御</v>
          </cell>
          <cell r="R31" t="str">
            <v>闪避值</v>
          </cell>
          <cell r="S31" t="str">
            <v>命中值</v>
          </cell>
          <cell r="T31" t="str">
            <v>暴击值</v>
          </cell>
          <cell r="U31" t="str">
            <v>暴击倍数百分比</v>
          </cell>
          <cell r="V31" t="str">
            <v>韧性值</v>
          </cell>
          <cell r="W31" t="str">
            <v>减伤</v>
          </cell>
          <cell r="X31" t="str">
            <v>伤害加成</v>
          </cell>
        </row>
        <row r="32">
          <cell r="A32" t="str">
            <v>500</v>
          </cell>
          <cell r="B32">
            <v>0</v>
          </cell>
          <cell r="C32" t="str">
            <v>武器</v>
          </cell>
          <cell r="D32">
            <v>5</v>
          </cell>
          <cell r="E32">
            <v>0</v>
          </cell>
          <cell r="F32">
            <v>14.932414973262038</v>
          </cell>
          <cell r="G32">
            <v>0</v>
          </cell>
          <cell r="H32">
            <v>0</v>
          </cell>
          <cell r="I32">
            <v>0</v>
          </cell>
          <cell r="J32">
            <v>9.2592592592592595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</row>
        <row r="33">
          <cell r="A33" t="str">
            <v>501</v>
          </cell>
          <cell r="B33">
            <v>0</v>
          </cell>
          <cell r="C33" t="str">
            <v>衣服</v>
          </cell>
          <cell r="D33">
            <v>5</v>
          </cell>
          <cell r="E33">
            <v>235.18895891904336</v>
          </cell>
          <cell r="F33">
            <v>0</v>
          </cell>
          <cell r="G33">
            <v>5.1620780589254771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</row>
        <row r="34">
          <cell r="A34" t="str">
            <v>502</v>
          </cell>
          <cell r="B34">
            <v>0</v>
          </cell>
          <cell r="C34" t="str">
            <v>裤子</v>
          </cell>
          <cell r="D34">
            <v>5</v>
          </cell>
          <cell r="E34">
            <v>0</v>
          </cell>
          <cell r="F34">
            <v>0</v>
          </cell>
          <cell r="G34">
            <v>3.4413853726169847</v>
          </cell>
          <cell r="H34">
            <v>5.208333333333333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</row>
        <row r="35">
          <cell r="A35" t="str">
            <v>505</v>
          </cell>
          <cell r="B35">
            <v>0</v>
          </cell>
          <cell r="C35" t="str">
            <v>鞋子</v>
          </cell>
          <cell r="D35">
            <v>5</v>
          </cell>
          <cell r="E35">
            <v>78.396319639681124</v>
          </cell>
          <cell r="F35">
            <v>0</v>
          </cell>
          <cell r="G35">
            <v>0</v>
          </cell>
          <cell r="H35">
            <v>10.416666666666666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</row>
        <row r="36">
          <cell r="A36" t="str">
            <v>504</v>
          </cell>
          <cell r="B36">
            <v>0</v>
          </cell>
          <cell r="C36" t="str">
            <v>腰带</v>
          </cell>
          <cell r="D36">
            <v>5</v>
          </cell>
          <cell r="E36">
            <v>78.396319639681124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9.2592592592592595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</row>
        <row r="37">
          <cell r="A37" t="str">
            <v>503</v>
          </cell>
          <cell r="B37">
            <v>0</v>
          </cell>
          <cell r="C37" t="str">
            <v>项链</v>
          </cell>
          <cell r="D37">
            <v>5</v>
          </cell>
          <cell r="E37">
            <v>0</v>
          </cell>
          <cell r="F37">
            <v>4.9774716577540126</v>
          </cell>
          <cell r="G37">
            <v>0</v>
          </cell>
          <cell r="H37">
            <v>0</v>
          </cell>
          <cell r="I37">
            <v>15.625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</row>
        <row r="38">
          <cell r="A38" t="str">
            <v>510</v>
          </cell>
          <cell r="B38">
            <v>1</v>
          </cell>
          <cell r="C38" t="str">
            <v>武器</v>
          </cell>
          <cell r="D38">
            <v>5</v>
          </cell>
          <cell r="E38">
            <v>0</v>
          </cell>
          <cell r="F38">
            <v>22.398622459893055</v>
          </cell>
          <cell r="G38">
            <v>0</v>
          </cell>
          <cell r="H38">
            <v>0</v>
          </cell>
          <cell r="I38">
            <v>0</v>
          </cell>
          <cell r="J38">
            <v>13.888888888888888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1.7918897967914444</v>
          </cell>
          <cell r="Q38">
            <v>0.21508658578856155</v>
          </cell>
          <cell r="R38">
            <v>0</v>
          </cell>
          <cell r="S38">
            <v>0.78125</v>
          </cell>
          <cell r="T38">
            <v>0.55555555555555558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</row>
        <row r="39">
          <cell r="A39" t="str">
            <v>511</v>
          </cell>
          <cell r="B39">
            <v>1</v>
          </cell>
          <cell r="C39" t="str">
            <v>衣服</v>
          </cell>
          <cell r="D39">
            <v>5</v>
          </cell>
          <cell r="E39">
            <v>352.78343837856499</v>
          </cell>
          <cell r="F39">
            <v>0</v>
          </cell>
          <cell r="G39">
            <v>7.7431170883882157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19.599079909920277</v>
          </cell>
          <cell r="P39">
            <v>0</v>
          </cell>
          <cell r="Q39">
            <v>0.64525975736568464</v>
          </cell>
          <cell r="R39">
            <v>0.46875</v>
          </cell>
          <cell r="S39">
            <v>0</v>
          </cell>
          <cell r="T39">
            <v>0</v>
          </cell>
          <cell r="U39">
            <v>0</v>
          </cell>
          <cell r="V39">
            <v>0.46296296296296291</v>
          </cell>
          <cell r="W39">
            <v>0</v>
          </cell>
          <cell r="X39">
            <v>0</v>
          </cell>
        </row>
        <row r="40">
          <cell r="A40" t="str">
            <v>512</v>
          </cell>
          <cell r="B40">
            <v>1</v>
          </cell>
          <cell r="C40" t="str">
            <v>裤子</v>
          </cell>
          <cell r="D40">
            <v>5</v>
          </cell>
          <cell r="E40">
            <v>0</v>
          </cell>
          <cell r="F40">
            <v>0</v>
          </cell>
          <cell r="G40">
            <v>5.1620780589254771</v>
          </cell>
          <cell r="H40">
            <v>7.8125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9.7995399549601387</v>
          </cell>
          <cell r="P40">
            <v>0</v>
          </cell>
          <cell r="Q40">
            <v>0.21508658578856155</v>
          </cell>
          <cell r="R40">
            <v>0.46875</v>
          </cell>
          <cell r="S40">
            <v>0</v>
          </cell>
          <cell r="T40">
            <v>0</v>
          </cell>
          <cell r="U40">
            <v>0</v>
          </cell>
          <cell r="V40">
            <v>0.46296296296296291</v>
          </cell>
          <cell r="W40">
            <v>0</v>
          </cell>
          <cell r="X40">
            <v>0</v>
          </cell>
        </row>
        <row r="41">
          <cell r="A41" t="str">
            <v>515</v>
          </cell>
          <cell r="B41">
            <v>1</v>
          </cell>
          <cell r="C41" t="str">
            <v>鞋子</v>
          </cell>
          <cell r="D41">
            <v>5</v>
          </cell>
          <cell r="E41">
            <v>117.59447945952168</v>
          </cell>
          <cell r="F41">
            <v>0</v>
          </cell>
          <cell r="G41">
            <v>0</v>
          </cell>
          <cell r="H41">
            <v>15.625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9.7995399549601387</v>
          </cell>
          <cell r="P41">
            <v>0</v>
          </cell>
          <cell r="Q41">
            <v>0</v>
          </cell>
          <cell r="R41">
            <v>0.9375</v>
          </cell>
          <cell r="S41">
            <v>0.78125</v>
          </cell>
          <cell r="T41">
            <v>0.27777777777777779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</row>
        <row r="42">
          <cell r="A42" t="str">
            <v>514</v>
          </cell>
          <cell r="B42">
            <v>1</v>
          </cell>
          <cell r="C42" t="str">
            <v>腰带</v>
          </cell>
          <cell r="D42">
            <v>5</v>
          </cell>
          <cell r="E42">
            <v>117.59447945952168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13.888888888888888</v>
          </cell>
          <cell r="M42">
            <v>0</v>
          </cell>
          <cell r="N42">
            <v>0</v>
          </cell>
          <cell r="O42">
            <v>19.599079909920277</v>
          </cell>
          <cell r="P42">
            <v>0.59729659893048148</v>
          </cell>
          <cell r="Q42">
            <v>0.21508658578856155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0.46296296296296291</v>
          </cell>
          <cell r="W42">
            <v>0</v>
          </cell>
          <cell r="X42">
            <v>0</v>
          </cell>
        </row>
        <row r="43">
          <cell r="A43" t="str">
            <v>513</v>
          </cell>
          <cell r="B43">
            <v>1</v>
          </cell>
          <cell r="C43" t="str">
            <v>项链</v>
          </cell>
          <cell r="D43">
            <v>5</v>
          </cell>
          <cell r="E43">
            <v>0</v>
          </cell>
          <cell r="F43">
            <v>7.466207486631018</v>
          </cell>
          <cell r="G43">
            <v>0</v>
          </cell>
          <cell r="H43">
            <v>0</v>
          </cell>
          <cell r="I43">
            <v>23.4375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0.59729659893048148</v>
          </cell>
          <cell r="Q43">
            <v>0</v>
          </cell>
          <cell r="R43">
            <v>0.46875</v>
          </cell>
          <cell r="S43">
            <v>0.78125</v>
          </cell>
          <cell r="T43">
            <v>0.55555555555555558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</row>
        <row r="44">
          <cell r="A44" t="str">
            <v>1510</v>
          </cell>
          <cell r="B44">
            <v>1</v>
          </cell>
          <cell r="C44" t="str">
            <v>武器</v>
          </cell>
          <cell r="D44">
            <v>15</v>
          </cell>
          <cell r="E44">
            <v>0</v>
          </cell>
          <cell r="F44">
            <v>44.79724491978611</v>
          </cell>
          <cell r="G44">
            <v>0</v>
          </cell>
          <cell r="H44">
            <v>0</v>
          </cell>
          <cell r="I44">
            <v>0</v>
          </cell>
          <cell r="J44">
            <v>27.777777777777775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3.5837795935828889</v>
          </cell>
          <cell r="Q44">
            <v>0.43017317157712309</v>
          </cell>
          <cell r="R44">
            <v>0</v>
          </cell>
          <cell r="S44">
            <v>1.5625</v>
          </cell>
          <cell r="T44">
            <v>1.1111111111111112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</row>
        <row r="45">
          <cell r="A45" t="str">
            <v>1511</v>
          </cell>
          <cell r="B45">
            <v>1</v>
          </cell>
          <cell r="C45" t="str">
            <v>衣服</v>
          </cell>
          <cell r="D45">
            <v>15</v>
          </cell>
          <cell r="E45">
            <v>705.56687675712999</v>
          </cell>
          <cell r="F45">
            <v>0</v>
          </cell>
          <cell r="G45">
            <v>15.486234176776431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39.198159819840555</v>
          </cell>
          <cell r="P45">
            <v>0</v>
          </cell>
          <cell r="Q45">
            <v>1.2905195147313693</v>
          </cell>
          <cell r="R45">
            <v>0.9375</v>
          </cell>
          <cell r="S45">
            <v>0</v>
          </cell>
          <cell r="T45">
            <v>0</v>
          </cell>
          <cell r="U45">
            <v>0</v>
          </cell>
          <cell r="V45">
            <v>0.92592592592592582</v>
          </cell>
          <cell r="W45">
            <v>0</v>
          </cell>
          <cell r="X45">
            <v>0</v>
          </cell>
        </row>
        <row r="46">
          <cell r="A46" t="str">
            <v>1512</v>
          </cell>
          <cell r="B46">
            <v>1</v>
          </cell>
          <cell r="C46" t="str">
            <v>裤子</v>
          </cell>
          <cell r="D46">
            <v>15</v>
          </cell>
          <cell r="E46">
            <v>0</v>
          </cell>
          <cell r="F46">
            <v>0</v>
          </cell>
          <cell r="G46">
            <v>10.324156117850954</v>
          </cell>
          <cell r="H46">
            <v>15.625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19.599079909920277</v>
          </cell>
          <cell r="P46">
            <v>0</v>
          </cell>
          <cell r="Q46">
            <v>0.43017317157712309</v>
          </cell>
          <cell r="R46">
            <v>0.9375</v>
          </cell>
          <cell r="S46">
            <v>0</v>
          </cell>
          <cell r="T46">
            <v>0</v>
          </cell>
          <cell r="U46">
            <v>0</v>
          </cell>
          <cell r="V46">
            <v>0.92592592592592582</v>
          </cell>
          <cell r="W46">
            <v>0</v>
          </cell>
          <cell r="X46">
            <v>0</v>
          </cell>
        </row>
        <row r="47">
          <cell r="A47" t="str">
            <v>1515</v>
          </cell>
          <cell r="B47">
            <v>1</v>
          </cell>
          <cell r="C47" t="str">
            <v>鞋子</v>
          </cell>
          <cell r="D47">
            <v>15</v>
          </cell>
          <cell r="E47">
            <v>235.18895891904336</v>
          </cell>
          <cell r="F47">
            <v>0</v>
          </cell>
          <cell r="G47">
            <v>0</v>
          </cell>
          <cell r="H47">
            <v>31.25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19.599079909920277</v>
          </cell>
          <cell r="P47">
            <v>0</v>
          </cell>
          <cell r="Q47">
            <v>0</v>
          </cell>
          <cell r="R47">
            <v>1.875</v>
          </cell>
          <cell r="S47">
            <v>1.5625</v>
          </cell>
          <cell r="T47">
            <v>0.55555555555555558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</row>
        <row r="48">
          <cell r="A48" t="str">
            <v>1514</v>
          </cell>
          <cell r="B48">
            <v>1</v>
          </cell>
          <cell r="C48" t="str">
            <v>腰带</v>
          </cell>
          <cell r="D48">
            <v>15</v>
          </cell>
          <cell r="E48">
            <v>235.18895891904336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27.777777777777775</v>
          </cell>
          <cell r="M48">
            <v>0</v>
          </cell>
          <cell r="N48">
            <v>0</v>
          </cell>
          <cell r="O48">
            <v>39.198159819840555</v>
          </cell>
          <cell r="P48">
            <v>1.194593197860963</v>
          </cell>
          <cell r="Q48">
            <v>0.43017317157712309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0.92592592592592582</v>
          </cell>
          <cell r="W48">
            <v>0</v>
          </cell>
          <cell r="X48">
            <v>0</v>
          </cell>
        </row>
        <row r="49">
          <cell r="A49" t="str">
            <v>1513</v>
          </cell>
          <cell r="B49">
            <v>1</v>
          </cell>
          <cell r="C49" t="str">
            <v>项链</v>
          </cell>
          <cell r="D49">
            <v>15</v>
          </cell>
          <cell r="E49">
            <v>0</v>
          </cell>
          <cell r="F49">
            <v>14.932414973262036</v>
          </cell>
          <cell r="G49">
            <v>0</v>
          </cell>
          <cell r="H49">
            <v>0</v>
          </cell>
          <cell r="I49">
            <v>46.875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1.194593197860963</v>
          </cell>
          <cell r="Q49">
            <v>0</v>
          </cell>
          <cell r="R49">
            <v>0.9375</v>
          </cell>
          <cell r="S49">
            <v>1.5625</v>
          </cell>
          <cell r="T49">
            <v>1.1111111111111112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</row>
        <row r="50">
          <cell r="A50" t="str">
            <v>1520</v>
          </cell>
          <cell r="B50">
            <v>2</v>
          </cell>
          <cell r="C50" t="str">
            <v>武器</v>
          </cell>
          <cell r="D50">
            <v>15</v>
          </cell>
          <cell r="E50">
            <v>0</v>
          </cell>
          <cell r="F50">
            <v>58.236418395721948</v>
          </cell>
          <cell r="G50">
            <v>0</v>
          </cell>
          <cell r="H50">
            <v>0</v>
          </cell>
          <cell r="I50">
            <v>0</v>
          </cell>
          <cell r="J50">
            <v>36.111111111111114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10.353141048128347</v>
          </cell>
          <cell r="Q50">
            <v>1.2427224956672445</v>
          </cell>
          <cell r="R50">
            <v>0</v>
          </cell>
          <cell r="S50">
            <v>4.5138888888888884</v>
          </cell>
          <cell r="T50">
            <v>3.2098765432098775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</row>
        <row r="51">
          <cell r="A51" t="str">
            <v>1521</v>
          </cell>
          <cell r="B51">
            <v>2</v>
          </cell>
          <cell r="C51" t="str">
            <v>衣服</v>
          </cell>
          <cell r="D51">
            <v>15</v>
          </cell>
          <cell r="E51">
            <v>917.23693978426911</v>
          </cell>
          <cell r="F51">
            <v>0</v>
          </cell>
          <cell r="G51">
            <v>20.13210442980936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113.23912836842828</v>
          </cell>
          <cell r="P51">
            <v>0</v>
          </cell>
          <cell r="Q51">
            <v>3.7281674870017336</v>
          </cell>
          <cell r="R51">
            <v>2.7083333333333335</v>
          </cell>
          <cell r="S51">
            <v>0</v>
          </cell>
          <cell r="T51">
            <v>0</v>
          </cell>
          <cell r="U51">
            <v>0</v>
          </cell>
          <cell r="V51">
            <v>2.6748971193415643</v>
          </cell>
          <cell r="W51">
            <v>0</v>
          </cell>
          <cell r="X51">
            <v>0</v>
          </cell>
        </row>
        <row r="52">
          <cell r="A52" t="str">
            <v>1522</v>
          </cell>
          <cell r="B52">
            <v>2</v>
          </cell>
          <cell r="C52" t="str">
            <v>裤子</v>
          </cell>
          <cell r="D52">
            <v>15</v>
          </cell>
          <cell r="E52">
            <v>0</v>
          </cell>
          <cell r="F52">
            <v>0</v>
          </cell>
          <cell r="G52">
            <v>13.421402953206242</v>
          </cell>
          <cell r="H52">
            <v>20.3125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56.619564184214141</v>
          </cell>
          <cell r="P52">
            <v>0</v>
          </cell>
          <cell r="Q52">
            <v>1.2427224956672445</v>
          </cell>
          <cell r="R52">
            <v>2.7083333333333335</v>
          </cell>
          <cell r="S52">
            <v>0</v>
          </cell>
          <cell r="T52">
            <v>0</v>
          </cell>
          <cell r="U52">
            <v>0</v>
          </cell>
          <cell r="V52">
            <v>2.6748971193415643</v>
          </cell>
          <cell r="W52">
            <v>0</v>
          </cell>
          <cell r="X52">
            <v>0</v>
          </cell>
        </row>
        <row r="53">
          <cell r="A53" t="str">
            <v>1525</v>
          </cell>
          <cell r="B53">
            <v>2</v>
          </cell>
          <cell r="C53" t="str">
            <v>鞋子</v>
          </cell>
          <cell r="D53">
            <v>15</v>
          </cell>
          <cell r="E53">
            <v>305.74564659475635</v>
          </cell>
          <cell r="F53">
            <v>0</v>
          </cell>
          <cell r="G53">
            <v>0</v>
          </cell>
          <cell r="H53">
            <v>40.625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56.619564184214141</v>
          </cell>
          <cell r="P53">
            <v>0</v>
          </cell>
          <cell r="Q53">
            <v>0</v>
          </cell>
          <cell r="R53">
            <v>5.416666666666667</v>
          </cell>
          <cell r="S53">
            <v>4.5138888888888884</v>
          </cell>
          <cell r="T53">
            <v>1.6049382716049387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</row>
        <row r="54">
          <cell r="A54" t="str">
            <v>1524</v>
          </cell>
          <cell r="B54">
            <v>2</v>
          </cell>
          <cell r="C54" t="str">
            <v>腰带</v>
          </cell>
          <cell r="D54">
            <v>15</v>
          </cell>
          <cell r="E54">
            <v>305.74564659475635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36.111111111111114</v>
          </cell>
          <cell r="M54">
            <v>0</v>
          </cell>
          <cell r="N54">
            <v>0</v>
          </cell>
          <cell r="O54">
            <v>113.23912836842828</v>
          </cell>
          <cell r="P54">
            <v>3.4510470160427822</v>
          </cell>
          <cell r="Q54">
            <v>1.2427224956672445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2.6748971193415643</v>
          </cell>
          <cell r="W54">
            <v>0</v>
          </cell>
          <cell r="X54">
            <v>0</v>
          </cell>
        </row>
        <row r="55">
          <cell r="A55" t="str">
            <v>1523</v>
          </cell>
          <cell r="B55">
            <v>2</v>
          </cell>
          <cell r="C55" t="str">
            <v>项链</v>
          </cell>
          <cell r="D55">
            <v>15</v>
          </cell>
          <cell r="E55">
            <v>0</v>
          </cell>
          <cell r="F55">
            <v>19.412139465240649</v>
          </cell>
          <cell r="G55">
            <v>0</v>
          </cell>
          <cell r="H55">
            <v>0</v>
          </cell>
          <cell r="I55">
            <v>60.9375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3.4510470160427822</v>
          </cell>
          <cell r="Q55">
            <v>0</v>
          </cell>
          <cell r="R55">
            <v>2.7083333333333335</v>
          </cell>
          <cell r="S55">
            <v>4.5138888888888884</v>
          </cell>
          <cell r="T55">
            <v>3.2098765432098775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</row>
        <row r="56">
          <cell r="A56" t="str">
            <v>1530</v>
          </cell>
          <cell r="B56">
            <v>3</v>
          </cell>
          <cell r="C56" t="str">
            <v>武器</v>
          </cell>
          <cell r="D56">
            <v>15</v>
          </cell>
          <cell r="E56">
            <v>0</v>
          </cell>
          <cell r="F56">
            <v>67.693614545454565</v>
          </cell>
          <cell r="G56">
            <v>0</v>
          </cell>
          <cell r="H56">
            <v>0</v>
          </cell>
          <cell r="I56">
            <v>0</v>
          </cell>
          <cell r="J56">
            <v>41.97530864197531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20.308084363636372</v>
          </cell>
          <cell r="Q56">
            <v>2.4376479722703639</v>
          </cell>
          <cell r="R56">
            <v>0</v>
          </cell>
          <cell r="S56">
            <v>8.8541666666666679</v>
          </cell>
          <cell r="T56">
            <v>6.2962962962962976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</row>
        <row r="57">
          <cell r="A57" t="str">
            <v>1531</v>
          </cell>
          <cell r="B57">
            <v>3</v>
          </cell>
          <cell r="C57" t="str">
            <v>衣服</v>
          </cell>
          <cell r="D57">
            <v>15</v>
          </cell>
          <cell r="E57">
            <v>1066.189947099663</v>
          </cell>
          <cell r="F57">
            <v>0</v>
          </cell>
          <cell r="G57">
            <v>23.401420533795495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222.12290564576318</v>
          </cell>
          <cell r="P57">
            <v>0</v>
          </cell>
          <cell r="Q57">
            <v>7.3129439168110926</v>
          </cell>
          <cell r="R57">
            <v>5.3125000000000018</v>
          </cell>
          <cell r="S57">
            <v>0</v>
          </cell>
          <cell r="T57">
            <v>0</v>
          </cell>
          <cell r="U57">
            <v>0</v>
          </cell>
          <cell r="V57">
            <v>5.2469135802469129</v>
          </cell>
          <cell r="W57">
            <v>0</v>
          </cell>
          <cell r="X57">
            <v>0</v>
          </cell>
        </row>
        <row r="58">
          <cell r="A58" t="str">
            <v>1532</v>
          </cell>
          <cell r="B58">
            <v>3</v>
          </cell>
          <cell r="C58" t="str">
            <v>裤子</v>
          </cell>
          <cell r="D58">
            <v>15</v>
          </cell>
          <cell r="E58">
            <v>0</v>
          </cell>
          <cell r="F58">
            <v>0</v>
          </cell>
          <cell r="G58">
            <v>15.600947022530329</v>
          </cell>
          <cell r="H58">
            <v>23.611111111111114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111.06145282288159</v>
          </cell>
          <cell r="P58">
            <v>0</v>
          </cell>
          <cell r="Q58">
            <v>2.4376479722703639</v>
          </cell>
          <cell r="R58">
            <v>5.3125000000000018</v>
          </cell>
          <cell r="S58">
            <v>0</v>
          </cell>
          <cell r="T58">
            <v>0</v>
          </cell>
          <cell r="U58">
            <v>0</v>
          </cell>
          <cell r="V58">
            <v>5.2469135802469129</v>
          </cell>
          <cell r="W58">
            <v>0</v>
          </cell>
          <cell r="X58">
            <v>0</v>
          </cell>
        </row>
        <row r="59">
          <cell r="A59" t="str">
            <v>1535</v>
          </cell>
          <cell r="B59">
            <v>3</v>
          </cell>
          <cell r="C59" t="str">
            <v>鞋子</v>
          </cell>
          <cell r="D59">
            <v>15</v>
          </cell>
          <cell r="E59">
            <v>355.39664903322108</v>
          </cell>
          <cell r="F59">
            <v>0</v>
          </cell>
          <cell r="G59">
            <v>0</v>
          </cell>
          <cell r="H59">
            <v>47.222222222222229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111.06145282288159</v>
          </cell>
          <cell r="P59">
            <v>0</v>
          </cell>
          <cell r="Q59">
            <v>0</v>
          </cell>
          <cell r="R59">
            <v>10.625000000000004</v>
          </cell>
          <cell r="S59">
            <v>8.8541666666666679</v>
          </cell>
          <cell r="T59">
            <v>3.1481481481481488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</row>
        <row r="60">
          <cell r="A60" t="str">
            <v>1534</v>
          </cell>
          <cell r="B60">
            <v>3</v>
          </cell>
          <cell r="C60" t="str">
            <v>腰带</v>
          </cell>
          <cell r="D60">
            <v>15</v>
          </cell>
          <cell r="E60">
            <v>355.39664903322108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41.97530864197531</v>
          </cell>
          <cell r="M60">
            <v>0</v>
          </cell>
          <cell r="N60">
            <v>0</v>
          </cell>
          <cell r="O60">
            <v>222.12290564576318</v>
          </cell>
          <cell r="P60">
            <v>6.769361454545459</v>
          </cell>
          <cell r="Q60">
            <v>2.4376479722703639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5.2469135802469129</v>
          </cell>
          <cell r="W60">
            <v>0</v>
          </cell>
          <cell r="X60">
            <v>0</v>
          </cell>
        </row>
        <row r="61">
          <cell r="A61" t="str">
            <v>1533</v>
          </cell>
          <cell r="B61">
            <v>3</v>
          </cell>
          <cell r="C61" t="str">
            <v>项链</v>
          </cell>
          <cell r="D61">
            <v>15</v>
          </cell>
          <cell r="E61">
            <v>0</v>
          </cell>
          <cell r="F61">
            <v>22.564538181818193</v>
          </cell>
          <cell r="G61">
            <v>0</v>
          </cell>
          <cell r="H61">
            <v>0</v>
          </cell>
          <cell r="I61">
            <v>70.833333333333343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6.769361454545459</v>
          </cell>
          <cell r="Q61">
            <v>0</v>
          </cell>
          <cell r="R61">
            <v>5.3125000000000018</v>
          </cell>
          <cell r="S61">
            <v>8.8541666666666679</v>
          </cell>
          <cell r="T61">
            <v>6.2962962962962976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</row>
        <row r="62">
          <cell r="A62" t="str">
            <v>1540</v>
          </cell>
          <cell r="B62">
            <v>4</v>
          </cell>
          <cell r="C62" t="str">
            <v>武器</v>
          </cell>
          <cell r="D62">
            <v>15</v>
          </cell>
          <cell r="E62">
            <v>0</v>
          </cell>
          <cell r="F62">
            <v>69.684603208556155</v>
          </cell>
          <cell r="G62">
            <v>0</v>
          </cell>
          <cell r="H62">
            <v>0</v>
          </cell>
          <cell r="I62">
            <v>0</v>
          </cell>
          <cell r="J62">
            <v>43.20987654320988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31.855818609625675</v>
          </cell>
          <cell r="Q62">
            <v>3.8237615251299832</v>
          </cell>
          <cell r="R62">
            <v>0</v>
          </cell>
          <cell r="S62">
            <v>13.888888888888889</v>
          </cell>
          <cell r="T62">
            <v>9.8765432098765444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</row>
        <row r="63">
          <cell r="A63" t="str">
            <v>1541</v>
          </cell>
          <cell r="B63">
            <v>4</v>
          </cell>
          <cell r="C63" t="str">
            <v>衣服</v>
          </cell>
          <cell r="D63">
            <v>15</v>
          </cell>
          <cell r="E63">
            <v>1097.5484749555353</v>
          </cell>
          <cell r="F63">
            <v>0</v>
          </cell>
          <cell r="G63">
            <v>24.089697608318893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348.42808728747156</v>
          </cell>
          <cell r="P63">
            <v>0</v>
          </cell>
          <cell r="Q63">
            <v>11.471284575389951</v>
          </cell>
          <cell r="R63">
            <v>8.3333333333333339</v>
          </cell>
          <cell r="S63">
            <v>0</v>
          </cell>
          <cell r="T63">
            <v>0</v>
          </cell>
          <cell r="U63">
            <v>0</v>
          </cell>
          <cell r="V63">
            <v>8.230452674897121</v>
          </cell>
          <cell r="W63">
            <v>0</v>
          </cell>
          <cell r="X63">
            <v>0</v>
          </cell>
        </row>
        <row r="64">
          <cell r="A64" t="str">
            <v>1542</v>
          </cell>
          <cell r="B64">
            <v>4</v>
          </cell>
          <cell r="C64" t="str">
            <v>裤子</v>
          </cell>
          <cell r="D64">
            <v>15</v>
          </cell>
          <cell r="E64">
            <v>0</v>
          </cell>
          <cell r="F64">
            <v>0</v>
          </cell>
          <cell r="G64">
            <v>16.05979840554593</v>
          </cell>
          <cell r="H64">
            <v>24.305555555555554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174.21404364373578</v>
          </cell>
          <cell r="P64">
            <v>0</v>
          </cell>
          <cell r="Q64">
            <v>3.8237615251299832</v>
          </cell>
          <cell r="R64">
            <v>8.3333333333333339</v>
          </cell>
          <cell r="S64">
            <v>0</v>
          </cell>
          <cell r="T64">
            <v>0</v>
          </cell>
          <cell r="U64">
            <v>0</v>
          </cell>
          <cell r="V64">
            <v>8.230452674897121</v>
          </cell>
          <cell r="W64">
            <v>0</v>
          </cell>
          <cell r="X64">
            <v>0</v>
          </cell>
        </row>
        <row r="65">
          <cell r="A65" t="str">
            <v>1545</v>
          </cell>
          <cell r="B65">
            <v>4</v>
          </cell>
          <cell r="C65" t="str">
            <v>鞋子</v>
          </cell>
          <cell r="D65">
            <v>15</v>
          </cell>
          <cell r="E65">
            <v>365.84949165184514</v>
          </cell>
          <cell r="F65">
            <v>0</v>
          </cell>
          <cell r="G65">
            <v>0</v>
          </cell>
          <cell r="H65">
            <v>48.611111111111107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174.21404364373578</v>
          </cell>
          <cell r="P65">
            <v>0</v>
          </cell>
          <cell r="Q65">
            <v>0</v>
          </cell>
          <cell r="R65">
            <v>16.666666666666668</v>
          </cell>
          <cell r="S65">
            <v>13.888888888888889</v>
          </cell>
          <cell r="T65">
            <v>4.9382716049382722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</row>
        <row r="66">
          <cell r="A66" t="str">
            <v>1544</v>
          </cell>
          <cell r="B66">
            <v>4</v>
          </cell>
          <cell r="C66" t="str">
            <v>腰带</v>
          </cell>
          <cell r="D66">
            <v>15</v>
          </cell>
          <cell r="E66">
            <v>365.84949165184514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43.20987654320988</v>
          </cell>
          <cell r="M66">
            <v>0</v>
          </cell>
          <cell r="N66">
            <v>0</v>
          </cell>
          <cell r="O66">
            <v>348.42808728747156</v>
          </cell>
          <cell r="P66">
            <v>10.618606203208559</v>
          </cell>
          <cell r="Q66">
            <v>3.8237615251299832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8.230452674897121</v>
          </cell>
          <cell r="W66">
            <v>0</v>
          </cell>
          <cell r="X66">
            <v>0</v>
          </cell>
        </row>
        <row r="67">
          <cell r="A67" t="str">
            <v>1543</v>
          </cell>
          <cell r="B67">
            <v>4</v>
          </cell>
          <cell r="C67" t="str">
            <v>项链</v>
          </cell>
          <cell r="D67">
            <v>15</v>
          </cell>
          <cell r="E67">
            <v>0</v>
          </cell>
          <cell r="F67">
            <v>23.228201069518718</v>
          </cell>
          <cell r="G67">
            <v>0</v>
          </cell>
          <cell r="H67">
            <v>0</v>
          </cell>
          <cell r="I67">
            <v>72.916666666666671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10.618606203208559</v>
          </cell>
          <cell r="Q67">
            <v>0</v>
          </cell>
          <cell r="R67">
            <v>8.3333333333333339</v>
          </cell>
          <cell r="S67">
            <v>13.888888888888889</v>
          </cell>
          <cell r="T67">
            <v>9.8765432098765444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</row>
        <row r="68">
          <cell r="A68" t="str">
            <v>3010</v>
          </cell>
          <cell r="B68">
            <v>1</v>
          </cell>
          <cell r="C68" t="str">
            <v>武器</v>
          </cell>
          <cell r="D68">
            <v>30</v>
          </cell>
          <cell r="E68">
            <v>0</v>
          </cell>
          <cell r="F68">
            <v>89.594489839572219</v>
          </cell>
          <cell r="G68">
            <v>0</v>
          </cell>
          <cell r="H68">
            <v>0</v>
          </cell>
          <cell r="I68">
            <v>0</v>
          </cell>
          <cell r="J68">
            <v>55.55555555555555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7.1675591871657778</v>
          </cell>
          <cell r="Q68">
            <v>0.86034634315424618</v>
          </cell>
          <cell r="R68">
            <v>0</v>
          </cell>
          <cell r="S68">
            <v>3.125</v>
          </cell>
          <cell r="T68">
            <v>2.2222222222222223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</row>
        <row r="69">
          <cell r="A69" t="str">
            <v>3011</v>
          </cell>
          <cell r="B69">
            <v>1</v>
          </cell>
          <cell r="C69" t="str">
            <v>衣服</v>
          </cell>
          <cell r="D69">
            <v>30</v>
          </cell>
          <cell r="E69">
            <v>1411.13375351426</v>
          </cell>
          <cell r="F69">
            <v>0</v>
          </cell>
          <cell r="G69">
            <v>30.972468353552863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78.39631963968111</v>
          </cell>
          <cell r="P69">
            <v>0</v>
          </cell>
          <cell r="Q69">
            <v>2.5810390294627386</v>
          </cell>
          <cell r="R69">
            <v>1.875</v>
          </cell>
          <cell r="S69">
            <v>0</v>
          </cell>
          <cell r="T69">
            <v>0</v>
          </cell>
          <cell r="U69">
            <v>0</v>
          </cell>
          <cell r="V69">
            <v>1.8518518518518516</v>
          </cell>
          <cell r="W69">
            <v>0</v>
          </cell>
          <cell r="X69">
            <v>0</v>
          </cell>
        </row>
        <row r="70">
          <cell r="A70" t="str">
            <v>3012</v>
          </cell>
          <cell r="B70">
            <v>1</v>
          </cell>
          <cell r="C70" t="str">
            <v>裤子</v>
          </cell>
          <cell r="D70">
            <v>30</v>
          </cell>
          <cell r="E70">
            <v>0</v>
          </cell>
          <cell r="F70">
            <v>0</v>
          </cell>
          <cell r="G70">
            <v>20.648312235701908</v>
          </cell>
          <cell r="H70">
            <v>31.25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39.198159819840555</v>
          </cell>
          <cell r="P70">
            <v>0</v>
          </cell>
          <cell r="Q70">
            <v>0.86034634315424618</v>
          </cell>
          <cell r="R70">
            <v>1.875</v>
          </cell>
          <cell r="S70">
            <v>0</v>
          </cell>
          <cell r="T70">
            <v>0</v>
          </cell>
          <cell r="U70">
            <v>0</v>
          </cell>
          <cell r="V70">
            <v>1.8518518518518516</v>
          </cell>
          <cell r="W70">
            <v>0</v>
          </cell>
          <cell r="X70">
            <v>0</v>
          </cell>
        </row>
        <row r="71">
          <cell r="A71" t="str">
            <v>3015</v>
          </cell>
          <cell r="B71">
            <v>1</v>
          </cell>
          <cell r="C71" t="str">
            <v>鞋子</v>
          </cell>
          <cell r="D71">
            <v>30</v>
          </cell>
          <cell r="E71">
            <v>470.37791783808672</v>
          </cell>
          <cell r="F71">
            <v>0</v>
          </cell>
          <cell r="G71">
            <v>0</v>
          </cell>
          <cell r="H71">
            <v>62.5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39.198159819840555</v>
          </cell>
          <cell r="P71">
            <v>0</v>
          </cell>
          <cell r="Q71">
            <v>0</v>
          </cell>
          <cell r="R71">
            <v>3.75</v>
          </cell>
          <cell r="S71">
            <v>3.125</v>
          </cell>
          <cell r="T71">
            <v>1.1111111111111112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</row>
        <row r="72">
          <cell r="A72" t="str">
            <v>3014</v>
          </cell>
          <cell r="B72">
            <v>1</v>
          </cell>
          <cell r="C72" t="str">
            <v>腰带</v>
          </cell>
          <cell r="D72">
            <v>30</v>
          </cell>
          <cell r="E72">
            <v>470.37791783808672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55.55555555555555</v>
          </cell>
          <cell r="M72">
            <v>0</v>
          </cell>
          <cell r="N72">
            <v>0</v>
          </cell>
          <cell r="O72">
            <v>78.39631963968111</v>
          </cell>
          <cell r="P72">
            <v>2.3891863957219259</v>
          </cell>
          <cell r="Q72">
            <v>0.86034634315424618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1.8518518518518516</v>
          </cell>
          <cell r="W72">
            <v>0</v>
          </cell>
          <cell r="X72">
            <v>0</v>
          </cell>
        </row>
        <row r="73">
          <cell r="A73" t="str">
            <v>3013</v>
          </cell>
          <cell r="B73">
            <v>1</v>
          </cell>
          <cell r="C73" t="str">
            <v>项链</v>
          </cell>
          <cell r="D73">
            <v>30</v>
          </cell>
          <cell r="E73">
            <v>0</v>
          </cell>
          <cell r="F73">
            <v>29.864829946524072</v>
          </cell>
          <cell r="G73">
            <v>0</v>
          </cell>
          <cell r="H73">
            <v>0</v>
          </cell>
          <cell r="I73">
            <v>93.75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2.3891863957219259</v>
          </cell>
          <cell r="Q73">
            <v>0</v>
          </cell>
          <cell r="R73">
            <v>1.875</v>
          </cell>
          <cell r="S73">
            <v>3.125</v>
          </cell>
          <cell r="T73">
            <v>2.2222222222222223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</row>
        <row r="74">
          <cell r="A74" t="str">
            <v>3020</v>
          </cell>
          <cell r="B74">
            <v>2</v>
          </cell>
          <cell r="C74" t="str">
            <v>武器</v>
          </cell>
          <cell r="D74">
            <v>30</v>
          </cell>
          <cell r="E74">
            <v>0</v>
          </cell>
          <cell r="F74">
            <v>116.4728367914439</v>
          </cell>
          <cell r="G74">
            <v>0</v>
          </cell>
          <cell r="H74">
            <v>0</v>
          </cell>
          <cell r="I74">
            <v>0</v>
          </cell>
          <cell r="J74">
            <v>72.222222222222229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20.706282096256693</v>
          </cell>
          <cell r="Q74">
            <v>2.4854449913344889</v>
          </cell>
          <cell r="R74">
            <v>0</v>
          </cell>
          <cell r="S74">
            <v>9.0277777777777768</v>
          </cell>
          <cell r="T74">
            <v>6.419753086419755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</row>
        <row r="75">
          <cell r="A75" t="str">
            <v>3021</v>
          </cell>
          <cell r="B75">
            <v>2</v>
          </cell>
          <cell r="C75" t="str">
            <v>衣服</v>
          </cell>
          <cell r="D75">
            <v>30</v>
          </cell>
          <cell r="E75">
            <v>1834.4738795685382</v>
          </cell>
          <cell r="F75">
            <v>0</v>
          </cell>
          <cell r="G75">
            <v>40.264208859618719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226.47825673685657</v>
          </cell>
          <cell r="P75">
            <v>0</v>
          </cell>
          <cell r="Q75">
            <v>7.4563349740034672</v>
          </cell>
          <cell r="R75">
            <v>5.416666666666667</v>
          </cell>
          <cell r="S75">
            <v>0</v>
          </cell>
          <cell r="T75">
            <v>0</v>
          </cell>
          <cell r="U75">
            <v>0</v>
          </cell>
          <cell r="V75">
            <v>5.3497942386831285</v>
          </cell>
          <cell r="W75">
            <v>0</v>
          </cell>
          <cell r="X75">
            <v>0</v>
          </cell>
        </row>
        <row r="76">
          <cell r="A76" t="str">
            <v>3022</v>
          </cell>
          <cell r="B76">
            <v>2</v>
          </cell>
          <cell r="C76" t="str">
            <v>裤子</v>
          </cell>
          <cell r="D76">
            <v>30</v>
          </cell>
          <cell r="E76">
            <v>0</v>
          </cell>
          <cell r="F76">
            <v>0</v>
          </cell>
          <cell r="G76">
            <v>26.842805906412483</v>
          </cell>
          <cell r="H76">
            <v>40.625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113.23912836842828</v>
          </cell>
          <cell r="P76">
            <v>0</v>
          </cell>
          <cell r="Q76">
            <v>2.4854449913344889</v>
          </cell>
          <cell r="R76">
            <v>5.416666666666667</v>
          </cell>
          <cell r="S76">
            <v>0</v>
          </cell>
          <cell r="T76">
            <v>0</v>
          </cell>
          <cell r="U76">
            <v>0</v>
          </cell>
          <cell r="V76">
            <v>5.3497942386831285</v>
          </cell>
          <cell r="W76">
            <v>0</v>
          </cell>
          <cell r="X76">
            <v>0</v>
          </cell>
        </row>
        <row r="77">
          <cell r="A77" t="str">
            <v>3025</v>
          </cell>
          <cell r="B77">
            <v>2</v>
          </cell>
          <cell r="C77" t="str">
            <v>鞋子</v>
          </cell>
          <cell r="D77">
            <v>30</v>
          </cell>
          <cell r="E77">
            <v>611.4912931895127</v>
          </cell>
          <cell r="F77">
            <v>0</v>
          </cell>
          <cell r="G77">
            <v>0</v>
          </cell>
          <cell r="H77">
            <v>81.25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113.23912836842828</v>
          </cell>
          <cell r="P77">
            <v>0</v>
          </cell>
          <cell r="Q77">
            <v>0</v>
          </cell>
          <cell r="R77">
            <v>10.833333333333334</v>
          </cell>
          <cell r="S77">
            <v>9.0277777777777768</v>
          </cell>
          <cell r="T77">
            <v>3.2098765432098775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</row>
        <row r="78">
          <cell r="A78" t="str">
            <v>3024</v>
          </cell>
          <cell r="B78">
            <v>2</v>
          </cell>
          <cell r="C78" t="str">
            <v>腰带</v>
          </cell>
          <cell r="D78">
            <v>30</v>
          </cell>
          <cell r="E78">
            <v>611.4912931895127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72.222222222222229</v>
          </cell>
          <cell r="M78">
            <v>0</v>
          </cell>
          <cell r="N78">
            <v>0</v>
          </cell>
          <cell r="O78">
            <v>226.47825673685657</v>
          </cell>
          <cell r="P78">
            <v>6.9020940320855644</v>
          </cell>
          <cell r="Q78">
            <v>2.4854449913344889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5.3497942386831285</v>
          </cell>
          <cell r="W78">
            <v>0</v>
          </cell>
          <cell r="X78">
            <v>0</v>
          </cell>
        </row>
        <row r="79">
          <cell r="A79" t="str">
            <v>3023</v>
          </cell>
          <cell r="B79">
            <v>2</v>
          </cell>
          <cell r="C79" t="str">
            <v>项链</v>
          </cell>
          <cell r="D79">
            <v>30</v>
          </cell>
          <cell r="E79">
            <v>0</v>
          </cell>
          <cell r="F79">
            <v>38.824278930481299</v>
          </cell>
          <cell r="G79">
            <v>0</v>
          </cell>
          <cell r="H79">
            <v>0</v>
          </cell>
          <cell r="I79">
            <v>121.875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6.9020940320855644</v>
          </cell>
          <cell r="Q79">
            <v>0</v>
          </cell>
          <cell r="R79">
            <v>5.416666666666667</v>
          </cell>
          <cell r="S79">
            <v>9.0277777777777768</v>
          </cell>
          <cell r="T79">
            <v>6.419753086419755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</row>
        <row r="80">
          <cell r="A80" t="str">
            <v>3030</v>
          </cell>
          <cell r="B80">
            <v>3</v>
          </cell>
          <cell r="C80" t="str">
            <v>武器</v>
          </cell>
          <cell r="D80">
            <v>30</v>
          </cell>
          <cell r="E80">
            <v>0</v>
          </cell>
          <cell r="F80">
            <v>135.38722909090913</v>
          </cell>
          <cell r="G80">
            <v>0</v>
          </cell>
          <cell r="H80">
            <v>0</v>
          </cell>
          <cell r="I80">
            <v>0</v>
          </cell>
          <cell r="J80">
            <v>83.950617283950621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40.616168727272743</v>
          </cell>
          <cell r="Q80">
            <v>4.8752959445407278</v>
          </cell>
          <cell r="R80">
            <v>0</v>
          </cell>
          <cell r="S80">
            <v>17.708333333333336</v>
          </cell>
          <cell r="T80">
            <v>12.592592592592595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</row>
        <row r="81">
          <cell r="A81" t="str">
            <v>3031</v>
          </cell>
          <cell r="B81">
            <v>3</v>
          </cell>
          <cell r="C81" t="str">
            <v>衣服</v>
          </cell>
          <cell r="D81">
            <v>30</v>
          </cell>
          <cell r="E81">
            <v>2132.3798941993259</v>
          </cell>
          <cell r="F81">
            <v>0</v>
          </cell>
          <cell r="G81">
            <v>46.80284106759099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444.24581129152637</v>
          </cell>
          <cell r="P81">
            <v>0</v>
          </cell>
          <cell r="Q81">
            <v>14.625887833622185</v>
          </cell>
          <cell r="R81">
            <v>10.625000000000004</v>
          </cell>
          <cell r="S81">
            <v>0</v>
          </cell>
          <cell r="T81">
            <v>0</v>
          </cell>
          <cell r="U81">
            <v>0</v>
          </cell>
          <cell r="V81">
            <v>10.493827160493826</v>
          </cell>
          <cell r="W81">
            <v>0</v>
          </cell>
          <cell r="X81">
            <v>0</v>
          </cell>
        </row>
        <row r="82">
          <cell r="A82" t="str">
            <v>3032</v>
          </cell>
          <cell r="B82">
            <v>3</v>
          </cell>
          <cell r="C82" t="str">
            <v>裤子</v>
          </cell>
          <cell r="D82">
            <v>30</v>
          </cell>
          <cell r="E82">
            <v>0</v>
          </cell>
          <cell r="F82">
            <v>0</v>
          </cell>
          <cell r="G82">
            <v>31.201894045060659</v>
          </cell>
          <cell r="H82">
            <v>47.222222222222229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222.12290564576318</v>
          </cell>
          <cell r="P82">
            <v>0</v>
          </cell>
          <cell r="Q82">
            <v>4.8752959445407278</v>
          </cell>
          <cell r="R82">
            <v>10.625000000000004</v>
          </cell>
          <cell r="S82">
            <v>0</v>
          </cell>
          <cell r="T82">
            <v>0</v>
          </cell>
          <cell r="U82">
            <v>0</v>
          </cell>
          <cell r="V82">
            <v>10.493827160493826</v>
          </cell>
          <cell r="W82">
            <v>0</v>
          </cell>
          <cell r="X82">
            <v>0</v>
          </cell>
        </row>
        <row r="83">
          <cell r="A83" t="str">
            <v>3035</v>
          </cell>
          <cell r="B83">
            <v>3</v>
          </cell>
          <cell r="C83" t="str">
            <v>鞋子</v>
          </cell>
          <cell r="D83">
            <v>30</v>
          </cell>
          <cell r="E83">
            <v>710.79329806644216</v>
          </cell>
          <cell r="F83">
            <v>0</v>
          </cell>
          <cell r="G83">
            <v>0</v>
          </cell>
          <cell r="H83">
            <v>94.444444444444457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222.12290564576318</v>
          </cell>
          <cell r="P83">
            <v>0</v>
          </cell>
          <cell r="Q83">
            <v>0</v>
          </cell>
          <cell r="R83">
            <v>21.250000000000007</v>
          </cell>
          <cell r="S83">
            <v>17.708333333333336</v>
          </cell>
          <cell r="T83">
            <v>6.2962962962962976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</row>
        <row r="84">
          <cell r="A84" t="str">
            <v>3034</v>
          </cell>
          <cell r="B84">
            <v>3</v>
          </cell>
          <cell r="C84" t="str">
            <v>腰带</v>
          </cell>
          <cell r="D84">
            <v>30</v>
          </cell>
          <cell r="E84">
            <v>710.79329806644216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83.950617283950621</v>
          </cell>
          <cell r="M84">
            <v>0</v>
          </cell>
          <cell r="N84">
            <v>0</v>
          </cell>
          <cell r="O84">
            <v>444.24581129152637</v>
          </cell>
          <cell r="P84">
            <v>13.538722909090918</v>
          </cell>
          <cell r="Q84">
            <v>4.8752959445407278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10.493827160493826</v>
          </cell>
          <cell r="W84">
            <v>0</v>
          </cell>
          <cell r="X84">
            <v>0</v>
          </cell>
        </row>
        <row r="85">
          <cell r="A85" t="str">
            <v>3033</v>
          </cell>
          <cell r="B85">
            <v>3</v>
          </cell>
          <cell r="C85" t="str">
            <v>项链</v>
          </cell>
          <cell r="D85">
            <v>30</v>
          </cell>
          <cell r="E85">
            <v>0</v>
          </cell>
          <cell r="F85">
            <v>45.129076363636386</v>
          </cell>
          <cell r="G85">
            <v>0</v>
          </cell>
          <cell r="H85">
            <v>0</v>
          </cell>
          <cell r="I85">
            <v>141.66666666666669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13.538722909090918</v>
          </cell>
          <cell r="Q85">
            <v>0</v>
          </cell>
          <cell r="R85">
            <v>10.625000000000004</v>
          </cell>
          <cell r="S85">
            <v>17.708333333333336</v>
          </cell>
          <cell r="T85">
            <v>12.592592592592595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</row>
        <row r="86">
          <cell r="A86" t="str">
            <v>3040</v>
          </cell>
          <cell r="B86">
            <v>4</v>
          </cell>
          <cell r="C86" t="str">
            <v>武器</v>
          </cell>
          <cell r="D86">
            <v>30</v>
          </cell>
          <cell r="E86">
            <v>0</v>
          </cell>
          <cell r="F86">
            <v>139.36920641711231</v>
          </cell>
          <cell r="G86">
            <v>0</v>
          </cell>
          <cell r="H86">
            <v>0</v>
          </cell>
          <cell r="I86">
            <v>0</v>
          </cell>
          <cell r="J86">
            <v>86.41975308641976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63.711637219251351</v>
          </cell>
          <cell r="Q86">
            <v>7.6475230502599665</v>
          </cell>
          <cell r="R86">
            <v>0</v>
          </cell>
          <cell r="S86">
            <v>27.777777777777779</v>
          </cell>
          <cell r="T86">
            <v>19.753086419753089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</row>
        <row r="87">
          <cell r="A87" t="str">
            <v>3041</v>
          </cell>
          <cell r="B87">
            <v>4</v>
          </cell>
          <cell r="C87" t="str">
            <v>衣服</v>
          </cell>
          <cell r="D87">
            <v>30</v>
          </cell>
          <cell r="E87">
            <v>2195.0969499110706</v>
          </cell>
          <cell r="F87">
            <v>0</v>
          </cell>
          <cell r="G87">
            <v>48.179395216637786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696.85617457494311</v>
          </cell>
          <cell r="P87">
            <v>0</v>
          </cell>
          <cell r="Q87">
            <v>22.942569150779903</v>
          </cell>
          <cell r="R87">
            <v>16.666666666666668</v>
          </cell>
          <cell r="S87">
            <v>0</v>
          </cell>
          <cell r="T87">
            <v>0</v>
          </cell>
          <cell r="U87">
            <v>0</v>
          </cell>
          <cell r="V87">
            <v>16.460905349794242</v>
          </cell>
          <cell r="W87">
            <v>0</v>
          </cell>
          <cell r="X87">
            <v>0</v>
          </cell>
        </row>
        <row r="88">
          <cell r="A88" t="str">
            <v>3042</v>
          </cell>
          <cell r="B88">
            <v>4</v>
          </cell>
          <cell r="C88" t="str">
            <v>裤子</v>
          </cell>
          <cell r="D88">
            <v>30</v>
          </cell>
          <cell r="E88">
            <v>0</v>
          </cell>
          <cell r="F88">
            <v>0</v>
          </cell>
          <cell r="G88">
            <v>32.11959681109186</v>
          </cell>
          <cell r="H88">
            <v>48.611111111111107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348.42808728747156</v>
          </cell>
          <cell r="P88">
            <v>0</v>
          </cell>
          <cell r="Q88">
            <v>7.6475230502599665</v>
          </cell>
          <cell r="R88">
            <v>16.666666666666668</v>
          </cell>
          <cell r="S88">
            <v>0</v>
          </cell>
          <cell r="T88">
            <v>0</v>
          </cell>
          <cell r="U88">
            <v>0</v>
          </cell>
          <cell r="V88">
            <v>16.460905349794242</v>
          </cell>
          <cell r="W88">
            <v>0</v>
          </cell>
          <cell r="X88">
            <v>0</v>
          </cell>
        </row>
        <row r="89">
          <cell r="A89" t="str">
            <v>3045</v>
          </cell>
          <cell r="B89">
            <v>4</v>
          </cell>
          <cell r="C89" t="str">
            <v>鞋子</v>
          </cell>
          <cell r="D89">
            <v>30</v>
          </cell>
          <cell r="E89">
            <v>731.69898330369028</v>
          </cell>
          <cell r="F89">
            <v>0</v>
          </cell>
          <cell r="G89">
            <v>0</v>
          </cell>
          <cell r="H89">
            <v>97.222222222222214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348.42808728747156</v>
          </cell>
          <cell r="P89">
            <v>0</v>
          </cell>
          <cell r="Q89">
            <v>0</v>
          </cell>
          <cell r="R89">
            <v>33.333333333333336</v>
          </cell>
          <cell r="S89">
            <v>27.777777777777779</v>
          </cell>
          <cell r="T89">
            <v>9.8765432098765444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</row>
        <row r="90">
          <cell r="A90" t="str">
            <v>3044</v>
          </cell>
          <cell r="B90">
            <v>4</v>
          </cell>
          <cell r="C90" t="str">
            <v>腰带</v>
          </cell>
          <cell r="D90">
            <v>30</v>
          </cell>
          <cell r="E90">
            <v>731.69898330369028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86.41975308641976</v>
          </cell>
          <cell r="M90">
            <v>0</v>
          </cell>
          <cell r="N90">
            <v>0</v>
          </cell>
          <cell r="O90">
            <v>696.85617457494311</v>
          </cell>
          <cell r="P90">
            <v>21.237212406417118</v>
          </cell>
          <cell r="Q90">
            <v>7.6475230502599665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16.460905349794242</v>
          </cell>
          <cell r="W90">
            <v>0</v>
          </cell>
          <cell r="X90">
            <v>0</v>
          </cell>
        </row>
        <row r="91">
          <cell r="A91" t="str">
            <v>3043</v>
          </cell>
          <cell r="B91">
            <v>4</v>
          </cell>
          <cell r="C91" t="str">
            <v>项链</v>
          </cell>
          <cell r="D91">
            <v>30</v>
          </cell>
          <cell r="E91">
            <v>0</v>
          </cell>
          <cell r="F91">
            <v>46.456402139037436</v>
          </cell>
          <cell r="G91">
            <v>0</v>
          </cell>
          <cell r="H91">
            <v>0</v>
          </cell>
          <cell r="I91">
            <v>145.83333333333334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21.237212406417118</v>
          </cell>
          <cell r="Q91">
            <v>0</v>
          </cell>
          <cell r="R91">
            <v>16.666666666666668</v>
          </cell>
          <cell r="S91">
            <v>27.777777777777779</v>
          </cell>
          <cell r="T91">
            <v>19.753086419753089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</row>
        <row r="92">
          <cell r="A92" t="str">
            <v>4510</v>
          </cell>
          <cell r="B92">
            <v>1</v>
          </cell>
          <cell r="C92" t="str">
            <v>武器</v>
          </cell>
          <cell r="D92">
            <v>45</v>
          </cell>
          <cell r="E92">
            <v>0</v>
          </cell>
          <cell r="F92">
            <v>179.18897967914444</v>
          </cell>
          <cell r="G92">
            <v>0</v>
          </cell>
          <cell r="H92">
            <v>0</v>
          </cell>
          <cell r="I92">
            <v>0</v>
          </cell>
          <cell r="J92">
            <v>111.1111111111111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14.335118374331556</v>
          </cell>
          <cell r="Q92">
            <v>1.7206926863084924</v>
          </cell>
          <cell r="R92">
            <v>0</v>
          </cell>
          <cell r="S92">
            <v>6.25</v>
          </cell>
          <cell r="T92">
            <v>4.4444444444444446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</row>
        <row r="93">
          <cell r="A93" t="str">
            <v>4511</v>
          </cell>
          <cell r="B93">
            <v>1</v>
          </cell>
          <cell r="C93" t="str">
            <v>衣服</v>
          </cell>
          <cell r="D93">
            <v>45</v>
          </cell>
          <cell r="E93">
            <v>2822.26750702852</v>
          </cell>
          <cell r="F93">
            <v>0</v>
          </cell>
          <cell r="G93">
            <v>61.944936707105725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156.79263927936222</v>
          </cell>
          <cell r="P93">
            <v>0</v>
          </cell>
          <cell r="Q93">
            <v>5.1620780589254771</v>
          </cell>
          <cell r="R93">
            <v>3.75</v>
          </cell>
          <cell r="S93">
            <v>0</v>
          </cell>
          <cell r="T93">
            <v>0</v>
          </cell>
          <cell r="U93">
            <v>0</v>
          </cell>
          <cell r="V93">
            <v>3.7037037037037033</v>
          </cell>
          <cell r="W93">
            <v>0</v>
          </cell>
          <cell r="X93">
            <v>0</v>
          </cell>
        </row>
        <row r="94">
          <cell r="A94" t="str">
            <v>4512</v>
          </cell>
          <cell r="B94">
            <v>1</v>
          </cell>
          <cell r="C94" t="str">
            <v>裤子</v>
          </cell>
          <cell r="D94">
            <v>45</v>
          </cell>
          <cell r="E94">
            <v>0</v>
          </cell>
          <cell r="F94">
            <v>0</v>
          </cell>
          <cell r="G94">
            <v>41.296624471403817</v>
          </cell>
          <cell r="H94">
            <v>62.5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78.39631963968111</v>
          </cell>
          <cell r="P94">
            <v>0</v>
          </cell>
          <cell r="Q94">
            <v>1.7206926863084924</v>
          </cell>
          <cell r="R94">
            <v>3.75</v>
          </cell>
          <cell r="S94">
            <v>0</v>
          </cell>
          <cell r="T94">
            <v>0</v>
          </cell>
          <cell r="U94">
            <v>0</v>
          </cell>
          <cell r="V94">
            <v>3.7037037037037033</v>
          </cell>
          <cell r="W94">
            <v>0</v>
          </cell>
          <cell r="X94">
            <v>0</v>
          </cell>
        </row>
        <row r="95">
          <cell r="A95" t="str">
            <v>4515</v>
          </cell>
          <cell r="B95">
            <v>1</v>
          </cell>
          <cell r="C95" t="str">
            <v>鞋子</v>
          </cell>
          <cell r="D95">
            <v>45</v>
          </cell>
          <cell r="E95">
            <v>940.75583567617343</v>
          </cell>
          <cell r="F95">
            <v>0</v>
          </cell>
          <cell r="G95">
            <v>0</v>
          </cell>
          <cell r="H95">
            <v>125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78.39631963968111</v>
          </cell>
          <cell r="P95">
            <v>0</v>
          </cell>
          <cell r="Q95">
            <v>0</v>
          </cell>
          <cell r="R95">
            <v>7.5</v>
          </cell>
          <cell r="S95">
            <v>6.25</v>
          </cell>
          <cell r="T95">
            <v>2.2222222222222223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</row>
        <row r="96">
          <cell r="A96" t="str">
            <v>4514</v>
          </cell>
          <cell r="B96">
            <v>1</v>
          </cell>
          <cell r="C96" t="str">
            <v>腰带</v>
          </cell>
          <cell r="D96">
            <v>45</v>
          </cell>
          <cell r="E96">
            <v>940.75583567617343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111.1111111111111</v>
          </cell>
          <cell r="M96">
            <v>0</v>
          </cell>
          <cell r="N96">
            <v>0</v>
          </cell>
          <cell r="O96">
            <v>156.79263927936222</v>
          </cell>
          <cell r="P96">
            <v>4.7783727914438519</v>
          </cell>
          <cell r="Q96">
            <v>1.7206926863084924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3.7037037037037033</v>
          </cell>
          <cell r="W96">
            <v>0</v>
          </cell>
          <cell r="X96">
            <v>0</v>
          </cell>
        </row>
        <row r="97">
          <cell r="A97" t="str">
            <v>4513</v>
          </cell>
          <cell r="B97">
            <v>1</v>
          </cell>
          <cell r="C97" t="str">
            <v>项链</v>
          </cell>
          <cell r="D97">
            <v>45</v>
          </cell>
          <cell r="E97">
            <v>0</v>
          </cell>
          <cell r="F97">
            <v>59.729659893048144</v>
          </cell>
          <cell r="G97">
            <v>0</v>
          </cell>
          <cell r="H97">
            <v>0</v>
          </cell>
          <cell r="I97">
            <v>187.5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4.7783727914438519</v>
          </cell>
          <cell r="Q97">
            <v>0</v>
          </cell>
          <cell r="R97">
            <v>3.75</v>
          </cell>
          <cell r="S97">
            <v>6.25</v>
          </cell>
          <cell r="T97">
            <v>4.4444444444444446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</row>
        <row r="98">
          <cell r="A98" t="str">
            <v>4520</v>
          </cell>
          <cell r="B98">
            <v>2</v>
          </cell>
          <cell r="C98" t="str">
            <v>武器</v>
          </cell>
          <cell r="D98">
            <v>45</v>
          </cell>
          <cell r="E98">
            <v>0</v>
          </cell>
          <cell r="F98">
            <v>232.94567358288779</v>
          </cell>
          <cell r="G98">
            <v>0</v>
          </cell>
          <cell r="H98">
            <v>0</v>
          </cell>
          <cell r="I98">
            <v>0</v>
          </cell>
          <cell r="J98">
            <v>144.44444444444446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41.412564192513386</v>
          </cell>
          <cell r="Q98">
            <v>4.9708899826689779</v>
          </cell>
          <cell r="R98">
            <v>0</v>
          </cell>
          <cell r="S98">
            <v>18.055555555555554</v>
          </cell>
          <cell r="T98">
            <v>12.83950617283951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</row>
        <row r="99">
          <cell r="A99" t="str">
            <v>4521</v>
          </cell>
          <cell r="B99">
            <v>2</v>
          </cell>
          <cell r="C99" t="str">
            <v>衣服</v>
          </cell>
          <cell r="D99">
            <v>45</v>
          </cell>
          <cell r="E99">
            <v>3668.9477591370764</v>
          </cell>
          <cell r="F99">
            <v>0</v>
          </cell>
          <cell r="G99">
            <v>80.528417719237439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452.95651347371313</v>
          </cell>
          <cell r="P99">
            <v>0</v>
          </cell>
          <cell r="Q99">
            <v>14.912669948006934</v>
          </cell>
          <cell r="R99">
            <v>10.833333333333334</v>
          </cell>
          <cell r="S99">
            <v>0</v>
          </cell>
          <cell r="T99">
            <v>0</v>
          </cell>
          <cell r="U99">
            <v>0</v>
          </cell>
          <cell r="V99">
            <v>10.699588477366257</v>
          </cell>
          <cell r="W99">
            <v>0</v>
          </cell>
          <cell r="X99">
            <v>0</v>
          </cell>
        </row>
        <row r="100">
          <cell r="A100" t="str">
            <v>4522</v>
          </cell>
          <cell r="B100">
            <v>2</v>
          </cell>
          <cell r="C100" t="str">
            <v>裤子</v>
          </cell>
          <cell r="D100">
            <v>45</v>
          </cell>
          <cell r="E100">
            <v>0</v>
          </cell>
          <cell r="F100">
            <v>0</v>
          </cell>
          <cell r="G100">
            <v>53.685611812824966</v>
          </cell>
          <cell r="H100">
            <v>81.25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226.47825673685657</v>
          </cell>
          <cell r="P100">
            <v>0</v>
          </cell>
          <cell r="Q100">
            <v>4.9708899826689779</v>
          </cell>
          <cell r="R100">
            <v>10.833333333333334</v>
          </cell>
          <cell r="S100">
            <v>0</v>
          </cell>
          <cell r="T100">
            <v>0</v>
          </cell>
          <cell r="U100">
            <v>0</v>
          </cell>
          <cell r="V100">
            <v>10.699588477366257</v>
          </cell>
          <cell r="W100">
            <v>0</v>
          </cell>
          <cell r="X100">
            <v>0</v>
          </cell>
        </row>
        <row r="101">
          <cell r="A101" t="str">
            <v>4525</v>
          </cell>
          <cell r="B101">
            <v>2</v>
          </cell>
          <cell r="C101" t="str">
            <v>鞋子</v>
          </cell>
          <cell r="D101">
            <v>45</v>
          </cell>
          <cell r="E101">
            <v>1222.9825863790254</v>
          </cell>
          <cell r="F101">
            <v>0</v>
          </cell>
          <cell r="G101">
            <v>0</v>
          </cell>
          <cell r="H101">
            <v>162.5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226.47825673685657</v>
          </cell>
          <cell r="P101">
            <v>0</v>
          </cell>
          <cell r="Q101">
            <v>0</v>
          </cell>
          <cell r="R101">
            <v>21.666666666666668</v>
          </cell>
          <cell r="S101">
            <v>18.055555555555554</v>
          </cell>
          <cell r="T101">
            <v>6.419753086419755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</row>
        <row r="102">
          <cell r="A102" t="str">
            <v>4524</v>
          </cell>
          <cell r="B102">
            <v>2</v>
          </cell>
          <cell r="C102" t="str">
            <v>腰带</v>
          </cell>
          <cell r="D102">
            <v>45</v>
          </cell>
          <cell r="E102">
            <v>1222.9825863790254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144.44444444444446</v>
          </cell>
          <cell r="M102">
            <v>0</v>
          </cell>
          <cell r="N102">
            <v>0</v>
          </cell>
          <cell r="O102">
            <v>452.95651347371313</v>
          </cell>
          <cell r="P102">
            <v>13.804188064171129</v>
          </cell>
          <cell r="Q102">
            <v>4.9708899826689779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10.699588477366257</v>
          </cell>
          <cell r="W102">
            <v>0</v>
          </cell>
          <cell r="X102">
            <v>0</v>
          </cell>
        </row>
        <row r="103">
          <cell r="A103" t="str">
            <v>4523</v>
          </cell>
          <cell r="B103">
            <v>2</v>
          </cell>
          <cell r="C103" t="str">
            <v>项链</v>
          </cell>
          <cell r="D103">
            <v>45</v>
          </cell>
          <cell r="E103">
            <v>0</v>
          </cell>
          <cell r="F103">
            <v>77.648557860962597</v>
          </cell>
          <cell r="G103">
            <v>0</v>
          </cell>
          <cell r="H103">
            <v>0</v>
          </cell>
          <cell r="I103">
            <v>243.75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13.804188064171129</v>
          </cell>
          <cell r="Q103">
            <v>0</v>
          </cell>
          <cell r="R103">
            <v>10.833333333333334</v>
          </cell>
          <cell r="S103">
            <v>18.055555555555554</v>
          </cell>
          <cell r="T103">
            <v>12.83950617283951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</row>
        <row r="104">
          <cell r="A104" t="str">
            <v>4530</v>
          </cell>
          <cell r="B104">
            <v>3</v>
          </cell>
          <cell r="C104" t="str">
            <v>武器</v>
          </cell>
          <cell r="D104">
            <v>45</v>
          </cell>
          <cell r="E104">
            <v>0</v>
          </cell>
          <cell r="F104">
            <v>270.77445818181826</v>
          </cell>
          <cell r="G104">
            <v>0</v>
          </cell>
          <cell r="H104">
            <v>0</v>
          </cell>
          <cell r="I104">
            <v>0</v>
          </cell>
          <cell r="J104">
            <v>167.90123456790124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81.232337454545487</v>
          </cell>
          <cell r="Q104">
            <v>9.7505918890814556</v>
          </cell>
          <cell r="R104">
            <v>0</v>
          </cell>
          <cell r="S104">
            <v>35.416666666666671</v>
          </cell>
          <cell r="T104">
            <v>25.18518518518519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</row>
        <row r="105">
          <cell r="A105" t="str">
            <v>4531</v>
          </cell>
          <cell r="B105">
            <v>3</v>
          </cell>
          <cell r="C105" t="str">
            <v>衣服</v>
          </cell>
          <cell r="D105">
            <v>45</v>
          </cell>
          <cell r="E105">
            <v>4264.7597883986518</v>
          </cell>
          <cell r="F105">
            <v>0</v>
          </cell>
          <cell r="G105">
            <v>93.605682135181979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888.49162258305273</v>
          </cell>
          <cell r="P105">
            <v>0</v>
          </cell>
          <cell r="Q105">
            <v>29.25177566724437</v>
          </cell>
          <cell r="R105">
            <v>21.250000000000007</v>
          </cell>
          <cell r="S105">
            <v>0</v>
          </cell>
          <cell r="T105">
            <v>0</v>
          </cell>
          <cell r="U105">
            <v>0</v>
          </cell>
          <cell r="V105">
            <v>20.987654320987652</v>
          </cell>
          <cell r="W105">
            <v>0</v>
          </cell>
          <cell r="X105">
            <v>0</v>
          </cell>
        </row>
        <row r="106">
          <cell r="A106" t="str">
            <v>4532</v>
          </cell>
          <cell r="B106">
            <v>3</v>
          </cell>
          <cell r="C106" t="str">
            <v>裤子</v>
          </cell>
          <cell r="D106">
            <v>45</v>
          </cell>
          <cell r="E106">
            <v>0</v>
          </cell>
          <cell r="F106">
            <v>0</v>
          </cell>
          <cell r="G106">
            <v>62.403788090121317</v>
          </cell>
          <cell r="H106">
            <v>94.444444444444457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444.24581129152637</v>
          </cell>
          <cell r="P106">
            <v>0</v>
          </cell>
          <cell r="Q106">
            <v>9.7505918890814556</v>
          </cell>
          <cell r="R106">
            <v>21.250000000000007</v>
          </cell>
          <cell r="S106">
            <v>0</v>
          </cell>
          <cell r="T106">
            <v>0</v>
          </cell>
          <cell r="U106">
            <v>0</v>
          </cell>
          <cell r="V106">
            <v>20.987654320987652</v>
          </cell>
          <cell r="W106">
            <v>0</v>
          </cell>
          <cell r="X106">
            <v>0</v>
          </cell>
        </row>
        <row r="107">
          <cell r="A107" t="str">
            <v>4535</v>
          </cell>
          <cell r="B107">
            <v>3</v>
          </cell>
          <cell r="C107" t="str">
            <v>鞋子</v>
          </cell>
          <cell r="D107">
            <v>45</v>
          </cell>
          <cell r="E107">
            <v>1421.5865961328843</v>
          </cell>
          <cell r="F107">
            <v>0</v>
          </cell>
          <cell r="G107">
            <v>0</v>
          </cell>
          <cell r="H107">
            <v>188.88888888888891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444.24581129152637</v>
          </cell>
          <cell r="P107">
            <v>0</v>
          </cell>
          <cell r="Q107">
            <v>0</v>
          </cell>
          <cell r="R107">
            <v>42.500000000000014</v>
          </cell>
          <cell r="S107">
            <v>35.416666666666671</v>
          </cell>
          <cell r="T107">
            <v>12.592592592592595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</row>
        <row r="108">
          <cell r="A108" t="str">
            <v>4534</v>
          </cell>
          <cell r="B108">
            <v>3</v>
          </cell>
          <cell r="C108" t="str">
            <v>腰带</v>
          </cell>
          <cell r="D108">
            <v>45</v>
          </cell>
          <cell r="E108">
            <v>1421.5865961328843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167.90123456790124</v>
          </cell>
          <cell r="M108">
            <v>0</v>
          </cell>
          <cell r="N108">
            <v>0</v>
          </cell>
          <cell r="O108">
            <v>888.49162258305273</v>
          </cell>
          <cell r="P108">
            <v>27.077445818181836</v>
          </cell>
          <cell r="Q108">
            <v>9.7505918890814556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20.987654320987652</v>
          </cell>
          <cell r="W108">
            <v>0</v>
          </cell>
          <cell r="X108">
            <v>0</v>
          </cell>
        </row>
        <row r="109">
          <cell r="A109" t="str">
            <v>4533</v>
          </cell>
          <cell r="B109">
            <v>3</v>
          </cell>
          <cell r="C109" t="str">
            <v>项链</v>
          </cell>
          <cell r="D109">
            <v>45</v>
          </cell>
          <cell r="E109">
            <v>0</v>
          </cell>
          <cell r="F109">
            <v>90.258152727272773</v>
          </cell>
          <cell r="G109">
            <v>0</v>
          </cell>
          <cell r="H109">
            <v>0</v>
          </cell>
          <cell r="I109">
            <v>283.33333333333337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27.077445818181836</v>
          </cell>
          <cell r="Q109">
            <v>0</v>
          </cell>
          <cell r="R109">
            <v>21.250000000000007</v>
          </cell>
          <cell r="S109">
            <v>35.416666666666671</v>
          </cell>
          <cell r="T109">
            <v>25.18518518518519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</row>
        <row r="110">
          <cell r="A110" t="str">
            <v>4540</v>
          </cell>
          <cell r="B110">
            <v>4</v>
          </cell>
          <cell r="C110" t="str">
            <v>武器</v>
          </cell>
          <cell r="D110">
            <v>45</v>
          </cell>
          <cell r="E110">
            <v>0</v>
          </cell>
          <cell r="F110">
            <v>278.73841283422462</v>
          </cell>
          <cell r="G110">
            <v>0</v>
          </cell>
          <cell r="H110">
            <v>0</v>
          </cell>
          <cell r="I110">
            <v>0</v>
          </cell>
          <cell r="J110">
            <v>172.83950617283952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127.4232744385027</v>
          </cell>
          <cell r="Q110">
            <v>15.295046100519933</v>
          </cell>
          <cell r="R110">
            <v>0</v>
          </cell>
          <cell r="S110">
            <v>55.555555555555557</v>
          </cell>
          <cell r="T110">
            <v>39.506172839506178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</row>
        <row r="111">
          <cell r="A111" t="str">
            <v>4541</v>
          </cell>
          <cell r="B111">
            <v>4</v>
          </cell>
          <cell r="C111" t="str">
            <v>衣服</v>
          </cell>
          <cell r="D111">
            <v>45</v>
          </cell>
          <cell r="E111">
            <v>4390.1938998221412</v>
          </cell>
          <cell r="F111">
            <v>0</v>
          </cell>
          <cell r="G111">
            <v>96.358790433275573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1393.7123491498862</v>
          </cell>
          <cell r="P111">
            <v>0</v>
          </cell>
          <cell r="Q111">
            <v>45.885138301559806</v>
          </cell>
          <cell r="R111">
            <v>33.333333333333336</v>
          </cell>
          <cell r="S111">
            <v>0</v>
          </cell>
          <cell r="T111">
            <v>0</v>
          </cell>
          <cell r="U111">
            <v>0</v>
          </cell>
          <cell r="V111">
            <v>32.921810699588484</v>
          </cell>
          <cell r="W111">
            <v>0</v>
          </cell>
          <cell r="X111">
            <v>0</v>
          </cell>
        </row>
        <row r="112">
          <cell r="A112" t="str">
            <v>4542</v>
          </cell>
          <cell r="B112">
            <v>4</v>
          </cell>
          <cell r="C112" t="str">
            <v>裤子</v>
          </cell>
          <cell r="D112">
            <v>45</v>
          </cell>
          <cell r="E112">
            <v>0</v>
          </cell>
          <cell r="F112">
            <v>0</v>
          </cell>
          <cell r="G112">
            <v>64.23919362218372</v>
          </cell>
          <cell r="H112">
            <v>97.222222222222214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696.85617457494311</v>
          </cell>
          <cell r="P112">
            <v>0</v>
          </cell>
          <cell r="Q112">
            <v>15.295046100519933</v>
          </cell>
          <cell r="R112">
            <v>33.333333333333336</v>
          </cell>
          <cell r="S112">
            <v>0</v>
          </cell>
          <cell r="T112">
            <v>0</v>
          </cell>
          <cell r="U112">
            <v>0</v>
          </cell>
          <cell r="V112">
            <v>32.921810699588484</v>
          </cell>
          <cell r="W112">
            <v>0</v>
          </cell>
          <cell r="X112">
            <v>0</v>
          </cell>
        </row>
        <row r="113">
          <cell r="A113" t="str">
            <v>4545</v>
          </cell>
          <cell r="B113">
            <v>4</v>
          </cell>
          <cell r="C113" t="str">
            <v>鞋子</v>
          </cell>
          <cell r="D113">
            <v>45</v>
          </cell>
          <cell r="E113">
            <v>1463.3979666073806</v>
          </cell>
          <cell r="F113">
            <v>0</v>
          </cell>
          <cell r="G113">
            <v>0</v>
          </cell>
          <cell r="H113">
            <v>194.44444444444443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696.85617457494311</v>
          </cell>
          <cell r="P113">
            <v>0</v>
          </cell>
          <cell r="Q113">
            <v>0</v>
          </cell>
          <cell r="R113">
            <v>66.666666666666671</v>
          </cell>
          <cell r="S113">
            <v>55.555555555555557</v>
          </cell>
          <cell r="T113">
            <v>19.753086419753089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</row>
        <row r="114">
          <cell r="A114" t="str">
            <v>4544</v>
          </cell>
          <cell r="B114">
            <v>4</v>
          </cell>
          <cell r="C114" t="str">
            <v>腰带</v>
          </cell>
          <cell r="D114">
            <v>45</v>
          </cell>
          <cell r="E114">
            <v>1463.3979666073806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172.83950617283952</v>
          </cell>
          <cell r="M114">
            <v>0</v>
          </cell>
          <cell r="N114">
            <v>0</v>
          </cell>
          <cell r="O114">
            <v>1393.7123491498862</v>
          </cell>
          <cell r="P114">
            <v>42.474424812834236</v>
          </cell>
          <cell r="Q114">
            <v>15.295046100519933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32.921810699588484</v>
          </cell>
          <cell r="W114">
            <v>0</v>
          </cell>
          <cell r="X114">
            <v>0</v>
          </cell>
        </row>
        <row r="115">
          <cell r="A115" t="str">
            <v>4543</v>
          </cell>
          <cell r="B115">
            <v>4</v>
          </cell>
          <cell r="C115" t="str">
            <v>项链</v>
          </cell>
          <cell r="D115">
            <v>45</v>
          </cell>
          <cell r="E115">
            <v>0</v>
          </cell>
          <cell r="F115">
            <v>92.912804278074873</v>
          </cell>
          <cell r="G115">
            <v>0</v>
          </cell>
          <cell r="H115">
            <v>0</v>
          </cell>
          <cell r="I115">
            <v>291.66666666666669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42.474424812834236</v>
          </cell>
          <cell r="Q115">
            <v>0</v>
          </cell>
          <cell r="R115">
            <v>33.333333333333336</v>
          </cell>
          <cell r="S115">
            <v>55.555555555555557</v>
          </cell>
          <cell r="T115">
            <v>39.506172839506178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</row>
        <row r="116">
          <cell r="A116" t="str">
            <v>6010</v>
          </cell>
          <cell r="B116">
            <v>1</v>
          </cell>
          <cell r="C116" t="str">
            <v>武器</v>
          </cell>
          <cell r="D116">
            <v>60</v>
          </cell>
          <cell r="E116">
            <v>0</v>
          </cell>
          <cell r="F116">
            <v>268.78346951871663</v>
          </cell>
          <cell r="G116">
            <v>0</v>
          </cell>
          <cell r="H116">
            <v>0</v>
          </cell>
          <cell r="I116">
            <v>0</v>
          </cell>
          <cell r="J116">
            <v>166.66666666666666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21.502677561497329</v>
          </cell>
          <cell r="Q116">
            <v>2.5810390294627386</v>
          </cell>
          <cell r="R116">
            <v>0</v>
          </cell>
          <cell r="S116">
            <v>9.375</v>
          </cell>
          <cell r="T116">
            <v>6.6666666666666679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</row>
        <row r="117">
          <cell r="A117" t="str">
            <v>6011</v>
          </cell>
          <cell r="B117">
            <v>1</v>
          </cell>
          <cell r="C117" t="str">
            <v>衣服</v>
          </cell>
          <cell r="D117">
            <v>60</v>
          </cell>
          <cell r="E117">
            <v>4233.4012605427797</v>
          </cell>
          <cell r="F117">
            <v>0</v>
          </cell>
          <cell r="G117">
            <v>92.917405060658595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235.18895891904333</v>
          </cell>
          <cell r="P117">
            <v>0</v>
          </cell>
          <cell r="Q117">
            <v>7.7431170883882166</v>
          </cell>
          <cell r="R117">
            <v>5.625</v>
          </cell>
          <cell r="S117">
            <v>0</v>
          </cell>
          <cell r="T117">
            <v>0</v>
          </cell>
          <cell r="U117">
            <v>0</v>
          </cell>
          <cell r="V117">
            <v>5.5555555555555554</v>
          </cell>
          <cell r="W117">
            <v>0</v>
          </cell>
          <cell r="X117">
            <v>0</v>
          </cell>
        </row>
        <row r="118">
          <cell r="A118" t="str">
            <v>6012</v>
          </cell>
          <cell r="B118">
            <v>1</v>
          </cell>
          <cell r="C118" t="str">
            <v>裤子</v>
          </cell>
          <cell r="D118">
            <v>60</v>
          </cell>
          <cell r="E118">
            <v>0</v>
          </cell>
          <cell r="F118">
            <v>0</v>
          </cell>
          <cell r="G118">
            <v>61.944936707105732</v>
          </cell>
          <cell r="H118">
            <v>93.75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117.59447945952166</v>
          </cell>
          <cell r="P118">
            <v>0</v>
          </cell>
          <cell r="Q118">
            <v>2.5810390294627386</v>
          </cell>
          <cell r="R118">
            <v>5.625</v>
          </cell>
          <cell r="S118">
            <v>0</v>
          </cell>
          <cell r="T118">
            <v>0</v>
          </cell>
          <cell r="U118">
            <v>0</v>
          </cell>
          <cell r="V118">
            <v>5.5555555555555554</v>
          </cell>
          <cell r="W118">
            <v>0</v>
          </cell>
          <cell r="X118">
            <v>0</v>
          </cell>
        </row>
        <row r="119">
          <cell r="A119" t="str">
            <v>6015</v>
          </cell>
          <cell r="B119">
            <v>1</v>
          </cell>
          <cell r="C119" t="str">
            <v>鞋子</v>
          </cell>
          <cell r="D119">
            <v>60</v>
          </cell>
          <cell r="E119">
            <v>1411.1337535142602</v>
          </cell>
          <cell r="F119">
            <v>0</v>
          </cell>
          <cell r="G119">
            <v>0</v>
          </cell>
          <cell r="H119">
            <v>187.5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117.59447945952166</v>
          </cell>
          <cell r="P119">
            <v>0</v>
          </cell>
          <cell r="Q119">
            <v>0</v>
          </cell>
          <cell r="R119">
            <v>11.25</v>
          </cell>
          <cell r="S119">
            <v>9.375</v>
          </cell>
          <cell r="T119">
            <v>3.3333333333333339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</row>
        <row r="120">
          <cell r="A120" t="str">
            <v>6014</v>
          </cell>
          <cell r="B120">
            <v>1</v>
          </cell>
          <cell r="C120" t="str">
            <v>腰带</v>
          </cell>
          <cell r="D120">
            <v>60</v>
          </cell>
          <cell r="E120">
            <v>1411.1337535142602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166.66666666666666</v>
          </cell>
          <cell r="M120">
            <v>0</v>
          </cell>
          <cell r="N120">
            <v>0</v>
          </cell>
          <cell r="O120">
            <v>235.18895891904333</v>
          </cell>
          <cell r="P120">
            <v>7.1675591871657778</v>
          </cell>
          <cell r="Q120">
            <v>2.5810390294627386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5.5555555555555554</v>
          </cell>
          <cell r="W120">
            <v>0</v>
          </cell>
          <cell r="X120">
            <v>0</v>
          </cell>
        </row>
        <row r="121">
          <cell r="A121" t="str">
            <v>6013</v>
          </cell>
          <cell r="B121">
            <v>1</v>
          </cell>
          <cell r="C121" t="str">
            <v>项链</v>
          </cell>
          <cell r="D121">
            <v>60</v>
          </cell>
          <cell r="E121">
            <v>0</v>
          </cell>
          <cell r="F121">
            <v>89.594489839572205</v>
          </cell>
          <cell r="G121">
            <v>0</v>
          </cell>
          <cell r="H121">
            <v>0</v>
          </cell>
          <cell r="I121">
            <v>281.25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7.1675591871657778</v>
          </cell>
          <cell r="Q121">
            <v>0</v>
          </cell>
          <cell r="R121">
            <v>5.625</v>
          </cell>
          <cell r="S121">
            <v>9.375</v>
          </cell>
          <cell r="T121">
            <v>6.6666666666666679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</row>
        <row r="122">
          <cell r="A122" t="str">
            <v>6020</v>
          </cell>
          <cell r="B122">
            <v>2</v>
          </cell>
          <cell r="C122" t="str">
            <v>武器</v>
          </cell>
          <cell r="D122">
            <v>60</v>
          </cell>
          <cell r="E122">
            <v>0</v>
          </cell>
          <cell r="F122">
            <v>349.41851037433167</v>
          </cell>
          <cell r="G122">
            <v>0</v>
          </cell>
          <cell r="H122">
            <v>0</v>
          </cell>
          <cell r="I122">
            <v>0</v>
          </cell>
          <cell r="J122">
            <v>216.66666666666669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62.118846288770072</v>
          </cell>
          <cell r="Q122">
            <v>7.4563349740034672</v>
          </cell>
          <cell r="R122">
            <v>0</v>
          </cell>
          <cell r="S122">
            <v>27.083333333333332</v>
          </cell>
          <cell r="T122">
            <v>19.259259259259263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</row>
        <row r="123">
          <cell r="A123" t="str">
            <v>6021</v>
          </cell>
          <cell r="B123">
            <v>2</v>
          </cell>
          <cell r="C123" t="str">
            <v>衣服</v>
          </cell>
          <cell r="D123">
            <v>60</v>
          </cell>
          <cell r="E123">
            <v>5503.421638705614</v>
          </cell>
          <cell r="F123">
            <v>0</v>
          </cell>
          <cell r="G123">
            <v>120.79262657885616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679.43477021056958</v>
          </cell>
          <cell r="P123">
            <v>0</v>
          </cell>
          <cell r="Q123">
            <v>22.369004922010404</v>
          </cell>
          <cell r="R123">
            <v>16.25</v>
          </cell>
          <cell r="S123">
            <v>0</v>
          </cell>
          <cell r="T123">
            <v>0</v>
          </cell>
          <cell r="U123">
            <v>0</v>
          </cell>
          <cell r="V123">
            <v>16.049382716049383</v>
          </cell>
          <cell r="W123">
            <v>0</v>
          </cell>
          <cell r="X123">
            <v>0</v>
          </cell>
        </row>
        <row r="124">
          <cell r="A124" t="str">
            <v>6022</v>
          </cell>
          <cell r="B124">
            <v>2</v>
          </cell>
          <cell r="C124" t="str">
            <v>裤子</v>
          </cell>
          <cell r="D124">
            <v>60</v>
          </cell>
          <cell r="E124">
            <v>0</v>
          </cell>
          <cell r="F124">
            <v>0</v>
          </cell>
          <cell r="G124">
            <v>80.528417719237453</v>
          </cell>
          <cell r="H124">
            <v>121.875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339.71738510528479</v>
          </cell>
          <cell r="P124">
            <v>0</v>
          </cell>
          <cell r="Q124">
            <v>7.4563349740034672</v>
          </cell>
          <cell r="R124">
            <v>16.25</v>
          </cell>
          <cell r="S124">
            <v>0</v>
          </cell>
          <cell r="T124">
            <v>0</v>
          </cell>
          <cell r="U124">
            <v>0</v>
          </cell>
          <cell r="V124">
            <v>16.049382716049383</v>
          </cell>
          <cell r="W124">
            <v>0</v>
          </cell>
          <cell r="X124">
            <v>0</v>
          </cell>
        </row>
        <row r="125">
          <cell r="A125" t="str">
            <v>6025</v>
          </cell>
          <cell r="B125">
            <v>2</v>
          </cell>
          <cell r="C125" t="str">
            <v>鞋子</v>
          </cell>
          <cell r="D125">
            <v>60</v>
          </cell>
          <cell r="E125">
            <v>1834.473879568538</v>
          </cell>
          <cell r="F125">
            <v>0</v>
          </cell>
          <cell r="G125">
            <v>0</v>
          </cell>
          <cell r="H125">
            <v>243.75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339.71738510528479</v>
          </cell>
          <cell r="P125">
            <v>0</v>
          </cell>
          <cell r="Q125">
            <v>0</v>
          </cell>
          <cell r="R125">
            <v>32.5</v>
          </cell>
          <cell r="S125">
            <v>27.083333333333332</v>
          </cell>
          <cell r="T125">
            <v>9.6296296296296315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</row>
        <row r="126">
          <cell r="A126" t="str">
            <v>6024</v>
          </cell>
          <cell r="B126">
            <v>2</v>
          </cell>
          <cell r="C126" t="str">
            <v>腰带</v>
          </cell>
          <cell r="D126">
            <v>60</v>
          </cell>
          <cell r="E126">
            <v>1834.473879568538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216.66666666666669</v>
          </cell>
          <cell r="M126">
            <v>0</v>
          </cell>
          <cell r="N126">
            <v>0</v>
          </cell>
          <cell r="O126">
            <v>679.43477021056958</v>
          </cell>
          <cell r="P126">
            <v>20.706282096256693</v>
          </cell>
          <cell r="Q126">
            <v>7.4563349740034672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16.049382716049383</v>
          </cell>
          <cell r="W126">
            <v>0</v>
          </cell>
          <cell r="X126">
            <v>0</v>
          </cell>
        </row>
        <row r="127">
          <cell r="A127" t="str">
            <v>6023</v>
          </cell>
          <cell r="B127">
            <v>2</v>
          </cell>
          <cell r="C127" t="str">
            <v>项链</v>
          </cell>
          <cell r="D127">
            <v>60</v>
          </cell>
          <cell r="E127">
            <v>0</v>
          </cell>
          <cell r="F127">
            <v>116.4728367914439</v>
          </cell>
          <cell r="G127">
            <v>0</v>
          </cell>
          <cell r="H127">
            <v>0</v>
          </cell>
          <cell r="I127">
            <v>365.625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20.706282096256693</v>
          </cell>
          <cell r="Q127">
            <v>0</v>
          </cell>
          <cell r="R127">
            <v>16.25</v>
          </cell>
          <cell r="S127">
            <v>27.083333333333332</v>
          </cell>
          <cell r="T127">
            <v>19.259259259259263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</row>
        <row r="128">
          <cell r="A128" t="str">
            <v>6030</v>
          </cell>
          <cell r="B128">
            <v>3</v>
          </cell>
          <cell r="C128" t="str">
            <v>武器</v>
          </cell>
          <cell r="D128">
            <v>60</v>
          </cell>
          <cell r="E128">
            <v>0</v>
          </cell>
          <cell r="F128">
            <v>406.16168727272736</v>
          </cell>
          <cell r="G128">
            <v>0</v>
          </cell>
          <cell r="H128">
            <v>0</v>
          </cell>
          <cell r="I128">
            <v>0</v>
          </cell>
          <cell r="J128">
            <v>251.85185185185185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121.84850618181821</v>
          </cell>
          <cell r="Q128">
            <v>14.625887833622185</v>
          </cell>
          <cell r="R128">
            <v>0</v>
          </cell>
          <cell r="S128">
            <v>53.124999999999993</v>
          </cell>
          <cell r="T128">
            <v>37.777777777777786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</row>
        <row r="129">
          <cell r="A129" t="str">
            <v>6031</v>
          </cell>
          <cell r="B129">
            <v>3</v>
          </cell>
          <cell r="C129" t="str">
            <v>衣服</v>
          </cell>
          <cell r="D129">
            <v>60</v>
          </cell>
          <cell r="E129">
            <v>6397.1396825979782</v>
          </cell>
          <cell r="F129">
            <v>0</v>
          </cell>
          <cell r="G129">
            <v>140.40852320277298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1332.7374338745788</v>
          </cell>
          <cell r="P129">
            <v>0</v>
          </cell>
          <cell r="Q129">
            <v>43.877663500866561</v>
          </cell>
          <cell r="R129">
            <v>31.875</v>
          </cell>
          <cell r="S129">
            <v>0</v>
          </cell>
          <cell r="T129">
            <v>0</v>
          </cell>
          <cell r="U129">
            <v>0</v>
          </cell>
          <cell r="V129">
            <v>31.481481481481481</v>
          </cell>
          <cell r="W129">
            <v>0</v>
          </cell>
          <cell r="X129">
            <v>0</v>
          </cell>
        </row>
        <row r="130">
          <cell r="A130" t="str">
            <v>6032</v>
          </cell>
          <cell r="B130">
            <v>3</v>
          </cell>
          <cell r="C130" t="str">
            <v>裤子</v>
          </cell>
          <cell r="D130">
            <v>60</v>
          </cell>
          <cell r="E130">
            <v>0</v>
          </cell>
          <cell r="F130">
            <v>0</v>
          </cell>
          <cell r="G130">
            <v>93.605682135181993</v>
          </cell>
          <cell r="H130">
            <v>141.66666666666663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666.36871693728938</v>
          </cell>
          <cell r="P130">
            <v>0</v>
          </cell>
          <cell r="Q130">
            <v>14.625887833622185</v>
          </cell>
          <cell r="R130">
            <v>31.875</v>
          </cell>
          <cell r="S130">
            <v>0</v>
          </cell>
          <cell r="T130">
            <v>0</v>
          </cell>
          <cell r="U130">
            <v>0</v>
          </cell>
          <cell r="V130">
            <v>31.481481481481481</v>
          </cell>
          <cell r="W130">
            <v>0</v>
          </cell>
          <cell r="X130">
            <v>0</v>
          </cell>
        </row>
        <row r="131">
          <cell r="A131" t="str">
            <v>6035</v>
          </cell>
          <cell r="B131">
            <v>3</v>
          </cell>
          <cell r="C131" t="str">
            <v>鞋子</v>
          </cell>
          <cell r="D131">
            <v>60</v>
          </cell>
          <cell r="E131">
            <v>2132.3798941993259</v>
          </cell>
          <cell r="F131">
            <v>0</v>
          </cell>
          <cell r="G131">
            <v>0</v>
          </cell>
          <cell r="H131">
            <v>283.33333333333326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666.36871693728938</v>
          </cell>
          <cell r="P131">
            <v>0</v>
          </cell>
          <cell r="Q131">
            <v>0</v>
          </cell>
          <cell r="R131">
            <v>63.75</v>
          </cell>
          <cell r="S131">
            <v>53.124999999999993</v>
          </cell>
          <cell r="T131">
            <v>18.888888888888893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</row>
        <row r="132">
          <cell r="A132" t="str">
            <v>6034</v>
          </cell>
          <cell r="B132">
            <v>3</v>
          </cell>
          <cell r="C132" t="str">
            <v>腰带</v>
          </cell>
          <cell r="D132">
            <v>60</v>
          </cell>
          <cell r="E132">
            <v>2132.3798941993259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251.85185185185185</v>
          </cell>
          <cell r="M132">
            <v>0</v>
          </cell>
          <cell r="N132">
            <v>0</v>
          </cell>
          <cell r="O132">
            <v>1332.7374338745788</v>
          </cell>
          <cell r="P132">
            <v>40.616168727272743</v>
          </cell>
          <cell r="Q132">
            <v>14.625887833622185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31.481481481481481</v>
          </cell>
          <cell r="W132">
            <v>0</v>
          </cell>
          <cell r="X132">
            <v>0</v>
          </cell>
        </row>
        <row r="133">
          <cell r="A133" t="str">
            <v>6033</v>
          </cell>
          <cell r="B133">
            <v>3</v>
          </cell>
          <cell r="C133" t="str">
            <v>项链</v>
          </cell>
          <cell r="D133">
            <v>60</v>
          </cell>
          <cell r="E133">
            <v>0</v>
          </cell>
          <cell r="F133">
            <v>135.38722909090913</v>
          </cell>
          <cell r="G133">
            <v>0</v>
          </cell>
          <cell r="H133">
            <v>0</v>
          </cell>
          <cell r="I133">
            <v>424.99999999999994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40.616168727272743</v>
          </cell>
          <cell r="Q133">
            <v>0</v>
          </cell>
          <cell r="R133">
            <v>31.875</v>
          </cell>
          <cell r="S133">
            <v>53.124999999999993</v>
          </cell>
          <cell r="T133">
            <v>37.777777777777786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</row>
        <row r="134">
          <cell r="A134" t="str">
            <v>6040</v>
          </cell>
          <cell r="B134">
            <v>4</v>
          </cell>
          <cell r="C134" t="str">
            <v>武器</v>
          </cell>
          <cell r="D134">
            <v>60</v>
          </cell>
          <cell r="E134">
            <v>0</v>
          </cell>
          <cell r="F134">
            <v>418.10761925133698</v>
          </cell>
          <cell r="G134">
            <v>0</v>
          </cell>
          <cell r="H134">
            <v>0</v>
          </cell>
          <cell r="I134">
            <v>0</v>
          </cell>
          <cell r="J134">
            <v>259.25925925925924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191.13491165775406</v>
          </cell>
          <cell r="Q134">
            <v>22.942569150779896</v>
          </cell>
          <cell r="R134">
            <v>0</v>
          </cell>
          <cell r="S134">
            <v>83.333333333333314</v>
          </cell>
          <cell r="T134">
            <v>59.259259259259267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</row>
        <row r="135">
          <cell r="A135" t="str">
            <v>6041</v>
          </cell>
          <cell r="B135">
            <v>4</v>
          </cell>
          <cell r="C135" t="str">
            <v>衣服</v>
          </cell>
          <cell r="D135">
            <v>60</v>
          </cell>
          <cell r="E135">
            <v>6585.2908497332119</v>
          </cell>
          <cell r="F135">
            <v>0</v>
          </cell>
          <cell r="G135">
            <v>144.53818564991332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2090.5685237248294</v>
          </cell>
          <cell r="P135">
            <v>0</v>
          </cell>
          <cell r="Q135">
            <v>68.827707452339695</v>
          </cell>
          <cell r="R135">
            <v>50</v>
          </cell>
          <cell r="S135">
            <v>0</v>
          </cell>
          <cell r="T135">
            <v>0</v>
          </cell>
          <cell r="U135">
            <v>0</v>
          </cell>
          <cell r="V135">
            <v>49.382716049382715</v>
          </cell>
          <cell r="W135">
            <v>0</v>
          </cell>
          <cell r="X135">
            <v>0</v>
          </cell>
        </row>
        <row r="136">
          <cell r="A136" t="str">
            <v>6042</v>
          </cell>
          <cell r="B136">
            <v>4</v>
          </cell>
          <cell r="C136" t="str">
            <v>裤子</v>
          </cell>
          <cell r="D136">
            <v>60</v>
          </cell>
          <cell r="E136">
            <v>0</v>
          </cell>
          <cell r="F136">
            <v>0</v>
          </cell>
          <cell r="G136">
            <v>96.358790433275573</v>
          </cell>
          <cell r="H136">
            <v>145.83333333333329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1045.2842618624147</v>
          </cell>
          <cell r="P136">
            <v>0</v>
          </cell>
          <cell r="Q136">
            <v>22.942569150779896</v>
          </cell>
          <cell r="R136">
            <v>50</v>
          </cell>
          <cell r="S136">
            <v>0</v>
          </cell>
          <cell r="T136">
            <v>0</v>
          </cell>
          <cell r="U136">
            <v>0</v>
          </cell>
          <cell r="V136">
            <v>49.382716049382715</v>
          </cell>
          <cell r="W136">
            <v>0</v>
          </cell>
          <cell r="X136">
            <v>0</v>
          </cell>
        </row>
        <row r="137">
          <cell r="A137" t="str">
            <v>6045</v>
          </cell>
          <cell r="B137">
            <v>4</v>
          </cell>
          <cell r="C137" t="str">
            <v>鞋子</v>
          </cell>
          <cell r="D137">
            <v>60</v>
          </cell>
          <cell r="E137">
            <v>2195.0969499110711</v>
          </cell>
          <cell r="F137">
            <v>0</v>
          </cell>
          <cell r="G137">
            <v>0</v>
          </cell>
          <cell r="H137">
            <v>291.66666666666657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1045.2842618624147</v>
          </cell>
          <cell r="P137">
            <v>0</v>
          </cell>
          <cell r="Q137">
            <v>0</v>
          </cell>
          <cell r="R137">
            <v>100</v>
          </cell>
          <cell r="S137">
            <v>83.333333333333314</v>
          </cell>
          <cell r="T137">
            <v>29.629629629629633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</row>
        <row r="138">
          <cell r="A138" t="str">
            <v>6044</v>
          </cell>
          <cell r="B138">
            <v>4</v>
          </cell>
          <cell r="C138" t="str">
            <v>腰带</v>
          </cell>
          <cell r="D138">
            <v>60</v>
          </cell>
          <cell r="E138">
            <v>2195.0969499110711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259.25925925925924</v>
          </cell>
          <cell r="M138">
            <v>0</v>
          </cell>
          <cell r="N138">
            <v>0</v>
          </cell>
          <cell r="O138">
            <v>2090.5685237248294</v>
          </cell>
          <cell r="P138">
            <v>63.711637219251365</v>
          </cell>
          <cell r="Q138">
            <v>22.942569150779896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49.382716049382715</v>
          </cell>
          <cell r="W138">
            <v>0</v>
          </cell>
          <cell r="X138">
            <v>0</v>
          </cell>
        </row>
        <row r="139">
          <cell r="A139" t="str">
            <v>6043</v>
          </cell>
          <cell r="B139">
            <v>4</v>
          </cell>
          <cell r="C139" t="str">
            <v>项链</v>
          </cell>
          <cell r="D139">
            <v>60</v>
          </cell>
          <cell r="E139">
            <v>0</v>
          </cell>
          <cell r="F139">
            <v>139.36920641711231</v>
          </cell>
          <cell r="G139">
            <v>0</v>
          </cell>
          <cell r="H139">
            <v>0</v>
          </cell>
          <cell r="I139">
            <v>437.49999999999989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63.711637219251365</v>
          </cell>
          <cell r="Q139">
            <v>0</v>
          </cell>
          <cell r="R139">
            <v>50</v>
          </cell>
          <cell r="S139">
            <v>83.333333333333314</v>
          </cell>
          <cell r="T139">
            <v>59.259259259259267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</row>
        <row r="140">
          <cell r="A140" t="str">
            <v>7010</v>
          </cell>
          <cell r="B140">
            <v>1</v>
          </cell>
          <cell r="C140" t="str">
            <v>武器</v>
          </cell>
          <cell r="D140">
            <v>70</v>
          </cell>
          <cell r="E140">
            <v>0</v>
          </cell>
          <cell r="F140">
            <v>358.37795935828888</v>
          </cell>
          <cell r="G140">
            <v>0</v>
          </cell>
          <cell r="H140">
            <v>0</v>
          </cell>
          <cell r="I140">
            <v>0</v>
          </cell>
          <cell r="J140">
            <v>222.2222222222222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28.670236748663111</v>
          </cell>
          <cell r="Q140">
            <v>3.4413853726169847</v>
          </cell>
          <cell r="R140">
            <v>0</v>
          </cell>
          <cell r="S140">
            <v>12.5</v>
          </cell>
          <cell r="T140">
            <v>8.8888888888888893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</row>
        <row r="141">
          <cell r="A141" t="str">
            <v>7011</v>
          </cell>
          <cell r="B141">
            <v>1</v>
          </cell>
          <cell r="C141" t="str">
            <v>衣服</v>
          </cell>
          <cell r="D141">
            <v>70</v>
          </cell>
          <cell r="E141">
            <v>5644.5350140570399</v>
          </cell>
          <cell r="F141">
            <v>0</v>
          </cell>
          <cell r="G141">
            <v>123.88987341421145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313.58527855872444</v>
          </cell>
          <cell r="P141">
            <v>0</v>
          </cell>
          <cell r="Q141">
            <v>10.324156117850954</v>
          </cell>
          <cell r="R141">
            <v>7.5</v>
          </cell>
          <cell r="S141">
            <v>0</v>
          </cell>
          <cell r="T141">
            <v>0</v>
          </cell>
          <cell r="U141">
            <v>0</v>
          </cell>
          <cell r="V141">
            <v>7.4074074074074066</v>
          </cell>
          <cell r="W141">
            <v>0</v>
          </cell>
          <cell r="X141">
            <v>0</v>
          </cell>
        </row>
        <row r="142">
          <cell r="A142" t="str">
            <v>7012</v>
          </cell>
          <cell r="B142">
            <v>1</v>
          </cell>
          <cell r="C142" t="str">
            <v>裤子</v>
          </cell>
          <cell r="D142">
            <v>70</v>
          </cell>
          <cell r="E142">
            <v>0</v>
          </cell>
          <cell r="F142">
            <v>0</v>
          </cell>
          <cell r="G142">
            <v>82.593248942807634</v>
          </cell>
          <cell r="H142">
            <v>125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156.79263927936222</v>
          </cell>
          <cell r="P142">
            <v>0</v>
          </cell>
          <cell r="Q142">
            <v>3.4413853726169847</v>
          </cell>
          <cell r="R142">
            <v>7.5</v>
          </cell>
          <cell r="S142">
            <v>0</v>
          </cell>
          <cell r="T142">
            <v>0</v>
          </cell>
          <cell r="U142">
            <v>0</v>
          </cell>
          <cell r="V142">
            <v>7.4074074074074066</v>
          </cell>
          <cell r="W142">
            <v>0</v>
          </cell>
          <cell r="X142">
            <v>0</v>
          </cell>
        </row>
        <row r="143">
          <cell r="A143" t="str">
            <v>7015</v>
          </cell>
          <cell r="B143">
            <v>1</v>
          </cell>
          <cell r="C143" t="str">
            <v>鞋子</v>
          </cell>
          <cell r="D143">
            <v>70</v>
          </cell>
          <cell r="E143">
            <v>1881.5116713523469</v>
          </cell>
          <cell r="F143">
            <v>0</v>
          </cell>
          <cell r="G143">
            <v>0</v>
          </cell>
          <cell r="H143">
            <v>250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156.79263927936222</v>
          </cell>
          <cell r="P143">
            <v>0</v>
          </cell>
          <cell r="Q143">
            <v>0</v>
          </cell>
          <cell r="R143">
            <v>15</v>
          </cell>
          <cell r="S143">
            <v>12.5</v>
          </cell>
          <cell r="T143">
            <v>4.4444444444444446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</row>
        <row r="144">
          <cell r="A144" t="str">
            <v>7014</v>
          </cell>
          <cell r="B144">
            <v>1</v>
          </cell>
          <cell r="C144" t="str">
            <v>腰带</v>
          </cell>
          <cell r="D144">
            <v>70</v>
          </cell>
          <cell r="E144">
            <v>1881.5116713523469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222.2222222222222</v>
          </cell>
          <cell r="M144">
            <v>0</v>
          </cell>
          <cell r="N144">
            <v>0</v>
          </cell>
          <cell r="O144">
            <v>313.58527855872444</v>
          </cell>
          <cell r="P144">
            <v>9.5567455828877037</v>
          </cell>
          <cell r="Q144">
            <v>3.4413853726169847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7.4074074074074066</v>
          </cell>
          <cell r="W144">
            <v>0</v>
          </cell>
          <cell r="X144">
            <v>0</v>
          </cell>
        </row>
        <row r="145">
          <cell r="A145" t="str">
            <v>7013</v>
          </cell>
          <cell r="B145">
            <v>1</v>
          </cell>
          <cell r="C145" t="str">
            <v>项链</v>
          </cell>
          <cell r="D145">
            <v>70</v>
          </cell>
          <cell r="E145">
            <v>0</v>
          </cell>
          <cell r="F145">
            <v>119.45931978609629</v>
          </cell>
          <cell r="G145">
            <v>0</v>
          </cell>
          <cell r="H145">
            <v>0</v>
          </cell>
          <cell r="I145">
            <v>375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9.5567455828877037</v>
          </cell>
          <cell r="Q145">
            <v>0</v>
          </cell>
          <cell r="R145">
            <v>7.5</v>
          </cell>
          <cell r="S145">
            <v>12.5</v>
          </cell>
          <cell r="T145">
            <v>8.8888888888888893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</row>
        <row r="146">
          <cell r="A146" t="str">
            <v>7020</v>
          </cell>
          <cell r="B146">
            <v>2</v>
          </cell>
          <cell r="C146" t="str">
            <v>武器</v>
          </cell>
          <cell r="D146">
            <v>70</v>
          </cell>
          <cell r="E146">
            <v>0</v>
          </cell>
          <cell r="F146">
            <v>465.89134716577558</v>
          </cell>
          <cell r="G146">
            <v>0</v>
          </cell>
          <cell r="H146">
            <v>0</v>
          </cell>
          <cell r="I146">
            <v>0</v>
          </cell>
          <cell r="J146">
            <v>288.88888888888891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82.825128385026773</v>
          </cell>
          <cell r="Q146">
            <v>9.9417799653379557</v>
          </cell>
          <cell r="R146">
            <v>0</v>
          </cell>
          <cell r="S146">
            <v>36.111111111111107</v>
          </cell>
          <cell r="T146">
            <v>25.67901234567902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</row>
        <row r="147">
          <cell r="A147" t="str">
            <v>7021</v>
          </cell>
          <cell r="B147">
            <v>2</v>
          </cell>
          <cell r="C147" t="str">
            <v>衣服</v>
          </cell>
          <cell r="D147">
            <v>70</v>
          </cell>
          <cell r="E147">
            <v>7337.8955182741529</v>
          </cell>
          <cell r="F147">
            <v>0</v>
          </cell>
          <cell r="G147">
            <v>161.05683543847488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905.91302694742626</v>
          </cell>
          <cell r="P147">
            <v>0</v>
          </cell>
          <cell r="Q147">
            <v>29.825339896013869</v>
          </cell>
          <cell r="R147">
            <v>21.666666666666668</v>
          </cell>
          <cell r="S147">
            <v>0</v>
          </cell>
          <cell r="T147">
            <v>0</v>
          </cell>
          <cell r="U147">
            <v>0</v>
          </cell>
          <cell r="V147">
            <v>21.399176954732514</v>
          </cell>
          <cell r="W147">
            <v>0</v>
          </cell>
          <cell r="X147">
            <v>0</v>
          </cell>
        </row>
        <row r="148">
          <cell r="A148" t="str">
            <v>7022</v>
          </cell>
          <cell r="B148">
            <v>2</v>
          </cell>
          <cell r="C148" t="str">
            <v>裤子</v>
          </cell>
          <cell r="D148">
            <v>70</v>
          </cell>
          <cell r="E148">
            <v>0</v>
          </cell>
          <cell r="F148">
            <v>0</v>
          </cell>
          <cell r="G148">
            <v>107.37122362564993</v>
          </cell>
          <cell r="H148">
            <v>162.5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452.95651347371313</v>
          </cell>
          <cell r="P148">
            <v>0</v>
          </cell>
          <cell r="Q148">
            <v>9.9417799653379557</v>
          </cell>
          <cell r="R148">
            <v>21.666666666666668</v>
          </cell>
          <cell r="S148">
            <v>0</v>
          </cell>
          <cell r="T148">
            <v>0</v>
          </cell>
          <cell r="U148">
            <v>0</v>
          </cell>
          <cell r="V148">
            <v>21.399176954732514</v>
          </cell>
          <cell r="W148">
            <v>0</v>
          </cell>
          <cell r="X148">
            <v>0</v>
          </cell>
        </row>
        <row r="149">
          <cell r="A149" t="str">
            <v>7025</v>
          </cell>
          <cell r="B149">
            <v>2</v>
          </cell>
          <cell r="C149" t="str">
            <v>鞋子</v>
          </cell>
          <cell r="D149">
            <v>70</v>
          </cell>
          <cell r="E149">
            <v>2445.9651727580508</v>
          </cell>
          <cell r="F149">
            <v>0</v>
          </cell>
          <cell r="G149">
            <v>0</v>
          </cell>
          <cell r="H149">
            <v>325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452.95651347371313</v>
          </cell>
          <cell r="P149">
            <v>0</v>
          </cell>
          <cell r="Q149">
            <v>0</v>
          </cell>
          <cell r="R149">
            <v>43.333333333333336</v>
          </cell>
          <cell r="S149">
            <v>36.111111111111107</v>
          </cell>
          <cell r="T149">
            <v>12.83950617283951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</row>
        <row r="150">
          <cell r="A150" t="str">
            <v>7024</v>
          </cell>
          <cell r="B150">
            <v>2</v>
          </cell>
          <cell r="C150" t="str">
            <v>腰带</v>
          </cell>
          <cell r="D150">
            <v>70</v>
          </cell>
          <cell r="E150">
            <v>2445.9651727580508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288.88888888888891</v>
          </cell>
          <cell r="M150">
            <v>0</v>
          </cell>
          <cell r="N150">
            <v>0</v>
          </cell>
          <cell r="O150">
            <v>905.91302694742626</v>
          </cell>
          <cell r="P150">
            <v>27.608376128342258</v>
          </cell>
          <cell r="Q150">
            <v>9.9417799653379557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21.399176954732514</v>
          </cell>
          <cell r="W150">
            <v>0</v>
          </cell>
          <cell r="X150">
            <v>0</v>
          </cell>
        </row>
        <row r="151">
          <cell r="A151" t="str">
            <v>7023</v>
          </cell>
          <cell r="B151">
            <v>2</v>
          </cell>
          <cell r="C151" t="str">
            <v>项链</v>
          </cell>
          <cell r="D151">
            <v>70</v>
          </cell>
          <cell r="E151">
            <v>0</v>
          </cell>
          <cell r="F151">
            <v>155.29711572192519</v>
          </cell>
          <cell r="G151">
            <v>0</v>
          </cell>
          <cell r="H151">
            <v>0</v>
          </cell>
          <cell r="I151">
            <v>487.5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27.608376128342258</v>
          </cell>
          <cell r="Q151">
            <v>0</v>
          </cell>
          <cell r="R151">
            <v>21.666666666666668</v>
          </cell>
          <cell r="S151">
            <v>36.111111111111107</v>
          </cell>
          <cell r="T151">
            <v>25.67901234567902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</row>
        <row r="152">
          <cell r="A152" t="str">
            <v>7030</v>
          </cell>
          <cell r="B152">
            <v>3</v>
          </cell>
          <cell r="C152" t="str">
            <v>武器</v>
          </cell>
          <cell r="D152">
            <v>70</v>
          </cell>
          <cell r="E152">
            <v>0</v>
          </cell>
          <cell r="F152">
            <v>541.54891636363652</v>
          </cell>
          <cell r="G152">
            <v>0</v>
          </cell>
          <cell r="H152">
            <v>0</v>
          </cell>
          <cell r="I152">
            <v>0</v>
          </cell>
          <cell r="J152">
            <v>335.80246913580248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162.46467490909097</v>
          </cell>
          <cell r="Q152">
            <v>19.501183778162911</v>
          </cell>
          <cell r="R152">
            <v>0</v>
          </cell>
          <cell r="S152">
            <v>70.833333333333343</v>
          </cell>
          <cell r="T152">
            <v>50.370370370370381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</row>
        <row r="153">
          <cell r="A153" t="str">
            <v>7031</v>
          </cell>
          <cell r="B153">
            <v>3</v>
          </cell>
          <cell r="C153" t="str">
            <v>衣服</v>
          </cell>
          <cell r="D153">
            <v>70</v>
          </cell>
          <cell r="E153">
            <v>8529.5195767973037</v>
          </cell>
          <cell r="F153">
            <v>0</v>
          </cell>
          <cell r="G153">
            <v>187.21136427036396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1776.9832451661055</v>
          </cell>
          <cell r="P153">
            <v>0</v>
          </cell>
          <cell r="Q153">
            <v>58.503551334488741</v>
          </cell>
          <cell r="R153">
            <v>42.500000000000014</v>
          </cell>
          <cell r="S153">
            <v>0</v>
          </cell>
          <cell r="T153">
            <v>0</v>
          </cell>
          <cell r="U153">
            <v>0</v>
          </cell>
          <cell r="V153">
            <v>41.975308641975303</v>
          </cell>
          <cell r="W153">
            <v>0</v>
          </cell>
          <cell r="X153">
            <v>0</v>
          </cell>
        </row>
        <row r="154">
          <cell r="A154" t="str">
            <v>7032</v>
          </cell>
          <cell r="B154">
            <v>3</v>
          </cell>
          <cell r="C154" t="str">
            <v>裤子</v>
          </cell>
          <cell r="D154">
            <v>70</v>
          </cell>
          <cell r="E154">
            <v>0</v>
          </cell>
          <cell r="F154">
            <v>0</v>
          </cell>
          <cell r="G154">
            <v>124.80757618024263</v>
          </cell>
          <cell r="H154">
            <v>188.88888888888891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888.49162258305273</v>
          </cell>
          <cell r="P154">
            <v>0</v>
          </cell>
          <cell r="Q154">
            <v>19.501183778162911</v>
          </cell>
          <cell r="R154">
            <v>42.500000000000014</v>
          </cell>
          <cell r="S154">
            <v>0</v>
          </cell>
          <cell r="T154">
            <v>0</v>
          </cell>
          <cell r="U154">
            <v>0</v>
          </cell>
          <cell r="V154">
            <v>41.975308641975303</v>
          </cell>
          <cell r="W154">
            <v>0</v>
          </cell>
          <cell r="X154">
            <v>0</v>
          </cell>
        </row>
        <row r="155">
          <cell r="A155" t="str">
            <v>7035</v>
          </cell>
          <cell r="B155">
            <v>3</v>
          </cell>
          <cell r="C155" t="str">
            <v>鞋子</v>
          </cell>
          <cell r="D155">
            <v>70</v>
          </cell>
          <cell r="E155">
            <v>2843.1731922657686</v>
          </cell>
          <cell r="F155">
            <v>0</v>
          </cell>
          <cell r="G155">
            <v>0</v>
          </cell>
          <cell r="H155">
            <v>377.77777777777783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888.49162258305273</v>
          </cell>
          <cell r="P155">
            <v>0</v>
          </cell>
          <cell r="Q155">
            <v>0</v>
          </cell>
          <cell r="R155">
            <v>85.000000000000028</v>
          </cell>
          <cell r="S155">
            <v>70.833333333333343</v>
          </cell>
          <cell r="T155">
            <v>25.18518518518519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</row>
        <row r="156">
          <cell r="A156" t="str">
            <v>7034</v>
          </cell>
          <cell r="B156">
            <v>3</v>
          </cell>
          <cell r="C156" t="str">
            <v>腰带</v>
          </cell>
          <cell r="D156">
            <v>70</v>
          </cell>
          <cell r="E156">
            <v>2843.1731922657686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335.80246913580248</v>
          </cell>
          <cell r="M156">
            <v>0</v>
          </cell>
          <cell r="N156">
            <v>0</v>
          </cell>
          <cell r="O156">
            <v>1776.9832451661055</v>
          </cell>
          <cell r="P156">
            <v>54.154891636363672</v>
          </cell>
          <cell r="Q156">
            <v>19.501183778162911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41.975308641975303</v>
          </cell>
          <cell r="W156">
            <v>0</v>
          </cell>
          <cell r="X156">
            <v>0</v>
          </cell>
        </row>
        <row r="157">
          <cell r="A157" t="str">
            <v>7033</v>
          </cell>
          <cell r="B157">
            <v>3</v>
          </cell>
          <cell r="C157" t="str">
            <v>项链</v>
          </cell>
          <cell r="D157">
            <v>70</v>
          </cell>
          <cell r="E157">
            <v>0</v>
          </cell>
          <cell r="F157">
            <v>180.51630545454555</v>
          </cell>
          <cell r="G157">
            <v>0</v>
          </cell>
          <cell r="H157">
            <v>0</v>
          </cell>
          <cell r="I157">
            <v>566.66666666666674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54.154891636363672</v>
          </cell>
          <cell r="Q157">
            <v>0</v>
          </cell>
          <cell r="R157">
            <v>42.500000000000014</v>
          </cell>
          <cell r="S157">
            <v>70.833333333333343</v>
          </cell>
          <cell r="T157">
            <v>50.370370370370381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</row>
        <row r="158">
          <cell r="A158" t="str">
            <v>7040</v>
          </cell>
          <cell r="B158">
            <v>4</v>
          </cell>
          <cell r="C158" t="str">
            <v>武器</v>
          </cell>
          <cell r="D158">
            <v>70</v>
          </cell>
          <cell r="E158">
            <v>0</v>
          </cell>
          <cell r="F158">
            <v>557.47682566844924</v>
          </cell>
          <cell r="G158">
            <v>0</v>
          </cell>
          <cell r="H158">
            <v>0</v>
          </cell>
          <cell r="I158">
            <v>0</v>
          </cell>
          <cell r="J158">
            <v>345.67901234567904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254.8465488770054</v>
          </cell>
          <cell r="Q158">
            <v>30.590092201039866</v>
          </cell>
          <cell r="R158">
            <v>0</v>
          </cell>
          <cell r="S158">
            <v>111.11111111111111</v>
          </cell>
          <cell r="T158">
            <v>79.012345679012356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</row>
        <row r="159">
          <cell r="A159" t="str">
            <v>7041</v>
          </cell>
          <cell r="B159">
            <v>4</v>
          </cell>
          <cell r="C159" t="str">
            <v>衣服</v>
          </cell>
          <cell r="D159">
            <v>70</v>
          </cell>
          <cell r="E159">
            <v>8780.3877996442825</v>
          </cell>
          <cell r="F159">
            <v>0</v>
          </cell>
          <cell r="G159">
            <v>192.71758086655115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2787.4246982997724</v>
          </cell>
          <cell r="P159">
            <v>0</v>
          </cell>
          <cell r="Q159">
            <v>91.770276603119612</v>
          </cell>
          <cell r="R159">
            <v>66.666666666666671</v>
          </cell>
          <cell r="S159">
            <v>0</v>
          </cell>
          <cell r="T159">
            <v>0</v>
          </cell>
          <cell r="U159">
            <v>0</v>
          </cell>
          <cell r="V159">
            <v>65.843621399176968</v>
          </cell>
          <cell r="W159">
            <v>0</v>
          </cell>
          <cell r="X159">
            <v>0</v>
          </cell>
        </row>
        <row r="160">
          <cell r="A160" t="str">
            <v>7042</v>
          </cell>
          <cell r="B160">
            <v>4</v>
          </cell>
          <cell r="C160" t="str">
            <v>裤子</v>
          </cell>
          <cell r="D160">
            <v>70</v>
          </cell>
          <cell r="E160">
            <v>0</v>
          </cell>
          <cell r="F160">
            <v>0</v>
          </cell>
          <cell r="G160">
            <v>128.47838724436744</v>
          </cell>
          <cell r="H160">
            <v>194.44444444444443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1393.7123491498862</v>
          </cell>
          <cell r="P160">
            <v>0</v>
          </cell>
          <cell r="Q160">
            <v>30.590092201039866</v>
          </cell>
          <cell r="R160">
            <v>66.666666666666671</v>
          </cell>
          <cell r="S160">
            <v>0</v>
          </cell>
          <cell r="T160">
            <v>0</v>
          </cell>
          <cell r="U160">
            <v>0</v>
          </cell>
          <cell r="V160">
            <v>65.843621399176968</v>
          </cell>
          <cell r="W160">
            <v>0</v>
          </cell>
          <cell r="X160">
            <v>0</v>
          </cell>
        </row>
        <row r="161">
          <cell r="A161" t="str">
            <v>7045</v>
          </cell>
          <cell r="B161">
            <v>4</v>
          </cell>
          <cell r="C161" t="str">
            <v>鞋子</v>
          </cell>
          <cell r="D161">
            <v>70</v>
          </cell>
          <cell r="E161">
            <v>2926.7959332147611</v>
          </cell>
          <cell r="F161">
            <v>0</v>
          </cell>
          <cell r="G161">
            <v>0</v>
          </cell>
          <cell r="H161">
            <v>388.88888888888886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1393.7123491498862</v>
          </cell>
          <cell r="P161">
            <v>0</v>
          </cell>
          <cell r="Q161">
            <v>0</v>
          </cell>
          <cell r="R161">
            <v>133.33333333333334</v>
          </cell>
          <cell r="S161">
            <v>111.11111111111111</v>
          </cell>
          <cell r="T161">
            <v>39.506172839506178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</row>
        <row r="162">
          <cell r="A162" t="str">
            <v>7044</v>
          </cell>
          <cell r="B162">
            <v>4</v>
          </cell>
          <cell r="C162" t="str">
            <v>腰带</v>
          </cell>
          <cell r="D162">
            <v>70</v>
          </cell>
          <cell r="E162">
            <v>2926.7959332147611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345.67901234567904</v>
          </cell>
          <cell r="M162">
            <v>0</v>
          </cell>
          <cell r="N162">
            <v>0</v>
          </cell>
          <cell r="O162">
            <v>2787.4246982997724</v>
          </cell>
          <cell r="P162">
            <v>84.948849625668473</v>
          </cell>
          <cell r="Q162">
            <v>30.590092201039866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65.843621399176968</v>
          </cell>
          <cell r="W162">
            <v>0</v>
          </cell>
          <cell r="X162">
            <v>0</v>
          </cell>
        </row>
        <row r="163">
          <cell r="A163" t="str">
            <v>7043</v>
          </cell>
          <cell r="B163">
            <v>4</v>
          </cell>
          <cell r="C163" t="str">
            <v>项链</v>
          </cell>
          <cell r="D163">
            <v>70</v>
          </cell>
          <cell r="E163">
            <v>0</v>
          </cell>
          <cell r="F163">
            <v>185.82560855614975</v>
          </cell>
          <cell r="G163">
            <v>0</v>
          </cell>
          <cell r="H163">
            <v>0</v>
          </cell>
          <cell r="I163">
            <v>583.33333333333337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84.948849625668473</v>
          </cell>
          <cell r="Q163">
            <v>0</v>
          </cell>
          <cell r="R163">
            <v>66.666666666666671</v>
          </cell>
          <cell r="S163">
            <v>111.11111111111111</v>
          </cell>
          <cell r="T163">
            <v>79.012345679012356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</row>
        <row r="164">
          <cell r="A164" t="str">
            <v>8010</v>
          </cell>
          <cell r="B164">
            <v>1</v>
          </cell>
          <cell r="C164" t="str">
            <v>武器</v>
          </cell>
          <cell r="D164">
            <v>80</v>
          </cell>
          <cell r="E164">
            <v>0</v>
          </cell>
          <cell r="F164">
            <v>447.97244919786107</v>
          </cell>
          <cell r="G164">
            <v>0</v>
          </cell>
          <cell r="H164">
            <v>0</v>
          </cell>
          <cell r="I164">
            <v>0</v>
          </cell>
          <cell r="J164">
            <v>277.77777777777777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35.837795935828886</v>
          </cell>
          <cell r="Q164">
            <v>4.3017317157712318</v>
          </cell>
          <cell r="R164">
            <v>0</v>
          </cell>
          <cell r="S164">
            <v>15.625</v>
          </cell>
          <cell r="T164">
            <v>11.111111111111112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</row>
        <row r="165">
          <cell r="A165" t="str">
            <v>8011</v>
          </cell>
          <cell r="B165">
            <v>1</v>
          </cell>
          <cell r="C165" t="str">
            <v>衣服</v>
          </cell>
          <cell r="D165">
            <v>80</v>
          </cell>
          <cell r="E165">
            <v>7055.6687675712992</v>
          </cell>
          <cell r="F165">
            <v>0</v>
          </cell>
          <cell r="G165">
            <v>154.86234176776432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391.98159819840555</v>
          </cell>
          <cell r="P165">
            <v>0</v>
          </cell>
          <cell r="Q165">
            <v>12.905195147313695</v>
          </cell>
          <cell r="R165">
            <v>9.375</v>
          </cell>
          <cell r="S165">
            <v>0</v>
          </cell>
          <cell r="T165">
            <v>0</v>
          </cell>
          <cell r="U165">
            <v>0</v>
          </cell>
          <cell r="V165">
            <v>9.2592592592592577</v>
          </cell>
          <cell r="W165">
            <v>0</v>
          </cell>
          <cell r="X165">
            <v>0</v>
          </cell>
        </row>
        <row r="166">
          <cell r="A166" t="str">
            <v>8012</v>
          </cell>
          <cell r="B166">
            <v>1</v>
          </cell>
          <cell r="C166" t="str">
            <v>裤子</v>
          </cell>
          <cell r="D166">
            <v>80</v>
          </cell>
          <cell r="E166">
            <v>0</v>
          </cell>
          <cell r="F166">
            <v>0</v>
          </cell>
          <cell r="G166">
            <v>103.24156117850956</v>
          </cell>
          <cell r="H166">
            <v>156.25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195.99079909920277</v>
          </cell>
          <cell r="P166">
            <v>0</v>
          </cell>
          <cell r="Q166">
            <v>4.3017317157712318</v>
          </cell>
          <cell r="R166">
            <v>9.375</v>
          </cell>
          <cell r="S166">
            <v>0</v>
          </cell>
          <cell r="T166">
            <v>0</v>
          </cell>
          <cell r="U166">
            <v>0</v>
          </cell>
          <cell r="V166">
            <v>9.2592592592592577</v>
          </cell>
          <cell r="W166">
            <v>0</v>
          </cell>
          <cell r="X166">
            <v>0</v>
          </cell>
        </row>
        <row r="167">
          <cell r="A167" t="str">
            <v>8015</v>
          </cell>
          <cell r="B167">
            <v>1</v>
          </cell>
          <cell r="C167" t="str">
            <v>鞋子</v>
          </cell>
          <cell r="D167">
            <v>80</v>
          </cell>
          <cell r="E167">
            <v>2351.8895891904335</v>
          </cell>
          <cell r="F167">
            <v>0</v>
          </cell>
          <cell r="G167">
            <v>0</v>
          </cell>
          <cell r="H167">
            <v>312.5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195.99079909920277</v>
          </cell>
          <cell r="P167">
            <v>0</v>
          </cell>
          <cell r="Q167">
            <v>0</v>
          </cell>
          <cell r="R167">
            <v>18.75</v>
          </cell>
          <cell r="S167">
            <v>15.625</v>
          </cell>
          <cell r="T167">
            <v>5.5555555555555562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</row>
        <row r="168">
          <cell r="A168" t="str">
            <v>8014</v>
          </cell>
          <cell r="B168">
            <v>1</v>
          </cell>
          <cell r="C168" t="str">
            <v>腰带</v>
          </cell>
          <cell r="D168">
            <v>80</v>
          </cell>
          <cell r="E168">
            <v>2351.8895891904335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277.77777777777777</v>
          </cell>
          <cell r="M168">
            <v>0</v>
          </cell>
          <cell r="N168">
            <v>0</v>
          </cell>
          <cell r="O168">
            <v>391.98159819840555</v>
          </cell>
          <cell r="P168">
            <v>11.945931978609629</v>
          </cell>
          <cell r="Q168">
            <v>4.3017317157712318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9.2592592592592577</v>
          </cell>
          <cell r="W168">
            <v>0</v>
          </cell>
          <cell r="X168">
            <v>0</v>
          </cell>
        </row>
        <row r="169">
          <cell r="A169" t="str">
            <v>8013</v>
          </cell>
          <cell r="B169">
            <v>1</v>
          </cell>
          <cell r="C169" t="str">
            <v>项链</v>
          </cell>
          <cell r="D169">
            <v>80</v>
          </cell>
          <cell r="E169">
            <v>0</v>
          </cell>
          <cell r="F169">
            <v>149.32414973262036</v>
          </cell>
          <cell r="G169">
            <v>0</v>
          </cell>
          <cell r="H169">
            <v>0</v>
          </cell>
          <cell r="I169">
            <v>468.75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11.945931978609629</v>
          </cell>
          <cell r="Q169">
            <v>0</v>
          </cell>
          <cell r="R169">
            <v>9.375</v>
          </cell>
          <cell r="S169">
            <v>15.625</v>
          </cell>
          <cell r="T169">
            <v>11.111111111111112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</row>
        <row r="170">
          <cell r="A170" t="str">
            <v>8020</v>
          </cell>
          <cell r="B170">
            <v>2</v>
          </cell>
          <cell r="C170" t="str">
            <v>武器</v>
          </cell>
          <cell r="D170">
            <v>80</v>
          </cell>
          <cell r="E170">
            <v>0</v>
          </cell>
          <cell r="F170">
            <v>582.36418395721944</v>
          </cell>
          <cell r="G170">
            <v>0</v>
          </cell>
          <cell r="H170">
            <v>0</v>
          </cell>
          <cell r="I170">
            <v>0</v>
          </cell>
          <cell r="J170">
            <v>361.11111111111114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103.53141048128346</v>
          </cell>
          <cell r="Q170">
            <v>12.427224956672447</v>
          </cell>
          <cell r="R170">
            <v>0</v>
          </cell>
          <cell r="S170">
            <v>45.138888888888893</v>
          </cell>
          <cell r="T170">
            <v>32.098765432098773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</row>
        <row r="171">
          <cell r="A171" t="str">
            <v>8021</v>
          </cell>
          <cell r="B171">
            <v>2</v>
          </cell>
          <cell r="C171" t="str">
            <v>衣服</v>
          </cell>
          <cell r="D171">
            <v>80</v>
          </cell>
          <cell r="E171">
            <v>9172.3693978426909</v>
          </cell>
          <cell r="F171">
            <v>0</v>
          </cell>
          <cell r="G171">
            <v>201.32104429809363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1132.3912836842828</v>
          </cell>
          <cell r="P171">
            <v>0</v>
          </cell>
          <cell r="Q171">
            <v>37.281674870017341</v>
          </cell>
          <cell r="R171">
            <v>27.083333333333339</v>
          </cell>
          <cell r="S171">
            <v>0</v>
          </cell>
          <cell r="T171">
            <v>0</v>
          </cell>
          <cell r="U171">
            <v>0</v>
          </cell>
          <cell r="V171">
            <v>26.748971193415642</v>
          </cell>
          <cell r="W171">
            <v>0</v>
          </cell>
          <cell r="X171">
            <v>0</v>
          </cell>
        </row>
        <row r="172">
          <cell r="A172" t="str">
            <v>8022</v>
          </cell>
          <cell r="B172">
            <v>2</v>
          </cell>
          <cell r="C172" t="str">
            <v>裤子</v>
          </cell>
          <cell r="D172">
            <v>80</v>
          </cell>
          <cell r="E172">
            <v>0</v>
          </cell>
          <cell r="F172">
            <v>0</v>
          </cell>
          <cell r="G172">
            <v>134.21402953206243</v>
          </cell>
          <cell r="H172">
            <v>203.12500000000003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566.19564184214141</v>
          </cell>
          <cell r="P172">
            <v>0</v>
          </cell>
          <cell r="Q172">
            <v>12.427224956672447</v>
          </cell>
          <cell r="R172">
            <v>27.083333333333339</v>
          </cell>
          <cell r="S172">
            <v>0</v>
          </cell>
          <cell r="T172">
            <v>0</v>
          </cell>
          <cell r="U172">
            <v>0</v>
          </cell>
          <cell r="V172">
            <v>26.748971193415642</v>
          </cell>
          <cell r="W172">
            <v>0</v>
          </cell>
          <cell r="X172">
            <v>0</v>
          </cell>
        </row>
        <row r="173">
          <cell r="A173" t="str">
            <v>8025</v>
          </cell>
          <cell r="B173">
            <v>2</v>
          </cell>
          <cell r="C173" t="str">
            <v>鞋子</v>
          </cell>
          <cell r="D173">
            <v>80</v>
          </cell>
          <cell r="E173">
            <v>3057.4564659475636</v>
          </cell>
          <cell r="F173">
            <v>0</v>
          </cell>
          <cell r="G173">
            <v>0</v>
          </cell>
          <cell r="H173">
            <v>406.25000000000006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566.19564184214141</v>
          </cell>
          <cell r="P173">
            <v>0</v>
          </cell>
          <cell r="Q173">
            <v>0</v>
          </cell>
          <cell r="R173">
            <v>54.166666666666679</v>
          </cell>
          <cell r="S173">
            <v>45.138888888888893</v>
          </cell>
          <cell r="T173">
            <v>16.049382716049386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</row>
        <row r="174">
          <cell r="A174" t="str">
            <v>8024</v>
          </cell>
          <cell r="B174">
            <v>2</v>
          </cell>
          <cell r="C174" t="str">
            <v>腰带</v>
          </cell>
          <cell r="D174">
            <v>80</v>
          </cell>
          <cell r="E174">
            <v>3057.4564659475636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361.11111111111114</v>
          </cell>
          <cell r="M174">
            <v>0</v>
          </cell>
          <cell r="N174">
            <v>0</v>
          </cell>
          <cell r="O174">
            <v>1132.3912836842828</v>
          </cell>
          <cell r="P174">
            <v>34.510470160427822</v>
          </cell>
          <cell r="Q174">
            <v>12.427224956672447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26.748971193415642</v>
          </cell>
          <cell r="W174">
            <v>0</v>
          </cell>
          <cell r="X174">
            <v>0</v>
          </cell>
        </row>
        <row r="175">
          <cell r="A175" t="str">
            <v>8023</v>
          </cell>
          <cell r="B175">
            <v>2</v>
          </cell>
          <cell r="C175" t="str">
            <v>项链</v>
          </cell>
          <cell r="D175">
            <v>80</v>
          </cell>
          <cell r="E175">
            <v>0</v>
          </cell>
          <cell r="F175">
            <v>194.12139465240648</v>
          </cell>
          <cell r="G175">
            <v>0</v>
          </cell>
          <cell r="H175">
            <v>0</v>
          </cell>
          <cell r="I175">
            <v>609.375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34.510470160427822</v>
          </cell>
          <cell r="Q175">
            <v>0</v>
          </cell>
          <cell r="R175">
            <v>27.083333333333339</v>
          </cell>
          <cell r="S175">
            <v>45.138888888888893</v>
          </cell>
          <cell r="T175">
            <v>32.098765432098773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</row>
      </sheetData>
      <sheetData sheetId="8">
        <row r="36">
          <cell r="Q36">
            <v>3.36</v>
          </cell>
        </row>
      </sheetData>
      <sheetData sheetId="9">
        <row r="33">
          <cell r="AU33">
            <v>0</v>
          </cell>
        </row>
      </sheetData>
      <sheetData sheetId="10"/>
      <sheetData sheetId="11">
        <row r="4">
          <cell r="F4">
            <v>13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怪物表"/>
      <sheetName val="怪物信息配置表"/>
      <sheetName val="远征副本等级难度系数控制"/>
      <sheetName val="英雄之路怪物"/>
      <sheetName val="配置说明"/>
      <sheetName val="怪物信息表"/>
      <sheetName val="人物成长模拟表"/>
      <sheetName val="人物&amp;怪物成长分析"/>
      <sheetName val="副本难度推算"/>
      <sheetName val="怪物并表"/>
      <sheetName val="普通副本怪物"/>
      <sheetName val="精英副本怪物"/>
      <sheetName val="金币副本怪物"/>
      <sheetName val="材料副本怪物"/>
      <sheetName val="马仔经验副本怪物"/>
      <sheetName val="命运副本怪物"/>
      <sheetName val="BOSS副本怪物"/>
      <sheetName val="BOSS副本数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M4" t="str">
            <v>怪血</v>
          </cell>
          <cell r="N4" t="str">
            <v>怪攻</v>
          </cell>
          <cell r="O4" t="str">
            <v>怪防</v>
          </cell>
          <cell r="R4" t="str">
            <v>韧性</v>
          </cell>
        </row>
        <row r="5">
          <cell r="M5">
            <v>267.49800000000005</v>
          </cell>
          <cell r="N5">
            <v>26.106519114688133</v>
          </cell>
          <cell r="O5">
            <v>21.120000000000005</v>
          </cell>
          <cell r="R5">
            <v>0</v>
          </cell>
        </row>
        <row r="6">
          <cell r="M6">
            <v>335.52698947247023</v>
          </cell>
          <cell r="N6">
            <v>28.884534412955468</v>
          </cell>
          <cell r="O6">
            <v>23.040000000000003</v>
          </cell>
          <cell r="R6">
            <v>0</v>
          </cell>
        </row>
        <row r="7">
          <cell r="M7">
            <v>399.17105522470655</v>
          </cell>
          <cell r="N7">
            <v>31.73535641547862</v>
          </cell>
          <cell r="O7">
            <v>24.960000000000004</v>
          </cell>
          <cell r="R7">
            <v>0</v>
          </cell>
        </row>
        <row r="8">
          <cell r="M8">
            <v>370.01076333953267</v>
          </cell>
          <cell r="N8">
            <v>29.284327868852465</v>
          </cell>
          <cell r="O8">
            <v>21.504000000000005</v>
          </cell>
          <cell r="R8">
            <v>0</v>
          </cell>
        </row>
        <row r="9">
          <cell r="M9">
            <v>421.47626939502686</v>
          </cell>
          <cell r="N9">
            <v>31.900824742268046</v>
          </cell>
          <cell r="O9">
            <v>23.040000000000003</v>
          </cell>
          <cell r="R9">
            <v>0</v>
          </cell>
        </row>
        <row r="10">
          <cell r="M10">
            <v>732.01350675237336</v>
          </cell>
          <cell r="N10">
            <v>53.404884647302907</v>
          </cell>
          <cell r="O10">
            <v>37.939200000000007</v>
          </cell>
          <cell r="R10">
            <v>0</v>
          </cell>
        </row>
        <row r="11">
          <cell r="M11">
            <v>880.02023311957089</v>
          </cell>
          <cell r="N11">
            <v>62.237861978079337</v>
          </cell>
          <cell r="O11">
            <v>43.492800000000003</v>
          </cell>
          <cell r="R11">
            <v>0</v>
          </cell>
        </row>
        <row r="12">
          <cell r="M12">
            <v>1044.0611633845615</v>
          </cell>
          <cell r="N12">
            <v>71.889224369747922</v>
          </cell>
          <cell r="O12">
            <v>49.420800000000014</v>
          </cell>
          <cell r="R12">
            <v>0</v>
          </cell>
        </row>
        <row r="13">
          <cell r="M13">
            <v>1364.3071446938668</v>
          </cell>
          <cell r="N13">
            <v>91.771683632457041</v>
          </cell>
          <cell r="O13">
            <v>62.067547826086951</v>
          </cell>
          <cell r="R13">
            <v>0</v>
          </cell>
        </row>
        <row r="14">
          <cell r="M14">
            <v>1727.6915361038548</v>
          </cell>
          <cell r="N14">
            <v>113.84885522664203</v>
          </cell>
          <cell r="O14">
            <v>75.756521739130449</v>
          </cell>
          <cell r="R14">
            <v>0</v>
          </cell>
        </row>
        <row r="15">
          <cell r="M15">
            <v>2136.0148967569658</v>
          </cell>
          <cell r="N15">
            <v>138.20964070035379</v>
          </cell>
          <cell r="O15">
            <v>90.48772173913045</v>
          </cell>
          <cell r="R15">
            <v>0</v>
          </cell>
        </row>
        <row r="16">
          <cell r="M16">
            <v>2591.0795735978022</v>
          </cell>
          <cell r="N16">
            <v>164.94524077961023</v>
          </cell>
          <cell r="O16">
            <v>106.26114782608698</v>
          </cell>
          <cell r="R16">
            <v>0</v>
          </cell>
        </row>
        <row r="17">
          <cell r="M17">
            <v>3094.6851411110956</v>
          </cell>
          <cell r="N17">
            <v>194.14923017895876</v>
          </cell>
          <cell r="O17">
            <v>123.07679999999999</v>
          </cell>
          <cell r="R17">
            <v>0</v>
          </cell>
        </row>
        <row r="18">
          <cell r="M18">
            <v>3648.6259147468172</v>
          </cell>
          <cell r="N18">
            <v>225.91763535219297</v>
          </cell>
          <cell r="O18">
            <v>140.93467826086962</v>
          </cell>
          <cell r="R18">
            <v>0</v>
          </cell>
        </row>
        <row r="19">
          <cell r="M19">
            <v>4254.6896346215126</v>
          </cell>
          <cell r="N19">
            <v>260.34901531892024</v>
          </cell>
          <cell r="O19">
            <v>159.83478260869569</v>
          </cell>
          <cell r="R19">
            <v>0</v>
          </cell>
        </row>
        <row r="20">
          <cell r="M20">
            <v>4914.6568278260884</v>
          </cell>
          <cell r="N20">
            <v>297.54454570988844</v>
          </cell>
          <cell r="O20">
            <v>179.77711304347829</v>
          </cell>
          <cell r="R20">
            <v>0</v>
          </cell>
        </row>
        <row r="21">
          <cell r="M21">
            <v>5630.3005709109411</v>
          </cell>
          <cell r="N21">
            <v>337.60810618161133</v>
          </cell>
          <cell r="O21">
            <v>200.76166956521743</v>
          </cell>
          <cell r="R21">
            <v>0</v>
          </cell>
        </row>
        <row r="22">
          <cell r="M22">
            <v>6403.3864898100719</v>
          </cell>
          <cell r="N22">
            <v>380.64637135893952</v>
          </cell>
          <cell r="O22">
            <v>222.78845217391313</v>
          </cell>
          <cell r="R22">
            <v>0</v>
          </cell>
        </row>
        <row r="23">
          <cell r="M23">
            <v>7235.6728996934007</v>
          </cell>
          <cell r="N23">
            <v>426.76890547281391</v>
          </cell>
          <cell r="O23">
            <v>245.85746086956533</v>
          </cell>
          <cell r="R23">
            <v>0</v>
          </cell>
        </row>
        <row r="24">
          <cell r="M24">
            <v>8128.911025210582</v>
          </cell>
          <cell r="N24">
            <v>476.08826086956532</v>
          </cell>
          <cell r="O24">
            <v>269.96869565217401</v>
          </cell>
          <cell r="R24">
            <v>0</v>
          </cell>
        </row>
        <row r="25">
          <cell r="M25">
            <v>9084.8452642958327</v>
          </cell>
          <cell r="N25">
            <v>528.7200805778034</v>
          </cell>
          <cell r="O25">
            <v>295.12215652173927</v>
          </cell>
          <cell r="R25">
            <v>0</v>
          </cell>
        </row>
        <row r="26">
          <cell r="M26">
            <v>10105.2134725859</v>
          </cell>
          <cell r="N26">
            <v>584.78320512923278</v>
          </cell>
          <cell r="O26">
            <v>321.31784347826095</v>
          </cell>
          <cell r="R26">
            <v>0</v>
          </cell>
        </row>
        <row r="27">
          <cell r="M27">
            <v>11400.405805091281</v>
          </cell>
          <cell r="N27">
            <v>656.41395125097995</v>
          </cell>
          <cell r="O27">
            <v>355.05421806020081</v>
          </cell>
          <cell r="R27">
            <v>0</v>
          </cell>
        </row>
        <row r="28">
          <cell r="M28">
            <v>12784.890390334218</v>
          </cell>
          <cell r="N28">
            <v>732.843169352671</v>
          </cell>
          <cell r="O28">
            <v>390.22666488294317</v>
          </cell>
          <cell r="R28">
            <v>0</v>
          </cell>
        </row>
        <row r="29">
          <cell r="M29">
            <v>14261.047881556851</v>
          </cell>
          <cell r="N29">
            <v>814.24303702291991</v>
          </cell>
          <cell r="O29">
            <v>426.83518394648843</v>
          </cell>
          <cell r="R29">
            <v>0</v>
          </cell>
        </row>
        <row r="30">
          <cell r="M30">
            <v>16032.112972248326</v>
          </cell>
          <cell r="N30">
            <v>912.21955983864086</v>
          </cell>
          <cell r="O30">
            <v>470.77801525083623</v>
          </cell>
          <cell r="R30">
            <v>0</v>
          </cell>
        </row>
        <row r="31">
          <cell r="M31">
            <v>17918.492082667442</v>
          </cell>
          <cell r="N31">
            <v>1016.5305190018643</v>
          </cell>
          <cell r="O31">
            <v>516.48459879598681</v>
          </cell>
          <cell r="R31">
            <v>0</v>
          </cell>
        </row>
        <row r="32">
          <cell r="M32">
            <v>19923.089614644672</v>
          </cell>
          <cell r="N32">
            <v>1127.4014963262157</v>
          </cell>
          <cell r="O32">
            <v>563.95493458193994</v>
          </cell>
          <cell r="R32">
            <v>0</v>
          </cell>
        </row>
        <row r="33">
          <cell r="M33">
            <v>22048.80155432774</v>
          </cell>
          <cell r="N33">
            <v>1245.0646280605861</v>
          </cell>
          <cell r="O33">
            <v>613.18902260869606</v>
          </cell>
          <cell r="R33">
            <v>0</v>
          </cell>
        </row>
        <row r="34">
          <cell r="M34">
            <v>24602.247262249399</v>
          </cell>
          <cell r="N34">
            <v>1386.8808302441071</v>
          </cell>
          <cell r="O34">
            <v>672.48919866220774</v>
          </cell>
          <cell r="R34">
            <v>0</v>
          </cell>
        </row>
        <row r="35">
          <cell r="M35">
            <v>27667.296632101697</v>
          </cell>
          <cell r="N35">
            <v>1547.5381227879423</v>
          </cell>
          <cell r="O35">
            <v>743.61544061538484</v>
          </cell>
          <cell r="R35">
            <v>0</v>
          </cell>
        </row>
        <row r="36">
          <cell r="M36">
            <v>30990.514434410816</v>
          </cell>
          <cell r="N36">
            <v>1720.4481003567344</v>
          </cell>
          <cell r="O36">
            <v>819.29986370568577</v>
          </cell>
          <cell r="R36">
            <v>0</v>
          </cell>
        </row>
        <row r="37">
          <cell r="M37">
            <v>34573.196392958278</v>
          </cell>
          <cell r="N37">
            <v>1905.5178265087504</v>
          </cell>
          <cell r="O37">
            <v>899.37196073578662</v>
          </cell>
          <cell r="R37">
            <v>0</v>
          </cell>
        </row>
        <row r="38">
          <cell r="M38">
            <v>38426.737014116785</v>
          </cell>
          <cell r="N38">
            <v>2103.2231585458144</v>
          </cell>
          <cell r="O38">
            <v>983.93169407357891</v>
          </cell>
          <cell r="R38">
            <v>0</v>
          </cell>
        </row>
        <row r="39">
          <cell r="M39">
            <v>42562.734823703468</v>
          </cell>
          <cell r="N39">
            <v>2314.0513733626863</v>
          </cell>
          <cell r="O39">
            <v>1073.0790260869569</v>
          </cell>
          <cell r="R39">
            <v>0</v>
          </cell>
        </row>
        <row r="40">
          <cell r="M40">
            <v>46992.99239665216</v>
          </cell>
          <cell r="N40">
            <v>2538.5016044212689</v>
          </cell>
          <cell r="O40">
            <v>1166.913919143813</v>
          </cell>
          <cell r="R40">
            <v>0</v>
          </cell>
        </row>
        <row r="41">
          <cell r="M41">
            <v>51729.516364590025</v>
          </cell>
          <cell r="N41">
            <v>2807.3162782113759</v>
          </cell>
          <cell r="O41">
            <v>1265.5363356120404</v>
          </cell>
          <cell r="R41">
            <v>0</v>
          </cell>
        </row>
        <row r="42">
          <cell r="M42">
            <v>56784.51740497836</v>
          </cell>
          <cell r="N42">
            <v>3096.7779147743777</v>
          </cell>
          <cell r="O42">
            <v>1369.0462378595321</v>
          </cell>
          <cell r="R42">
            <v>0</v>
          </cell>
        </row>
        <row r="43">
          <cell r="M43">
            <v>62170.410214863972</v>
          </cell>
          <cell r="N43">
            <v>3408.0365141425427</v>
          </cell>
          <cell r="O43">
            <v>1477.5435882541808</v>
          </cell>
          <cell r="R43">
            <v>0</v>
          </cell>
        </row>
        <row r="44">
          <cell r="M44">
            <v>68511.523503065546</v>
          </cell>
          <cell r="N44">
            <v>3776.0063478260886</v>
          </cell>
          <cell r="O44">
            <v>1605.4628387959874</v>
          </cell>
          <cell r="R44">
            <v>0</v>
          </cell>
        </row>
        <row r="45">
          <cell r="M45">
            <v>75283.541885462531</v>
          </cell>
          <cell r="N45">
            <v>4172.7400269939562</v>
          </cell>
          <cell r="O45">
            <v>1739.8987370434788</v>
          </cell>
          <cell r="R45">
            <v>0</v>
          </cell>
        </row>
        <row r="46">
          <cell r="M46">
            <v>82503.226288916951</v>
          </cell>
          <cell r="N46">
            <v>4599.8513238166461</v>
          </cell>
          <cell r="O46">
            <v>1880.9845661538475</v>
          </cell>
          <cell r="R46">
            <v>0</v>
          </cell>
        </row>
        <row r="47">
          <cell r="M47">
            <v>90187.609011053428</v>
          </cell>
          <cell r="N47">
            <v>5059.0247993310459</v>
          </cell>
          <cell r="O47">
            <v>2028.8536092842814</v>
          </cell>
          <cell r="R47">
            <v>0</v>
          </cell>
        </row>
        <row r="48">
          <cell r="M48">
            <v>98353.993690285599</v>
          </cell>
          <cell r="N48">
            <v>5552.0186888561893</v>
          </cell>
          <cell r="O48">
            <v>2183.6391495919738</v>
          </cell>
          <cell r="R48">
            <v>0</v>
          </cell>
        </row>
        <row r="49">
          <cell r="M49">
            <v>107019.955261108</v>
          </cell>
          <cell r="N49">
            <v>6080.6679297034661</v>
          </cell>
          <cell r="O49">
            <v>2345.4744702341145</v>
          </cell>
          <cell r="R49">
            <v>0</v>
          </cell>
        </row>
        <row r="50">
          <cell r="M50">
            <v>116203.33989693534</v>
          </cell>
          <cell r="N50">
            <v>6646.8873394359862</v>
          </cell>
          <cell r="O50">
            <v>2514.4928543678943</v>
          </cell>
          <cell r="R50">
            <v>0</v>
          </cell>
        </row>
        <row r="51">
          <cell r="M51">
            <v>125922.2649424351</v>
          </cell>
          <cell r="N51">
            <v>7252.6749534835508</v>
          </cell>
          <cell r="O51">
            <v>2690.8275851505027</v>
          </cell>
          <cell r="R51">
            <v>0</v>
          </cell>
        </row>
        <row r="52">
          <cell r="M52">
            <v>136195.11883701631</v>
          </cell>
          <cell r="N52">
            <v>7900.1155315134383</v>
          </cell>
          <cell r="O52">
            <v>2874.6119457391319</v>
          </cell>
          <cell r="R52">
            <v>0</v>
          </cell>
        </row>
        <row r="53">
          <cell r="M53">
            <v>147040.56103089673</v>
          </cell>
          <cell r="N53">
            <v>8591.3842425963048</v>
          </cell>
          <cell r="O53">
            <v>3065.9792192909717</v>
          </cell>
          <cell r="R53">
            <v>0</v>
          </cell>
        </row>
        <row r="54">
          <cell r="M54">
            <v>159520.13717059622</v>
          </cell>
          <cell r="N54">
            <v>9390.1238987099896</v>
          </cell>
          <cell r="O54">
            <v>3286.5433645484964</v>
          </cell>
          <cell r="R54">
            <v>0</v>
          </cell>
        </row>
        <row r="55">
          <cell r="M55">
            <v>169633.39780854934</v>
          </cell>
          <cell r="N55">
            <v>10244.256367580459</v>
          </cell>
          <cell r="O55">
            <v>3516.5084025016731</v>
          </cell>
          <cell r="R55">
            <v>0</v>
          </cell>
        </row>
        <row r="56">
          <cell r="M56">
            <v>186638.13280369047</v>
          </cell>
          <cell r="N56">
            <v>11156.687602230384</v>
          </cell>
          <cell r="O56">
            <v>3756.040937096991</v>
          </cell>
          <cell r="R56">
            <v>0</v>
          </cell>
        </row>
        <row r="57">
          <cell r="M57">
            <v>201324.31814386719</v>
          </cell>
          <cell r="N57">
            <v>12130.451101695657</v>
          </cell>
          <cell r="O57">
            <v>4005.3075722809381</v>
          </cell>
          <cell r="R57">
            <v>0</v>
          </cell>
        </row>
        <row r="58">
          <cell r="M58">
            <v>216794.36946781015</v>
          </cell>
          <cell r="N58">
            <v>13168.713571351393</v>
          </cell>
          <cell r="O58">
            <v>4264.4749120000015</v>
          </cell>
          <cell r="R58">
            <v>0</v>
          </cell>
        </row>
        <row r="59">
          <cell r="M59">
            <v>233073.01513015016</v>
          </cell>
          <cell r="N59">
            <v>14274.780887374895</v>
          </cell>
          <cell r="O59">
            <v>4533.7095602006693</v>
          </cell>
          <cell r="R59">
            <v>0</v>
          </cell>
        </row>
        <row r="60">
          <cell r="M60">
            <v>250185.32144305485</v>
          </cell>
          <cell r="N60">
            <v>15452.104384583115</v>
          </cell>
          <cell r="O60">
            <v>4813.1781208294333</v>
          </cell>
          <cell r="R60">
            <v>0</v>
          </cell>
        </row>
        <row r="61">
          <cell r="M61">
            <v>268156.69255101995</v>
          </cell>
          <cell r="N61">
            <v>16704.287488285485</v>
          </cell>
          <cell r="O61">
            <v>5103.0471978327778</v>
          </cell>
          <cell r="R61">
            <v>0</v>
          </cell>
        </row>
        <row r="62">
          <cell r="M62">
            <v>287012.87030293985</v>
          </cell>
          <cell r="N62">
            <v>18035.092712312748</v>
          </cell>
          <cell r="O62">
            <v>5403.4833951571927</v>
          </cell>
          <cell r="R62">
            <v>0</v>
          </cell>
        </row>
        <row r="63">
          <cell r="M63">
            <v>306779.93412203423</v>
          </cell>
          <cell r="N63">
            <v>19448.449047028778</v>
          </cell>
          <cell r="O63">
            <v>5714.6533167491662</v>
          </cell>
          <cell r="R63">
            <v>0</v>
          </cell>
        </row>
        <row r="64">
          <cell r="M64">
            <v>329097.52403114893</v>
          </cell>
          <cell r="N64">
            <v>21051.654145986631</v>
          </cell>
          <cell r="O64">
            <v>6066.4611210702378</v>
          </cell>
          <cell r="R64">
            <v>0</v>
          </cell>
        </row>
        <row r="65">
          <cell r="M65">
            <v>352509.96247259458</v>
          </cell>
          <cell r="N65">
            <v>22756.135759752957</v>
          </cell>
          <cell r="O65">
            <v>6431.1094095652197</v>
          </cell>
          <cell r="R65">
            <v>0</v>
          </cell>
        </row>
        <row r="66">
          <cell r="M66">
            <v>377049.08997165965</v>
          </cell>
          <cell r="N66">
            <v>24566.98692539992</v>
          </cell>
          <cell r="O66">
            <v>6808.7981069699035</v>
          </cell>
          <cell r="R66">
            <v>0</v>
          </cell>
        </row>
        <row r="67">
          <cell r="M67">
            <v>402747.15166459483</v>
          </cell>
          <cell r="N67">
            <v>26489.530463118466</v>
          </cell>
          <cell r="O67">
            <v>7199.7271380200691</v>
          </cell>
          <cell r="R67">
            <v>0</v>
          </cell>
        </row>
        <row r="68">
          <cell r="M68">
            <v>429636.79714311572</v>
          </cell>
          <cell r="N68">
            <v>28529.330166954627</v>
          </cell>
          <cell r="O68">
            <v>7604.09642745151</v>
          </cell>
          <cell r="R68">
            <v>0</v>
          </cell>
        </row>
        <row r="69">
          <cell r="M69">
            <v>457751.08029818488</v>
          </cell>
          <cell r="N69">
            <v>30692.202655982725</v>
          </cell>
          <cell r="O69">
            <v>8022.1059000000023</v>
          </cell>
          <cell r="R69">
            <v>0</v>
          </cell>
        </row>
        <row r="70">
          <cell r="M70">
            <v>487123.45916340762</v>
          </cell>
          <cell r="N70">
            <v>32984.229931839931</v>
          </cell>
          <cell r="O70">
            <v>8453.9554804013442</v>
          </cell>
          <cell r="R70">
            <v>0</v>
          </cell>
        </row>
        <row r="71">
          <cell r="M71">
            <v>517787.79575834068</v>
          </cell>
          <cell r="N71">
            <v>35084.464944098821</v>
          </cell>
          <cell r="O71">
            <v>8899.84509339131</v>
          </cell>
          <cell r="R71">
            <v>0</v>
          </cell>
        </row>
        <row r="72">
          <cell r="M72">
            <v>549778.35593197402</v>
          </cell>
          <cell r="N72">
            <v>37283.398849405807</v>
          </cell>
          <cell r="O72">
            <v>9359.9746637056942</v>
          </cell>
          <cell r="R72">
            <v>0</v>
          </cell>
        </row>
        <row r="73">
          <cell r="M73">
            <v>583129.80920660822</v>
          </cell>
          <cell r="N73">
            <v>39584.69585392889</v>
          </cell>
          <cell r="O73">
            <v>9834.5441160802766</v>
          </cell>
          <cell r="R73">
            <v>0</v>
          </cell>
        </row>
        <row r="74">
          <cell r="M74">
            <v>620217.67267013376</v>
          </cell>
          <cell r="N74">
            <v>42151.224738842153</v>
          </cell>
          <cell r="O74">
            <v>10362.85850167225</v>
          </cell>
          <cell r="R74">
            <v>0</v>
          </cell>
        </row>
        <row r="75">
          <cell r="M75">
            <v>658900.95051244006</v>
          </cell>
          <cell r="N75">
            <v>44839.462152910943</v>
          </cell>
          <cell r="O75">
            <v>10908.008309404689</v>
          </cell>
          <cell r="R75">
            <v>0</v>
          </cell>
        </row>
        <row r="76">
          <cell r="M76">
            <v>699220.77768433432</v>
          </cell>
          <cell r="N76">
            <v>47654.011926194202</v>
          </cell>
          <cell r="O76">
            <v>11470.226784802682</v>
          </cell>
          <cell r="R76">
            <v>0</v>
          </cell>
        </row>
        <row r="77">
          <cell r="M77">
            <v>741218.75957786536</v>
          </cell>
          <cell r="N77">
            <v>50599.664532930241</v>
          </cell>
          <cell r="O77">
            <v>12049.747173391313</v>
          </cell>
          <cell r="R77">
            <v>0</v>
          </cell>
        </row>
        <row r="78">
          <cell r="M78">
            <v>784936.97185025411</v>
          </cell>
          <cell r="N78">
            <v>53681.407162265903</v>
          </cell>
          <cell r="O78">
            <v>12646.802720695659</v>
          </cell>
          <cell r="R78">
            <v>0</v>
          </cell>
        </row>
        <row r="79">
          <cell r="M79">
            <v>830417.96024897066</v>
          </cell>
          <cell r="N79">
            <v>56904.434448160573</v>
          </cell>
          <cell r="O79">
            <v>13261.626672240815</v>
          </cell>
          <cell r="R79">
            <v>0</v>
          </cell>
        </row>
        <row r="80">
          <cell r="M80">
            <v>877704.74043809366</v>
          </cell>
          <cell r="N80">
            <v>60274.159909357499</v>
          </cell>
          <cell r="O80">
            <v>13894.452273551848</v>
          </cell>
          <cell r="R80">
            <v>0</v>
          </cell>
        </row>
        <row r="81">
          <cell r="M81">
            <v>926840.79782604403</v>
          </cell>
          <cell r="N81">
            <v>63796.228154855045</v>
          </cell>
          <cell r="O81">
            <v>14545.512770153851</v>
          </cell>
          <cell r="R81">
            <v>0</v>
          </cell>
        </row>
        <row r="82">
          <cell r="M82">
            <v>977870.08739479212</v>
          </cell>
          <cell r="N82">
            <v>67476.527915312021</v>
          </cell>
          <cell r="O82">
            <v>15215.041407571909</v>
          </cell>
          <cell r="R82">
            <v>0</v>
          </cell>
        </row>
        <row r="83">
          <cell r="M83">
            <v>1030837.0335306139</v>
          </cell>
          <cell r="N83">
            <v>71321.205966336289</v>
          </cell>
          <cell r="O83">
            <v>15903.271431331115</v>
          </cell>
          <cell r="R83">
            <v>0</v>
          </cell>
        </row>
        <row r="84">
          <cell r="M84">
            <v>1089027.6836769141</v>
          </cell>
          <cell r="N84">
            <v>75561.567633650629</v>
          </cell>
          <cell r="O84">
            <v>16660.019478260871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猎命表"/>
      <sheetName val="D_猎命产出表"/>
      <sheetName val="D_命格表"/>
      <sheetName val="D_命格装备表"/>
      <sheetName val="猎命辅助表"/>
      <sheetName val="命格辅助表"/>
      <sheetName val="数值对比"/>
      <sheetName val="定义数据"/>
      <sheetName val="命格"/>
    </sheetNames>
    <sheetDataSet>
      <sheetData sheetId="0"/>
      <sheetData sheetId="1"/>
      <sheetData sheetId="2">
        <row r="1">
          <cell r="A1" t="str">
            <v>命格ID</v>
          </cell>
          <cell r="B1" t="str">
            <v>命格名称</v>
          </cell>
          <cell r="C1" t="str">
            <v>装备类型</v>
          </cell>
          <cell r="D1" t="str">
            <v>等级</v>
          </cell>
          <cell r="E1" t="str">
            <v>品质</v>
          </cell>
          <cell r="F1" t="str">
            <v>使用等级</v>
          </cell>
          <cell r="G1" t="str">
            <v>命格描述</v>
          </cell>
          <cell r="H1" t="str">
            <v>职业限定</v>
          </cell>
          <cell r="I1" t="str">
            <v>命格类型</v>
          </cell>
          <cell r="J1" t="str">
            <v>升级经验</v>
          </cell>
          <cell r="K1" t="str">
            <v>提供经验</v>
          </cell>
          <cell r="L1" t="str">
            <v>升阶经验</v>
          </cell>
          <cell r="M1" t="str">
            <v>升阶ID</v>
          </cell>
          <cell r="N1" t="str">
            <v>ICONID</v>
          </cell>
          <cell r="O1" t="str">
            <v>属性数量</v>
          </cell>
          <cell r="P1" t="str">
            <v>属性1类型</v>
          </cell>
          <cell r="Q1" t="str">
            <v>属性1值</v>
          </cell>
          <cell r="R1" t="str">
            <v>属性2类型</v>
          </cell>
          <cell r="S1" t="str">
            <v>属性2值</v>
          </cell>
          <cell r="T1" t="str">
            <v>属性3类型</v>
          </cell>
          <cell r="U1" t="str">
            <v>属性3值</v>
          </cell>
        </row>
        <row r="2">
          <cell r="A2">
            <v>8001</v>
          </cell>
          <cell r="B2" t="str">
            <v>灰色物质</v>
          </cell>
          <cell r="C2">
            <v>0</v>
          </cell>
          <cell r="D2">
            <v>1</v>
          </cell>
          <cell r="E2">
            <v>-2</v>
          </cell>
          <cell r="F2">
            <v>0</v>
          </cell>
          <cell r="G2" t="str">
            <v>无效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8001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</row>
        <row r="3">
          <cell r="A3">
            <v>8110</v>
          </cell>
          <cell r="B3" t="str">
            <v>兽腾</v>
          </cell>
          <cell r="C3">
            <v>1</v>
          </cell>
          <cell r="D3">
            <v>1</v>
          </cell>
          <cell r="E3">
            <v>0</v>
          </cell>
          <cell r="F3">
            <v>10</v>
          </cell>
          <cell r="G3" t="str">
            <v>生命+892</v>
          </cell>
          <cell r="H3">
            <v>0</v>
          </cell>
          <cell r="I3">
            <v>1</v>
          </cell>
          <cell r="J3">
            <v>40</v>
          </cell>
          <cell r="K3">
            <v>20</v>
          </cell>
          <cell r="L3">
            <v>0</v>
          </cell>
          <cell r="M3">
            <v>0</v>
          </cell>
          <cell r="N3">
            <v>8110</v>
          </cell>
          <cell r="O3">
            <v>1</v>
          </cell>
          <cell r="P3">
            <v>1</v>
          </cell>
          <cell r="Q3">
            <v>892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8110</v>
          </cell>
          <cell r="B4" t="str">
            <v>兽腾</v>
          </cell>
          <cell r="C4">
            <v>1</v>
          </cell>
          <cell r="D4">
            <v>2</v>
          </cell>
          <cell r="E4">
            <v>0</v>
          </cell>
          <cell r="F4">
            <v>10</v>
          </cell>
          <cell r="G4" t="str">
            <v>生命+1338</v>
          </cell>
          <cell r="H4">
            <v>0</v>
          </cell>
          <cell r="I4">
            <v>1</v>
          </cell>
          <cell r="J4">
            <v>80</v>
          </cell>
          <cell r="K4">
            <v>60</v>
          </cell>
          <cell r="L4">
            <v>0</v>
          </cell>
          <cell r="M4">
            <v>0</v>
          </cell>
          <cell r="N4">
            <v>8110</v>
          </cell>
          <cell r="O4">
            <v>1</v>
          </cell>
          <cell r="P4">
            <v>1</v>
          </cell>
          <cell r="Q4">
            <v>1338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8110</v>
          </cell>
          <cell r="B5" t="str">
            <v>兽腾</v>
          </cell>
          <cell r="C5">
            <v>1</v>
          </cell>
          <cell r="D5">
            <v>3</v>
          </cell>
          <cell r="E5">
            <v>0</v>
          </cell>
          <cell r="F5">
            <v>10</v>
          </cell>
          <cell r="G5" t="str">
            <v>生命+2007</v>
          </cell>
          <cell r="H5">
            <v>0</v>
          </cell>
          <cell r="I5">
            <v>1</v>
          </cell>
          <cell r="J5">
            <v>160</v>
          </cell>
          <cell r="K5">
            <v>140</v>
          </cell>
          <cell r="L5">
            <v>0</v>
          </cell>
          <cell r="M5">
            <v>0</v>
          </cell>
          <cell r="N5">
            <v>8110</v>
          </cell>
          <cell r="O5">
            <v>1</v>
          </cell>
          <cell r="P5">
            <v>1</v>
          </cell>
          <cell r="Q5">
            <v>2007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8110</v>
          </cell>
          <cell r="B6" t="str">
            <v>兽腾</v>
          </cell>
          <cell r="C6">
            <v>1</v>
          </cell>
          <cell r="D6">
            <v>4</v>
          </cell>
          <cell r="E6">
            <v>0</v>
          </cell>
          <cell r="F6">
            <v>10</v>
          </cell>
          <cell r="G6" t="str">
            <v>生命+3010</v>
          </cell>
          <cell r="H6">
            <v>0</v>
          </cell>
          <cell r="I6">
            <v>1</v>
          </cell>
          <cell r="J6">
            <v>320</v>
          </cell>
          <cell r="K6">
            <v>300</v>
          </cell>
          <cell r="L6">
            <v>0</v>
          </cell>
          <cell r="M6">
            <v>0</v>
          </cell>
          <cell r="N6">
            <v>8110</v>
          </cell>
          <cell r="O6">
            <v>1</v>
          </cell>
          <cell r="P6">
            <v>1</v>
          </cell>
          <cell r="Q6">
            <v>3010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8110</v>
          </cell>
          <cell r="B7" t="str">
            <v>兽腾</v>
          </cell>
          <cell r="C7">
            <v>1</v>
          </cell>
          <cell r="D7">
            <v>5</v>
          </cell>
          <cell r="E7">
            <v>0</v>
          </cell>
          <cell r="F7">
            <v>10</v>
          </cell>
          <cell r="G7" t="str">
            <v>生命+4516</v>
          </cell>
          <cell r="H7">
            <v>0</v>
          </cell>
          <cell r="I7">
            <v>1</v>
          </cell>
          <cell r="J7">
            <v>640</v>
          </cell>
          <cell r="K7">
            <v>620</v>
          </cell>
          <cell r="L7">
            <v>0</v>
          </cell>
          <cell r="M7">
            <v>0</v>
          </cell>
          <cell r="N7">
            <v>8110</v>
          </cell>
          <cell r="O7">
            <v>1</v>
          </cell>
          <cell r="P7">
            <v>1</v>
          </cell>
          <cell r="Q7">
            <v>4516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8110</v>
          </cell>
          <cell r="B8" t="str">
            <v>兽腾</v>
          </cell>
          <cell r="C8">
            <v>1</v>
          </cell>
          <cell r="D8">
            <v>6</v>
          </cell>
          <cell r="E8">
            <v>0</v>
          </cell>
          <cell r="F8">
            <v>10</v>
          </cell>
          <cell r="G8" t="str">
            <v>生命+6773</v>
          </cell>
          <cell r="H8">
            <v>0</v>
          </cell>
          <cell r="I8">
            <v>1</v>
          </cell>
          <cell r="J8">
            <v>1280</v>
          </cell>
          <cell r="K8">
            <v>1260</v>
          </cell>
          <cell r="L8">
            <v>0</v>
          </cell>
          <cell r="M8">
            <v>0</v>
          </cell>
          <cell r="N8">
            <v>8110</v>
          </cell>
          <cell r="O8">
            <v>1</v>
          </cell>
          <cell r="P8">
            <v>1</v>
          </cell>
          <cell r="Q8">
            <v>6773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8110</v>
          </cell>
          <cell r="B9" t="str">
            <v>兽腾</v>
          </cell>
          <cell r="C9">
            <v>1</v>
          </cell>
          <cell r="D9">
            <v>7</v>
          </cell>
          <cell r="E9">
            <v>0</v>
          </cell>
          <cell r="F9">
            <v>10</v>
          </cell>
          <cell r="G9" t="str">
            <v>生命+10160</v>
          </cell>
          <cell r="H9">
            <v>0</v>
          </cell>
          <cell r="I9">
            <v>1</v>
          </cell>
          <cell r="J9">
            <v>2560</v>
          </cell>
          <cell r="K9">
            <v>2540</v>
          </cell>
          <cell r="L9">
            <v>0</v>
          </cell>
          <cell r="M9">
            <v>0</v>
          </cell>
          <cell r="N9">
            <v>8110</v>
          </cell>
          <cell r="O9">
            <v>1</v>
          </cell>
          <cell r="P9">
            <v>1</v>
          </cell>
          <cell r="Q9">
            <v>10160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8110</v>
          </cell>
          <cell r="B10" t="str">
            <v>兽腾</v>
          </cell>
          <cell r="C10">
            <v>1</v>
          </cell>
          <cell r="D10">
            <v>8</v>
          </cell>
          <cell r="E10">
            <v>0</v>
          </cell>
          <cell r="F10">
            <v>10</v>
          </cell>
          <cell r="G10" t="str">
            <v>生命+15240</v>
          </cell>
          <cell r="H10">
            <v>0</v>
          </cell>
          <cell r="I10">
            <v>1</v>
          </cell>
          <cell r="J10">
            <v>5120</v>
          </cell>
          <cell r="K10">
            <v>5100</v>
          </cell>
          <cell r="L10">
            <v>5120</v>
          </cell>
          <cell r="M10">
            <v>8120</v>
          </cell>
          <cell r="N10">
            <v>8110</v>
          </cell>
          <cell r="O10">
            <v>1</v>
          </cell>
          <cell r="P10">
            <v>1</v>
          </cell>
          <cell r="Q10">
            <v>15240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8210</v>
          </cell>
          <cell r="B11" t="str">
            <v>战狂</v>
          </cell>
          <cell r="C11">
            <v>2</v>
          </cell>
          <cell r="D11">
            <v>1</v>
          </cell>
          <cell r="E11">
            <v>0</v>
          </cell>
          <cell r="F11">
            <v>10</v>
          </cell>
          <cell r="G11" t="str">
            <v>攻击+36</v>
          </cell>
          <cell r="H11">
            <v>0</v>
          </cell>
          <cell r="I11">
            <v>2</v>
          </cell>
          <cell r="J11">
            <v>40</v>
          </cell>
          <cell r="K11">
            <v>20</v>
          </cell>
          <cell r="L11">
            <v>0</v>
          </cell>
          <cell r="M11">
            <v>0</v>
          </cell>
          <cell r="N11">
            <v>8210</v>
          </cell>
          <cell r="O11">
            <v>1</v>
          </cell>
          <cell r="P11">
            <v>2</v>
          </cell>
          <cell r="Q11">
            <v>36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8210</v>
          </cell>
          <cell r="B12" t="str">
            <v>战狂</v>
          </cell>
          <cell r="C12">
            <v>2</v>
          </cell>
          <cell r="D12">
            <v>2</v>
          </cell>
          <cell r="E12">
            <v>0</v>
          </cell>
          <cell r="F12">
            <v>10</v>
          </cell>
          <cell r="G12" t="str">
            <v>攻击+53</v>
          </cell>
          <cell r="H12">
            <v>0</v>
          </cell>
          <cell r="I12">
            <v>2</v>
          </cell>
          <cell r="J12">
            <v>80</v>
          </cell>
          <cell r="K12">
            <v>60</v>
          </cell>
          <cell r="L12">
            <v>0</v>
          </cell>
          <cell r="M12">
            <v>0</v>
          </cell>
          <cell r="N12">
            <v>8210</v>
          </cell>
          <cell r="O12">
            <v>1</v>
          </cell>
          <cell r="P12">
            <v>2</v>
          </cell>
          <cell r="Q12">
            <v>53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8210</v>
          </cell>
          <cell r="B13" t="str">
            <v>战狂</v>
          </cell>
          <cell r="C13">
            <v>2</v>
          </cell>
          <cell r="D13">
            <v>3</v>
          </cell>
          <cell r="E13">
            <v>0</v>
          </cell>
          <cell r="F13">
            <v>10</v>
          </cell>
          <cell r="G13" t="str">
            <v>攻击+80</v>
          </cell>
          <cell r="H13">
            <v>0</v>
          </cell>
          <cell r="I13">
            <v>2</v>
          </cell>
          <cell r="J13">
            <v>160</v>
          </cell>
          <cell r="K13">
            <v>140</v>
          </cell>
          <cell r="L13">
            <v>0</v>
          </cell>
          <cell r="M13">
            <v>0</v>
          </cell>
          <cell r="N13">
            <v>8210</v>
          </cell>
          <cell r="O13">
            <v>1</v>
          </cell>
          <cell r="P13">
            <v>2</v>
          </cell>
          <cell r="Q13">
            <v>80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8210</v>
          </cell>
          <cell r="B14" t="str">
            <v>战狂</v>
          </cell>
          <cell r="C14">
            <v>2</v>
          </cell>
          <cell r="D14">
            <v>4</v>
          </cell>
          <cell r="E14">
            <v>0</v>
          </cell>
          <cell r="F14">
            <v>10</v>
          </cell>
          <cell r="G14" t="str">
            <v>攻击+120</v>
          </cell>
          <cell r="H14">
            <v>0</v>
          </cell>
          <cell r="I14">
            <v>2</v>
          </cell>
          <cell r="J14">
            <v>320</v>
          </cell>
          <cell r="K14">
            <v>300</v>
          </cell>
          <cell r="L14">
            <v>0</v>
          </cell>
          <cell r="M14">
            <v>0</v>
          </cell>
          <cell r="N14">
            <v>8210</v>
          </cell>
          <cell r="O14">
            <v>1</v>
          </cell>
          <cell r="P14">
            <v>2</v>
          </cell>
          <cell r="Q14">
            <v>120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8210</v>
          </cell>
          <cell r="B15" t="str">
            <v>战狂</v>
          </cell>
          <cell r="C15">
            <v>2</v>
          </cell>
          <cell r="D15">
            <v>5</v>
          </cell>
          <cell r="E15">
            <v>0</v>
          </cell>
          <cell r="F15">
            <v>10</v>
          </cell>
          <cell r="G15" t="str">
            <v>攻击+180</v>
          </cell>
          <cell r="H15">
            <v>0</v>
          </cell>
          <cell r="I15">
            <v>2</v>
          </cell>
          <cell r="J15">
            <v>640</v>
          </cell>
          <cell r="K15">
            <v>620</v>
          </cell>
          <cell r="L15">
            <v>0</v>
          </cell>
          <cell r="M15">
            <v>0</v>
          </cell>
          <cell r="N15">
            <v>8210</v>
          </cell>
          <cell r="O15">
            <v>1</v>
          </cell>
          <cell r="P15">
            <v>2</v>
          </cell>
          <cell r="Q15">
            <v>180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8210</v>
          </cell>
          <cell r="B16" t="str">
            <v>战狂</v>
          </cell>
          <cell r="C16">
            <v>2</v>
          </cell>
          <cell r="D16">
            <v>6</v>
          </cell>
          <cell r="E16">
            <v>0</v>
          </cell>
          <cell r="F16">
            <v>10</v>
          </cell>
          <cell r="G16" t="str">
            <v>攻击+270</v>
          </cell>
          <cell r="H16">
            <v>0</v>
          </cell>
          <cell r="I16">
            <v>2</v>
          </cell>
          <cell r="J16">
            <v>1280</v>
          </cell>
          <cell r="K16">
            <v>1260</v>
          </cell>
          <cell r="L16">
            <v>0</v>
          </cell>
          <cell r="M16">
            <v>0</v>
          </cell>
          <cell r="N16">
            <v>8210</v>
          </cell>
          <cell r="O16">
            <v>1</v>
          </cell>
          <cell r="P16">
            <v>2</v>
          </cell>
          <cell r="Q16">
            <v>270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8210</v>
          </cell>
          <cell r="B17" t="str">
            <v>战狂</v>
          </cell>
          <cell r="C17">
            <v>2</v>
          </cell>
          <cell r="D17">
            <v>7</v>
          </cell>
          <cell r="E17">
            <v>0</v>
          </cell>
          <cell r="F17">
            <v>10</v>
          </cell>
          <cell r="G17" t="str">
            <v>攻击+405</v>
          </cell>
          <cell r="H17">
            <v>0</v>
          </cell>
          <cell r="I17">
            <v>2</v>
          </cell>
          <cell r="J17">
            <v>2560</v>
          </cell>
          <cell r="K17">
            <v>2540</v>
          </cell>
          <cell r="L17">
            <v>0</v>
          </cell>
          <cell r="M17">
            <v>0</v>
          </cell>
          <cell r="N17">
            <v>8210</v>
          </cell>
          <cell r="O17">
            <v>1</v>
          </cell>
          <cell r="P17">
            <v>2</v>
          </cell>
          <cell r="Q17">
            <v>405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8210</v>
          </cell>
          <cell r="B18" t="str">
            <v>战狂</v>
          </cell>
          <cell r="C18">
            <v>2</v>
          </cell>
          <cell r="D18">
            <v>8</v>
          </cell>
          <cell r="E18">
            <v>0</v>
          </cell>
          <cell r="F18">
            <v>10</v>
          </cell>
          <cell r="G18" t="str">
            <v>攻击+608</v>
          </cell>
          <cell r="H18">
            <v>0</v>
          </cell>
          <cell r="I18">
            <v>2</v>
          </cell>
          <cell r="J18">
            <v>5120</v>
          </cell>
          <cell r="K18">
            <v>5100</v>
          </cell>
          <cell r="L18">
            <v>5120</v>
          </cell>
          <cell r="M18">
            <v>8220</v>
          </cell>
          <cell r="N18">
            <v>8210</v>
          </cell>
          <cell r="O18">
            <v>1</v>
          </cell>
          <cell r="P18">
            <v>2</v>
          </cell>
          <cell r="Q18">
            <v>608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8310</v>
          </cell>
          <cell r="B19" t="str">
            <v>贪狼</v>
          </cell>
          <cell r="C19">
            <v>3</v>
          </cell>
          <cell r="D19">
            <v>1</v>
          </cell>
          <cell r="E19">
            <v>0</v>
          </cell>
          <cell r="F19">
            <v>10</v>
          </cell>
          <cell r="G19" t="str">
            <v>防御+36</v>
          </cell>
          <cell r="H19">
            <v>0</v>
          </cell>
          <cell r="I19">
            <v>3</v>
          </cell>
          <cell r="J19">
            <v>40</v>
          </cell>
          <cell r="K19">
            <v>20</v>
          </cell>
          <cell r="L19">
            <v>0</v>
          </cell>
          <cell r="M19">
            <v>0</v>
          </cell>
          <cell r="N19">
            <v>8310</v>
          </cell>
          <cell r="O19">
            <v>1</v>
          </cell>
          <cell r="P19">
            <v>3</v>
          </cell>
          <cell r="Q19">
            <v>36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8310</v>
          </cell>
          <cell r="B20" t="str">
            <v>贪狼</v>
          </cell>
          <cell r="C20">
            <v>3</v>
          </cell>
          <cell r="D20">
            <v>2</v>
          </cell>
          <cell r="E20">
            <v>0</v>
          </cell>
          <cell r="F20">
            <v>10</v>
          </cell>
          <cell r="G20" t="str">
            <v>防御+53</v>
          </cell>
          <cell r="H20">
            <v>0</v>
          </cell>
          <cell r="I20">
            <v>3</v>
          </cell>
          <cell r="J20">
            <v>80</v>
          </cell>
          <cell r="K20">
            <v>60</v>
          </cell>
          <cell r="L20">
            <v>0</v>
          </cell>
          <cell r="M20">
            <v>0</v>
          </cell>
          <cell r="N20">
            <v>8310</v>
          </cell>
          <cell r="O20">
            <v>1</v>
          </cell>
          <cell r="P20">
            <v>3</v>
          </cell>
          <cell r="Q20">
            <v>53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8310</v>
          </cell>
          <cell r="B21" t="str">
            <v>贪狼</v>
          </cell>
          <cell r="C21">
            <v>3</v>
          </cell>
          <cell r="D21">
            <v>3</v>
          </cell>
          <cell r="E21">
            <v>0</v>
          </cell>
          <cell r="F21">
            <v>10</v>
          </cell>
          <cell r="G21" t="str">
            <v>防御+80</v>
          </cell>
          <cell r="H21">
            <v>0</v>
          </cell>
          <cell r="I21">
            <v>3</v>
          </cell>
          <cell r="J21">
            <v>160</v>
          </cell>
          <cell r="K21">
            <v>140</v>
          </cell>
          <cell r="L21">
            <v>0</v>
          </cell>
          <cell r="M21">
            <v>0</v>
          </cell>
          <cell r="N21">
            <v>8310</v>
          </cell>
          <cell r="O21">
            <v>1</v>
          </cell>
          <cell r="P21">
            <v>3</v>
          </cell>
          <cell r="Q21">
            <v>80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8310</v>
          </cell>
          <cell r="B22" t="str">
            <v>贪狼</v>
          </cell>
          <cell r="C22">
            <v>3</v>
          </cell>
          <cell r="D22">
            <v>4</v>
          </cell>
          <cell r="E22">
            <v>0</v>
          </cell>
          <cell r="F22">
            <v>10</v>
          </cell>
          <cell r="G22" t="str">
            <v>防御+120</v>
          </cell>
          <cell r="H22">
            <v>0</v>
          </cell>
          <cell r="I22">
            <v>3</v>
          </cell>
          <cell r="J22">
            <v>320</v>
          </cell>
          <cell r="K22">
            <v>300</v>
          </cell>
          <cell r="L22">
            <v>0</v>
          </cell>
          <cell r="M22">
            <v>0</v>
          </cell>
          <cell r="N22">
            <v>8310</v>
          </cell>
          <cell r="O22">
            <v>1</v>
          </cell>
          <cell r="P22">
            <v>3</v>
          </cell>
          <cell r="Q22">
            <v>120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8310</v>
          </cell>
          <cell r="B23" t="str">
            <v>贪狼</v>
          </cell>
          <cell r="C23">
            <v>3</v>
          </cell>
          <cell r="D23">
            <v>5</v>
          </cell>
          <cell r="E23">
            <v>0</v>
          </cell>
          <cell r="F23">
            <v>10</v>
          </cell>
          <cell r="G23" t="str">
            <v>防御+180</v>
          </cell>
          <cell r="H23">
            <v>0</v>
          </cell>
          <cell r="I23">
            <v>3</v>
          </cell>
          <cell r="J23">
            <v>640</v>
          </cell>
          <cell r="K23">
            <v>620</v>
          </cell>
          <cell r="L23">
            <v>0</v>
          </cell>
          <cell r="M23">
            <v>0</v>
          </cell>
          <cell r="N23">
            <v>8310</v>
          </cell>
          <cell r="O23">
            <v>1</v>
          </cell>
          <cell r="P23">
            <v>3</v>
          </cell>
          <cell r="Q23">
            <v>180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8310</v>
          </cell>
          <cell r="B24" t="str">
            <v>贪狼</v>
          </cell>
          <cell r="C24">
            <v>3</v>
          </cell>
          <cell r="D24">
            <v>6</v>
          </cell>
          <cell r="E24">
            <v>0</v>
          </cell>
          <cell r="F24">
            <v>10</v>
          </cell>
          <cell r="G24" t="str">
            <v>防御+270</v>
          </cell>
          <cell r="H24">
            <v>0</v>
          </cell>
          <cell r="I24">
            <v>3</v>
          </cell>
          <cell r="J24">
            <v>1280</v>
          </cell>
          <cell r="K24">
            <v>1260</v>
          </cell>
          <cell r="L24">
            <v>0</v>
          </cell>
          <cell r="M24">
            <v>0</v>
          </cell>
          <cell r="N24">
            <v>8310</v>
          </cell>
          <cell r="O24">
            <v>1</v>
          </cell>
          <cell r="P24">
            <v>3</v>
          </cell>
          <cell r="Q24">
            <v>270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8310</v>
          </cell>
          <cell r="B25" t="str">
            <v>贪狼</v>
          </cell>
          <cell r="C25">
            <v>3</v>
          </cell>
          <cell r="D25">
            <v>7</v>
          </cell>
          <cell r="E25">
            <v>0</v>
          </cell>
          <cell r="F25">
            <v>10</v>
          </cell>
          <cell r="G25" t="str">
            <v>防御+405</v>
          </cell>
          <cell r="H25">
            <v>0</v>
          </cell>
          <cell r="I25">
            <v>3</v>
          </cell>
          <cell r="J25">
            <v>2560</v>
          </cell>
          <cell r="K25">
            <v>2540</v>
          </cell>
          <cell r="L25">
            <v>0</v>
          </cell>
          <cell r="M25">
            <v>0</v>
          </cell>
          <cell r="N25">
            <v>8310</v>
          </cell>
          <cell r="O25">
            <v>1</v>
          </cell>
          <cell r="P25">
            <v>3</v>
          </cell>
          <cell r="Q25">
            <v>405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8310</v>
          </cell>
          <cell r="B26" t="str">
            <v>贪狼</v>
          </cell>
          <cell r="C26">
            <v>3</v>
          </cell>
          <cell r="D26">
            <v>8</v>
          </cell>
          <cell r="E26">
            <v>0</v>
          </cell>
          <cell r="F26">
            <v>10</v>
          </cell>
          <cell r="G26" t="str">
            <v>防御+608</v>
          </cell>
          <cell r="H26">
            <v>0</v>
          </cell>
          <cell r="I26">
            <v>3</v>
          </cell>
          <cell r="J26">
            <v>5120</v>
          </cell>
          <cell r="K26">
            <v>5100</v>
          </cell>
          <cell r="L26">
            <v>5120</v>
          </cell>
          <cell r="M26">
            <v>8320</v>
          </cell>
          <cell r="N26">
            <v>8310</v>
          </cell>
          <cell r="O26">
            <v>1</v>
          </cell>
          <cell r="P26">
            <v>3</v>
          </cell>
          <cell r="Q26">
            <v>608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8120</v>
          </cell>
          <cell r="B27" t="str">
            <v>辉煌</v>
          </cell>
          <cell r="C27">
            <v>1</v>
          </cell>
          <cell r="D27">
            <v>1</v>
          </cell>
          <cell r="E27">
            <v>1</v>
          </cell>
          <cell r="F27">
            <v>10</v>
          </cell>
          <cell r="G27" t="str">
            <v>生命+1606</v>
          </cell>
          <cell r="H27">
            <v>0</v>
          </cell>
          <cell r="I27">
            <v>1</v>
          </cell>
          <cell r="J27">
            <v>80</v>
          </cell>
          <cell r="K27">
            <v>40</v>
          </cell>
          <cell r="L27">
            <v>0</v>
          </cell>
          <cell r="M27">
            <v>0</v>
          </cell>
          <cell r="N27">
            <v>8120</v>
          </cell>
          <cell r="O27">
            <v>1</v>
          </cell>
          <cell r="P27">
            <v>1</v>
          </cell>
          <cell r="Q27">
            <v>1606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  <row r="28">
          <cell r="A28">
            <v>8120</v>
          </cell>
          <cell r="B28" t="str">
            <v>辉煌</v>
          </cell>
          <cell r="C28">
            <v>1</v>
          </cell>
          <cell r="D28">
            <v>2</v>
          </cell>
          <cell r="E28">
            <v>1</v>
          </cell>
          <cell r="F28">
            <v>10</v>
          </cell>
          <cell r="G28" t="str">
            <v>生命+2408</v>
          </cell>
          <cell r="H28">
            <v>0</v>
          </cell>
          <cell r="I28">
            <v>1</v>
          </cell>
          <cell r="J28">
            <v>160</v>
          </cell>
          <cell r="K28">
            <v>120</v>
          </cell>
          <cell r="L28">
            <v>0</v>
          </cell>
          <cell r="M28">
            <v>0</v>
          </cell>
          <cell r="N28">
            <v>8120</v>
          </cell>
          <cell r="O28">
            <v>1</v>
          </cell>
          <cell r="P28">
            <v>1</v>
          </cell>
          <cell r="Q28">
            <v>2408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</row>
        <row r="29">
          <cell r="A29">
            <v>8120</v>
          </cell>
          <cell r="B29" t="str">
            <v>辉煌</v>
          </cell>
          <cell r="C29">
            <v>1</v>
          </cell>
          <cell r="D29">
            <v>3</v>
          </cell>
          <cell r="E29">
            <v>1</v>
          </cell>
          <cell r="F29">
            <v>10</v>
          </cell>
          <cell r="G29" t="str">
            <v>生命+3612</v>
          </cell>
          <cell r="H29">
            <v>0</v>
          </cell>
          <cell r="I29">
            <v>1</v>
          </cell>
          <cell r="J29">
            <v>320</v>
          </cell>
          <cell r="K29">
            <v>280</v>
          </cell>
          <cell r="L29">
            <v>0</v>
          </cell>
          <cell r="M29">
            <v>0</v>
          </cell>
          <cell r="N29">
            <v>8120</v>
          </cell>
          <cell r="O29">
            <v>1</v>
          </cell>
          <cell r="P29">
            <v>1</v>
          </cell>
          <cell r="Q29">
            <v>3612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</row>
        <row r="30">
          <cell r="A30">
            <v>8120</v>
          </cell>
          <cell r="B30" t="str">
            <v>辉煌</v>
          </cell>
          <cell r="C30">
            <v>1</v>
          </cell>
          <cell r="D30">
            <v>4</v>
          </cell>
          <cell r="E30">
            <v>1</v>
          </cell>
          <cell r="F30">
            <v>10</v>
          </cell>
          <cell r="G30" t="str">
            <v>生命+5419</v>
          </cell>
          <cell r="H30">
            <v>0</v>
          </cell>
          <cell r="I30">
            <v>1</v>
          </cell>
          <cell r="J30">
            <v>640</v>
          </cell>
          <cell r="K30">
            <v>600</v>
          </cell>
          <cell r="L30">
            <v>0</v>
          </cell>
          <cell r="M30">
            <v>0</v>
          </cell>
          <cell r="N30">
            <v>8120</v>
          </cell>
          <cell r="O30">
            <v>1</v>
          </cell>
          <cell r="P30">
            <v>1</v>
          </cell>
          <cell r="Q30">
            <v>5419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</row>
        <row r="31">
          <cell r="A31">
            <v>8120</v>
          </cell>
          <cell r="B31" t="str">
            <v>辉煌</v>
          </cell>
          <cell r="C31">
            <v>1</v>
          </cell>
          <cell r="D31">
            <v>5</v>
          </cell>
          <cell r="E31">
            <v>1</v>
          </cell>
          <cell r="F31">
            <v>10</v>
          </cell>
          <cell r="G31" t="str">
            <v>生命+8128</v>
          </cell>
          <cell r="H31">
            <v>0</v>
          </cell>
          <cell r="I31">
            <v>1</v>
          </cell>
          <cell r="J31">
            <v>1280</v>
          </cell>
          <cell r="K31">
            <v>1240</v>
          </cell>
          <cell r="L31">
            <v>0</v>
          </cell>
          <cell r="M31">
            <v>0</v>
          </cell>
          <cell r="N31">
            <v>8120</v>
          </cell>
          <cell r="O31">
            <v>1</v>
          </cell>
          <cell r="P31">
            <v>1</v>
          </cell>
          <cell r="Q31">
            <v>8128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A32">
            <v>8120</v>
          </cell>
          <cell r="B32" t="str">
            <v>辉煌</v>
          </cell>
          <cell r="C32">
            <v>1</v>
          </cell>
          <cell r="D32">
            <v>6</v>
          </cell>
          <cell r="E32">
            <v>1</v>
          </cell>
          <cell r="F32">
            <v>10</v>
          </cell>
          <cell r="G32" t="str">
            <v>生命+12192</v>
          </cell>
          <cell r="H32">
            <v>0</v>
          </cell>
          <cell r="I32">
            <v>1</v>
          </cell>
          <cell r="J32">
            <v>2560</v>
          </cell>
          <cell r="K32">
            <v>2520</v>
          </cell>
          <cell r="L32">
            <v>0</v>
          </cell>
          <cell r="M32">
            <v>0</v>
          </cell>
          <cell r="N32">
            <v>8120</v>
          </cell>
          <cell r="O32">
            <v>1</v>
          </cell>
          <cell r="P32">
            <v>1</v>
          </cell>
          <cell r="Q32">
            <v>12192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A33">
            <v>8120</v>
          </cell>
          <cell r="B33" t="str">
            <v>辉煌</v>
          </cell>
          <cell r="C33">
            <v>1</v>
          </cell>
          <cell r="D33">
            <v>7</v>
          </cell>
          <cell r="E33">
            <v>1</v>
          </cell>
          <cell r="F33">
            <v>10</v>
          </cell>
          <cell r="G33" t="str">
            <v>生命+18288</v>
          </cell>
          <cell r="H33">
            <v>0</v>
          </cell>
          <cell r="I33">
            <v>1</v>
          </cell>
          <cell r="J33">
            <v>5120</v>
          </cell>
          <cell r="K33">
            <v>5080</v>
          </cell>
          <cell r="L33">
            <v>0</v>
          </cell>
          <cell r="M33">
            <v>0</v>
          </cell>
          <cell r="N33">
            <v>8120</v>
          </cell>
          <cell r="O33">
            <v>1</v>
          </cell>
          <cell r="P33">
            <v>1</v>
          </cell>
          <cell r="Q33">
            <v>18288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A34">
            <v>8120</v>
          </cell>
          <cell r="B34" t="str">
            <v>辉煌</v>
          </cell>
          <cell r="C34">
            <v>1</v>
          </cell>
          <cell r="D34">
            <v>8</v>
          </cell>
          <cell r="E34">
            <v>1</v>
          </cell>
          <cell r="F34">
            <v>10</v>
          </cell>
          <cell r="G34" t="str">
            <v>生命+27432</v>
          </cell>
          <cell r="H34">
            <v>0</v>
          </cell>
          <cell r="I34">
            <v>1</v>
          </cell>
          <cell r="J34">
            <v>10240</v>
          </cell>
          <cell r="K34">
            <v>10200</v>
          </cell>
          <cell r="L34">
            <v>10240</v>
          </cell>
          <cell r="M34">
            <v>8130</v>
          </cell>
          <cell r="N34">
            <v>8120</v>
          </cell>
          <cell r="O34">
            <v>1</v>
          </cell>
          <cell r="P34">
            <v>1</v>
          </cell>
          <cell r="Q34">
            <v>27432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</row>
        <row r="35">
          <cell r="A35">
            <v>8220</v>
          </cell>
          <cell r="B35" t="str">
            <v>破军</v>
          </cell>
          <cell r="C35">
            <v>2</v>
          </cell>
          <cell r="D35">
            <v>1</v>
          </cell>
          <cell r="E35">
            <v>1</v>
          </cell>
          <cell r="F35">
            <v>10</v>
          </cell>
          <cell r="G35" t="str">
            <v>攻击+64</v>
          </cell>
          <cell r="H35">
            <v>0</v>
          </cell>
          <cell r="I35">
            <v>2</v>
          </cell>
          <cell r="J35">
            <v>80</v>
          </cell>
          <cell r="K35">
            <v>40</v>
          </cell>
          <cell r="L35">
            <v>0</v>
          </cell>
          <cell r="M35">
            <v>0</v>
          </cell>
          <cell r="N35">
            <v>8220</v>
          </cell>
          <cell r="O35">
            <v>1</v>
          </cell>
          <cell r="P35">
            <v>2</v>
          </cell>
          <cell r="Q35">
            <v>64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</row>
        <row r="36">
          <cell r="A36">
            <v>8220</v>
          </cell>
          <cell r="B36" t="str">
            <v>破军</v>
          </cell>
          <cell r="C36">
            <v>2</v>
          </cell>
          <cell r="D36">
            <v>2</v>
          </cell>
          <cell r="E36">
            <v>1</v>
          </cell>
          <cell r="F36">
            <v>10</v>
          </cell>
          <cell r="G36" t="str">
            <v>攻击+96</v>
          </cell>
          <cell r="H36">
            <v>0</v>
          </cell>
          <cell r="I36">
            <v>2</v>
          </cell>
          <cell r="J36">
            <v>160</v>
          </cell>
          <cell r="K36">
            <v>120</v>
          </cell>
          <cell r="L36">
            <v>0</v>
          </cell>
          <cell r="M36">
            <v>0</v>
          </cell>
          <cell r="N36">
            <v>8220</v>
          </cell>
          <cell r="O36">
            <v>1</v>
          </cell>
          <cell r="P36">
            <v>2</v>
          </cell>
          <cell r="Q36">
            <v>96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</row>
        <row r="37">
          <cell r="A37">
            <v>8220</v>
          </cell>
          <cell r="B37" t="str">
            <v>破军</v>
          </cell>
          <cell r="C37">
            <v>2</v>
          </cell>
          <cell r="D37">
            <v>3</v>
          </cell>
          <cell r="E37">
            <v>1</v>
          </cell>
          <cell r="F37">
            <v>10</v>
          </cell>
          <cell r="G37" t="str">
            <v>攻击+144</v>
          </cell>
          <cell r="H37">
            <v>0</v>
          </cell>
          <cell r="I37">
            <v>2</v>
          </cell>
          <cell r="J37">
            <v>320</v>
          </cell>
          <cell r="K37">
            <v>280</v>
          </cell>
          <cell r="L37">
            <v>0</v>
          </cell>
          <cell r="M37">
            <v>0</v>
          </cell>
          <cell r="N37">
            <v>8220</v>
          </cell>
          <cell r="O37">
            <v>1</v>
          </cell>
          <cell r="P37">
            <v>2</v>
          </cell>
          <cell r="Q37">
            <v>144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</row>
        <row r="38">
          <cell r="A38">
            <v>8220</v>
          </cell>
          <cell r="B38" t="str">
            <v>破军</v>
          </cell>
          <cell r="C38">
            <v>2</v>
          </cell>
          <cell r="D38">
            <v>4</v>
          </cell>
          <cell r="E38">
            <v>1</v>
          </cell>
          <cell r="F38">
            <v>10</v>
          </cell>
          <cell r="G38" t="str">
            <v>攻击+216</v>
          </cell>
          <cell r="H38">
            <v>0</v>
          </cell>
          <cell r="I38">
            <v>2</v>
          </cell>
          <cell r="J38">
            <v>640</v>
          </cell>
          <cell r="K38">
            <v>600</v>
          </cell>
          <cell r="L38">
            <v>0</v>
          </cell>
          <cell r="M38">
            <v>0</v>
          </cell>
          <cell r="N38">
            <v>8220</v>
          </cell>
          <cell r="O38">
            <v>1</v>
          </cell>
          <cell r="P38">
            <v>2</v>
          </cell>
          <cell r="Q38">
            <v>216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</row>
        <row r="39">
          <cell r="A39">
            <v>8220</v>
          </cell>
          <cell r="B39" t="str">
            <v>破军</v>
          </cell>
          <cell r="C39">
            <v>2</v>
          </cell>
          <cell r="D39">
            <v>5</v>
          </cell>
          <cell r="E39">
            <v>1</v>
          </cell>
          <cell r="F39">
            <v>10</v>
          </cell>
          <cell r="G39" t="str">
            <v>攻击+325</v>
          </cell>
          <cell r="H39">
            <v>0</v>
          </cell>
          <cell r="I39">
            <v>2</v>
          </cell>
          <cell r="J39">
            <v>1280</v>
          </cell>
          <cell r="K39">
            <v>1240</v>
          </cell>
          <cell r="L39">
            <v>0</v>
          </cell>
          <cell r="M39">
            <v>0</v>
          </cell>
          <cell r="N39">
            <v>8220</v>
          </cell>
          <cell r="O39">
            <v>1</v>
          </cell>
          <cell r="P39">
            <v>2</v>
          </cell>
          <cell r="Q39">
            <v>325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</row>
        <row r="40">
          <cell r="A40">
            <v>8220</v>
          </cell>
          <cell r="B40" t="str">
            <v>破军</v>
          </cell>
          <cell r="C40">
            <v>2</v>
          </cell>
          <cell r="D40">
            <v>6</v>
          </cell>
          <cell r="E40">
            <v>1</v>
          </cell>
          <cell r="F40">
            <v>10</v>
          </cell>
          <cell r="G40" t="str">
            <v>攻击+487</v>
          </cell>
          <cell r="H40">
            <v>0</v>
          </cell>
          <cell r="I40">
            <v>2</v>
          </cell>
          <cell r="J40">
            <v>2560</v>
          </cell>
          <cell r="K40">
            <v>2520</v>
          </cell>
          <cell r="L40">
            <v>0</v>
          </cell>
          <cell r="M40">
            <v>0</v>
          </cell>
          <cell r="N40">
            <v>8220</v>
          </cell>
          <cell r="O40">
            <v>1</v>
          </cell>
          <cell r="P40">
            <v>2</v>
          </cell>
          <cell r="Q40">
            <v>487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</row>
        <row r="41">
          <cell r="A41">
            <v>8220</v>
          </cell>
          <cell r="B41" t="str">
            <v>破军</v>
          </cell>
          <cell r="C41">
            <v>2</v>
          </cell>
          <cell r="D41">
            <v>7</v>
          </cell>
          <cell r="E41">
            <v>1</v>
          </cell>
          <cell r="F41">
            <v>10</v>
          </cell>
          <cell r="G41" t="str">
            <v>攻击+731</v>
          </cell>
          <cell r="H41">
            <v>0</v>
          </cell>
          <cell r="I41">
            <v>2</v>
          </cell>
          <cell r="J41">
            <v>5120</v>
          </cell>
          <cell r="K41">
            <v>5080</v>
          </cell>
          <cell r="L41">
            <v>0</v>
          </cell>
          <cell r="M41">
            <v>0</v>
          </cell>
          <cell r="N41">
            <v>8220</v>
          </cell>
          <cell r="O41">
            <v>1</v>
          </cell>
          <cell r="P41">
            <v>2</v>
          </cell>
          <cell r="Q41">
            <v>731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</row>
        <row r="42">
          <cell r="A42">
            <v>8220</v>
          </cell>
          <cell r="B42" t="str">
            <v>破军</v>
          </cell>
          <cell r="C42">
            <v>2</v>
          </cell>
          <cell r="D42">
            <v>8</v>
          </cell>
          <cell r="E42">
            <v>1</v>
          </cell>
          <cell r="F42">
            <v>10</v>
          </cell>
          <cell r="G42" t="str">
            <v>攻击+1096</v>
          </cell>
          <cell r="H42">
            <v>0</v>
          </cell>
          <cell r="I42">
            <v>2</v>
          </cell>
          <cell r="J42">
            <v>10240</v>
          </cell>
          <cell r="K42">
            <v>10200</v>
          </cell>
          <cell r="L42">
            <v>10240</v>
          </cell>
          <cell r="M42">
            <v>8230</v>
          </cell>
          <cell r="N42">
            <v>8220</v>
          </cell>
          <cell r="O42">
            <v>1</v>
          </cell>
          <cell r="P42">
            <v>2</v>
          </cell>
          <cell r="Q42">
            <v>1096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</row>
        <row r="43">
          <cell r="A43">
            <v>8320</v>
          </cell>
          <cell r="B43" t="str">
            <v>真刚</v>
          </cell>
          <cell r="C43">
            <v>3</v>
          </cell>
          <cell r="D43">
            <v>1</v>
          </cell>
          <cell r="E43">
            <v>1</v>
          </cell>
          <cell r="F43">
            <v>10</v>
          </cell>
          <cell r="G43" t="str">
            <v>防御+64</v>
          </cell>
          <cell r="H43">
            <v>0</v>
          </cell>
          <cell r="I43">
            <v>3</v>
          </cell>
          <cell r="J43">
            <v>80</v>
          </cell>
          <cell r="K43">
            <v>40</v>
          </cell>
          <cell r="L43">
            <v>0</v>
          </cell>
          <cell r="M43">
            <v>0</v>
          </cell>
          <cell r="N43">
            <v>8320</v>
          </cell>
          <cell r="O43">
            <v>1</v>
          </cell>
          <cell r="P43">
            <v>3</v>
          </cell>
          <cell r="Q43">
            <v>64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A44">
            <v>8320</v>
          </cell>
          <cell r="B44" t="str">
            <v>真刚</v>
          </cell>
          <cell r="C44">
            <v>3</v>
          </cell>
          <cell r="D44">
            <v>2</v>
          </cell>
          <cell r="E44">
            <v>1</v>
          </cell>
          <cell r="F44">
            <v>10</v>
          </cell>
          <cell r="G44" t="str">
            <v>防御+96</v>
          </cell>
          <cell r="H44">
            <v>0</v>
          </cell>
          <cell r="I44">
            <v>3</v>
          </cell>
          <cell r="J44">
            <v>160</v>
          </cell>
          <cell r="K44">
            <v>120</v>
          </cell>
          <cell r="L44">
            <v>0</v>
          </cell>
          <cell r="M44">
            <v>0</v>
          </cell>
          <cell r="N44">
            <v>8320</v>
          </cell>
          <cell r="O44">
            <v>1</v>
          </cell>
          <cell r="P44">
            <v>3</v>
          </cell>
          <cell r="Q44">
            <v>96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</row>
        <row r="45">
          <cell r="A45">
            <v>8320</v>
          </cell>
          <cell r="B45" t="str">
            <v>真刚</v>
          </cell>
          <cell r="C45">
            <v>3</v>
          </cell>
          <cell r="D45">
            <v>3</v>
          </cell>
          <cell r="E45">
            <v>1</v>
          </cell>
          <cell r="F45">
            <v>10</v>
          </cell>
          <cell r="G45" t="str">
            <v>防御+144</v>
          </cell>
          <cell r="H45">
            <v>0</v>
          </cell>
          <cell r="I45">
            <v>3</v>
          </cell>
          <cell r="J45">
            <v>320</v>
          </cell>
          <cell r="K45">
            <v>280</v>
          </cell>
          <cell r="L45">
            <v>0</v>
          </cell>
          <cell r="M45">
            <v>0</v>
          </cell>
          <cell r="N45">
            <v>8320</v>
          </cell>
          <cell r="O45">
            <v>1</v>
          </cell>
          <cell r="P45">
            <v>3</v>
          </cell>
          <cell r="Q45">
            <v>144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</row>
        <row r="46">
          <cell r="A46">
            <v>8320</v>
          </cell>
          <cell r="B46" t="str">
            <v>真刚</v>
          </cell>
          <cell r="C46">
            <v>3</v>
          </cell>
          <cell r="D46">
            <v>4</v>
          </cell>
          <cell r="E46">
            <v>1</v>
          </cell>
          <cell r="F46">
            <v>10</v>
          </cell>
          <cell r="G46" t="str">
            <v>防御+216</v>
          </cell>
          <cell r="H46">
            <v>0</v>
          </cell>
          <cell r="I46">
            <v>3</v>
          </cell>
          <cell r="J46">
            <v>640</v>
          </cell>
          <cell r="K46">
            <v>600</v>
          </cell>
          <cell r="L46">
            <v>0</v>
          </cell>
          <cell r="M46">
            <v>0</v>
          </cell>
          <cell r="N46">
            <v>8320</v>
          </cell>
          <cell r="O46">
            <v>1</v>
          </cell>
          <cell r="P46">
            <v>3</v>
          </cell>
          <cell r="Q46">
            <v>216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</row>
        <row r="47">
          <cell r="A47">
            <v>8320</v>
          </cell>
          <cell r="B47" t="str">
            <v>真刚</v>
          </cell>
          <cell r="C47">
            <v>3</v>
          </cell>
          <cell r="D47">
            <v>5</v>
          </cell>
          <cell r="E47">
            <v>1</v>
          </cell>
          <cell r="F47">
            <v>10</v>
          </cell>
          <cell r="G47" t="str">
            <v>防御+325</v>
          </cell>
          <cell r="H47">
            <v>0</v>
          </cell>
          <cell r="I47">
            <v>3</v>
          </cell>
          <cell r="J47">
            <v>1280</v>
          </cell>
          <cell r="K47">
            <v>1240</v>
          </cell>
          <cell r="L47">
            <v>0</v>
          </cell>
          <cell r="M47">
            <v>0</v>
          </cell>
          <cell r="N47">
            <v>8320</v>
          </cell>
          <cell r="O47">
            <v>1</v>
          </cell>
          <cell r="P47">
            <v>3</v>
          </cell>
          <cell r="Q47">
            <v>325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</row>
        <row r="48">
          <cell r="A48">
            <v>8320</v>
          </cell>
          <cell r="B48" t="str">
            <v>真刚</v>
          </cell>
          <cell r="C48">
            <v>3</v>
          </cell>
          <cell r="D48">
            <v>6</v>
          </cell>
          <cell r="E48">
            <v>1</v>
          </cell>
          <cell r="F48">
            <v>10</v>
          </cell>
          <cell r="G48" t="str">
            <v>防御+487</v>
          </cell>
          <cell r="H48">
            <v>0</v>
          </cell>
          <cell r="I48">
            <v>3</v>
          </cell>
          <cell r="J48">
            <v>2560</v>
          </cell>
          <cell r="K48">
            <v>2520</v>
          </cell>
          <cell r="L48">
            <v>0</v>
          </cell>
          <cell r="M48">
            <v>0</v>
          </cell>
          <cell r="N48">
            <v>8320</v>
          </cell>
          <cell r="O48">
            <v>1</v>
          </cell>
          <cell r="P48">
            <v>3</v>
          </cell>
          <cell r="Q48">
            <v>487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</row>
        <row r="49">
          <cell r="A49">
            <v>8320</v>
          </cell>
          <cell r="B49" t="str">
            <v>真刚</v>
          </cell>
          <cell r="C49">
            <v>3</v>
          </cell>
          <cell r="D49">
            <v>7</v>
          </cell>
          <cell r="E49">
            <v>1</v>
          </cell>
          <cell r="F49">
            <v>10</v>
          </cell>
          <cell r="G49" t="str">
            <v>防御+731</v>
          </cell>
          <cell r="H49">
            <v>0</v>
          </cell>
          <cell r="I49">
            <v>3</v>
          </cell>
          <cell r="J49">
            <v>5120</v>
          </cell>
          <cell r="K49">
            <v>5080</v>
          </cell>
          <cell r="L49">
            <v>0</v>
          </cell>
          <cell r="M49">
            <v>0</v>
          </cell>
          <cell r="N49">
            <v>8320</v>
          </cell>
          <cell r="O49">
            <v>1</v>
          </cell>
          <cell r="P49">
            <v>3</v>
          </cell>
          <cell r="Q49">
            <v>731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A50">
            <v>8320</v>
          </cell>
          <cell r="B50" t="str">
            <v>真刚</v>
          </cell>
          <cell r="C50">
            <v>3</v>
          </cell>
          <cell r="D50">
            <v>8</v>
          </cell>
          <cell r="E50">
            <v>1</v>
          </cell>
          <cell r="F50">
            <v>10</v>
          </cell>
          <cell r="G50" t="str">
            <v>防御+1096</v>
          </cell>
          <cell r="H50">
            <v>0</v>
          </cell>
          <cell r="I50">
            <v>3</v>
          </cell>
          <cell r="J50">
            <v>10240</v>
          </cell>
          <cell r="K50">
            <v>10200</v>
          </cell>
          <cell r="L50">
            <v>10240</v>
          </cell>
          <cell r="M50">
            <v>8330</v>
          </cell>
          <cell r="N50">
            <v>8320</v>
          </cell>
          <cell r="O50">
            <v>1</v>
          </cell>
          <cell r="P50">
            <v>3</v>
          </cell>
          <cell r="Q50">
            <v>1096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</row>
        <row r="51">
          <cell r="A51">
            <v>8420</v>
          </cell>
          <cell r="B51" t="str">
            <v>飞仙</v>
          </cell>
          <cell r="C51">
            <v>4</v>
          </cell>
          <cell r="D51">
            <v>1</v>
          </cell>
          <cell r="E51">
            <v>1</v>
          </cell>
          <cell r="F51">
            <v>10</v>
          </cell>
          <cell r="G51" t="str">
            <v>命中值+189</v>
          </cell>
          <cell r="H51">
            <v>0</v>
          </cell>
          <cell r="I51">
            <v>4</v>
          </cell>
          <cell r="J51">
            <v>80</v>
          </cell>
          <cell r="K51">
            <v>40</v>
          </cell>
          <cell r="L51">
            <v>0</v>
          </cell>
          <cell r="M51">
            <v>0</v>
          </cell>
          <cell r="N51">
            <v>8420</v>
          </cell>
          <cell r="O51">
            <v>1</v>
          </cell>
          <cell r="P51">
            <v>6</v>
          </cell>
          <cell r="Q51">
            <v>189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A52">
            <v>8420</v>
          </cell>
          <cell r="B52" t="str">
            <v>飞仙</v>
          </cell>
          <cell r="C52">
            <v>4</v>
          </cell>
          <cell r="D52">
            <v>2</v>
          </cell>
          <cell r="E52">
            <v>1</v>
          </cell>
          <cell r="F52">
            <v>10</v>
          </cell>
          <cell r="G52" t="str">
            <v>命中值+283</v>
          </cell>
          <cell r="H52">
            <v>0</v>
          </cell>
          <cell r="I52">
            <v>4</v>
          </cell>
          <cell r="J52">
            <v>160</v>
          </cell>
          <cell r="K52">
            <v>120</v>
          </cell>
          <cell r="L52">
            <v>0</v>
          </cell>
          <cell r="M52">
            <v>0</v>
          </cell>
          <cell r="N52">
            <v>8420</v>
          </cell>
          <cell r="O52">
            <v>1</v>
          </cell>
          <cell r="P52">
            <v>6</v>
          </cell>
          <cell r="Q52">
            <v>283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</row>
        <row r="53">
          <cell r="A53">
            <v>8420</v>
          </cell>
          <cell r="B53" t="str">
            <v>飞仙</v>
          </cell>
          <cell r="C53">
            <v>4</v>
          </cell>
          <cell r="D53">
            <v>3</v>
          </cell>
          <cell r="E53">
            <v>1</v>
          </cell>
          <cell r="F53">
            <v>10</v>
          </cell>
          <cell r="G53" t="str">
            <v>命中值+425</v>
          </cell>
          <cell r="H53">
            <v>0</v>
          </cell>
          <cell r="I53">
            <v>4</v>
          </cell>
          <cell r="J53">
            <v>320</v>
          </cell>
          <cell r="K53">
            <v>280</v>
          </cell>
          <cell r="L53">
            <v>0</v>
          </cell>
          <cell r="M53">
            <v>0</v>
          </cell>
          <cell r="N53">
            <v>8420</v>
          </cell>
          <cell r="O53">
            <v>1</v>
          </cell>
          <cell r="P53">
            <v>6</v>
          </cell>
          <cell r="Q53">
            <v>425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</row>
        <row r="54">
          <cell r="A54">
            <v>8420</v>
          </cell>
          <cell r="B54" t="str">
            <v>飞仙</v>
          </cell>
          <cell r="C54">
            <v>4</v>
          </cell>
          <cell r="D54">
            <v>4</v>
          </cell>
          <cell r="E54">
            <v>1</v>
          </cell>
          <cell r="F54">
            <v>10</v>
          </cell>
          <cell r="G54" t="str">
            <v>命中值+637</v>
          </cell>
          <cell r="H54">
            <v>0</v>
          </cell>
          <cell r="I54">
            <v>4</v>
          </cell>
          <cell r="J54">
            <v>640</v>
          </cell>
          <cell r="K54">
            <v>600</v>
          </cell>
          <cell r="L54">
            <v>0</v>
          </cell>
          <cell r="M54">
            <v>0</v>
          </cell>
          <cell r="N54">
            <v>8420</v>
          </cell>
          <cell r="O54">
            <v>1</v>
          </cell>
          <cell r="P54">
            <v>6</v>
          </cell>
          <cell r="Q54">
            <v>637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A55">
            <v>8420</v>
          </cell>
          <cell r="B55" t="str">
            <v>飞仙</v>
          </cell>
          <cell r="C55">
            <v>4</v>
          </cell>
          <cell r="D55">
            <v>5</v>
          </cell>
          <cell r="E55">
            <v>1</v>
          </cell>
          <cell r="F55">
            <v>10</v>
          </cell>
          <cell r="G55" t="str">
            <v>命中值+955</v>
          </cell>
          <cell r="H55">
            <v>0</v>
          </cell>
          <cell r="I55">
            <v>4</v>
          </cell>
          <cell r="J55">
            <v>1280</v>
          </cell>
          <cell r="K55">
            <v>1240</v>
          </cell>
          <cell r="L55">
            <v>0</v>
          </cell>
          <cell r="M55">
            <v>0</v>
          </cell>
          <cell r="N55">
            <v>8420</v>
          </cell>
          <cell r="O55">
            <v>1</v>
          </cell>
          <cell r="P55">
            <v>6</v>
          </cell>
          <cell r="Q55">
            <v>955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A56">
            <v>8420</v>
          </cell>
          <cell r="B56" t="str">
            <v>飞仙</v>
          </cell>
          <cell r="C56">
            <v>4</v>
          </cell>
          <cell r="D56">
            <v>6</v>
          </cell>
          <cell r="E56">
            <v>1</v>
          </cell>
          <cell r="F56">
            <v>10</v>
          </cell>
          <cell r="G56" t="str">
            <v>命中值+1433</v>
          </cell>
          <cell r="H56">
            <v>0</v>
          </cell>
          <cell r="I56">
            <v>4</v>
          </cell>
          <cell r="J56">
            <v>2560</v>
          </cell>
          <cell r="K56">
            <v>2520</v>
          </cell>
          <cell r="L56">
            <v>0</v>
          </cell>
          <cell r="M56">
            <v>0</v>
          </cell>
          <cell r="N56">
            <v>8420</v>
          </cell>
          <cell r="O56">
            <v>1</v>
          </cell>
          <cell r="P56">
            <v>6</v>
          </cell>
          <cell r="Q56">
            <v>1433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A57">
            <v>8420</v>
          </cell>
          <cell r="B57" t="str">
            <v>飞仙</v>
          </cell>
          <cell r="C57">
            <v>4</v>
          </cell>
          <cell r="D57">
            <v>7</v>
          </cell>
          <cell r="E57">
            <v>1</v>
          </cell>
          <cell r="F57">
            <v>10</v>
          </cell>
          <cell r="G57" t="str">
            <v>命中值+2149</v>
          </cell>
          <cell r="H57">
            <v>0</v>
          </cell>
          <cell r="I57">
            <v>4</v>
          </cell>
          <cell r="J57">
            <v>5120</v>
          </cell>
          <cell r="K57">
            <v>5080</v>
          </cell>
          <cell r="L57">
            <v>0</v>
          </cell>
          <cell r="M57">
            <v>0</v>
          </cell>
          <cell r="N57">
            <v>8420</v>
          </cell>
          <cell r="O57">
            <v>1</v>
          </cell>
          <cell r="P57">
            <v>6</v>
          </cell>
          <cell r="Q57">
            <v>2149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A58">
            <v>8420</v>
          </cell>
          <cell r="B58" t="str">
            <v>飞仙</v>
          </cell>
          <cell r="C58">
            <v>4</v>
          </cell>
          <cell r="D58">
            <v>8</v>
          </cell>
          <cell r="E58">
            <v>1</v>
          </cell>
          <cell r="F58">
            <v>10</v>
          </cell>
          <cell r="G58" t="str">
            <v>命中值+3224</v>
          </cell>
          <cell r="H58">
            <v>0</v>
          </cell>
          <cell r="I58">
            <v>4</v>
          </cell>
          <cell r="J58">
            <v>10240</v>
          </cell>
          <cell r="K58">
            <v>10200</v>
          </cell>
          <cell r="L58">
            <v>10240</v>
          </cell>
          <cell r="M58">
            <v>8430</v>
          </cell>
          <cell r="N58">
            <v>8420</v>
          </cell>
          <cell r="O58">
            <v>1</v>
          </cell>
          <cell r="P58">
            <v>6</v>
          </cell>
          <cell r="Q58">
            <v>3224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A59">
            <v>8520</v>
          </cell>
          <cell r="B59" t="str">
            <v>虚空</v>
          </cell>
          <cell r="C59">
            <v>5</v>
          </cell>
          <cell r="D59">
            <v>1</v>
          </cell>
          <cell r="E59">
            <v>1</v>
          </cell>
          <cell r="F59">
            <v>10</v>
          </cell>
          <cell r="G59" t="str">
            <v>闪避值+189</v>
          </cell>
          <cell r="H59">
            <v>0</v>
          </cell>
          <cell r="I59">
            <v>5</v>
          </cell>
          <cell r="J59">
            <v>80</v>
          </cell>
          <cell r="K59">
            <v>40</v>
          </cell>
          <cell r="L59">
            <v>0</v>
          </cell>
          <cell r="M59">
            <v>0</v>
          </cell>
          <cell r="N59">
            <v>8120</v>
          </cell>
          <cell r="O59">
            <v>1</v>
          </cell>
          <cell r="P59">
            <v>7</v>
          </cell>
          <cell r="Q59">
            <v>189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A60">
            <v>8520</v>
          </cell>
          <cell r="B60" t="str">
            <v>虚空</v>
          </cell>
          <cell r="C60">
            <v>5</v>
          </cell>
          <cell r="D60">
            <v>2</v>
          </cell>
          <cell r="E60">
            <v>1</v>
          </cell>
          <cell r="F60">
            <v>10</v>
          </cell>
          <cell r="G60" t="str">
            <v>闪避值+283</v>
          </cell>
          <cell r="H60">
            <v>0</v>
          </cell>
          <cell r="I60">
            <v>5</v>
          </cell>
          <cell r="J60">
            <v>160</v>
          </cell>
          <cell r="K60">
            <v>120</v>
          </cell>
          <cell r="L60">
            <v>0</v>
          </cell>
          <cell r="M60">
            <v>0</v>
          </cell>
          <cell r="N60">
            <v>8120</v>
          </cell>
          <cell r="O60">
            <v>1</v>
          </cell>
          <cell r="P60">
            <v>7</v>
          </cell>
          <cell r="Q60">
            <v>283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A61">
            <v>8520</v>
          </cell>
          <cell r="B61" t="str">
            <v>虚空</v>
          </cell>
          <cell r="C61">
            <v>5</v>
          </cell>
          <cell r="D61">
            <v>3</v>
          </cell>
          <cell r="E61">
            <v>1</v>
          </cell>
          <cell r="F61">
            <v>10</v>
          </cell>
          <cell r="G61" t="str">
            <v>闪避值+425</v>
          </cell>
          <cell r="H61">
            <v>0</v>
          </cell>
          <cell r="I61">
            <v>5</v>
          </cell>
          <cell r="J61">
            <v>320</v>
          </cell>
          <cell r="K61">
            <v>280</v>
          </cell>
          <cell r="L61">
            <v>0</v>
          </cell>
          <cell r="M61">
            <v>0</v>
          </cell>
          <cell r="N61">
            <v>8120</v>
          </cell>
          <cell r="O61">
            <v>1</v>
          </cell>
          <cell r="P61">
            <v>7</v>
          </cell>
          <cell r="Q61">
            <v>425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A62">
            <v>8520</v>
          </cell>
          <cell r="B62" t="str">
            <v>虚空</v>
          </cell>
          <cell r="C62">
            <v>5</v>
          </cell>
          <cell r="D62">
            <v>4</v>
          </cell>
          <cell r="E62">
            <v>1</v>
          </cell>
          <cell r="F62">
            <v>10</v>
          </cell>
          <cell r="G62" t="str">
            <v>闪避值+637</v>
          </cell>
          <cell r="H62">
            <v>0</v>
          </cell>
          <cell r="I62">
            <v>5</v>
          </cell>
          <cell r="J62">
            <v>640</v>
          </cell>
          <cell r="K62">
            <v>600</v>
          </cell>
          <cell r="L62">
            <v>0</v>
          </cell>
          <cell r="M62">
            <v>0</v>
          </cell>
          <cell r="N62">
            <v>8120</v>
          </cell>
          <cell r="O62">
            <v>1</v>
          </cell>
          <cell r="P62">
            <v>7</v>
          </cell>
          <cell r="Q62">
            <v>637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A63">
            <v>8520</v>
          </cell>
          <cell r="B63" t="str">
            <v>虚空</v>
          </cell>
          <cell r="C63">
            <v>5</v>
          </cell>
          <cell r="D63">
            <v>5</v>
          </cell>
          <cell r="E63">
            <v>1</v>
          </cell>
          <cell r="F63">
            <v>10</v>
          </cell>
          <cell r="G63" t="str">
            <v>闪避值+955</v>
          </cell>
          <cell r="H63">
            <v>0</v>
          </cell>
          <cell r="I63">
            <v>5</v>
          </cell>
          <cell r="J63">
            <v>1280</v>
          </cell>
          <cell r="K63">
            <v>1240</v>
          </cell>
          <cell r="L63">
            <v>0</v>
          </cell>
          <cell r="M63">
            <v>0</v>
          </cell>
          <cell r="N63">
            <v>8120</v>
          </cell>
          <cell r="O63">
            <v>1</v>
          </cell>
          <cell r="P63">
            <v>7</v>
          </cell>
          <cell r="Q63">
            <v>955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A64">
            <v>8520</v>
          </cell>
          <cell r="B64" t="str">
            <v>虚空</v>
          </cell>
          <cell r="C64">
            <v>5</v>
          </cell>
          <cell r="D64">
            <v>6</v>
          </cell>
          <cell r="E64">
            <v>1</v>
          </cell>
          <cell r="F64">
            <v>10</v>
          </cell>
          <cell r="G64" t="str">
            <v>闪避值+1433</v>
          </cell>
          <cell r="H64">
            <v>0</v>
          </cell>
          <cell r="I64">
            <v>5</v>
          </cell>
          <cell r="J64">
            <v>2560</v>
          </cell>
          <cell r="K64">
            <v>2520</v>
          </cell>
          <cell r="L64">
            <v>0</v>
          </cell>
          <cell r="M64">
            <v>0</v>
          </cell>
          <cell r="N64">
            <v>8120</v>
          </cell>
          <cell r="O64">
            <v>1</v>
          </cell>
          <cell r="P64">
            <v>7</v>
          </cell>
          <cell r="Q64">
            <v>1433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A65">
            <v>8520</v>
          </cell>
          <cell r="B65" t="str">
            <v>虚空</v>
          </cell>
          <cell r="C65">
            <v>5</v>
          </cell>
          <cell r="D65">
            <v>7</v>
          </cell>
          <cell r="E65">
            <v>1</v>
          </cell>
          <cell r="F65">
            <v>10</v>
          </cell>
          <cell r="G65" t="str">
            <v>闪避值+2149</v>
          </cell>
          <cell r="H65">
            <v>0</v>
          </cell>
          <cell r="I65">
            <v>5</v>
          </cell>
          <cell r="J65">
            <v>5120</v>
          </cell>
          <cell r="K65">
            <v>5080</v>
          </cell>
          <cell r="L65">
            <v>0</v>
          </cell>
          <cell r="M65">
            <v>0</v>
          </cell>
          <cell r="N65">
            <v>8120</v>
          </cell>
          <cell r="O65">
            <v>1</v>
          </cell>
          <cell r="P65">
            <v>7</v>
          </cell>
          <cell r="Q65">
            <v>2149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A66">
            <v>8520</v>
          </cell>
          <cell r="B66" t="str">
            <v>虚空</v>
          </cell>
          <cell r="C66">
            <v>5</v>
          </cell>
          <cell r="D66">
            <v>8</v>
          </cell>
          <cell r="E66">
            <v>1</v>
          </cell>
          <cell r="F66">
            <v>10</v>
          </cell>
          <cell r="G66" t="str">
            <v>闪避值+3224</v>
          </cell>
          <cell r="H66">
            <v>0</v>
          </cell>
          <cell r="I66">
            <v>5</v>
          </cell>
          <cell r="J66">
            <v>10240</v>
          </cell>
          <cell r="K66">
            <v>10200</v>
          </cell>
          <cell r="L66">
            <v>10240</v>
          </cell>
          <cell r="M66">
            <v>8530</v>
          </cell>
          <cell r="N66">
            <v>8120</v>
          </cell>
          <cell r="O66">
            <v>1</v>
          </cell>
          <cell r="P66">
            <v>7</v>
          </cell>
          <cell r="Q66">
            <v>3224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</row>
        <row r="67">
          <cell r="A67">
            <v>8620</v>
          </cell>
          <cell r="B67" t="str">
            <v>无惧</v>
          </cell>
          <cell r="C67">
            <v>6</v>
          </cell>
          <cell r="D67">
            <v>1</v>
          </cell>
          <cell r="E67">
            <v>1</v>
          </cell>
          <cell r="F67">
            <v>10</v>
          </cell>
          <cell r="G67" t="str">
            <v>韧性值+357</v>
          </cell>
          <cell r="H67">
            <v>0</v>
          </cell>
          <cell r="I67">
            <v>6</v>
          </cell>
          <cell r="J67">
            <v>80</v>
          </cell>
          <cell r="K67">
            <v>40</v>
          </cell>
          <cell r="L67">
            <v>0</v>
          </cell>
          <cell r="M67">
            <v>0</v>
          </cell>
          <cell r="N67">
            <v>8220</v>
          </cell>
          <cell r="O67">
            <v>1</v>
          </cell>
          <cell r="P67">
            <v>9</v>
          </cell>
          <cell r="Q67">
            <v>357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</row>
        <row r="68">
          <cell r="A68">
            <v>8620</v>
          </cell>
          <cell r="B68" t="str">
            <v>无惧</v>
          </cell>
          <cell r="C68">
            <v>6</v>
          </cell>
          <cell r="D68">
            <v>2</v>
          </cell>
          <cell r="E68">
            <v>1</v>
          </cell>
          <cell r="F68">
            <v>10</v>
          </cell>
          <cell r="G68" t="str">
            <v>韧性值+535</v>
          </cell>
          <cell r="H68">
            <v>0</v>
          </cell>
          <cell r="I68">
            <v>6</v>
          </cell>
          <cell r="J68">
            <v>160</v>
          </cell>
          <cell r="K68">
            <v>120</v>
          </cell>
          <cell r="L68">
            <v>0</v>
          </cell>
          <cell r="M68">
            <v>0</v>
          </cell>
          <cell r="N68">
            <v>8220</v>
          </cell>
          <cell r="O68">
            <v>1</v>
          </cell>
          <cell r="P68">
            <v>9</v>
          </cell>
          <cell r="Q68">
            <v>535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</row>
        <row r="69">
          <cell r="A69">
            <v>8620</v>
          </cell>
          <cell r="B69" t="str">
            <v>无惧</v>
          </cell>
          <cell r="C69">
            <v>6</v>
          </cell>
          <cell r="D69">
            <v>3</v>
          </cell>
          <cell r="E69">
            <v>1</v>
          </cell>
          <cell r="F69">
            <v>10</v>
          </cell>
          <cell r="G69" t="str">
            <v>韧性值+803</v>
          </cell>
          <cell r="H69">
            <v>0</v>
          </cell>
          <cell r="I69">
            <v>6</v>
          </cell>
          <cell r="J69">
            <v>320</v>
          </cell>
          <cell r="K69">
            <v>280</v>
          </cell>
          <cell r="L69">
            <v>0</v>
          </cell>
          <cell r="M69">
            <v>0</v>
          </cell>
          <cell r="N69">
            <v>8220</v>
          </cell>
          <cell r="O69">
            <v>1</v>
          </cell>
          <cell r="P69">
            <v>9</v>
          </cell>
          <cell r="Q69">
            <v>803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</row>
        <row r="70">
          <cell r="A70">
            <v>8620</v>
          </cell>
          <cell r="B70" t="str">
            <v>无惧</v>
          </cell>
          <cell r="C70">
            <v>6</v>
          </cell>
          <cell r="D70">
            <v>4</v>
          </cell>
          <cell r="E70">
            <v>1</v>
          </cell>
          <cell r="F70">
            <v>10</v>
          </cell>
          <cell r="G70" t="str">
            <v>韧性值+1204</v>
          </cell>
          <cell r="H70">
            <v>0</v>
          </cell>
          <cell r="I70">
            <v>6</v>
          </cell>
          <cell r="J70">
            <v>640</v>
          </cell>
          <cell r="K70">
            <v>600</v>
          </cell>
          <cell r="L70">
            <v>0</v>
          </cell>
          <cell r="M70">
            <v>0</v>
          </cell>
          <cell r="N70">
            <v>8220</v>
          </cell>
          <cell r="O70">
            <v>1</v>
          </cell>
          <cell r="P70">
            <v>9</v>
          </cell>
          <cell r="Q70">
            <v>1204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A71">
            <v>8620</v>
          </cell>
          <cell r="B71" t="str">
            <v>无惧</v>
          </cell>
          <cell r="C71">
            <v>6</v>
          </cell>
          <cell r="D71">
            <v>5</v>
          </cell>
          <cell r="E71">
            <v>1</v>
          </cell>
          <cell r="F71">
            <v>10</v>
          </cell>
          <cell r="G71" t="str">
            <v>韧性值+1806</v>
          </cell>
          <cell r="H71">
            <v>0</v>
          </cell>
          <cell r="I71">
            <v>6</v>
          </cell>
          <cell r="J71">
            <v>1280</v>
          </cell>
          <cell r="K71">
            <v>1240</v>
          </cell>
          <cell r="L71">
            <v>0</v>
          </cell>
          <cell r="M71">
            <v>0</v>
          </cell>
          <cell r="N71">
            <v>8220</v>
          </cell>
          <cell r="O71">
            <v>1</v>
          </cell>
          <cell r="P71">
            <v>9</v>
          </cell>
          <cell r="Q71">
            <v>1806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</row>
        <row r="72">
          <cell r="A72">
            <v>8620</v>
          </cell>
          <cell r="B72" t="str">
            <v>无惧</v>
          </cell>
          <cell r="C72">
            <v>6</v>
          </cell>
          <cell r="D72">
            <v>6</v>
          </cell>
          <cell r="E72">
            <v>1</v>
          </cell>
          <cell r="F72">
            <v>10</v>
          </cell>
          <cell r="G72" t="str">
            <v>韧性值+2709</v>
          </cell>
          <cell r="H72">
            <v>0</v>
          </cell>
          <cell r="I72">
            <v>6</v>
          </cell>
          <cell r="J72">
            <v>2560</v>
          </cell>
          <cell r="K72">
            <v>2520</v>
          </cell>
          <cell r="L72">
            <v>0</v>
          </cell>
          <cell r="M72">
            <v>0</v>
          </cell>
          <cell r="N72">
            <v>8220</v>
          </cell>
          <cell r="O72">
            <v>1</v>
          </cell>
          <cell r="P72">
            <v>9</v>
          </cell>
          <cell r="Q72">
            <v>2709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</row>
        <row r="73">
          <cell r="A73">
            <v>8620</v>
          </cell>
          <cell r="B73" t="str">
            <v>无惧</v>
          </cell>
          <cell r="C73">
            <v>6</v>
          </cell>
          <cell r="D73">
            <v>7</v>
          </cell>
          <cell r="E73">
            <v>1</v>
          </cell>
          <cell r="F73">
            <v>10</v>
          </cell>
          <cell r="G73" t="str">
            <v>韧性值+4064</v>
          </cell>
          <cell r="H73">
            <v>0</v>
          </cell>
          <cell r="I73">
            <v>6</v>
          </cell>
          <cell r="J73">
            <v>5120</v>
          </cell>
          <cell r="K73">
            <v>5080</v>
          </cell>
          <cell r="L73">
            <v>0</v>
          </cell>
          <cell r="M73">
            <v>0</v>
          </cell>
          <cell r="N73">
            <v>8220</v>
          </cell>
          <cell r="O73">
            <v>1</v>
          </cell>
          <cell r="P73">
            <v>9</v>
          </cell>
          <cell r="Q73">
            <v>4064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</row>
        <row r="74">
          <cell r="A74">
            <v>8620</v>
          </cell>
          <cell r="B74" t="str">
            <v>无惧</v>
          </cell>
          <cell r="C74">
            <v>6</v>
          </cell>
          <cell r="D74">
            <v>8</v>
          </cell>
          <cell r="E74">
            <v>1</v>
          </cell>
          <cell r="F74">
            <v>10</v>
          </cell>
          <cell r="G74" t="str">
            <v>韧性值+6096</v>
          </cell>
          <cell r="H74">
            <v>0</v>
          </cell>
          <cell r="I74">
            <v>6</v>
          </cell>
          <cell r="J74">
            <v>10240</v>
          </cell>
          <cell r="K74">
            <v>10200</v>
          </cell>
          <cell r="L74">
            <v>10240</v>
          </cell>
          <cell r="M74">
            <v>8630</v>
          </cell>
          <cell r="N74">
            <v>8220</v>
          </cell>
          <cell r="O74">
            <v>1</v>
          </cell>
          <cell r="P74">
            <v>9</v>
          </cell>
          <cell r="Q74">
            <v>6096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</row>
        <row r="75">
          <cell r="A75">
            <v>8720</v>
          </cell>
          <cell r="B75" t="str">
            <v>天杀</v>
          </cell>
          <cell r="C75">
            <v>7</v>
          </cell>
          <cell r="D75">
            <v>1</v>
          </cell>
          <cell r="E75">
            <v>1</v>
          </cell>
          <cell r="F75">
            <v>10</v>
          </cell>
          <cell r="G75" t="str">
            <v>暴击值+357</v>
          </cell>
          <cell r="H75">
            <v>0</v>
          </cell>
          <cell r="I75">
            <v>7</v>
          </cell>
          <cell r="J75">
            <v>80</v>
          </cell>
          <cell r="K75">
            <v>40</v>
          </cell>
          <cell r="L75">
            <v>0</v>
          </cell>
          <cell r="M75">
            <v>0</v>
          </cell>
          <cell r="N75">
            <v>8320</v>
          </cell>
          <cell r="O75">
            <v>1</v>
          </cell>
          <cell r="P75">
            <v>8</v>
          </cell>
          <cell r="Q75">
            <v>357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A76">
            <v>8720</v>
          </cell>
          <cell r="B76" t="str">
            <v>天杀</v>
          </cell>
          <cell r="C76">
            <v>7</v>
          </cell>
          <cell r="D76">
            <v>2</v>
          </cell>
          <cell r="E76">
            <v>1</v>
          </cell>
          <cell r="F76">
            <v>10</v>
          </cell>
          <cell r="G76" t="str">
            <v>暴击值+535</v>
          </cell>
          <cell r="H76">
            <v>0</v>
          </cell>
          <cell r="I76">
            <v>7</v>
          </cell>
          <cell r="J76">
            <v>160</v>
          </cell>
          <cell r="K76">
            <v>120</v>
          </cell>
          <cell r="L76">
            <v>0</v>
          </cell>
          <cell r="M76">
            <v>0</v>
          </cell>
          <cell r="N76">
            <v>8320</v>
          </cell>
          <cell r="O76">
            <v>1</v>
          </cell>
          <cell r="P76">
            <v>8</v>
          </cell>
          <cell r="Q76">
            <v>535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</row>
        <row r="77">
          <cell r="A77">
            <v>8720</v>
          </cell>
          <cell r="B77" t="str">
            <v>天杀</v>
          </cell>
          <cell r="C77">
            <v>7</v>
          </cell>
          <cell r="D77">
            <v>3</v>
          </cell>
          <cell r="E77">
            <v>1</v>
          </cell>
          <cell r="F77">
            <v>10</v>
          </cell>
          <cell r="G77" t="str">
            <v>暴击值+803</v>
          </cell>
          <cell r="H77">
            <v>0</v>
          </cell>
          <cell r="I77">
            <v>7</v>
          </cell>
          <cell r="J77">
            <v>320</v>
          </cell>
          <cell r="K77">
            <v>280</v>
          </cell>
          <cell r="L77">
            <v>0</v>
          </cell>
          <cell r="M77">
            <v>0</v>
          </cell>
          <cell r="N77">
            <v>8320</v>
          </cell>
          <cell r="O77">
            <v>1</v>
          </cell>
          <cell r="P77">
            <v>8</v>
          </cell>
          <cell r="Q77">
            <v>803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A78">
            <v>8720</v>
          </cell>
          <cell r="B78" t="str">
            <v>天杀</v>
          </cell>
          <cell r="C78">
            <v>7</v>
          </cell>
          <cell r="D78">
            <v>4</v>
          </cell>
          <cell r="E78">
            <v>1</v>
          </cell>
          <cell r="F78">
            <v>10</v>
          </cell>
          <cell r="G78" t="str">
            <v>暴击值+1204</v>
          </cell>
          <cell r="H78">
            <v>0</v>
          </cell>
          <cell r="I78">
            <v>7</v>
          </cell>
          <cell r="J78">
            <v>640</v>
          </cell>
          <cell r="K78">
            <v>600</v>
          </cell>
          <cell r="L78">
            <v>0</v>
          </cell>
          <cell r="M78">
            <v>0</v>
          </cell>
          <cell r="N78">
            <v>8320</v>
          </cell>
          <cell r="O78">
            <v>1</v>
          </cell>
          <cell r="P78">
            <v>8</v>
          </cell>
          <cell r="Q78">
            <v>1204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A79">
            <v>8720</v>
          </cell>
          <cell r="B79" t="str">
            <v>天杀</v>
          </cell>
          <cell r="C79">
            <v>7</v>
          </cell>
          <cell r="D79">
            <v>5</v>
          </cell>
          <cell r="E79">
            <v>1</v>
          </cell>
          <cell r="F79">
            <v>10</v>
          </cell>
          <cell r="G79" t="str">
            <v>暴击值+1806</v>
          </cell>
          <cell r="H79">
            <v>0</v>
          </cell>
          <cell r="I79">
            <v>7</v>
          </cell>
          <cell r="J79">
            <v>1280</v>
          </cell>
          <cell r="K79">
            <v>1240</v>
          </cell>
          <cell r="L79">
            <v>0</v>
          </cell>
          <cell r="M79">
            <v>0</v>
          </cell>
          <cell r="N79">
            <v>8320</v>
          </cell>
          <cell r="O79">
            <v>1</v>
          </cell>
          <cell r="P79">
            <v>8</v>
          </cell>
          <cell r="Q79">
            <v>1806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A80">
            <v>8720</v>
          </cell>
          <cell r="B80" t="str">
            <v>天杀</v>
          </cell>
          <cell r="C80">
            <v>7</v>
          </cell>
          <cell r="D80">
            <v>6</v>
          </cell>
          <cell r="E80">
            <v>1</v>
          </cell>
          <cell r="F80">
            <v>10</v>
          </cell>
          <cell r="G80" t="str">
            <v>暴击值+2709</v>
          </cell>
          <cell r="H80">
            <v>0</v>
          </cell>
          <cell r="I80">
            <v>7</v>
          </cell>
          <cell r="J80">
            <v>2560</v>
          </cell>
          <cell r="K80">
            <v>2520</v>
          </cell>
          <cell r="L80">
            <v>0</v>
          </cell>
          <cell r="M80">
            <v>0</v>
          </cell>
          <cell r="N80">
            <v>8320</v>
          </cell>
          <cell r="O80">
            <v>1</v>
          </cell>
          <cell r="P80">
            <v>8</v>
          </cell>
          <cell r="Q80">
            <v>2709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A81">
            <v>8720</v>
          </cell>
          <cell r="B81" t="str">
            <v>天杀</v>
          </cell>
          <cell r="C81">
            <v>7</v>
          </cell>
          <cell r="D81">
            <v>7</v>
          </cell>
          <cell r="E81">
            <v>1</v>
          </cell>
          <cell r="F81">
            <v>10</v>
          </cell>
          <cell r="G81" t="str">
            <v>暴击值+4064</v>
          </cell>
          <cell r="H81">
            <v>0</v>
          </cell>
          <cell r="I81">
            <v>7</v>
          </cell>
          <cell r="J81">
            <v>5120</v>
          </cell>
          <cell r="K81">
            <v>5080</v>
          </cell>
          <cell r="L81">
            <v>0</v>
          </cell>
          <cell r="M81">
            <v>0</v>
          </cell>
          <cell r="N81">
            <v>8320</v>
          </cell>
          <cell r="O81">
            <v>1</v>
          </cell>
          <cell r="P81">
            <v>8</v>
          </cell>
          <cell r="Q81">
            <v>4064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A82">
            <v>8720</v>
          </cell>
          <cell r="B82" t="str">
            <v>天杀</v>
          </cell>
          <cell r="C82">
            <v>7</v>
          </cell>
          <cell r="D82">
            <v>8</v>
          </cell>
          <cell r="E82">
            <v>1</v>
          </cell>
          <cell r="F82">
            <v>10</v>
          </cell>
          <cell r="G82" t="str">
            <v>暴击值+6096</v>
          </cell>
          <cell r="H82">
            <v>0</v>
          </cell>
          <cell r="I82">
            <v>7</v>
          </cell>
          <cell r="J82">
            <v>10240</v>
          </cell>
          <cell r="K82">
            <v>10200</v>
          </cell>
          <cell r="L82">
            <v>10240</v>
          </cell>
          <cell r="M82">
            <v>8730</v>
          </cell>
          <cell r="N82">
            <v>8320</v>
          </cell>
          <cell r="O82">
            <v>1</v>
          </cell>
          <cell r="P82">
            <v>8</v>
          </cell>
          <cell r="Q82">
            <v>6096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A83">
            <v>8820</v>
          </cell>
          <cell r="B83" t="str">
            <v>诛魔</v>
          </cell>
          <cell r="C83">
            <v>8</v>
          </cell>
          <cell r="D83">
            <v>1</v>
          </cell>
          <cell r="E83">
            <v>1</v>
          </cell>
          <cell r="F83">
            <v>10</v>
          </cell>
          <cell r="G83" t="str">
            <v>暴击倍数+514,攻击+32</v>
          </cell>
          <cell r="H83">
            <v>0</v>
          </cell>
          <cell r="I83">
            <v>8</v>
          </cell>
          <cell r="J83">
            <v>80</v>
          </cell>
          <cell r="K83">
            <v>40</v>
          </cell>
          <cell r="L83">
            <v>0</v>
          </cell>
          <cell r="M83">
            <v>0</v>
          </cell>
          <cell r="N83">
            <v>8420</v>
          </cell>
          <cell r="O83">
            <v>2</v>
          </cell>
          <cell r="P83">
            <v>10</v>
          </cell>
          <cell r="Q83">
            <v>514</v>
          </cell>
          <cell r="R83">
            <v>2</v>
          </cell>
          <cell r="S83">
            <v>32</v>
          </cell>
          <cell r="T83">
            <v>0</v>
          </cell>
          <cell r="U83">
            <v>0</v>
          </cell>
        </row>
        <row r="84">
          <cell r="A84">
            <v>8820</v>
          </cell>
          <cell r="B84" t="str">
            <v>诛魔</v>
          </cell>
          <cell r="C84">
            <v>8</v>
          </cell>
          <cell r="D84">
            <v>2</v>
          </cell>
          <cell r="E84">
            <v>1</v>
          </cell>
          <cell r="F84">
            <v>10</v>
          </cell>
          <cell r="G84" t="str">
            <v>暴击倍数+1028,攻击+48</v>
          </cell>
          <cell r="H84">
            <v>0</v>
          </cell>
          <cell r="I84">
            <v>8</v>
          </cell>
          <cell r="J84">
            <v>160</v>
          </cell>
          <cell r="K84">
            <v>120</v>
          </cell>
          <cell r="L84">
            <v>0</v>
          </cell>
          <cell r="M84">
            <v>0</v>
          </cell>
          <cell r="N84">
            <v>8420</v>
          </cell>
          <cell r="O84">
            <v>2</v>
          </cell>
          <cell r="P84">
            <v>10</v>
          </cell>
          <cell r="Q84">
            <v>1028</v>
          </cell>
          <cell r="R84">
            <v>2</v>
          </cell>
          <cell r="S84">
            <v>48</v>
          </cell>
          <cell r="T84">
            <v>0</v>
          </cell>
          <cell r="U84">
            <v>0</v>
          </cell>
        </row>
        <row r="85">
          <cell r="A85">
            <v>8820</v>
          </cell>
          <cell r="B85" t="str">
            <v>诛魔</v>
          </cell>
          <cell r="C85">
            <v>8</v>
          </cell>
          <cell r="D85">
            <v>3</v>
          </cell>
          <cell r="E85">
            <v>1</v>
          </cell>
          <cell r="F85">
            <v>10</v>
          </cell>
          <cell r="G85" t="str">
            <v>暴击倍数+1542,攻击+72</v>
          </cell>
          <cell r="H85">
            <v>0</v>
          </cell>
          <cell r="I85">
            <v>8</v>
          </cell>
          <cell r="J85">
            <v>320</v>
          </cell>
          <cell r="K85">
            <v>280</v>
          </cell>
          <cell r="L85">
            <v>0</v>
          </cell>
          <cell r="M85">
            <v>0</v>
          </cell>
          <cell r="N85">
            <v>8420</v>
          </cell>
          <cell r="O85">
            <v>2</v>
          </cell>
          <cell r="P85">
            <v>10</v>
          </cell>
          <cell r="Q85">
            <v>1542</v>
          </cell>
          <cell r="R85">
            <v>2</v>
          </cell>
          <cell r="S85">
            <v>72</v>
          </cell>
          <cell r="T85">
            <v>0</v>
          </cell>
          <cell r="U85">
            <v>0</v>
          </cell>
        </row>
        <row r="86">
          <cell r="A86">
            <v>8820</v>
          </cell>
          <cell r="B86" t="str">
            <v>诛魔</v>
          </cell>
          <cell r="C86">
            <v>8</v>
          </cell>
          <cell r="D86">
            <v>4</v>
          </cell>
          <cell r="E86">
            <v>1</v>
          </cell>
          <cell r="F86">
            <v>10</v>
          </cell>
          <cell r="G86" t="str">
            <v>暴击倍数+2056,攻击+107</v>
          </cell>
          <cell r="H86">
            <v>0</v>
          </cell>
          <cell r="I86">
            <v>8</v>
          </cell>
          <cell r="J86">
            <v>640</v>
          </cell>
          <cell r="K86">
            <v>600</v>
          </cell>
          <cell r="L86">
            <v>0</v>
          </cell>
          <cell r="M86">
            <v>0</v>
          </cell>
          <cell r="N86">
            <v>8420</v>
          </cell>
          <cell r="O86">
            <v>2</v>
          </cell>
          <cell r="P86">
            <v>10</v>
          </cell>
          <cell r="Q86">
            <v>2056</v>
          </cell>
          <cell r="R86">
            <v>2</v>
          </cell>
          <cell r="S86">
            <v>107</v>
          </cell>
          <cell r="T86">
            <v>0</v>
          </cell>
          <cell r="U86">
            <v>0</v>
          </cell>
        </row>
        <row r="87">
          <cell r="A87">
            <v>8820</v>
          </cell>
          <cell r="B87" t="str">
            <v>诛魔</v>
          </cell>
          <cell r="C87">
            <v>8</v>
          </cell>
          <cell r="D87">
            <v>5</v>
          </cell>
          <cell r="E87">
            <v>1</v>
          </cell>
          <cell r="F87">
            <v>10</v>
          </cell>
          <cell r="G87" t="str">
            <v>暴击倍数+2570,攻击+161</v>
          </cell>
          <cell r="H87">
            <v>0</v>
          </cell>
          <cell r="I87">
            <v>8</v>
          </cell>
          <cell r="J87">
            <v>1280</v>
          </cell>
          <cell r="K87">
            <v>1240</v>
          </cell>
          <cell r="L87">
            <v>0</v>
          </cell>
          <cell r="M87">
            <v>0</v>
          </cell>
          <cell r="N87">
            <v>8420</v>
          </cell>
          <cell r="O87">
            <v>2</v>
          </cell>
          <cell r="P87">
            <v>10</v>
          </cell>
          <cell r="Q87">
            <v>2570</v>
          </cell>
          <cell r="R87">
            <v>2</v>
          </cell>
          <cell r="S87">
            <v>161</v>
          </cell>
          <cell r="T87">
            <v>0</v>
          </cell>
          <cell r="U87">
            <v>0</v>
          </cell>
        </row>
        <row r="88">
          <cell r="A88">
            <v>8820</v>
          </cell>
          <cell r="B88" t="str">
            <v>诛魔</v>
          </cell>
          <cell r="C88">
            <v>8</v>
          </cell>
          <cell r="D88">
            <v>6</v>
          </cell>
          <cell r="E88">
            <v>1</v>
          </cell>
          <cell r="F88">
            <v>10</v>
          </cell>
          <cell r="G88" t="str">
            <v>暴击倍数+3084,攻击+242</v>
          </cell>
          <cell r="H88">
            <v>0</v>
          </cell>
          <cell r="I88">
            <v>8</v>
          </cell>
          <cell r="J88">
            <v>2560</v>
          </cell>
          <cell r="K88">
            <v>2520</v>
          </cell>
          <cell r="L88">
            <v>0</v>
          </cell>
          <cell r="M88">
            <v>0</v>
          </cell>
          <cell r="N88">
            <v>8420</v>
          </cell>
          <cell r="O88">
            <v>2</v>
          </cell>
          <cell r="P88">
            <v>10</v>
          </cell>
          <cell r="Q88">
            <v>3084</v>
          </cell>
          <cell r="R88">
            <v>2</v>
          </cell>
          <cell r="S88">
            <v>242</v>
          </cell>
          <cell r="T88">
            <v>0</v>
          </cell>
          <cell r="U88">
            <v>0</v>
          </cell>
        </row>
        <row r="89">
          <cell r="A89">
            <v>8820</v>
          </cell>
          <cell r="B89" t="str">
            <v>诛魔</v>
          </cell>
          <cell r="C89">
            <v>8</v>
          </cell>
          <cell r="D89">
            <v>7</v>
          </cell>
          <cell r="E89">
            <v>1</v>
          </cell>
          <cell r="F89">
            <v>10</v>
          </cell>
          <cell r="G89" t="str">
            <v>暴击倍数+3598,攻击+363</v>
          </cell>
          <cell r="H89">
            <v>0</v>
          </cell>
          <cell r="I89">
            <v>8</v>
          </cell>
          <cell r="J89">
            <v>5120</v>
          </cell>
          <cell r="K89">
            <v>5080</v>
          </cell>
          <cell r="L89">
            <v>0</v>
          </cell>
          <cell r="M89">
            <v>0</v>
          </cell>
          <cell r="N89">
            <v>8420</v>
          </cell>
          <cell r="O89">
            <v>2</v>
          </cell>
          <cell r="P89">
            <v>10</v>
          </cell>
          <cell r="Q89">
            <v>3598</v>
          </cell>
          <cell r="R89">
            <v>2</v>
          </cell>
          <cell r="S89">
            <v>363</v>
          </cell>
          <cell r="T89">
            <v>0</v>
          </cell>
          <cell r="U89">
            <v>0</v>
          </cell>
        </row>
        <row r="90">
          <cell r="A90">
            <v>8820</v>
          </cell>
          <cell r="B90" t="str">
            <v>诛魔</v>
          </cell>
          <cell r="C90">
            <v>8</v>
          </cell>
          <cell r="D90">
            <v>8</v>
          </cell>
          <cell r="E90">
            <v>1</v>
          </cell>
          <cell r="F90">
            <v>10</v>
          </cell>
          <cell r="G90" t="str">
            <v>暴击倍数+4112,攻击+544</v>
          </cell>
          <cell r="H90">
            <v>0</v>
          </cell>
          <cell r="I90">
            <v>8</v>
          </cell>
          <cell r="J90">
            <v>10240</v>
          </cell>
          <cell r="K90">
            <v>10200</v>
          </cell>
          <cell r="L90">
            <v>10240</v>
          </cell>
          <cell r="M90">
            <v>8830</v>
          </cell>
          <cell r="N90">
            <v>8420</v>
          </cell>
          <cell r="O90">
            <v>2</v>
          </cell>
          <cell r="P90">
            <v>10</v>
          </cell>
          <cell r="Q90">
            <v>4112</v>
          </cell>
          <cell r="R90">
            <v>2</v>
          </cell>
          <cell r="S90">
            <v>544</v>
          </cell>
          <cell r="T90">
            <v>0</v>
          </cell>
          <cell r="U90">
            <v>0</v>
          </cell>
        </row>
        <row r="91">
          <cell r="A91">
            <v>8130</v>
          </cell>
          <cell r="B91" t="str">
            <v>霸主</v>
          </cell>
          <cell r="C91">
            <v>1</v>
          </cell>
          <cell r="D91">
            <v>1</v>
          </cell>
          <cell r="E91">
            <v>2</v>
          </cell>
          <cell r="F91">
            <v>10</v>
          </cell>
          <cell r="G91" t="str">
            <v>生命+2890</v>
          </cell>
          <cell r="H91">
            <v>0</v>
          </cell>
          <cell r="I91">
            <v>1</v>
          </cell>
          <cell r="J91">
            <v>160</v>
          </cell>
          <cell r="K91">
            <v>80</v>
          </cell>
          <cell r="L91">
            <v>0</v>
          </cell>
          <cell r="M91">
            <v>0</v>
          </cell>
          <cell r="N91">
            <v>8130</v>
          </cell>
          <cell r="O91">
            <v>1</v>
          </cell>
          <cell r="P91">
            <v>1</v>
          </cell>
          <cell r="Q91">
            <v>2890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A92">
            <v>8130</v>
          </cell>
          <cell r="B92" t="str">
            <v>霸主</v>
          </cell>
          <cell r="C92">
            <v>1</v>
          </cell>
          <cell r="D92">
            <v>2</v>
          </cell>
          <cell r="E92">
            <v>2</v>
          </cell>
          <cell r="F92">
            <v>10</v>
          </cell>
          <cell r="G92" t="str">
            <v>生命+4335</v>
          </cell>
          <cell r="H92">
            <v>0</v>
          </cell>
          <cell r="I92">
            <v>1</v>
          </cell>
          <cell r="J92">
            <v>320</v>
          </cell>
          <cell r="K92">
            <v>240</v>
          </cell>
          <cell r="L92">
            <v>0</v>
          </cell>
          <cell r="M92">
            <v>0</v>
          </cell>
          <cell r="N92">
            <v>8130</v>
          </cell>
          <cell r="O92">
            <v>1</v>
          </cell>
          <cell r="P92">
            <v>1</v>
          </cell>
          <cell r="Q92">
            <v>4335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A93">
            <v>8130</v>
          </cell>
          <cell r="B93" t="str">
            <v>霸主</v>
          </cell>
          <cell r="C93">
            <v>1</v>
          </cell>
          <cell r="D93">
            <v>3</v>
          </cell>
          <cell r="E93">
            <v>2</v>
          </cell>
          <cell r="F93">
            <v>10</v>
          </cell>
          <cell r="G93" t="str">
            <v>生命+6503</v>
          </cell>
          <cell r="H93">
            <v>0</v>
          </cell>
          <cell r="I93">
            <v>1</v>
          </cell>
          <cell r="J93">
            <v>640</v>
          </cell>
          <cell r="K93">
            <v>560</v>
          </cell>
          <cell r="L93">
            <v>0</v>
          </cell>
          <cell r="M93">
            <v>0</v>
          </cell>
          <cell r="N93">
            <v>8130</v>
          </cell>
          <cell r="O93">
            <v>1</v>
          </cell>
          <cell r="P93">
            <v>1</v>
          </cell>
          <cell r="Q93">
            <v>6503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A94">
            <v>8130</v>
          </cell>
          <cell r="B94" t="str">
            <v>霸主</v>
          </cell>
          <cell r="C94">
            <v>1</v>
          </cell>
          <cell r="D94">
            <v>4</v>
          </cell>
          <cell r="E94">
            <v>2</v>
          </cell>
          <cell r="F94">
            <v>10</v>
          </cell>
          <cell r="G94" t="str">
            <v>生命+9755</v>
          </cell>
          <cell r="H94">
            <v>0</v>
          </cell>
          <cell r="I94">
            <v>1</v>
          </cell>
          <cell r="J94">
            <v>1280</v>
          </cell>
          <cell r="K94">
            <v>1200</v>
          </cell>
          <cell r="L94">
            <v>0</v>
          </cell>
          <cell r="M94">
            <v>0</v>
          </cell>
          <cell r="N94">
            <v>8130</v>
          </cell>
          <cell r="O94">
            <v>1</v>
          </cell>
          <cell r="P94">
            <v>1</v>
          </cell>
          <cell r="Q94">
            <v>9755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A95">
            <v>8130</v>
          </cell>
          <cell r="B95" t="str">
            <v>霸主</v>
          </cell>
          <cell r="C95">
            <v>1</v>
          </cell>
          <cell r="D95">
            <v>5</v>
          </cell>
          <cell r="E95">
            <v>2</v>
          </cell>
          <cell r="F95">
            <v>10</v>
          </cell>
          <cell r="G95" t="str">
            <v>生命+14632</v>
          </cell>
          <cell r="H95">
            <v>0</v>
          </cell>
          <cell r="I95">
            <v>1</v>
          </cell>
          <cell r="J95">
            <v>2560</v>
          </cell>
          <cell r="K95">
            <v>2480</v>
          </cell>
          <cell r="L95">
            <v>0</v>
          </cell>
          <cell r="M95">
            <v>0</v>
          </cell>
          <cell r="N95">
            <v>8130</v>
          </cell>
          <cell r="O95">
            <v>1</v>
          </cell>
          <cell r="P95">
            <v>1</v>
          </cell>
          <cell r="Q95">
            <v>14632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A96">
            <v>8130</v>
          </cell>
          <cell r="B96" t="str">
            <v>霸主</v>
          </cell>
          <cell r="C96">
            <v>1</v>
          </cell>
          <cell r="D96">
            <v>6</v>
          </cell>
          <cell r="E96">
            <v>2</v>
          </cell>
          <cell r="F96">
            <v>10</v>
          </cell>
          <cell r="G96" t="str">
            <v>生命+21948</v>
          </cell>
          <cell r="H96">
            <v>0</v>
          </cell>
          <cell r="I96">
            <v>1</v>
          </cell>
          <cell r="J96">
            <v>5120</v>
          </cell>
          <cell r="K96">
            <v>5040</v>
          </cell>
          <cell r="L96">
            <v>0</v>
          </cell>
          <cell r="M96">
            <v>0</v>
          </cell>
          <cell r="N96">
            <v>8130</v>
          </cell>
          <cell r="O96">
            <v>1</v>
          </cell>
          <cell r="P96">
            <v>1</v>
          </cell>
          <cell r="Q96">
            <v>21948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A97">
            <v>8130</v>
          </cell>
          <cell r="B97" t="str">
            <v>霸主</v>
          </cell>
          <cell r="C97">
            <v>1</v>
          </cell>
          <cell r="D97">
            <v>7</v>
          </cell>
          <cell r="E97">
            <v>2</v>
          </cell>
          <cell r="F97">
            <v>10</v>
          </cell>
          <cell r="G97" t="str">
            <v>生命+32923</v>
          </cell>
          <cell r="H97">
            <v>0</v>
          </cell>
          <cell r="I97">
            <v>1</v>
          </cell>
          <cell r="J97">
            <v>10240</v>
          </cell>
          <cell r="K97">
            <v>10160</v>
          </cell>
          <cell r="L97">
            <v>0</v>
          </cell>
          <cell r="M97">
            <v>0</v>
          </cell>
          <cell r="N97">
            <v>8130</v>
          </cell>
          <cell r="O97">
            <v>1</v>
          </cell>
          <cell r="P97">
            <v>1</v>
          </cell>
          <cell r="Q97">
            <v>32923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A98">
            <v>8130</v>
          </cell>
          <cell r="B98" t="str">
            <v>霸主</v>
          </cell>
          <cell r="C98">
            <v>1</v>
          </cell>
          <cell r="D98">
            <v>8</v>
          </cell>
          <cell r="E98">
            <v>2</v>
          </cell>
          <cell r="F98">
            <v>10</v>
          </cell>
          <cell r="G98" t="str">
            <v>生命+49384</v>
          </cell>
          <cell r="H98">
            <v>0</v>
          </cell>
          <cell r="I98">
            <v>1</v>
          </cell>
          <cell r="J98">
            <v>20480</v>
          </cell>
          <cell r="K98">
            <v>20400</v>
          </cell>
          <cell r="L98">
            <v>20480</v>
          </cell>
          <cell r="M98">
            <v>8140</v>
          </cell>
          <cell r="N98">
            <v>8130</v>
          </cell>
          <cell r="O98">
            <v>1</v>
          </cell>
          <cell r="P98">
            <v>1</v>
          </cell>
          <cell r="Q98">
            <v>49384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A99">
            <v>8230</v>
          </cell>
          <cell r="B99" t="str">
            <v>虎啸</v>
          </cell>
          <cell r="C99">
            <v>2</v>
          </cell>
          <cell r="D99">
            <v>1</v>
          </cell>
          <cell r="E99">
            <v>2</v>
          </cell>
          <cell r="F99">
            <v>10</v>
          </cell>
          <cell r="G99" t="str">
            <v>攻击+116</v>
          </cell>
          <cell r="H99">
            <v>0</v>
          </cell>
          <cell r="I99">
            <v>2</v>
          </cell>
          <cell r="J99">
            <v>160</v>
          </cell>
          <cell r="K99">
            <v>80</v>
          </cell>
          <cell r="L99">
            <v>0</v>
          </cell>
          <cell r="M99">
            <v>0</v>
          </cell>
          <cell r="N99">
            <v>8230</v>
          </cell>
          <cell r="O99">
            <v>1</v>
          </cell>
          <cell r="P99">
            <v>2</v>
          </cell>
          <cell r="Q99">
            <v>116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A100">
            <v>8230</v>
          </cell>
          <cell r="B100" t="str">
            <v>虎啸</v>
          </cell>
          <cell r="C100">
            <v>2</v>
          </cell>
          <cell r="D100">
            <v>2</v>
          </cell>
          <cell r="E100">
            <v>2</v>
          </cell>
          <cell r="F100">
            <v>10</v>
          </cell>
          <cell r="G100" t="str">
            <v>攻击+173</v>
          </cell>
          <cell r="H100">
            <v>0</v>
          </cell>
          <cell r="I100">
            <v>2</v>
          </cell>
          <cell r="J100">
            <v>320</v>
          </cell>
          <cell r="K100">
            <v>240</v>
          </cell>
          <cell r="L100">
            <v>0</v>
          </cell>
          <cell r="M100">
            <v>0</v>
          </cell>
          <cell r="N100">
            <v>8230</v>
          </cell>
          <cell r="O100">
            <v>1</v>
          </cell>
          <cell r="P100">
            <v>2</v>
          </cell>
          <cell r="Q100">
            <v>173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A101">
            <v>8230</v>
          </cell>
          <cell r="B101" t="str">
            <v>虎啸</v>
          </cell>
          <cell r="C101">
            <v>2</v>
          </cell>
          <cell r="D101">
            <v>3</v>
          </cell>
          <cell r="E101">
            <v>2</v>
          </cell>
          <cell r="F101">
            <v>10</v>
          </cell>
          <cell r="G101" t="str">
            <v>攻击+260</v>
          </cell>
          <cell r="H101">
            <v>0</v>
          </cell>
          <cell r="I101">
            <v>2</v>
          </cell>
          <cell r="J101">
            <v>640</v>
          </cell>
          <cell r="K101">
            <v>560</v>
          </cell>
          <cell r="L101">
            <v>0</v>
          </cell>
          <cell r="M101">
            <v>0</v>
          </cell>
          <cell r="N101">
            <v>8230</v>
          </cell>
          <cell r="O101">
            <v>1</v>
          </cell>
          <cell r="P101">
            <v>2</v>
          </cell>
          <cell r="Q101">
            <v>260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A102">
            <v>8230</v>
          </cell>
          <cell r="B102" t="str">
            <v>虎啸</v>
          </cell>
          <cell r="C102">
            <v>2</v>
          </cell>
          <cell r="D102">
            <v>4</v>
          </cell>
          <cell r="E102">
            <v>2</v>
          </cell>
          <cell r="F102">
            <v>10</v>
          </cell>
          <cell r="G102" t="str">
            <v>攻击+390</v>
          </cell>
          <cell r="H102">
            <v>0</v>
          </cell>
          <cell r="I102">
            <v>2</v>
          </cell>
          <cell r="J102">
            <v>1280</v>
          </cell>
          <cell r="K102">
            <v>1200</v>
          </cell>
          <cell r="L102">
            <v>0</v>
          </cell>
          <cell r="M102">
            <v>0</v>
          </cell>
          <cell r="N102">
            <v>8230</v>
          </cell>
          <cell r="O102">
            <v>1</v>
          </cell>
          <cell r="P102">
            <v>2</v>
          </cell>
          <cell r="Q102">
            <v>390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A103">
            <v>8230</v>
          </cell>
          <cell r="B103" t="str">
            <v>虎啸</v>
          </cell>
          <cell r="C103">
            <v>2</v>
          </cell>
          <cell r="D103">
            <v>5</v>
          </cell>
          <cell r="E103">
            <v>2</v>
          </cell>
          <cell r="F103">
            <v>10</v>
          </cell>
          <cell r="G103" t="str">
            <v>攻击+585</v>
          </cell>
          <cell r="H103">
            <v>0</v>
          </cell>
          <cell r="I103">
            <v>2</v>
          </cell>
          <cell r="J103">
            <v>2560</v>
          </cell>
          <cell r="K103">
            <v>2480</v>
          </cell>
          <cell r="L103">
            <v>0</v>
          </cell>
          <cell r="M103">
            <v>0</v>
          </cell>
          <cell r="N103">
            <v>8230</v>
          </cell>
          <cell r="O103">
            <v>1</v>
          </cell>
          <cell r="P103">
            <v>2</v>
          </cell>
          <cell r="Q103">
            <v>585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</row>
        <row r="104">
          <cell r="A104">
            <v>8230</v>
          </cell>
          <cell r="B104" t="str">
            <v>虎啸</v>
          </cell>
          <cell r="C104">
            <v>2</v>
          </cell>
          <cell r="D104">
            <v>6</v>
          </cell>
          <cell r="E104">
            <v>2</v>
          </cell>
          <cell r="F104">
            <v>10</v>
          </cell>
          <cell r="G104" t="str">
            <v>攻击+878</v>
          </cell>
          <cell r="H104">
            <v>0</v>
          </cell>
          <cell r="I104">
            <v>2</v>
          </cell>
          <cell r="J104">
            <v>5120</v>
          </cell>
          <cell r="K104">
            <v>5040</v>
          </cell>
          <cell r="L104">
            <v>0</v>
          </cell>
          <cell r="M104">
            <v>0</v>
          </cell>
          <cell r="N104">
            <v>8230</v>
          </cell>
          <cell r="O104">
            <v>1</v>
          </cell>
          <cell r="P104">
            <v>2</v>
          </cell>
          <cell r="Q104">
            <v>878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A105">
            <v>8230</v>
          </cell>
          <cell r="B105" t="str">
            <v>虎啸</v>
          </cell>
          <cell r="C105">
            <v>2</v>
          </cell>
          <cell r="D105">
            <v>7</v>
          </cell>
          <cell r="E105">
            <v>2</v>
          </cell>
          <cell r="F105">
            <v>10</v>
          </cell>
          <cell r="G105" t="str">
            <v>攻击+1317</v>
          </cell>
          <cell r="H105">
            <v>0</v>
          </cell>
          <cell r="I105">
            <v>2</v>
          </cell>
          <cell r="J105">
            <v>10240</v>
          </cell>
          <cell r="K105">
            <v>10160</v>
          </cell>
          <cell r="L105">
            <v>0</v>
          </cell>
          <cell r="M105">
            <v>0</v>
          </cell>
          <cell r="N105">
            <v>8230</v>
          </cell>
          <cell r="O105">
            <v>1</v>
          </cell>
          <cell r="P105">
            <v>2</v>
          </cell>
          <cell r="Q105">
            <v>1317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A106">
            <v>8230</v>
          </cell>
          <cell r="B106" t="str">
            <v>虎啸</v>
          </cell>
          <cell r="C106">
            <v>2</v>
          </cell>
          <cell r="D106">
            <v>8</v>
          </cell>
          <cell r="E106">
            <v>2</v>
          </cell>
          <cell r="F106">
            <v>10</v>
          </cell>
          <cell r="G106" t="str">
            <v>攻击+1976</v>
          </cell>
          <cell r="H106">
            <v>0</v>
          </cell>
          <cell r="I106">
            <v>2</v>
          </cell>
          <cell r="J106">
            <v>20480</v>
          </cell>
          <cell r="K106">
            <v>20400</v>
          </cell>
          <cell r="L106">
            <v>20480</v>
          </cell>
          <cell r="M106">
            <v>8240</v>
          </cell>
          <cell r="N106">
            <v>8230</v>
          </cell>
          <cell r="O106">
            <v>1</v>
          </cell>
          <cell r="P106">
            <v>2</v>
          </cell>
          <cell r="Q106">
            <v>1976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A107">
            <v>8330</v>
          </cell>
          <cell r="B107" t="str">
            <v>豪魄</v>
          </cell>
          <cell r="C107">
            <v>3</v>
          </cell>
          <cell r="D107">
            <v>1</v>
          </cell>
          <cell r="E107">
            <v>2</v>
          </cell>
          <cell r="F107">
            <v>10</v>
          </cell>
          <cell r="G107" t="str">
            <v>防御+116</v>
          </cell>
          <cell r="H107">
            <v>0</v>
          </cell>
          <cell r="I107">
            <v>3</v>
          </cell>
          <cell r="J107">
            <v>160</v>
          </cell>
          <cell r="K107">
            <v>80</v>
          </cell>
          <cell r="L107">
            <v>0</v>
          </cell>
          <cell r="M107">
            <v>0</v>
          </cell>
          <cell r="N107">
            <v>8330</v>
          </cell>
          <cell r="O107">
            <v>1</v>
          </cell>
          <cell r="P107">
            <v>3</v>
          </cell>
          <cell r="Q107">
            <v>116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</row>
        <row r="108">
          <cell r="A108">
            <v>8330</v>
          </cell>
          <cell r="B108" t="str">
            <v>豪魄</v>
          </cell>
          <cell r="C108">
            <v>3</v>
          </cell>
          <cell r="D108">
            <v>2</v>
          </cell>
          <cell r="E108">
            <v>2</v>
          </cell>
          <cell r="F108">
            <v>10</v>
          </cell>
          <cell r="G108" t="str">
            <v>防御+173</v>
          </cell>
          <cell r="H108">
            <v>0</v>
          </cell>
          <cell r="I108">
            <v>3</v>
          </cell>
          <cell r="J108">
            <v>320</v>
          </cell>
          <cell r="K108">
            <v>240</v>
          </cell>
          <cell r="L108">
            <v>0</v>
          </cell>
          <cell r="M108">
            <v>0</v>
          </cell>
          <cell r="N108">
            <v>8330</v>
          </cell>
          <cell r="O108">
            <v>1</v>
          </cell>
          <cell r="P108">
            <v>3</v>
          </cell>
          <cell r="Q108">
            <v>173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A109">
            <v>8330</v>
          </cell>
          <cell r="B109" t="str">
            <v>豪魄</v>
          </cell>
          <cell r="C109">
            <v>3</v>
          </cell>
          <cell r="D109">
            <v>3</v>
          </cell>
          <cell r="E109">
            <v>2</v>
          </cell>
          <cell r="F109">
            <v>10</v>
          </cell>
          <cell r="G109" t="str">
            <v>防御+260</v>
          </cell>
          <cell r="H109">
            <v>0</v>
          </cell>
          <cell r="I109">
            <v>3</v>
          </cell>
          <cell r="J109">
            <v>640</v>
          </cell>
          <cell r="K109">
            <v>560</v>
          </cell>
          <cell r="L109">
            <v>0</v>
          </cell>
          <cell r="M109">
            <v>0</v>
          </cell>
          <cell r="N109">
            <v>8330</v>
          </cell>
          <cell r="O109">
            <v>1</v>
          </cell>
          <cell r="P109">
            <v>3</v>
          </cell>
          <cell r="Q109">
            <v>260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A110">
            <v>8330</v>
          </cell>
          <cell r="B110" t="str">
            <v>豪魄</v>
          </cell>
          <cell r="C110">
            <v>3</v>
          </cell>
          <cell r="D110">
            <v>4</v>
          </cell>
          <cell r="E110">
            <v>2</v>
          </cell>
          <cell r="F110">
            <v>10</v>
          </cell>
          <cell r="G110" t="str">
            <v>防御+390</v>
          </cell>
          <cell r="H110">
            <v>0</v>
          </cell>
          <cell r="I110">
            <v>3</v>
          </cell>
          <cell r="J110">
            <v>1280</v>
          </cell>
          <cell r="K110">
            <v>1200</v>
          </cell>
          <cell r="L110">
            <v>0</v>
          </cell>
          <cell r="M110">
            <v>0</v>
          </cell>
          <cell r="N110">
            <v>8330</v>
          </cell>
          <cell r="O110">
            <v>1</v>
          </cell>
          <cell r="P110">
            <v>3</v>
          </cell>
          <cell r="Q110">
            <v>390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A111">
            <v>8330</v>
          </cell>
          <cell r="B111" t="str">
            <v>豪魄</v>
          </cell>
          <cell r="C111">
            <v>3</v>
          </cell>
          <cell r="D111">
            <v>5</v>
          </cell>
          <cell r="E111">
            <v>2</v>
          </cell>
          <cell r="F111">
            <v>10</v>
          </cell>
          <cell r="G111" t="str">
            <v>防御+585</v>
          </cell>
          <cell r="H111">
            <v>0</v>
          </cell>
          <cell r="I111">
            <v>3</v>
          </cell>
          <cell r="J111">
            <v>2560</v>
          </cell>
          <cell r="K111">
            <v>2480</v>
          </cell>
          <cell r="L111">
            <v>0</v>
          </cell>
          <cell r="M111">
            <v>0</v>
          </cell>
          <cell r="N111">
            <v>8330</v>
          </cell>
          <cell r="O111">
            <v>1</v>
          </cell>
          <cell r="P111">
            <v>3</v>
          </cell>
          <cell r="Q111">
            <v>585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A112">
            <v>8330</v>
          </cell>
          <cell r="B112" t="str">
            <v>豪魄</v>
          </cell>
          <cell r="C112">
            <v>3</v>
          </cell>
          <cell r="D112">
            <v>6</v>
          </cell>
          <cell r="E112">
            <v>2</v>
          </cell>
          <cell r="F112">
            <v>10</v>
          </cell>
          <cell r="G112" t="str">
            <v>防御+878</v>
          </cell>
          <cell r="H112">
            <v>0</v>
          </cell>
          <cell r="I112">
            <v>3</v>
          </cell>
          <cell r="J112">
            <v>5120</v>
          </cell>
          <cell r="K112">
            <v>5040</v>
          </cell>
          <cell r="L112">
            <v>0</v>
          </cell>
          <cell r="M112">
            <v>0</v>
          </cell>
          <cell r="N112">
            <v>8330</v>
          </cell>
          <cell r="O112">
            <v>1</v>
          </cell>
          <cell r="P112">
            <v>3</v>
          </cell>
          <cell r="Q112">
            <v>878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A113">
            <v>8330</v>
          </cell>
          <cell r="B113" t="str">
            <v>豪魄</v>
          </cell>
          <cell r="C113">
            <v>3</v>
          </cell>
          <cell r="D113">
            <v>7</v>
          </cell>
          <cell r="E113">
            <v>2</v>
          </cell>
          <cell r="F113">
            <v>10</v>
          </cell>
          <cell r="G113" t="str">
            <v>防御+1317</v>
          </cell>
          <cell r="H113">
            <v>0</v>
          </cell>
          <cell r="I113">
            <v>3</v>
          </cell>
          <cell r="J113">
            <v>10240</v>
          </cell>
          <cell r="K113">
            <v>10160</v>
          </cell>
          <cell r="L113">
            <v>0</v>
          </cell>
          <cell r="M113">
            <v>0</v>
          </cell>
          <cell r="N113">
            <v>8330</v>
          </cell>
          <cell r="O113">
            <v>1</v>
          </cell>
          <cell r="P113">
            <v>3</v>
          </cell>
          <cell r="Q113">
            <v>1317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A114">
            <v>8330</v>
          </cell>
          <cell r="B114" t="str">
            <v>豪魄</v>
          </cell>
          <cell r="C114">
            <v>3</v>
          </cell>
          <cell r="D114">
            <v>8</v>
          </cell>
          <cell r="E114">
            <v>2</v>
          </cell>
          <cell r="F114">
            <v>10</v>
          </cell>
          <cell r="G114" t="str">
            <v>防御+1976</v>
          </cell>
          <cell r="H114">
            <v>0</v>
          </cell>
          <cell r="I114">
            <v>3</v>
          </cell>
          <cell r="J114">
            <v>20480</v>
          </cell>
          <cell r="K114">
            <v>20400</v>
          </cell>
          <cell r="L114">
            <v>20480</v>
          </cell>
          <cell r="M114">
            <v>8340</v>
          </cell>
          <cell r="N114">
            <v>8330</v>
          </cell>
          <cell r="O114">
            <v>1</v>
          </cell>
          <cell r="P114">
            <v>3</v>
          </cell>
          <cell r="Q114">
            <v>1976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A115">
            <v>8430</v>
          </cell>
          <cell r="B115" t="str">
            <v>捉影</v>
          </cell>
          <cell r="C115">
            <v>4</v>
          </cell>
          <cell r="D115">
            <v>1</v>
          </cell>
          <cell r="E115">
            <v>2</v>
          </cell>
          <cell r="F115">
            <v>10</v>
          </cell>
          <cell r="G115" t="str">
            <v>命中值+340</v>
          </cell>
          <cell r="H115">
            <v>0</v>
          </cell>
          <cell r="I115">
            <v>4</v>
          </cell>
          <cell r="J115">
            <v>160</v>
          </cell>
          <cell r="K115">
            <v>80</v>
          </cell>
          <cell r="L115">
            <v>0</v>
          </cell>
          <cell r="M115">
            <v>0</v>
          </cell>
          <cell r="N115">
            <v>8430</v>
          </cell>
          <cell r="O115">
            <v>1</v>
          </cell>
          <cell r="P115">
            <v>6</v>
          </cell>
          <cell r="Q115">
            <v>340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A116">
            <v>8430</v>
          </cell>
          <cell r="B116" t="str">
            <v>捉影</v>
          </cell>
          <cell r="C116">
            <v>4</v>
          </cell>
          <cell r="D116">
            <v>2</v>
          </cell>
          <cell r="E116">
            <v>2</v>
          </cell>
          <cell r="F116">
            <v>10</v>
          </cell>
          <cell r="G116" t="str">
            <v>命中值+510</v>
          </cell>
          <cell r="H116">
            <v>0</v>
          </cell>
          <cell r="I116">
            <v>4</v>
          </cell>
          <cell r="J116">
            <v>320</v>
          </cell>
          <cell r="K116">
            <v>240</v>
          </cell>
          <cell r="L116">
            <v>0</v>
          </cell>
          <cell r="M116">
            <v>0</v>
          </cell>
          <cell r="N116">
            <v>8430</v>
          </cell>
          <cell r="O116">
            <v>1</v>
          </cell>
          <cell r="P116">
            <v>6</v>
          </cell>
          <cell r="Q116">
            <v>510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A117">
            <v>8430</v>
          </cell>
          <cell r="B117" t="str">
            <v>捉影</v>
          </cell>
          <cell r="C117">
            <v>4</v>
          </cell>
          <cell r="D117">
            <v>3</v>
          </cell>
          <cell r="E117">
            <v>2</v>
          </cell>
          <cell r="F117">
            <v>10</v>
          </cell>
          <cell r="G117" t="str">
            <v>命中值+765</v>
          </cell>
          <cell r="H117">
            <v>0</v>
          </cell>
          <cell r="I117">
            <v>4</v>
          </cell>
          <cell r="J117">
            <v>640</v>
          </cell>
          <cell r="K117">
            <v>560</v>
          </cell>
          <cell r="L117">
            <v>0</v>
          </cell>
          <cell r="M117">
            <v>0</v>
          </cell>
          <cell r="N117">
            <v>8430</v>
          </cell>
          <cell r="O117">
            <v>1</v>
          </cell>
          <cell r="P117">
            <v>6</v>
          </cell>
          <cell r="Q117">
            <v>765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A118">
            <v>8430</v>
          </cell>
          <cell r="B118" t="str">
            <v>捉影</v>
          </cell>
          <cell r="C118">
            <v>4</v>
          </cell>
          <cell r="D118">
            <v>4</v>
          </cell>
          <cell r="E118">
            <v>2</v>
          </cell>
          <cell r="F118">
            <v>10</v>
          </cell>
          <cell r="G118" t="str">
            <v>命中值+1147</v>
          </cell>
          <cell r="H118">
            <v>0</v>
          </cell>
          <cell r="I118">
            <v>4</v>
          </cell>
          <cell r="J118">
            <v>1280</v>
          </cell>
          <cell r="K118">
            <v>1200</v>
          </cell>
          <cell r="L118">
            <v>0</v>
          </cell>
          <cell r="M118">
            <v>0</v>
          </cell>
          <cell r="N118">
            <v>8430</v>
          </cell>
          <cell r="O118">
            <v>1</v>
          </cell>
          <cell r="P118">
            <v>6</v>
          </cell>
          <cell r="Q118">
            <v>1147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A119">
            <v>8430</v>
          </cell>
          <cell r="B119" t="str">
            <v>捉影</v>
          </cell>
          <cell r="C119">
            <v>4</v>
          </cell>
          <cell r="D119">
            <v>5</v>
          </cell>
          <cell r="E119">
            <v>2</v>
          </cell>
          <cell r="F119">
            <v>10</v>
          </cell>
          <cell r="G119" t="str">
            <v>命中值+1721</v>
          </cell>
          <cell r="H119">
            <v>0</v>
          </cell>
          <cell r="I119">
            <v>4</v>
          </cell>
          <cell r="J119">
            <v>2560</v>
          </cell>
          <cell r="K119">
            <v>2480</v>
          </cell>
          <cell r="L119">
            <v>0</v>
          </cell>
          <cell r="M119">
            <v>0</v>
          </cell>
          <cell r="N119">
            <v>8430</v>
          </cell>
          <cell r="O119">
            <v>1</v>
          </cell>
          <cell r="P119">
            <v>6</v>
          </cell>
          <cell r="Q119">
            <v>1721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A120">
            <v>8430</v>
          </cell>
          <cell r="B120" t="str">
            <v>捉影</v>
          </cell>
          <cell r="C120">
            <v>4</v>
          </cell>
          <cell r="D120">
            <v>6</v>
          </cell>
          <cell r="E120">
            <v>2</v>
          </cell>
          <cell r="F120">
            <v>10</v>
          </cell>
          <cell r="G120" t="str">
            <v>命中值+2581</v>
          </cell>
          <cell r="H120">
            <v>0</v>
          </cell>
          <cell r="I120">
            <v>4</v>
          </cell>
          <cell r="J120">
            <v>5120</v>
          </cell>
          <cell r="K120">
            <v>5040</v>
          </cell>
          <cell r="L120">
            <v>0</v>
          </cell>
          <cell r="M120">
            <v>0</v>
          </cell>
          <cell r="N120">
            <v>8430</v>
          </cell>
          <cell r="O120">
            <v>1</v>
          </cell>
          <cell r="P120">
            <v>6</v>
          </cell>
          <cell r="Q120">
            <v>2581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A121">
            <v>8430</v>
          </cell>
          <cell r="B121" t="str">
            <v>捉影</v>
          </cell>
          <cell r="C121">
            <v>4</v>
          </cell>
          <cell r="D121">
            <v>7</v>
          </cell>
          <cell r="E121">
            <v>2</v>
          </cell>
          <cell r="F121">
            <v>10</v>
          </cell>
          <cell r="G121" t="str">
            <v>命中值+3872</v>
          </cell>
          <cell r="H121">
            <v>0</v>
          </cell>
          <cell r="I121">
            <v>4</v>
          </cell>
          <cell r="J121">
            <v>10240</v>
          </cell>
          <cell r="K121">
            <v>10160</v>
          </cell>
          <cell r="L121">
            <v>0</v>
          </cell>
          <cell r="M121">
            <v>0</v>
          </cell>
          <cell r="N121">
            <v>8430</v>
          </cell>
          <cell r="O121">
            <v>1</v>
          </cell>
          <cell r="P121">
            <v>6</v>
          </cell>
          <cell r="Q121">
            <v>3872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A122">
            <v>8430</v>
          </cell>
          <cell r="B122" t="str">
            <v>捉影</v>
          </cell>
          <cell r="C122">
            <v>4</v>
          </cell>
          <cell r="D122">
            <v>8</v>
          </cell>
          <cell r="E122">
            <v>2</v>
          </cell>
          <cell r="F122">
            <v>10</v>
          </cell>
          <cell r="G122" t="str">
            <v>命中值+5808</v>
          </cell>
          <cell r="H122">
            <v>0</v>
          </cell>
          <cell r="I122">
            <v>4</v>
          </cell>
          <cell r="J122">
            <v>20480</v>
          </cell>
          <cell r="K122">
            <v>20400</v>
          </cell>
          <cell r="L122">
            <v>20480</v>
          </cell>
          <cell r="M122">
            <v>8440</v>
          </cell>
          <cell r="N122">
            <v>8430</v>
          </cell>
          <cell r="O122">
            <v>1</v>
          </cell>
          <cell r="P122">
            <v>6</v>
          </cell>
          <cell r="Q122">
            <v>5808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A123">
            <v>8530</v>
          </cell>
          <cell r="B123" t="str">
            <v>游刃</v>
          </cell>
          <cell r="C123">
            <v>5</v>
          </cell>
          <cell r="D123">
            <v>1</v>
          </cell>
          <cell r="E123">
            <v>2</v>
          </cell>
          <cell r="F123">
            <v>10</v>
          </cell>
          <cell r="G123" t="str">
            <v>闪避值+340</v>
          </cell>
          <cell r="H123">
            <v>0</v>
          </cell>
          <cell r="I123">
            <v>5</v>
          </cell>
          <cell r="J123">
            <v>160</v>
          </cell>
          <cell r="K123">
            <v>80</v>
          </cell>
          <cell r="L123">
            <v>0</v>
          </cell>
          <cell r="M123">
            <v>0</v>
          </cell>
          <cell r="N123">
            <v>8130</v>
          </cell>
          <cell r="O123">
            <v>1</v>
          </cell>
          <cell r="P123">
            <v>7</v>
          </cell>
          <cell r="Q123">
            <v>340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A124">
            <v>8530</v>
          </cell>
          <cell r="B124" t="str">
            <v>游刃</v>
          </cell>
          <cell r="C124">
            <v>5</v>
          </cell>
          <cell r="D124">
            <v>2</v>
          </cell>
          <cell r="E124">
            <v>2</v>
          </cell>
          <cell r="F124">
            <v>10</v>
          </cell>
          <cell r="G124" t="str">
            <v>闪避值+510</v>
          </cell>
          <cell r="H124">
            <v>0</v>
          </cell>
          <cell r="I124">
            <v>5</v>
          </cell>
          <cell r="J124">
            <v>320</v>
          </cell>
          <cell r="K124">
            <v>240</v>
          </cell>
          <cell r="L124">
            <v>0</v>
          </cell>
          <cell r="M124">
            <v>0</v>
          </cell>
          <cell r="N124">
            <v>8130</v>
          </cell>
          <cell r="O124">
            <v>1</v>
          </cell>
          <cell r="P124">
            <v>7</v>
          </cell>
          <cell r="Q124">
            <v>510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A125">
            <v>8530</v>
          </cell>
          <cell r="B125" t="str">
            <v>游刃</v>
          </cell>
          <cell r="C125">
            <v>5</v>
          </cell>
          <cell r="D125">
            <v>3</v>
          </cell>
          <cell r="E125">
            <v>2</v>
          </cell>
          <cell r="F125">
            <v>10</v>
          </cell>
          <cell r="G125" t="str">
            <v>闪避值+765</v>
          </cell>
          <cell r="H125">
            <v>0</v>
          </cell>
          <cell r="I125">
            <v>5</v>
          </cell>
          <cell r="J125">
            <v>640</v>
          </cell>
          <cell r="K125">
            <v>560</v>
          </cell>
          <cell r="L125">
            <v>0</v>
          </cell>
          <cell r="M125">
            <v>0</v>
          </cell>
          <cell r="N125">
            <v>8130</v>
          </cell>
          <cell r="O125">
            <v>1</v>
          </cell>
          <cell r="P125">
            <v>7</v>
          </cell>
          <cell r="Q125">
            <v>765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A126">
            <v>8530</v>
          </cell>
          <cell r="B126" t="str">
            <v>游刃</v>
          </cell>
          <cell r="C126">
            <v>5</v>
          </cell>
          <cell r="D126">
            <v>4</v>
          </cell>
          <cell r="E126">
            <v>2</v>
          </cell>
          <cell r="F126">
            <v>10</v>
          </cell>
          <cell r="G126" t="str">
            <v>闪避值+1147</v>
          </cell>
          <cell r="H126">
            <v>0</v>
          </cell>
          <cell r="I126">
            <v>5</v>
          </cell>
          <cell r="J126">
            <v>1280</v>
          </cell>
          <cell r="K126">
            <v>1200</v>
          </cell>
          <cell r="L126">
            <v>0</v>
          </cell>
          <cell r="M126">
            <v>0</v>
          </cell>
          <cell r="N126">
            <v>8130</v>
          </cell>
          <cell r="O126">
            <v>1</v>
          </cell>
          <cell r="P126">
            <v>7</v>
          </cell>
          <cell r="Q126">
            <v>1147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A127">
            <v>8530</v>
          </cell>
          <cell r="B127" t="str">
            <v>游刃</v>
          </cell>
          <cell r="C127">
            <v>5</v>
          </cell>
          <cell r="D127">
            <v>5</v>
          </cell>
          <cell r="E127">
            <v>2</v>
          </cell>
          <cell r="F127">
            <v>10</v>
          </cell>
          <cell r="G127" t="str">
            <v>闪避值+1721</v>
          </cell>
          <cell r="H127">
            <v>0</v>
          </cell>
          <cell r="I127">
            <v>5</v>
          </cell>
          <cell r="J127">
            <v>2560</v>
          </cell>
          <cell r="K127">
            <v>2480</v>
          </cell>
          <cell r="L127">
            <v>0</v>
          </cell>
          <cell r="M127">
            <v>0</v>
          </cell>
          <cell r="N127">
            <v>8130</v>
          </cell>
          <cell r="O127">
            <v>1</v>
          </cell>
          <cell r="P127">
            <v>7</v>
          </cell>
          <cell r="Q127">
            <v>1721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A128">
            <v>8530</v>
          </cell>
          <cell r="B128" t="str">
            <v>游刃</v>
          </cell>
          <cell r="C128">
            <v>5</v>
          </cell>
          <cell r="D128">
            <v>6</v>
          </cell>
          <cell r="E128">
            <v>2</v>
          </cell>
          <cell r="F128">
            <v>10</v>
          </cell>
          <cell r="G128" t="str">
            <v>闪避值+2581</v>
          </cell>
          <cell r="H128">
            <v>0</v>
          </cell>
          <cell r="I128">
            <v>5</v>
          </cell>
          <cell r="J128">
            <v>5120</v>
          </cell>
          <cell r="K128">
            <v>5040</v>
          </cell>
          <cell r="L128">
            <v>0</v>
          </cell>
          <cell r="M128">
            <v>0</v>
          </cell>
          <cell r="N128">
            <v>8130</v>
          </cell>
          <cell r="O128">
            <v>1</v>
          </cell>
          <cell r="P128">
            <v>7</v>
          </cell>
          <cell r="Q128">
            <v>2581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A129">
            <v>8530</v>
          </cell>
          <cell r="B129" t="str">
            <v>游刃</v>
          </cell>
          <cell r="C129">
            <v>5</v>
          </cell>
          <cell r="D129">
            <v>7</v>
          </cell>
          <cell r="E129">
            <v>2</v>
          </cell>
          <cell r="F129">
            <v>10</v>
          </cell>
          <cell r="G129" t="str">
            <v>闪避值+3872</v>
          </cell>
          <cell r="H129">
            <v>0</v>
          </cell>
          <cell r="I129">
            <v>5</v>
          </cell>
          <cell r="J129">
            <v>10240</v>
          </cell>
          <cell r="K129">
            <v>10160</v>
          </cell>
          <cell r="L129">
            <v>0</v>
          </cell>
          <cell r="M129">
            <v>0</v>
          </cell>
          <cell r="N129">
            <v>8130</v>
          </cell>
          <cell r="O129">
            <v>1</v>
          </cell>
          <cell r="P129">
            <v>7</v>
          </cell>
          <cell r="Q129">
            <v>3872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A130">
            <v>8530</v>
          </cell>
          <cell r="B130" t="str">
            <v>游刃</v>
          </cell>
          <cell r="C130">
            <v>5</v>
          </cell>
          <cell r="D130">
            <v>8</v>
          </cell>
          <cell r="E130">
            <v>2</v>
          </cell>
          <cell r="F130">
            <v>10</v>
          </cell>
          <cell r="G130" t="str">
            <v>闪避值+5808</v>
          </cell>
          <cell r="H130">
            <v>0</v>
          </cell>
          <cell r="I130">
            <v>5</v>
          </cell>
          <cell r="J130">
            <v>20480</v>
          </cell>
          <cell r="K130">
            <v>20400</v>
          </cell>
          <cell r="L130">
            <v>20480</v>
          </cell>
          <cell r="M130">
            <v>8540</v>
          </cell>
          <cell r="N130">
            <v>8130</v>
          </cell>
          <cell r="O130">
            <v>1</v>
          </cell>
          <cell r="P130">
            <v>7</v>
          </cell>
          <cell r="Q130">
            <v>5808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A131">
            <v>8630</v>
          </cell>
          <cell r="B131" t="str">
            <v>傲骨</v>
          </cell>
          <cell r="C131">
            <v>6</v>
          </cell>
          <cell r="D131">
            <v>1</v>
          </cell>
          <cell r="E131">
            <v>2</v>
          </cell>
          <cell r="F131">
            <v>10</v>
          </cell>
          <cell r="G131" t="str">
            <v>韧性值+642</v>
          </cell>
          <cell r="H131">
            <v>0</v>
          </cell>
          <cell r="I131">
            <v>6</v>
          </cell>
          <cell r="J131">
            <v>160</v>
          </cell>
          <cell r="K131">
            <v>80</v>
          </cell>
          <cell r="L131">
            <v>0</v>
          </cell>
          <cell r="M131">
            <v>0</v>
          </cell>
          <cell r="N131">
            <v>8230</v>
          </cell>
          <cell r="O131">
            <v>1</v>
          </cell>
          <cell r="P131">
            <v>9</v>
          </cell>
          <cell r="Q131">
            <v>642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A132">
            <v>8630</v>
          </cell>
          <cell r="B132" t="str">
            <v>傲骨</v>
          </cell>
          <cell r="C132">
            <v>6</v>
          </cell>
          <cell r="D132">
            <v>2</v>
          </cell>
          <cell r="E132">
            <v>2</v>
          </cell>
          <cell r="F132">
            <v>10</v>
          </cell>
          <cell r="G132" t="str">
            <v>韧性值+964</v>
          </cell>
          <cell r="H132">
            <v>0</v>
          </cell>
          <cell r="I132">
            <v>6</v>
          </cell>
          <cell r="J132">
            <v>320</v>
          </cell>
          <cell r="K132">
            <v>240</v>
          </cell>
          <cell r="L132">
            <v>0</v>
          </cell>
          <cell r="M132">
            <v>0</v>
          </cell>
          <cell r="N132">
            <v>8230</v>
          </cell>
          <cell r="O132">
            <v>1</v>
          </cell>
          <cell r="P132">
            <v>9</v>
          </cell>
          <cell r="Q132">
            <v>964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A133">
            <v>8630</v>
          </cell>
          <cell r="B133" t="str">
            <v>傲骨</v>
          </cell>
          <cell r="C133">
            <v>6</v>
          </cell>
          <cell r="D133">
            <v>3</v>
          </cell>
          <cell r="E133">
            <v>2</v>
          </cell>
          <cell r="F133">
            <v>10</v>
          </cell>
          <cell r="G133" t="str">
            <v>韧性值+1445</v>
          </cell>
          <cell r="H133">
            <v>0</v>
          </cell>
          <cell r="I133">
            <v>6</v>
          </cell>
          <cell r="J133">
            <v>640</v>
          </cell>
          <cell r="K133">
            <v>560</v>
          </cell>
          <cell r="L133">
            <v>0</v>
          </cell>
          <cell r="M133">
            <v>0</v>
          </cell>
          <cell r="N133">
            <v>8230</v>
          </cell>
          <cell r="O133">
            <v>1</v>
          </cell>
          <cell r="P133">
            <v>9</v>
          </cell>
          <cell r="Q133">
            <v>1445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A134">
            <v>8630</v>
          </cell>
          <cell r="B134" t="str">
            <v>傲骨</v>
          </cell>
          <cell r="C134">
            <v>6</v>
          </cell>
          <cell r="D134">
            <v>4</v>
          </cell>
          <cell r="E134">
            <v>2</v>
          </cell>
          <cell r="F134">
            <v>10</v>
          </cell>
          <cell r="G134" t="str">
            <v>韧性值+2168</v>
          </cell>
          <cell r="H134">
            <v>0</v>
          </cell>
          <cell r="I134">
            <v>6</v>
          </cell>
          <cell r="J134">
            <v>1280</v>
          </cell>
          <cell r="K134">
            <v>1200</v>
          </cell>
          <cell r="L134">
            <v>0</v>
          </cell>
          <cell r="M134">
            <v>0</v>
          </cell>
          <cell r="N134">
            <v>8230</v>
          </cell>
          <cell r="O134">
            <v>1</v>
          </cell>
          <cell r="P134">
            <v>9</v>
          </cell>
          <cell r="Q134">
            <v>2168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A135">
            <v>8630</v>
          </cell>
          <cell r="B135" t="str">
            <v>傲骨</v>
          </cell>
          <cell r="C135">
            <v>6</v>
          </cell>
          <cell r="D135">
            <v>5</v>
          </cell>
          <cell r="E135">
            <v>2</v>
          </cell>
          <cell r="F135">
            <v>10</v>
          </cell>
          <cell r="G135" t="str">
            <v>韧性值+3252</v>
          </cell>
          <cell r="H135">
            <v>0</v>
          </cell>
          <cell r="I135">
            <v>6</v>
          </cell>
          <cell r="J135">
            <v>2560</v>
          </cell>
          <cell r="K135">
            <v>2480</v>
          </cell>
          <cell r="L135">
            <v>0</v>
          </cell>
          <cell r="M135">
            <v>0</v>
          </cell>
          <cell r="N135">
            <v>8230</v>
          </cell>
          <cell r="O135">
            <v>1</v>
          </cell>
          <cell r="P135">
            <v>9</v>
          </cell>
          <cell r="Q135">
            <v>3252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A136">
            <v>8630</v>
          </cell>
          <cell r="B136" t="str">
            <v>傲骨</v>
          </cell>
          <cell r="C136">
            <v>6</v>
          </cell>
          <cell r="D136">
            <v>6</v>
          </cell>
          <cell r="E136">
            <v>2</v>
          </cell>
          <cell r="F136">
            <v>10</v>
          </cell>
          <cell r="G136" t="str">
            <v>韧性值+4878</v>
          </cell>
          <cell r="H136">
            <v>0</v>
          </cell>
          <cell r="I136">
            <v>6</v>
          </cell>
          <cell r="J136">
            <v>5120</v>
          </cell>
          <cell r="K136">
            <v>5040</v>
          </cell>
          <cell r="L136">
            <v>0</v>
          </cell>
          <cell r="M136">
            <v>0</v>
          </cell>
          <cell r="N136">
            <v>8230</v>
          </cell>
          <cell r="O136">
            <v>1</v>
          </cell>
          <cell r="P136">
            <v>9</v>
          </cell>
          <cell r="Q136">
            <v>4878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A137">
            <v>8630</v>
          </cell>
          <cell r="B137" t="str">
            <v>傲骨</v>
          </cell>
          <cell r="C137">
            <v>6</v>
          </cell>
          <cell r="D137">
            <v>7</v>
          </cell>
          <cell r="E137">
            <v>2</v>
          </cell>
          <cell r="F137">
            <v>10</v>
          </cell>
          <cell r="G137" t="str">
            <v>韧性值+7317</v>
          </cell>
          <cell r="H137">
            <v>0</v>
          </cell>
          <cell r="I137">
            <v>6</v>
          </cell>
          <cell r="J137">
            <v>10240</v>
          </cell>
          <cell r="K137">
            <v>10160</v>
          </cell>
          <cell r="L137">
            <v>0</v>
          </cell>
          <cell r="M137">
            <v>0</v>
          </cell>
          <cell r="N137">
            <v>8230</v>
          </cell>
          <cell r="O137">
            <v>1</v>
          </cell>
          <cell r="P137">
            <v>9</v>
          </cell>
          <cell r="Q137">
            <v>7317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A138">
            <v>8630</v>
          </cell>
          <cell r="B138" t="str">
            <v>傲骨</v>
          </cell>
          <cell r="C138">
            <v>6</v>
          </cell>
          <cell r="D138">
            <v>8</v>
          </cell>
          <cell r="E138">
            <v>2</v>
          </cell>
          <cell r="F138">
            <v>10</v>
          </cell>
          <cell r="G138" t="str">
            <v>韧性值+10976</v>
          </cell>
          <cell r="H138">
            <v>0</v>
          </cell>
          <cell r="I138">
            <v>6</v>
          </cell>
          <cell r="J138">
            <v>20480</v>
          </cell>
          <cell r="K138">
            <v>20400</v>
          </cell>
          <cell r="L138">
            <v>20480</v>
          </cell>
          <cell r="M138">
            <v>8640</v>
          </cell>
          <cell r="N138">
            <v>8230</v>
          </cell>
          <cell r="O138">
            <v>1</v>
          </cell>
          <cell r="P138">
            <v>9</v>
          </cell>
          <cell r="Q138">
            <v>10976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A139">
            <v>8730</v>
          </cell>
          <cell r="B139" t="str">
            <v>心眼</v>
          </cell>
          <cell r="C139">
            <v>7</v>
          </cell>
          <cell r="D139">
            <v>1</v>
          </cell>
          <cell r="E139">
            <v>2</v>
          </cell>
          <cell r="F139">
            <v>10</v>
          </cell>
          <cell r="G139" t="str">
            <v>暴击值+642</v>
          </cell>
          <cell r="H139">
            <v>0</v>
          </cell>
          <cell r="I139">
            <v>7</v>
          </cell>
          <cell r="J139">
            <v>160</v>
          </cell>
          <cell r="K139">
            <v>80</v>
          </cell>
          <cell r="L139">
            <v>0</v>
          </cell>
          <cell r="M139">
            <v>0</v>
          </cell>
          <cell r="N139">
            <v>8330</v>
          </cell>
          <cell r="O139">
            <v>1</v>
          </cell>
          <cell r="P139">
            <v>8</v>
          </cell>
          <cell r="Q139">
            <v>642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A140">
            <v>8730</v>
          </cell>
          <cell r="B140" t="str">
            <v>心眼</v>
          </cell>
          <cell r="C140">
            <v>7</v>
          </cell>
          <cell r="D140">
            <v>2</v>
          </cell>
          <cell r="E140">
            <v>2</v>
          </cell>
          <cell r="F140">
            <v>10</v>
          </cell>
          <cell r="G140" t="str">
            <v>暴击值+964</v>
          </cell>
          <cell r="H140">
            <v>0</v>
          </cell>
          <cell r="I140">
            <v>7</v>
          </cell>
          <cell r="J140">
            <v>320</v>
          </cell>
          <cell r="K140">
            <v>240</v>
          </cell>
          <cell r="L140">
            <v>0</v>
          </cell>
          <cell r="M140">
            <v>0</v>
          </cell>
          <cell r="N140">
            <v>8330</v>
          </cell>
          <cell r="O140">
            <v>1</v>
          </cell>
          <cell r="P140">
            <v>8</v>
          </cell>
          <cell r="Q140">
            <v>964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A141">
            <v>8730</v>
          </cell>
          <cell r="B141" t="str">
            <v>心眼</v>
          </cell>
          <cell r="C141">
            <v>7</v>
          </cell>
          <cell r="D141">
            <v>3</v>
          </cell>
          <cell r="E141">
            <v>2</v>
          </cell>
          <cell r="F141">
            <v>10</v>
          </cell>
          <cell r="G141" t="str">
            <v>暴击值+1445</v>
          </cell>
          <cell r="H141">
            <v>0</v>
          </cell>
          <cell r="I141">
            <v>7</v>
          </cell>
          <cell r="J141">
            <v>640</v>
          </cell>
          <cell r="K141">
            <v>560</v>
          </cell>
          <cell r="L141">
            <v>0</v>
          </cell>
          <cell r="M141">
            <v>0</v>
          </cell>
          <cell r="N141">
            <v>8330</v>
          </cell>
          <cell r="O141">
            <v>1</v>
          </cell>
          <cell r="P141">
            <v>8</v>
          </cell>
          <cell r="Q141">
            <v>1445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A142">
            <v>8730</v>
          </cell>
          <cell r="B142" t="str">
            <v>心眼</v>
          </cell>
          <cell r="C142">
            <v>7</v>
          </cell>
          <cell r="D142">
            <v>4</v>
          </cell>
          <cell r="E142">
            <v>2</v>
          </cell>
          <cell r="F142">
            <v>10</v>
          </cell>
          <cell r="G142" t="str">
            <v>暴击值+2168</v>
          </cell>
          <cell r="H142">
            <v>0</v>
          </cell>
          <cell r="I142">
            <v>7</v>
          </cell>
          <cell r="J142">
            <v>1280</v>
          </cell>
          <cell r="K142">
            <v>1200</v>
          </cell>
          <cell r="L142">
            <v>0</v>
          </cell>
          <cell r="M142">
            <v>0</v>
          </cell>
          <cell r="N142">
            <v>8330</v>
          </cell>
          <cell r="O142">
            <v>1</v>
          </cell>
          <cell r="P142">
            <v>8</v>
          </cell>
          <cell r="Q142">
            <v>2168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A143">
            <v>8730</v>
          </cell>
          <cell r="B143" t="str">
            <v>心眼</v>
          </cell>
          <cell r="C143">
            <v>7</v>
          </cell>
          <cell r="D143">
            <v>5</v>
          </cell>
          <cell r="E143">
            <v>2</v>
          </cell>
          <cell r="F143">
            <v>10</v>
          </cell>
          <cell r="G143" t="str">
            <v>暴击值+3252</v>
          </cell>
          <cell r="H143">
            <v>0</v>
          </cell>
          <cell r="I143">
            <v>7</v>
          </cell>
          <cell r="J143">
            <v>2560</v>
          </cell>
          <cell r="K143">
            <v>2480</v>
          </cell>
          <cell r="L143">
            <v>0</v>
          </cell>
          <cell r="M143">
            <v>0</v>
          </cell>
          <cell r="N143">
            <v>8330</v>
          </cell>
          <cell r="O143">
            <v>1</v>
          </cell>
          <cell r="P143">
            <v>8</v>
          </cell>
          <cell r="Q143">
            <v>3252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A144">
            <v>8730</v>
          </cell>
          <cell r="B144" t="str">
            <v>心眼</v>
          </cell>
          <cell r="C144">
            <v>7</v>
          </cell>
          <cell r="D144">
            <v>6</v>
          </cell>
          <cell r="E144">
            <v>2</v>
          </cell>
          <cell r="F144">
            <v>10</v>
          </cell>
          <cell r="G144" t="str">
            <v>暴击值+4878</v>
          </cell>
          <cell r="H144">
            <v>0</v>
          </cell>
          <cell r="I144">
            <v>7</v>
          </cell>
          <cell r="J144">
            <v>5120</v>
          </cell>
          <cell r="K144">
            <v>5040</v>
          </cell>
          <cell r="L144">
            <v>0</v>
          </cell>
          <cell r="M144">
            <v>0</v>
          </cell>
          <cell r="N144">
            <v>8330</v>
          </cell>
          <cell r="O144">
            <v>1</v>
          </cell>
          <cell r="P144">
            <v>8</v>
          </cell>
          <cell r="Q144">
            <v>4878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A145">
            <v>8730</v>
          </cell>
          <cell r="B145" t="str">
            <v>心眼</v>
          </cell>
          <cell r="C145">
            <v>7</v>
          </cell>
          <cell r="D145">
            <v>7</v>
          </cell>
          <cell r="E145">
            <v>2</v>
          </cell>
          <cell r="F145">
            <v>10</v>
          </cell>
          <cell r="G145" t="str">
            <v>暴击值+7317</v>
          </cell>
          <cell r="H145">
            <v>0</v>
          </cell>
          <cell r="I145">
            <v>7</v>
          </cell>
          <cell r="J145">
            <v>10240</v>
          </cell>
          <cell r="K145">
            <v>10160</v>
          </cell>
          <cell r="L145">
            <v>0</v>
          </cell>
          <cell r="M145">
            <v>0</v>
          </cell>
          <cell r="N145">
            <v>8330</v>
          </cell>
          <cell r="O145">
            <v>1</v>
          </cell>
          <cell r="P145">
            <v>8</v>
          </cell>
          <cell r="Q145">
            <v>7317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A146">
            <v>8730</v>
          </cell>
          <cell r="B146" t="str">
            <v>心眼</v>
          </cell>
          <cell r="C146">
            <v>7</v>
          </cell>
          <cell r="D146">
            <v>8</v>
          </cell>
          <cell r="E146">
            <v>2</v>
          </cell>
          <cell r="F146">
            <v>10</v>
          </cell>
          <cell r="G146" t="str">
            <v>暴击值+10976</v>
          </cell>
          <cell r="H146">
            <v>0</v>
          </cell>
          <cell r="I146">
            <v>7</v>
          </cell>
          <cell r="J146">
            <v>20480</v>
          </cell>
          <cell r="K146">
            <v>20400</v>
          </cell>
          <cell r="L146">
            <v>20480</v>
          </cell>
          <cell r="M146">
            <v>8740</v>
          </cell>
          <cell r="N146">
            <v>8330</v>
          </cell>
          <cell r="O146">
            <v>1</v>
          </cell>
          <cell r="P146">
            <v>8</v>
          </cell>
          <cell r="Q146">
            <v>10976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A147">
            <v>8830</v>
          </cell>
          <cell r="B147" t="str">
            <v>噬生</v>
          </cell>
          <cell r="C147">
            <v>8</v>
          </cell>
          <cell r="D147">
            <v>1</v>
          </cell>
          <cell r="E147">
            <v>2</v>
          </cell>
          <cell r="F147">
            <v>10</v>
          </cell>
          <cell r="G147" t="str">
            <v>暴击倍数+926,攻击+58</v>
          </cell>
          <cell r="H147">
            <v>0</v>
          </cell>
          <cell r="I147">
            <v>8</v>
          </cell>
          <cell r="J147">
            <v>160</v>
          </cell>
          <cell r="K147">
            <v>80</v>
          </cell>
          <cell r="L147">
            <v>0</v>
          </cell>
          <cell r="M147">
            <v>0</v>
          </cell>
          <cell r="N147">
            <v>8430</v>
          </cell>
          <cell r="O147">
            <v>2</v>
          </cell>
          <cell r="P147">
            <v>10</v>
          </cell>
          <cell r="Q147">
            <v>926</v>
          </cell>
          <cell r="R147">
            <v>2</v>
          </cell>
          <cell r="S147">
            <v>58</v>
          </cell>
          <cell r="T147">
            <v>0</v>
          </cell>
          <cell r="U147">
            <v>0</v>
          </cell>
        </row>
        <row r="148">
          <cell r="A148">
            <v>8830</v>
          </cell>
          <cell r="B148" t="str">
            <v>噬生</v>
          </cell>
          <cell r="C148">
            <v>8</v>
          </cell>
          <cell r="D148">
            <v>2</v>
          </cell>
          <cell r="E148">
            <v>2</v>
          </cell>
          <cell r="F148">
            <v>10</v>
          </cell>
          <cell r="G148" t="str">
            <v>暴击倍数+1852,攻击+86</v>
          </cell>
          <cell r="H148">
            <v>0</v>
          </cell>
          <cell r="I148">
            <v>8</v>
          </cell>
          <cell r="J148">
            <v>320</v>
          </cell>
          <cell r="K148">
            <v>240</v>
          </cell>
          <cell r="L148">
            <v>0</v>
          </cell>
          <cell r="M148">
            <v>0</v>
          </cell>
          <cell r="N148">
            <v>8430</v>
          </cell>
          <cell r="O148">
            <v>2</v>
          </cell>
          <cell r="P148">
            <v>10</v>
          </cell>
          <cell r="Q148">
            <v>1852</v>
          </cell>
          <cell r="R148">
            <v>2</v>
          </cell>
          <cell r="S148">
            <v>86</v>
          </cell>
          <cell r="T148">
            <v>0</v>
          </cell>
          <cell r="U148">
            <v>0</v>
          </cell>
        </row>
        <row r="149">
          <cell r="A149">
            <v>8830</v>
          </cell>
          <cell r="B149" t="str">
            <v>噬生</v>
          </cell>
          <cell r="C149">
            <v>8</v>
          </cell>
          <cell r="D149">
            <v>3</v>
          </cell>
          <cell r="E149">
            <v>2</v>
          </cell>
          <cell r="F149">
            <v>10</v>
          </cell>
          <cell r="G149" t="str">
            <v>暴击倍数+2778,攻击+130</v>
          </cell>
          <cell r="H149">
            <v>0</v>
          </cell>
          <cell r="I149">
            <v>8</v>
          </cell>
          <cell r="J149">
            <v>640</v>
          </cell>
          <cell r="K149">
            <v>560</v>
          </cell>
          <cell r="L149">
            <v>0</v>
          </cell>
          <cell r="M149">
            <v>0</v>
          </cell>
          <cell r="N149">
            <v>8430</v>
          </cell>
          <cell r="O149">
            <v>2</v>
          </cell>
          <cell r="P149">
            <v>10</v>
          </cell>
          <cell r="Q149">
            <v>2778</v>
          </cell>
          <cell r="R149">
            <v>2</v>
          </cell>
          <cell r="S149">
            <v>130</v>
          </cell>
          <cell r="T149">
            <v>0</v>
          </cell>
          <cell r="U149">
            <v>0</v>
          </cell>
        </row>
        <row r="150">
          <cell r="A150">
            <v>8830</v>
          </cell>
          <cell r="B150" t="str">
            <v>噬生</v>
          </cell>
          <cell r="C150">
            <v>8</v>
          </cell>
          <cell r="D150">
            <v>4</v>
          </cell>
          <cell r="E150">
            <v>2</v>
          </cell>
          <cell r="F150">
            <v>10</v>
          </cell>
          <cell r="G150" t="str">
            <v>暴击倍数+3704,攻击+194</v>
          </cell>
          <cell r="H150">
            <v>0</v>
          </cell>
          <cell r="I150">
            <v>8</v>
          </cell>
          <cell r="J150">
            <v>1280</v>
          </cell>
          <cell r="K150">
            <v>1200</v>
          </cell>
          <cell r="L150">
            <v>0</v>
          </cell>
          <cell r="M150">
            <v>0</v>
          </cell>
          <cell r="N150">
            <v>8430</v>
          </cell>
          <cell r="O150">
            <v>2</v>
          </cell>
          <cell r="P150">
            <v>10</v>
          </cell>
          <cell r="Q150">
            <v>3704</v>
          </cell>
          <cell r="R150">
            <v>2</v>
          </cell>
          <cell r="S150">
            <v>194</v>
          </cell>
          <cell r="T150">
            <v>0</v>
          </cell>
          <cell r="U150">
            <v>0</v>
          </cell>
        </row>
        <row r="151">
          <cell r="A151">
            <v>8830</v>
          </cell>
          <cell r="B151" t="str">
            <v>噬生</v>
          </cell>
          <cell r="C151">
            <v>8</v>
          </cell>
          <cell r="D151">
            <v>5</v>
          </cell>
          <cell r="E151">
            <v>2</v>
          </cell>
          <cell r="F151">
            <v>10</v>
          </cell>
          <cell r="G151" t="str">
            <v>暴击倍数+4630,攻击+292</v>
          </cell>
          <cell r="H151">
            <v>0</v>
          </cell>
          <cell r="I151">
            <v>8</v>
          </cell>
          <cell r="J151">
            <v>2560</v>
          </cell>
          <cell r="K151">
            <v>2480</v>
          </cell>
          <cell r="L151">
            <v>0</v>
          </cell>
          <cell r="M151">
            <v>0</v>
          </cell>
          <cell r="N151">
            <v>8430</v>
          </cell>
          <cell r="O151">
            <v>2</v>
          </cell>
          <cell r="P151">
            <v>10</v>
          </cell>
          <cell r="Q151">
            <v>4630</v>
          </cell>
          <cell r="R151">
            <v>2</v>
          </cell>
          <cell r="S151">
            <v>292</v>
          </cell>
          <cell r="T151">
            <v>0</v>
          </cell>
          <cell r="U151">
            <v>0</v>
          </cell>
        </row>
        <row r="152">
          <cell r="A152">
            <v>8830</v>
          </cell>
          <cell r="B152" t="str">
            <v>噬生</v>
          </cell>
          <cell r="C152">
            <v>8</v>
          </cell>
          <cell r="D152">
            <v>6</v>
          </cell>
          <cell r="E152">
            <v>2</v>
          </cell>
          <cell r="F152">
            <v>10</v>
          </cell>
          <cell r="G152" t="str">
            <v>暴击倍数+5556,攻击+437</v>
          </cell>
          <cell r="H152">
            <v>0</v>
          </cell>
          <cell r="I152">
            <v>8</v>
          </cell>
          <cell r="J152">
            <v>5120</v>
          </cell>
          <cell r="K152">
            <v>5040</v>
          </cell>
          <cell r="L152">
            <v>0</v>
          </cell>
          <cell r="M152">
            <v>0</v>
          </cell>
          <cell r="N152">
            <v>8430</v>
          </cell>
          <cell r="O152">
            <v>2</v>
          </cell>
          <cell r="P152">
            <v>10</v>
          </cell>
          <cell r="Q152">
            <v>5556</v>
          </cell>
          <cell r="R152">
            <v>2</v>
          </cell>
          <cell r="S152">
            <v>437</v>
          </cell>
          <cell r="T152">
            <v>0</v>
          </cell>
          <cell r="U152">
            <v>0</v>
          </cell>
        </row>
        <row r="153">
          <cell r="A153">
            <v>8830</v>
          </cell>
          <cell r="B153" t="str">
            <v>噬生</v>
          </cell>
          <cell r="C153">
            <v>8</v>
          </cell>
          <cell r="D153">
            <v>7</v>
          </cell>
          <cell r="E153">
            <v>2</v>
          </cell>
          <cell r="F153">
            <v>10</v>
          </cell>
          <cell r="G153" t="str">
            <v>暴击倍数+6482,攻击+656</v>
          </cell>
          <cell r="H153">
            <v>0</v>
          </cell>
          <cell r="I153">
            <v>8</v>
          </cell>
          <cell r="J153">
            <v>10240</v>
          </cell>
          <cell r="K153">
            <v>10160</v>
          </cell>
          <cell r="L153">
            <v>0</v>
          </cell>
          <cell r="M153">
            <v>0</v>
          </cell>
          <cell r="N153">
            <v>8430</v>
          </cell>
          <cell r="O153">
            <v>2</v>
          </cell>
          <cell r="P153">
            <v>10</v>
          </cell>
          <cell r="Q153">
            <v>6482</v>
          </cell>
          <cell r="R153">
            <v>2</v>
          </cell>
          <cell r="S153">
            <v>656</v>
          </cell>
          <cell r="T153">
            <v>0</v>
          </cell>
          <cell r="U153">
            <v>0</v>
          </cell>
        </row>
        <row r="154">
          <cell r="A154">
            <v>8830</v>
          </cell>
          <cell r="B154" t="str">
            <v>噬生</v>
          </cell>
          <cell r="C154">
            <v>8</v>
          </cell>
          <cell r="D154">
            <v>8</v>
          </cell>
          <cell r="E154">
            <v>2</v>
          </cell>
          <cell r="F154">
            <v>10</v>
          </cell>
          <cell r="G154" t="str">
            <v>暴击倍数+7408,攻击+984</v>
          </cell>
          <cell r="H154">
            <v>0</v>
          </cell>
          <cell r="I154">
            <v>8</v>
          </cell>
          <cell r="J154">
            <v>20480</v>
          </cell>
          <cell r="K154">
            <v>20400</v>
          </cell>
          <cell r="L154">
            <v>20480</v>
          </cell>
          <cell r="M154">
            <v>8840</v>
          </cell>
          <cell r="N154">
            <v>8430</v>
          </cell>
          <cell r="O154">
            <v>2</v>
          </cell>
          <cell r="P154">
            <v>10</v>
          </cell>
          <cell r="Q154">
            <v>7408</v>
          </cell>
          <cell r="R154">
            <v>2</v>
          </cell>
          <cell r="S154">
            <v>984</v>
          </cell>
          <cell r="T154">
            <v>0</v>
          </cell>
          <cell r="U154">
            <v>0</v>
          </cell>
        </row>
        <row r="155">
          <cell r="A155">
            <v>8930</v>
          </cell>
          <cell r="B155" t="str">
            <v>痛击</v>
          </cell>
          <cell r="C155">
            <v>9</v>
          </cell>
          <cell r="D155">
            <v>1</v>
          </cell>
          <cell r="E155">
            <v>2</v>
          </cell>
          <cell r="F155">
            <v>10</v>
          </cell>
          <cell r="G155" t="str">
            <v>攻击加成+309,生命+1445</v>
          </cell>
          <cell r="H155">
            <v>0</v>
          </cell>
          <cell r="I155">
            <v>9</v>
          </cell>
          <cell r="J155">
            <v>160</v>
          </cell>
          <cell r="K155">
            <v>80</v>
          </cell>
          <cell r="L155">
            <v>0</v>
          </cell>
          <cell r="M155">
            <v>0</v>
          </cell>
          <cell r="N155">
            <v>8130</v>
          </cell>
          <cell r="O155">
            <v>2</v>
          </cell>
          <cell r="P155">
            <v>22</v>
          </cell>
          <cell r="Q155">
            <v>309</v>
          </cell>
          <cell r="R155">
            <v>1</v>
          </cell>
          <cell r="S155">
            <v>1445</v>
          </cell>
          <cell r="T155">
            <v>0</v>
          </cell>
          <cell r="U155">
            <v>0</v>
          </cell>
        </row>
        <row r="156">
          <cell r="A156">
            <v>8930</v>
          </cell>
          <cell r="B156" t="str">
            <v>痛击</v>
          </cell>
          <cell r="C156">
            <v>9</v>
          </cell>
          <cell r="D156">
            <v>2</v>
          </cell>
          <cell r="E156">
            <v>2</v>
          </cell>
          <cell r="F156">
            <v>10</v>
          </cell>
          <cell r="G156" t="str">
            <v>攻击加成+618,生命+2167</v>
          </cell>
          <cell r="H156">
            <v>0</v>
          </cell>
          <cell r="I156">
            <v>9</v>
          </cell>
          <cell r="J156">
            <v>320</v>
          </cell>
          <cell r="K156">
            <v>240</v>
          </cell>
          <cell r="L156">
            <v>0</v>
          </cell>
          <cell r="M156">
            <v>0</v>
          </cell>
          <cell r="N156">
            <v>8130</v>
          </cell>
          <cell r="O156">
            <v>2</v>
          </cell>
          <cell r="P156">
            <v>22</v>
          </cell>
          <cell r="Q156">
            <v>618</v>
          </cell>
          <cell r="R156">
            <v>1</v>
          </cell>
          <cell r="S156">
            <v>2167</v>
          </cell>
          <cell r="T156">
            <v>0</v>
          </cell>
          <cell r="U156">
            <v>0</v>
          </cell>
        </row>
        <row r="157">
          <cell r="A157">
            <v>8930</v>
          </cell>
          <cell r="B157" t="str">
            <v>痛击</v>
          </cell>
          <cell r="C157">
            <v>9</v>
          </cell>
          <cell r="D157">
            <v>3</v>
          </cell>
          <cell r="E157">
            <v>2</v>
          </cell>
          <cell r="F157">
            <v>10</v>
          </cell>
          <cell r="G157" t="str">
            <v>攻击加成+927,生命+3251</v>
          </cell>
          <cell r="H157">
            <v>0</v>
          </cell>
          <cell r="I157">
            <v>9</v>
          </cell>
          <cell r="J157">
            <v>640</v>
          </cell>
          <cell r="K157">
            <v>560</v>
          </cell>
          <cell r="L157">
            <v>0</v>
          </cell>
          <cell r="M157">
            <v>0</v>
          </cell>
          <cell r="N157">
            <v>8130</v>
          </cell>
          <cell r="O157">
            <v>2</v>
          </cell>
          <cell r="P157">
            <v>22</v>
          </cell>
          <cell r="Q157">
            <v>927</v>
          </cell>
          <cell r="R157">
            <v>1</v>
          </cell>
          <cell r="S157">
            <v>3251</v>
          </cell>
          <cell r="T157">
            <v>0</v>
          </cell>
          <cell r="U157">
            <v>0</v>
          </cell>
        </row>
        <row r="158">
          <cell r="A158">
            <v>8930</v>
          </cell>
          <cell r="B158" t="str">
            <v>痛击</v>
          </cell>
          <cell r="C158">
            <v>9</v>
          </cell>
          <cell r="D158">
            <v>4</v>
          </cell>
          <cell r="E158">
            <v>2</v>
          </cell>
          <cell r="F158">
            <v>10</v>
          </cell>
          <cell r="G158" t="str">
            <v>攻击加成+1236,生命+4877</v>
          </cell>
          <cell r="H158">
            <v>0</v>
          </cell>
          <cell r="I158">
            <v>9</v>
          </cell>
          <cell r="J158">
            <v>1280</v>
          </cell>
          <cell r="K158">
            <v>1200</v>
          </cell>
          <cell r="L158">
            <v>0</v>
          </cell>
          <cell r="M158">
            <v>0</v>
          </cell>
          <cell r="N158">
            <v>8130</v>
          </cell>
          <cell r="O158">
            <v>2</v>
          </cell>
          <cell r="P158">
            <v>22</v>
          </cell>
          <cell r="Q158">
            <v>1236</v>
          </cell>
          <cell r="R158">
            <v>1</v>
          </cell>
          <cell r="S158">
            <v>4877</v>
          </cell>
          <cell r="T158">
            <v>0</v>
          </cell>
          <cell r="U158">
            <v>0</v>
          </cell>
        </row>
        <row r="159">
          <cell r="A159">
            <v>8930</v>
          </cell>
          <cell r="B159" t="str">
            <v>痛击</v>
          </cell>
          <cell r="C159">
            <v>9</v>
          </cell>
          <cell r="D159">
            <v>5</v>
          </cell>
          <cell r="E159">
            <v>2</v>
          </cell>
          <cell r="F159">
            <v>10</v>
          </cell>
          <cell r="G159" t="str">
            <v>攻击加成+1545,生命+7315</v>
          </cell>
          <cell r="H159">
            <v>0</v>
          </cell>
          <cell r="I159">
            <v>9</v>
          </cell>
          <cell r="J159">
            <v>2560</v>
          </cell>
          <cell r="K159">
            <v>2480</v>
          </cell>
          <cell r="L159">
            <v>0</v>
          </cell>
          <cell r="M159">
            <v>0</v>
          </cell>
          <cell r="N159">
            <v>8130</v>
          </cell>
          <cell r="O159">
            <v>2</v>
          </cell>
          <cell r="P159">
            <v>22</v>
          </cell>
          <cell r="Q159">
            <v>1545</v>
          </cell>
          <cell r="R159">
            <v>1</v>
          </cell>
          <cell r="S159">
            <v>7315</v>
          </cell>
          <cell r="T159">
            <v>0</v>
          </cell>
          <cell r="U159">
            <v>0</v>
          </cell>
        </row>
        <row r="160">
          <cell r="A160">
            <v>8930</v>
          </cell>
          <cell r="B160" t="str">
            <v>痛击</v>
          </cell>
          <cell r="C160">
            <v>9</v>
          </cell>
          <cell r="D160">
            <v>6</v>
          </cell>
          <cell r="E160">
            <v>2</v>
          </cell>
          <cell r="F160">
            <v>10</v>
          </cell>
          <cell r="G160" t="str">
            <v>攻击加成+1854,生命+10972</v>
          </cell>
          <cell r="H160">
            <v>0</v>
          </cell>
          <cell r="I160">
            <v>9</v>
          </cell>
          <cell r="J160">
            <v>5120</v>
          </cell>
          <cell r="K160">
            <v>5040</v>
          </cell>
          <cell r="L160">
            <v>0</v>
          </cell>
          <cell r="M160">
            <v>0</v>
          </cell>
          <cell r="N160">
            <v>8130</v>
          </cell>
          <cell r="O160">
            <v>2</v>
          </cell>
          <cell r="P160">
            <v>22</v>
          </cell>
          <cell r="Q160">
            <v>1854</v>
          </cell>
          <cell r="R160">
            <v>1</v>
          </cell>
          <cell r="S160">
            <v>10972</v>
          </cell>
          <cell r="T160">
            <v>0</v>
          </cell>
          <cell r="U160">
            <v>0</v>
          </cell>
        </row>
        <row r="161">
          <cell r="A161">
            <v>8930</v>
          </cell>
          <cell r="B161" t="str">
            <v>痛击</v>
          </cell>
          <cell r="C161">
            <v>9</v>
          </cell>
          <cell r="D161">
            <v>7</v>
          </cell>
          <cell r="E161">
            <v>2</v>
          </cell>
          <cell r="F161">
            <v>10</v>
          </cell>
          <cell r="G161" t="str">
            <v>攻击加成+2163,生命+16459</v>
          </cell>
          <cell r="H161">
            <v>0</v>
          </cell>
          <cell r="I161">
            <v>9</v>
          </cell>
          <cell r="J161">
            <v>10240</v>
          </cell>
          <cell r="K161">
            <v>10160</v>
          </cell>
          <cell r="L161">
            <v>0</v>
          </cell>
          <cell r="M161">
            <v>0</v>
          </cell>
          <cell r="N161">
            <v>8130</v>
          </cell>
          <cell r="O161">
            <v>2</v>
          </cell>
          <cell r="P161">
            <v>22</v>
          </cell>
          <cell r="Q161">
            <v>2163</v>
          </cell>
          <cell r="R161">
            <v>1</v>
          </cell>
          <cell r="S161">
            <v>16459</v>
          </cell>
          <cell r="T161">
            <v>0</v>
          </cell>
          <cell r="U161">
            <v>0</v>
          </cell>
        </row>
        <row r="162">
          <cell r="A162">
            <v>8930</v>
          </cell>
          <cell r="B162" t="str">
            <v>痛击</v>
          </cell>
          <cell r="C162">
            <v>9</v>
          </cell>
          <cell r="D162">
            <v>8</v>
          </cell>
          <cell r="E162">
            <v>2</v>
          </cell>
          <cell r="F162">
            <v>10</v>
          </cell>
          <cell r="G162" t="str">
            <v>攻击加成+2472,生命+24688</v>
          </cell>
          <cell r="H162">
            <v>0</v>
          </cell>
          <cell r="I162">
            <v>9</v>
          </cell>
          <cell r="J162">
            <v>20480</v>
          </cell>
          <cell r="K162">
            <v>20400</v>
          </cell>
          <cell r="L162">
            <v>20480</v>
          </cell>
          <cell r="M162">
            <v>8940</v>
          </cell>
          <cell r="N162">
            <v>8130</v>
          </cell>
          <cell r="O162">
            <v>2</v>
          </cell>
          <cell r="P162">
            <v>22</v>
          </cell>
          <cell r="Q162">
            <v>2472</v>
          </cell>
          <cell r="R162">
            <v>1</v>
          </cell>
          <cell r="S162">
            <v>24688</v>
          </cell>
          <cell r="T162">
            <v>0</v>
          </cell>
          <cell r="U162">
            <v>0</v>
          </cell>
        </row>
        <row r="163">
          <cell r="A163">
            <v>9030</v>
          </cell>
          <cell r="B163" t="str">
            <v>不坏</v>
          </cell>
          <cell r="C163">
            <v>10</v>
          </cell>
          <cell r="D163">
            <v>1</v>
          </cell>
          <cell r="E163">
            <v>2</v>
          </cell>
          <cell r="F163">
            <v>10</v>
          </cell>
          <cell r="G163" t="str">
            <v>防御加成+463,攻击+58</v>
          </cell>
          <cell r="H163">
            <v>0</v>
          </cell>
          <cell r="I163">
            <v>10</v>
          </cell>
          <cell r="J163">
            <v>160</v>
          </cell>
          <cell r="K163">
            <v>80</v>
          </cell>
          <cell r="L163">
            <v>0</v>
          </cell>
          <cell r="M163">
            <v>0</v>
          </cell>
          <cell r="N163">
            <v>8230</v>
          </cell>
          <cell r="O163">
            <v>2</v>
          </cell>
          <cell r="P163">
            <v>23</v>
          </cell>
          <cell r="Q163">
            <v>463</v>
          </cell>
          <cell r="R163">
            <v>2</v>
          </cell>
          <cell r="S163">
            <v>58</v>
          </cell>
          <cell r="T163">
            <v>0</v>
          </cell>
          <cell r="U163">
            <v>0</v>
          </cell>
        </row>
        <row r="164">
          <cell r="A164">
            <v>9030</v>
          </cell>
          <cell r="B164" t="str">
            <v>不坏</v>
          </cell>
          <cell r="C164">
            <v>10</v>
          </cell>
          <cell r="D164">
            <v>2</v>
          </cell>
          <cell r="E164">
            <v>2</v>
          </cell>
          <cell r="F164">
            <v>10</v>
          </cell>
          <cell r="G164" t="str">
            <v>防御加成+926,攻击+86</v>
          </cell>
          <cell r="H164">
            <v>0</v>
          </cell>
          <cell r="I164">
            <v>10</v>
          </cell>
          <cell r="J164">
            <v>320</v>
          </cell>
          <cell r="K164">
            <v>240</v>
          </cell>
          <cell r="L164">
            <v>0</v>
          </cell>
          <cell r="M164">
            <v>0</v>
          </cell>
          <cell r="N164">
            <v>8230</v>
          </cell>
          <cell r="O164">
            <v>2</v>
          </cell>
          <cell r="P164">
            <v>23</v>
          </cell>
          <cell r="Q164">
            <v>926</v>
          </cell>
          <cell r="R164">
            <v>2</v>
          </cell>
          <cell r="S164">
            <v>86</v>
          </cell>
          <cell r="T164">
            <v>0</v>
          </cell>
          <cell r="U164">
            <v>0</v>
          </cell>
        </row>
        <row r="165">
          <cell r="A165">
            <v>9030</v>
          </cell>
          <cell r="B165" t="str">
            <v>不坏</v>
          </cell>
          <cell r="C165">
            <v>10</v>
          </cell>
          <cell r="D165">
            <v>3</v>
          </cell>
          <cell r="E165">
            <v>2</v>
          </cell>
          <cell r="F165">
            <v>10</v>
          </cell>
          <cell r="G165" t="str">
            <v>防御加成+1389,攻击+130</v>
          </cell>
          <cell r="H165">
            <v>0</v>
          </cell>
          <cell r="I165">
            <v>10</v>
          </cell>
          <cell r="J165">
            <v>640</v>
          </cell>
          <cell r="K165">
            <v>560</v>
          </cell>
          <cell r="L165">
            <v>0</v>
          </cell>
          <cell r="M165">
            <v>0</v>
          </cell>
          <cell r="N165">
            <v>8230</v>
          </cell>
          <cell r="O165">
            <v>2</v>
          </cell>
          <cell r="P165">
            <v>23</v>
          </cell>
          <cell r="Q165">
            <v>1389</v>
          </cell>
          <cell r="R165">
            <v>2</v>
          </cell>
          <cell r="S165">
            <v>130</v>
          </cell>
          <cell r="T165">
            <v>0</v>
          </cell>
          <cell r="U165">
            <v>0</v>
          </cell>
        </row>
        <row r="166">
          <cell r="A166">
            <v>9030</v>
          </cell>
          <cell r="B166" t="str">
            <v>不坏</v>
          </cell>
          <cell r="C166">
            <v>10</v>
          </cell>
          <cell r="D166">
            <v>4</v>
          </cell>
          <cell r="E166">
            <v>2</v>
          </cell>
          <cell r="F166">
            <v>10</v>
          </cell>
          <cell r="G166" t="str">
            <v>防御加成+1852,攻击+194</v>
          </cell>
          <cell r="H166">
            <v>0</v>
          </cell>
          <cell r="I166">
            <v>10</v>
          </cell>
          <cell r="J166">
            <v>1280</v>
          </cell>
          <cell r="K166">
            <v>1200</v>
          </cell>
          <cell r="L166">
            <v>0</v>
          </cell>
          <cell r="M166">
            <v>0</v>
          </cell>
          <cell r="N166">
            <v>8230</v>
          </cell>
          <cell r="O166">
            <v>2</v>
          </cell>
          <cell r="P166">
            <v>23</v>
          </cell>
          <cell r="Q166">
            <v>1852</v>
          </cell>
          <cell r="R166">
            <v>2</v>
          </cell>
          <cell r="S166">
            <v>194</v>
          </cell>
          <cell r="T166">
            <v>0</v>
          </cell>
          <cell r="U166">
            <v>0</v>
          </cell>
        </row>
        <row r="167">
          <cell r="A167">
            <v>9030</v>
          </cell>
          <cell r="B167" t="str">
            <v>不坏</v>
          </cell>
          <cell r="C167">
            <v>10</v>
          </cell>
          <cell r="D167">
            <v>5</v>
          </cell>
          <cell r="E167">
            <v>2</v>
          </cell>
          <cell r="F167">
            <v>10</v>
          </cell>
          <cell r="G167" t="str">
            <v>防御加成+2315,攻击+292</v>
          </cell>
          <cell r="H167">
            <v>0</v>
          </cell>
          <cell r="I167">
            <v>10</v>
          </cell>
          <cell r="J167">
            <v>2560</v>
          </cell>
          <cell r="K167">
            <v>2480</v>
          </cell>
          <cell r="L167">
            <v>0</v>
          </cell>
          <cell r="M167">
            <v>0</v>
          </cell>
          <cell r="N167">
            <v>8230</v>
          </cell>
          <cell r="O167">
            <v>2</v>
          </cell>
          <cell r="P167">
            <v>23</v>
          </cell>
          <cell r="Q167">
            <v>2315</v>
          </cell>
          <cell r="R167">
            <v>2</v>
          </cell>
          <cell r="S167">
            <v>292</v>
          </cell>
          <cell r="T167">
            <v>0</v>
          </cell>
          <cell r="U167">
            <v>0</v>
          </cell>
        </row>
        <row r="168">
          <cell r="A168">
            <v>9030</v>
          </cell>
          <cell r="B168" t="str">
            <v>不坏</v>
          </cell>
          <cell r="C168">
            <v>10</v>
          </cell>
          <cell r="D168">
            <v>6</v>
          </cell>
          <cell r="E168">
            <v>2</v>
          </cell>
          <cell r="F168">
            <v>10</v>
          </cell>
          <cell r="G168" t="str">
            <v>防御加成+2778,攻击+437</v>
          </cell>
          <cell r="H168">
            <v>0</v>
          </cell>
          <cell r="I168">
            <v>10</v>
          </cell>
          <cell r="J168">
            <v>5120</v>
          </cell>
          <cell r="K168">
            <v>5040</v>
          </cell>
          <cell r="L168">
            <v>0</v>
          </cell>
          <cell r="M168">
            <v>0</v>
          </cell>
          <cell r="N168">
            <v>8230</v>
          </cell>
          <cell r="O168">
            <v>2</v>
          </cell>
          <cell r="P168">
            <v>23</v>
          </cell>
          <cell r="Q168">
            <v>2778</v>
          </cell>
          <cell r="R168">
            <v>2</v>
          </cell>
          <cell r="S168">
            <v>437</v>
          </cell>
          <cell r="T168">
            <v>0</v>
          </cell>
          <cell r="U168">
            <v>0</v>
          </cell>
        </row>
        <row r="169">
          <cell r="A169">
            <v>9030</v>
          </cell>
          <cell r="B169" t="str">
            <v>不坏</v>
          </cell>
          <cell r="C169">
            <v>10</v>
          </cell>
          <cell r="D169">
            <v>7</v>
          </cell>
          <cell r="E169">
            <v>2</v>
          </cell>
          <cell r="F169">
            <v>10</v>
          </cell>
          <cell r="G169" t="str">
            <v>防御加成+3241,攻击+656</v>
          </cell>
          <cell r="H169">
            <v>0</v>
          </cell>
          <cell r="I169">
            <v>10</v>
          </cell>
          <cell r="J169">
            <v>10240</v>
          </cell>
          <cell r="K169">
            <v>10160</v>
          </cell>
          <cell r="L169">
            <v>0</v>
          </cell>
          <cell r="M169">
            <v>0</v>
          </cell>
          <cell r="N169">
            <v>8230</v>
          </cell>
          <cell r="O169">
            <v>2</v>
          </cell>
          <cell r="P169">
            <v>23</v>
          </cell>
          <cell r="Q169">
            <v>3241</v>
          </cell>
          <cell r="R169">
            <v>2</v>
          </cell>
          <cell r="S169">
            <v>656</v>
          </cell>
          <cell r="T169">
            <v>0</v>
          </cell>
          <cell r="U169">
            <v>0</v>
          </cell>
        </row>
        <row r="170">
          <cell r="A170">
            <v>9030</v>
          </cell>
          <cell r="B170" t="str">
            <v>不坏</v>
          </cell>
          <cell r="C170">
            <v>10</v>
          </cell>
          <cell r="D170">
            <v>8</v>
          </cell>
          <cell r="E170">
            <v>2</v>
          </cell>
          <cell r="F170">
            <v>10</v>
          </cell>
          <cell r="G170" t="str">
            <v>防御加成+3704,攻击+984</v>
          </cell>
          <cell r="H170">
            <v>0</v>
          </cell>
          <cell r="I170">
            <v>10</v>
          </cell>
          <cell r="J170">
            <v>20480</v>
          </cell>
          <cell r="K170">
            <v>20400</v>
          </cell>
          <cell r="L170">
            <v>20480</v>
          </cell>
          <cell r="M170">
            <v>9040</v>
          </cell>
          <cell r="N170">
            <v>8230</v>
          </cell>
          <cell r="O170">
            <v>2</v>
          </cell>
          <cell r="P170">
            <v>23</v>
          </cell>
          <cell r="Q170">
            <v>3704</v>
          </cell>
          <cell r="R170">
            <v>2</v>
          </cell>
          <cell r="S170">
            <v>984</v>
          </cell>
          <cell r="T170">
            <v>0</v>
          </cell>
          <cell r="U170">
            <v>0</v>
          </cell>
        </row>
        <row r="171">
          <cell r="A171">
            <v>9130</v>
          </cell>
          <cell r="B171" t="str">
            <v>寂灭</v>
          </cell>
          <cell r="C171">
            <v>11</v>
          </cell>
          <cell r="D171">
            <v>1</v>
          </cell>
          <cell r="E171">
            <v>2</v>
          </cell>
          <cell r="F171">
            <v>10</v>
          </cell>
          <cell r="G171" t="str">
            <v>伤害加深+370,生命+1445</v>
          </cell>
          <cell r="H171">
            <v>0</v>
          </cell>
          <cell r="I171">
            <v>11</v>
          </cell>
          <cell r="J171">
            <v>160</v>
          </cell>
          <cell r="K171">
            <v>80</v>
          </cell>
          <cell r="L171">
            <v>0</v>
          </cell>
          <cell r="M171">
            <v>0</v>
          </cell>
          <cell r="N171">
            <v>8330</v>
          </cell>
          <cell r="O171">
            <v>2</v>
          </cell>
          <cell r="P171">
            <v>24</v>
          </cell>
          <cell r="Q171">
            <v>370</v>
          </cell>
          <cell r="R171">
            <v>1</v>
          </cell>
          <cell r="S171">
            <v>1445</v>
          </cell>
          <cell r="T171">
            <v>0</v>
          </cell>
          <cell r="U171">
            <v>0</v>
          </cell>
        </row>
        <row r="172">
          <cell r="A172">
            <v>9130</v>
          </cell>
          <cell r="B172" t="str">
            <v>寂灭</v>
          </cell>
          <cell r="C172">
            <v>11</v>
          </cell>
          <cell r="D172">
            <v>2</v>
          </cell>
          <cell r="E172">
            <v>2</v>
          </cell>
          <cell r="F172">
            <v>10</v>
          </cell>
          <cell r="G172" t="str">
            <v>伤害加深+740,生命+2167</v>
          </cell>
          <cell r="H172">
            <v>0</v>
          </cell>
          <cell r="I172">
            <v>11</v>
          </cell>
          <cell r="J172">
            <v>320</v>
          </cell>
          <cell r="K172">
            <v>240</v>
          </cell>
          <cell r="L172">
            <v>0</v>
          </cell>
          <cell r="M172">
            <v>0</v>
          </cell>
          <cell r="N172">
            <v>8330</v>
          </cell>
          <cell r="O172">
            <v>2</v>
          </cell>
          <cell r="P172">
            <v>24</v>
          </cell>
          <cell r="Q172">
            <v>740</v>
          </cell>
          <cell r="R172">
            <v>1</v>
          </cell>
          <cell r="S172">
            <v>2167</v>
          </cell>
          <cell r="T172">
            <v>0</v>
          </cell>
          <cell r="U172">
            <v>0</v>
          </cell>
        </row>
        <row r="173">
          <cell r="A173">
            <v>9130</v>
          </cell>
          <cell r="B173" t="str">
            <v>寂灭</v>
          </cell>
          <cell r="C173">
            <v>11</v>
          </cell>
          <cell r="D173">
            <v>3</v>
          </cell>
          <cell r="E173">
            <v>2</v>
          </cell>
          <cell r="F173">
            <v>10</v>
          </cell>
          <cell r="G173" t="str">
            <v>伤害加深+1110,生命+3251</v>
          </cell>
          <cell r="H173">
            <v>0</v>
          </cell>
          <cell r="I173">
            <v>11</v>
          </cell>
          <cell r="J173">
            <v>640</v>
          </cell>
          <cell r="K173">
            <v>560</v>
          </cell>
          <cell r="L173">
            <v>0</v>
          </cell>
          <cell r="M173">
            <v>0</v>
          </cell>
          <cell r="N173">
            <v>8330</v>
          </cell>
          <cell r="O173">
            <v>2</v>
          </cell>
          <cell r="P173">
            <v>24</v>
          </cell>
          <cell r="Q173">
            <v>1110</v>
          </cell>
          <cell r="R173">
            <v>1</v>
          </cell>
          <cell r="S173">
            <v>3251</v>
          </cell>
          <cell r="T173">
            <v>0</v>
          </cell>
          <cell r="U173">
            <v>0</v>
          </cell>
        </row>
        <row r="174">
          <cell r="A174">
            <v>9130</v>
          </cell>
          <cell r="B174" t="str">
            <v>寂灭</v>
          </cell>
          <cell r="C174">
            <v>11</v>
          </cell>
          <cell r="D174">
            <v>4</v>
          </cell>
          <cell r="E174">
            <v>2</v>
          </cell>
          <cell r="F174">
            <v>10</v>
          </cell>
          <cell r="G174" t="str">
            <v>伤害加深+1480,生命+4877</v>
          </cell>
          <cell r="H174">
            <v>0</v>
          </cell>
          <cell r="I174">
            <v>11</v>
          </cell>
          <cell r="J174">
            <v>1280</v>
          </cell>
          <cell r="K174">
            <v>1200</v>
          </cell>
          <cell r="L174">
            <v>0</v>
          </cell>
          <cell r="M174">
            <v>0</v>
          </cell>
          <cell r="N174">
            <v>8330</v>
          </cell>
          <cell r="O174">
            <v>2</v>
          </cell>
          <cell r="P174">
            <v>24</v>
          </cell>
          <cell r="Q174">
            <v>1480</v>
          </cell>
          <cell r="R174">
            <v>1</v>
          </cell>
          <cell r="S174">
            <v>4877</v>
          </cell>
          <cell r="T174">
            <v>0</v>
          </cell>
          <cell r="U174">
            <v>0</v>
          </cell>
        </row>
        <row r="175">
          <cell r="A175">
            <v>9130</v>
          </cell>
          <cell r="B175" t="str">
            <v>寂灭</v>
          </cell>
          <cell r="C175">
            <v>11</v>
          </cell>
          <cell r="D175">
            <v>5</v>
          </cell>
          <cell r="E175">
            <v>2</v>
          </cell>
          <cell r="F175">
            <v>10</v>
          </cell>
          <cell r="G175" t="str">
            <v>伤害加深+1850,生命+7315</v>
          </cell>
          <cell r="H175">
            <v>0</v>
          </cell>
          <cell r="I175">
            <v>11</v>
          </cell>
          <cell r="J175">
            <v>2560</v>
          </cell>
          <cell r="K175">
            <v>2480</v>
          </cell>
          <cell r="L175">
            <v>0</v>
          </cell>
          <cell r="M175">
            <v>0</v>
          </cell>
          <cell r="N175">
            <v>8330</v>
          </cell>
          <cell r="O175">
            <v>2</v>
          </cell>
          <cell r="P175">
            <v>24</v>
          </cell>
          <cell r="Q175">
            <v>1850</v>
          </cell>
          <cell r="R175">
            <v>1</v>
          </cell>
          <cell r="S175">
            <v>7315</v>
          </cell>
          <cell r="T175">
            <v>0</v>
          </cell>
          <cell r="U175">
            <v>0</v>
          </cell>
        </row>
        <row r="176">
          <cell r="A176">
            <v>9130</v>
          </cell>
          <cell r="B176" t="str">
            <v>寂灭</v>
          </cell>
          <cell r="C176">
            <v>11</v>
          </cell>
          <cell r="D176">
            <v>6</v>
          </cell>
          <cell r="E176">
            <v>2</v>
          </cell>
          <cell r="F176">
            <v>10</v>
          </cell>
          <cell r="G176" t="str">
            <v>伤害加深+2220,生命+10972</v>
          </cell>
          <cell r="H176">
            <v>0</v>
          </cell>
          <cell r="I176">
            <v>11</v>
          </cell>
          <cell r="J176">
            <v>5120</v>
          </cell>
          <cell r="K176">
            <v>5040</v>
          </cell>
          <cell r="L176">
            <v>0</v>
          </cell>
          <cell r="M176">
            <v>0</v>
          </cell>
          <cell r="N176">
            <v>8330</v>
          </cell>
          <cell r="O176">
            <v>2</v>
          </cell>
          <cell r="P176">
            <v>24</v>
          </cell>
          <cell r="Q176">
            <v>2220</v>
          </cell>
          <cell r="R176">
            <v>1</v>
          </cell>
          <cell r="S176">
            <v>10972</v>
          </cell>
          <cell r="T176">
            <v>0</v>
          </cell>
          <cell r="U176">
            <v>0</v>
          </cell>
        </row>
        <row r="177">
          <cell r="A177">
            <v>9130</v>
          </cell>
          <cell r="B177" t="str">
            <v>寂灭</v>
          </cell>
          <cell r="C177">
            <v>11</v>
          </cell>
          <cell r="D177">
            <v>7</v>
          </cell>
          <cell r="E177">
            <v>2</v>
          </cell>
          <cell r="F177">
            <v>10</v>
          </cell>
          <cell r="G177" t="str">
            <v>伤害加深+2590,生命+16459</v>
          </cell>
          <cell r="H177">
            <v>0</v>
          </cell>
          <cell r="I177">
            <v>11</v>
          </cell>
          <cell r="J177">
            <v>10240</v>
          </cell>
          <cell r="K177">
            <v>10160</v>
          </cell>
          <cell r="L177">
            <v>0</v>
          </cell>
          <cell r="M177">
            <v>0</v>
          </cell>
          <cell r="N177">
            <v>8330</v>
          </cell>
          <cell r="O177">
            <v>2</v>
          </cell>
          <cell r="P177">
            <v>24</v>
          </cell>
          <cell r="Q177">
            <v>2590</v>
          </cell>
          <cell r="R177">
            <v>1</v>
          </cell>
          <cell r="S177">
            <v>16459</v>
          </cell>
          <cell r="T177">
            <v>0</v>
          </cell>
          <cell r="U177">
            <v>0</v>
          </cell>
        </row>
        <row r="178">
          <cell r="A178">
            <v>9130</v>
          </cell>
          <cell r="B178" t="str">
            <v>寂灭</v>
          </cell>
          <cell r="C178">
            <v>11</v>
          </cell>
          <cell r="D178">
            <v>8</v>
          </cell>
          <cell r="E178">
            <v>2</v>
          </cell>
          <cell r="F178">
            <v>10</v>
          </cell>
          <cell r="G178" t="str">
            <v>伤害加深+2960,生命+24688</v>
          </cell>
          <cell r="H178">
            <v>0</v>
          </cell>
          <cell r="I178">
            <v>11</v>
          </cell>
          <cell r="J178">
            <v>20480</v>
          </cell>
          <cell r="K178">
            <v>20400</v>
          </cell>
          <cell r="L178">
            <v>20480</v>
          </cell>
          <cell r="M178">
            <v>9140</v>
          </cell>
          <cell r="N178">
            <v>8330</v>
          </cell>
          <cell r="O178">
            <v>2</v>
          </cell>
          <cell r="P178">
            <v>24</v>
          </cell>
          <cell r="Q178">
            <v>2960</v>
          </cell>
          <cell r="R178">
            <v>1</v>
          </cell>
          <cell r="S178">
            <v>24688</v>
          </cell>
          <cell r="T178">
            <v>0</v>
          </cell>
          <cell r="U178">
            <v>0</v>
          </cell>
        </row>
        <row r="179">
          <cell r="A179">
            <v>9230</v>
          </cell>
          <cell r="B179" t="str">
            <v>盘蛇</v>
          </cell>
          <cell r="C179">
            <v>12</v>
          </cell>
          <cell r="D179">
            <v>1</v>
          </cell>
          <cell r="E179">
            <v>2</v>
          </cell>
          <cell r="F179">
            <v>10</v>
          </cell>
          <cell r="G179" t="str">
            <v>伤害减免+370,攻击+58</v>
          </cell>
          <cell r="H179">
            <v>0</v>
          </cell>
          <cell r="I179">
            <v>12</v>
          </cell>
          <cell r="J179">
            <v>160</v>
          </cell>
          <cell r="K179">
            <v>80</v>
          </cell>
          <cell r="L179">
            <v>0</v>
          </cell>
          <cell r="M179">
            <v>0</v>
          </cell>
          <cell r="N179">
            <v>8430</v>
          </cell>
          <cell r="O179">
            <v>2</v>
          </cell>
          <cell r="P179">
            <v>25</v>
          </cell>
          <cell r="Q179">
            <v>370</v>
          </cell>
          <cell r="R179">
            <v>2</v>
          </cell>
          <cell r="S179">
            <v>58</v>
          </cell>
          <cell r="T179">
            <v>0</v>
          </cell>
          <cell r="U179">
            <v>0</v>
          </cell>
        </row>
        <row r="180">
          <cell r="A180">
            <v>9230</v>
          </cell>
          <cell r="B180" t="str">
            <v>盘蛇</v>
          </cell>
          <cell r="C180">
            <v>12</v>
          </cell>
          <cell r="D180">
            <v>2</v>
          </cell>
          <cell r="E180">
            <v>2</v>
          </cell>
          <cell r="F180">
            <v>10</v>
          </cell>
          <cell r="G180" t="str">
            <v>伤害减免+740,攻击+86</v>
          </cell>
          <cell r="H180">
            <v>0</v>
          </cell>
          <cell r="I180">
            <v>12</v>
          </cell>
          <cell r="J180">
            <v>320</v>
          </cell>
          <cell r="K180">
            <v>240</v>
          </cell>
          <cell r="L180">
            <v>0</v>
          </cell>
          <cell r="M180">
            <v>0</v>
          </cell>
          <cell r="N180">
            <v>8430</v>
          </cell>
          <cell r="O180">
            <v>2</v>
          </cell>
          <cell r="P180">
            <v>25</v>
          </cell>
          <cell r="Q180">
            <v>740</v>
          </cell>
          <cell r="R180">
            <v>2</v>
          </cell>
          <cell r="S180">
            <v>86</v>
          </cell>
          <cell r="T180">
            <v>0</v>
          </cell>
          <cell r="U180">
            <v>0</v>
          </cell>
        </row>
        <row r="181">
          <cell r="A181">
            <v>9230</v>
          </cell>
          <cell r="B181" t="str">
            <v>盘蛇</v>
          </cell>
          <cell r="C181">
            <v>12</v>
          </cell>
          <cell r="D181">
            <v>3</v>
          </cell>
          <cell r="E181">
            <v>2</v>
          </cell>
          <cell r="F181">
            <v>10</v>
          </cell>
          <cell r="G181" t="str">
            <v>伤害减免+1110,攻击+130</v>
          </cell>
          <cell r="H181">
            <v>0</v>
          </cell>
          <cell r="I181">
            <v>12</v>
          </cell>
          <cell r="J181">
            <v>640</v>
          </cell>
          <cell r="K181">
            <v>560</v>
          </cell>
          <cell r="L181">
            <v>0</v>
          </cell>
          <cell r="M181">
            <v>0</v>
          </cell>
          <cell r="N181">
            <v>8430</v>
          </cell>
          <cell r="O181">
            <v>2</v>
          </cell>
          <cell r="P181">
            <v>25</v>
          </cell>
          <cell r="Q181">
            <v>1110</v>
          </cell>
          <cell r="R181">
            <v>2</v>
          </cell>
          <cell r="S181">
            <v>130</v>
          </cell>
          <cell r="T181">
            <v>0</v>
          </cell>
          <cell r="U181">
            <v>0</v>
          </cell>
        </row>
        <row r="182">
          <cell r="A182">
            <v>9230</v>
          </cell>
          <cell r="B182" t="str">
            <v>盘蛇</v>
          </cell>
          <cell r="C182">
            <v>12</v>
          </cell>
          <cell r="D182">
            <v>4</v>
          </cell>
          <cell r="E182">
            <v>2</v>
          </cell>
          <cell r="F182">
            <v>10</v>
          </cell>
          <cell r="G182" t="str">
            <v>伤害减免+1480,攻击+194</v>
          </cell>
          <cell r="H182">
            <v>0</v>
          </cell>
          <cell r="I182">
            <v>12</v>
          </cell>
          <cell r="J182">
            <v>1280</v>
          </cell>
          <cell r="K182">
            <v>1200</v>
          </cell>
          <cell r="L182">
            <v>0</v>
          </cell>
          <cell r="M182">
            <v>0</v>
          </cell>
          <cell r="N182">
            <v>8430</v>
          </cell>
          <cell r="O182">
            <v>2</v>
          </cell>
          <cell r="P182">
            <v>25</v>
          </cell>
          <cell r="Q182">
            <v>1480</v>
          </cell>
          <cell r="R182">
            <v>2</v>
          </cell>
          <cell r="S182">
            <v>194</v>
          </cell>
          <cell r="T182">
            <v>0</v>
          </cell>
          <cell r="U182">
            <v>0</v>
          </cell>
        </row>
        <row r="183">
          <cell r="A183">
            <v>9230</v>
          </cell>
          <cell r="B183" t="str">
            <v>盘蛇</v>
          </cell>
          <cell r="C183">
            <v>12</v>
          </cell>
          <cell r="D183">
            <v>5</v>
          </cell>
          <cell r="E183">
            <v>2</v>
          </cell>
          <cell r="F183">
            <v>10</v>
          </cell>
          <cell r="G183" t="str">
            <v>伤害减免+1850,攻击+292</v>
          </cell>
          <cell r="H183">
            <v>0</v>
          </cell>
          <cell r="I183">
            <v>12</v>
          </cell>
          <cell r="J183">
            <v>2560</v>
          </cell>
          <cell r="K183">
            <v>2480</v>
          </cell>
          <cell r="L183">
            <v>0</v>
          </cell>
          <cell r="M183">
            <v>0</v>
          </cell>
          <cell r="N183">
            <v>8430</v>
          </cell>
          <cell r="O183">
            <v>2</v>
          </cell>
          <cell r="P183">
            <v>25</v>
          </cell>
          <cell r="Q183">
            <v>1850</v>
          </cell>
          <cell r="R183">
            <v>2</v>
          </cell>
          <cell r="S183">
            <v>292</v>
          </cell>
          <cell r="T183">
            <v>0</v>
          </cell>
          <cell r="U183">
            <v>0</v>
          </cell>
        </row>
        <row r="184">
          <cell r="A184">
            <v>9230</v>
          </cell>
          <cell r="B184" t="str">
            <v>盘蛇</v>
          </cell>
          <cell r="C184">
            <v>12</v>
          </cell>
          <cell r="D184">
            <v>6</v>
          </cell>
          <cell r="E184">
            <v>2</v>
          </cell>
          <cell r="F184">
            <v>10</v>
          </cell>
          <cell r="G184" t="str">
            <v>伤害减免+2220,攻击+437</v>
          </cell>
          <cell r="H184">
            <v>0</v>
          </cell>
          <cell r="I184">
            <v>12</v>
          </cell>
          <cell r="J184">
            <v>5120</v>
          </cell>
          <cell r="K184">
            <v>5040</v>
          </cell>
          <cell r="L184">
            <v>0</v>
          </cell>
          <cell r="M184">
            <v>0</v>
          </cell>
          <cell r="N184">
            <v>8430</v>
          </cell>
          <cell r="O184">
            <v>2</v>
          </cell>
          <cell r="P184">
            <v>25</v>
          </cell>
          <cell r="Q184">
            <v>2220</v>
          </cell>
          <cell r="R184">
            <v>2</v>
          </cell>
          <cell r="S184">
            <v>437</v>
          </cell>
          <cell r="T184">
            <v>0</v>
          </cell>
          <cell r="U184">
            <v>0</v>
          </cell>
        </row>
        <row r="185">
          <cell r="A185">
            <v>9230</v>
          </cell>
          <cell r="B185" t="str">
            <v>盘蛇</v>
          </cell>
          <cell r="C185">
            <v>12</v>
          </cell>
          <cell r="D185">
            <v>7</v>
          </cell>
          <cell r="E185">
            <v>2</v>
          </cell>
          <cell r="F185">
            <v>10</v>
          </cell>
          <cell r="G185" t="str">
            <v>伤害减免+2590,攻击+656</v>
          </cell>
          <cell r="H185">
            <v>0</v>
          </cell>
          <cell r="I185">
            <v>12</v>
          </cell>
          <cell r="J185">
            <v>10240</v>
          </cell>
          <cell r="K185">
            <v>10160</v>
          </cell>
          <cell r="L185">
            <v>0</v>
          </cell>
          <cell r="M185">
            <v>0</v>
          </cell>
          <cell r="N185">
            <v>8430</v>
          </cell>
          <cell r="O185">
            <v>2</v>
          </cell>
          <cell r="P185">
            <v>25</v>
          </cell>
          <cell r="Q185">
            <v>2590</v>
          </cell>
          <cell r="R185">
            <v>2</v>
          </cell>
          <cell r="S185">
            <v>656</v>
          </cell>
          <cell r="T185">
            <v>0</v>
          </cell>
          <cell r="U185">
            <v>0</v>
          </cell>
        </row>
        <row r="186">
          <cell r="A186">
            <v>9230</v>
          </cell>
          <cell r="B186" t="str">
            <v>盘蛇</v>
          </cell>
          <cell r="C186">
            <v>12</v>
          </cell>
          <cell r="D186">
            <v>8</v>
          </cell>
          <cell r="E186">
            <v>2</v>
          </cell>
          <cell r="F186">
            <v>10</v>
          </cell>
          <cell r="G186" t="str">
            <v>伤害减免+2960,攻击+984</v>
          </cell>
          <cell r="H186">
            <v>0</v>
          </cell>
          <cell r="I186">
            <v>12</v>
          </cell>
          <cell r="J186">
            <v>20480</v>
          </cell>
          <cell r="K186">
            <v>20400</v>
          </cell>
          <cell r="L186">
            <v>20480</v>
          </cell>
          <cell r="M186">
            <v>9240</v>
          </cell>
          <cell r="N186">
            <v>8430</v>
          </cell>
          <cell r="O186">
            <v>2</v>
          </cell>
          <cell r="P186">
            <v>25</v>
          </cell>
          <cell r="Q186">
            <v>2960</v>
          </cell>
          <cell r="R186">
            <v>2</v>
          </cell>
          <cell r="S186">
            <v>984</v>
          </cell>
          <cell r="T186">
            <v>0</v>
          </cell>
          <cell r="U186">
            <v>0</v>
          </cell>
        </row>
        <row r="187">
          <cell r="A187">
            <v>8140</v>
          </cell>
          <cell r="B187" t="str">
            <v>天命</v>
          </cell>
          <cell r="C187">
            <v>1</v>
          </cell>
          <cell r="D187">
            <v>1</v>
          </cell>
          <cell r="E187">
            <v>3</v>
          </cell>
          <cell r="F187">
            <v>10</v>
          </cell>
          <cell r="G187" t="str">
            <v>生命+5202</v>
          </cell>
          <cell r="H187">
            <v>0</v>
          </cell>
          <cell r="I187">
            <v>1</v>
          </cell>
          <cell r="J187">
            <v>320</v>
          </cell>
          <cell r="K187">
            <v>160</v>
          </cell>
          <cell r="L187">
            <v>0</v>
          </cell>
          <cell r="M187">
            <v>0</v>
          </cell>
          <cell r="N187">
            <v>8140</v>
          </cell>
          <cell r="O187">
            <v>1</v>
          </cell>
          <cell r="P187">
            <v>1</v>
          </cell>
          <cell r="Q187">
            <v>5202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A188">
            <v>8140</v>
          </cell>
          <cell r="B188" t="str">
            <v>天命</v>
          </cell>
          <cell r="C188">
            <v>1</v>
          </cell>
          <cell r="D188">
            <v>2</v>
          </cell>
          <cell r="E188">
            <v>3</v>
          </cell>
          <cell r="F188">
            <v>10</v>
          </cell>
          <cell r="G188" t="str">
            <v>生命+7804</v>
          </cell>
          <cell r="H188">
            <v>0</v>
          </cell>
          <cell r="I188">
            <v>1</v>
          </cell>
          <cell r="J188">
            <v>640</v>
          </cell>
          <cell r="K188">
            <v>480</v>
          </cell>
          <cell r="L188">
            <v>0</v>
          </cell>
          <cell r="M188">
            <v>0</v>
          </cell>
          <cell r="N188">
            <v>8140</v>
          </cell>
          <cell r="O188">
            <v>1</v>
          </cell>
          <cell r="P188">
            <v>1</v>
          </cell>
          <cell r="Q188">
            <v>7804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A189">
            <v>8140</v>
          </cell>
          <cell r="B189" t="str">
            <v>天命</v>
          </cell>
          <cell r="C189">
            <v>1</v>
          </cell>
          <cell r="D189">
            <v>3</v>
          </cell>
          <cell r="E189">
            <v>3</v>
          </cell>
          <cell r="F189">
            <v>10</v>
          </cell>
          <cell r="G189" t="str">
            <v>生命+11705</v>
          </cell>
          <cell r="H189">
            <v>0</v>
          </cell>
          <cell r="I189">
            <v>1</v>
          </cell>
          <cell r="J189">
            <v>1280</v>
          </cell>
          <cell r="K189">
            <v>1120</v>
          </cell>
          <cell r="L189">
            <v>0</v>
          </cell>
          <cell r="M189">
            <v>0</v>
          </cell>
          <cell r="N189">
            <v>8140</v>
          </cell>
          <cell r="O189">
            <v>1</v>
          </cell>
          <cell r="P189">
            <v>1</v>
          </cell>
          <cell r="Q189">
            <v>11705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A190">
            <v>8140</v>
          </cell>
          <cell r="B190" t="str">
            <v>天命</v>
          </cell>
          <cell r="C190">
            <v>1</v>
          </cell>
          <cell r="D190">
            <v>4</v>
          </cell>
          <cell r="E190">
            <v>3</v>
          </cell>
          <cell r="F190">
            <v>10</v>
          </cell>
          <cell r="G190" t="str">
            <v>生命+17558</v>
          </cell>
          <cell r="H190">
            <v>0</v>
          </cell>
          <cell r="I190">
            <v>1</v>
          </cell>
          <cell r="J190">
            <v>2560</v>
          </cell>
          <cell r="K190">
            <v>2400</v>
          </cell>
          <cell r="L190">
            <v>0</v>
          </cell>
          <cell r="M190">
            <v>0</v>
          </cell>
          <cell r="N190">
            <v>8140</v>
          </cell>
          <cell r="O190">
            <v>1</v>
          </cell>
          <cell r="P190">
            <v>1</v>
          </cell>
          <cell r="Q190">
            <v>17558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A191">
            <v>8140</v>
          </cell>
          <cell r="B191" t="str">
            <v>天命</v>
          </cell>
          <cell r="C191">
            <v>1</v>
          </cell>
          <cell r="D191">
            <v>5</v>
          </cell>
          <cell r="E191">
            <v>3</v>
          </cell>
          <cell r="F191">
            <v>10</v>
          </cell>
          <cell r="G191" t="str">
            <v>生命+26337</v>
          </cell>
          <cell r="H191">
            <v>0</v>
          </cell>
          <cell r="I191">
            <v>1</v>
          </cell>
          <cell r="J191">
            <v>5120</v>
          </cell>
          <cell r="K191">
            <v>4960</v>
          </cell>
          <cell r="L191">
            <v>0</v>
          </cell>
          <cell r="M191">
            <v>0</v>
          </cell>
          <cell r="N191">
            <v>8140</v>
          </cell>
          <cell r="O191">
            <v>1</v>
          </cell>
          <cell r="P191">
            <v>1</v>
          </cell>
          <cell r="Q191">
            <v>26337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A192">
            <v>8140</v>
          </cell>
          <cell r="B192" t="str">
            <v>天命</v>
          </cell>
          <cell r="C192">
            <v>1</v>
          </cell>
          <cell r="D192">
            <v>6</v>
          </cell>
          <cell r="E192">
            <v>3</v>
          </cell>
          <cell r="F192">
            <v>10</v>
          </cell>
          <cell r="G192" t="str">
            <v>生命+39506</v>
          </cell>
          <cell r="H192">
            <v>0</v>
          </cell>
          <cell r="I192">
            <v>1</v>
          </cell>
          <cell r="J192">
            <v>10240</v>
          </cell>
          <cell r="K192">
            <v>10080</v>
          </cell>
          <cell r="L192">
            <v>0</v>
          </cell>
          <cell r="M192">
            <v>0</v>
          </cell>
          <cell r="N192">
            <v>8140</v>
          </cell>
          <cell r="O192">
            <v>1</v>
          </cell>
          <cell r="P192">
            <v>1</v>
          </cell>
          <cell r="Q192">
            <v>39506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A193">
            <v>8140</v>
          </cell>
          <cell r="B193" t="str">
            <v>天命</v>
          </cell>
          <cell r="C193">
            <v>1</v>
          </cell>
          <cell r="D193">
            <v>7</v>
          </cell>
          <cell r="E193">
            <v>3</v>
          </cell>
          <cell r="F193">
            <v>10</v>
          </cell>
          <cell r="G193" t="str">
            <v>生命+59259</v>
          </cell>
          <cell r="H193">
            <v>0</v>
          </cell>
          <cell r="I193">
            <v>1</v>
          </cell>
          <cell r="J193">
            <v>20480</v>
          </cell>
          <cell r="K193">
            <v>20320</v>
          </cell>
          <cell r="L193">
            <v>0</v>
          </cell>
          <cell r="M193">
            <v>0</v>
          </cell>
          <cell r="N193">
            <v>8140</v>
          </cell>
          <cell r="O193">
            <v>1</v>
          </cell>
          <cell r="P193">
            <v>1</v>
          </cell>
          <cell r="Q193">
            <v>59259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A194">
            <v>8140</v>
          </cell>
          <cell r="B194" t="str">
            <v>天命</v>
          </cell>
          <cell r="C194">
            <v>1</v>
          </cell>
          <cell r="D194">
            <v>8</v>
          </cell>
          <cell r="E194">
            <v>3</v>
          </cell>
          <cell r="F194">
            <v>10</v>
          </cell>
          <cell r="G194" t="str">
            <v>生命+88888</v>
          </cell>
          <cell r="H194">
            <v>0</v>
          </cell>
          <cell r="I194">
            <v>1</v>
          </cell>
          <cell r="J194">
            <v>40960</v>
          </cell>
          <cell r="K194">
            <v>40800</v>
          </cell>
          <cell r="L194">
            <v>40960</v>
          </cell>
          <cell r="M194">
            <v>8150</v>
          </cell>
          <cell r="N194">
            <v>8140</v>
          </cell>
          <cell r="O194">
            <v>1</v>
          </cell>
          <cell r="P194">
            <v>1</v>
          </cell>
          <cell r="Q194">
            <v>88888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A195">
            <v>8240</v>
          </cell>
          <cell r="B195" t="str">
            <v>龙吟</v>
          </cell>
          <cell r="C195">
            <v>2</v>
          </cell>
          <cell r="D195">
            <v>1</v>
          </cell>
          <cell r="E195">
            <v>3</v>
          </cell>
          <cell r="F195">
            <v>10</v>
          </cell>
          <cell r="G195" t="str">
            <v>攻击+208</v>
          </cell>
          <cell r="H195">
            <v>0</v>
          </cell>
          <cell r="I195">
            <v>2</v>
          </cell>
          <cell r="J195">
            <v>320</v>
          </cell>
          <cell r="K195">
            <v>160</v>
          </cell>
          <cell r="L195">
            <v>0</v>
          </cell>
          <cell r="M195">
            <v>0</v>
          </cell>
          <cell r="N195">
            <v>8240</v>
          </cell>
          <cell r="O195">
            <v>1</v>
          </cell>
          <cell r="P195">
            <v>2</v>
          </cell>
          <cell r="Q195">
            <v>208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A196">
            <v>8240</v>
          </cell>
          <cell r="B196" t="str">
            <v>龙吟</v>
          </cell>
          <cell r="C196">
            <v>2</v>
          </cell>
          <cell r="D196">
            <v>2</v>
          </cell>
          <cell r="E196">
            <v>3</v>
          </cell>
          <cell r="F196">
            <v>10</v>
          </cell>
          <cell r="G196" t="str">
            <v>攻击+312</v>
          </cell>
          <cell r="H196">
            <v>0</v>
          </cell>
          <cell r="I196">
            <v>2</v>
          </cell>
          <cell r="J196">
            <v>640</v>
          </cell>
          <cell r="K196">
            <v>480</v>
          </cell>
          <cell r="L196">
            <v>0</v>
          </cell>
          <cell r="M196">
            <v>0</v>
          </cell>
          <cell r="N196">
            <v>8240</v>
          </cell>
          <cell r="O196">
            <v>1</v>
          </cell>
          <cell r="P196">
            <v>2</v>
          </cell>
          <cell r="Q196">
            <v>312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A197">
            <v>8240</v>
          </cell>
          <cell r="B197" t="str">
            <v>龙吟</v>
          </cell>
          <cell r="C197">
            <v>2</v>
          </cell>
          <cell r="D197">
            <v>3</v>
          </cell>
          <cell r="E197">
            <v>3</v>
          </cell>
          <cell r="F197">
            <v>10</v>
          </cell>
          <cell r="G197" t="str">
            <v>攻击+468</v>
          </cell>
          <cell r="H197">
            <v>0</v>
          </cell>
          <cell r="I197">
            <v>2</v>
          </cell>
          <cell r="J197">
            <v>1280</v>
          </cell>
          <cell r="K197">
            <v>1120</v>
          </cell>
          <cell r="L197">
            <v>0</v>
          </cell>
          <cell r="M197">
            <v>0</v>
          </cell>
          <cell r="N197">
            <v>8240</v>
          </cell>
          <cell r="O197">
            <v>1</v>
          </cell>
          <cell r="P197">
            <v>2</v>
          </cell>
          <cell r="Q197">
            <v>468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A198">
            <v>8240</v>
          </cell>
          <cell r="B198" t="str">
            <v>龙吟</v>
          </cell>
          <cell r="C198">
            <v>2</v>
          </cell>
          <cell r="D198">
            <v>4</v>
          </cell>
          <cell r="E198">
            <v>3</v>
          </cell>
          <cell r="F198">
            <v>10</v>
          </cell>
          <cell r="G198" t="str">
            <v>攻击+702</v>
          </cell>
          <cell r="H198">
            <v>0</v>
          </cell>
          <cell r="I198">
            <v>2</v>
          </cell>
          <cell r="J198">
            <v>2560</v>
          </cell>
          <cell r="K198">
            <v>2400</v>
          </cell>
          <cell r="L198">
            <v>0</v>
          </cell>
          <cell r="M198">
            <v>0</v>
          </cell>
          <cell r="N198">
            <v>8240</v>
          </cell>
          <cell r="O198">
            <v>1</v>
          </cell>
          <cell r="P198">
            <v>2</v>
          </cell>
          <cell r="Q198">
            <v>702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A199">
            <v>8240</v>
          </cell>
          <cell r="B199" t="str">
            <v>龙吟</v>
          </cell>
          <cell r="C199">
            <v>2</v>
          </cell>
          <cell r="D199">
            <v>5</v>
          </cell>
          <cell r="E199">
            <v>3</v>
          </cell>
          <cell r="F199">
            <v>10</v>
          </cell>
          <cell r="G199" t="str">
            <v>攻击+1052</v>
          </cell>
          <cell r="H199">
            <v>0</v>
          </cell>
          <cell r="I199">
            <v>2</v>
          </cell>
          <cell r="J199">
            <v>5120</v>
          </cell>
          <cell r="K199">
            <v>4960</v>
          </cell>
          <cell r="L199">
            <v>0</v>
          </cell>
          <cell r="M199">
            <v>0</v>
          </cell>
          <cell r="N199">
            <v>8240</v>
          </cell>
          <cell r="O199">
            <v>1</v>
          </cell>
          <cell r="P199">
            <v>2</v>
          </cell>
          <cell r="Q199">
            <v>1052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A200">
            <v>8240</v>
          </cell>
          <cell r="B200" t="str">
            <v>龙吟</v>
          </cell>
          <cell r="C200">
            <v>2</v>
          </cell>
          <cell r="D200">
            <v>6</v>
          </cell>
          <cell r="E200">
            <v>3</v>
          </cell>
          <cell r="F200">
            <v>10</v>
          </cell>
          <cell r="G200" t="str">
            <v>攻击+1579</v>
          </cell>
          <cell r="H200">
            <v>0</v>
          </cell>
          <cell r="I200">
            <v>2</v>
          </cell>
          <cell r="J200">
            <v>10240</v>
          </cell>
          <cell r="K200">
            <v>10080</v>
          </cell>
          <cell r="L200">
            <v>0</v>
          </cell>
          <cell r="M200">
            <v>0</v>
          </cell>
          <cell r="N200">
            <v>8240</v>
          </cell>
          <cell r="O200">
            <v>1</v>
          </cell>
          <cell r="P200">
            <v>2</v>
          </cell>
          <cell r="Q200">
            <v>1579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A201">
            <v>8240</v>
          </cell>
          <cell r="B201" t="str">
            <v>龙吟</v>
          </cell>
          <cell r="C201">
            <v>2</v>
          </cell>
          <cell r="D201">
            <v>7</v>
          </cell>
          <cell r="E201">
            <v>3</v>
          </cell>
          <cell r="F201">
            <v>10</v>
          </cell>
          <cell r="G201" t="str">
            <v>攻击+2368</v>
          </cell>
          <cell r="H201">
            <v>0</v>
          </cell>
          <cell r="I201">
            <v>2</v>
          </cell>
          <cell r="J201">
            <v>20480</v>
          </cell>
          <cell r="K201">
            <v>20320</v>
          </cell>
          <cell r="L201">
            <v>0</v>
          </cell>
          <cell r="M201">
            <v>0</v>
          </cell>
          <cell r="N201">
            <v>8240</v>
          </cell>
          <cell r="O201">
            <v>1</v>
          </cell>
          <cell r="P201">
            <v>2</v>
          </cell>
          <cell r="Q201">
            <v>2368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</row>
        <row r="202">
          <cell r="A202">
            <v>8240</v>
          </cell>
          <cell r="B202" t="str">
            <v>龙吟</v>
          </cell>
          <cell r="C202">
            <v>2</v>
          </cell>
          <cell r="D202">
            <v>8</v>
          </cell>
          <cell r="E202">
            <v>3</v>
          </cell>
          <cell r="F202">
            <v>10</v>
          </cell>
          <cell r="G202" t="str">
            <v>攻击+3552</v>
          </cell>
          <cell r="H202">
            <v>0</v>
          </cell>
          <cell r="I202">
            <v>2</v>
          </cell>
          <cell r="J202">
            <v>40960</v>
          </cell>
          <cell r="K202">
            <v>40800</v>
          </cell>
          <cell r="L202">
            <v>40960</v>
          </cell>
          <cell r="M202">
            <v>8250</v>
          </cell>
          <cell r="N202">
            <v>8240</v>
          </cell>
          <cell r="O202">
            <v>1</v>
          </cell>
          <cell r="P202">
            <v>2</v>
          </cell>
          <cell r="Q202">
            <v>3552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</row>
        <row r="203">
          <cell r="A203">
            <v>8340</v>
          </cell>
          <cell r="B203" t="str">
            <v>守御</v>
          </cell>
          <cell r="C203">
            <v>3</v>
          </cell>
          <cell r="D203">
            <v>1</v>
          </cell>
          <cell r="E203">
            <v>3</v>
          </cell>
          <cell r="F203">
            <v>10</v>
          </cell>
          <cell r="G203" t="str">
            <v>防御+208</v>
          </cell>
          <cell r="H203">
            <v>0</v>
          </cell>
          <cell r="I203">
            <v>3</v>
          </cell>
          <cell r="J203">
            <v>320</v>
          </cell>
          <cell r="K203">
            <v>160</v>
          </cell>
          <cell r="L203">
            <v>0</v>
          </cell>
          <cell r="M203">
            <v>0</v>
          </cell>
          <cell r="N203">
            <v>8340</v>
          </cell>
          <cell r="O203">
            <v>1</v>
          </cell>
          <cell r="P203">
            <v>3</v>
          </cell>
          <cell r="Q203">
            <v>208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</row>
        <row r="204">
          <cell r="A204">
            <v>8340</v>
          </cell>
          <cell r="B204" t="str">
            <v>守御</v>
          </cell>
          <cell r="C204">
            <v>3</v>
          </cell>
          <cell r="D204">
            <v>2</v>
          </cell>
          <cell r="E204">
            <v>3</v>
          </cell>
          <cell r="F204">
            <v>10</v>
          </cell>
          <cell r="G204" t="str">
            <v>防御+312</v>
          </cell>
          <cell r="H204">
            <v>0</v>
          </cell>
          <cell r="I204">
            <v>3</v>
          </cell>
          <cell r="J204">
            <v>640</v>
          </cell>
          <cell r="K204">
            <v>480</v>
          </cell>
          <cell r="L204">
            <v>0</v>
          </cell>
          <cell r="M204">
            <v>0</v>
          </cell>
          <cell r="N204">
            <v>8340</v>
          </cell>
          <cell r="O204">
            <v>1</v>
          </cell>
          <cell r="P204">
            <v>3</v>
          </cell>
          <cell r="Q204">
            <v>312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</row>
        <row r="205">
          <cell r="A205">
            <v>8340</v>
          </cell>
          <cell r="B205" t="str">
            <v>守御</v>
          </cell>
          <cell r="C205">
            <v>3</v>
          </cell>
          <cell r="D205">
            <v>3</v>
          </cell>
          <cell r="E205">
            <v>3</v>
          </cell>
          <cell r="F205">
            <v>10</v>
          </cell>
          <cell r="G205" t="str">
            <v>防御+468</v>
          </cell>
          <cell r="H205">
            <v>0</v>
          </cell>
          <cell r="I205">
            <v>3</v>
          </cell>
          <cell r="J205">
            <v>1280</v>
          </cell>
          <cell r="K205">
            <v>1120</v>
          </cell>
          <cell r="L205">
            <v>0</v>
          </cell>
          <cell r="M205">
            <v>0</v>
          </cell>
          <cell r="N205">
            <v>8340</v>
          </cell>
          <cell r="O205">
            <v>1</v>
          </cell>
          <cell r="P205">
            <v>3</v>
          </cell>
          <cell r="Q205">
            <v>468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</row>
        <row r="206">
          <cell r="A206">
            <v>8340</v>
          </cell>
          <cell r="B206" t="str">
            <v>守御</v>
          </cell>
          <cell r="C206">
            <v>3</v>
          </cell>
          <cell r="D206">
            <v>4</v>
          </cell>
          <cell r="E206">
            <v>3</v>
          </cell>
          <cell r="F206">
            <v>10</v>
          </cell>
          <cell r="G206" t="str">
            <v>防御+702</v>
          </cell>
          <cell r="H206">
            <v>0</v>
          </cell>
          <cell r="I206">
            <v>3</v>
          </cell>
          <cell r="J206">
            <v>2560</v>
          </cell>
          <cell r="K206">
            <v>2400</v>
          </cell>
          <cell r="L206">
            <v>0</v>
          </cell>
          <cell r="M206">
            <v>0</v>
          </cell>
          <cell r="N206">
            <v>8340</v>
          </cell>
          <cell r="O206">
            <v>1</v>
          </cell>
          <cell r="P206">
            <v>3</v>
          </cell>
          <cell r="Q206">
            <v>702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</row>
        <row r="207">
          <cell r="A207">
            <v>8340</v>
          </cell>
          <cell r="B207" t="str">
            <v>守御</v>
          </cell>
          <cell r="C207">
            <v>3</v>
          </cell>
          <cell r="D207">
            <v>5</v>
          </cell>
          <cell r="E207">
            <v>3</v>
          </cell>
          <cell r="F207">
            <v>10</v>
          </cell>
          <cell r="G207" t="str">
            <v>防御+1052</v>
          </cell>
          <cell r="H207">
            <v>0</v>
          </cell>
          <cell r="I207">
            <v>3</v>
          </cell>
          <cell r="J207">
            <v>5120</v>
          </cell>
          <cell r="K207">
            <v>4960</v>
          </cell>
          <cell r="L207">
            <v>0</v>
          </cell>
          <cell r="M207">
            <v>0</v>
          </cell>
          <cell r="N207">
            <v>8340</v>
          </cell>
          <cell r="O207">
            <v>1</v>
          </cell>
          <cell r="P207">
            <v>3</v>
          </cell>
          <cell r="Q207">
            <v>1052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</row>
        <row r="208">
          <cell r="A208">
            <v>8340</v>
          </cell>
          <cell r="B208" t="str">
            <v>守御</v>
          </cell>
          <cell r="C208">
            <v>3</v>
          </cell>
          <cell r="D208">
            <v>6</v>
          </cell>
          <cell r="E208">
            <v>3</v>
          </cell>
          <cell r="F208">
            <v>10</v>
          </cell>
          <cell r="G208" t="str">
            <v>防御+1579</v>
          </cell>
          <cell r="H208">
            <v>0</v>
          </cell>
          <cell r="I208">
            <v>3</v>
          </cell>
          <cell r="J208">
            <v>10240</v>
          </cell>
          <cell r="K208">
            <v>10080</v>
          </cell>
          <cell r="L208">
            <v>0</v>
          </cell>
          <cell r="M208">
            <v>0</v>
          </cell>
          <cell r="N208">
            <v>8340</v>
          </cell>
          <cell r="O208">
            <v>1</v>
          </cell>
          <cell r="P208">
            <v>3</v>
          </cell>
          <cell r="Q208">
            <v>1579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</row>
        <row r="209">
          <cell r="A209">
            <v>8340</v>
          </cell>
          <cell r="B209" t="str">
            <v>守御</v>
          </cell>
          <cell r="C209">
            <v>3</v>
          </cell>
          <cell r="D209">
            <v>7</v>
          </cell>
          <cell r="E209">
            <v>3</v>
          </cell>
          <cell r="F209">
            <v>10</v>
          </cell>
          <cell r="G209" t="str">
            <v>防御+2368</v>
          </cell>
          <cell r="H209">
            <v>0</v>
          </cell>
          <cell r="I209">
            <v>3</v>
          </cell>
          <cell r="J209">
            <v>20480</v>
          </cell>
          <cell r="K209">
            <v>20320</v>
          </cell>
          <cell r="L209">
            <v>0</v>
          </cell>
          <cell r="M209">
            <v>0</v>
          </cell>
          <cell r="N209">
            <v>8340</v>
          </cell>
          <cell r="O209">
            <v>1</v>
          </cell>
          <cell r="P209">
            <v>3</v>
          </cell>
          <cell r="Q209">
            <v>2368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</row>
        <row r="210">
          <cell r="A210">
            <v>8340</v>
          </cell>
          <cell r="B210" t="str">
            <v>守御</v>
          </cell>
          <cell r="C210">
            <v>3</v>
          </cell>
          <cell r="D210">
            <v>8</v>
          </cell>
          <cell r="E210">
            <v>3</v>
          </cell>
          <cell r="F210">
            <v>10</v>
          </cell>
          <cell r="G210" t="str">
            <v>防御+3552</v>
          </cell>
          <cell r="H210">
            <v>0</v>
          </cell>
          <cell r="I210">
            <v>3</v>
          </cell>
          <cell r="J210">
            <v>40960</v>
          </cell>
          <cell r="K210">
            <v>40800</v>
          </cell>
          <cell r="L210">
            <v>40960</v>
          </cell>
          <cell r="M210">
            <v>8350</v>
          </cell>
          <cell r="N210">
            <v>8340</v>
          </cell>
          <cell r="O210">
            <v>1</v>
          </cell>
          <cell r="P210">
            <v>3</v>
          </cell>
          <cell r="Q210">
            <v>3552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</row>
        <row r="211">
          <cell r="A211">
            <v>8440</v>
          </cell>
          <cell r="B211" t="str">
            <v>千眼</v>
          </cell>
          <cell r="C211">
            <v>4</v>
          </cell>
          <cell r="D211">
            <v>1</v>
          </cell>
          <cell r="E211">
            <v>3</v>
          </cell>
          <cell r="F211">
            <v>10</v>
          </cell>
          <cell r="G211" t="str">
            <v>命中值+612</v>
          </cell>
          <cell r="H211">
            <v>0</v>
          </cell>
          <cell r="I211">
            <v>4</v>
          </cell>
          <cell r="J211">
            <v>320</v>
          </cell>
          <cell r="K211">
            <v>160</v>
          </cell>
          <cell r="L211">
            <v>0</v>
          </cell>
          <cell r="M211">
            <v>0</v>
          </cell>
          <cell r="N211">
            <v>8440</v>
          </cell>
          <cell r="O211">
            <v>1</v>
          </cell>
          <cell r="P211">
            <v>6</v>
          </cell>
          <cell r="Q211">
            <v>612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</row>
        <row r="212">
          <cell r="A212">
            <v>8440</v>
          </cell>
          <cell r="B212" t="str">
            <v>千眼</v>
          </cell>
          <cell r="C212">
            <v>4</v>
          </cell>
          <cell r="D212">
            <v>2</v>
          </cell>
          <cell r="E212">
            <v>3</v>
          </cell>
          <cell r="F212">
            <v>10</v>
          </cell>
          <cell r="G212" t="str">
            <v>命中值+918</v>
          </cell>
          <cell r="H212">
            <v>0</v>
          </cell>
          <cell r="I212">
            <v>4</v>
          </cell>
          <cell r="J212">
            <v>640</v>
          </cell>
          <cell r="K212">
            <v>480</v>
          </cell>
          <cell r="L212">
            <v>0</v>
          </cell>
          <cell r="M212">
            <v>0</v>
          </cell>
          <cell r="N212">
            <v>8440</v>
          </cell>
          <cell r="O212">
            <v>1</v>
          </cell>
          <cell r="P212">
            <v>6</v>
          </cell>
          <cell r="Q212">
            <v>918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</row>
        <row r="213">
          <cell r="A213">
            <v>8440</v>
          </cell>
          <cell r="B213" t="str">
            <v>千眼</v>
          </cell>
          <cell r="C213">
            <v>4</v>
          </cell>
          <cell r="D213">
            <v>3</v>
          </cell>
          <cell r="E213">
            <v>3</v>
          </cell>
          <cell r="F213">
            <v>10</v>
          </cell>
          <cell r="G213" t="str">
            <v>命中值+1377</v>
          </cell>
          <cell r="H213">
            <v>0</v>
          </cell>
          <cell r="I213">
            <v>4</v>
          </cell>
          <cell r="J213">
            <v>1280</v>
          </cell>
          <cell r="K213">
            <v>1120</v>
          </cell>
          <cell r="L213">
            <v>0</v>
          </cell>
          <cell r="M213">
            <v>0</v>
          </cell>
          <cell r="N213">
            <v>8440</v>
          </cell>
          <cell r="O213">
            <v>1</v>
          </cell>
          <cell r="P213">
            <v>6</v>
          </cell>
          <cell r="Q213">
            <v>1377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</row>
        <row r="214">
          <cell r="A214">
            <v>8440</v>
          </cell>
          <cell r="B214" t="str">
            <v>千眼</v>
          </cell>
          <cell r="C214">
            <v>4</v>
          </cell>
          <cell r="D214">
            <v>4</v>
          </cell>
          <cell r="E214">
            <v>3</v>
          </cell>
          <cell r="F214">
            <v>10</v>
          </cell>
          <cell r="G214" t="str">
            <v>命中值+2065</v>
          </cell>
          <cell r="H214">
            <v>0</v>
          </cell>
          <cell r="I214">
            <v>4</v>
          </cell>
          <cell r="J214">
            <v>2560</v>
          </cell>
          <cell r="K214">
            <v>2400</v>
          </cell>
          <cell r="L214">
            <v>0</v>
          </cell>
          <cell r="M214">
            <v>0</v>
          </cell>
          <cell r="N214">
            <v>8440</v>
          </cell>
          <cell r="O214">
            <v>1</v>
          </cell>
          <cell r="P214">
            <v>6</v>
          </cell>
          <cell r="Q214">
            <v>2065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</row>
        <row r="215">
          <cell r="A215">
            <v>8440</v>
          </cell>
          <cell r="B215" t="str">
            <v>千眼</v>
          </cell>
          <cell r="C215">
            <v>4</v>
          </cell>
          <cell r="D215">
            <v>5</v>
          </cell>
          <cell r="E215">
            <v>3</v>
          </cell>
          <cell r="F215">
            <v>10</v>
          </cell>
          <cell r="G215" t="str">
            <v>命中值+3098</v>
          </cell>
          <cell r="H215">
            <v>0</v>
          </cell>
          <cell r="I215">
            <v>4</v>
          </cell>
          <cell r="J215">
            <v>5120</v>
          </cell>
          <cell r="K215">
            <v>4960</v>
          </cell>
          <cell r="L215">
            <v>0</v>
          </cell>
          <cell r="M215">
            <v>0</v>
          </cell>
          <cell r="N215">
            <v>8440</v>
          </cell>
          <cell r="O215">
            <v>1</v>
          </cell>
          <cell r="P215">
            <v>6</v>
          </cell>
          <cell r="Q215">
            <v>3098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</row>
        <row r="216">
          <cell r="A216">
            <v>8440</v>
          </cell>
          <cell r="B216" t="str">
            <v>千眼</v>
          </cell>
          <cell r="C216">
            <v>4</v>
          </cell>
          <cell r="D216">
            <v>6</v>
          </cell>
          <cell r="E216">
            <v>3</v>
          </cell>
          <cell r="F216">
            <v>10</v>
          </cell>
          <cell r="G216" t="str">
            <v>命中值+4647</v>
          </cell>
          <cell r="H216">
            <v>0</v>
          </cell>
          <cell r="I216">
            <v>4</v>
          </cell>
          <cell r="J216">
            <v>10240</v>
          </cell>
          <cell r="K216">
            <v>10080</v>
          </cell>
          <cell r="L216">
            <v>0</v>
          </cell>
          <cell r="M216">
            <v>0</v>
          </cell>
          <cell r="N216">
            <v>8440</v>
          </cell>
          <cell r="O216">
            <v>1</v>
          </cell>
          <cell r="P216">
            <v>6</v>
          </cell>
          <cell r="Q216">
            <v>4647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</row>
        <row r="217">
          <cell r="A217">
            <v>8440</v>
          </cell>
          <cell r="B217" t="str">
            <v>千眼</v>
          </cell>
          <cell r="C217">
            <v>4</v>
          </cell>
          <cell r="D217">
            <v>7</v>
          </cell>
          <cell r="E217">
            <v>3</v>
          </cell>
          <cell r="F217">
            <v>10</v>
          </cell>
          <cell r="G217" t="str">
            <v>命中值+6971</v>
          </cell>
          <cell r="H217">
            <v>0</v>
          </cell>
          <cell r="I217">
            <v>4</v>
          </cell>
          <cell r="J217">
            <v>20480</v>
          </cell>
          <cell r="K217">
            <v>20320</v>
          </cell>
          <cell r="L217">
            <v>0</v>
          </cell>
          <cell r="M217">
            <v>0</v>
          </cell>
          <cell r="N217">
            <v>8440</v>
          </cell>
          <cell r="O217">
            <v>1</v>
          </cell>
          <cell r="P217">
            <v>6</v>
          </cell>
          <cell r="Q217">
            <v>6971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</row>
        <row r="218">
          <cell r="A218">
            <v>8440</v>
          </cell>
          <cell r="B218" t="str">
            <v>千眼</v>
          </cell>
          <cell r="C218">
            <v>4</v>
          </cell>
          <cell r="D218">
            <v>8</v>
          </cell>
          <cell r="E218">
            <v>3</v>
          </cell>
          <cell r="F218">
            <v>10</v>
          </cell>
          <cell r="G218" t="str">
            <v>命中值+10456</v>
          </cell>
          <cell r="H218">
            <v>0</v>
          </cell>
          <cell r="I218">
            <v>4</v>
          </cell>
          <cell r="J218">
            <v>40960</v>
          </cell>
          <cell r="K218">
            <v>40800</v>
          </cell>
          <cell r="L218">
            <v>40960</v>
          </cell>
          <cell r="M218">
            <v>8450</v>
          </cell>
          <cell r="N218">
            <v>8440</v>
          </cell>
          <cell r="O218">
            <v>1</v>
          </cell>
          <cell r="P218">
            <v>6</v>
          </cell>
          <cell r="Q218">
            <v>10456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</row>
        <row r="219">
          <cell r="A219">
            <v>8540</v>
          </cell>
          <cell r="B219" t="str">
            <v>逍遥</v>
          </cell>
          <cell r="C219">
            <v>5</v>
          </cell>
          <cell r="D219">
            <v>1</v>
          </cell>
          <cell r="E219">
            <v>3</v>
          </cell>
          <cell r="F219">
            <v>10</v>
          </cell>
          <cell r="G219" t="str">
            <v>闪避值+612</v>
          </cell>
          <cell r="H219">
            <v>0</v>
          </cell>
          <cell r="I219">
            <v>5</v>
          </cell>
          <cell r="J219">
            <v>320</v>
          </cell>
          <cell r="K219">
            <v>160</v>
          </cell>
          <cell r="L219">
            <v>0</v>
          </cell>
          <cell r="M219">
            <v>0</v>
          </cell>
          <cell r="N219">
            <v>8140</v>
          </cell>
          <cell r="O219">
            <v>1</v>
          </cell>
          <cell r="P219">
            <v>7</v>
          </cell>
          <cell r="Q219">
            <v>612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</row>
        <row r="220">
          <cell r="A220">
            <v>8540</v>
          </cell>
          <cell r="B220" t="str">
            <v>逍遥</v>
          </cell>
          <cell r="C220">
            <v>5</v>
          </cell>
          <cell r="D220">
            <v>2</v>
          </cell>
          <cell r="E220">
            <v>3</v>
          </cell>
          <cell r="F220">
            <v>10</v>
          </cell>
          <cell r="G220" t="str">
            <v>闪避值+918</v>
          </cell>
          <cell r="H220">
            <v>0</v>
          </cell>
          <cell r="I220">
            <v>5</v>
          </cell>
          <cell r="J220">
            <v>640</v>
          </cell>
          <cell r="K220">
            <v>480</v>
          </cell>
          <cell r="L220">
            <v>0</v>
          </cell>
          <cell r="M220">
            <v>0</v>
          </cell>
          <cell r="N220">
            <v>8140</v>
          </cell>
          <cell r="O220">
            <v>1</v>
          </cell>
          <cell r="P220">
            <v>7</v>
          </cell>
          <cell r="Q220">
            <v>918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</row>
        <row r="221">
          <cell r="A221">
            <v>8540</v>
          </cell>
          <cell r="B221" t="str">
            <v>逍遥</v>
          </cell>
          <cell r="C221">
            <v>5</v>
          </cell>
          <cell r="D221">
            <v>3</v>
          </cell>
          <cell r="E221">
            <v>3</v>
          </cell>
          <cell r="F221">
            <v>10</v>
          </cell>
          <cell r="G221" t="str">
            <v>闪避值+1377</v>
          </cell>
          <cell r="H221">
            <v>0</v>
          </cell>
          <cell r="I221">
            <v>5</v>
          </cell>
          <cell r="J221">
            <v>1280</v>
          </cell>
          <cell r="K221">
            <v>1120</v>
          </cell>
          <cell r="L221">
            <v>0</v>
          </cell>
          <cell r="M221">
            <v>0</v>
          </cell>
          <cell r="N221">
            <v>8140</v>
          </cell>
          <cell r="O221">
            <v>1</v>
          </cell>
          <cell r="P221">
            <v>7</v>
          </cell>
          <cell r="Q221">
            <v>1377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</row>
        <row r="222">
          <cell r="A222">
            <v>8540</v>
          </cell>
          <cell r="B222" t="str">
            <v>逍遥</v>
          </cell>
          <cell r="C222">
            <v>5</v>
          </cell>
          <cell r="D222">
            <v>4</v>
          </cell>
          <cell r="E222">
            <v>3</v>
          </cell>
          <cell r="F222">
            <v>10</v>
          </cell>
          <cell r="G222" t="str">
            <v>闪避值+2065</v>
          </cell>
          <cell r="H222">
            <v>0</v>
          </cell>
          <cell r="I222">
            <v>5</v>
          </cell>
          <cell r="J222">
            <v>2560</v>
          </cell>
          <cell r="K222">
            <v>2400</v>
          </cell>
          <cell r="L222">
            <v>0</v>
          </cell>
          <cell r="M222">
            <v>0</v>
          </cell>
          <cell r="N222">
            <v>8140</v>
          </cell>
          <cell r="O222">
            <v>1</v>
          </cell>
          <cell r="P222">
            <v>7</v>
          </cell>
          <cell r="Q222">
            <v>2065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</row>
        <row r="223">
          <cell r="A223">
            <v>8540</v>
          </cell>
          <cell r="B223" t="str">
            <v>逍遥</v>
          </cell>
          <cell r="C223">
            <v>5</v>
          </cell>
          <cell r="D223">
            <v>5</v>
          </cell>
          <cell r="E223">
            <v>3</v>
          </cell>
          <cell r="F223">
            <v>10</v>
          </cell>
          <cell r="G223" t="str">
            <v>闪避值+3098</v>
          </cell>
          <cell r="H223">
            <v>0</v>
          </cell>
          <cell r="I223">
            <v>5</v>
          </cell>
          <cell r="J223">
            <v>5120</v>
          </cell>
          <cell r="K223">
            <v>4960</v>
          </cell>
          <cell r="L223">
            <v>0</v>
          </cell>
          <cell r="M223">
            <v>0</v>
          </cell>
          <cell r="N223">
            <v>8140</v>
          </cell>
          <cell r="O223">
            <v>1</v>
          </cell>
          <cell r="P223">
            <v>7</v>
          </cell>
          <cell r="Q223">
            <v>3098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</row>
        <row r="224">
          <cell r="A224">
            <v>8540</v>
          </cell>
          <cell r="B224" t="str">
            <v>逍遥</v>
          </cell>
          <cell r="C224">
            <v>5</v>
          </cell>
          <cell r="D224">
            <v>6</v>
          </cell>
          <cell r="E224">
            <v>3</v>
          </cell>
          <cell r="F224">
            <v>10</v>
          </cell>
          <cell r="G224" t="str">
            <v>闪避值+4647</v>
          </cell>
          <cell r="H224">
            <v>0</v>
          </cell>
          <cell r="I224">
            <v>5</v>
          </cell>
          <cell r="J224">
            <v>10240</v>
          </cell>
          <cell r="K224">
            <v>10080</v>
          </cell>
          <cell r="L224">
            <v>0</v>
          </cell>
          <cell r="M224">
            <v>0</v>
          </cell>
          <cell r="N224">
            <v>8140</v>
          </cell>
          <cell r="O224">
            <v>1</v>
          </cell>
          <cell r="P224">
            <v>7</v>
          </cell>
          <cell r="Q224">
            <v>4647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</row>
        <row r="225">
          <cell r="A225">
            <v>8540</v>
          </cell>
          <cell r="B225" t="str">
            <v>逍遥</v>
          </cell>
          <cell r="C225">
            <v>5</v>
          </cell>
          <cell r="D225">
            <v>7</v>
          </cell>
          <cell r="E225">
            <v>3</v>
          </cell>
          <cell r="F225">
            <v>10</v>
          </cell>
          <cell r="G225" t="str">
            <v>闪避值+6971</v>
          </cell>
          <cell r="H225">
            <v>0</v>
          </cell>
          <cell r="I225">
            <v>5</v>
          </cell>
          <cell r="J225">
            <v>20480</v>
          </cell>
          <cell r="K225">
            <v>20320</v>
          </cell>
          <cell r="L225">
            <v>0</v>
          </cell>
          <cell r="M225">
            <v>0</v>
          </cell>
          <cell r="N225">
            <v>8140</v>
          </cell>
          <cell r="O225">
            <v>1</v>
          </cell>
          <cell r="P225">
            <v>7</v>
          </cell>
          <cell r="Q225">
            <v>6971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</row>
        <row r="226">
          <cell r="A226">
            <v>8540</v>
          </cell>
          <cell r="B226" t="str">
            <v>逍遥</v>
          </cell>
          <cell r="C226">
            <v>5</v>
          </cell>
          <cell r="D226">
            <v>8</v>
          </cell>
          <cell r="E226">
            <v>3</v>
          </cell>
          <cell r="F226">
            <v>10</v>
          </cell>
          <cell r="G226" t="str">
            <v>闪避值+10456</v>
          </cell>
          <cell r="H226">
            <v>0</v>
          </cell>
          <cell r="I226">
            <v>5</v>
          </cell>
          <cell r="J226">
            <v>40960</v>
          </cell>
          <cell r="K226">
            <v>40800</v>
          </cell>
          <cell r="L226">
            <v>40960</v>
          </cell>
          <cell r="M226">
            <v>8550</v>
          </cell>
          <cell r="N226">
            <v>8140</v>
          </cell>
          <cell r="O226">
            <v>1</v>
          </cell>
          <cell r="P226">
            <v>7</v>
          </cell>
          <cell r="Q226">
            <v>10456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</row>
        <row r="227">
          <cell r="A227">
            <v>8640</v>
          </cell>
          <cell r="B227" t="str">
            <v>流离</v>
          </cell>
          <cell r="C227">
            <v>6</v>
          </cell>
          <cell r="D227">
            <v>1</v>
          </cell>
          <cell r="E227">
            <v>3</v>
          </cell>
          <cell r="F227">
            <v>10</v>
          </cell>
          <cell r="G227" t="str">
            <v>韧性值+1156</v>
          </cell>
          <cell r="H227">
            <v>0</v>
          </cell>
          <cell r="I227">
            <v>6</v>
          </cell>
          <cell r="J227">
            <v>320</v>
          </cell>
          <cell r="K227">
            <v>160</v>
          </cell>
          <cell r="L227">
            <v>0</v>
          </cell>
          <cell r="M227">
            <v>0</v>
          </cell>
          <cell r="N227">
            <v>8240</v>
          </cell>
          <cell r="O227">
            <v>1</v>
          </cell>
          <cell r="P227">
            <v>9</v>
          </cell>
          <cell r="Q227">
            <v>1156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</row>
        <row r="228">
          <cell r="A228">
            <v>8640</v>
          </cell>
          <cell r="B228" t="str">
            <v>流离</v>
          </cell>
          <cell r="C228">
            <v>6</v>
          </cell>
          <cell r="D228">
            <v>2</v>
          </cell>
          <cell r="E228">
            <v>3</v>
          </cell>
          <cell r="F228">
            <v>10</v>
          </cell>
          <cell r="G228" t="str">
            <v>韧性值+1734</v>
          </cell>
          <cell r="H228">
            <v>0</v>
          </cell>
          <cell r="I228">
            <v>6</v>
          </cell>
          <cell r="J228">
            <v>640</v>
          </cell>
          <cell r="K228">
            <v>480</v>
          </cell>
          <cell r="L228">
            <v>0</v>
          </cell>
          <cell r="M228">
            <v>0</v>
          </cell>
          <cell r="N228">
            <v>8240</v>
          </cell>
          <cell r="O228">
            <v>1</v>
          </cell>
          <cell r="P228">
            <v>9</v>
          </cell>
          <cell r="Q228">
            <v>1734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</row>
        <row r="229">
          <cell r="A229">
            <v>8640</v>
          </cell>
          <cell r="B229" t="str">
            <v>流离</v>
          </cell>
          <cell r="C229">
            <v>6</v>
          </cell>
          <cell r="D229">
            <v>3</v>
          </cell>
          <cell r="E229">
            <v>3</v>
          </cell>
          <cell r="F229">
            <v>10</v>
          </cell>
          <cell r="G229" t="str">
            <v>韧性值+2601</v>
          </cell>
          <cell r="H229">
            <v>0</v>
          </cell>
          <cell r="I229">
            <v>6</v>
          </cell>
          <cell r="J229">
            <v>1280</v>
          </cell>
          <cell r="K229">
            <v>1120</v>
          </cell>
          <cell r="L229">
            <v>0</v>
          </cell>
          <cell r="M229">
            <v>0</v>
          </cell>
          <cell r="N229">
            <v>8240</v>
          </cell>
          <cell r="O229">
            <v>1</v>
          </cell>
          <cell r="P229">
            <v>9</v>
          </cell>
          <cell r="Q229">
            <v>2601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</row>
        <row r="230">
          <cell r="A230">
            <v>8640</v>
          </cell>
          <cell r="B230" t="str">
            <v>流离</v>
          </cell>
          <cell r="C230">
            <v>6</v>
          </cell>
          <cell r="D230">
            <v>4</v>
          </cell>
          <cell r="E230">
            <v>3</v>
          </cell>
          <cell r="F230">
            <v>10</v>
          </cell>
          <cell r="G230" t="str">
            <v>韧性值+3902</v>
          </cell>
          <cell r="H230">
            <v>0</v>
          </cell>
          <cell r="I230">
            <v>6</v>
          </cell>
          <cell r="J230">
            <v>2560</v>
          </cell>
          <cell r="K230">
            <v>2400</v>
          </cell>
          <cell r="L230">
            <v>0</v>
          </cell>
          <cell r="M230">
            <v>0</v>
          </cell>
          <cell r="N230">
            <v>8240</v>
          </cell>
          <cell r="O230">
            <v>1</v>
          </cell>
          <cell r="P230">
            <v>9</v>
          </cell>
          <cell r="Q230">
            <v>3902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</row>
        <row r="231">
          <cell r="A231">
            <v>8640</v>
          </cell>
          <cell r="B231" t="str">
            <v>流离</v>
          </cell>
          <cell r="C231">
            <v>6</v>
          </cell>
          <cell r="D231">
            <v>5</v>
          </cell>
          <cell r="E231">
            <v>3</v>
          </cell>
          <cell r="F231">
            <v>10</v>
          </cell>
          <cell r="G231" t="str">
            <v>韧性值+5852</v>
          </cell>
          <cell r="H231">
            <v>0</v>
          </cell>
          <cell r="I231">
            <v>6</v>
          </cell>
          <cell r="J231">
            <v>5120</v>
          </cell>
          <cell r="K231">
            <v>4960</v>
          </cell>
          <cell r="L231">
            <v>0</v>
          </cell>
          <cell r="M231">
            <v>0</v>
          </cell>
          <cell r="N231">
            <v>8240</v>
          </cell>
          <cell r="O231">
            <v>1</v>
          </cell>
          <cell r="P231">
            <v>9</v>
          </cell>
          <cell r="Q231">
            <v>5852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</row>
        <row r="232">
          <cell r="A232">
            <v>8640</v>
          </cell>
          <cell r="B232" t="str">
            <v>流离</v>
          </cell>
          <cell r="C232">
            <v>6</v>
          </cell>
          <cell r="D232">
            <v>6</v>
          </cell>
          <cell r="E232">
            <v>3</v>
          </cell>
          <cell r="F232">
            <v>10</v>
          </cell>
          <cell r="G232" t="str">
            <v>韧性值+8779</v>
          </cell>
          <cell r="H232">
            <v>0</v>
          </cell>
          <cell r="I232">
            <v>6</v>
          </cell>
          <cell r="J232">
            <v>10240</v>
          </cell>
          <cell r="K232">
            <v>10080</v>
          </cell>
          <cell r="L232">
            <v>0</v>
          </cell>
          <cell r="M232">
            <v>0</v>
          </cell>
          <cell r="N232">
            <v>8240</v>
          </cell>
          <cell r="O232">
            <v>1</v>
          </cell>
          <cell r="P232">
            <v>9</v>
          </cell>
          <cell r="Q232">
            <v>8779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</row>
        <row r="233">
          <cell r="A233">
            <v>8640</v>
          </cell>
          <cell r="B233" t="str">
            <v>流离</v>
          </cell>
          <cell r="C233">
            <v>6</v>
          </cell>
          <cell r="D233">
            <v>7</v>
          </cell>
          <cell r="E233">
            <v>3</v>
          </cell>
          <cell r="F233">
            <v>10</v>
          </cell>
          <cell r="G233" t="str">
            <v>韧性值+13168</v>
          </cell>
          <cell r="H233">
            <v>0</v>
          </cell>
          <cell r="I233">
            <v>6</v>
          </cell>
          <cell r="J233">
            <v>20480</v>
          </cell>
          <cell r="K233">
            <v>20320</v>
          </cell>
          <cell r="L233">
            <v>0</v>
          </cell>
          <cell r="M233">
            <v>0</v>
          </cell>
          <cell r="N233">
            <v>8240</v>
          </cell>
          <cell r="O233">
            <v>1</v>
          </cell>
          <cell r="P233">
            <v>9</v>
          </cell>
          <cell r="Q233">
            <v>13168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</row>
        <row r="234">
          <cell r="A234">
            <v>8640</v>
          </cell>
          <cell r="B234" t="str">
            <v>流离</v>
          </cell>
          <cell r="C234">
            <v>6</v>
          </cell>
          <cell r="D234">
            <v>8</v>
          </cell>
          <cell r="E234">
            <v>3</v>
          </cell>
          <cell r="F234">
            <v>10</v>
          </cell>
          <cell r="G234" t="str">
            <v>韧性值+19752</v>
          </cell>
          <cell r="H234">
            <v>0</v>
          </cell>
          <cell r="I234">
            <v>6</v>
          </cell>
          <cell r="J234">
            <v>40960</v>
          </cell>
          <cell r="K234">
            <v>40800</v>
          </cell>
          <cell r="L234">
            <v>40960</v>
          </cell>
          <cell r="M234">
            <v>8650</v>
          </cell>
          <cell r="N234">
            <v>8240</v>
          </cell>
          <cell r="O234">
            <v>1</v>
          </cell>
          <cell r="P234">
            <v>9</v>
          </cell>
          <cell r="Q234">
            <v>19752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</row>
        <row r="235">
          <cell r="A235">
            <v>8740</v>
          </cell>
          <cell r="B235" t="str">
            <v>夺魄</v>
          </cell>
          <cell r="C235">
            <v>7</v>
          </cell>
          <cell r="D235">
            <v>1</v>
          </cell>
          <cell r="E235">
            <v>3</v>
          </cell>
          <cell r="F235">
            <v>10</v>
          </cell>
          <cell r="G235" t="str">
            <v>暴击值+1156</v>
          </cell>
          <cell r="H235">
            <v>0</v>
          </cell>
          <cell r="I235">
            <v>7</v>
          </cell>
          <cell r="J235">
            <v>320</v>
          </cell>
          <cell r="K235">
            <v>160</v>
          </cell>
          <cell r="L235">
            <v>0</v>
          </cell>
          <cell r="M235">
            <v>0</v>
          </cell>
          <cell r="N235">
            <v>8340</v>
          </cell>
          <cell r="O235">
            <v>1</v>
          </cell>
          <cell r="P235">
            <v>8</v>
          </cell>
          <cell r="Q235">
            <v>1156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</row>
        <row r="236">
          <cell r="A236">
            <v>8740</v>
          </cell>
          <cell r="B236" t="str">
            <v>夺魄</v>
          </cell>
          <cell r="C236">
            <v>7</v>
          </cell>
          <cell r="D236">
            <v>2</v>
          </cell>
          <cell r="E236">
            <v>3</v>
          </cell>
          <cell r="F236">
            <v>10</v>
          </cell>
          <cell r="G236" t="str">
            <v>暴击值+1734</v>
          </cell>
          <cell r="H236">
            <v>0</v>
          </cell>
          <cell r="I236">
            <v>7</v>
          </cell>
          <cell r="J236">
            <v>640</v>
          </cell>
          <cell r="K236">
            <v>480</v>
          </cell>
          <cell r="L236">
            <v>0</v>
          </cell>
          <cell r="M236">
            <v>0</v>
          </cell>
          <cell r="N236">
            <v>8340</v>
          </cell>
          <cell r="O236">
            <v>1</v>
          </cell>
          <cell r="P236">
            <v>8</v>
          </cell>
          <cell r="Q236">
            <v>1734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</row>
        <row r="237">
          <cell r="A237">
            <v>8740</v>
          </cell>
          <cell r="B237" t="str">
            <v>夺魄</v>
          </cell>
          <cell r="C237">
            <v>7</v>
          </cell>
          <cell r="D237">
            <v>3</v>
          </cell>
          <cell r="E237">
            <v>3</v>
          </cell>
          <cell r="F237">
            <v>10</v>
          </cell>
          <cell r="G237" t="str">
            <v>暴击值+2601</v>
          </cell>
          <cell r="H237">
            <v>0</v>
          </cell>
          <cell r="I237">
            <v>7</v>
          </cell>
          <cell r="J237">
            <v>1280</v>
          </cell>
          <cell r="K237">
            <v>1120</v>
          </cell>
          <cell r="L237">
            <v>0</v>
          </cell>
          <cell r="M237">
            <v>0</v>
          </cell>
          <cell r="N237">
            <v>8340</v>
          </cell>
          <cell r="O237">
            <v>1</v>
          </cell>
          <cell r="P237">
            <v>8</v>
          </cell>
          <cell r="Q237">
            <v>2601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</row>
        <row r="238">
          <cell r="A238">
            <v>8740</v>
          </cell>
          <cell r="B238" t="str">
            <v>夺魄</v>
          </cell>
          <cell r="C238">
            <v>7</v>
          </cell>
          <cell r="D238">
            <v>4</v>
          </cell>
          <cell r="E238">
            <v>3</v>
          </cell>
          <cell r="F238">
            <v>10</v>
          </cell>
          <cell r="G238" t="str">
            <v>暴击值+3902</v>
          </cell>
          <cell r="H238">
            <v>0</v>
          </cell>
          <cell r="I238">
            <v>7</v>
          </cell>
          <cell r="J238">
            <v>2560</v>
          </cell>
          <cell r="K238">
            <v>2400</v>
          </cell>
          <cell r="L238">
            <v>0</v>
          </cell>
          <cell r="M238">
            <v>0</v>
          </cell>
          <cell r="N238">
            <v>8340</v>
          </cell>
          <cell r="O238">
            <v>1</v>
          </cell>
          <cell r="P238">
            <v>8</v>
          </cell>
          <cell r="Q238">
            <v>3902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</row>
        <row r="239">
          <cell r="A239">
            <v>8740</v>
          </cell>
          <cell r="B239" t="str">
            <v>夺魄</v>
          </cell>
          <cell r="C239">
            <v>7</v>
          </cell>
          <cell r="D239">
            <v>5</v>
          </cell>
          <cell r="E239">
            <v>3</v>
          </cell>
          <cell r="F239">
            <v>10</v>
          </cell>
          <cell r="G239" t="str">
            <v>暴击值+5852</v>
          </cell>
          <cell r="H239">
            <v>0</v>
          </cell>
          <cell r="I239">
            <v>7</v>
          </cell>
          <cell r="J239">
            <v>5120</v>
          </cell>
          <cell r="K239">
            <v>4960</v>
          </cell>
          <cell r="L239">
            <v>0</v>
          </cell>
          <cell r="M239">
            <v>0</v>
          </cell>
          <cell r="N239">
            <v>8340</v>
          </cell>
          <cell r="O239">
            <v>1</v>
          </cell>
          <cell r="P239">
            <v>8</v>
          </cell>
          <cell r="Q239">
            <v>5852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</row>
        <row r="240">
          <cell r="A240">
            <v>8740</v>
          </cell>
          <cell r="B240" t="str">
            <v>夺魄</v>
          </cell>
          <cell r="C240">
            <v>7</v>
          </cell>
          <cell r="D240">
            <v>6</v>
          </cell>
          <cell r="E240">
            <v>3</v>
          </cell>
          <cell r="F240">
            <v>10</v>
          </cell>
          <cell r="G240" t="str">
            <v>暴击值+8779</v>
          </cell>
          <cell r="H240">
            <v>0</v>
          </cell>
          <cell r="I240">
            <v>7</v>
          </cell>
          <cell r="J240">
            <v>10240</v>
          </cell>
          <cell r="K240">
            <v>10080</v>
          </cell>
          <cell r="L240">
            <v>0</v>
          </cell>
          <cell r="M240">
            <v>0</v>
          </cell>
          <cell r="N240">
            <v>8340</v>
          </cell>
          <cell r="O240">
            <v>1</v>
          </cell>
          <cell r="P240">
            <v>8</v>
          </cell>
          <cell r="Q240">
            <v>8779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</row>
        <row r="241">
          <cell r="A241">
            <v>8740</v>
          </cell>
          <cell r="B241" t="str">
            <v>夺魄</v>
          </cell>
          <cell r="C241">
            <v>7</v>
          </cell>
          <cell r="D241">
            <v>7</v>
          </cell>
          <cell r="E241">
            <v>3</v>
          </cell>
          <cell r="F241">
            <v>10</v>
          </cell>
          <cell r="G241" t="str">
            <v>暴击值+13168</v>
          </cell>
          <cell r="H241">
            <v>0</v>
          </cell>
          <cell r="I241">
            <v>7</v>
          </cell>
          <cell r="J241">
            <v>20480</v>
          </cell>
          <cell r="K241">
            <v>20320</v>
          </cell>
          <cell r="L241">
            <v>0</v>
          </cell>
          <cell r="M241">
            <v>0</v>
          </cell>
          <cell r="N241">
            <v>8340</v>
          </cell>
          <cell r="O241">
            <v>1</v>
          </cell>
          <cell r="P241">
            <v>8</v>
          </cell>
          <cell r="Q241">
            <v>13168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</row>
        <row r="242">
          <cell r="A242">
            <v>8740</v>
          </cell>
          <cell r="B242" t="str">
            <v>夺魄</v>
          </cell>
          <cell r="C242">
            <v>7</v>
          </cell>
          <cell r="D242">
            <v>8</v>
          </cell>
          <cell r="E242">
            <v>3</v>
          </cell>
          <cell r="F242">
            <v>10</v>
          </cell>
          <cell r="G242" t="str">
            <v>暴击值+19752</v>
          </cell>
          <cell r="H242">
            <v>0</v>
          </cell>
          <cell r="I242">
            <v>7</v>
          </cell>
          <cell r="J242">
            <v>40960</v>
          </cell>
          <cell r="K242">
            <v>40800</v>
          </cell>
          <cell r="L242">
            <v>40960</v>
          </cell>
          <cell r="M242">
            <v>8750</v>
          </cell>
          <cell r="N242">
            <v>8340</v>
          </cell>
          <cell r="O242">
            <v>1</v>
          </cell>
          <cell r="P242">
            <v>8</v>
          </cell>
          <cell r="Q242">
            <v>19752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</row>
        <row r="243">
          <cell r="A243">
            <v>8840</v>
          </cell>
          <cell r="B243" t="str">
            <v>审判</v>
          </cell>
          <cell r="C243">
            <v>8</v>
          </cell>
          <cell r="D243">
            <v>1</v>
          </cell>
          <cell r="E243">
            <v>3</v>
          </cell>
          <cell r="F243">
            <v>10</v>
          </cell>
          <cell r="G243" t="str">
            <v>暴击倍数+1667,攻击+104</v>
          </cell>
          <cell r="H243">
            <v>0</v>
          </cell>
          <cell r="I243">
            <v>8</v>
          </cell>
          <cell r="J243">
            <v>320</v>
          </cell>
          <cell r="K243">
            <v>160</v>
          </cell>
          <cell r="L243">
            <v>0</v>
          </cell>
          <cell r="M243">
            <v>0</v>
          </cell>
          <cell r="N243">
            <v>8440</v>
          </cell>
          <cell r="O243">
            <v>2</v>
          </cell>
          <cell r="P243">
            <v>10</v>
          </cell>
          <cell r="Q243">
            <v>1667</v>
          </cell>
          <cell r="R243">
            <v>2</v>
          </cell>
          <cell r="S243">
            <v>104</v>
          </cell>
          <cell r="T243">
            <v>0</v>
          </cell>
          <cell r="U243">
            <v>0</v>
          </cell>
        </row>
        <row r="244">
          <cell r="A244">
            <v>8840</v>
          </cell>
          <cell r="B244" t="str">
            <v>审判</v>
          </cell>
          <cell r="C244">
            <v>8</v>
          </cell>
          <cell r="D244">
            <v>2</v>
          </cell>
          <cell r="E244">
            <v>3</v>
          </cell>
          <cell r="F244">
            <v>10</v>
          </cell>
          <cell r="G244" t="str">
            <v>暴击倍数+3334,攻击+156</v>
          </cell>
          <cell r="H244">
            <v>0</v>
          </cell>
          <cell r="I244">
            <v>8</v>
          </cell>
          <cell r="J244">
            <v>640</v>
          </cell>
          <cell r="K244">
            <v>480</v>
          </cell>
          <cell r="L244">
            <v>0</v>
          </cell>
          <cell r="M244">
            <v>0</v>
          </cell>
          <cell r="N244">
            <v>8440</v>
          </cell>
          <cell r="O244">
            <v>2</v>
          </cell>
          <cell r="P244">
            <v>10</v>
          </cell>
          <cell r="Q244">
            <v>3334</v>
          </cell>
          <cell r="R244">
            <v>2</v>
          </cell>
          <cell r="S244">
            <v>156</v>
          </cell>
          <cell r="T244">
            <v>0</v>
          </cell>
          <cell r="U244">
            <v>0</v>
          </cell>
        </row>
        <row r="245">
          <cell r="A245">
            <v>8840</v>
          </cell>
          <cell r="B245" t="str">
            <v>审判</v>
          </cell>
          <cell r="C245">
            <v>8</v>
          </cell>
          <cell r="D245">
            <v>3</v>
          </cell>
          <cell r="E245">
            <v>3</v>
          </cell>
          <cell r="F245">
            <v>10</v>
          </cell>
          <cell r="G245" t="str">
            <v>暴击倍数+5001,攻击+234</v>
          </cell>
          <cell r="H245">
            <v>0</v>
          </cell>
          <cell r="I245">
            <v>8</v>
          </cell>
          <cell r="J245">
            <v>1280</v>
          </cell>
          <cell r="K245">
            <v>1120</v>
          </cell>
          <cell r="L245">
            <v>0</v>
          </cell>
          <cell r="M245">
            <v>0</v>
          </cell>
          <cell r="N245">
            <v>8440</v>
          </cell>
          <cell r="O245">
            <v>2</v>
          </cell>
          <cell r="P245">
            <v>10</v>
          </cell>
          <cell r="Q245">
            <v>5001</v>
          </cell>
          <cell r="R245">
            <v>2</v>
          </cell>
          <cell r="S245">
            <v>234</v>
          </cell>
          <cell r="T245">
            <v>0</v>
          </cell>
          <cell r="U245">
            <v>0</v>
          </cell>
        </row>
        <row r="246">
          <cell r="A246">
            <v>8840</v>
          </cell>
          <cell r="B246" t="str">
            <v>审判</v>
          </cell>
          <cell r="C246">
            <v>8</v>
          </cell>
          <cell r="D246">
            <v>4</v>
          </cell>
          <cell r="E246">
            <v>3</v>
          </cell>
          <cell r="F246">
            <v>10</v>
          </cell>
          <cell r="G246" t="str">
            <v>暴击倍数+6668,攻击+351</v>
          </cell>
          <cell r="H246">
            <v>0</v>
          </cell>
          <cell r="I246">
            <v>8</v>
          </cell>
          <cell r="J246">
            <v>2560</v>
          </cell>
          <cell r="K246">
            <v>2400</v>
          </cell>
          <cell r="L246">
            <v>0</v>
          </cell>
          <cell r="M246">
            <v>0</v>
          </cell>
          <cell r="N246">
            <v>8440</v>
          </cell>
          <cell r="O246">
            <v>2</v>
          </cell>
          <cell r="P246">
            <v>10</v>
          </cell>
          <cell r="Q246">
            <v>6668</v>
          </cell>
          <cell r="R246">
            <v>2</v>
          </cell>
          <cell r="S246">
            <v>351</v>
          </cell>
          <cell r="T246">
            <v>0</v>
          </cell>
          <cell r="U246">
            <v>0</v>
          </cell>
        </row>
        <row r="247">
          <cell r="A247">
            <v>8840</v>
          </cell>
          <cell r="B247" t="str">
            <v>审判</v>
          </cell>
          <cell r="C247">
            <v>8</v>
          </cell>
          <cell r="D247">
            <v>5</v>
          </cell>
          <cell r="E247">
            <v>3</v>
          </cell>
          <cell r="F247">
            <v>10</v>
          </cell>
          <cell r="G247" t="str">
            <v>暴击倍数+8335,攻击+526</v>
          </cell>
          <cell r="H247">
            <v>0</v>
          </cell>
          <cell r="I247">
            <v>8</v>
          </cell>
          <cell r="J247">
            <v>5120</v>
          </cell>
          <cell r="K247">
            <v>4960</v>
          </cell>
          <cell r="L247">
            <v>0</v>
          </cell>
          <cell r="M247">
            <v>0</v>
          </cell>
          <cell r="N247">
            <v>8440</v>
          </cell>
          <cell r="O247">
            <v>2</v>
          </cell>
          <cell r="P247">
            <v>10</v>
          </cell>
          <cell r="Q247">
            <v>8335</v>
          </cell>
          <cell r="R247">
            <v>2</v>
          </cell>
          <cell r="S247">
            <v>526</v>
          </cell>
          <cell r="T247">
            <v>0</v>
          </cell>
          <cell r="U247">
            <v>0</v>
          </cell>
        </row>
        <row r="248">
          <cell r="A248">
            <v>8840</v>
          </cell>
          <cell r="B248" t="str">
            <v>审判</v>
          </cell>
          <cell r="C248">
            <v>8</v>
          </cell>
          <cell r="D248">
            <v>6</v>
          </cell>
          <cell r="E248">
            <v>3</v>
          </cell>
          <cell r="F248">
            <v>10</v>
          </cell>
          <cell r="G248" t="str">
            <v>暴击倍数+10002,攻击+789</v>
          </cell>
          <cell r="H248">
            <v>0</v>
          </cell>
          <cell r="I248">
            <v>8</v>
          </cell>
          <cell r="J248">
            <v>10240</v>
          </cell>
          <cell r="K248">
            <v>10080</v>
          </cell>
          <cell r="L248">
            <v>0</v>
          </cell>
          <cell r="M248">
            <v>0</v>
          </cell>
          <cell r="N248">
            <v>8440</v>
          </cell>
          <cell r="O248">
            <v>2</v>
          </cell>
          <cell r="P248">
            <v>10</v>
          </cell>
          <cell r="Q248">
            <v>10002</v>
          </cell>
          <cell r="R248">
            <v>2</v>
          </cell>
          <cell r="S248">
            <v>789</v>
          </cell>
          <cell r="T248">
            <v>0</v>
          </cell>
          <cell r="U248">
            <v>0</v>
          </cell>
        </row>
        <row r="249">
          <cell r="A249">
            <v>8840</v>
          </cell>
          <cell r="B249" t="str">
            <v>审判</v>
          </cell>
          <cell r="C249">
            <v>8</v>
          </cell>
          <cell r="D249">
            <v>7</v>
          </cell>
          <cell r="E249">
            <v>3</v>
          </cell>
          <cell r="F249">
            <v>10</v>
          </cell>
          <cell r="G249" t="str">
            <v>暴击倍数+11669,攻击+1184</v>
          </cell>
          <cell r="H249">
            <v>0</v>
          </cell>
          <cell r="I249">
            <v>8</v>
          </cell>
          <cell r="J249">
            <v>20480</v>
          </cell>
          <cell r="K249">
            <v>20320</v>
          </cell>
          <cell r="L249">
            <v>0</v>
          </cell>
          <cell r="M249">
            <v>0</v>
          </cell>
          <cell r="N249">
            <v>8440</v>
          </cell>
          <cell r="O249">
            <v>2</v>
          </cell>
          <cell r="P249">
            <v>10</v>
          </cell>
          <cell r="Q249">
            <v>11669</v>
          </cell>
          <cell r="R249">
            <v>2</v>
          </cell>
          <cell r="S249">
            <v>1184</v>
          </cell>
          <cell r="T249">
            <v>0</v>
          </cell>
          <cell r="U249">
            <v>0</v>
          </cell>
        </row>
        <row r="250">
          <cell r="A250">
            <v>8840</v>
          </cell>
          <cell r="B250" t="str">
            <v>审判</v>
          </cell>
          <cell r="C250">
            <v>8</v>
          </cell>
          <cell r="D250">
            <v>8</v>
          </cell>
          <cell r="E250">
            <v>3</v>
          </cell>
          <cell r="F250">
            <v>10</v>
          </cell>
          <cell r="G250" t="str">
            <v>暴击倍数+13336,攻击+1776</v>
          </cell>
          <cell r="H250">
            <v>0</v>
          </cell>
          <cell r="I250">
            <v>8</v>
          </cell>
          <cell r="J250">
            <v>40960</v>
          </cell>
          <cell r="K250">
            <v>40800</v>
          </cell>
          <cell r="L250">
            <v>40960</v>
          </cell>
          <cell r="M250">
            <v>8850</v>
          </cell>
          <cell r="N250">
            <v>8440</v>
          </cell>
          <cell r="O250">
            <v>2</v>
          </cell>
          <cell r="P250">
            <v>10</v>
          </cell>
          <cell r="Q250">
            <v>13336</v>
          </cell>
          <cell r="R250">
            <v>2</v>
          </cell>
          <cell r="S250">
            <v>1776</v>
          </cell>
          <cell r="T250">
            <v>0</v>
          </cell>
          <cell r="U250">
            <v>0</v>
          </cell>
        </row>
        <row r="251">
          <cell r="A251">
            <v>8940</v>
          </cell>
          <cell r="B251" t="str">
            <v>破天</v>
          </cell>
          <cell r="C251">
            <v>9</v>
          </cell>
          <cell r="D251">
            <v>1</v>
          </cell>
          <cell r="E251">
            <v>3</v>
          </cell>
          <cell r="F251">
            <v>10</v>
          </cell>
          <cell r="G251" t="str">
            <v>攻击加成+667,生命+2601</v>
          </cell>
          <cell r="H251">
            <v>0</v>
          </cell>
          <cell r="I251">
            <v>9</v>
          </cell>
          <cell r="J251">
            <v>320</v>
          </cell>
          <cell r="K251">
            <v>160</v>
          </cell>
          <cell r="L251">
            <v>0</v>
          </cell>
          <cell r="M251">
            <v>0</v>
          </cell>
          <cell r="N251">
            <v>8140</v>
          </cell>
          <cell r="O251">
            <v>2</v>
          </cell>
          <cell r="P251">
            <v>22</v>
          </cell>
          <cell r="Q251">
            <v>667</v>
          </cell>
          <cell r="R251">
            <v>1</v>
          </cell>
          <cell r="S251">
            <v>2601</v>
          </cell>
          <cell r="T251">
            <v>0</v>
          </cell>
          <cell r="U251">
            <v>0</v>
          </cell>
        </row>
        <row r="252">
          <cell r="A252">
            <v>8940</v>
          </cell>
          <cell r="B252" t="str">
            <v>破天</v>
          </cell>
          <cell r="C252">
            <v>9</v>
          </cell>
          <cell r="D252">
            <v>2</v>
          </cell>
          <cell r="E252">
            <v>3</v>
          </cell>
          <cell r="F252">
            <v>10</v>
          </cell>
          <cell r="G252" t="str">
            <v>攻击加成+1223,生命+3901</v>
          </cell>
          <cell r="H252">
            <v>0</v>
          </cell>
          <cell r="I252">
            <v>9</v>
          </cell>
          <cell r="J252">
            <v>640</v>
          </cell>
          <cell r="K252">
            <v>480</v>
          </cell>
          <cell r="L252">
            <v>0</v>
          </cell>
          <cell r="M252">
            <v>0</v>
          </cell>
          <cell r="N252">
            <v>8140</v>
          </cell>
          <cell r="O252">
            <v>2</v>
          </cell>
          <cell r="P252">
            <v>22</v>
          </cell>
          <cell r="Q252">
            <v>1223</v>
          </cell>
          <cell r="R252">
            <v>1</v>
          </cell>
          <cell r="S252">
            <v>3901</v>
          </cell>
          <cell r="T252">
            <v>0</v>
          </cell>
          <cell r="U252">
            <v>0</v>
          </cell>
        </row>
        <row r="253">
          <cell r="A253">
            <v>8940</v>
          </cell>
          <cell r="B253" t="str">
            <v>破天</v>
          </cell>
          <cell r="C253">
            <v>9</v>
          </cell>
          <cell r="D253">
            <v>3</v>
          </cell>
          <cell r="E253">
            <v>3</v>
          </cell>
          <cell r="F253">
            <v>10</v>
          </cell>
          <cell r="G253" t="str">
            <v>攻击加成+1779,生命+5852</v>
          </cell>
          <cell r="H253">
            <v>0</v>
          </cell>
          <cell r="I253">
            <v>9</v>
          </cell>
          <cell r="J253">
            <v>1280</v>
          </cell>
          <cell r="K253">
            <v>1120</v>
          </cell>
          <cell r="L253">
            <v>0</v>
          </cell>
          <cell r="M253">
            <v>0</v>
          </cell>
          <cell r="N253">
            <v>8140</v>
          </cell>
          <cell r="O253">
            <v>2</v>
          </cell>
          <cell r="P253">
            <v>22</v>
          </cell>
          <cell r="Q253">
            <v>1779</v>
          </cell>
          <cell r="R253">
            <v>1</v>
          </cell>
          <cell r="S253">
            <v>5852</v>
          </cell>
          <cell r="T253">
            <v>0</v>
          </cell>
          <cell r="U253">
            <v>0</v>
          </cell>
        </row>
        <row r="254">
          <cell r="A254">
            <v>8940</v>
          </cell>
          <cell r="B254" t="str">
            <v>破天</v>
          </cell>
          <cell r="C254">
            <v>9</v>
          </cell>
          <cell r="D254">
            <v>4</v>
          </cell>
          <cell r="E254">
            <v>3</v>
          </cell>
          <cell r="F254">
            <v>10</v>
          </cell>
          <cell r="G254" t="str">
            <v>攻击加成+2335,生命+8778</v>
          </cell>
          <cell r="H254">
            <v>0</v>
          </cell>
          <cell r="I254">
            <v>9</v>
          </cell>
          <cell r="J254">
            <v>2560</v>
          </cell>
          <cell r="K254">
            <v>2400</v>
          </cell>
          <cell r="L254">
            <v>0</v>
          </cell>
          <cell r="M254">
            <v>0</v>
          </cell>
          <cell r="N254">
            <v>8140</v>
          </cell>
          <cell r="O254">
            <v>2</v>
          </cell>
          <cell r="P254">
            <v>22</v>
          </cell>
          <cell r="Q254">
            <v>2335</v>
          </cell>
          <cell r="R254">
            <v>1</v>
          </cell>
          <cell r="S254">
            <v>8778</v>
          </cell>
          <cell r="T254">
            <v>0</v>
          </cell>
          <cell r="U254">
            <v>0</v>
          </cell>
        </row>
        <row r="255">
          <cell r="A255">
            <v>8940</v>
          </cell>
          <cell r="B255" t="str">
            <v>破天</v>
          </cell>
          <cell r="C255">
            <v>9</v>
          </cell>
          <cell r="D255">
            <v>5</v>
          </cell>
          <cell r="E255">
            <v>3</v>
          </cell>
          <cell r="F255">
            <v>10</v>
          </cell>
          <cell r="G255" t="str">
            <v>攻击加成+2891,生命+13167</v>
          </cell>
          <cell r="H255">
            <v>0</v>
          </cell>
          <cell r="I255">
            <v>9</v>
          </cell>
          <cell r="J255">
            <v>5120</v>
          </cell>
          <cell r="K255">
            <v>4960</v>
          </cell>
          <cell r="L255">
            <v>0</v>
          </cell>
          <cell r="M255">
            <v>0</v>
          </cell>
          <cell r="N255">
            <v>8140</v>
          </cell>
          <cell r="O255">
            <v>2</v>
          </cell>
          <cell r="P255">
            <v>22</v>
          </cell>
          <cell r="Q255">
            <v>2891</v>
          </cell>
          <cell r="R255">
            <v>1</v>
          </cell>
          <cell r="S255">
            <v>13167</v>
          </cell>
          <cell r="T255">
            <v>0</v>
          </cell>
          <cell r="U255">
            <v>0</v>
          </cell>
        </row>
        <row r="256">
          <cell r="A256">
            <v>8940</v>
          </cell>
          <cell r="B256" t="str">
            <v>破天</v>
          </cell>
          <cell r="C256">
            <v>9</v>
          </cell>
          <cell r="D256">
            <v>6</v>
          </cell>
          <cell r="E256">
            <v>3</v>
          </cell>
          <cell r="F256">
            <v>10</v>
          </cell>
          <cell r="G256" t="str">
            <v>攻击加成+3447,生命+19751</v>
          </cell>
          <cell r="H256">
            <v>0</v>
          </cell>
          <cell r="I256">
            <v>9</v>
          </cell>
          <cell r="J256">
            <v>10240</v>
          </cell>
          <cell r="K256">
            <v>10080</v>
          </cell>
          <cell r="L256">
            <v>0</v>
          </cell>
          <cell r="M256">
            <v>0</v>
          </cell>
          <cell r="N256">
            <v>8140</v>
          </cell>
          <cell r="O256">
            <v>2</v>
          </cell>
          <cell r="P256">
            <v>22</v>
          </cell>
          <cell r="Q256">
            <v>3447</v>
          </cell>
          <cell r="R256">
            <v>1</v>
          </cell>
          <cell r="S256">
            <v>19751</v>
          </cell>
          <cell r="T256">
            <v>0</v>
          </cell>
          <cell r="U256">
            <v>0</v>
          </cell>
        </row>
        <row r="257">
          <cell r="A257">
            <v>8940</v>
          </cell>
          <cell r="B257" t="str">
            <v>破天</v>
          </cell>
          <cell r="C257">
            <v>9</v>
          </cell>
          <cell r="D257">
            <v>7</v>
          </cell>
          <cell r="E257">
            <v>3</v>
          </cell>
          <cell r="F257">
            <v>10</v>
          </cell>
          <cell r="G257" t="str">
            <v>攻击加成+4003,生命+29627</v>
          </cell>
          <cell r="H257">
            <v>0</v>
          </cell>
          <cell r="I257">
            <v>9</v>
          </cell>
          <cell r="J257">
            <v>20480</v>
          </cell>
          <cell r="K257">
            <v>20320</v>
          </cell>
          <cell r="L257">
            <v>0</v>
          </cell>
          <cell r="M257">
            <v>0</v>
          </cell>
          <cell r="N257">
            <v>8140</v>
          </cell>
          <cell r="O257">
            <v>2</v>
          </cell>
          <cell r="P257">
            <v>22</v>
          </cell>
          <cell r="Q257">
            <v>4003</v>
          </cell>
          <cell r="R257">
            <v>1</v>
          </cell>
          <cell r="S257">
            <v>29627</v>
          </cell>
          <cell r="T257">
            <v>0</v>
          </cell>
          <cell r="U257">
            <v>0</v>
          </cell>
        </row>
        <row r="258">
          <cell r="A258">
            <v>8940</v>
          </cell>
          <cell r="B258" t="str">
            <v>破天</v>
          </cell>
          <cell r="C258">
            <v>9</v>
          </cell>
          <cell r="D258">
            <v>8</v>
          </cell>
          <cell r="E258">
            <v>3</v>
          </cell>
          <cell r="F258">
            <v>10</v>
          </cell>
          <cell r="G258" t="str">
            <v>攻击加成+4559,生命+44440</v>
          </cell>
          <cell r="H258">
            <v>0</v>
          </cell>
          <cell r="I258">
            <v>9</v>
          </cell>
          <cell r="J258">
            <v>40960</v>
          </cell>
          <cell r="K258">
            <v>40800</v>
          </cell>
          <cell r="L258">
            <v>40960</v>
          </cell>
          <cell r="M258">
            <v>8950</v>
          </cell>
          <cell r="N258">
            <v>8140</v>
          </cell>
          <cell r="O258">
            <v>2</v>
          </cell>
          <cell r="P258">
            <v>22</v>
          </cell>
          <cell r="Q258">
            <v>4559</v>
          </cell>
          <cell r="R258">
            <v>1</v>
          </cell>
          <cell r="S258">
            <v>44440</v>
          </cell>
          <cell r="T258">
            <v>0</v>
          </cell>
          <cell r="U258">
            <v>0</v>
          </cell>
        </row>
        <row r="259">
          <cell r="A259">
            <v>9040</v>
          </cell>
          <cell r="B259" t="str">
            <v>天狱</v>
          </cell>
          <cell r="C259">
            <v>10</v>
          </cell>
          <cell r="D259">
            <v>1</v>
          </cell>
          <cell r="E259">
            <v>3</v>
          </cell>
          <cell r="F259">
            <v>10</v>
          </cell>
          <cell r="G259" t="str">
            <v>防御加成+833,攻击+104</v>
          </cell>
          <cell r="H259">
            <v>0</v>
          </cell>
          <cell r="I259">
            <v>10</v>
          </cell>
          <cell r="J259">
            <v>320</v>
          </cell>
          <cell r="K259">
            <v>160</v>
          </cell>
          <cell r="L259">
            <v>0</v>
          </cell>
          <cell r="M259">
            <v>0</v>
          </cell>
          <cell r="N259">
            <v>8240</v>
          </cell>
          <cell r="O259">
            <v>2</v>
          </cell>
          <cell r="P259">
            <v>23</v>
          </cell>
          <cell r="Q259">
            <v>833</v>
          </cell>
          <cell r="R259">
            <v>2</v>
          </cell>
          <cell r="S259">
            <v>104</v>
          </cell>
          <cell r="T259">
            <v>0</v>
          </cell>
          <cell r="U259">
            <v>0</v>
          </cell>
        </row>
        <row r="260">
          <cell r="A260">
            <v>9040</v>
          </cell>
          <cell r="B260" t="str">
            <v>天狱</v>
          </cell>
          <cell r="C260">
            <v>10</v>
          </cell>
          <cell r="D260">
            <v>2</v>
          </cell>
          <cell r="E260">
            <v>3</v>
          </cell>
          <cell r="F260">
            <v>10</v>
          </cell>
          <cell r="G260" t="str">
            <v>防御加成+1666,攻击+156</v>
          </cell>
          <cell r="H260">
            <v>0</v>
          </cell>
          <cell r="I260">
            <v>10</v>
          </cell>
          <cell r="J260">
            <v>640</v>
          </cell>
          <cell r="K260">
            <v>480</v>
          </cell>
          <cell r="L260">
            <v>0</v>
          </cell>
          <cell r="M260">
            <v>0</v>
          </cell>
          <cell r="N260">
            <v>8240</v>
          </cell>
          <cell r="O260">
            <v>2</v>
          </cell>
          <cell r="P260">
            <v>23</v>
          </cell>
          <cell r="Q260">
            <v>1666</v>
          </cell>
          <cell r="R260">
            <v>2</v>
          </cell>
          <cell r="S260">
            <v>156</v>
          </cell>
          <cell r="T260">
            <v>0</v>
          </cell>
          <cell r="U260">
            <v>0</v>
          </cell>
        </row>
        <row r="261">
          <cell r="A261">
            <v>9040</v>
          </cell>
          <cell r="B261" t="str">
            <v>天狱</v>
          </cell>
          <cell r="C261">
            <v>10</v>
          </cell>
          <cell r="D261">
            <v>3</v>
          </cell>
          <cell r="E261">
            <v>3</v>
          </cell>
          <cell r="F261">
            <v>10</v>
          </cell>
          <cell r="G261" t="str">
            <v>防御加成+2499,攻击+234</v>
          </cell>
          <cell r="H261">
            <v>0</v>
          </cell>
          <cell r="I261">
            <v>10</v>
          </cell>
          <cell r="J261">
            <v>1280</v>
          </cell>
          <cell r="K261">
            <v>1120</v>
          </cell>
          <cell r="L261">
            <v>0</v>
          </cell>
          <cell r="M261">
            <v>0</v>
          </cell>
          <cell r="N261">
            <v>8240</v>
          </cell>
          <cell r="O261">
            <v>2</v>
          </cell>
          <cell r="P261">
            <v>23</v>
          </cell>
          <cell r="Q261">
            <v>2499</v>
          </cell>
          <cell r="R261">
            <v>2</v>
          </cell>
          <cell r="S261">
            <v>234</v>
          </cell>
          <cell r="T261">
            <v>0</v>
          </cell>
          <cell r="U261">
            <v>0</v>
          </cell>
        </row>
        <row r="262">
          <cell r="A262">
            <v>9040</v>
          </cell>
          <cell r="B262" t="str">
            <v>天狱</v>
          </cell>
          <cell r="C262">
            <v>10</v>
          </cell>
          <cell r="D262">
            <v>4</v>
          </cell>
          <cell r="E262">
            <v>3</v>
          </cell>
          <cell r="F262">
            <v>10</v>
          </cell>
          <cell r="G262" t="str">
            <v>防御加成+3332,攻击+351</v>
          </cell>
          <cell r="H262">
            <v>0</v>
          </cell>
          <cell r="I262">
            <v>10</v>
          </cell>
          <cell r="J262">
            <v>2560</v>
          </cell>
          <cell r="K262">
            <v>2400</v>
          </cell>
          <cell r="L262">
            <v>0</v>
          </cell>
          <cell r="M262">
            <v>0</v>
          </cell>
          <cell r="N262">
            <v>8240</v>
          </cell>
          <cell r="O262">
            <v>2</v>
          </cell>
          <cell r="P262">
            <v>23</v>
          </cell>
          <cell r="Q262">
            <v>3332</v>
          </cell>
          <cell r="R262">
            <v>2</v>
          </cell>
          <cell r="S262">
            <v>351</v>
          </cell>
          <cell r="T262">
            <v>0</v>
          </cell>
          <cell r="U262">
            <v>0</v>
          </cell>
        </row>
        <row r="263">
          <cell r="A263">
            <v>9040</v>
          </cell>
          <cell r="B263" t="str">
            <v>天狱</v>
          </cell>
          <cell r="C263">
            <v>10</v>
          </cell>
          <cell r="D263">
            <v>5</v>
          </cell>
          <cell r="E263">
            <v>3</v>
          </cell>
          <cell r="F263">
            <v>10</v>
          </cell>
          <cell r="G263" t="str">
            <v>防御加成+4165,攻击+526</v>
          </cell>
          <cell r="H263">
            <v>0</v>
          </cell>
          <cell r="I263">
            <v>10</v>
          </cell>
          <cell r="J263">
            <v>5120</v>
          </cell>
          <cell r="K263">
            <v>4960</v>
          </cell>
          <cell r="L263">
            <v>0</v>
          </cell>
          <cell r="M263">
            <v>0</v>
          </cell>
          <cell r="N263">
            <v>8240</v>
          </cell>
          <cell r="O263">
            <v>2</v>
          </cell>
          <cell r="P263">
            <v>23</v>
          </cell>
          <cell r="Q263">
            <v>4165</v>
          </cell>
          <cell r="R263">
            <v>2</v>
          </cell>
          <cell r="S263">
            <v>526</v>
          </cell>
          <cell r="T263">
            <v>0</v>
          </cell>
          <cell r="U263">
            <v>0</v>
          </cell>
        </row>
        <row r="264">
          <cell r="A264">
            <v>9040</v>
          </cell>
          <cell r="B264" t="str">
            <v>天狱</v>
          </cell>
          <cell r="C264">
            <v>10</v>
          </cell>
          <cell r="D264">
            <v>6</v>
          </cell>
          <cell r="E264">
            <v>3</v>
          </cell>
          <cell r="F264">
            <v>10</v>
          </cell>
          <cell r="G264" t="str">
            <v>防御加成+4998,攻击+789</v>
          </cell>
          <cell r="H264">
            <v>0</v>
          </cell>
          <cell r="I264">
            <v>10</v>
          </cell>
          <cell r="J264">
            <v>10240</v>
          </cell>
          <cell r="K264">
            <v>10080</v>
          </cell>
          <cell r="L264">
            <v>0</v>
          </cell>
          <cell r="M264">
            <v>0</v>
          </cell>
          <cell r="N264">
            <v>8240</v>
          </cell>
          <cell r="O264">
            <v>2</v>
          </cell>
          <cell r="P264">
            <v>23</v>
          </cell>
          <cell r="Q264">
            <v>4998</v>
          </cell>
          <cell r="R264">
            <v>2</v>
          </cell>
          <cell r="S264">
            <v>789</v>
          </cell>
          <cell r="T264">
            <v>0</v>
          </cell>
          <cell r="U264">
            <v>0</v>
          </cell>
        </row>
        <row r="265">
          <cell r="A265">
            <v>9040</v>
          </cell>
          <cell r="B265" t="str">
            <v>天狱</v>
          </cell>
          <cell r="C265">
            <v>10</v>
          </cell>
          <cell r="D265">
            <v>7</v>
          </cell>
          <cell r="E265">
            <v>3</v>
          </cell>
          <cell r="F265">
            <v>10</v>
          </cell>
          <cell r="G265" t="str">
            <v>防御加成+5831,攻击+1184</v>
          </cell>
          <cell r="H265">
            <v>0</v>
          </cell>
          <cell r="I265">
            <v>10</v>
          </cell>
          <cell r="J265">
            <v>20480</v>
          </cell>
          <cell r="K265">
            <v>20320</v>
          </cell>
          <cell r="L265">
            <v>0</v>
          </cell>
          <cell r="M265">
            <v>0</v>
          </cell>
          <cell r="N265">
            <v>8240</v>
          </cell>
          <cell r="O265">
            <v>2</v>
          </cell>
          <cell r="P265">
            <v>23</v>
          </cell>
          <cell r="Q265">
            <v>5831</v>
          </cell>
          <cell r="R265">
            <v>2</v>
          </cell>
          <cell r="S265">
            <v>1184</v>
          </cell>
          <cell r="T265">
            <v>0</v>
          </cell>
          <cell r="U265">
            <v>0</v>
          </cell>
        </row>
        <row r="266">
          <cell r="A266">
            <v>9040</v>
          </cell>
          <cell r="B266" t="str">
            <v>天狱</v>
          </cell>
          <cell r="C266">
            <v>10</v>
          </cell>
          <cell r="D266">
            <v>8</v>
          </cell>
          <cell r="E266">
            <v>3</v>
          </cell>
          <cell r="F266">
            <v>10</v>
          </cell>
          <cell r="G266" t="str">
            <v>防御加成+6664,攻击+1776</v>
          </cell>
          <cell r="H266">
            <v>0</v>
          </cell>
          <cell r="I266">
            <v>10</v>
          </cell>
          <cell r="J266">
            <v>40960</v>
          </cell>
          <cell r="K266">
            <v>40800</v>
          </cell>
          <cell r="L266">
            <v>40960</v>
          </cell>
          <cell r="M266">
            <v>9050</v>
          </cell>
          <cell r="N266">
            <v>8240</v>
          </cell>
          <cell r="O266">
            <v>2</v>
          </cell>
          <cell r="P266">
            <v>23</v>
          </cell>
          <cell r="Q266">
            <v>6664</v>
          </cell>
          <cell r="R266">
            <v>2</v>
          </cell>
          <cell r="S266">
            <v>1776</v>
          </cell>
          <cell r="T266">
            <v>0</v>
          </cell>
          <cell r="U266">
            <v>0</v>
          </cell>
        </row>
        <row r="267">
          <cell r="A267">
            <v>9140</v>
          </cell>
          <cell r="B267" t="str">
            <v>幽灵</v>
          </cell>
          <cell r="C267">
            <v>11</v>
          </cell>
          <cell r="D267">
            <v>1</v>
          </cell>
          <cell r="E267">
            <v>3</v>
          </cell>
          <cell r="F267">
            <v>10</v>
          </cell>
          <cell r="G267" t="str">
            <v>伤害加深+667,生命+2601</v>
          </cell>
          <cell r="H267">
            <v>0</v>
          </cell>
          <cell r="I267">
            <v>11</v>
          </cell>
          <cell r="J267">
            <v>320</v>
          </cell>
          <cell r="K267">
            <v>160</v>
          </cell>
          <cell r="L267">
            <v>0</v>
          </cell>
          <cell r="M267">
            <v>0</v>
          </cell>
          <cell r="N267">
            <v>8340</v>
          </cell>
          <cell r="O267">
            <v>2</v>
          </cell>
          <cell r="P267">
            <v>24</v>
          </cell>
          <cell r="Q267">
            <v>667</v>
          </cell>
          <cell r="R267">
            <v>1</v>
          </cell>
          <cell r="S267">
            <v>2601</v>
          </cell>
          <cell r="T267">
            <v>0</v>
          </cell>
          <cell r="U267">
            <v>0</v>
          </cell>
        </row>
        <row r="268">
          <cell r="A268">
            <v>9140</v>
          </cell>
          <cell r="B268" t="str">
            <v>幽灵</v>
          </cell>
          <cell r="C268">
            <v>11</v>
          </cell>
          <cell r="D268">
            <v>2</v>
          </cell>
          <cell r="E268">
            <v>3</v>
          </cell>
          <cell r="F268">
            <v>10</v>
          </cell>
          <cell r="G268" t="str">
            <v>伤害加深+1334,生命+3901</v>
          </cell>
          <cell r="H268">
            <v>0</v>
          </cell>
          <cell r="I268">
            <v>11</v>
          </cell>
          <cell r="J268">
            <v>640</v>
          </cell>
          <cell r="K268">
            <v>480</v>
          </cell>
          <cell r="L268">
            <v>0</v>
          </cell>
          <cell r="M268">
            <v>0</v>
          </cell>
          <cell r="N268">
            <v>8340</v>
          </cell>
          <cell r="O268">
            <v>2</v>
          </cell>
          <cell r="P268">
            <v>24</v>
          </cell>
          <cell r="Q268">
            <v>1334</v>
          </cell>
          <cell r="R268">
            <v>1</v>
          </cell>
          <cell r="S268">
            <v>3901</v>
          </cell>
          <cell r="T268">
            <v>0</v>
          </cell>
          <cell r="U268">
            <v>0</v>
          </cell>
        </row>
        <row r="269">
          <cell r="A269">
            <v>9140</v>
          </cell>
          <cell r="B269" t="str">
            <v>幽灵</v>
          </cell>
          <cell r="C269">
            <v>11</v>
          </cell>
          <cell r="D269">
            <v>3</v>
          </cell>
          <cell r="E269">
            <v>3</v>
          </cell>
          <cell r="F269">
            <v>10</v>
          </cell>
          <cell r="G269" t="str">
            <v>伤害加深+2001,生命+5852</v>
          </cell>
          <cell r="H269">
            <v>0</v>
          </cell>
          <cell r="I269">
            <v>11</v>
          </cell>
          <cell r="J269">
            <v>1280</v>
          </cell>
          <cell r="K269">
            <v>1120</v>
          </cell>
          <cell r="L269">
            <v>0</v>
          </cell>
          <cell r="M269">
            <v>0</v>
          </cell>
          <cell r="N269">
            <v>8340</v>
          </cell>
          <cell r="O269">
            <v>2</v>
          </cell>
          <cell r="P269">
            <v>24</v>
          </cell>
          <cell r="Q269">
            <v>2001</v>
          </cell>
          <cell r="R269">
            <v>1</v>
          </cell>
          <cell r="S269">
            <v>5852</v>
          </cell>
          <cell r="T269">
            <v>0</v>
          </cell>
          <cell r="U269">
            <v>0</v>
          </cell>
        </row>
        <row r="270">
          <cell r="A270">
            <v>9140</v>
          </cell>
          <cell r="B270" t="str">
            <v>幽灵</v>
          </cell>
          <cell r="C270">
            <v>11</v>
          </cell>
          <cell r="D270">
            <v>4</v>
          </cell>
          <cell r="E270">
            <v>3</v>
          </cell>
          <cell r="F270">
            <v>10</v>
          </cell>
          <cell r="G270" t="str">
            <v>伤害加深+2668,生命+8778</v>
          </cell>
          <cell r="H270">
            <v>0</v>
          </cell>
          <cell r="I270">
            <v>11</v>
          </cell>
          <cell r="J270">
            <v>2560</v>
          </cell>
          <cell r="K270">
            <v>2400</v>
          </cell>
          <cell r="L270">
            <v>0</v>
          </cell>
          <cell r="M270">
            <v>0</v>
          </cell>
          <cell r="N270">
            <v>8340</v>
          </cell>
          <cell r="O270">
            <v>2</v>
          </cell>
          <cell r="P270">
            <v>24</v>
          </cell>
          <cell r="Q270">
            <v>2668</v>
          </cell>
          <cell r="R270">
            <v>1</v>
          </cell>
          <cell r="S270">
            <v>8778</v>
          </cell>
          <cell r="T270">
            <v>0</v>
          </cell>
          <cell r="U270">
            <v>0</v>
          </cell>
        </row>
        <row r="271">
          <cell r="A271">
            <v>9140</v>
          </cell>
          <cell r="B271" t="str">
            <v>幽灵</v>
          </cell>
          <cell r="C271">
            <v>11</v>
          </cell>
          <cell r="D271">
            <v>5</v>
          </cell>
          <cell r="E271">
            <v>3</v>
          </cell>
          <cell r="F271">
            <v>10</v>
          </cell>
          <cell r="G271" t="str">
            <v>伤害加深+3335,生命+13167</v>
          </cell>
          <cell r="H271">
            <v>0</v>
          </cell>
          <cell r="I271">
            <v>11</v>
          </cell>
          <cell r="J271">
            <v>5120</v>
          </cell>
          <cell r="K271">
            <v>4960</v>
          </cell>
          <cell r="L271">
            <v>0</v>
          </cell>
          <cell r="M271">
            <v>0</v>
          </cell>
          <cell r="N271">
            <v>8340</v>
          </cell>
          <cell r="O271">
            <v>2</v>
          </cell>
          <cell r="P271">
            <v>24</v>
          </cell>
          <cell r="Q271">
            <v>3335</v>
          </cell>
          <cell r="R271">
            <v>1</v>
          </cell>
          <cell r="S271">
            <v>13167</v>
          </cell>
          <cell r="T271">
            <v>0</v>
          </cell>
          <cell r="U271">
            <v>0</v>
          </cell>
        </row>
        <row r="272">
          <cell r="A272">
            <v>9140</v>
          </cell>
          <cell r="B272" t="str">
            <v>幽灵</v>
          </cell>
          <cell r="C272">
            <v>11</v>
          </cell>
          <cell r="D272">
            <v>6</v>
          </cell>
          <cell r="E272">
            <v>3</v>
          </cell>
          <cell r="F272">
            <v>10</v>
          </cell>
          <cell r="G272" t="str">
            <v>伤害加深+4002,生命+19751</v>
          </cell>
          <cell r="H272">
            <v>0</v>
          </cell>
          <cell r="I272">
            <v>11</v>
          </cell>
          <cell r="J272">
            <v>10240</v>
          </cell>
          <cell r="K272">
            <v>10080</v>
          </cell>
          <cell r="L272">
            <v>0</v>
          </cell>
          <cell r="M272">
            <v>0</v>
          </cell>
          <cell r="N272">
            <v>8340</v>
          </cell>
          <cell r="O272">
            <v>2</v>
          </cell>
          <cell r="P272">
            <v>24</v>
          </cell>
          <cell r="Q272">
            <v>4002</v>
          </cell>
          <cell r="R272">
            <v>1</v>
          </cell>
          <cell r="S272">
            <v>19751</v>
          </cell>
          <cell r="T272">
            <v>0</v>
          </cell>
          <cell r="U272">
            <v>0</v>
          </cell>
        </row>
        <row r="273">
          <cell r="A273">
            <v>9140</v>
          </cell>
          <cell r="B273" t="str">
            <v>幽灵</v>
          </cell>
          <cell r="C273">
            <v>11</v>
          </cell>
          <cell r="D273">
            <v>7</v>
          </cell>
          <cell r="E273">
            <v>3</v>
          </cell>
          <cell r="F273">
            <v>10</v>
          </cell>
          <cell r="G273" t="str">
            <v>伤害加深+4669,生命+29627</v>
          </cell>
          <cell r="H273">
            <v>0</v>
          </cell>
          <cell r="I273">
            <v>11</v>
          </cell>
          <cell r="J273">
            <v>20480</v>
          </cell>
          <cell r="K273">
            <v>20320</v>
          </cell>
          <cell r="L273">
            <v>0</v>
          </cell>
          <cell r="M273">
            <v>0</v>
          </cell>
          <cell r="N273">
            <v>8340</v>
          </cell>
          <cell r="O273">
            <v>2</v>
          </cell>
          <cell r="P273">
            <v>24</v>
          </cell>
          <cell r="Q273">
            <v>4669</v>
          </cell>
          <cell r="R273">
            <v>1</v>
          </cell>
          <cell r="S273">
            <v>29627</v>
          </cell>
          <cell r="T273">
            <v>0</v>
          </cell>
          <cell r="U273">
            <v>0</v>
          </cell>
        </row>
        <row r="274">
          <cell r="A274">
            <v>9140</v>
          </cell>
          <cell r="B274" t="str">
            <v>幽灵</v>
          </cell>
          <cell r="C274">
            <v>11</v>
          </cell>
          <cell r="D274">
            <v>8</v>
          </cell>
          <cell r="E274">
            <v>3</v>
          </cell>
          <cell r="F274">
            <v>10</v>
          </cell>
          <cell r="G274" t="str">
            <v>伤害加深+5336,生命+44440</v>
          </cell>
          <cell r="H274">
            <v>0</v>
          </cell>
          <cell r="I274">
            <v>11</v>
          </cell>
          <cell r="J274">
            <v>40960</v>
          </cell>
          <cell r="K274">
            <v>40800</v>
          </cell>
          <cell r="L274">
            <v>40960</v>
          </cell>
          <cell r="M274">
            <v>9150</v>
          </cell>
          <cell r="N274">
            <v>8340</v>
          </cell>
          <cell r="O274">
            <v>2</v>
          </cell>
          <cell r="P274">
            <v>24</v>
          </cell>
          <cell r="Q274">
            <v>5336</v>
          </cell>
          <cell r="R274">
            <v>1</v>
          </cell>
          <cell r="S274">
            <v>44440</v>
          </cell>
          <cell r="T274">
            <v>0</v>
          </cell>
          <cell r="U274">
            <v>0</v>
          </cell>
        </row>
        <row r="275">
          <cell r="A275">
            <v>9240</v>
          </cell>
          <cell r="B275" t="str">
            <v>困魔</v>
          </cell>
          <cell r="C275">
            <v>12</v>
          </cell>
          <cell r="D275">
            <v>1</v>
          </cell>
          <cell r="E275">
            <v>3</v>
          </cell>
          <cell r="F275">
            <v>10</v>
          </cell>
          <cell r="G275" t="str">
            <v>伤害减免+667,攻击+104</v>
          </cell>
          <cell r="H275">
            <v>0</v>
          </cell>
          <cell r="I275">
            <v>12</v>
          </cell>
          <cell r="J275">
            <v>320</v>
          </cell>
          <cell r="K275">
            <v>160</v>
          </cell>
          <cell r="L275">
            <v>0</v>
          </cell>
          <cell r="M275">
            <v>0</v>
          </cell>
          <cell r="N275">
            <v>8440</v>
          </cell>
          <cell r="O275">
            <v>2</v>
          </cell>
          <cell r="P275">
            <v>25</v>
          </cell>
          <cell r="Q275">
            <v>667</v>
          </cell>
          <cell r="R275">
            <v>2</v>
          </cell>
          <cell r="S275">
            <v>104</v>
          </cell>
          <cell r="T275">
            <v>0</v>
          </cell>
          <cell r="U275">
            <v>0</v>
          </cell>
        </row>
        <row r="276">
          <cell r="A276">
            <v>9240</v>
          </cell>
          <cell r="B276" t="str">
            <v>困魔</v>
          </cell>
          <cell r="C276">
            <v>12</v>
          </cell>
          <cell r="D276">
            <v>2</v>
          </cell>
          <cell r="E276">
            <v>3</v>
          </cell>
          <cell r="F276">
            <v>10</v>
          </cell>
          <cell r="G276" t="str">
            <v>伤害减免+1334,攻击+156</v>
          </cell>
          <cell r="H276">
            <v>0</v>
          </cell>
          <cell r="I276">
            <v>12</v>
          </cell>
          <cell r="J276">
            <v>640</v>
          </cell>
          <cell r="K276">
            <v>480</v>
          </cell>
          <cell r="L276">
            <v>0</v>
          </cell>
          <cell r="M276">
            <v>0</v>
          </cell>
          <cell r="N276">
            <v>8440</v>
          </cell>
          <cell r="O276">
            <v>2</v>
          </cell>
          <cell r="P276">
            <v>25</v>
          </cell>
          <cell r="Q276">
            <v>1334</v>
          </cell>
          <cell r="R276">
            <v>2</v>
          </cell>
          <cell r="S276">
            <v>156</v>
          </cell>
          <cell r="T276">
            <v>0</v>
          </cell>
          <cell r="U276">
            <v>0</v>
          </cell>
        </row>
        <row r="277">
          <cell r="A277">
            <v>9240</v>
          </cell>
          <cell r="B277" t="str">
            <v>困魔</v>
          </cell>
          <cell r="C277">
            <v>12</v>
          </cell>
          <cell r="D277">
            <v>3</v>
          </cell>
          <cell r="E277">
            <v>3</v>
          </cell>
          <cell r="F277">
            <v>10</v>
          </cell>
          <cell r="G277" t="str">
            <v>伤害减免+2001,攻击+234</v>
          </cell>
          <cell r="H277">
            <v>0</v>
          </cell>
          <cell r="I277">
            <v>12</v>
          </cell>
          <cell r="J277">
            <v>1280</v>
          </cell>
          <cell r="K277">
            <v>1120</v>
          </cell>
          <cell r="L277">
            <v>0</v>
          </cell>
          <cell r="M277">
            <v>0</v>
          </cell>
          <cell r="N277">
            <v>8440</v>
          </cell>
          <cell r="O277">
            <v>2</v>
          </cell>
          <cell r="P277">
            <v>25</v>
          </cell>
          <cell r="Q277">
            <v>2001</v>
          </cell>
          <cell r="R277">
            <v>2</v>
          </cell>
          <cell r="S277">
            <v>234</v>
          </cell>
          <cell r="T277">
            <v>0</v>
          </cell>
          <cell r="U277">
            <v>0</v>
          </cell>
        </row>
        <row r="278">
          <cell r="A278">
            <v>9240</v>
          </cell>
          <cell r="B278" t="str">
            <v>困魔</v>
          </cell>
          <cell r="C278">
            <v>12</v>
          </cell>
          <cell r="D278">
            <v>4</v>
          </cell>
          <cell r="E278">
            <v>3</v>
          </cell>
          <cell r="F278">
            <v>10</v>
          </cell>
          <cell r="G278" t="str">
            <v>伤害减免+2668,攻击+351</v>
          </cell>
          <cell r="H278">
            <v>0</v>
          </cell>
          <cell r="I278">
            <v>12</v>
          </cell>
          <cell r="J278">
            <v>2560</v>
          </cell>
          <cell r="K278">
            <v>2400</v>
          </cell>
          <cell r="L278">
            <v>0</v>
          </cell>
          <cell r="M278">
            <v>0</v>
          </cell>
          <cell r="N278">
            <v>8440</v>
          </cell>
          <cell r="O278">
            <v>2</v>
          </cell>
          <cell r="P278">
            <v>25</v>
          </cell>
          <cell r="Q278">
            <v>2668</v>
          </cell>
          <cell r="R278">
            <v>2</v>
          </cell>
          <cell r="S278">
            <v>351</v>
          </cell>
          <cell r="T278">
            <v>0</v>
          </cell>
          <cell r="U278">
            <v>0</v>
          </cell>
        </row>
        <row r="279">
          <cell r="A279">
            <v>9240</v>
          </cell>
          <cell r="B279" t="str">
            <v>困魔</v>
          </cell>
          <cell r="C279">
            <v>12</v>
          </cell>
          <cell r="D279">
            <v>5</v>
          </cell>
          <cell r="E279">
            <v>3</v>
          </cell>
          <cell r="F279">
            <v>10</v>
          </cell>
          <cell r="G279" t="str">
            <v>伤害减免+3335,攻击+526</v>
          </cell>
          <cell r="H279">
            <v>0</v>
          </cell>
          <cell r="I279">
            <v>12</v>
          </cell>
          <cell r="J279">
            <v>5120</v>
          </cell>
          <cell r="K279">
            <v>4960</v>
          </cell>
          <cell r="L279">
            <v>0</v>
          </cell>
          <cell r="M279">
            <v>0</v>
          </cell>
          <cell r="N279">
            <v>8440</v>
          </cell>
          <cell r="O279">
            <v>2</v>
          </cell>
          <cell r="P279">
            <v>25</v>
          </cell>
          <cell r="Q279">
            <v>3335</v>
          </cell>
          <cell r="R279">
            <v>2</v>
          </cell>
          <cell r="S279">
            <v>526</v>
          </cell>
          <cell r="T279">
            <v>0</v>
          </cell>
          <cell r="U279">
            <v>0</v>
          </cell>
        </row>
        <row r="280">
          <cell r="A280">
            <v>9240</v>
          </cell>
          <cell r="B280" t="str">
            <v>困魔</v>
          </cell>
          <cell r="C280">
            <v>12</v>
          </cell>
          <cell r="D280">
            <v>6</v>
          </cell>
          <cell r="E280">
            <v>3</v>
          </cell>
          <cell r="F280">
            <v>10</v>
          </cell>
          <cell r="G280" t="str">
            <v>伤害减免+4002,攻击+789</v>
          </cell>
          <cell r="H280">
            <v>0</v>
          </cell>
          <cell r="I280">
            <v>12</v>
          </cell>
          <cell r="J280">
            <v>10240</v>
          </cell>
          <cell r="K280">
            <v>10080</v>
          </cell>
          <cell r="L280">
            <v>0</v>
          </cell>
          <cell r="M280">
            <v>0</v>
          </cell>
          <cell r="N280">
            <v>8440</v>
          </cell>
          <cell r="O280">
            <v>2</v>
          </cell>
          <cell r="P280">
            <v>25</v>
          </cell>
          <cell r="Q280">
            <v>4002</v>
          </cell>
          <cell r="R280">
            <v>2</v>
          </cell>
          <cell r="S280">
            <v>789</v>
          </cell>
          <cell r="T280">
            <v>0</v>
          </cell>
          <cell r="U280">
            <v>0</v>
          </cell>
        </row>
        <row r="281">
          <cell r="A281">
            <v>9240</v>
          </cell>
          <cell r="B281" t="str">
            <v>困魔</v>
          </cell>
          <cell r="C281">
            <v>12</v>
          </cell>
          <cell r="D281">
            <v>7</v>
          </cell>
          <cell r="E281">
            <v>3</v>
          </cell>
          <cell r="F281">
            <v>10</v>
          </cell>
          <cell r="G281" t="str">
            <v>伤害减免+4669,攻击+1184</v>
          </cell>
          <cell r="H281">
            <v>0</v>
          </cell>
          <cell r="I281">
            <v>12</v>
          </cell>
          <cell r="J281">
            <v>20480</v>
          </cell>
          <cell r="K281">
            <v>20320</v>
          </cell>
          <cell r="L281">
            <v>0</v>
          </cell>
          <cell r="M281">
            <v>0</v>
          </cell>
          <cell r="N281">
            <v>8440</v>
          </cell>
          <cell r="O281">
            <v>2</v>
          </cell>
          <cell r="P281">
            <v>25</v>
          </cell>
          <cell r="Q281">
            <v>4669</v>
          </cell>
          <cell r="R281">
            <v>2</v>
          </cell>
          <cell r="S281">
            <v>1184</v>
          </cell>
          <cell r="T281">
            <v>0</v>
          </cell>
          <cell r="U281">
            <v>0</v>
          </cell>
        </row>
        <row r="282">
          <cell r="A282">
            <v>9240</v>
          </cell>
          <cell r="B282" t="str">
            <v>困魔</v>
          </cell>
          <cell r="C282">
            <v>12</v>
          </cell>
          <cell r="D282">
            <v>8</v>
          </cell>
          <cell r="E282">
            <v>3</v>
          </cell>
          <cell r="F282">
            <v>10</v>
          </cell>
          <cell r="G282" t="str">
            <v>伤害减免+5336,攻击+1776</v>
          </cell>
          <cell r="H282">
            <v>0</v>
          </cell>
          <cell r="I282">
            <v>12</v>
          </cell>
          <cell r="J282">
            <v>40960</v>
          </cell>
          <cell r="K282">
            <v>40800</v>
          </cell>
          <cell r="L282">
            <v>40960</v>
          </cell>
          <cell r="M282">
            <v>9250</v>
          </cell>
          <cell r="N282">
            <v>8440</v>
          </cell>
          <cell r="O282">
            <v>2</v>
          </cell>
          <cell r="P282">
            <v>25</v>
          </cell>
          <cell r="Q282">
            <v>5336</v>
          </cell>
          <cell r="R282">
            <v>2</v>
          </cell>
          <cell r="S282">
            <v>1776</v>
          </cell>
          <cell r="T282">
            <v>0</v>
          </cell>
          <cell r="U282">
            <v>0</v>
          </cell>
        </row>
        <row r="283">
          <cell r="A283">
            <v>9340</v>
          </cell>
          <cell r="B283" t="str">
            <v>无尽</v>
          </cell>
          <cell r="C283">
            <v>13</v>
          </cell>
          <cell r="D283">
            <v>1</v>
          </cell>
          <cell r="E283">
            <v>3</v>
          </cell>
          <cell r="F283">
            <v>10</v>
          </cell>
          <cell r="G283" t="str">
            <v>生命+2601,攻击+104</v>
          </cell>
          <cell r="H283">
            <v>0</v>
          </cell>
          <cell r="I283">
            <v>13</v>
          </cell>
          <cell r="J283">
            <v>320</v>
          </cell>
          <cell r="K283">
            <v>160</v>
          </cell>
          <cell r="L283">
            <v>0</v>
          </cell>
          <cell r="M283">
            <v>0</v>
          </cell>
          <cell r="N283">
            <v>8140</v>
          </cell>
          <cell r="O283">
            <v>2</v>
          </cell>
          <cell r="P283">
            <v>1</v>
          </cell>
          <cell r="Q283">
            <v>2601</v>
          </cell>
          <cell r="R283">
            <v>2</v>
          </cell>
          <cell r="S283">
            <v>104</v>
          </cell>
          <cell r="T283">
            <v>0</v>
          </cell>
          <cell r="U283">
            <v>0</v>
          </cell>
        </row>
        <row r="284">
          <cell r="A284">
            <v>9340</v>
          </cell>
          <cell r="B284" t="str">
            <v>无尽</v>
          </cell>
          <cell r="C284">
            <v>13</v>
          </cell>
          <cell r="D284">
            <v>2</v>
          </cell>
          <cell r="E284">
            <v>3</v>
          </cell>
          <cell r="F284">
            <v>10</v>
          </cell>
          <cell r="G284" t="str">
            <v>生命+3902,攻击+156</v>
          </cell>
          <cell r="H284">
            <v>0</v>
          </cell>
          <cell r="I284">
            <v>13</v>
          </cell>
          <cell r="J284">
            <v>640</v>
          </cell>
          <cell r="K284">
            <v>480</v>
          </cell>
          <cell r="L284">
            <v>0</v>
          </cell>
          <cell r="M284">
            <v>0</v>
          </cell>
          <cell r="N284">
            <v>8140</v>
          </cell>
          <cell r="O284">
            <v>2</v>
          </cell>
          <cell r="P284">
            <v>1</v>
          </cell>
          <cell r="Q284">
            <v>3902</v>
          </cell>
          <cell r="R284">
            <v>2</v>
          </cell>
          <cell r="S284">
            <v>156</v>
          </cell>
          <cell r="T284">
            <v>0</v>
          </cell>
          <cell r="U284">
            <v>0</v>
          </cell>
        </row>
        <row r="285">
          <cell r="A285">
            <v>9340</v>
          </cell>
          <cell r="B285" t="str">
            <v>无尽</v>
          </cell>
          <cell r="C285">
            <v>13</v>
          </cell>
          <cell r="D285">
            <v>3</v>
          </cell>
          <cell r="E285">
            <v>3</v>
          </cell>
          <cell r="F285">
            <v>10</v>
          </cell>
          <cell r="G285" t="str">
            <v>生命+5853,攻击+234</v>
          </cell>
          <cell r="H285">
            <v>0</v>
          </cell>
          <cell r="I285">
            <v>13</v>
          </cell>
          <cell r="J285">
            <v>1280</v>
          </cell>
          <cell r="K285">
            <v>1120</v>
          </cell>
          <cell r="L285">
            <v>0</v>
          </cell>
          <cell r="M285">
            <v>0</v>
          </cell>
          <cell r="N285">
            <v>8140</v>
          </cell>
          <cell r="O285">
            <v>2</v>
          </cell>
          <cell r="P285">
            <v>1</v>
          </cell>
          <cell r="Q285">
            <v>5853</v>
          </cell>
          <cell r="R285">
            <v>2</v>
          </cell>
          <cell r="S285">
            <v>234</v>
          </cell>
          <cell r="T285">
            <v>0</v>
          </cell>
          <cell r="U285">
            <v>0</v>
          </cell>
        </row>
        <row r="286">
          <cell r="A286">
            <v>9340</v>
          </cell>
          <cell r="B286" t="str">
            <v>无尽</v>
          </cell>
          <cell r="C286">
            <v>13</v>
          </cell>
          <cell r="D286">
            <v>4</v>
          </cell>
          <cell r="E286">
            <v>3</v>
          </cell>
          <cell r="F286">
            <v>10</v>
          </cell>
          <cell r="G286" t="str">
            <v>生命+8780,攻击+351</v>
          </cell>
          <cell r="H286">
            <v>0</v>
          </cell>
          <cell r="I286">
            <v>13</v>
          </cell>
          <cell r="J286">
            <v>2560</v>
          </cell>
          <cell r="K286">
            <v>2400</v>
          </cell>
          <cell r="L286">
            <v>0</v>
          </cell>
          <cell r="M286">
            <v>0</v>
          </cell>
          <cell r="N286">
            <v>8140</v>
          </cell>
          <cell r="O286">
            <v>2</v>
          </cell>
          <cell r="P286">
            <v>1</v>
          </cell>
          <cell r="Q286">
            <v>8780</v>
          </cell>
          <cell r="R286">
            <v>2</v>
          </cell>
          <cell r="S286">
            <v>351</v>
          </cell>
          <cell r="T286">
            <v>0</v>
          </cell>
          <cell r="U286">
            <v>0</v>
          </cell>
        </row>
        <row r="287">
          <cell r="A287">
            <v>9340</v>
          </cell>
          <cell r="B287" t="str">
            <v>无尽</v>
          </cell>
          <cell r="C287">
            <v>13</v>
          </cell>
          <cell r="D287">
            <v>5</v>
          </cell>
          <cell r="E287">
            <v>3</v>
          </cell>
          <cell r="F287">
            <v>10</v>
          </cell>
          <cell r="G287" t="str">
            <v>生命+13170,攻击+526</v>
          </cell>
          <cell r="H287">
            <v>0</v>
          </cell>
          <cell r="I287">
            <v>13</v>
          </cell>
          <cell r="J287">
            <v>5120</v>
          </cell>
          <cell r="K287">
            <v>4960</v>
          </cell>
          <cell r="L287">
            <v>0</v>
          </cell>
          <cell r="M287">
            <v>0</v>
          </cell>
          <cell r="N287">
            <v>8140</v>
          </cell>
          <cell r="O287">
            <v>2</v>
          </cell>
          <cell r="P287">
            <v>1</v>
          </cell>
          <cell r="Q287">
            <v>13170</v>
          </cell>
          <cell r="R287">
            <v>2</v>
          </cell>
          <cell r="S287">
            <v>526</v>
          </cell>
          <cell r="T287">
            <v>0</v>
          </cell>
          <cell r="U287">
            <v>0</v>
          </cell>
        </row>
        <row r="288">
          <cell r="A288">
            <v>9340</v>
          </cell>
          <cell r="B288" t="str">
            <v>无尽</v>
          </cell>
          <cell r="C288">
            <v>13</v>
          </cell>
          <cell r="D288">
            <v>6</v>
          </cell>
          <cell r="E288">
            <v>3</v>
          </cell>
          <cell r="F288">
            <v>10</v>
          </cell>
          <cell r="G288" t="str">
            <v>生命+19755,攻击+789</v>
          </cell>
          <cell r="H288">
            <v>0</v>
          </cell>
          <cell r="I288">
            <v>13</v>
          </cell>
          <cell r="J288">
            <v>10240</v>
          </cell>
          <cell r="K288">
            <v>10080</v>
          </cell>
          <cell r="L288">
            <v>0</v>
          </cell>
          <cell r="M288">
            <v>0</v>
          </cell>
          <cell r="N288">
            <v>8140</v>
          </cell>
          <cell r="O288">
            <v>2</v>
          </cell>
          <cell r="P288">
            <v>1</v>
          </cell>
          <cell r="Q288">
            <v>19755</v>
          </cell>
          <cell r="R288">
            <v>2</v>
          </cell>
          <cell r="S288">
            <v>789</v>
          </cell>
          <cell r="T288">
            <v>0</v>
          </cell>
          <cell r="U288">
            <v>0</v>
          </cell>
        </row>
        <row r="289">
          <cell r="A289">
            <v>9340</v>
          </cell>
          <cell r="B289" t="str">
            <v>无尽</v>
          </cell>
          <cell r="C289">
            <v>13</v>
          </cell>
          <cell r="D289">
            <v>7</v>
          </cell>
          <cell r="E289">
            <v>3</v>
          </cell>
          <cell r="F289">
            <v>10</v>
          </cell>
          <cell r="G289" t="str">
            <v>生命+29632,攻击+1184</v>
          </cell>
          <cell r="H289">
            <v>0</v>
          </cell>
          <cell r="I289">
            <v>13</v>
          </cell>
          <cell r="J289">
            <v>20480</v>
          </cell>
          <cell r="K289">
            <v>20320</v>
          </cell>
          <cell r="L289">
            <v>0</v>
          </cell>
          <cell r="M289">
            <v>0</v>
          </cell>
          <cell r="N289">
            <v>8140</v>
          </cell>
          <cell r="O289">
            <v>2</v>
          </cell>
          <cell r="P289">
            <v>1</v>
          </cell>
          <cell r="Q289">
            <v>29632</v>
          </cell>
          <cell r="R289">
            <v>2</v>
          </cell>
          <cell r="S289">
            <v>1184</v>
          </cell>
          <cell r="T289">
            <v>0</v>
          </cell>
          <cell r="U289">
            <v>0</v>
          </cell>
        </row>
        <row r="290">
          <cell r="A290">
            <v>9340</v>
          </cell>
          <cell r="B290" t="str">
            <v>无尽</v>
          </cell>
          <cell r="C290">
            <v>13</v>
          </cell>
          <cell r="D290">
            <v>8</v>
          </cell>
          <cell r="E290">
            <v>3</v>
          </cell>
          <cell r="F290">
            <v>10</v>
          </cell>
          <cell r="G290" t="str">
            <v>生命+44448,攻击+1776</v>
          </cell>
          <cell r="H290">
            <v>0</v>
          </cell>
          <cell r="I290">
            <v>13</v>
          </cell>
          <cell r="J290">
            <v>40960</v>
          </cell>
          <cell r="K290">
            <v>40800</v>
          </cell>
          <cell r="L290">
            <v>40960</v>
          </cell>
          <cell r="M290">
            <v>9350</v>
          </cell>
          <cell r="N290">
            <v>8140</v>
          </cell>
          <cell r="O290">
            <v>2</v>
          </cell>
          <cell r="P290">
            <v>1</v>
          </cell>
          <cell r="Q290">
            <v>44448</v>
          </cell>
          <cell r="R290">
            <v>2</v>
          </cell>
          <cell r="S290">
            <v>1776</v>
          </cell>
          <cell r="T290">
            <v>0</v>
          </cell>
          <cell r="U290">
            <v>0</v>
          </cell>
        </row>
        <row r="291">
          <cell r="A291">
            <v>9440</v>
          </cell>
          <cell r="B291" t="str">
            <v>无尽</v>
          </cell>
          <cell r="C291">
            <v>14</v>
          </cell>
          <cell r="D291">
            <v>1</v>
          </cell>
          <cell r="E291">
            <v>3</v>
          </cell>
          <cell r="F291">
            <v>10</v>
          </cell>
          <cell r="G291" t="str">
            <v>攻击+104</v>
          </cell>
          <cell r="H291">
            <v>0</v>
          </cell>
          <cell r="I291">
            <v>14</v>
          </cell>
          <cell r="J291">
            <v>320</v>
          </cell>
          <cell r="K291">
            <v>160</v>
          </cell>
          <cell r="L291">
            <v>0</v>
          </cell>
          <cell r="M291">
            <v>0</v>
          </cell>
          <cell r="N291">
            <v>8240</v>
          </cell>
          <cell r="O291">
            <v>1</v>
          </cell>
          <cell r="P291">
            <v>2</v>
          </cell>
          <cell r="Q291">
            <v>104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</row>
        <row r="292">
          <cell r="A292">
            <v>9440</v>
          </cell>
          <cell r="B292" t="str">
            <v>无尽</v>
          </cell>
          <cell r="C292">
            <v>14</v>
          </cell>
          <cell r="D292">
            <v>2</v>
          </cell>
          <cell r="E292">
            <v>3</v>
          </cell>
          <cell r="F292">
            <v>10</v>
          </cell>
          <cell r="G292" t="str">
            <v>攻击+156</v>
          </cell>
          <cell r="H292">
            <v>0</v>
          </cell>
          <cell r="I292">
            <v>14</v>
          </cell>
          <cell r="J292">
            <v>640</v>
          </cell>
          <cell r="K292">
            <v>480</v>
          </cell>
          <cell r="L292">
            <v>0</v>
          </cell>
          <cell r="M292">
            <v>0</v>
          </cell>
          <cell r="N292">
            <v>8240</v>
          </cell>
          <cell r="O292">
            <v>1</v>
          </cell>
          <cell r="P292">
            <v>2</v>
          </cell>
          <cell r="Q292">
            <v>156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</row>
        <row r="293">
          <cell r="A293">
            <v>9440</v>
          </cell>
          <cell r="B293" t="str">
            <v>无尽</v>
          </cell>
          <cell r="C293">
            <v>14</v>
          </cell>
          <cell r="D293">
            <v>3</v>
          </cell>
          <cell r="E293">
            <v>3</v>
          </cell>
          <cell r="F293">
            <v>10</v>
          </cell>
          <cell r="G293" t="str">
            <v>攻击+234</v>
          </cell>
          <cell r="H293">
            <v>0</v>
          </cell>
          <cell r="I293">
            <v>14</v>
          </cell>
          <cell r="J293">
            <v>1280</v>
          </cell>
          <cell r="K293">
            <v>1120</v>
          </cell>
          <cell r="L293">
            <v>0</v>
          </cell>
          <cell r="M293">
            <v>0</v>
          </cell>
          <cell r="N293">
            <v>8240</v>
          </cell>
          <cell r="O293">
            <v>1</v>
          </cell>
          <cell r="P293">
            <v>2</v>
          </cell>
          <cell r="Q293">
            <v>234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</row>
        <row r="294">
          <cell r="A294">
            <v>9440</v>
          </cell>
          <cell r="B294" t="str">
            <v>无尽</v>
          </cell>
          <cell r="C294">
            <v>14</v>
          </cell>
          <cell r="D294">
            <v>4</v>
          </cell>
          <cell r="E294">
            <v>3</v>
          </cell>
          <cell r="F294">
            <v>10</v>
          </cell>
          <cell r="G294" t="str">
            <v>攻击+351</v>
          </cell>
          <cell r="H294">
            <v>0</v>
          </cell>
          <cell r="I294">
            <v>14</v>
          </cell>
          <cell r="J294">
            <v>2560</v>
          </cell>
          <cell r="K294">
            <v>2400</v>
          </cell>
          <cell r="L294">
            <v>0</v>
          </cell>
          <cell r="M294">
            <v>0</v>
          </cell>
          <cell r="N294">
            <v>8240</v>
          </cell>
          <cell r="O294">
            <v>1</v>
          </cell>
          <cell r="P294">
            <v>2</v>
          </cell>
          <cell r="Q294">
            <v>351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</row>
        <row r="295">
          <cell r="A295">
            <v>9440</v>
          </cell>
          <cell r="B295" t="str">
            <v>无尽</v>
          </cell>
          <cell r="C295">
            <v>14</v>
          </cell>
          <cell r="D295">
            <v>5</v>
          </cell>
          <cell r="E295">
            <v>3</v>
          </cell>
          <cell r="F295">
            <v>10</v>
          </cell>
          <cell r="G295" t="str">
            <v>攻击+526</v>
          </cell>
          <cell r="H295">
            <v>0</v>
          </cell>
          <cell r="I295">
            <v>14</v>
          </cell>
          <cell r="J295">
            <v>5120</v>
          </cell>
          <cell r="K295">
            <v>4960</v>
          </cell>
          <cell r="L295">
            <v>0</v>
          </cell>
          <cell r="M295">
            <v>0</v>
          </cell>
          <cell r="N295">
            <v>8240</v>
          </cell>
          <cell r="O295">
            <v>1</v>
          </cell>
          <cell r="P295">
            <v>2</v>
          </cell>
          <cell r="Q295">
            <v>526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</row>
        <row r="296">
          <cell r="A296">
            <v>9440</v>
          </cell>
          <cell r="B296" t="str">
            <v>无尽</v>
          </cell>
          <cell r="C296">
            <v>14</v>
          </cell>
          <cell r="D296">
            <v>6</v>
          </cell>
          <cell r="E296">
            <v>3</v>
          </cell>
          <cell r="F296">
            <v>10</v>
          </cell>
          <cell r="G296" t="str">
            <v>攻击+789</v>
          </cell>
          <cell r="H296">
            <v>0</v>
          </cell>
          <cell r="I296">
            <v>14</v>
          </cell>
          <cell r="J296">
            <v>10240</v>
          </cell>
          <cell r="K296">
            <v>10080</v>
          </cell>
          <cell r="L296">
            <v>0</v>
          </cell>
          <cell r="M296">
            <v>0</v>
          </cell>
          <cell r="N296">
            <v>8240</v>
          </cell>
          <cell r="O296">
            <v>1</v>
          </cell>
          <cell r="P296">
            <v>2</v>
          </cell>
          <cell r="Q296">
            <v>789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</row>
        <row r="297">
          <cell r="A297">
            <v>9440</v>
          </cell>
          <cell r="B297" t="str">
            <v>无尽</v>
          </cell>
          <cell r="C297">
            <v>14</v>
          </cell>
          <cell r="D297">
            <v>7</v>
          </cell>
          <cell r="E297">
            <v>3</v>
          </cell>
          <cell r="F297">
            <v>10</v>
          </cell>
          <cell r="G297" t="str">
            <v>攻击+1184</v>
          </cell>
          <cell r="H297">
            <v>0</v>
          </cell>
          <cell r="I297">
            <v>14</v>
          </cell>
          <cell r="J297">
            <v>20480</v>
          </cell>
          <cell r="K297">
            <v>20320</v>
          </cell>
          <cell r="L297">
            <v>0</v>
          </cell>
          <cell r="M297">
            <v>0</v>
          </cell>
          <cell r="N297">
            <v>8240</v>
          </cell>
          <cell r="O297">
            <v>1</v>
          </cell>
          <cell r="P297">
            <v>2</v>
          </cell>
          <cell r="Q297">
            <v>1184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</row>
        <row r="298">
          <cell r="A298">
            <v>9440</v>
          </cell>
          <cell r="B298" t="str">
            <v>无尽</v>
          </cell>
          <cell r="C298">
            <v>14</v>
          </cell>
          <cell r="D298">
            <v>8</v>
          </cell>
          <cell r="E298">
            <v>3</v>
          </cell>
          <cell r="F298">
            <v>10</v>
          </cell>
          <cell r="G298" t="str">
            <v>攻击+1776</v>
          </cell>
          <cell r="H298">
            <v>0</v>
          </cell>
          <cell r="I298">
            <v>14</v>
          </cell>
          <cell r="J298">
            <v>40960</v>
          </cell>
          <cell r="K298">
            <v>40800</v>
          </cell>
          <cell r="L298">
            <v>40960</v>
          </cell>
          <cell r="M298">
            <v>9450</v>
          </cell>
          <cell r="N298">
            <v>8240</v>
          </cell>
          <cell r="O298">
            <v>1</v>
          </cell>
          <cell r="P298">
            <v>2</v>
          </cell>
          <cell r="Q298">
            <v>1776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</row>
        <row r="299">
          <cell r="A299">
            <v>9540</v>
          </cell>
          <cell r="B299" t="str">
            <v>八卦</v>
          </cell>
          <cell r="C299">
            <v>15</v>
          </cell>
          <cell r="D299">
            <v>1</v>
          </cell>
          <cell r="E299">
            <v>3</v>
          </cell>
          <cell r="F299">
            <v>10</v>
          </cell>
          <cell r="G299" t="str">
            <v>生命+1301,攻击+0</v>
          </cell>
          <cell r="H299">
            <v>0</v>
          </cell>
          <cell r="I299">
            <v>15</v>
          </cell>
          <cell r="J299">
            <v>320</v>
          </cell>
          <cell r="K299">
            <v>160</v>
          </cell>
          <cell r="L299">
            <v>0</v>
          </cell>
          <cell r="M299">
            <v>0</v>
          </cell>
          <cell r="N299">
            <v>8340</v>
          </cell>
          <cell r="O299">
            <v>1.5</v>
          </cell>
          <cell r="P299">
            <v>1</v>
          </cell>
          <cell r="Q299">
            <v>1301</v>
          </cell>
          <cell r="R299">
            <v>2</v>
          </cell>
          <cell r="S299">
            <v>0</v>
          </cell>
          <cell r="T299">
            <v>0</v>
          </cell>
          <cell r="U299">
            <v>0</v>
          </cell>
        </row>
        <row r="300">
          <cell r="A300">
            <v>9540</v>
          </cell>
          <cell r="B300" t="str">
            <v>八卦</v>
          </cell>
          <cell r="C300">
            <v>15</v>
          </cell>
          <cell r="D300">
            <v>2</v>
          </cell>
          <cell r="E300">
            <v>3</v>
          </cell>
          <cell r="F300">
            <v>10</v>
          </cell>
          <cell r="G300" t="str">
            <v>生命+1951,攻击+0</v>
          </cell>
          <cell r="H300">
            <v>0</v>
          </cell>
          <cell r="I300">
            <v>15</v>
          </cell>
          <cell r="J300">
            <v>640</v>
          </cell>
          <cell r="K300">
            <v>480</v>
          </cell>
          <cell r="L300">
            <v>0</v>
          </cell>
          <cell r="M300">
            <v>0</v>
          </cell>
          <cell r="N300">
            <v>8340</v>
          </cell>
          <cell r="O300">
            <v>1.5</v>
          </cell>
          <cell r="P300">
            <v>1</v>
          </cell>
          <cell r="Q300">
            <v>1951</v>
          </cell>
          <cell r="R300">
            <v>2</v>
          </cell>
          <cell r="S300">
            <v>0</v>
          </cell>
          <cell r="T300">
            <v>0</v>
          </cell>
          <cell r="U300">
            <v>0</v>
          </cell>
        </row>
        <row r="301">
          <cell r="A301">
            <v>9540</v>
          </cell>
          <cell r="B301" t="str">
            <v>八卦</v>
          </cell>
          <cell r="C301">
            <v>15</v>
          </cell>
          <cell r="D301">
            <v>3</v>
          </cell>
          <cell r="E301">
            <v>3</v>
          </cell>
          <cell r="F301">
            <v>10</v>
          </cell>
          <cell r="G301" t="str">
            <v>生命+2927,攻击+0</v>
          </cell>
          <cell r="H301">
            <v>0</v>
          </cell>
          <cell r="I301">
            <v>15</v>
          </cell>
          <cell r="J301">
            <v>1280</v>
          </cell>
          <cell r="K301">
            <v>1120</v>
          </cell>
          <cell r="L301">
            <v>0</v>
          </cell>
          <cell r="M301">
            <v>0</v>
          </cell>
          <cell r="N301">
            <v>8340</v>
          </cell>
          <cell r="O301">
            <v>1.5</v>
          </cell>
          <cell r="P301">
            <v>1</v>
          </cell>
          <cell r="Q301">
            <v>2927</v>
          </cell>
          <cell r="R301">
            <v>2</v>
          </cell>
          <cell r="S301">
            <v>0</v>
          </cell>
          <cell r="T301">
            <v>0</v>
          </cell>
          <cell r="U301">
            <v>0</v>
          </cell>
        </row>
        <row r="302">
          <cell r="A302">
            <v>9540</v>
          </cell>
          <cell r="B302" t="str">
            <v>八卦</v>
          </cell>
          <cell r="C302">
            <v>15</v>
          </cell>
          <cell r="D302">
            <v>4</v>
          </cell>
          <cell r="E302">
            <v>3</v>
          </cell>
          <cell r="F302">
            <v>10</v>
          </cell>
          <cell r="G302" t="str">
            <v>生命+4390,攻击+0</v>
          </cell>
          <cell r="H302">
            <v>0</v>
          </cell>
          <cell r="I302">
            <v>15</v>
          </cell>
          <cell r="J302">
            <v>2560</v>
          </cell>
          <cell r="K302">
            <v>2400</v>
          </cell>
          <cell r="L302">
            <v>0</v>
          </cell>
          <cell r="M302">
            <v>0</v>
          </cell>
          <cell r="N302">
            <v>8340</v>
          </cell>
          <cell r="O302">
            <v>1.5</v>
          </cell>
          <cell r="P302">
            <v>1</v>
          </cell>
          <cell r="Q302">
            <v>4390</v>
          </cell>
          <cell r="R302">
            <v>2</v>
          </cell>
          <cell r="S302">
            <v>0</v>
          </cell>
          <cell r="T302">
            <v>0</v>
          </cell>
          <cell r="U302">
            <v>0</v>
          </cell>
        </row>
        <row r="303">
          <cell r="A303">
            <v>9540</v>
          </cell>
          <cell r="B303" t="str">
            <v>八卦</v>
          </cell>
          <cell r="C303">
            <v>15</v>
          </cell>
          <cell r="D303">
            <v>5</v>
          </cell>
          <cell r="E303">
            <v>3</v>
          </cell>
          <cell r="F303">
            <v>10</v>
          </cell>
          <cell r="G303" t="str">
            <v>生命+6585,攻击+0</v>
          </cell>
          <cell r="H303">
            <v>0</v>
          </cell>
          <cell r="I303">
            <v>15</v>
          </cell>
          <cell r="J303">
            <v>5120</v>
          </cell>
          <cell r="K303">
            <v>4960</v>
          </cell>
          <cell r="L303">
            <v>0</v>
          </cell>
          <cell r="M303">
            <v>0</v>
          </cell>
          <cell r="N303">
            <v>8340</v>
          </cell>
          <cell r="O303">
            <v>1.5</v>
          </cell>
          <cell r="P303">
            <v>1</v>
          </cell>
          <cell r="Q303">
            <v>6585</v>
          </cell>
          <cell r="R303">
            <v>2</v>
          </cell>
          <cell r="S303">
            <v>0</v>
          </cell>
          <cell r="T303">
            <v>0</v>
          </cell>
          <cell r="U303">
            <v>0</v>
          </cell>
        </row>
        <row r="304">
          <cell r="A304">
            <v>9540</v>
          </cell>
          <cell r="B304" t="str">
            <v>八卦</v>
          </cell>
          <cell r="C304">
            <v>15</v>
          </cell>
          <cell r="D304">
            <v>6</v>
          </cell>
          <cell r="E304">
            <v>3</v>
          </cell>
          <cell r="F304">
            <v>10</v>
          </cell>
          <cell r="G304" t="str">
            <v>生命+9877,攻击+0</v>
          </cell>
          <cell r="H304">
            <v>0</v>
          </cell>
          <cell r="I304">
            <v>15</v>
          </cell>
          <cell r="J304">
            <v>10240</v>
          </cell>
          <cell r="K304">
            <v>10080</v>
          </cell>
          <cell r="L304">
            <v>0</v>
          </cell>
          <cell r="M304">
            <v>0</v>
          </cell>
          <cell r="N304">
            <v>8340</v>
          </cell>
          <cell r="O304">
            <v>1.5</v>
          </cell>
          <cell r="P304">
            <v>1</v>
          </cell>
          <cell r="Q304">
            <v>9877</v>
          </cell>
          <cell r="R304">
            <v>2</v>
          </cell>
          <cell r="S304">
            <v>0</v>
          </cell>
          <cell r="T304">
            <v>0</v>
          </cell>
          <cell r="U304">
            <v>0</v>
          </cell>
        </row>
        <row r="305">
          <cell r="A305">
            <v>9540</v>
          </cell>
          <cell r="B305" t="str">
            <v>八卦</v>
          </cell>
          <cell r="C305">
            <v>15</v>
          </cell>
          <cell r="D305">
            <v>7</v>
          </cell>
          <cell r="E305">
            <v>3</v>
          </cell>
          <cell r="F305">
            <v>10</v>
          </cell>
          <cell r="G305" t="str">
            <v>生命+14816,攻击+0</v>
          </cell>
          <cell r="H305">
            <v>0</v>
          </cell>
          <cell r="I305">
            <v>15</v>
          </cell>
          <cell r="J305">
            <v>20480</v>
          </cell>
          <cell r="K305">
            <v>20320</v>
          </cell>
          <cell r="L305">
            <v>0</v>
          </cell>
          <cell r="M305">
            <v>0</v>
          </cell>
          <cell r="N305">
            <v>8340</v>
          </cell>
          <cell r="O305">
            <v>1.5</v>
          </cell>
          <cell r="P305">
            <v>1</v>
          </cell>
          <cell r="Q305">
            <v>14816</v>
          </cell>
          <cell r="R305">
            <v>2</v>
          </cell>
          <cell r="S305">
            <v>0</v>
          </cell>
          <cell r="T305">
            <v>0</v>
          </cell>
          <cell r="U305">
            <v>0</v>
          </cell>
        </row>
        <row r="306">
          <cell r="A306">
            <v>9540</v>
          </cell>
          <cell r="B306" t="str">
            <v>八卦</v>
          </cell>
          <cell r="C306">
            <v>15</v>
          </cell>
          <cell r="D306">
            <v>8</v>
          </cell>
          <cell r="E306">
            <v>3</v>
          </cell>
          <cell r="F306">
            <v>10</v>
          </cell>
          <cell r="G306" t="str">
            <v>生命+22224,攻击+0</v>
          </cell>
          <cell r="H306">
            <v>0</v>
          </cell>
          <cell r="I306">
            <v>15</v>
          </cell>
          <cell r="J306">
            <v>40960</v>
          </cell>
          <cell r="K306">
            <v>40800</v>
          </cell>
          <cell r="L306">
            <v>40960</v>
          </cell>
          <cell r="M306">
            <v>9550</v>
          </cell>
          <cell r="N306">
            <v>8340</v>
          </cell>
          <cell r="O306">
            <v>1.5</v>
          </cell>
          <cell r="P306">
            <v>1</v>
          </cell>
          <cell r="Q306">
            <v>22224</v>
          </cell>
          <cell r="R306">
            <v>2</v>
          </cell>
          <cell r="S306">
            <v>0</v>
          </cell>
          <cell r="T306">
            <v>0</v>
          </cell>
          <cell r="U306">
            <v>0</v>
          </cell>
        </row>
        <row r="307">
          <cell r="A307">
            <v>9640</v>
          </cell>
          <cell r="B307" t="str">
            <v>剎那</v>
          </cell>
          <cell r="C307">
            <v>16</v>
          </cell>
          <cell r="D307">
            <v>1</v>
          </cell>
          <cell r="E307">
            <v>3</v>
          </cell>
          <cell r="F307">
            <v>10</v>
          </cell>
          <cell r="G307" t="str">
            <v>生命+5202,防御+41</v>
          </cell>
          <cell r="H307">
            <v>0</v>
          </cell>
          <cell r="I307">
            <v>16</v>
          </cell>
          <cell r="J307">
            <v>320</v>
          </cell>
          <cell r="K307">
            <v>160</v>
          </cell>
          <cell r="L307">
            <v>0</v>
          </cell>
          <cell r="M307">
            <v>0</v>
          </cell>
          <cell r="N307">
            <v>8440</v>
          </cell>
          <cell r="O307">
            <v>2</v>
          </cell>
          <cell r="P307">
            <v>1</v>
          </cell>
          <cell r="Q307">
            <v>5202</v>
          </cell>
          <cell r="R307">
            <v>3</v>
          </cell>
          <cell r="S307">
            <v>41</v>
          </cell>
          <cell r="T307">
            <v>0</v>
          </cell>
          <cell r="U307">
            <v>0</v>
          </cell>
        </row>
        <row r="308">
          <cell r="A308">
            <v>9640</v>
          </cell>
          <cell r="B308" t="str">
            <v>剎那</v>
          </cell>
          <cell r="C308">
            <v>16</v>
          </cell>
          <cell r="D308">
            <v>2</v>
          </cell>
          <cell r="E308">
            <v>3</v>
          </cell>
          <cell r="F308">
            <v>10</v>
          </cell>
          <cell r="G308" t="str">
            <v>生命+7804,防御+62</v>
          </cell>
          <cell r="H308">
            <v>0</v>
          </cell>
          <cell r="I308">
            <v>16</v>
          </cell>
          <cell r="J308">
            <v>640</v>
          </cell>
          <cell r="K308">
            <v>480</v>
          </cell>
          <cell r="L308">
            <v>0</v>
          </cell>
          <cell r="M308">
            <v>0</v>
          </cell>
          <cell r="N308">
            <v>8440</v>
          </cell>
          <cell r="O308">
            <v>2</v>
          </cell>
          <cell r="P308">
            <v>1</v>
          </cell>
          <cell r="Q308">
            <v>7804</v>
          </cell>
          <cell r="R308">
            <v>3</v>
          </cell>
          <cell r="S308">
            <v>62</v>
          </cell>
          <cell r="T308">
            <v>0</v>
          </cell>
          <cell r="U308">
            <v>0</v>
          </cell>
        </row>
        <row r="309">
          <cell r="A309">
            <v>9640</v>
          </cell>
          <cell r="B309" t="str">
            <v>剎那</v>
          </cell>
          <cell r="C309">
            <v>16</v>
          </cell>
          <cell r="D309">
            <v>3</v>
          </cell>
          <cell r="E309">
            <v>3</v>
          </cell>
          <cell r="F309">
            <v>10</v>
          </cell>
          <cell r="G309" t="str">
            <v>生命+11705,防御+93</v>
          </cell>
          <cell r="H309">
            <v>0</v>
          </cell>
          <cell r="I309">
            <v>16</v>
          </cell>
          <cell r="J309">
            <v>1280</v>
          </cell>
          <cell r="K309">
            <v>1120</v>
          </cell>
          <cell r="L309">
            <v>0</v>
          </cell>
          <cell r="M309">
            <v>0</v>
          </cell>
          <cell r="N309">
            <v>8440</v>
          </cell>
          <cell r="O309">
            <v>2</v>
          </cell>
          <cell r="P309">
            <v>1</v>
          </cell>
          <cell r="Q309">
            <v>11705</v>
          </cell>
          <cell r="R309">
            <v>3</v>
          </cell>
          <cell r="S309">
            <v>93</v>
          </cell>
          <cell r="T309">
            <v>0</v>
          </cell>
          <cell r="U309">
            <v>0</v>
          </cell>
        </row>
        <row r="310">
          <cell r="A310">
            <v>9640</v>
          </cell>
          <cell r="B310" t="str">
            <v>剎那</v>
          </cell>
          <cell r="C310">
            <v>16</v>
          </cell>
          <cell r="D310">
            <v>4</v>
          </cell>
          <cell r="E310">
            <v>3</v>
          </cell>
          <cell r="F310">
            <v>10</v>
          </cell>
          <cell r="G310" t="str">
            <v>生命+17558,防御+139</v>
          </cell>
          <cell r="H310">
            <v>0</v>
          </cell>
          <cell r="I310">
            <v>16</v>
          </cell>
          <cell r="J310">
            <v>2560</v>
          </cell>
          <cell r="K310">
            <v>2400</v>
          </cell>
          <cell r="L310">
            <v>0</v>
          </cell>
          <cell r="M310">
            <v>0</v>
          </cell>
          <cell r="N310">
            <v>8440</v>
          </cell>
          <cell r="O310">
            <v>2</v>
          </cell>
          <cell r="P310">
            <v>1</v>
          </cell>
          <cell r="Q310">
            <v>17558</v>
          </cell>
          <cell r="R310">
            <v>3</v>
          </cell>
          <cell r="S310">
            <v>139</v>
          </cell>
          <cell r="T310">
            <v>0</v>
          </cell>
          <cell r="U310">
            <v>0</v>
          </cell>
        </row>
        <row r="311">
          <cell r="A311">
            <v>9640</v>
          </cell>
          <cell r="B311" t="str">
            <v>剎那</v>
          </cell>
          <cell r="C311">
            <v>16</v>
          </cell>
          <cell r="D311">
            <v>5</v>
          </cell>
          <cell r="E311">
            <v>3</v>
          </cell>
          <cell r="F311">
            <v>10</v>
          </cell>
          <cell r="G311" t="str">
            <v>生命+26337,防御+209</v>
          </cell>
          <cell r="H311">
            <v>0</v>
          </cell>
          <cell r="I311">
            <v>16</v>
          </cell>
          <cell r="J311">
            <v>5120</v>
          </cell>
          <cell r="K311">
            <v>4960</v>
          </cell>
          <cell r="L311">
            <v>0</v>
          </cell>
          <cell r="M311">
            <v>0</v>
          </cell>
          <cell r="N311">
            <v>8440</v>
          </cell>
          <cell r="O311">
            <v>2</v>
          </cell>
          <cell r="P311">
            <v>1</v>
          </cell>
          <cell r="Q311">
            <v>26337</v>
          </cell>
          <cell r="R311">
            <v>3</v>
          </cell>
          <cell r="S311">
            <v>209</v>
          </cell>
          <cell r="T311">
            <v>0</v>
          </cell>
          <cell r="U311">
            <v>0</v>
          </cell>
        </row>
        <row r="312">
          <cell r="A312">
            <v>9640</v>
          </cell>
          <cell r="B312" t="str">
            <v>剎那</v>
          </cell>
          <cell r="C312">
            <v>16</v>
          </cell>
          <cell r="D312">
            <v>6</v>
          </cell>
          <cell r="E312">
            <v>3</v>
          </cell>
          <cell r="F312">
            <v>10</v>
          </cell>
          <cell r="G312" t="str">
            <v>生命+39506,防御+313</v>
          </cell>
          <cell r="H312">
            <v>0</v>
          </cell>
          <cell r="I312">
            <v>16</v>
          </cell>
          <cell r="J312">
            <v>10240</v>
          </cell>
          <cell r="K312">
            <v>10080</v>
          </cell>
          <cell r="L312">
            <v>0</v>
          </cell>
          <cell r="M312">
            <v>0</v>
          </cell>
          <cell r="N312">
            <v>8440</v>
          </cell>
          <cell r="O312">
            <v>2</v>
          </cell>
          <cell r="P312">
            <v>1</v>
          </cell>
          <cell r="Q312">
            <v>39506</v>
          </cell>
          <cell r="R312">
            <v>3</v>
          </cell>
          <cell r="S312">
            <v>313</v>
          </cell>
          <cell r="T312">
            <v>0</v>
          </cell>
          <cell r="U312">
            <v>0</v>
          </cell>
        </row>
        <row r="313">
          <cell r="A313">
            <v>9640</v>
          </cell>
          <cell r="B313" t="str">
            <v>剎那</v>
          </cell>
          <cell r="C313">
            <v>16</v>
          </cell>
          <cell r="D313">
            <v>7</v>
          </cell>
          <cell r="E313">
            <v>3</v>
          </cell>
          <cell r="F313">
            <v>10</v>
          </cell>
          <cell r="G313" t="str">
            <v>生命+59259,防御+469</v>
          </cell>
          <cell r="H313">
            <v>0</v>
          </cell>
          <cell r="I313">
            <v>16</v>
          </cell>
          <cell r="J313">
            <v>20480</v>
          </cell>
          <cell r="K313">
            <v>20320</v>
          </cell>
          <cell r="L313">
            <v>0</v>
          </cell>
          <cell r="M313">
            <v>0</v>
          </cell>
          <cell r="N313">
            <v>8440</v>
          </cell>
          <cell r="O313">
            <v>2</v>
          </cell>
          <cell r="P313">
            <v>1</v>
          </cell>
          <cell r="Q313">
            <v>59259</v>
          </cell>
          <cell r="R313">
            <v>3</v>
          </cell>
          <cell r="S313">
            <v>469</v>
          </cell>
          <cell r="T313">
            <v>0</v>
          </cell>
          <cell r="U313">
            <v>0</v>
          </cell>
        </row>
        <row r="314">
          <cell r="A314">
            <v>9640</v>
          </cell>
          <cell r="B314" t="str">
            <v>剎那</v>
          </cell>
          <cell r="C314">
            <v>16</v>
          </cell>
          <cell r="D314">
            <v>8</v>
          </cell>
          <cell r="E314">
            <v>3</v>
          </cell>
          <cell r="F314">
            <v>10</v>
          </cell>
          <cell r="G314" t="str">
            <v>生命+88888,防御+704</v>
          </cell>
          <cell r="H314">
            <v>0</v>
          </cell>
          <cell r="I314">
            <v>16</v>
          </cell>
          <cell r="J314">
            <v>40960</v>
          </cell>
          <cell r="K314">
            <v>40800</v>
          </cell>
          <cell r="L314">
            <v>40960</v>
          </cell>
          <cell r="M314">
            <v>9650</v>
          </cell>
          <cell r="N314">
            <v>8440</v>
          </cell>
          <cell r="O314">
            <v>2</v>
          </cell>
          <cell r="P314">
            <v>1</v>
          </cell>
          <cell r="Q314">
            <v>88888</v>
          </cell>
          <cell r="R314">
            <v>3</v>
          </cell>
          <cell r="S314">
            <v>704</v>
          </cell>
          <cell r="T314">
            <v>0</v>
          </cell>
          <cell r="U314">
            <v>0</v>
          </cell>
        </row>
        <row r="315">
          <cell r="A315">
            <v>9740</v>
          </cell>
          <cell r="B315" t="str">
            <v>咆哮</v>
          </cell>
          <cell r="C315">
            <v>17</v>
          </cell>
          <cell r="D315">
            <v>1</v>
          </cell>
          <cell r="E315">
            <v>3</v>
          </cell>
          <cell r="F315">
            <v>10</v>
          </cell>
          <cell r="G315" t="str">
            <v>攻击+208,防御+41</v>
          </cell>
          <cell r="H315">
            <v>0</v>
          </cell>
          <cell r="I315">
            <v>17</v>
          </cell>
          <cell r="J315">
            <v>320</v>
          </cell>
          <cell r="K315">
            <v>160</v>
          </cell>
          <cell r="L315">
            <v>0</v>
          </cell>
          <cell r="M315">
            <v>0</v>
          </cell>
          <cell r="N315">
            <v>8140</v>
          </cell>
          <cell r="O315">
            <v>2</v>
          </cell>
          <cell r="P315">
            <v>2</v>
          </cell>
          <cell r="Q315">
            <v>208</v>
          </cell>
          <cell r="R315">
            <v>3</v>
          </cell>
          <cell r="S315">
            <v>41</v>
          </cell>
          <cell r="T315">
            <v>0</v>
          </cell>
          <cell r="U315">
            <v>0</v>
          </cell>
        </row>
        <row r="316">
          <cell r="A316">
            <v>9740</v>
          </cell>
          <cell r="B316" t="str">
            <v>咆哮</v>
          </cell>
          <cell r="C316">
            <v>17</v>
          </cell>
          <cell r="D316">
            <v>2</v>
          </cell>
          <cell r="E316">
            <v>3</v>
          </cell>
          <cell r="F316">
            <v>10</v>
          </cell>
          <cell r="G316" t="str">
            <v>攻击+312,防御+62</v>
          </cell>
          <cell r="H316">
            <v>0</v>
          </cell>
          <cell r="I316">
            <v>17</v>
          </cell>
          <cell r="J316">
            <v>640</v>
          </cell>
          <cell r="K316">
            <v>480</v>
          </cell>
          <cell r="L316">
            <v>0</v>
          </cell>
          <cell r="M316">
            <v>0</v>
          </cell>
          <cell r="N316">
            <v>8140</v>
          </cell>
          <cell r="O316">
            <v>2</v>
          </cell>
          <cell r="P316">
            <v>2</v>
          </cell>
          <cell r="Q316">
            <v>312</v>
          </cell>
          <cell r="R316">
            <v>3</v>
          </cell>
          <cell r="S316">
            <v>62</v>
          </cell>
          <cell r="T316">
            <v>0</v>
          </cell>
          <cell r="U316">
            <v>0</v>
          </cell>
        </row>
        <row r="317">
          <cell r="A317">
            <v>9740</v>
          </cell>
          <cell r="B317" t="str">
            <v>咆哮</v>
          </cell>
          <cell r="C317">
            <v>17</v>
          </cell>
          <cell r="D317">
            <v>3</v>
          </cell>
          <cell r="E317">
            <v>3</v>
          </cell>
          <cell r="F317">
            <v>10</v>
          </cell>
          <cell r="G317" t="str">
            <v>攻击+468,防御+93</v>
          </cell>
          <cell r="H317">
            <v>0</v>
          </cell>
          <cell r="I317">
            <v>17</v>
          </cell>
          <cell r="J317">
            <v>1280</v>
          </cell>
          <cell r="K317">
            <v>1120</v>
          </cell>
          <cell r="L317">
            <v>0</v>
          </cell>
          <cell r="M317">
            <v>0</v>
          </cell>
          <cell r="N317">
            <v>8140</v>
          </cell>
          <cell r="O317">
            <v>2</v>
          </cell>
          <cell r="P317">
            <v>2</v>
          </cell>
          <cell r="Q317">
            <v>468</v>
          </cell>
          <cell r="R317">
            <v>3</v>
          </cell>
          <cell r="S317">
            <v>93</v>
          </cell>
          <cell r="T317">
            <v>0</v>
          </cell>
          <cell r="U317">
            <v>0</v>
          </cell>
        </row>
        <row r="318">
          <cell r="A318">
            <v>9740</v>
          </cell>
          <cell r="B318" t="str">
            <v>咆哮</v>
          </cell>
          <cell r="C318">
            <v>17</v>
          </cell>
          <cell r="D318">
            <v>4</v>
          </cell>
          <cell r="E318">
            <v>3</v>
          </cell>
          <cell r="F318">
            <v>10</v>
          </cell>
          <cell r="G318" t="str">
            <v>攻击+702,防御+139</v>
          </cell>
          <cell r="H318">
            <v>0</v>
          </cell>
          <cell r="I318">
            <v>17</v>
          </cell>
          <cell r="J318">
            <v>2560</v>
          </cell>
          <cell r="K318">
            <v>2400</v>
          </cell>
          <cell r="L318">
            <v>0</v>
          </cell>
          <cell r="M318">
            <v>0</v>
          </cell>
          <cell r="N318">
            <v>8140</v>
          </cell>
          <cell r="O318">
            <v>2</v>
          </cell>
          <cell r="P318">
            <v>2</v>
          </cell>
          <cell r="Q318">
            <v>702</v>
          </cell>
          <cell r="R318">
            <v>3</v>
          </cell>
          <cell r="S318">
            <v>139</v>
          </cell>
          <cell r="T318">
            <v>0</v>
          </cell>
          <cell r="U318">
            <v>0</v>
          </cell>
        </row>
        <row r="319">
          <cell r="A319">
            <v>9740</v>
          </cell>
          <cell r="B319" t="str">
            <v>咆哮</v>
          </cell>
          <cell r="C319">
            <v>17</v>
          </cell>
          <cell r="D319">
            <v>5</v>
          </cell>
          <cell r="E319">
            <v>3</v>
          </cell>
          <cell r="F319">
            <v>10</v>
          </cell>
          <cell r="G319" t="str">
            <v>攻击+1052,防御+209</v>
          </cell>
          <cell r="H319">
            <v>0</v>
          </cell>
          <cell r="I319">
            <v>17</v>
          </cell>
          <cell r="J319">
            <v>5120</v>
          </cell>
          <cell r="K319">
            <v>4960</v>
          </cell>
          <cell r="L319">
            <v>0</v>
          </cell>
          <cell r="M319">
            <v>0</v>
          </cell>
          <cell r="N319">
            <v>8140</v>
          </cell>
          <cell r="O319">
            <v>2</v>
          </cell>
          <cell r="P319">
            <v>2</v>
          </cell>
          <cell r="Q319">
            <v>1052</v>
          </cell>
          <cell r="R319">
            <v>3</v>
          </cell>
          <cell r="S319">
            <v>209</v>
          </cell>
          <cell r="T319">
            <v>0</v>
          </cell>
          <cell r="U319">
            <v>0</v>
          </cell>
        </row>
        <row r="320">
          <cell r="A320">
            <v>9740</v>
          </cell>
          <cell r="B320" t="str">
            <v>咆哮</v>
          </cell>
          <cell r="C320">
            <v>17</v>
          </cell>
          <cell r="D320">
            <v>6</v>
          </cell>
          <cell r="E320">
            <v>3</v>
          </cell>
          <cell r="F320">
            <v>10</v>
          </cell>
          <cell r="G320" t="str">
            <v>攻击+1579,防御+313</v>
          </cell>
          <cell r="H320">
            <v>0</v>
          </cell>
          <cell r="I320">
            <v>17</v>
          </cell>
          <cell r="J320">
            <v>10240</v>
          </cell>
          <cell r="K320">
            <v>10080</v>
          </cell>
          <cell r="L320">
            <v>0</v>
          </cell>
          <cell r="M320">
            <v>0</v>
          </cell>
          <cell r="N320">
            <v>8140</v>
          </cell>
          <cell r="O320">
            <v>2</v>
          </cell>
          <cell r="P320">
            <v>2</v>
          </cell>
          <cell r="Q320">
            <v>1579</v>
          </cell>
          <cell r="R320">
            <v>3</v>
          </cell>
          <cell r="S320">
            <v>313</v>
          </cell>
          <cell r="T320">
            <v>0</v>
          </cell>
          <cell r="U320">
            <v>0</v>
          </cell>
        </row>
        <row r="321">
          <cell r="A321">
            <v>9740</v>
          </cell>
          <cell r="B321" t="str">
            <v>咆哮</v>
          </cell>
          <cell r="C321">
            <v>17</v>
          </cell>
          <cell r="D321">
            <v>7</v>
          </cell>
          <cell r="E321">
            <v>3</v>
          </cell>
          <cell r="F321">
            <v>10</v>
          </cell>
          <cell r="G321" t="str">
            <v>攻击+2368,防御+469</v>
          </cell>
          <cell r="H321">
            <v>0</v>
          </cell>
          <cell r="I321">
            <v>17</v>
          </cell>
          <cell r="J321">
            <v>20480</v>
          </cell>
          <cell r="K321">
            <v>20320</v>
          </cell>
          <cell r="L321">
            <v>0</v>
          </cell>
          <cell r="M321">
            <v>0</v>
          </cell>
          <cell r="N321">
            <v>8140</v>
          </cell>
          <cell r="O321">
            <v>2</v>
          </cell>
          <cell r="P321">
            <v>2</v>
          </cell>
          <cell r="Q321">
            <v>2368</v>
          </cell>
          <cell r="R321">
            <v>3</v>
          </cell>
          <cell r="S321">
            <v>469</v>
          </cell>
          <cell r="T321">
            <v>0</v>
          </cell>
          <cell r="U321">
            <v>0</v>
          </cell>
        </row>
        <row r="322">
          <cell r="A322">
            <v>9740</v>
          </cell>
          <cell r="B322" t="str">
            <v>咆哮</v>
          </cell>
          <cell r="C322">
            <v>17</v>
          </cell>
          <cell r="D322">
            <v>8</v>
          </cell>
          <cell r="E322">
            <v>3</v>
          </cell>
          <cell r="F322">
            <v>10</v>
          </cell>
          <cell r="G322" t="str">
            <v>攻击+3552,防御+704</v>
          </cell>
          <cell r="H322">
            <v>0</v>
          </cell>
          <cell r="I322">
            <v>17</v>
          </cell>
          <cell r="J322">
            <v>40960</v>
          </cell>
          <cell r="K322">
            <v>40800</v>
          </cell>
          <cell r="L322">
            <v>40960</v>
          </cell>
          <cell r="M322">
            <v>9750</v>
          </cell>
          <cell r="N322">
            <v>8140</v>
          </cell>
          <cell r="O322">
            <v>2</v>
          </cell>
          <cell r="P322">
            <v>2</v>
          </cell>
          <cell r="Q322">
            <v>3552</v>
          </cell>
          <cell r="R322">
            <v>3</v>
          </cell>
          <cell r="S322">
            <v>704</v>
          </cell>
          <cell r="T322">
            <v>0</v>
          </cell>
          <cell r="U322">
            <v>0</v>
          </cell>
        </row>
        <row r="323">
          <cell r="A323">
            <v>9840</v>
          </cell>
          <cell r="B323" t="str">
            <v>断罪</v>
          </cell>
          <cell r="C323">
            <v>18</v>
          </cell>
          <cell r="D323">
            <v>1</v>
          </cell>
          <cell r="E323">
            <v>3</v>
          </cell>
          <cell r="F323">
            <v>10</v>
          </cell>
          <cell r="G323" t="str">
            <v>暴击值+578</v>
          </cell>
          <cell r="H323">
            <v>0</v>
          </cell>
          <cell r="I323">
            <v>18</v>
          </cell>
          <cell r="J323">
            <v>320</v>
          </cell>
          <cell r="K323">
            <v>160</v>
          </cell>
          <cell r="L323">
            <v>0</v>
          </cell>
          <cell r="M323">
            <v>0</v>
          </cell>
          <cell r="N323">
            <v>8240</v>
          </cell>
          <cell r="O323">
            <v>1</v>
          </cell>
          <cell r="P323">
            <v>8</v>
          </cell>
          <cell r="Q323">
            <v>578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</row>
        <row r="324">
          <cell r="A324">
            <v>9840</v>
          </cell>
          <cell r="B324" t="str">
            <v>断罪</v>
          </cell>
          <cell r="C324">
            <v>18</v>
          </cell>
          <cell r="D324">
            <v>2</v>
          </cell>
          <cell r="E324">
            <v>3</v>
          </cell>
          <cell r="F324">
            <v>10</v>
          </cell>
          <cell r="G324" t="str">
            <v>暴击值+867</v>
          </cell>
          <cell r="H324">
            <v>0</v>
          </cell>
          <cell r="I324">
            <v>18</v>
          </cell>
          <cell r="J324">
            <v>640</v>
          </cell>
          <cell r="K324">
            <v>480</v>
          </cell>
          <cell r="L324">
            <v>0</v>
          </cell>
          <cell r="M324">
            <v>0</v>
          </cell>
          <cell r="N324">
            <v>8240</v>
          </cell>
          <cell r="O324">
            <v>1</v>
          </cell>
          <cell r="P324">
            <v>8</v>
          </cell>
          <cell r="Q324">
            <v>867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</row>
        <row r="325">
          <cell r="A325">
            <v>9840</v>
          </cell>
          <cell r="B325" t="str">
            <v>断罪</v>
          </cell>
          <cell r="C325">
            <v>18</v>
          </cell>
          <cell r="D325">
            <v>3</v>
          </cell>
          <cell r="E325">
            <v>3</v>
          </cell>
          <cell r="F325">
            <v>10</v>
          </cell>
          <cell r="G325" t="str">
            <v>暴击值+1301</v>
          </cell>
          <cell r="H325">
            <v>0</v>
          </cell>
          <cell r="I325">
            <v>18</v>
          </cell>
          <cell r="J325">
            <v>1280</v>
          </cell>
          <cell r="K325">
            <v>1120</v>
          </cell>
          <cell r="L325">
            <v>0</v>
          </cell>
          <cell r="M325">
            <v>0</v>
          </cell>
          <cell r="N325">
            <v>8240</v>
          </cell>
          <cell r="O325">
            <v>1</v>
          </cell>
          <cell r="P325">
            <v>8</v>
          </cell>
          <cell r="Q325">
            <v>1301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</row>
        <row r="326">
          <cell r="A326">
            <v>9840</v>
          </cell>
          <cell r="B326" t="str">
            <v>断罪</v>
          </cell>
          <cell r="C326">
            <v>18</v>
          </cell>
          <cell r="D326">
            <v>4</v>
          </cell>
          <cell r="E326">
            <v>3</v>
          </cell>
          <cell r="F326">
            <v>10</v>
          </cell>
          <cell r="G326" t="str">
            <v>暴击值+1952</v>
          </cell>
          <cell r="H326">
            <v>0</v>
          </cell>
          <cell r="I326">
            <v>18</v>
          </cell>
          <cell r="J326">
            <v>2560</v>
          </cell>
          <cell r="K326">
            <v>2400</v>
          </cell>
          <cell r="L326">
            <v>0</v>
          </cell>
          <cell r="M326">
            <v>0</v>
          </cell>
          <cell r="N326">
            <v>8240</v>
          </cell>
          <cell r="O326">
            <v>1</v>
          </cell>
          <cell r="P326">
            <v>8</v>
          </cell>
          <cell r="Q326">
            <v>1952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</row>
        <row r="327">
          <cell r="A327">
            <v>9840</v>
          </cell>
          <cell r="B327" t="str">
            <v>断罪</v>
          </cell>
          <cell r="C327">
            <v>18</v>
          </cell>
          <cell r="D327">
            <v>5</v>
          </cell>
          <cell r="E327">
            <v>3</v>
          </cell>
          <cell r="F327">
            <v>10</v>
          </cell>
          <cell r="G327" t="str">
            <v>暴击值+2927</v>
          </cell>
          <cell r="H327">
            <v>0</v>
          </cell>
          <cell r="I327">
            <v>18</v>
          </cell>
          <cell r="J327">
            <v>5120</v>
          </cell>
          <cell r="K327">
            <v>4960</v>
          </cell>
          <cell r="L327">
            <v>0</v>
          </cell>
          <cell r="M327">
            <v>0</v>
          </cell>
          <cell r="N327">
            <v>8240</v>
          </cell>
          <cell r="O327">
            <v>1</v>
          </cell>
          <cell r="P327">
            <v>8</v>
          </cell>
          <cell r="Q327">
            <v>2927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</row>
        <row r="328">
          <cell r="A328">
            <v>9840</v>
          </cell>
          <cell r="B328" t="str">
            <v>断罪</v>
          </cell>
          <cell r="C328">
            <v>18</v>
          </cell>
          <cell r="D328">
            <v>6</v>
          </cell>
          <cell r="E328">
            <v>3</v>
          </cell>
          <cell r="F328">
            <v>10</v>
          </cell>
          <cell r="G328" t="str">
            <v>暴击值+4391</v>
          </cell>
          <cell r="H328">
            <v>0</v>
          </cell>
          <cell r="I328">
            <v>18</v>
          </cell>
          <cell r="J328">
            <v>10240</v>
          </cell>
          <cell r="K328">
            <v>10080</v>
          </cell>
          <cell r="L328">
            <v>0</v>
          </cell>
          <cell r="M328">
            <v>0</v>
          </cell>
          <cell r="N328">
            <v>8240</v>
          </cell>
          <cell r="O328">
            <v>1</v>
          </cell>
          <cell r="P328">
            <v>8</v>
          </cell>
          <cell r="Q328">
            <v>4391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</row>
        <row r="329">
          <cell r="A329">
            <v>9840</v>
          </cell>
          <cell r="B329" t="str">
            <v>断罪</v>
          </cell>
          <cell r="C329">
            <v>18</v>
          </cell>
          <cell r="D329">
            <v>7</v>
          </cell>
          <cell r="E329">
            <v>3</v>
          </cell>
          <cell r="F329">
            <v>10</v>
          </cell>
          <cell r="G329" t="str">
            <v>暴击值+6587</v>
          </cell>
          <cell r="H329">
            <v>0</v>
          </cell>
          <cell r="I329">
            <v>18</v>
          </cell>
          <cell r="J329">
            <v>20480</v>
          </cell>
          <cell r="K329">
            <v>20320</v>
          </cell>
          <cell r="L329">
            <v>0</v>
          </cell>
          <cell r="M329">
            <v>0</v>
          </cell>
          <cell r="N329">
            <v>8240</v>
          </cell>
          <cell r="O329">
            <v>1</v>
          </cell>
          <cell r="P329">
            <v>8</v>
          </cell>
          <cell r="Q329">
            <v>6587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</row>
        <row r="330">
          <cell r="A330">
            <v>9840</v>
          </cell>
          <cell r="B330" t="str">
            <v>断罪</v>
          </cell>
          <cell r="C330">
            <v>18</v>
          </cell>
          <cell r="D330">
            <v>8</v>
          </cell>
          <cell r="E330">
            <v>3</v>
          </cell>
          <cell r="F330">
            <v>10</v>
          </cell>
          <cell r="G330" t="str">
            <v>暴击值+9880</v>
          </cell>
          <cell r="H330">
            <v>0</v>
          </cell>
          <cell r="I330">
            <v>18</v>
          </cell>
          <cell r="J330">
            <v>40960</v>
          </cell>
          <cell r="K330">
            <v>40800</v>
          </cell>
          <cell r="L330">
            <v>40960</v>
          </cell>
          <cell r="M330">
            <v>9850</v>
          </cell>
          <cell r="N330">
            <v>8240</v>
          </cell>
          <cell r="O330">
            <v>1</v>
          </cell>
          <cell r="P330">
            <v>8</v>
          </cell>
          <cell r="Q330">
            <v>9880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</row>
        <row r="331">
          <cell r="A331">
            <v>8150</v>
          </cell>
          <cell r="B331" t="str">
            <v>一元复始</v>
          </cell>
          <cell r="C331">
            <v>1</v>
          </cell>
          <cell r="D331">
            <v>1</v>
          </cell>
          <cell r="E331">
            <v>4</v>
          </cell>
          <cell r="F331">
            <v>10</v>
          </cell>
          <cell r="G331" t="str">
            <v>生命+9364</v>
          </cell>
          <cell r="H331">
            <v>0</v>
          </cell>
          <cell r="I331">
            <v>1</v>
          </cell>
          <cell r="J331">
            <v>640</v>
          </cell>
          <cell r="K331">
            <v>320</v>
          </cell>
          <cell r="L331">
            <v>0</v>
          </cell>
          <cell r="M331">
            <v>0</v>
          </cell>
          <cell r="N331">
            <v>8150</v>
          </cell>
          <cell r="O331">
            <v>1</v>
          </cell>
          <cell r="P331">
            <v>1</v>
          </cell>
          <cell r="Q331">
            <v>9364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</row>
        <row r="332">
          <cell r="A332">
            <v>8150</v>
          </cell>
          <cell r="B332" t="str">
            <v>一元复始</v>
          </cell>
          <cell r="C332">
            <v>1</v>
          </cell>
          <cell r="D332">
            <v>2</v>
          </cell>
          <cell r="E332">
            <v>4</v>
          </cell>
          <cell r="F332">
            <v>10</v>
          </cell>
          <cell r="G332" t="str">
            <v>生命+14047</v>
          </cell>
          <cell r="H332">
            <v>0</v>
          </cell>
          <cell r="I332">
            <v>1</v>
          </cell>
          <cell r="J332">
            <v>1280</v>
          </cell>
          <cell r="K332">
            <v>960</v>
          </cell>
          <cell r="L332">
            <v>0</v>
          </cell>
          <cell r="M332">
            <v>0</v>
          </cell>
          <cell r="N332">
            <v>8150</v>
          </cell>
          <cell r="O332">
            <v>1</v>
          </cell>
          <cell r="P332">
            <v>1</v>
          </cell>
          <cell r="Q332">
            <v>14047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</row>
        <row r="333">
          <cell r="A333">
            <v>8150</v>
          </cell>
          <cell r="B333" t="str">
            <v>一元复始</v>
          </cell>
          <cell r="C333">
            <v>1</v>
          </cell>
          <cell r="D333">
            <v>3</v>
          </cell>
          <cell r="E333">
            <v>4</v>
          </cell>
          <cell r="F333">
            <v>10</v>
          </cell>
          <cell r="G333" t="str">
            <v>生命+21070</v>
          </cell>
          <cell r="H333">
            <v>0</v>
          </cell>
          <cell r="I333">
            <v>1</v>
          </cell>
          <cell r="J333">
            <v>2560</v>
          </cell>
          <cell r="K333">
            <v>2240</v>
          </cell>
          <cell r="L333">
            <v>0</v>
          </cell>
          <cell r="M333">
            <v>0</v>
          </cell>
          <cell r="N333">
            <v>8150</v>
          </cell>
          <cell r="O333">
            <v>1</v>
          </cell>
          <cell r="P333">
            <v>1</v>
          </cell>
          <cell r="Q333">
            <v>21070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</row>
        <row r="334">
          <cell r="A334">
            <v>8150</v>
          </cell>
          <cell r="B334" t="str">
            <v>一元复始</v>
          </cell>
          <cell r="C334">
            <v>1</v>
          </cell>
          <cell r="D334">
            <v>4</v>
          </cell>
          <cell r="E334">
            <v>4</v>
          </cell>
          <cell r="F334">
            <v>10</v>
          </cell>
          <cell r="G334" t="str">
            <v>生命+31605</v>
          </cell>
          <cell r="H334">
            <v>0</v>
          </cell>
          <cell r="I334">
            <v>1</v>
          </cell>
          <cell r="J334">
            <v>5120</v>
          </cell>
          <cell r="K334">
            <v>4800</v>
          </cell>
          <cell r="L334">
            <v>0</v>
          </cell>
          <cell r="M334">
            <v>0</v>
          </cell>
          <cell r="N334">
            <v>8150</v>
          </cell>
          <cell r="O334">
            <v>1</v>
          </cell>
          <cell r="P334">
            <v>1</v>
          </cell>
          <cell r="Q334">
            <v>31605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</row>
        <row r="335">
          <cell r="A335">
            <v>8150</v>
          </cell>
          <cell r="B335" t="str">
            <v>一元复始</v>
          </cell>
          <cell r="C335">
            <v>1</v>
          </cell>
          <cell r="D335">
            <v>5</v>
          </cell>
          <cell r="E335">
            <v>4</v>
          </cell>
          <cell r="F335">
            <v>10</v>
          </cell>
          <cell r="G335" t="str">
            <v>生命+47407</v>
          </cell>
          <cell r="H335">
            <v>0</v>
          </cell>
          <cell r="I335">
            <v>1</v>
          </cell>
          <cell r="J335">
            <v>10240</v>
          </cell>
          <cell r="K335">
            <v>9920</v>
          </cell>
          <cell r="L335">
            <v>0</v>
          </cell>
          <cell r="M335">
            <v>0</v>
          </cell>
          <cell r="N335">
            <v>8150</v>
          </cell>
          <cell r="O335">
            <v>1</v>
          </cell>
          <cell r="P335">
            <v>1</v>
          </cell>
          <cell r="Q335">
            <v>47407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</row>
        <row r="336">
          <cell r="A336">
            <v>8150</v>
          </cell>
          <cell r="B336" t="str">
            <v>一元复始</v>
          </cell>
          <cell r="C336">
            <v>1</v>
          </cell>
          <cell r="D336">
            <v>6</v>
          </cell>
          <cell r="E336">
            <v>4</v>
          </cell>
          <cell r="F336">
            <v>10</v>
          </cell>
          <cell r="G336" t="str">
            <v>生命+71111</v>
          </cell>
          <cell r="H336">
            <v>0</v>
          </cell>
          <cell r="I336">
            <v>1</v>
          </cell>
          <cell r="J336">
            <v>20480</v>
          </cell>
          <cell r="K336">
            <v>20160</v>
          </cell>
          <cell r="L336">
            <v>0</v>
          </cell>
          <cell r="M336">
            <v>0</v>
          </cell>
          <cell r="N336">
            <v>8150</v>
          </cell>
          <cell r="O336">
            <v>1</v>
          </cell>
          <cell r="P336">
            <v>1</v>
          </cell>
          <cell r="Q336">
            <v>71111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</row>
        <row r="337">
          <cell r="A337">
            <v>8150</v>
          </cell>
          <cell r="B337" t="str">
            <v>一元复始</v>
          </cell>
          <cell r="C337">
            <v>1</v>
          </cell>
          <cell r="D337">
            <v>7</v>
          </cell>
          <cell r="E337">
            <v>4</v>
          </cell>
          <cell r="F337">
            <v>10</v>
          </cell>
          <cell r="G337" t="str">
            <v>生命+106667</v>
          </cell>
          <cell r="H337">
            <v>0</v>
          </cell>
          <cell r="I337">
            <v>1</v>
          </cell>
          <cell r="J337">
            <v>40960</v>
          </cell>
          <cell r="K337">
            <v>40640</v>
          </cell>
          <cell r="L337">
            <v>0</v>
          </cell>
          <cell r="M337">
            <v>0</v>
          </cell>
          <cell r="N337">
            <v>8150</v>
          </cell>
          <cell r="O337">
            <v>1</v>
          </cell>
          <cell r="P337">
            <v>1</v>
          </cell>
          <cell r="Q337">
            <v>106667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</row>
        <row r="338">
          <cell r="A338">
            <v>8150</v>
          </cell>
          <cell r="B338" t="str">
            <v>一元复始</v>
          </cell>
          <cell r="C338">
            <v>1</v>
          </cell>
          <cell r="D338">
            <v>8</v>
          </cell>
          <cell r="E338">
            <v>4</v>
          </cell>
          <cell r="F338">
            <v>10</v>
          </cell>
          <cell r="G338" t="str">
            <v>生命+160000</v>
          </cell>
          <cell r="H338">
            <v>0</v>
          </cell>
          <cell r="I338">
            <v>1</v>
          </cell>
          <cell r="J338">
            <v>81920</v>
          </cell>
          <cell r="K338">
            <v>81600</v>
          </cell>
          <cell r="L338">
            <v>81920</v>
          </cell>
          <cell r="M338">
            <v>8160</v>
          </cell>
          <cell r="N338">
            <v>8150</v>
          </cell>
          <cell r="O338">
            <v>1</v>
          </cell>
          <cell r="P338">
            <v>1</v>
          </cell>
          <cell r="Q338">
            <v>160000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</row>
        <row r="339">
          <cell r="A339">
            <v>8250</v>
          </cell>
          <cell r="B339" t="str">
            <v>大破坏神</v>
          </cell>
          <cell r="C339">
            <v>2</v>
          </cell>
          <cell r="D339">
            <v>1</v>
          </cell>
          <cell r="E339">
            <v>4</v>
          </cell>
          <cell r="F339">
            <v>10</v>
          </cell>
          <cell r="G339" t="str">
            <v>攻击+375</v>
          </cell>
          <cell r="H339">
            <v>0</v>
          </cell>
          <cell r="I339">
            <v>2</v>
          </cell>
          <cell r="J339">
            <v>640</v>
          </cell>
          <cell r="K339">
            <v>320</v>
          </cell>
          <cell r="L339">
            <v>0</v>
          </cell>
          <cell r="M339">
            <v>0</v>
          </cell>
          <cell r="N339">
            <v>8250</v>
          </cell>
          <cell r="O339">
            <v>1</v>
          </cell>
          <cell r="P339">
            <v>2</v>
          </cell>
          <cell r="Q339">
            <v>375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</row>
        <row r="340">
          <cell r="A340">
            <v>8250</v>
          </cell>
          <cell r="B340" t="str">
            <v>大破坏神</v>
          </cell>
          <cell r="C340">
            <v>2</v>
          </cell>
          <cell r="D340">
            <v>2</v>
          </cell>
          <cell r="E340">
            <v>4</v>
          </cell>
          <cell r="F340">
            <v>10</v>
          </cell>
          <cell r="G340" t="str">
            <v>攻击+562</v>
          </cell>
          <cell r="H340">
            <v>0</v>
          </cell>
          <cell r="I340">
            <v>2</v>
          </cell>
          <cell r="J340">
            <v>1280</v>
          </cell>
          <cell r="K340">
            <v>960</v>
          </cell>
          <cell r="L340">
            <v>0</v>
          </cell>
          <cell r="M340">
            <v>0</v>
          </cell>
          <cell r="N340">
            <v>8250</v>
          </cell>
          <cell r="O340">
            <v>1</v>
          </cell>
          <cell r="P340">
            <v>2</v>
          </cell>
          <cell r="Q340">
            <v>562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</row>
        <row r="341">
          <cell r="A341">
            <v>8250</v>
          </cell>
          <cell r="B341" t="str">
            <v>大破坏神</v>
          </cell>
          <cell r="C341">
            <v>2</v>
          </cell>
          <cell r="D341">
            <v>3</v>
          </cell>
          <cell r="E341">
            <v>4</v>
          </cell>
          <cell r="F341">
            <v>10</v>
          </cell>
          <cell r="G341" t="str">
            <v>攻击+843</v>
          </cell>
          <cell r="H341">
            <v>0</v>
          </cell>
          <cell r="I341">
            <v>2</v>
          </cell>
          <cell r="J341">
            <v>2560</v>
          </cell>
          <cell r="K341">
            <v>2240</v>
          </cell>
          <cell r="L341">
            <v>0</v>
          </cell>
          <cell r="M341">
            <v>0</v>
          </cell>
          <cell r="N341">
            <v>8250</v>
          </cell>
          <cell r="O341">
            <v>1</v>
          </cell>
          <cell r="P341">
            <v>2</v>
          </cell>
          <cell r="Q341">
            <v>843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</row>
        <row r="342">
          <cell r="A342">
            <v>8250</v>
          </cell>
          <cell r="B342" t="str">
            <v>大破坏神</v>
          </cell>
          <cell r="C342">
            <v>2</v>
          </cell>
          <cell r="D342">
            <v>4</v>
          </cell>
          <cell r="E342">
            <v>4</v>
          </cell>
          <cell r="F342">
            <v>10</v>
          </cell>
          <cell r="G342" t="str">
            <v>攻击+1264</v>
          </cell>
          <cell r="H342">
            <v>0</v>
          </cell>
          <cell r="I342">
            <v>2</v>
          </cell>
          <cell r="J342">
            <v>5120</v>
          </cell>
          <cell r="K342">
            <v>4800</v>
          </cell>
          <cell r="L342">
            <v>0</v>
          </cell>
          <cell r="M342">
            <v>0</v>
          </cell>
          <cell r="N342">
            <v>8250</v>
          </cell>
          <cell r="O342">
            <v>1</v>
          </cell>
          <cell r="P342">
            <v>2</v>
          </cell>
          <cell r="Q342">
            <v>1264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</row>
        <row r="343">
          <cell r="A343">
            <v>8250</v>
          </cell>
          <cell r="B343" t="str">
            <v>大破坏神</v>
          </cell>
          <cell r="C343">
            <v>2</v>
          </cell>
          <cell r="D343">
            <v>5</v>
          </cell>
          <cell r="E343">
            <v>4</v>
          </cell>
          <cell r="F343">
            <v>10</v>
          </cell>
          <cell r="G343" t="str">
            <v>攻击+1896</v>
          </cell>
          <cell r="H343">
            <v>0</v>
          </cell>
          <cell r="I343">
            <v>2</v>
          </cell>
          <cell r="J343">
            <v>10240</v>
          </cell>
          <cell r="K343">
            <v>9920</v>
          </cell>
          <cell r="L343">
            <v>0</v>
          </cell>
          <cell r="M343">
            <v>0</v>
          </cell>
          <cell r="N343">
            <v>8250</v>
          </cell>
          <cell r="O343">
            <v>1</v>
          </cell>
          <cell r="P343">
            <v>2</v>
          </cell>
          <cell r="Q343">
            <v>1896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</row>
        <row r="344">
          <cell r="A344">
            <v>8250</v>
          </cell>
          <cell r="B344" t="str">
            <v>大破坏神</v>
          </cell>
          <cell r="C344">
            <v>2</v>
          </cell>
          <cell r="D344">
            <v>6</v>
          </cell>
          <cell r="E344">
            <v>4</v>
          </cell>
          <cell r="F344">
            <v>10</v>
          </cell>
          <cell r="G344" t="str">
            <v>攻击+2844</v>
          </cell>
          <cell r="H344">
            <v>0</v>
          </cell>
          <cell r="I344">
            <v>2</v>
          </cell>
          <cell r="J344">
            <v>20480</v>
          </cell>
          <cell r="K344">
            <v>20160</v>
          </cell>
          <cell r="L344">
            <v>0</v>
          </cell>
          <cell r="M344">
            <v>0</v>
          </cell>
          <cell r="N344">
            <v>8250</v>
          </cell>
          <cell r="O344">
            <v>1</v>
          </cell>
          <cell r="P344">
            <v>2</v>
          </cell>
          <cell r="Q344">
            <v>2844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</row>
        <row r="345">
          <cell r="A345">
            <v>8250</v>
          </cell>
          <cell r="B345" t="str">
            <v>大破坏神</v>
          </cell>
          <cell r="C345">
            <v>2</v>
          </cell>
          <cell r="D345">
            <v>7</v>
          </cell>
          <cell r="E345">
            <v>4</v>
          </cell>
          <cell r="F345">
            <v>10</v>
          </cell>
          <cell r="G345" t="str">
            <v>攻击+4267</v>
          </cell>
          <cell r="H345">
            <v>0</v>
          </cell>
          <cell r="I345">
            <v>2</v>
          </cell>
          <cell r="J345">
            <v>40960</v>
          </cell>
          <cell r="K345">
            <v>40640</v>
          </cell>
          <cell r="L345">
            <v>0</v>
          </cell>
          <cell r="M345">
            <v>0</v>
          </cell>
          <cell r="N345">
            <v>8250</v>
          </cell>
          <cell r="O345">
            <v>1</v>
          </cell>
          <cell r="P345">
            <v>2</v>
          </cell>
          <cell r="Q345">
            <v>4267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</row>
        <row r="346">
          <cell r="A346">
            <v>8250</v>
          </cell>
          <cell r="B346" t="str">
            <v>大破坏神</v>
          </cell>
          <cell r="C346">
            <v>2</v>
          </cell>
          <cell r="D346">
            <v>8</v>
          </cell>
          <cell r="E346">
            <v>4</v>
          </cell>
          <cell r="F346">
            <v>10</v>
          </cell>
          <cell r="G346" t="str">
            <v>攻击+6400</v>
          </cell>
          <cell r="H346">
            <v>0</v>
          </cell>
          <cell r="I346">
            <v>2</v>
          </cell>
          <cell r="J346">
            <v>81920</v>
          </cell>
          <cell r="K346">
            <v>81600</v>
          </cell>
          <cell r="L346">
            <v>81920</v>
          </cell>
          <cell r="M346">
            <v>8260</v>
          </cell>
          <cell r="N346">
            <v>8250</v>
          </cell>
          <cell r="O346">
            <v>1</v>
          </cell>
          <cell r="P346">
            <v>2</v>
          </cell>
          <cell r="Q346">
            <v>6400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</row>
        <row r="347">
          <cell r="A347">
            <v>8350</v>
          </cell>
          <cell r="B347" t="str">
            <v>天地无用</v>
          </cell>
          <cell r="C347">
            <v>3</v>
          </cell>
          <cell r="D347">
            <v>1</v>
          </cell>
          <cell r="E347">
            <v>4</v>
          </cell>
          <cell r="F347">
            <v>10</v>
          </cell>
          <cell r="G347" t="str">
            <v>防御+375</v>
          </cell>
          <cell r="H347">
            <v>0</v>
          </cell>
          <cell r="I347">
            <v>3</v>
          </cell>
          <cell r="J347">
            <v>640</v>
          </cell>
          <cell r="K347">
            <v>320</v>
          </cell>
          <cell r="L347">
            <v>0</v>
          </cell>
          <cell r="M347">
            <v>0</v>
          </cell>
          <cell r="N347">
            <v>8350</v>
          </cell>
          <cell r="O347">
            <v>1</v>
          </cell>
          <cell r="P347">
            <v>3</v>
          </cell>
          <cell r="Q347">
            <v>375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</row>
        <row r="348">
          <cell r="A348">
            <v>8350</v>
          </cell>
          <cell r="B348" t="str">
            <v>天地无用</v>
          </cell>
          <cell r="C348">
            <v>3</v>
          </cell>
          <cell r="D348">
            <v>2</v>
          </cell>
          <cell r="E348">
            <v>4</v>
          </cell>
          <cell r="F348">
            <v>10</v>
          </cell>
          <cell r="G348" t="str">
            <v>防御+562</v>
          </cell>
          <cell r="H348">
            <v>0</v>
          </cell>
          <cell r="I348">
            <v>3</v>
          </cell>
          <cell r="J348">
            <v>1280</v>
          </cell>
          <cell r="K348">
            <v>960</v>
          </cell>
          <cell r="L348">
            <v>0</v>
          </cell>
          <cell r="M348">
            <v>0</v>
          </cell>
          <cell r="N348">
            <v>8350</v>
          </cell>
          <cell r="O348">
            <v>1</v>
          </cell>
          <cell r="P348">
            <v>3</v>
          </cell>
          <cell r="Q348">
            <v>562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</row>
        <row r="349">
          <cell r="A349">
            <v>8350</v>
          </cell>
          <cell r="B349" t="str">
            <v>天地无用</v>
          </cell>
          <cell r="C349">
            <v>3</v>
          </cell>
          <cell r="D349">
            <v>3</v>
          </cell>
          <cell r="E349">
            <v>4</v>
          </cell>
          <cell r="F349">
            <v>10</v>
          </cell>
          <cell r="G349" t="str">
            <v>防御+843</v>
          </cell>
          <cell r="H349">
            <v>0</v>
          </cell>
          <cell r="I349">
            <v>3</v>
          </cell>
          <cell r="J349">
            <v>2560</v>
          </cell>
          <cell r="K349">
            <v>2240</v>
          </cell>
          <cell r="L349">
            <v>0</v>
          </cell>
          <cell r="M349">
            <v>0</v>
          </cell>
          <cell r="N349">
            <v>8350</v>
          </cell>
          <cell r="O349">
            <v>1</v>
          </cell>
          <cell r="P349">
            <v>3</v>
          </cell>
          <cell r="Q349">
            <v>843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</row>
        <row r="350">
          <cell r="A350">
            <v>8350</v>
          </cell>
          <cell r="B350" t="str">
            <v>天地无用</v>
          </cell>
          <cell r="C350">
            <v>3</v>
          </cell>
          <cell r="D350">
            <v>4</v>
          </cell>
          <cell r="E350">
            <v>4</v>
          </cell>
          <cell r="F350">
            <v>10</v>
          </cell>
          <cell r="G350" t="str">
            <v>防御+1264</v>
          </cell>
          <cell r="H350">
            <v>0</v>
          </cell>
          <cell r="I350">
            <v>3</v>
          </cell>
          <cell r="J350">
            <v>5120</v>
          </cell>
          <cell r="K350">
            <v>4800</v>
          </cell>
          <cell r="L350">
            <v>0</v>
          </cell>
          <cell r="M350">
            <v>0</v>
          </cell>
          <cell r="N350">
            <v>8350</v>
          </cell>
          <cell r="O350">
            <v>1</v>
          </cell>
          <cell r="P350">
            <v>3</v>
          </cell>
          <cell r="Q350">
            <v>1264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</row>
        <row r="351">
          <cell r="A351">
            <v>8350</v>
          </cell>
          <cell r="B351" t="str">
            <v>天地无用</v>
          </cell>
          <cell r="C351">
            <v>3</v>
          </cell>
          <cell r="D351">
            <v>5</v>
          </cell>
          <cell r="E351">
            <v>4</v>
          </cell>
          <cell r="F351">
            <v>10</v>
          </cell>
          <cell r="G351" t="str">
            <v>防御+1896</v>
          </cell>
          <cell r="H351">
            <v>0</v>
          </cell>
          <cell r="I351">
            <v>3</v>
          </cell>
          <cell r="J351">
            <v>10240</v>
          </cell>
          <cell r="K351">
            <v>9920</v>
          </cell>
          <cell r="L351">
            <v>0</v>
          </cell>
          <cell r="M351">
            <v>0</v>
          </cell>
          <cell r="N351">
            <v>8350</v>
          </cell>
          <cell r="O351">
            <v>1</v>
          </cell>
          <cell r="P351">
            <v>3</v>
          </cell>
          <cell r="Q351">
            <v>1896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</row>
        <row r="352">
          <cell r="A352">
            <v>8350</v>
          </cell>
          <cell r="B352" t="str">
            <v>天地无用</v>
          </cell>
          <cell r="C352">
            <v>3</v>
          </cell>
          <cell r="D352">
            <v>6</v>
          </cell>
          <cell r="E352">
            <v>4</v>
          </cell>
          <cell r="F352">
            <v>10</v>
          </cell>
          <cell r="G352" t="str">
            <v>防御+2844</v>
          </cell>
          <cell r="H352">
            <v>0</v>
          </cell>
          <cell r="I352">
            <v>3</v>
          </cell>
          <cell r="J352">
            <v>20480</v>
          </cell>
          <cell r="K352">
            <v>20160</v>
          </cell>
          <cell r="L352">
            <v>0</v>
          </cell>
          <cell r="M352">
            <v>0</v>
          </cell>
          <cell r="N352">
            <v>8350</v>
          </cell>
          <cell r="O352">
            <v>1</v>
          </cell>
          <cell r="P352">
            <v>3</v>
          </cell>
          <cell r="Q352">
            <v>2844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</row>
        <row r="353">
          <cell r="A353">
            <v>8350</v>
          </cell>
          <cell r="B353" t="str">
            <v>天地无用</v>
          </cell>
          <cell r="C353">
            <v>3</v>
          </cell>
          <cell r="D353">
            <v>7</v>
          </cell>
          <cell r="E353">
            <v>4</v>
          </cell>
          <cell r="F353">
            <v>10</v>
          </cell>
          <cell r="G353" t="str">
            <v>防御+4267</v>
          </cell>
          <cell r="H353">
            <v>0</v>
          </cell>
          <cell r="I353">
            <v>3</v>
          </cell>
          <cell r="J353">
            <v>40960</v>
          </cell>
          <cell r="K353">
            <v>40640</v>
          </cell>
          <cell r="L353">
            <v>0</v>
          </cell>
          <cell r="M353">
            <v>0</v>
          </cell>
          <cell r="N353">
            <v>8350</v>
          </cell>
          <cell r="O353">
            <v>1</v>
          </cell>
          <cell r="P353">
            <v>3</v>
          </cell>
          <cell r="Q353">
            <v>4267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</row>
        <row r="354">
          <cell r="A354">
            <v>8350</v>
          </cell>
          <cell r="B354" t="str">
            <v>天地无用</v>
          </cell>
          <cell r="C354">
            <v>3</v>
          </cell>
          <cell r="D354">
            <v>8</v>
          </cell>
          <cell r="E354">
            <v>4</v>
          </cell>
          <cell r="F354">
            <v>10</v>
          </cell>
          <cell r="G354" t="str">
            <v>防御+6400</v>
          </cell>
          <cell r="H354">
            <v>0</v>
          </cell>
          <cell r="I354">
            <v>3</v>
          </cell>
          <cell r="J354">
            <v>81920</v>
          </cell>
          <cell r="K354">
            <v>81600</v>
          </cell>
          <cell r="L354">
            <v>81920</v>
          </cell>
          <cell r="M354">
            <v>8360</v>
          </cell>
          <cell r="N354">
            <v>8350</v>
          </cell>
          <cell r="O354">
            <v>1</v>
          </cell>
          <cell r="P354">
            <v>3</v>
          </cell>
          <cell r="Q354">
            <v>6400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</row>
        <row r="355">
          <cell r="A355">
            <v>8450</v>
          </cell>
          <cell r="B355" t="str">
            <v>百步穿杨</v>
          </cell>
          <cell r="C355">
            <v>4</v>
          </cell>
          <cell r="D355">
            <v>1</v>
          </cell>
          <cell r="E355">
            <v>4</v>
          </cell>
          <cell r="F355">
            <v>10</v>
          </cell>
          <cell r="G355" t="str">
            <v>命中值+1102</v>
          </cell>
          <cell r="H355">
            <v>0</v>
          </cell>
          <cell r="I355">
            <v>4</v>
          </cell>
          <cell r="J355">
            <v>640</v>
          </cell>
          <cell r="K355">
            <v>320</v>
          </cell>
          <cell r="L355">
            <v>0</v>
          </cell>
          <cell r="M355">
            <v>0</v>
          </cell>
          <cell r="N355">
            <v>8450</v>
          </cell>
          <cell r="O355">
            <v>1</v>
          </cell>
          <cell r="P355">
            <v>6</v>
          </cell>
          <cell r="Q355">
            <v>1102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</row>
        <row r="356">
          <cell r="A356">
            <v>8450</v>
          </cell>
          <cell r="B356" t="str">
            <v>百步穿杨</v>
          </cell>
          <cell r="C356">
            <v>4</v>
          </cell>
          <cell r="D356">
            <v>2</v>
          </cell>
          <cell r="E356">
            <v>4</v>
          </cell>
          <cell r="F356">
            <v>10</v>
          </cell>
          <cell r="G356" t="str">
            <v>命中值+1653</v>
          </cell>
          <cell r="H356">
            <v>0</v>
          </cell>
          <cell r="I356">
            <v>4</v>
          </cell>
          <cell r="J356">
            <v>1280</v>
          </cell>
          <cell r="K356">
            <v>960</v>
          </cell>
          <cell r="L356">
            <v>0</v>
          </cell>
          <cell r="M356">
            <v>0</v>
          </cell>
          <cell r="N356">
            <v>8450</v>
          </cell>
          <cell r="O356">
            <v>1</v>
          </cell>
          <cell r="P356">
            <v>6</v>
          </cell>
          <cell r="Q356">
            <v>1653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</row>
        <row r="357">
          <cell r="A357">
            <v>8450</v>
          </cell>
          <cell r="B357" t="str">
            <v>百步穿杨</v>
          </cell>
          <cell r="C357">
            <v>4</v>
          </cell>
          <cell r="D357">
            <v>3</v>
          </cell>
          <cell r="E357">
            <v>4</v>
          </cell>
          <cell r="F357">
            <v>10</v>
          </cell>
          <cell r="G357" t="str">
            <v>命中值+2479</v>
          </cell>
          <cell r="H357">
            <v>0</v>
          </cell>
          <cell r="I357">
            <v>4</v>
          </cell>
          <cell r="J357">
            <v>2560</v>
          </cell>
          <cell r="K357">
            <v>2240</v>
          </cell>
          <cell r="L357">
            <v>0</v>
          </cell>
          <cell r="M357">
            <v>0</v>
          </cell>
          <cell r="N357">
            <v>8450</v>
          </cell>
          <cell r="O357">
            <v>1</v>
          </cell>
          <cell r="P357">
            <v>6</v>
          </cell>
          <cell r="Q357">
            <v>2479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</row>
        <row r="358">
          <cell r="A358">
            <v>8450</v>
          </cell>
          <cell r="B358" t="str">
            <v>百步穿杨</v>
          </cell>
          <cell r="C358">
            <v>4</v>
          </cell>
          <cell r="D358">
            <v>4</v>
          </cell>
          <cell r="E358">
            <v>4</v>
          </cell>
          <cell r="F358">
            <v>10</v>
          </cell>
          <cell r="G358" t="str">
            <v>命中值+3718</v>
          </cell>
          <cell r="H358">
            <v>0</v>
          </cell>
          <cell r="I358">
            <v>4</v>
          </cell>
          <cell r="J358">
            <v>5120</v>
          </cell>
          <cell r="K358">
            <v>4800</v>
          </cell>
          <cell r="L358">
            <v>0</v>
          </cell>
          <cell r="M358">
            <v>0</v>
          </cell>
          <cell r="N358">
            <v>8450</v>
          </cell>
          <cell r="O358">
            <v>1</v>
          </cell>
          <cell r="P358">
            <v>6</v>
          </cell>
          <cell r="Q358">
            <v>3718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</row>
        <row r="359">
          <cell r="A359">
            <v>8450</v>
          </cell>
          <cell r="B359" t="str">
            <v>百步穿杨</v>
          </cell>
          <cell r="C359">
            <v>4</v>
          </cell>
          <cell r="D359">
            <v>5</v>
          </cell>
          <cell r="E359">
            <v>4</v>
          </cell>
          <cell r="F359">
            <v>10</v>
          </cell>
          <cell r="G359" t="str">
            <v>命中值+5577</v>
          </cell>
          <cell r="H359">
            <v>0</v>
          </cell>
          <cell r="I359">
            <v>4</v>
          </cell>
          <cell r="J359">
            <v>10240</v>
          </cell>
          <cell r="K359">
            <v>9920</v>
          </cell>
          <cell r="L359">
            <v>0</v>
          </cell>
          <cell r="M359">
            <v>0</v>
          </cell>
          <cell r="N359">
            <v>8450</v>
          </cell>
          <cell r="O359">
            <v>1</v>
          </cell>
          <cell r="P359">
            <v>6</v>
          </cell>
          <cell r="Q359">
            <v>5577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</row>
        <row r="360">
          <cell r="A360">
            <v>8450</v>
          </cell>
          <cell r="B360" t="str">
            <v>百步穿杨</v>
          </cell>
          <cell r="C360">
            <v>4</v>
          </cell>
          <cell r="D360">
            <v>6</v>
          </cell>
          <cell r="E360">
            <v>4</v>
          </cell>
          <cell r="F360">
            <v>10</v>
          </cell>
          <cell r="G360" t="str">
            <v>命中值+8366</v>
          </cell>
          <cell r="H360">
            <v>0</v>
          </cell>
          <cell r="I360">
            <v>4</v>
          </cell>
          <cell r="J360">
            <v>20480</v>
          </cell>
          <cell r="K360">
            <v>20160</v>
          </cell>
          <cell r="L360">
            <v>0</v>
          </cell>
          <cell r="M360">
            <v>0</v>
          </cell>
          <cell r="N360">
            <v>8450</v>
          </cell>
          <cell r="O360">
            <v>1</v>
          </cell>
          <cell r="P360">
            <v>6</v>
          </cell>
          <cell r="Q360">
            <v>8366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</row>
        <row r="361">
          <cell r="A361">
            <v>8450</v>
          </cell>
          <cell r="B361" t="str">
            <v>百步穿杨</v>
          </cell>
          <cell r="C361">
            <v>4</v>
          </cell>
          <cell r="D361">
            <v>7</v>
          </cell>
          <cell r="E361">
            <v>4</v>
          </cell>
          <cell r="F361">
            <v>10</v>
          </cell>
          <cell r="G361" t="str">
            <v>命中值+12549</v>
          </cell>
          <cell r="H361">
            <v>0</v>
          </cell>
          <cell r="I361">
            <v>4</v>
          </cell>
          <cell r="J361">
            <v>40960</v>
          </cell>
          <cell r="K361">
            <v>40640</v>
          </cell>
          <cell r="L361">
            <v>0</v>
          </cell>
          <cell r="M361">
            <v>0</v>
          </cell>
          <cell r="N361">
            <v>8450</v>
          </cell>
          <cell r="O361">
            <v>1</v>
          </cell>
          <cell r="P361">
            <v>6</v>
          </cell>
          <cell r="Q361">
            <v>12549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</row>
        <row r="362">
          <cell r="A362">
            <v>8450</v>
          </cell>
          <cell r="B362" t="str">
            <v>百步穿杨</v>
          </cell>
          <cell r="C362">
            <v>4</v>
          </cell>
          <cell r="D362">
            <v>8</v>
          </cell>
          <cell r="E362">
            <v>4</v>
          </cell>
          <cell r="F362">
            <v>10</v>
          </cell>
          <cell r="G362" t="str">
            <v>命中值+18824</v>
          </cell>
          <cell r="H362">
            <v>0</v>
          </cell>
          <cell r="I362">
            <v>4</v>
          </cell>
          <cell r="J362">
            <v>81920</v>
          </cell>
          <cell r="K362">
            <v>81600</v>
          </cell>
          <cell r="L362">
            <v>81920</v>
          </cell>
          <cell r="M362">
            <v>8460</v>
          </cell>
          <cell r="N362">
            <v>8450</v>
          </cell>
          <cell r="O362">
            <v>1</v>
          </cell>
          <cell r="P362">
            <v>6</v>
          </cell>
          <cell r="Q362">
            <v>18824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</row>
        <row r="363">
          <cell r="A363">
            <v>8550</v>
          </cell>
          <cell r="B363" t="str">
            <v>破碎虚空</v>
          </cell>
          <cell r="C363">
            <v>5</v>
          </cell>
          <cell r="D363">
            <v>1</v>
          </cell>
          <cell r="E363">
            <v>4</v>
          </cell>
          <cell r="F363">
            <v>10</v>
          </cell>
          <cell r="G363" t="str">
            <v>闪避值+1102</v>
          </cell>
          <cell r="H363">
            <v>0</v>
          </cell>
          <cell r="I363">
            <v>5</v>
          </cell>
          <cell r="J363">
            <v>640</v>
          </cell>
          <cell r="K363">
            <v>320</v>
          </cell>
          <cell r="L363">
            <v>0</v>
          </cell>
          <cell r="M363">
            <v>0</v>
          </cell>
          <cell r="N363">
            <v>8150</v>
          </cell>
          <cell r="O363">
            <v>1</v>
          </cell>
          <cell r="P363">
            <v>7</v>
          </cell>
          <cell r="Q363">
            <v>1102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</row>
        <row r="364">
          <cell r="A364">
            <v>8550</v>
          </cell>
          <cell r="B364" t="str">
            <v>破碎虚空</v>
          </cell>
          <cell r="C364">
            <v>5</v>
          </cell>
          <cell r="D364">
            <v>2</v>
          </cell>
          <cell r="E364">
            <v>4</v>
          </cell>
          <cell r="F364">
            <v>10</v>
          </cell>
          <cell r="G364" t="str">
            <v>闪避值+1653</v>
          </cell>
          <cell r="H364">
            <v>0</v>
          </cell>
          <cell r="I364">
            <v>5</v>
          </cell>
          <cell r="J364">
            <v>1280</v>
          </cell>
          <cell r="K364">
            <v>960</v>
          </cell>
          <cell r="L364">
            <v>0</v>
          </cell>
          <cell r="M364">
            <v>0</v>
          </cell>
          <cell r="N364">
            <v>8150</v>
          </cell>
          <cell r="O364">
            <v>1</v>
          </cell>
          <cell r="P364">
            <v>7</v>
          </cell>
          <cell r="Q364">
            <v>1653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</row>
        <row r="365">
          <cell r="A365">
            <v>8550</v>
          </cell>
          <cell r="B365" t="str">
            <v>破碎虚空</v>
          </cell>
          <cell r="C365">
            <v>5</v>
          </cell>
          <cell r="D365">
            <v>3</v>
          </cell>
          <cell r="E365">
            <v>4</v>
          </cell>
          <cell r="F365">
            <v>10</v>
          </cell>
          <cell r="G365" t="str">
            <v>闪避值+2479</v>
          </cell>
          <cell r="H365">
            <v>0</v>
          </cell>
          <cell r="I365">
            <v>5</v>
          </cell>
          <cell r="J365">
            <v>2560</v>
          </cell>
          <cell r="K365">
            <v>2240</v>
          </cell>
          <cell r="L365">
            <v>0</v>
          </cell>
          <cell r="M365">
            <v>0</v>
          </cell>
          <cell r="N365">
            <v>8150</v>
          </cell>
          <cell r="O365">
            <v>1</v>
          </cell>
          <cell r="P365">
            <v>7</v>
          </cell>
          <cell r="Q365">
            <v>2479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</row>
        <row r="366">
          <cell r="A366">
            <v>8550</v>
          </cell>
          <cell r="B366" t="str">
            <v>破碎虚空</v>
          </cell>
          <cell r="C366">
            <v>5</v>
          </cell>
          <cell r="D366">
            <v>4</v>
          </cell>
          <cell r="E366">
            <v>4</v>
          </cell>
          <cell r="F366">
            <v>10</v>
          </cell>
          <cell r="G366" t="str">
            <v>闪避值+3718</v>
          </cell>
          <cell r="H366">
            <v>0</v>
          </cell>
          <cell r="I366">
            <v>5</v>
          </cell>
          <cell r="J366">
            <v>5120</v>
          </cell>
          <cell r="K366">
            <v>4800</v>
          </cell>
          <cell r="L366">
            <v>0</v>
          </cell>
          <cell r="M366">
            <v>0</v>
          </cell>
          <cell r="N366">
            <v>8150</v>
          </cell>
          <cell r="O366">
            <v>1</v>
          </cell>
          <cell r="P366">
            <v>7</v>
          </cell>
          <cell r="Q366">
            <v>3718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</row>
        <row r="367">
          <cell r="A367">
            <v>8550</v>
          </cell>
          <cell r="B367" t="str">
            <v>破碎虚空</v>
          </cell>
          <cell r="C367">
            <v>5</v>
          </cell>
          <cell r="D367">
            <v>5</v>
          </cell>
          <cell r="E367">
            <v>4</v>
          </cell>
          <cell r="F367">
            <v>10</v>
          </cell>
          <cell r="G367" t="str">
            <v>闪避值+5577</v>
          </cell>
          <cell r="H367">
            <v>0</v>
          </cell>
          <cell r="I367">
            <v>5</v>
          </cell>
          <cell r="J367">
            <v>10240</v>
          </cell>
          <cell r="K367">
            <v>9920</v>
          </cell>
          <cell r="L367">
            <v>0</v>
          </cell>
          <cell r="M367">
            <v>0</v>
          </cell>
          <cell r="N367">
            <v>8150</v>
          </cell>
          <cell r="O367">
            <v>1</v>
          </cell>
          <cell r="P367">
            <v>7</v>
          </cell>
          <cell r="Q367">
            <v>5577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</row>
        <row r="368">
          <cell r="A368">
            <v>8550</v>
          </cell>
          <cell r="B368" t="str">
            <v>破碎虚空</v>
          </cell>
          <cell r="C368">
            <v>5</v>
          </cell>
          <cell r="D368">
            <v>6</v>
          </cell>
          <cell r="E368">
            <v>4</v>
          </cell>
          <cell r="F368">
            <v>10</v>
          </cell>
          <cell r="G368" t="str">
            <v>闪避值+8366</v>
          </cell>
          <cell r="H368">
            <v>0</v>
          </cell>
          <cell r="I368">
            <v>5</v>
          </cell>
          <cell r="J368">
            <v>20480</v>
          </cell>
          <cell r="K368">
            <v>20160</v>
          </cell>
          <cell r="L368">
            <v>0</v>
          </cell>
          <cell r="M368">
            <v>0</v>
          </cell>
          <cell r="N368">
            <v>8150</v>
          </cell>
          <cell r="O368">
            <v>1</v>
          </cell>
          <cell r="P368">
            <v>7</v>
          </cell>
          <cell r="Q368">
            <v>8366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</row>
        <row r="369">
          <cell r="A369">
            <v>8550</v>
          </cell>
          <cell r="B369" t="str">
            <v>破碎虚空</v>
          </cell>
          <cell r="C369">
            <v>5</v>
          </cell>
          <cell r="D369">
            <v>7</v>
          </cell>
          <cell r="E369">
            <v>4</v>
          </cell>
          <cell r="F369">
            <v>10</v>
          </cell>
          <cell r="G369" t="str">
            <v>闪避值+12549</v>
          </cell>
          <cell r="H369">
            <v>0</v>
          </cell>
          <cell r="I369">
            <v>5</v>
          </cell>
          <cell r="J369">
            <v>40960</v>
          </cell>
          <cell r="K369">
            <v>40640</v>
          </cell>
          <cell r="L369">
            <v>0</v>
          </cell>
          <cell r="M369">
            <v>0</v>
          </cell>
          <cell r="N369">
            <v>8150</v>
          </cell>
          <cell r="O369">
            <v>1</v>
          </cell>
          <cell r="P369">
            <v>7</v>
          </cell>
          <cell r="Q369">
            <v>12549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</row>
        <row r="370">
          <cell r="A370">
            <v>8550</v>
          </cell>
          <cell r="B370" t="str">
            <v>破碎虚空</v>
          </cell>
          <cell r="C370">
            <v>5</v>
          </cell>
          <cell r="D370">
            <v>8</v>
          </cell>
          <cell r="E370">
            <v>4</v>
          </cell>
          <cell r="F370">
            <v>10</v>
          </cell>
          <cell r="G370" t="str">
            <v>闪避值+18824</v>
          </cell>
          <cell r="H370">
            <v>0</v>
          </cell>
          <cell r="I370">
            <v>5</v>
          </cell>
          <cell r="J370">
            <v>81920</v>
          </cell>
          <cell r="K370">
            <v>81600</v>
          </cell>
          <cell r="L370">
            <v>81920</v>
          </cell>
          <cell r="M370">
            <v>8560</v>
          </cell>
          <cell r="N370">
            <v>8150</v>
          </cell>
          <cell r="O370">
            <v>1</v>
          </cell>
          <cell r="P370">
            <v>7</v>
          </cell>
          <cell r="Q370">
            <v>18824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</row>
        <row r="371">
          <cell r="A371">
            <v>8650</v>
          </cell>
          <cell r="B371" t="str">
            <v>冰魄寒光</v>
          </cell>
          <cell r="C371">
            <v>6</v>
          </cell>
          <cell r="D371">
            <v>1</v>
          </cell>
          <cell r="E371">
            <v>4</v>
          </cell>
          <cell r="F371">
            <v>10</v>
          </cell>
          <cell r="G371" t="str">
            <v>韧性值+2081</v>
          </cell>
          <cell r="H371">
            <v>0</v>
          </cell>
          <cell r="I371">
            <v>6</v>
          </cell>
          <cell r="J371">
            <v>640</v>
          </cell>
          <cell r="K371">
            <v>320</v>
          </cell>
          <cell r="L371">
            <v>0</v>
          </cell>
          <cell r="M371">
            <v>0</v>
          </cell>
          <cell r="N371">
            <v>8250</v>
          </cell>
          <cell r="O371">
            <v>1</v>
          </cell>
          <cell r="P371">
            <v>9</v>
          </cell>
          <cell r="Q371">
            <v>2081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</row>
        <row r="372">
          <cell r="A372">
            <v>8650</v>
          </cell>
          <cell r="B372" t="str">
            <v>冰魄寒光</v>
          </cell>
          <cell r="C372">
            <v>6</v>
          </cell>
          <cell r="D372">
            <v>2</v>
          </cell>
          <cell r="E372">
            <v>4</v>
          </cell>
          <cell r="F372">
            <v>10</v>
          </cell>
          <cell r="G372" t="str">
            <v>韧性值+3121</v>
          </cell>
          <cell r="H372">
            <v>0</v>
          </cell>
          <cell r="I372">
            <v>6</v>
          </cell>
          <cell r="J372">
            <v>1280</v>
          </cell>
          <cell r="K372">
            <v>960</v>
          </cell>
          <cell r="L372">
            <v>0</v>
          </cell>
          <cell r="M372">
            <v>0</v>
          </cell>
          <cell r="N372">
            <v>8250</v>
          </cell>
          <cell r="O372">
            <v>1</v>
          </cell>
          <cell r="P372">
            <v>9</v>
          </cell>
          <cell r="Q372">
            <v>3121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</row>
        <row r="373">
          <cell r="A373">
            <v>8650</v>
          </cell>
          <cell r="B373" t="str">
            <v>冰魄寒光</v>
          </cell>
          <cell r="C373">
            <v>6</v>
          </cell>
          <cell r="D373">
            <v>3</v>
          </cell>
          <cell r="E373">
            <v>4</v>
          </cell>
          <cell r="F373">
            <v>10</v>
          </cell>
          <cell r="G373" t="str">
            <v>韧性值+4682</v>
          </cell>
          <cell r="H373">
            <v>0</v>
          </cell>
          <cell r="I373">
            <v>6</v>
          </cell>
          <cell r="J373">
            <v>2560</v>
          </cell>
          <cell r="K373">
            <v>2240</v>
          </cell>
          <cell r="L373">
            <v>0</v>
          </cell>
          <cell r="M373">
            <v>0</v>
          </cell>
          <cell r="N373">
            <v>8250</v>
          </cell>
          <cell r="O373">
            <v>1</v>
          </cell>
          <cell r="P373">
            <v>9</v>
          </cell>
          <cell r="Q373">
            <v>4682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</row>
        <row r="374">
          <cell r="A374">
            <v>8650</v>
          </cell>
          <cell r="B374" t="str">
            <v>冰魄寒光</v>
          </cell>
          <cell r="C374">
            <v>6</v>
          </cell>
          <cell r="D374">
            <v>4</v>
          </cell>
          <cell r="E374">
            <v>4</v>
          </cell>
          <cell r="F374">
            <v>10</v>
          </cell>
          <cell r="G374" t="str">
            <v>韧性值+7023</v>
          </cell>
          <cell r="H374">
            <v>0</v>
          </cell>
          <cell r="I374">
            <v>6</v>
          </cell>
          <cell r="J374">
            <v>5120</v>
          </cell>
          <cell r="K374">
            <v>4800</v>
          </cell>
          <cell r="L374">
            <v>0</v>
          </cell>
          <cell r="M374">
            <v>0</v>
          </cell>
          <cell r="N374">
            <v>8250</v>
          </cell>
          <cell r="O374">
            <v>1</v>
          </cell>
          <cell r="P374">
            <v>9</v>
          </cell>
          <cell r="Q374">
            <v>7023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</row>
        <row r="375">
          <cell r="A375">
            <v>8650</v>
          </cell>
          <cell r="B375" t="str">
            <v>冰魄寒光</v>
          </cell>
          <cell r="C375">
            <v>6</v>
          </cell>
          <cell r="D375">
            <v>5</v>
          </cell>
          <cell r="E375">
            <v>4</v>
          </cell>
          <cell r="F375">
            <v>10</v>
          </cell>
          <cell r="G375" t="str">
            <v>韧性值+10534</v>
          </cell>
          <cell r="H375">
            <v>0</v>
          </cell>
          <cell r="I375">
            <v>6</v>
          </cell>
          <cell r="J375">
            <v>10240</v>
          </cell>
          <cell r="K375">
            <v>9920</v>
          </cell>
          <cell r="L375">
            <v>0</v>
          </cell>
          <cell r="M375">
            <v>0</v>
          </cell>
          <cell r="N375">
            <v>8250</v>
          </cell>
          <cell r="O375">
            <v>1</v>
          </cell>
          <cell r="P375">
            <v>9</v>
          </cell>
          <cell r="Q375">
            <v>10534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</row>
        <row r="376">
          <cell r="A376">
            <v>8650</v>
          </cell>
          <cell r="B376" t="str">
            <v>冰魄寒光</v>
          </cell>
          <cell r="C376">
            <v>6</v>
          </cell>
          <cell r="D376">
            <v>6</v>
          </cell>
          <cell r="E376">
            <v>4</v>
          </cell>
          <cell r="F376">
            <v>10</v>
          </cell>
          <cell r="G376" t="str">
            <v>韧性值+15801</v>
          </cell>
          <cell r="H376">
            <v>0</v>
          </cell>
          <cell r="I376">
            <v>6</v>
          </cell>
          <cell r="J376">
            <v>20480</v>
          </cell>
          <cell r="K376">
            <v>20160</v>
          </cell>
          <cell r="L376">
            <v>0</v>
          </cell>
          <cell r="M376">
            <v>0</v>
          </cell>
          <cell r="N376">
            <v>8250</v>
          </cell>
          <cell r="O376">
            <v>1</v>
          </cell>
          <cell r="P376">
            <v>9</v>
          </cell>
          <cell r="Q376">
            <v>15801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</row>
        <row r="377">
          <cell r="A377">
            <v>8650</v>
          </cell>
          <cell r="B377" t="str">
            <v>冰魄寒光</v>
          </cell>
          <cell r="C377">
            <v>6</v>
          </cell>
          <cell r="D377">
            <v>7</v>
          </cell>
          <cell r="E377">
            <v>4</v>
          </cell>
          <cell r="F377">
            <v>10</v>
          </cell>
          <cell r="G377" t="str">
            <v>韧性值+23701</v>
          </cell>
          <cell r="H377">
            <v>0</v>
          </cell>
          <cell r="I377">
            <v>6</v>
          </cell>
          <cell r="J377">
            <v>40960</v>
          </cell>
          <cell r="K377">
            <v>40640</v>
          </cell>
          <cell r="L377">
            <v>0</v>
          </cell>
          <cell r="M377">
            <v>0</v>
          </cell>
          <cell r="N377">
            <v>8250</v>
          </cell>
          <cell r="O377">
            <v>1</v>
          </cell>
          <cell r="P377">
            <v>9</v>
          </cell>
          <cell r="Q377">
            <v>23701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</row>
        <row r="378">
          <cell r="A378">
            <v>8650</v>
          </cell>
          <cell r="B378" t="str">
            <v>冰魄寒光</v>
          </cell>
          <cell r="C378">
            <v>6</v>
          </cell>
          <cell r="D378">
            <v>8</v>
          </cell>
          <cell r="E378">
            <v>4</v>
          </cell>
          <cell r="F378">
            <v>10</v>
          </cell>
          <cell r="G378" t="str">
            <v>韧性值+35552</v>
          </cell>
          <cell r="H378">
            <v>0</v>
          </cell>
          <cell r="I378">
            <v>6</v>
          </cell>
          <cell r="J378">
            <v>81920</v>
          </cell>
          <cell r="K378">
            <v>81600</v>
          </cell>
          <cell r="L378">
            <v>81920</v>
          </cell>
          <cell r="M378">
            <v>8660</v>
          </cell>
          <cell r="N378">
            <v>8250</v>
          </cell>
          <cell r="O378">
            <v>1</v>
          </cell>
          <cell r="P378">
            <v>9</v>
          </cell>
          <cell r="Q378">
            <v>35552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</row>
        <row r="379">
          <cell r="A379">
            <v>8750</v>
          </cell>
          <cell r="B379" t="str">
            <v>震破苍穹</v>
          </cell>
          <cell r="C379">
            <v>7</v>
          </cell>
          <cell r="D379">
            <v>1</v>
          </cell>
          <cell r="E379">
            <v>4</v>
          </cell>
          <cell r="F379">
            <v>10</v>
          </cell>
          <cell r="G379" t="str">
            <v>暴击值+2081</v>
          </cell>
          <cell r="H379">
            <v>0</v>
          </cell>
          <cell r="I379">
            <v>7</v>
          </cell>
          <cell r="J379">
            <v>640</v>
          </cell>
          <cell r="K379">
            <v>320</v>
          </cell>
          <cell r="L379">
            <v>0</v>
          </cell>
          <cell r="M379">
            <v>0</v>
          </cell>
          <cell r="N379">
            <v>8350</v>
          </cell>
          <cell r="O379">
            <v>1</v>
          </cell>
          <cell r="P379">
            <v>8</v>
          </cell>
          <cell r="Q379">
            <v>2081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</row>
        <row r="380">
          <cell r="A380">
            <v>8750</v>
          </cell>
          <cell r="B380" t="str">
            <v>震破苍穹</v>
          </cell>
          <cell r="C380">
            <v>7</v>
          </cell>
          <cell r="D380">
            <v>2</v>
          </cell>
          <cell r="E380">
            <v>4</v>
          </cell>
          <cell r="F380">
            <v>10</v>
          </cell>
          <cell r="G380" t="str">
            <v>暴击值+3121</v>
          </cell>
          <cell r="H380">
            <v>0</v>
          </cell>
          <cell r="I380">
            <v>7</v>
          </cell>
          <cell r="J380">
            <v>1280</v>
          </cell>
          <cell r="K380">
            <v>960</v>
          </cell>
          <cell r="L380">
            <v>0</v>
          </cell>
          <cell r="M380">
            <v>0</v>
          </cell>
          <cell r="N380">
            <v>8350</v>
          </cell>
          <cell r="O380">
            <v>1</v>
          </cell>
          <cell r="P380">
            <v>8</v>
          </cell>
          <cell r="Q380">
            <v>3121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</row>
        <row r="381">
          <cell r="A381">
            <v>8750</v>
          </cell>
          <cell r="B381" t="str">
            <v>震破苍穹</v>
          </cell>
          <cell r="C381">
            <v>7</v>
          </cell>
          <cell r="D381">
            <v>3</v>
          </cell>
          <cell r="E381">
            <v>4</v>
          </cell>
          <cell r="F381">
            <v>10</v>
          </cell>
          <cell r="G381" t="str">
            <v>暴击值+4682</v>
          </cell>
          <cell r="H381">
            <v>0</v>
          </cell>
          <cell r="I381">
            <v>7</v>
          </cell>
          <cell r="J381">
            <v>2560</v>
          </cell>
          <cell r="K381">
            <v>2240</v>
          </cell>
          <cell r="L381">
            <v>0</v>
          </cell>
          <cell r="M381">
            <v>0</v>
          </cell>
          <cell r="N381">
            <v>8350</v>
          </cell>
          <cell r="O381">
            <v>1</v>
          </cell>
          <cell r="P381">
            <v>8</v>
          </cell>
          <cell r="Q381">
            <v>4682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</row>
        <row r="382">
          <cell r="A382">
            <v>8750</v>
          </cell>
          <cell r="B382" t="str">
            <v>震破苍穹</v>
          </cell>
          <cell r="C382">
            <v>7</v>
          </cell>
          <cell r="D382">
            <v>4</v>
          </cell>
          <cell r="E382">
            <v>4</v>
          </cell>
          <cell r="F382">
            <v>10</v>
          </cell>
          <cell r="G382" t="str">
            <v>暴击值+7023</v>
          </cell>
          <cell r="H382">
            <v>0</v>
          </cell>
          <cell r="I382">
            <v>7</v>
          </cell>
          <cell r="J382">
            <v>5120</v>
          </cell>
          <cell r="K382">
            <v>4800</v>
          </cell>
          <cell r="L382">
            <v>0</v>
          </cell>
          <cell r="M382">
            <v>0</v>
          </cell>
          <cell r="N382">
            <v>8350</v>
          </cell>
          <cell r="O382">
            <v>1</v>
          </cell>
          <cell r="P382">
            <v>8</v>
          </cell>
          <cell r="Q382">
            <v>7023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</row>
        <row r="383">
          <cell r="A383">
            <v>8750</v>
          </cell>
          <cell r="B383" t="str">
            <v>震破苍穹</v>
          </cell>
          <cell r="C383">
            <v>7</v>
          </cell>
          <cell r="D383">
            <v>5</v>
          </cell>
          <cell r="E383">
            <v>4</v>
          </cell>
          <cell r="F383">
            <v>10</v>
          </cell>
          <cell r="G383" t="str">
            <v>暴击值+10534</v>
          </cell>
          <cell r="H383">
            <v>0</v>
          </cell>
          <cell r="I383">
            <v>7</v>
          </cell>
          <cell r="J383">
            <v>10240</v>
          </cell>
          <cell r="K383">
            <v>9920</v>
          </cell>
          <cell r="L383">
            <v>0</v>
          </cell>
          <cell r="M383">
            <v>0</v>
          </cell>
          <cell r="N383">
            <v>8350</v>
          </cell>
          <cell r="O383">
            <v>1</v>
          </cell>
          <cell r="P383">
            <v>8</v>
          </cell>
          <cell r="Q383">
            <v>10534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</row>
        <row r="384">
          <cell r="A384">
            <v>8750</v>
          </cell>
          <cell r="B384" t="str">
            <v>震破苍穹</v>
          </cell>
          <cell r="C384">
            <v>7</v>
          </cell>
          <cell r="D384">
            <v>6</v>
          </cell>
          <cell r="E384">
            <v>4</v>
          </cell>
          <cell r="F384">
            <v>10</v>
          </cell>
          <cell r="G384" t="str">
            <v>暴击值+15801</v>
          </cell>
          <cell r="H384">
            <v>0</v>
          </cell>
          <cell r="I384">
            <v>7</v>
          </cell>
          <cell r="J384">
            <v>20480</v>
          </cell>
          <cell r="K384">
            <v>20160</v>
          </cell>
          <cell r="L384">
            <v>0</v>
          </cell>
          <cell r="M384">
            <v>0</v>
          </cell>
          <cell r="N384">
            <v>8350</v>
          </cell>
          <cell r="O384">
            <v>1</v>
          </cell>
          <cell r="P384">
            <v>8</v>
          </cell>
          <cell r="Q384">
            <v>15801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</row>
        <row r="385">
          <cell r="A385">
            <v>8750</v>
          </cell>
          <cell r="B385" t="str">
            <v>震破苍穹</v>
          </cell>
          <cell r="C385">
            <v>7</v>
          </cell>
          <cell r="D385">
            <v>7</v>
          </cell>
          <cell r="E385">
            <v>4</v>
          </cell>
          <cell r="F385">
            <v>10</v>
          </cell>
          <cell r="G385" t="str">
            <v>暴击值+23701</v>
          </cell>
          <cell r="H385">
            <v>0</v>
          </cell>
          <cell r="I385">
            <v>7</v>
          </cell>
          <cell r="J385">
            <v>40960</v>
          </cell>
          <cell r="K385">
            <v>40640</v>
          </cell>
          <cell r="L385">
            <v>0</v>
          </cell>
          <cell r="M385">
            <v>0</v>
          </cell>
          <cell r="N385">
            <v>8350</v>
          </cell>
          <cell r="O385">
            <v>1</v>
          </cell>
          <cell r="P385">
            <v>8</v>
          </cell>
          <cell r="Q385">
            <v>23701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</row>
        <row r="386">
          <cell r="A386">
            <v>8750</v>
          </cell>
          <cell r="B386" t="str">
            <v>震破苍穹</v>
          </cell>
          <cell r="C386">
            <v>7</v>
          </cell>
          <cell r="D386">
            <v>8</v>
          </cell>
          <cell r="E386">
            <v>4</v>
          </cell>
          <cell r="F386">
            <v>10</v>
          </cell>
          <cell r="G386" t="str">
            <v>暴击值+35552</v>
          </cell>
          <cell r="H386">
            <v>0</v>
          </cell>
          <cell r="I386">
            <v>7</v>
          </cell>
          <cell r="J386">
            <v>81920</v>
          </cell>
          <cell r="K386">
            <v>81600</v>
          </cell>
          <cell r="L386">
            <v>81920</v>
          </cell>
          <cell r="M386">
            <v>8760</v>
          </cell>
          <cell r="N386">
            <v>8350</v>
          </cell>
          <cell r="O386">
            <v>1</v>
          </cell>
          <cell r="P386">
            <v>8</v>
          </cell>
          <cell r="Q386">
            <v>35552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</row>
        <row r="387">
          <cell r="A387">
            <v>8850</v>
          </cell>
          <cell r="B387" t="str">
            <v>雷霆万钧</v>
          </cell>
          <cell r="C387">
            <v>8</v>
          </cell>
          <cell r="D387">
            <v>1</v>
          </cell>
          <cell r="E387">
            <v>4</v>
          </cell>
          <cell r="F387">
            <v>10</v>
          </cell>
          <cell r="G387" t="str">
            <v>暴击倍数+3000,攻击+187</v>
          </cell>
          <cell r="H387">
            <v>0</v>
          </cell>
          <cell r="I387">
            <v>8</v>
          </cell>
          <cell r="J387">
            <v>640</v>
          </cell>
          <cell r="K387">
            <v>320</v>
          </cell>
          <cell r="L387">
            <v>0</v>
          </cell>
          <cell r="M387">
            <v>0</v>
          </cell>
          <cell r="N387">
            <v>8450</v>
          </cell>
          <cell r="O387">
            <v>2</v>
          </cell>
          <cell r="P387">
            <v>10</v>
          </cell>
          <cell r="Q387">
            <v>3000</v>
          </cell>
          <cell r="R387">
            <v>2</v>
          </cell>
          <cell r="S387">
            <v>187</v>
          </cell>
          <cell r="T387">
            <v>0</v>
          </cell>
          <cell r="U387">
            <v>0</v>
          </cell>
        </row>
        <row r="388">
          <cell r="A388">
            <v>8850</v>
          </cell>
          <cell r="B388" t="str">
            <v>雷霆万钧</v>
          </cell>
          <cell r="C388">
            <v>8</v>
          </cell>
          <cell r="D388">
            <v>2</v>
          </cell>
          <cell r="E388">
            <v>4</v>
          </cell>
          <cell r="F388">
            <v>10</v>
          </cell>
          <cell r="G388" t="str">
            <v>暴击倍数+6000,攻击+281</v>
          </cell>
          <cell r="H388">
            <v>0</v>
          </cell>
          <cell r="I388">
            <v>8</v>
          </cell>
          <cell r="J388">
            <v>1280</v>
          </cell>
          <cell r="K388">
            <v>960</v>
          </cell>
          <cell r="L388">
            <v>0</v>
          </cell>
          <cell r="M388">
            <v>0</v>
          </cell>
          <cell r="N388">
            <v>8450</v>
          </cell>
          <cell r="O388">
            <v>2</v>
          </cell>
          <cell r="P388">
            <v>10</v>
          </cell>
          <cell r="Q388">
            <v>6000</v>
          </cell>
          <cell r="R388">
            <v>2</v>
          </cell>
          <cell r="S388">
            <v>281</v>
          </cell>
          <cell r="T388">
            <v>0</v>
          </cell>
          <cell r="U388">
            <v>0</v>
          </cell>
        </row>
        <row r="389">
          <cell r="A389">
            <v>8850</v>
          </cell>
          <cell r="B389" t="str">
            <v>雷霆万钧</v>
          </cell>
          <cell r="C389">
            <v>8</v>
          </cell>
          <cell r="D389">
            <v>3</v>
          </cell>
          <cell r="E389">
            <v>4</v>
          </cell>
          <cell r="F389">
            <v>10</v>
          </cell>
          <cell r="G389" t="str">
            <v>暴击倍数+9000,攻击+421</v>
          </cell>
          <cell r="H389">
            <v>0</v>
          </cell>
          <cell r="I389">
            <v>8</v>
          </cell>
          <cell r="J389">
            <v>2560</v>
          </cell>
          <cell r="K389">
            <v>2240</v>
          </cell>
          <cell r="L389">
            <v>0</v>
          </cell>
          <cell r="M389">
            <v>0</v>
          </cell>
          <cell r="N389">
            <v>8450</v>
          </cell>
          <cell r="O389">
            <v>2</v>
          </cell>
          <cell r="P389">
            <v>10</v>
          </cell>
          <cell r="Q389">
            <v>9000</v>
          </cell>
          <cell r="R389">
            <v>2</v>
          </cell>
          <cell r="S389">
            <v>421</v>
          </cell>
          <cell r="T389">
            <v>0</v>
          </cell>
          <cell r="U389">
            <v>0</v>
          </cell>
        </row>
        <row r="390">
          <cell r="A390">
            <v>8850</v>
          </cell>
          <cell r="B390" t="str">
            <v>雷霆万钧</v>
          </cell>
          <cell r="C390">
            <v>8</v>
          </cell>
          <cell r="D390">
            <v>4</v>
          </cell>
          <cell r="E390">
            <v>4</v>
          </cell>
          <cell r="F390">
            <v>10</v>
          </cell>
          <cell r="G390" t="str">
            <v>暴击倍数+12000,攻击+632</v>
          </cell>
          <cell r="H390">
            <v>0</v>
          </cell>
          <cell r="I390">
            <v>8</v>
          </cell>
          <cell r="J390">
            <v>5120</v>
          </cell>
          <cell r="K390">
            <v>4800</v>
          </cell>
          <cell r="L390">
            <v>0</v>
          </cell>
          <cell r="M390">
            <v>0</v>
          </cell>
          <cell r="N390">
            <v>8450</v>
          </cell>
          <cell r="O390">
            <v>2</v>
          </cell>
          <cell r="P390">
            <v>10</v>
          </cell>
          <cell r="Q390">
            <v>12000</v>
          </cell>
          <cell r="R390">
            <v>2</v>
          </cell>
          <cell r="S390">
            <v>632</v>
          </cell>
          <cell r="T390">
            <v>0</v>
          </cell>
          <cell r="U390">
            <v>0</v>
          </cell>
        </row>
        <row r="391">
          <cell r="A391">
            <v>8850</v>
          </cell>
          <cell r="B391" t="str">
            <v>雷霆万钧</v>
          </cell>
          <cell r="C391">
            <v>8</v>
          </cell>
          <cell r="D391">
            <v>5</v>
          </cell>
          <cell r="E391">
            <v>4</v>
          </cell>
          <cell r="F391">
            <v>10</v>
          </cell>
          <cell r="G391" t="str">
            <v>暴击倍数+15000,攻击+948</v>
          </cell>
          <cell r="H391">
            <v>0</v>
          </cell>
          <cell r="I391">
            <v>8</v>
          </cell>
          <cell r="J391">
            <v>10240</v>
          </cell>
          <cell r="K391">
            <v>9920</v>
          </cell>
          <cell r="L391">
            <v>0</v>
          </cell>
          <cell r="M391">
            <v>0</v>
          </cell>
          <cell r="N391">
            <v>8450</v>
          </cell>
          <cell r="O391">
            <v>2</v>
          </cell>
          <cell r="P391">
            <v>10</v>
          </cell>
          <cell r="Q391">
            <v>15000</v>
          </cell>
          <cell r="R391">
            <v>2</v>
          </cell>
          <cell r="S391">
            <v>948</v>
          </cell>
          <cell r="T391">
            <v>0</v>
          </cell>
          <cell r="U391">
            <v>0</v>
          </cell>
        </row>
        <row r="392">
          <cell r="A392">
            <v>8850</v>
          </cell>
          <cell r="B392" t="str">
            <v>雷霆万钧</v>
          </cell>
          <cell r="C392">
            <v>8</v>
          </cell>
          <cell r="D392">
            <v>6</v>
          </cell>
          <cell r="E392">
            <v>4</v>
          </cell>
          <cell r="F392">
            <v>10</v>
          </cell>
          <cell r="G392" t="str">
            <v>暴击倍数+18000,攻击+1422</v>
          </cell>
          <cell r="H392">
            <v>0</v>
          </cell>
          <cell r="I392">
            <v>8</v>
          </cell>
          <cell r="J392">
            <v>20480</v>
          </cell>
          <cell r="K392">
            <v>20160</v>
          </cell>
          <cell r="L392">
            <v>0</v>
          </cell>
          <cell r="M392">
            <v>0</v>
          </cell>
          <cell r="N392">
            <v>8450</v>
          </cell>
          <cell r="O392">
            <v>2</v>
          </cell>
          <cell r="P392">
            <v>10</v>
          </cell>
          <cell r="Q392">
            <v>18000</v>
          </cell>
          <cell r="R392">
            <v>2</v>
          </cell>
          <cell r="S392">
            <v>1422</v>
          </cell>
          <cell r="T392">
            <v>0</v>
          </cell>
          <cell r="U392">
            <v>0</v>
          </cell>
        </row>
        <row r="393">
          <cell r="A393">
            <v>8850</v>
          </cell>
          <cell r="B393" t="str">
            <v>雷霆万钧</v>
          </cell>
          <cell r="C393">
            <v>8</v>
          </cell>
          <cell r="D393">
            <v>7</v>
          </cell>
          <cell r="E393">
            <v>4</v>
          </cell>
          <cell r="F393">
            <v>10</v>
          </cell>
          <cell r="G393" t="str">
            <v>暴击倍数+21000,攻击+2133</v>
          </cell>
          <cell r="H393">
            <v>0</v>
          </cell>
          <cell r="I393">
            <v>8</v>
          </cell>
          <cell r="J393">
            <v>40960</v>
          </cell>
          <cell r="K393">
            <v>40640</v>
          </cell>
          <cell r="L393">
            <v>0</v>
          </cell>
          <cell r="M393">
            <v>0</v>
          </cell>
          <cell r="N393">
            <v>8450</v>
          </cell>
          <cell r="O393">
            <v>2</v>
          </cell>
          <cell r="P393">
            <v>10</v>
          </cell>
          <cell r="Q393">
            <v>21000</v>
          </cell>
          <cell r="R393">
            <v>2</v>
          </cell>
          <cell r="S393">
            <v>2133</v>
          </cell>
          <cell r="T393">
            <v>0</v>
          </cell>
          <cell r="U393">
            <v>0</v>
          </cell>
        </row>
        <row r="394">
          <cell r="A394">
            <v>8850</v>
          </cell>
          <cell r="B394" t="str">
            <v>雷霆万钧</v>
          </cell>
          <cell r="C394">
            <v>8</v>
          </cell>
          <cell r="D394">
            <v>8</v>
          </cell>
          <cell r="E394">
            <v>4</v>
          </cell>
          <cell r="F394">
            <v>10</v>
          </cell>
          <cell r="G394" t="str">
            <v>暴击倍数+24000,攻击+3200</v>
          </cell>
          <cell r="H394">
            <v>0</v>
          </cell>
          <cell r="I394">
            <v>8</v>
          </cell>
          <cell r="J394">
            <v>81920</v>
          </cell>
          <cell r="K394">
            <v>81600</v>
          </cell>
          <cell r="L394">
            <v>81920</v>
          </cell>
          <cell r="M394">
            <v>8860</v>
          </cell>
          <cell r="N394">
            <v>8450</v>
          </cell>
          <cell r="O394">
            <v>2</v>
          </cell>
          <cell r="P394">
            <v>10</v>
          </cell>
          <cell r="Q394">
            <v>24000</v>
          </cell>
          <cell r="R394">
            <v>2</v>
          </cell>
          <cell r="S394">
            <v>3200</v>
          </cell>
          <cell r="T394">
            <v>0</v>
          </cell>
          <cell r="U394">
            <v>0</v>
          </cell>
        </row>
        <row r="395">
          <cell r="A395">
            <v>8950</v>
          </cell>
          <cell r="B395" t="str">
            <v>快刀乱麻</v>
          </cell>
          <cell r="C395">
            <v>9</v>
          </cell>
          <cell r="D395">
            <v>1</v>
          </cell>
          <cell r="E395">
            <v>4</v>
          </cell>
          <cell r="F395">
            <v>10</v>
          </cell>
          <cell r="G395" t="str">
            <v>攻击加成+1000,生命+4682</v>
          </cell>
          <cell r="H395">
            <v>0</v>
          </cell>
          <cell r="I395">
            <v>9</v>
          </cell>
          <cell r="J395">
            <v>640</v>
          </cell>
          <cell r="K395">
            <v>320</v>
          </cell>
          <cell r="L395">
            <v>0</v>
          </cell>
          <cell r="M395">
            <v>0</v>
          </cell>
          <cell r="N395">
            <v>8150</v>
          </cell>
          <cell r="O395">
            <v>2</v>
          </cell>
          <cell r="P395">
            <v>22</v>
          </cell>
          <cell r="Q395">
            <v>1000</v>
          </cell>
          <cell r="R395">
            <v>1</v>
          </cell>
          <cell r="S395">
            <v>4682</v>
          </cell>
          <cell r="T395">
            <v>0</v>
          </cell>
          <cell r="U395">
            <v>0</v>
          </cell>
        </row>
        <row r="396">
          <cell r="A396">
            <v>8950</v>
          </cell>
          <cell r="B396" t="str">
            <v>快刀乱麻</v>
          </cell>
          <cell r="C396">
            <v>9</v>
          </cell>
          <cell r="D396">
            <v>2</v>
          </cell>
          <cell r="E396">
            <v>4</v>
          </cell>
          <cell r="F396">
            <v>10</v>
          </cell>
          <cell r="G396" t="str">
            <v>攻击加成+2000,生命+7023</v>
          </cell>
          <cell r="H396">
            <v>0</v>
          </cell>
          <cell r="I396">
            <v>9</v>
          </cell>
          <cell r="J396">
            <v>1280</v>
          </cell>
          <cell r="K396">
            <v>960</v>
          </cell>
          <cell r="L396">
            <v>0</v>
          </cell>
          <cell r="M396">
            <v>0</v>
          </cell>
          <cell r="N396">
            <v>8150</v>
          </cell>
          <cell r="O396">
            <v>2</v>
          </cell>
          <cell r="P396">
            <v>22</v>
          </cell>
          <cell r="Q396">
            <v>2000</v>
          </cell>
          <cell r="R396">
            <v>1</v>
          </cell>
          <cell r="S396">
            <v>7023</v>
          </cell>
          <cell r="T396">
            <v>0</v>
          </cell>
          <cell r="U396">
            <v>0</v>
          </cell>
        </row>
        <row r="397">
          <cell r="A397">
            <v>8950</v>
          </cell>
          <cell r="B397" t="str">
            <v>快刀乱麻</v>
          </cell>
          <cell r="C397">
            <v>9</v>
          </cell>
          <cell r="D397">
            <v>3</v>
          </cell>
          <cell r="E397">
            <v>4</v>
          </cell>
          <cell r="F397">
            <v>10</v>
          </cell>
          <cell r="G397" t="str">
            <v>攻击加成+3000,生命+10535</v>
          </cell>
          <cell r="H397">
            <v>0</v>
          </cell>
          <cell r="I397">
            <v>9</v>
          </cell>
          <cell r="J397">
            <v>2560</v>
          </cell>
          <cell r="K397">
            <v>2240</v>
          </cell>
          <cell r="L397">
            <v>0</v>
          </cell>
          <cell r="M397">
            <v>0</v>
          </cell>
          <cell r="N397">
            <v>8150</v>
          </cell>
          <cell r="O397">
            <v>2</v>
          </cell>
          <cell r="P397">
            <v>22</v>
          </cell>
          <cell r="Q397">
            <v>3000</v>
          </cell>
          <cell r="R397">
            <v>1</v>
          </cell>
          <cell r="S397">
            <v>10535</v>
          </cell>
          <cell r="T397">
            <v>0</v>
          </cell>
          <cell r="U397">
            <v>0</v>
          </cell>
        </row>
        <row r="398">
          <cell r="A398">
            <v>8950</v>
          </cell>
          <cell r="B398" t="str">
            <v>快刀乱麻</v>
          </cell>
          <cell r="C398">
            <v>9</v>
          </cell>
          <cell r="D398">
            <v>4</v>
          </cell>
          <cell r="E398">
            <v>4</v>
          </cell>
          <cell r="F398">
            <v>10</v>
          </cell>
          <cell r="G398" t="str">
            <v>攻击加成+4000,生命+15802</v>
          </cell>
          <cell r="H398">
            <v>0</v>
          </cell>
          <cell r="I398">
            <v>9</v>
          </cell>
          <cell r="J398">
            <v>5120</v>
          </cell>
          <cell r="K398">
            <v>4800</v>
          </cell>
          <cell r="L398">
            <v>0</v>
          </cell>
          <cell r="M398">
            <v>0</v>
          </cell>
          <cell r="N398">
            <v>8150</v>
          </cell>
          <cell r="O398">
            <v>2</v>
          </cell>
          <cell r="P398">
            <v>22</v>
          </cell>
          <cell r="Q398">
            <v>4000</v>
          </cell>
          <cell r="R398">
            <v>1</v>
          </cell>
          <cell r="S398">
            <v>15802</v>
          </cell>
          <cell r="T398">
            <v>0</v>
          </cell>
          <cell r="U398">
            <v>0</v>
          </cell>
        </row>
        <row r="399">
          <cell r="A399">
            <v>8950</v>
          </cell>
          <cell r="B399" t="str">
            <v>快刀乱麻</v>
          </cell>
          <cell r="C399">
            <v>9</v>
          </cell>
          <cell r="D399">
            <v>5</v>
          </cell>
          <cell r="E399">
            <v>4</v>
          </cell>
          <cell r="F399">
            <v>10</v>
          </cell>
          <cell r="G399" t="str">
            <v>攻击加成+5000,生命+23704</v>
          </cell>
          <cell r="H399">
            <v>0</v>
          </cell>
          <cell r="I399">
            <v>9</v>
          </cell>
          <cell r="J399">
            <v>10240</v>
          </cell>
          <cell r="K399">
            <v>9920</v>
          </cell>
          <cell r="L399">
            <v>0</v>
          </cell>
          <cell r="M399">
            <v>0</v>
          </cell>
          <cell r="N399">
            <v>8150</v>
          </cell>
          <cell r="O399">
            <v>2</v>
          </cell>
          <cell r="P399">
            <v>22</v>
          </cell>
          <cell r="Q399">
            <v>5000</v>
          </cell>
          <cell r="R399">
            <v>1</v>
          </cell>
          <cell r="S399">
            <v>23704</v>
          </cell>
          <cell r="T399">
            <v>0</v>
          </cell>
          <cell r="U399">
            <v>0</v>
          </cell>
        </row>
        <row r="400">
          <cell r="A400">
            <v>8950</v>
          </cell>
          <cell r="B400" t="str">
            <v>快刀乱麻</v>
          </cell>
          <cell r="C400">
            <v>9</v>
          </cell>
          <cell r="D400">
            <v>6</v>
          </cell>
          <cell r="E400">
            <v>4</v>
          </cell>
          <cell r="F400">
            <v>10</v>
          </cell>
          <cell r="G400" t="str">
            <v>攻击加成+6000,生命+35556</v>
          </cell>
          <cell r="H400">
            <v>0</v>
          </cell>
          <cell r="I400">
            <v>9</v>
          </cell>
          <cell r="J400">
            <v>20480</v>
          </cell>
          <cell r="K400">
            <v>20160</v>
          </cell>
          <cell r="L400">
            <v>0</v>
          </cell>
          <cell r="M400">
            <v>0</v>
          </cell>
          <cell r="N400">
            <v>8150</v>
          </cell>
          <cell r="O400">
            <v>2</v>
          </cell>
          <cell r="P400">
            <v>22</v>
          </cell>
          <cell r="Q400">
            <v>6000</v>
          </cell>
          <cell r="R400">
            <v>1</v>
          </cell>
          <cell r="S400">
            <v>35556</v>
          </cell>
          <cell r="T400">
            <v>0</v>
          </cell>
          <cell r="U400">
            <v>0</v>
          </cell>
        </row>
        <row r="401">
          <cell r="A401">
            <v>8950</v>
          </cell>
          <cell r="B401" t="str">
            <v>快刀乱麻</v>
          </cell>
          <cell r="C401">
            <v>9</v>
          </cell>
          <cell r="D401">
            <v>7</v>
          </cell>
          <cell r="E401">
            <v>4</v>
          </cell>
          <cell r="F401">
            <v>10</v>
          </cell>
          <cell r="G401" t="str">
            <v>攻击加成+7000,生命+53333</v>
          </cell>
          <cell r="H401">
            <v>0</v>
          </cell>
          <cell r="I401">
            <v>9</v>
          </cell>
          <cell r="J401">
            <v>40960</v>
          </cell>
          <cell r="K401">
            <v>40640</v>
          </cell>
          <cell r="L401">
            <v>0</v>
          </cell>
          <cell r="M401">
            <v>0</v>
          </cell>
          <cell r="N401">
            <v>8150</v>
          </cell>
          <cell r="O401">
            <v>2</v>
          </cell>
          <cell r="P401">
            <v>22</v>
          </cell>
          <cell r="Q401">
            <v>7000</v>
          </cell>
          <cell r="R401">
            <v>1</v>
          </cell>
          <cell r="S401">
            <v>53333</v>
          </cell>
          <cell r="T401">
            <v>0</v>
          </cell>
          <cell r="U401">
            <v>0</v>
          </cell>
        </row>
        <row r="402">
          <cell r="A402">
            <v>8950</v>
          </cell>
          <cell r="B402" t="str">
            <v>快刀乱麻</v>
          </cell>
          <cell r="C402">
            <v>9</v>
          </cell>
          <cell r="D402">
            <v>8</v>
          </cell>
          <cell r="E402">
            <v>4</v>
          </cell>
          <cell r="F402">
            <v>10</v>
          </cell>
          <cell r="G402" t="str">
            <v>攻击加成+8000,生命+80000</v>
          </cell>
          <cell r="H402">
            <v>0</v>
          </cell>
          <cell r="I402">
            <v>9</v>
          </cell>
          <cell r="J402">
            <v>81920</v>
          </cell>
          <cell r="K402">
            <v>81600</v>
          </cell>
          <cell r="L402">
            <v>81920</v>
          </cell>
          <cell r="M402">
            <v>8960</v>
          </cell>
          <cell r="N402">
            <v>8150</v>
          </cell>
          <cell r="O402">
            <v>2</v>
          </cell>
          <cell r="P402">
            <v>22</v>
          </cell>
          <cell r="Q402">
            <v>8000</v>
          </cell>
          <cell r="R402">
            <v>1</v>
          </cell>
          <cell r="S402">
            <v>80000</v>
          </cell>
          <cell r="T402">
            <v>0</v>
          </cell>
          <cell r="U402">
            <v>0</v>
          </cell>
        </row>
        <row r="403">
          <cell r="A403">
            <v>9050</v>
          </cell>
          <cell r="B403" t="str">
            <v>明镜止水</v>
          </cell>
          <cell r="C403">
            <v>10</v>
          </cell>
          <cell r="D403">
            <v>1</v>
          </cell>
          <cell r="E403">
            <v>4</v>
          </cell>
          <cell r="F403">
            <v>10</v>
          </cell>
          <cell r="G403" t="str">
            <v>防御加成+1500,攻击+187</v>
          </cell>
          <cell r="H403">
            <v>0</v>
          </cell>
          <cell r="I403">
            <v>10</v>
          </cell>
          <cell r="J403">
            <v>640</v>
          </cell>
          <cell r="K403">
            <v>320</v>
          </cell>
          <cell r="L403">
            <v>0</v>
          </cell>
          <cell r="M403">
            <v>0</v>
          </cell>
          <cell r="N403">
            <v>8250</v>
          </cell>
          <cell r="O403">
            <v>2</v>
          </cell>
          <cell r="P403">
            <v>23</v>
          </cell>
          <cell r="Q403">
            <v>1500</v>
          </cell>
          <cell r="R403">
            <v>2</v>
          </cell>
          <cell r="S403">
            <v>187</v>
          </cell>
          <cell r="T403">
            <v>0</v>
          </cell>
          <cell r="U403">
            <v>0</v>
          </cell>
        </row>
        <row r="404">
          <cell r="A404">
            <v>9050</v>
          </cell>
          <cell r="B404" t="str">
            <v>明镜止水</v>
          </cell>
          <cell r="C404">
            <v>10</v>
          </cell>
          <cell r="D404">
            <v>2</v>
          </cell>
          <cell r="E404">
            <v>4</v>
          </cell>
          <cell r="F404">
            <v>10</v>
          </cell>
          <cell r="G404" t="str">
            <v>防御加成+3000,攻击+281</v>
          </cell>
          <cell r="H404">
            <v>0</v>
          </cell>
          <cell r="I404">
            <v>10</v>
          </cell>
          <cell r="J404">
            <v>1280</v>
          </cell>
          <cell r="K404">
            <v>960</v>
          </cell>
          <cell r="L404">
            <v>0</v>
          </cell>
          <cell r="M404">
            <v>0</v>
          </cell>
          <cell r="N404">
            <v>8250</v>
          </cell>
          <cell r="O404">
            <v>2</v>
          </cell>
          <cell r="P404">
            <v>23</v>
          </cell>
          <cell r="Q404">
            <v>3000</v>
          </cell>
          <cell r="R404">
            <v>2</v>
          </cell>
          <cell r="S404">
            <v>281</v>
          </cell>
          <cell r="T404">
            <v>0</v>
          </cell>
          <cell r="U404">
            <v>0</v>
          </cell>
        </row>
        <row r="405">
          <cell r="A405">
            <v>9050</v>
          </cell>
          <cell r="B405" t="str">
            <v>明镜止水</v>
          </cell>
          <cell r="C405">
            <v>10</v>
          </cell>
          <cell r="D405">
            <v>3</v>
          </cell>
          <cell r="E405">
            <v>4</v>
          </cell>
          <cell r="F405">
            <v>10</v>
          </cell>
          <cell r="G405" t="str">
            <v>防御加成+4500,攻击+421</v>
          </cell>
          <cell r="H405">
            <v>0</v>
          </cell>
          <cell r="I405">
            <v>10</v>
          </cell>
          <cell r="J405">
            <v>2560</v>
          </cell>
          <cell r="K405">
            <v>2240</v>
          </cell>
          <cell r="L405">
            <v>0</v>
          </cell>
          <cell r="M405">
            <v>0</v>
          </cell>
          <cell r="N405">
            <v>8250</v>
          </cell>
          <cell r="O405">
            <v>2</v>
          </cell>
          <cell r="P405">
            <v>23</v>
          </cell>
          <cell r="Q405">
            <v>4500</v>
          </cell>
          <cell r="R405">
            <v>2</v>
          </cell>
          <cell r="S405">
            <v>421</v>
          </cell>
          <cell r="T405">
            <v>0</v>
          </cell>
          <cell r="U405">
            <v>0</v>
          </cell>
        </row>
        <row r="406">
          <cell r="A406">
            <v>9050</v>
          </cell>
          <cell r="B406" t="str">
            <v>明镜止水</v>
          </cell>
          <cell r="C406">
            <v>10</v>
          </cell>
          <cell r="D406">
            <v>4</v>
          </cell>
          <cell r="E406">
            <v>4</v>
          </cell>
          <cell r="F406">
            <v>10</v>
          </cell>
          <cell r="G406" t="str">
            <v>防御加成+6000,攻击+632</v>
          </cell>
          <cell r="H406">
            <v>0</v>
          </cell>
          <cell r="I406">
            <v>10</v>
          </cell>
          <cell r="J406">
            <v>5120</v>
          </cell>
          <cell r="K406">
            <v>4800</v>
          </cell>
          <cell r="L406">
            <v>0</v>
          </cell>
          <cell r="M406">
            <v>0</v>
          </cell>
          <cell r="N406">
            <v>8250</v>
          </cell>
          <cell r="O406">
            <v>2</v>
          </cell>
          <cell r="P406">
            <v>23</v>
          </cell>
          <cell r="Q406">
            <v>6000</v>
          </cell>
          <cell r="R406">
            <v>2</v>
          </cell>
          <cell r="S406">
            <v>632</v>
          </cell>
          <cell r="T406">
            <v>0</v>
          </cell>
          <cell r="U406">
            <v>0</v>
          </cell>
        </row>
        <row r="407">
          <cell r="A407">
            <v>9050</v>
          </cell>
          <cell r="B407" t="str">
            <v>明镜止水</v>
          </cell>
          <cell r="C407">
            <v>10</v>
          </cell>
          <cell r="D407">
            <v>5</v>
          </cell>
          <cell r="E407">
            <v>4</v>
          </cell>
          <cell r="F407">
            <v>10</v>
          </cell>
          <cell r="G407" t="str">
            <v>防御加成+7500,攻击+948</v>
          </cell>
          <cell r="H407">
            <v>0</v>
          </cell>
          <cell r="I407">
            <v>10</v>
          </cell>
          <cell r="J407">
            <v>10240</v>
          </cell>
          <cell r="K407">
            <v>9920</v>
          </cell>
          <cell r="L407">
            <v>0</v>
          </cell>
          <cell r="M407">
            <v>0</v>
          </cell>
          <cell r="N407">
            <v>8250</v>
          </cell>
          <cell r="O407">
            <v>2</v>
          </cell>
          <cell r="P407">
            <v>23</v>
          </cell>
          <cell r="Q407">
            <v>7500</v>
          </cell>
          <cell r="R407">
            <v>2</v>
          </cell>
          <cell r="S407">
            <v>948</v>
          </cell>
          <cell r="T407">
            <v>0</v>
          </cell>
          <cell r="U407">
            <v>0</v>
          </cell>
        </row>
        <row r="408">
          <cell r="A408">
            <v>9050</v>
          </cell>
          <cell r="B408" t="str">
            <v>明镜止水</v>
          </cell>
          <cell r="C408">
            <v>10</v>
          </cell>
          <cell r="D408">
            <v>6</v>
          </cell>
          <cell r="E408">
            <v>4</v>
          </cell>
          <cell r="F408">
            <v>10</v>
          </cell>
          <cell r="G408" t="str">
            <v>防御加成+9000,攻击+1422</v>
          </cell>
          <cell r="H408">
            <v>0</v>
          </cell>
          <cell r="I408">
            <v>10</v>
          </cell>
          <cell r="J408">
            <v>20480</v>
          </cell>
          <cell r="K408">
            <v>20160</v>
          </cell>
          <cell r="L408">
            <v>0</v>
          </cell>
          <cell r="M408">
            <v>0</v>
          </cell>
          <cell r="N408">
            <v>8250</v>
          </cell>
          <cell r="O408">
            <v>2</v>
          </cell>
          <cell r="P408">
            <v>23</v>
          </cell>
          <cell r="Q408">
            <v>9000</v>
          </cell>
          <cell r="R408">
            <v>2</v>
          </cell>
          <cell r="S408">
            <v>1422</v>
          </cell>
          <cell r="T408">
            <v>0</v>
          </cell>
          <cell r="U408">
            <v>0</v>
          </cell>
        </row>
        <row r="409">
          <cell r="A409">
            <v>9050</v>
          </cell>
          <cell r="B409" t="str">
            <v>明镜止水</v>
          </cell>
          <cell r="C409">
            <v>10</v>
          </cell>
          <cell r="D409">
            <v>7</v>
          </cell>
          <cell r="E409">
            <v>4</v>
          </cell>
          <cell r="F409">
            <v>10</v>
          </cell>
          <cell r="G409" t="str">
            <v>防御加成+10500,攻击+2133</v>
          </cell>
          <cell r="H409">
            <v>0</v>
          </cell>
          <cell r="I409">
            <v>10</v>
          </cell>
          <cell r="J409">
            <v>40960</v>
          </cell>
          <cell r="K409">
            <v>40640</v>
          </cell>
          <cell r="L409">
            <v>0</v>
          </cell>
          <cell r="M409">
            <v>0</v>
          </cell>
          <cell r="N409">
            <v>8250</v>
          </cell>
          <cell r="O409">
            <v>2</v>
          </cell>
          <cell r="P409">
            <v>23</v>
          </cell>
          <cell r="Q409">
            <v>10500</v>
          </cell>
          <cell r="R409">
            <v>2</v>
          </cell>
          <cell r="S409">
            <v>2133</v>
          </cell>
          <cell r="T409">
            <v>0</v>
          </cell>
          <cell r="U409">
            <v>0</v>
          </cell>
        </row>
        <row r="410">
          <cell r="A410">
            <v>9050</v>
          </cell>
          <cell r="B410" t="str">
            <v>明镜止水</v>
          </cell>
          <cell r="C410">
            <v>10</v>
          </cell>
          <cell r="D410">
            <v>8</v>
          </cell>
          <cell r="E410">
            <v>4</v>
          </cell>
          <cell r="F410">
            <v>10</v>
          </cell>
          <cell r="G410" t="str">
            <v>防御加成+12000,攻击+3200</v>
          </cell>
          <cell r="H410">
            <v>0</v>
          </cell>
          <cell r="I410">
            <v>10</v>
          </cell>
          <cell r="J410">
            <v>81920</v>
          </cell>
          <cell r="K410">
            <v>81600</v>
          </cell>
          <cell r="L410">
            <v>81920</v>
          </cell>
          <cell r="M410">
            <v>9060</v>
          </cell>
          <cell r="N410">
            <v>8250</v>
          </cell>
          <cell r="O410">
            <v>2</v>
          </cell>
          <cell r="P410">
            <v>23</v>
          </cell>
          <cell r="Q410">
            <v>12000</v>
          </cell>
          <cell r="R410">
            <v>2</v>
          </cell>
          <cell r="S410">
            <v>3200</v>
          </cell>
          <cell r="T410">
            <v>0</v>
          </cell>
          <cell r="U410">
            <v>0</v>
          </cell>
        </row>
        <row r="411">
          <cell r="A411">
            <v>9150</v>
          </cell>
          <cell r="B411" t="str">
            <v>背水一战</v>
          </cell>
          <cell r="C411">
            <v>11</v>
          </cell>
          <cell r="D411">
            <v>1</v>
          </cell>
          <cell r="E411">
            <v>4</v>
          </cell>
          <cell r="F411">
            <v>10</v>
          </cell>
          <cell r="G411" t="str">
            <v>伤害加深+1200,生命+4682</v>
          </cell>
          <cell r="H411">
            <v>0</v>
          </cell>
          <cell r="I411">
            <v>11</v>
          </cell>
          <cell r="J411">
            <v>640</v>
          </cell>
          <cell r="K411">
            <v>320</v>
          </cell>
          <cell r="L411">
            <v>0</v>
          </cell>
          <cell r="M411">
            <v>0</v>
          </cell>
          <cell r="N411">
            <v>8350</v>
          </cell>
          <cell r="O411">
            <v>2</v>
          </cell>
          <cell r="P411">
            <v>24</v>
          </cell>
          <cell r="Q411">
            <v>1200</v>
          </cell>
          <cell r="R411">
            <v>1</v>
          </cell>
          <cell r="S411">
            <v>4682</v>
          </cell>
          <cell r="T411">
            <v>0</v>
          </cell>
          <cell r="U411">
            <v>0</v>
          </cell>
        </row>
        <row r="412">
          <cell r="A412">
            <v>9150</v>
          </cell>
          <cell r="B412" t="str">
            <v>背水一战</v>
          </cell>
          <cell r="C412">
            <v>11</v>
          </cell>
          <cell r="D412">
            <v>2</v>
          </cell>
          <cell r="E412">
            <v>4</v>
          </cell>
          <cell r="F412">
            <v>10</v>
          </cell>
          <cell r="G412" t="str">
            <v>伤害加深+2400,生命+7023</v>
          </cell>
          <cell r="H412">
            <v>0</v>
          </cell>
          <cell r="I412">
            <v>11</v>
          </cell>
          <cell r="J412">
            <v>1280</v>
          </cell>
          <cell r="K412">
            <v>960</v>
          </cell>
          <cell r="L412">
            <v>0</v>
          </cell>
          <cell r="M412">
            <v>0</v>
          </cell>
          <cell r="N412">
            <v>8350</v>
          </cell>
          <cell r="O412">
            <v>2</v>
          </cell>
          <cell r="P412">
            <v>24</v>
          </cell>
          <cell r="Q412">
            <v>2400</v>
          </cell>
          <cell r="R412">
            <v>1</v>
          </cell>
          <cell r="S412">
            <v>7023</v>
          </cell>
          <cell r="T412">
            <v>0</v>
          </cell>
          <cell r="U412">
            <v>0</v>
          </cell>
        </row>
        <row r="413">
          <cell r="A413">
            <v>9150</v>
          </cell>
          <cell r="B413" t="str">
            <v>背水一战</v>
          </cell>
          <cell r="C413">
            <v>11</v>
          </cell>
          <cell r="D413">
            <v>3</v>
          </cell>
          <cell r="E413">
            <v>4</v>
          </cell>
          <cell r="F413">
            <v>10</v>
          </cell>
          <cell r="G413" t="str">
            <v>伤害加深+3600,生命+10535</v>
          </cell>
          <cell r="H413">
            <v>0</v>
          </cell>
          <cell r="I413">
            <v>11</v>
          </cell>
          <cell r="J413">
            <v>2560</v>
          </cell>
          <cell r="K413">
            <v>2240</v>
          </cell>
          <cell r="L413">
            <v>0</v>
          </cell>
          <cell r="M413">
            <v>0</v>
          </cell>
          <cell r="N413">
            <v>8350</v>
          </cell>
          <cell r="O413">
            <v>2</v>
          </cell>
          <cell r="P413">
            <v>24</v>
          </cell>
          <cell r="Q413">
            <v>3600</v>
          </cell>
          <cell r="R413">
            <v>1</v>
          </cell>
          <cell r="S413">
            <v>10535</v>
          </cell>
          <cell r="T413">
            <v>0</v>
          </cell>
          <cell r="U413">
            <v>0</v>
          </cell>
        </row>
        <row r="414">
          <cell r="A414">
            <v>9150</v>
          </cell>
          <cell r="B414" t="str">
            <v>背水一战</v>
          </cell>
          <cell r="C414">
            <v>11</v>
          </cell>
          <cell r="D414">
            <v>4</v>
          </cell>
          <cell r="E414">
            <v>4</v>
          </cell>
          <cell r="F414">
            <v>10</v>
          </cell>
          <cell r="G414" t="str">
            <v>伤害加深+4800,生命+15802</v>
          </cell>
          <cell r="H414">
            <v>0</v>
          </cell>
          <cell r="I414">
            <v>11</v>
          </cell>
          <cell r="J414">
            <v>5120</v>
          </cell>
          <cell r="K414">
            <v>4800</v>
          </cell>
          <cell r="L414">
            <v>0</v>
          </cell>
          <cell r="M414">
            <v>0</v>
          </cell>
          <cell r="N414">
            <v>8350</v>
          </cell>
          <cell r="O414">
            <v>2</v>
          </cell>
          <cell r="P414">
            <v>24</v>
          </cell>
          <cell r="Q414">
            <v>4800</v>
          </cell>
          <cell r="R414">
            <v>1</v>
          </cell>
          <cell r="S414">
            <v>15802</v>
          </cell>
          <cell r="T414">
            <v>0</v>
          </cell>
          <cell r="U414">
            <v>0</v>
          </cell>
        </row>
        <row r="415">
          <cell r="A415">
            <v>9150</v>
          </cell>
          <cell r="B415" t="str">
            <v>背水一战</v>
          </cell>
          <cell r="C415">
            <v>11</v>
          </cell>
          <cell r="D415">
            <v>5</v>
          </cell>
          <cell r="E415">
            <v>4</v>
          </cell>
          <cell r="F415">
            <v>10</v>
          </cell>
          <cell r="G415" t="str">
            <v>伤害加深+6000,生命+23704</v>
          </cell>
          <cell r="H415">
            <v>0</v>
          </cell>
          <cell r="I415">
            <v>11</v>
          </cell>
          <cell r="J415">
            <v>10240</v>
          </cell>
          <cell r="K415">
            <v>9920</v>
          </cell>
          <cell r="L415">
            <v>0</v>
          </cell>
          <cell r="M415">
            <v>0</v>
          </cell>
          <cell r="N415">
            <v>8350</v>
          </cell>
          <cell r="O415">
            <v>2</v>
          </cell>
          <cell r="P415">
            <v>24</v>
          </cell>
          <cell r="Q415">
            <v>6000</v>
          </cell>
          <cell r="R415">
            <v>1</v>
          </cell>
          <cell r="S415">
            <v>23704</v>
          </cell>
          <cell r="T415">
            <v>0</v>
          </cell>
          <cell r="U415">
            <v>0</v>
          </cell>
        </row>
        <row r="416">
          <cell r="A416">
            <v>9150</v>
          </cell>
          <cell r="B416" t="str">
            <v>背水一战</v>
          </cell>
          <cell r="C416">
            <v>11</v>
          </cell>
          <cell r="D416">
            <v>6</v>
          </cell>
          <cell r="E416">
            <v>4</v>
          </cell>
          <cell r="F416">
            <v>10</v>
          </cell>
          <cell r="G416" t="str">
            <v>伤害加深+7200,生命+35556</v>
          </cell>
          <cell r="H416">
            <v>0</v>
          </cell>
          <cell r="I416">
            <v>11</v>
          </cell>
          <cell r="J416">
            <v>20480</v>
          </cell>
          <cell r="K416">
            <v>20160</v>
          </cell>
          <cell r="L416">
            <v>0</v>
          </cell>
          <cell r="M416">
            <v>0</v>
          </cell>
          <cell r="N416">
            <v>8350</v>
          </cell>
          <cell r="O416">
            <v>2</v>
          </cell>
          <cell r="P416">
            <v>24</v>
          </cell>
          <cell r="Q416">
            <v>7200</v>
          </cell>
          <cell r="R416">
            <v>1</v>
          </cell>
          <cell r="S416">
            <v>35556</v>
          </cell>
          <cell r="T416">
            <v>0</v>
          </cell>
          <cell r="U416">
            <v>0</v>
          </cell>
        </row>
        <row r="417">
          <cell r="A417">
            <v>9150</v>
          </cell>
          <cell r="B417" t="str">
            <v>背水一战</v>
          </cell>
          <cell r="C417">
            <v>11</v>
          </cell>
          <cell r="D417">
            <v>7</v>
          </cell>
          <cell r="E417">
            <v>4</v>
          </cell>
          <cell r="F417">
            <v>10</v>
          </cell>
          <cell r="G417" t="str">
            <v>伤害加深+8400,生命+53333</v>
          </cell>
          <cell r="H417">
            <v>0</v>
          </cell>
          <cell r="I417">
            <v>11</v>
          </cell>
          <cell r="J417">
            <v>40960</v>
          </cell>
          <cell r="K417">
            <v>40640</v>
          </cell>
          <cell r="L417">
            <v>0</v>
          </cell>
          <cell r="M417">
            <v>0</v>
          </cell>
          <cell r="N417">
            <v>8350</v>
          </cell>
          <cell r="O417">
            <v>2</v>
          </cell>
          <cell r="P417">
            <v>24</v>
          </cell>
          <cell r="Q417">
            <v>8400</v>
          </cell>
          <cell r="R417">
            <v>1</v>
          </cell>
          <cell r="S417">
            <v>53333</v>
          </cell>
          <cell r="T417">
            <v>0</v>
          </cell>
          <cell r="U417">
            <v>0</v>
          </cell>
        </row>
        <row r="418">
          <cell r="A418">
            <v>9150</v>
          </cell>
          <cell r="B418" t="str">
            <v>背水一战</v>
          </cell>
          <cell r="C418">
            <v>11</v>
          </cell>
          <cell r="D418">
            <v>8</v>
          </cell>
          <cell r="E418">
            <v>4</v>
          </cell>
          <cell r="F418">
            <v>10</v>
          </cell>
          <cell r="G418" t="str">
            <v>伤害加深+9600,生命+80000</v>
          </cell>
          <cell r="H418">
            <v>0</v>
          </cell>
          <cell r="I418">
            <v>11</v>
          </cell>
          <cell r="J418">
            <v>81920</v>
          </cell>
          <cell r="K418">
            <v>81600</v>
          </cell>
          <cell r="L418">
            <v>81920</v>
          </cell>
          <cell r="M418">
            <v>9160</v>
          </cell>
          <cell r="N418">
            <v>8350</v>
          </cell>
          <cell r="O418">
            <v>2</v>
          </cell>
          <cell r="P418">
            <v>24</v>
          </cell>
          <cell r="Q418">
            <v>9600</v>
          </cell>
          <cell r="R418">
            <v>1</v>
          </cell>
          <cell r="S418">
            <v>80000</v>
          </cell>
          <cell r="T418">
            <v>0</v>
          </cell>
          <cell r="U418">
            <v>0</v>
          </cell>
        </row>
        <row r="419">
          <cell r="A419">
            <v>9250</v>
          </cell>
          <cell r="B419" t="str">
            <v>金钟护体</v>
          </cell>
          <cell r="C419">
            <v>12</v>
          </cell>
          <cell r="D419">
            <v>1</v>
          </cell>
          <cell r="E419">
            <v>4</v>
          </cell>
          <cell r="F419">
            <v>10</v>
          </cell>
          <cell r="G419" t="str">
            <v>伤害减免+1200,攻击+187</v>
          </cell>
          <cell r="H419">
            <v>0</v>
          </cell>
          <cell r="I419">
            <v>12</v>
          </cell>
          <cell r="J419">
            <v>640</v>
          </cell>
          <cell r="K419">
            <v>320</v>
          </cell>
          <cell r="L419">
            <v>0</v>
          </cell>
          <cell r="M419">
            <v>0</v>
          </cell>
          <cell r="N419">
            <v>8450</v>
          </cell>
          <cell r="O419">
            <v>2</v>
          </cell>
          <cell r="P419">
            <v>25</v>
          </cell>
          <cell r="Q419">
            <v>1200</v>
          </cell>
          <cell r="R419">
            <v>2</v>
          </cell>
          <cell r="S419">
            <v>187</v>
          </cell>
          <cell r="T419">
            <v>0</v>
          </cell>
          <cell r="U419">
            <v>0</v>
          </cell>
        </row>
        <row r="420">
          <cell r="A420">
            <v>9250</v>
          </cell>
          <cell r="B420" t="str">
            <v>金钟护体</v>
          </cell>
          <cell r="C420">
            <v>12</v>
          </cell>
          <cell r="D420">
            <v>2</v>
          </cell>
          <cell r="E420">
            <v>4</v>
          </cell>
          <cell r="F420">
            <v>10</v>
          </cell>
          <cell r="G420" t="str">
            <v>伤害减免+2400,攻击+281</v>
          </cell>
          <cell r="H420">
            <v>0</v>
          </cell>
          <cell r="I420">
            <v>12</v>
          </cell>
          <cell r="J420">
            <v>1280</v>
          </cell>
          <cell r="K420">
            <v>960</v>
          </cell>
          <cell r="L420">
            <v>0</v>
          </cell>
          <cell r="M420">
            <v>0</v>
          </cell>
          <cell r="N420">
            <v>8450</v>
          </cell>
          <cell r="O420">
            <v>2</v>
          </cell>
          <cell r="P420">
            <v>25</v>
          </cell>
          <cell r="Q420">
            <v>2400</v>
          </cell>
          <cell r="R420">
            <v>2</v>
          </cell>
          <cell r="S420">
            <v>281</v>
          </cell>
          <cell r="T420">
            <v>0</v>
          </cell>
          <cell r="U420">
            <v>0</v>
          </cell>
        </row>
        <row r="421">
          <cell r="A421">
            <v>9250</v>
          </cell>
          <cell r="B421" t="str">
            <v>金钟护体</v>
          </cell>
          <cell r="C421">
            <v>12</v>
          </cell>
          <cell r="D421">
            <v>3</v>
          </cell>
          <cell r="E421">
            <v>4</v>
          </cell>
          <cell r="F421">
            <v>10</v>
          </cell>
          <cell r="G421" t="str">
            <v>伤害减免+3600,攻击+421</v>
          </cell>
          <cell r="H421">
            <v>0</v>
          </cell>
          <cell r="I421">
            <v>12</v>
          </cell>
          <cell r="J421">
            <v>2560</v>
          </cell>
          <cell r="K421">
            <v>2240</v>
          </cell>
          <cell r="L421">
            <v>0</v>
          </cell>
          <cell r="M421">
            <v>0</v>
          </cell>
          <cell r="N421">
            <v>8450</v>
          </cell>
          <cell r="O421">
            <v>2</v>
          </cell>
          <cell r="P421">
            <v>25</v>
          </cell>
          <cell r="Q421">
            <v>3600</v>
          </cell>
          <cell r="R421">
            <v>2</v>
          </cell>
          <cell r="S421">
            <v>421</v>
          </cell>
          <cell r="T421">
            <v>0</v>
          </cell>
          <cell r="U421">
            <v>0</v>
          </cell>
        </row>
        <row r="422">
          <cell r="A422">
            <v>9250</v>
          </cell>
          <cell r="B422" t="str">
            <v>金钟护体</v>
          </cell>
          <cell r="C422">
            <v>12</v>
          </cell>
          <cell r="D422">
            <v>4</v>
          </cell>
          <cell r="E422">
            <v>4</v>
          </cell>
          <cell r="F422">
            <v>10</v>
          </cell>
          <cell r="G422" t="str">
            <v>伤害减免+4800,攻击+632</v>
          </cell>
          <cell r="H422">
            <v>0</v>
          </cell>
          <cell r="I422">
            <v>12</v>
          </cell>
          <cell r="J422">
            <v>5120</v>
          </cell>
          <cell r="K422">
            <v>4800</v>
          </cell>
          <cell r="L422">
            <v>0</v>
          </cell>
          <cell r="M422">
            <v>0</v>
          </cell>
          <cell r="N422">
            <v>8450</v>
          </cell>
          <cell r="O422">
            <v>2</v>
          </cell>
          <cell r="P422">
            <v>25</v>
          </cell>
          <cell r="Q422">
            <v>4800</v>
          </cell>
          <cell r="R422">
            <v>2</v>
          </cell>
          <cell r="S422">
            <v>632</v>
          </cell>
          <cell r="T422">
            <v>0</v>
          </cell>
          <cell r="U422">
            <v>0</v>
          </cell>
        </row>
        <row r="423">
          <cell r="A423">
            <v>9250</v>
          </cell>
          <cell r="B423" t="str">
            <v>金钟护体</v>
          </cell>
          <cell r="C423">
            <v>12</v>
          </cell>
          <cell r="D423">
            <v>5</v>
          </cell>
          <cell r="E423">
            <v>4</v>
          </cell>
          <cell r="F423">
            <v>10</v>
          </cell>
          <cell r="G423" t="str">
            <v>伤害减免+6000,攻击+948</v>
          </cell>
          <cell r="H423">
            <v>0</v>
          </cell>
          <cell r="I423">
            <v>12</v>
          </cell>
          <cell r="J423">
            <v>10240</v>
          </cell>
          <cell r="K423">
            <v>9920</v>
          </cell>
          <cell r="L423">
            <v>0</v>
          </cell>
          <cell r="M423">
            <v>0</v>
          </cell>
          <cell r="N423">
            <v>8450</v>
          </cell>
          <cell r="O423">
            <v>2</v>
          </cell>
          <cell r="P423">
            <v>25</v>
          </cell>
          <cell r="Q423">
            <v>6000</v>
          </cell>
          <cell r="R423">
            <v>2</v>
          </cell>
          <cell r="S423">
            <v>948</v>
          </cell>
          <cell r="T423">
            <v>0</v>
          </cell>
          <cell r="U423">
            <v>0</v>
          </cell>
        </row>
        <row r="424">
          <cell r="A424">
            <v>9250</v>
          </cell>
          <cell r="B424" t="str">
            <v>金钟护体</v>
          </cell>
          <cell r="C424">
            <v>12</v>
          </cell>
          <cell r="D424">
            <v>6</v>
          </cell>
          <cell r="E424">
            <v>4</v>
          </cell>
          <cell r="F424">
            <v>10</v>
          </cell>
          <cell r="G424" t="str">
            <v>伤害减免+7200,攻击+1422</v>
          </cell>
          <cell r="H424">
            <v>0</v>
          </cell>
          <cell r="I424">
            <v>12</v>
          </cell>
          <cell r="J424">
            <v>20480</v>
          </cell>
          <cell r="K424">
            <v>20160</v>
          </cell>
          <cell r="L424">
            <v>0</v>
          </cell>
          <cell r="M424">
            <v>0</v>
          </cell>
          <cell r="N424">
            <v>8450</v>
          </cell>
          <cell r="O424">
            <v>2</v>
          </cell>
          <cell r="P424">
            <v>25</v>
          </cell>
          <cell r="Q424">
            <v>7200</v>
          </cell>
          <cell r="R424">
            <v>2</v>
          </cell>
          <cell r="S424">
            <v>1422</v>
          </cell>
          <cell r="T424">
            <v>0</v>
          </cell>
          <cell r="U424">
            <v>0</v>
          </cell>
        </row>
        <row r="425">
          <cell r="A425">
            <v>9250</v>
          </cell>
          <cell r="B425" t="str">
            <v>金钟护体</v>
          </cell>
          <cell r="C425">
            <v>12</v>
          </cell>
          <cell r="D425">
            <v>7</v>
          </cell>
          <cell r="E425">
            <v>4</v>
          </cell>
          <cell r="F425">
            <v>10</v>
          </cell>
          <cell r="G425" t="str">
            <v>伤害减免+8400,攻击+2133</v>
          </cell>
          <cell r="H425">
            <v>0</v>
          </cell>
          <cell r="I425">
            <v>12</v>
          </cell>
          <cell r="J425">
            <v>40960</v>
          </cell>
          <cell r="K425">
            <v>40640</v>
          </cell>
          <cell r="L425">
            <v>0</v>
          </cell>
          <cell r="M425">
            <v>0</v>
          </cell>
          <cell r="N425">
            <v>8450</v>
          </cell>
          <cell r="O425">
            <v>2</v>
          </cell>
          <cell r="P425">
            <v>25</v>
          </cell>
          <cell r="Q425">
            <v>8400</v>
          </cell>
          <cell r="R425">
            <v>2</v>
          </cell>
          <cell r="S425">
            <v>2133</v>
          </cell>
          <cell r="T425">
            <v>0</v>
          </cell>
          <cell r="U425">
            <v>0</v>
          </cell>
        </row>
        <row r="426">
          <cell r="A426">
            <v>9250</v>
          </cell>
          <cell r="B426" t="str">
            <v>金钟护体</v>
          </cell>
          <cell r="C426">
            <v>12</v>
          </cell>
          <cell r="D426">
            <v>8</v>
          </cell>
          <cell r="E426">
            <v>4</v>
          </cell>
          <cell r="F426">
            <v>10</v>
          </cell>
          <cell r="G426" t="str">
            <v>伤害减免+9600,攻击+3200</v>
          </cell>
          <cell r="H426">
            <v>0</v>
          </cell>
          <cell r="I426">
            <v>12</v>
          </cell>
          <cell r="J426">
            <v>81920</v>
          </cell>
          <cell r="K426">
            <v>81600</v>
          </cell>
          <cell r="L426">
            <v>81920</v>
          </cell>
          <cell r="M426">
            <v>9260</v>
          </cell>
          <cell r="N426">
            <v>8450</v>
          </cell>
          <cell r="O426">
            <v>2</v>
          </cell>
          <cell r="P426">
            <v>25</v>
          </cell>
          <cell r="Q426">
            <v>9600</v>
          </cell>
          <cell r="R426">
            <v>2</v>
          </cell>
          <cell r="S426">
            <v>3200</v>
          </cell>
          <cell r="T426">
            <v>0</v>
          </cell>
          <cell r="U426">
            <v>0</v>
          </cell>
        </row>
        <row r="427">
          <cell r="A427">
            <v>9350</v>
          </cell>
          <cell r="B427" t="str">
            <v>轩辕剑体</v>
          </cell>
          <cell r="C427">
            <v>13</v>
          </cell>
          <cell r="D427">
            <v>1</v>
          </cell>
          <cell r="E427">
            <v>4</v>
          </cell>
          <cell r="F427">
            <v>10</v>
          </cell>
          <cell r="G427" t="str">
            <v>生命+4682,攻击+187</v>
          </cell>
          <cell r="H427">
            <v>0</v>
          </cell>
          <cell r="I427">
            <v>13</v>
          </cell>
          <cell r="J427">
            <v>640</v>
          </cell>
          <cell r="K427">
            <v>320</v>
          </cell>
          <cell r="L427">
            <v>0</v>
          </cell>
          <cell r="M427">
            <v>0</v>
          </cell>
          <cell r="N427">
            <v>8150</v>
          </cell>
          <cell r="O427">
            <v>2</v>
          </cell>
          <cell r="P427">
            <v>1</v>
          </cell>
          <cell r="Q427">
            <v>4682</v>
          </cell>
          <cell r="R427">
            <v>2</v>
          </cell>
          <cell r="S427">
            <v>187</v>
          </cell>
          <cell r="T427">
            <v>0</v>
          </cell>
          <cell r="U427">
            <v>0</v>
          </cell>
        </row>
        <row r="428">
          <cell r="A428">
            <v>9350</v>
          </cell>
          <cell r="B428" t="str">
            <v>轩辕剑体</v>
          </cell>
          <cell r="C428">
            <v>13</v>
          </cell>
          <cell r="D428">
            <v>2</v>
          </cell>
          <cell r="E428">
            <v>4</v>
          </cell>
          <cell r="F428">
            <v>10</v>
          </cell>
          <cell r="G428" t="str">
            <v>生命+7023,攻击+281</v>
          </cell>
          <cell r="H428">
            <v>0</v>
          </cell>
          <cell r="I428">
            <v>13</v>
          </cell>
          <cell r="J428">
            <v>1280</v>
          </cell>
          <cell r="K428">
            <v>960</v>
          </cell>
          <cell r="L428">
            <v>0</v>
          </cell>
          <cell r="M428">
            <v>0</v>
          </cell>
          <cell r="N428">
            <v>8150</v>
          </cell>
          <cell r="O428">
            <v>2</v>
          </cell>
          <cell r="P428">
            <v>1</v>
          </cell>
          <cell r="Q428">
            <v>7023</v>
          </cell>
          <cell r="R428">
            <v>2</v>
          </cell>
          <cell r="S428">
            <v>281</v>
          </cell>
          <cell r="T428">
            <v>0</v>
          </cell>
          <cell r="U428">
            <v>0</v>
          </cell>
        </row>
        <row r="429">
          <cell r="A429">
            <v>9350</v>
          </cell>
          <cell r="B429" t="str">
            <v>轩辕剑体</v>
          </cell>
          <cell r="C429">
            <v>13</v>
          </cell>
          <cell r="D429">
            <v>3</v>
          </cell>
          <cell r="E429">
            <v>4</v>
          </cell>
          <cell r="F429">
            <v>10</v>
          </cell>
          <cell r="G429" t="str">
            <v>生命+10535,攻击+421</v>
          </cell>
          <cell r="H429">
            <v>0</v>
          </cell>
          <cell r="I429">
            <v>13</v>
          </cell>
          <cell r="J429">
            <v>2560</v>
          </cell>
          <cell r="K429">
            <v>2240</v>
          </cell>
          <cell r="L429">
            <v>0</v>
          </cell>
          <cell r="M429">
            <v>0</v>
          </cell>
          <cell r="N429">
            <v>8150</v>
          </cell>
          <cell r="O429">
            <v>2</v>
          </cell>
          <cell r="P429">
            <v>1</v>
          </cell>
          <cell r="Q429">
            <v>10535</v>
          </cell>
          <cell r="R429">
            <v>2</v>
          </cell>
          <cell r="S429">
            <v>421</v>
          </cell>
          <cell r="T429">
            <v>0</v>
          </cell>
          <cell r="U429">
            <v>0</v>
          </cell>
        </row>
        <row r="430">
          <cell r="A430">
            <v>9350</v>
          </cell>
          <cell r="B430" t="str">
            <v>轩辕剑体</v>
          </cell>
          <cell r="C430">
            <v>13</v>
          </cell>
          <cell r="D430">
            <v>4</v>
          </cell>
          <cell r="E430">
            <v>4</v>
          </cell>
          <cell r="F430">
            <v>10</v>
          </cell>
          <cell r="G430" t="str">
            <v>生命+15802,攻击+632</v>
          </cell>
          <cell r="H430">
            <v>0</v>
          </cell>
          <cell r="I430">
            <v>13</v>
          </cell>
          <cell r="J430">
            <v>5120</v>
          </cell>
          <cell r="K430">
            <v>4800</v>
          </cell>
          <cell r="L430">
            <v>0</v>
          </cell>
          <cell r="M430">
            <v>0</v>
          </cell>
          <cell r="N430">
            <v>8150</v>
          </cell>
          <cell r="O430">
            <v>2</v>
          </cell>
          <cell r="P430">
            <v>1</v>
          </cell>
          <cell r="Q430">
            <v>15802</v>
          </cell>
          <cell r="R430">
            <v>2</v>
          </cell>
          <cell r="S430">
            <v>632</v>
          </cell>
          <cell r="T430">
            <v>0</v>
          </cell>
          <cell r="U430">
            <v>0</v>
          </cell>
        </row>
        <row r="431">
          <cell r="A431">
            <v>9350</v>
          </cell>
          <cell r="B431" t="str">
            <v>轩辕剑体</v>
          </cell>
          <cell r="C431">
            <v>13</v>
          </cell>
          <cell r="D431">
            <v>5</v>
          </cell>
          <cell r="E431">
            <v>4</v>
          </cell>
          <cell r="F431">
            <v>10</v>
          </cell>
          <cell r="G431" t="str">
            <v>生命+23704,攻击+948</v>
          </cell>
          <cell r="H431">
            <v>0</v>
          </cell>
          <cell r="I431">
            <v>13</v>
          </cell>
          <cell r="J431">
            <v>10240</v>
          </cell>
          <cell r="K431">
            <v>9920</v>
          </cell>
          <cell r="L431">
            <v>0</v>
          </cell>
          <cell r="M431">
            <v>0</v>
          </cell>
          <cell r="N431">
            <v>8150</v>
          </cell>
          <cell r="O431">
            <v>2</v>
          </cell>
          <cell r="P431">
            <v>1</v>
          </cell>
          <cell r="Q431">
            <v>23704</v>
          </cell>
          <cell r="R431">
            <v>2</v>
          </cell>
          <cell r="S431">
            <v>948</v>
          </cell>
          <cell r="T431">
            <v>0</v>
          </cell>
          <cell r="U431">
            <v>0</v>
          </cell>
        </row>
        <row r="432">
          <cell r="A432">
            <v>9350</v>
          </cell>
          <cell r="B432" t="str">
            <v>轩辕剑体</v>
          </cell>
          <cell r="C432">
            <v>13</v>
          </cell>
          <cell r="D432">
            <v>6</v>
          </cell>
          <cell r="E432">
            <v>4</v>
          </cell>
          <cell r="F432">
            <v>10</v>
          </cell>
          <cell r="G432" t="str">
            <v>生命+35556,攻击+1422</v>
          </cell>
          <cell r="H432">
            <v>0</v>
          </cell>
          <cell r="I432">
            <v>13</v>
          </cell>
          <cell r="J432">
            <v>20480</v>
          </cell>
          <cell r="K432">
            <v>20160</v>
          </cell>
          <cell r="L432">
            <v>0</v>
          </cell>
          <cell r="M432">
            <v>0</v>
          </cell>
          <cell r="N432">
            <v>8150</v>
          </cell>
          <cell r="O432">
            <v>2</v>
          </cell>
          <cell r="P432">
            <v>1</v>
          </cell>
          <cell r="Q432">
            <v>35556</v>
          </cell>
          <cell r="R432">
            <v>2</v>
          </cell>
          <cell r="S432">
            <v>1422</v>
          </cell>
          <cell r="T432">
            <v>0</v>
          </cell>
          <cell r="U432">
            <v>0</v>
          </cell>
        </row>
        <row r="433">
          <cell r="A433">
            <v>9350</v>
          </cell>
          <cell r="B433" t="str">
            <v>轩辕剑体</v>
          </cell>
          <cell r="C433">
            <v>13</v>
          </cell>
          <cell r="D433">
            <v>7</v>
          </cell>
          <cell r="E433">
            <v>4</v>
          </cell>
          <cell r="F433">
            <v>10</v>
          </cell>
          <cell r="G433" t="str">
            <v>生命+53333,攻击+2133</v>
          </cell>
          <cell r="H433">
            <v>0</v>
          </cell>
          <cell r="I433">
            <v>13</v>
          </cell>
          <cell r="J433">
            <v>40960</v>
          </cell>
          <cell r="K433">
            <v>40640</v>
          </cell>
          <cell r="L433">
            <v>0</v>
          </cell>
          <cell r="M433">
            <v>0</v>
          </cell>
          <cell r="N433">
            <v>8150</v>
          </cell>
          <cell r="O433">
            <v>2</v>
          </cell>
          <cell r="P433">
            <v>1</v>
          </cell>
          <cell r="Q433">
            <v>53333</v>
          </cell>
          <cell r="R433">
            <v>2</v>
          </cell>
          <cell r="S433">
            <v>2133</v>
          </cell>
          <cell r="T433">
            <v>0</v>
          </cell>
          <cell r="U433">
            <v>0</v>
          </cell>
        </row>
        <row r="434">
          <cell r="A434">
            <v>9350</v>
          </cell>
          <cell r="B434" t="str">
            <v>轩辕剑体</v>
          </cell>
          <cell r="C434">
            <v>13</v>
          </cell>
          <cell r="D434">
            <v>8</v>
          </cell>
          <cell r="E434">
            <v>4</v>
          </cell>
          <cell r="F434">
            <v>10</v>
          </cell>
          <cell r="G434" t="str">
            <v>生命+80000,攻击+3200</v>
          </cell>
          <cell r="H434">
            <v>0</v>
          </cell>
          <cell r="I434">
            <v>13</v>
          </cell>
          <cell r="J434">
            <v>81920</v>
          </cell>
          <cell r="K434">
            <v>81600</v>
          </cell>
          <cell r="L434">
            <v>81920</v>
          </cell>
          <cell r="M434">
            <v>9360</v>
          </cell>
          <cell r="N434">
            <v>8150</v>
          </cell>
          <cell r="O434">
            <v>2</v>
          </cell>
          <cell r="P434">
            <v>1</v>
          </cell>
          <cell r="Q434">
            <v>80000</v>
          </cell>
          <cell r="R434">
            <v>2</v>
          </cell>
          <cell r="S434">
            <v>3200</v>
          </cell>
          <cell r="T434">
            <v>0</v>
          </cell>
          <cell r="U434">
            <v>0</v>
          </cell>
        </row>
        <row r="435">
          <cell r="A435">
            <v>9450</v>
          </cell>
          <cell r="B435" t="str">
            <v>气势如虹</v>
          </cell>
          <cell r="C435">
            <v>14</v>
          </cell>
          <cell r="D435">
            <v>1</v>
          </cell>
          <cell r="E435">
            <v>4</v>
          </cell>
          <cell r="F435">
            <v>10</v>
          </cell>
          <cell r="G435" t="str">
            <v>攻击+187</v>
          </cell>
          <cell r="H435">
            <v>0</v>
          </cell>
          <cell r="I435">
            <v>14</v>
          </cell>
          <cell r="J435">
            <v>640</v>
          </cell>
          <cell r="K435">
            <v>320</v>
          </cell>
          <cell r="L435">
            <v>0</v>
          </cell>
          <cell r="M435">
            <v>0</v>
          </cell>
          <cell r="N435">
            <v>8250</v>
          </cell>
          <cell r="O435">
            <v>1</v>
          </cell>
          <cell r="P435">
            <v>2</v>
          </cell>
          <cell r="Q435">
            <v>187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</row>
        <row r="436">
          <cell r="A436">
            <v>9450</v>
          </cell>
          <cell r="B436" t="str">
            <v>气势如虹</v>
          </cell>
          <cell r="C436">
            <v>14</v>
          </cell>
          <cell r="D436">
            <v>2</v>
          </cell>
          <cell r="E436">
            <v>4</v>
          </cell>
          <cell r="F436">
            <v>10</v>
          </cell>
          <cell r="G436" t="str">
            <v>攻击+281</v>
          </cell>
          <cell r="H436">
            <v>0</v>
          </cell>
          <cell r="I436">
            <v>14</v>
          </cell>
          <cell r="J436">
            <v>1280</v>
          </cell>
          <cell r="K436">
            <v>960</v>
          </cell>
          <cell r="L436">
            <v>0</v>
          </cell>
          <cell r="M436">
            <v>0</v>
          </cell>
          <cell r="N436">
            <v>8250</v>
          </cell>
          <cell r="O436">
            <v>1</v>
          </cell>
          <cell r="P436">
            <v>2</v>
          </cell>
          <cell r="Q436">
            <v>281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</row>
        <row r="437">
          <cell r="A437">
            <v>9450</v>
          </cell>
          <cell r="B437" t="str">
            <v>气势如虹</v>
          </cell>
          <cell r="C437">
            <v>14</v>
          </cell>
          <cell r="D437">
            <v>3</v>
          </cell>
          <cell r="E437">
            <v>4</v>
          </cell>
          <cell r="F437">
            <v>10</v>
          </cell>
          <cell r="G437" t="str">
            <v>攻击+421</v>
          </cell>
          <cell r="H437">
            <v>0</v>
          </cell>
          <cell r="I437">
            <v>14</v>
          </cell>
          <cell r="J437">
            <v>2560</v>
          </cell>
          <cell r="K437">
            <v>2240</v>
          </cell>
          <cell r="L437">
            <v>0</v>
          </cell>
          <cell r="M437">
            <v>0</v>
          </cell>
          <cell r="N437">
            <v>8250</v>
          </cell>
          <cell r="O437">
            <v>1</v>
          </cell>
          <cell r="P437">
            <v>2</v>
          </cell>
          <cell r="Q437">
            <v>421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</row>
        <row r="438">
          <cell r="A438">
            <v>9450</v>
          </cell>
          <cell r="B438" t="str">
            <v>气势如虹</v>
          </cell>
          <cell r="C438">
            <v>14</v>
          </cell>
          <cell r="D438">
            <v>4</v>
          </cell>
          <cell r="E438">
            <v>4</v>
          </cell>
          <cell r="F438">
            <v>10</v>
          </cell>
          <cell r="G438" t="str">
            <v>攻击+632</v>
          </cell>
          <cell r="H438">
            <v>0</v>
          </cell>
          <cell r="I438">
            <v>14</v>
          </cell>
          <cell r="J438">
            <v>5120</v>
          </cell>
          <cell r="K438">
            <v>4800</v>
          </cell>
          <cell r="L438">
            <v>0</v>
          </cell>
          <cell r="M438">
            <v>0</v>
          </cell>
          <cell r="N438">
            <v>8250</v>
          </cell>
          <cell r="O438">
            <v>1</v>
          </cell>
          <cell r="P438">
            <v>2</v>
          </cell>
          <cell r="Q438">
            <v>632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</row>
        <row r="439">
          <cell r="A439">
            <v>9450</v>
          </cell>
          <cell r="B439" t="str">
            <v>气势如虹</v>
          </cell>
          <cell r="C439">
            <v>14</v>
          </cell>
          <cell r="D439">
            <v>5</v>
          </cell>
          <cell r="E439">
            <v>4</v>
          </cell>
          <cell r="F439">
            <v>10</v>
          </cell>
          <cell r="G439" t="str">
            <v>攻击+948</v>
          </cell>
          <cell r="H439">
            <v>0</v>
          </cell>
          <cell r="I439">
            <v>14</v>
          </cell>
          <cell r="J439">
            <v>10240</v>
          </cell>
          <cell r="K439">
            <v>9920</v>
          </cell>
          <cell r="L439">
            <v>0</v>
          </cell>
          <cell r="M439">
            <v>0</v>
          </cell>
          <cell r="N439">
            <v>8250</v>
          </cell>
          <cell r="O439">
            <v>1</v>
          </cell>
          <cell r="P439">
            <v>2</v>
          </cell>
          <cell r="Q439">
            <v>948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</row>
        <row r="440">
          <cell r="A440">
            <v>9450</v>
          </cell>
          <cell r="B440" t="str">
            <v>气势如虹</v>
          </cell>
          <cell r="C440">
            <v>14</v>
          </cell>
          <cell r="D440">
            <v>6</v>
          </cell>
          <cell r="E440">
            <v>4</v>
          </cell>
          <cell r="F440">
            <v>10</v>
          </cell>
          <cell r="G440" t="str">
            <v>攻击+1422</v>
          </cell>
          <cell r="H440">
            <v>0</v>
          </cell>
          <cell r="I440">
            <v>14</v>
          </cell>
          <cell r="J440">
            <v>20480</v>
          </cell>
          <cell r="K440">
            <v>20160</v>
          </cell>
          <cell r="L440">
            <v>0</v>
          </cell>
          <cell r="M440">
            <v>0</v>
          </cell>
          <cell r="N440">
            <v>8250</v>
          </cell>
          <cell r="O440">
            <v>1</v>
          </cell>
          <cell r="P440">
            <v>2</v>
          </cell>
          <cell r="Q440">
            <v>1422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</row>
        <row r="441">
          <cell r="A441">
            <v>9450</v>
          </cell>
          <cell r="B441" t="str">
            <v>气势如虹</v>
          </cell>
          <cell r="C441">
            <v>14</v>
          </cell>
          <cell r="D441">
            <v>7</v>
          </cell>
          <cell r="E441">
            <v>4</v>
          </cell>
          <cell r="F441">
            <v>10</v>
          </cell>
          <cell r="G441" t="str">
            <v>攻击+2133</v>
          </cell>
          <cell r="H441">
            <v>0</v>
          </cell>
          <cell r="I441">
            <v>14</v>
          </cell>
          <cell r="J441">
            <v>40960</v>
          </cell>
          <cell r="K441">
            <v>40640</v>
          </cell>
          <cell r="L441">
            <v>0</v>
          </cell>
          <cell r="M441">
            <v>0</v>
          </cell>
          <cell r="N441">
            <v>8250</v>
          </cell>
          <cell r="O441">
            <v>1</v>
          </cell>
          <cell r="P441">
            <v>2</v>
          </cell>
          <cell r="Q441">
            <v>2133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</row>
        <row r="442">
          <cell r="A442">
            <v>9450</v>
          </cell>
          <cell r="B442" t="str">
            <v>气势如虹</v>
          </cell>
          <cell r="C442">
            <v>14</v>
          </cell>
          <cell r="D442">
            <v>8</v>
          </cell>
          <cell r="E442">
            <v>4</v>
          </cell>
          <cell r="F442">
            <v>10</v>
          </cell>
          <cell r="G442" t="str">
            <v>攻击+3200</v>
          </cell>
          <cell r="H442">
            <v>0</v>
          </cell>
          <cell r="I442">
            <v>14</v>
          </cell>
          <cell r="J442">
            <v>81920</v>
          </cell>
          <cell r="K442">
            <v>81600</v>
          </cell>
          <cell r="L442">
            <v>81920</v>
          </cell>
          <cell r="M442">
            <v>9460</v>
          </cell>
          <cell r="N442">
            <v>8250</v>
          </cell>
          <cell r="O442">
            <v>1</v>
          </cell>
          <cell r="P442">
            <v>2</v>
          </cell>
          <cell r="Q442">
            <v>3200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</row>
        <row r="443">
          <cell r="A443">
            <v>9550</v>
          </cell>
          <cell r="B443" t="str">
            <v>包罗万象</v>
          </cell>
          <cell r="C443">
            <v>15</v>
          </cell>
          <cell r="D443">
            <v>1</v>
          </cell>
          <cell r="E443">
            <v>4</v>
          </cell>
          <cell r="F443">
            <v>10</v>
          </cell>
          <cell r="G443" t="str">
            <v>生命+2341,攻击+0</v>
          </cell>
          <cell r="H443">
            <v>0</v>
          </cell>
          <cell r="I443">
            <v>15</v>
          </cell>
          <cell r="J443">
            <v>640</v>
          </cell>
          <cell r="K443">
            <v>320</v>
          </cell>
          <cell r="L443">
            <v>0</v>
          </cell>
          <cell r="M443">
            <v>0</v>
          </cell>
          <cell r="N443">
            <v>8350</v>
          </cell>
          <cell r="O443">
            <v>1.5</v>
          </cell>
          <cell r="P443">
            <v>1</v>
          </cell>
          <cell r="Q443">
            <v>2341</v>
          </cell>
          <cell r="R443">
            <v>2</v>
          </cell>
          <cell r="S443">
            <v>0</v>
          </cell>
          <cell r="T443">
            <v>0</v>
          </cell>
          <cell r="U443">
            <v>0</v>
          </cell>
        </row>
        <row r="444">
          <cell r="A444">
            <v>9550</v>
          </cell>
          <cell r="B444" t="str">
            <v>包罗万象</v>
          </cell>
          <cell r="C444">
            <v>15</v>
          </cell>
          <cell r="D444">
            <v>2</v>
          </cell>
          <cell r="E444">
            <v>4</v>
          </cell>
          <cell r="F444">
            <v>10</v>
          </cell>
          <cell r="G444" t="str">
            <v>生命+3512,攻击+0</v>
          </cell>
          <cell r="H444">
            <v>0</v>
          </cell>
          <cell r="I444">
            <v>15</v>
          </cell>
          <cell r="J444">
            <v>1280</v>
          </cell>
          <cell r="K444">
            <v>960</v>
          </cell>
          <cell r="L444">
            <v>0</v>
          </cell>
          <cell r="M444">
            <v>0</v>
          </cell>
          <cell r="N444">
            <v>8350</v>
          </cell>
          <cell r="O444">
            <v>1.5</v>
          </cell>
          <cell r="P444">
            <v>1</v>
          </cell>
          <cell r="Q444">
            <v>3512</v>
          </cell>
          <cell r="R444">
            <v>2</v>
          </cell>
          <cell r="S444">
            <v>0</v>
          </cell>
          <cell r="T444">
            <v>0</v>
          </cell>
          <cell r="U444">
            <v>0</v>
          </cell>
        </row>
        <row r="445">
          <cell r="A445">
            <v>9550</v>
          </cell>
          <cell r="B445" t="str">
            <v>包罗万象</v>
          </cell>
          <cell r="C445">
            <v>15</v>
          </cell>
          <cell r="D445">
            <v>3</v>
          </cell>
          <cell r="E445">
            <v>4</v>
          </cell>
          <cell r="F445">
            <v>10</v>
          </cell>
          <cell r="G445" t="str">
            <v>生命+5267,攻击+0</v>
          </cell>
          <cell r="H445">
            <v>0</v>
          </cell>
          <cell r="I445">
            <v>15</v>
          </cell>
          <cell r="J445">
            <v>2560</v>
          </cell>
          <cell r="K445">
            <v>2240</v>
          </cell>
          <cell r="L445">
            <v>0</v>
          </cell>
          <cell r="M445">
            <v>0</v>
          </cell>
          <cell r="N445">
            <v>8350</v>
          </cell>
          <cell r="O445">
            <v>1.5</v>
          </cell>
          <cell r="P445">
            <v>1</v>
          </cell>
          <cell r="Q445">
            <v>5267</v>
          </cell>
          <cell r="R445">
            <v>2</v>
          </cell>
          <cell r="S445">
            <v>0</v>
          </cell>
          <cell r="T445">
            <v>0</v>
          </cell>
          <cell r="U445">
            <v>0</v>
          </cell>
        </row>
        <row r="446">
          <cell r="A446">
            <v>9550</v>
          </cell>
          <cell r="B446" t="str">
            <v>包罗万象</v>
          </cell>
          <cell r="C446">
            <v>15</v>
          </cell>
          <cell r="D446">
            <v>4</v>
          </cell>
          <cell r="E446">
            <v>4</v>
          </cell>
          <cell r="F446">
            <v>10</v>
          </cell>
          <cell r="G446" t="str">
            <v>生命+7901,攻击+0</v>
          </cell>
          <cell r="H446">
            <v>0</v>
          </cell>
          <cell r="I446">
            <v>15</v>
          </cell>
          <cell r="J446">
            <v>5120</v>
          </cell>
          <cell r="K446">
            <v>4800</v>
          </cell>
          <cell r="L446">
            <v>0</v>
          </cell>
          <cell r="M446">
            <v>0</v>
          </cell>
          <cell r="N446">
            <v>8350</v>
          </cell>
          <cell r="O446">
            <v>1.5</v>
          </cell>
          <cell r="P446">
            <v>1</v>
          </cell>
          <cell r="Q446">
            <v>7901</v>
          </cell>
          <cell r="R446">
            <v>2</v>
          </cell>
          <cell r="S446">
            <v>0</v>
          </cell>
          <cell r="T446">
            <v>0</v>
          </cell>
          <cell r="U446">
            <v>0</v>
          </cell>
        </row>
        <row r="447">
          <cell r="A447">
            <v>9550</v>
          </cell>
          <cell r="B447" t="str">
            <v>包罗万象</v>
          </cell>
          <cell r="C447">
            <v>15</v>
          </cell>
          <cell r="D447">
            <v>5</v>
          </cell>
          <cell r="E447">
            <v>4</v>
          </cell>
          <cell r="F447">
            <v>10</v>
          </cell>
          <cell r="G447" t="str">
            <v>生命+11852,攻击+0</v>
          </cell>
          <cell r="H447">
            <v>0</v>
          </cell>
          <cell r="I447">
            <v>15</v>
          </cell>
          <cell r="J447">
            <v>10240</v>
          </cell>
          <cell r="K447">
            <v>9920</v>
          </cell>
          <cell r="L447">
            <v>0</v>
          </cell>
          <cell r="M447">
            <v>0</v>
          </cell>
          <cell r="N447">
            <v>8350</v>
          </cell>
          <cell r="O447">
            <v>1.5</v>
          </cell>
          <cell r="P447">
            <v>1</v>
          </cell>
          <cell r="Q447">
            <v>11852</v>
          </cell>
          <cell r="R447">
            <v>2</v>
          </cell>
          <cell r="S447">
            <v>0</v>
          </cell>
          <cell r="T447">
            <v>0</v>
          </cell>
          <cell r="U447">
            <v>0</v>
          </cell>
        </row>
        <row r="448">
          <cell r="A448">
            <v>9550</v>
          </cell>
          <cell r="B448" t="str">
            <v>包罗万象</v>
          </cell>
          <cell r="C448">
            <v>15</v>
          </cell>
          <cell r="D448">
            <v>6</v>
          </cell>
          <cell r="E448">
            <v>4</v>
          </cell>
          <cell r="F448">
            <v>10</v>
          </cell>
          <cell r="G448" t="str">
            <v>生命+17778,攻击+0</v>
          </cell>
          <cell r="H448">
            <v>0</v>
          </cell>
          <cell r="I448">
            <v>15</v>
          </cell>
          <cell r="J448">
            <v>20480</v>
          </cell>
          <cell r="K448">
            <v>20160</v>
          </cell>
          <cell r="L448">
            <v>0</v>
          </cell>
          <cell r="M448">
            <v>0</v>
          </cell>
          <cell r="N448">
            <v>8350</v>
          </cell>
          <cell r="O448">
            <v>1.5</v>
          </cell>
          <cell r="P448">
            <v>1</v>
          </cell>
          <cell r="Q448">
            <v>17778</v>
          </cell>
          <cell r="R448">
            <v>2</v>
          </cell>
          <cell r="S448">
            <v>0</v>
          </cell>
          <cell r="T448">
            <v>0</v>
          </cell>
          <cell r="U448">
            <v>0</v>
          </cell>
        </row>
        <row r="449">
          <cell r="A449">
            <v>9550</v>
          </cell>
          <cell r="B449" t="str">
            <v>包罗万象</v>
          </cell>
          <cell r="C449">
            <v>15</v>
          </cell>
          <cell r="D449">
            <v>7</v>
          </cell>
          <cell r="E449">
            <v>4</v>
          </cell>
          <cell r="F449">
            <v>10</v>
          </cell>
          <cell r="G449" t="str">
            <v>生命+26667,攻击+0</v>
          </cell>
          <cell r="H449">
            <v>0</v>
          </cell>
          <cell r="I449">
            <v>15</v>
          </cell>
          <cell r="J449">
            <v>40960</v>
          </cell>
          <cell r="K449">
            <v>40640</v>
          </cell>
          <cell r="L449">
            <v>0</v>
          </cell>
          <cell r="M449">
            <v>0</v>
          </cell>
          <cell r="N449">
            <v>8350</v>
          </cell>
          <cell r="O449">
            <v>1.5</v>
          </cell>
          <cell r="P449">
            <v>1</v>
          </cell>
          <cell r="Q449">
            <v>26667</v>
          </cell>
          <cell r="R449">
            <v>2</v>
          </cell>
          <cell r="S449">
            <v>0</v>
          </cell>
          <cell r="T449">
            <v>0</v>
          </cell>
          <cell r="U449">
            <v>0</v>
          </cell>
        </row>
        <row r="450">
          <cell r="A450">
            <v>9550</v>
          </cell>
          <cell r="B450" t="str">
            <v>包罗万象</v>
          </cell>
          <cell r="C450">
            <v>15</v>
          </cell>
          <cell r="D450">
            <v>8</v>
          </cell>
          <cell r="E450">
            <v>4</v>
          </cell>
          <cell r="F450">
            <v>10</v>
          </cell>
          <cell r="G450" t="str">
            <v>生命+40000,攻击+0</v>
          </cell>
          <cell r="H450">
            <v>0</v>
          </cell>
          <cell r="I450">
            <v>15</v>
          </cell>
          <cell r="J450">
            <v>81920</v>
          </cell>
          <cell r="K450">
            <v>81600</v>
          </cell>
          <cell r="L450">
            <v>81920</v>
          </cell>
          <cell r="M450">
            <v>9560</v>
          </cell>
          <cell r="N450">
            <v>8350</v>
          </cell>
          <cell r="O450">
            <v>1.5</v>
          </cell>
          <cell r="P450">
            <v>1</v>
          </cell>
          <cell r="Q450">
            <v>40000</v>
          </cell>
          <cell r="R450">
            <v>2</v>
          </cell>
          <cell r="S450">
            <v>0</v>
          </cell>
          <cell r="T450">
            <v>0</v>
          </cell>
          <cell r="U450">
            <v>0</v>
          </cell>
        </row>
        <row r="451">
          <cell r="A451">
            <v>9650</v>
          </cell>
          <cell r="B451" t="str">
            <v>心无杂念</v>
          </cell>
          <cell r="C451">
            <v>16</v>
          </cell>
          <cell r="D451">
            <v>1</v>
          </cell>
          <cell r="E451">
            <v>4</v>
          </cell>
          <cell r="F451">
            <v>10</v>
          </cell>
          <cell r="G451" t="str">
            <v>生命+9364,防御+75</v>
          </cell>
          <cell r="H451">
            <v>0</v>
          </cell>
          <cell r="I451">
            <v>16</v>
          </cell>
          <cell r="J451">
            <v>640</v>
          </cell>
          <cell r="K451">
            <v>320</v>
          </cell>
          <cell r="L451">
            <v>0</v>
          </cell>
          <cell r="M451">
            <v>0</v>
          </cell>
          <cell r="N451">
            <v>8450</v>
          </cell>
          <cell r="O451">
            <v>2</v>
          </cell>
          <cell r="P451">
            <v>1</v>
          </cell>
          <cell r="Q451">
            <v>9364</v>
          </cell>
          <cell r="R451">
            <v>3</v>
          </cell>
          <cell r="S451">
            <v>75</v>
          </cell>
          <cell r="T451">
            <v>0</v>
          </cell>
          <cell r="U451">
            <v>0</v>
          </cell>
        </row>
        <row r="452">
          <cell r="A452">
            <v>9650</v>
          </cell>
          <cell r="B452" t="str">
            <v>心无杂念</v>
          </cell>
          <cell r="C452">
            <v>16</v>
          </cell>
          <cell r="D452">
            <v>2</v>
          </cell>
          <cell r="E452">
            <v>4</v>
          </cell>
          <cell r="F452">
            <v>10</v>
          </cell>
          <cell r="G452" t="str">
            <v>生命+14047,防御+112</v>
          </cell>
          <cell r="H452">
            <v>0</v>
          </cell>
          <cell r="I452">
            <v>16</v>
          </cell>
          <cell r="J452">
            <v>1280</v>
          </cell>
          <cell r="K452">
            <v>960</v>
          </cell>
          <cell r="L452">
            <v>0</v>
          </cell>
          <cell r="M452">
            <v>0</v>
          </cell>
          <cell r="N452">
            <v>8450</v>
          </cell>
          <cell r="O452">
            <v>2</v>
          </cell>
          <cell r="P452">
            <v>1</v>
          </cell>
          <cell r="Q452">
            <v>14047</v>
          </cell>
          <cell r="R452">
            <v>3</v>
          </cell>
          <cell r="S452">
            <v>112</v>
          </cell>
          <cell r="T452">
            <v>0</v>
          </cell>
          <cell r="U452">
            <v>0</v>
          </cell>
        </row>
        <row r="453">
          <cell r="A453">
            <v>9650</v>
          </cell>
          <cell r="B453" t="str">
            <v>心无杂念</v>
          </cell>
          <cell r="C453">
            <v>16</v>
          </cell>
          <cell r="D453">
            <v>3</v>
          </cell>
          <cell r="E453">
            <v>4</v>
          </cell>
          <cell r="F453">
            <v>10</v>
          </cell>
          <cell r="G453" t="str">
            <v>生命+21070,防御+169</v>
          </cell>
          <cell r="H453">
            <v>0</v>
          </cell>
          <cell r="I453">
            <v>16</v>
          </cell>
          <cell r="J453">
            <v>2560</v>
          </cell>
          <cell r="K453">
            <v>2240</v>
          </cell>
          <cell r="L453">
            <v>0</v>
          </cell>
          <cell r="M453">
            <v>0</v>
          </cell>
          <cell r="N453">
            <v>8450</v>
          </cell>
          <cell r="O453">
            <v>2</v>
          </cell>
          <cell r="P453">
            <v>1</v>
          </cell>
          <cell r="Q453">
            <v>21070</v>
          </cell>
          <cell r="R453">
            <v>3</v>
          </cell>
          <cell r="S453">
            <v>169</v>
          </cell>
          <cell r="T453">
            <v>0</v>
          </cell>
          <cell r="U453">
            <v>0</v>
          </cell>
        </row>
        <row r="454">
          <cell r="A454">
            <v>9650</v>
          </cell>
          <cell r="B454" t="str">
            <v>心无杂念</v>
          </cell>
          <cell r="C454">
            <v>16</v>
          </cell>
          <cell r="D454">
            <v>4</v>
          </cell>
          <cell r="E454">
            <v>4</v>
          </cell>
          <cell r="F454">
            <v>10</v>
          </cell>
          <cell r="G454" t="str">
            <v>生命+31605,防御+253</v>
          </cell>
          <cell r="H454">
            <v>0</v>
          </cell>
          <cell r="I454">
            <v>16</v>
          </cell>
          <cell r="J454">
            <v>5120</v>
          </cell>
          <cell r="K454">
            <v>4800</v>
          </cell>
          <cell r="L454">
            <v>0</v>
          </cell>
          <cell r="M454">
            <v>0</v>
          </cell>
          <cell r="N454">
            <v>8450</v>
          </cell>
          <cell r="O454">
            <v>2</v>
          </cell>
          <cell r="P454">
            <v>1</v>
          </cell>
          <cell r="Q454">
            <v>31605</v>
          </cell>
          <cell r="R454">
            <v>3</v>
          </cell>
          <cell r="S454">
            <v>253</v>
          </cell>
          <cell r="T454">
            <v>0</v>
          </cell>
          <cell r="U454">
            <v>0</v>
          </cell>
        </row>
        <row r="455">
          <cell r="A455">
            <v>9650</v>
          </cell>
          <cell r="B455" t="str">
            <v>心无杂念</v>
          </cell>
          <cell r="C455">
            <v>16</v>
          </cell>
          <cell r="D455">
            <v>5</v>
          </cell>
          <cell r="E455">
            <v>4</v>
          </cell>
          <cell r="F455">
            <v>10</v>
          </cell>
          <cell r="G455" t="str">
            <v>生命+47407,防御+379</v>
          </cell>
          <cell r="H455">
            <v>0</v>
          </cell>
          <cell r="I455">
            <v>16</v>
          </cell>
          <cell r="J455">
            <v>10240</v>
          </cell>
          <cell r="K455">
            <v>9920</v>
          </cell>
          <cell r="L455">
            <v>0</v>
          </cell>
          <cell r="M455">
            <v>0</v>
          </cell>
          <cell r="N455">
            <v>8450</v>
          </cell>
          <cell r="O455">
            <v>2</v>
          </cell>
          <cell r="P455">
            <v>1</v>
          </cell>
          <cell r="Q455">
            <v>47407</v>
          </cell>
          <cell r="R455">
            <v>3</v>
          </cell>
          <cell r="S455">
            <v>379</v>
          </cell>
          <cell r="T455">
            <v>0</v>
          </cell>
          <cell r="U455">
            <v>0</v>
          </cell>
        </row>
        <row r="456">
          <cell r="A456">
            <v>9650</v>
          </cell>
          <cell r="B456" t="str">
            <v>心无杂念</v>
          </cell>
          <cell r="C456">
            <v>16</v>
          </cell>
          <cell r="D456">
            <v>6</v>
          </cell>
          <cell r="E456">
            <v>4</v>
          </cell>
          <cell r="F456">
            <v>10</v>
          </cell>
          <cell r="G456" t="str">
            <v>生命+71111,防御+569</v>
          </cell>
          <cell r="H456">
            <v>0</v>
          </cell>
          <cell r="I456">
            <v>16</v>
          </cell>
          <cell r="J456">
            <v>20480</v>
          </cell>
          <cell r="K456">
            <v>20160</v>
          </cell>
          <cell r="L456">
            <v>0</v>
          </cell>
          <cell r="M456">
            <v>0</v>
          </cell>
          <cell r="N456">
            <v>8450</v>
          </cell>
          <cell r="O456">
            <v>2</v>
          </cell>
          <cell r="P456">
            <v>1</v>
          </cell>
          <cell r="Q456">
            <v>71111</v>
          </cell>
          <cell r="R456">
            <v>3</v>
          </cell>
          <cell r="S456">
            <v>569</v>
          </cell>
          <cell r="T456">
            <v>0</v>
          </cell>
          <cell r="U456">
            <v>0</v>
          </cell>
        </row>
        <row r="457">
          <cell r="A457">
            <v>9650</v>
          </cell>
          <cell r="B457" t="str">
            <v>心无杂念</v>
          </cell>
          <cell r="C457">
            <v>16</v>
          </cell>
          <cell r="D457">
            <v>7</v>
          </cell>
          <cell r="E457">
            <v>4</v>
          </cell>
          <cell r="F457">
            <v>10</v>
          </cell>
          <cell r="G457" t="str">
            <v>生命+106667,防御+853</v>
          </cell>
          <cell r="H457">
            <v>0</v>
          </cell>
          <cell r="I457">
            <v>16</v>
          </cell>
          <cell r="J457">
            <v>40960</v>
          </cell>
          <cell r="K457">
            <v>40640</v>
          </cell>
          <cell r="L457">
            <v>0</v>
          </cell>
          <cell r="M457">
            <v>0</v>
          </cell>
          <cell r="N457">
            <v>8450</v>
          </cell>
          <cell r="O457">
            <v>2</v>
          </cell>
          <cell r="P457">
            <v>1</v>
          </cell>
          <cell r="Q457">
            <v>106667</v>
          </cell>
          <cell r="R457">
            <v>3</v>
          </cell>
          <cell r="S457">
            <v>853</v>
          </cell>
          <cell r="T457">
            <v>0</v>
          </cell>
          <cell r="U457">
            <v>0</v>
          </cell>
        </row>
        <row r="458">
          <cell r="A458">
            <v>9650</v>
          </cell>
          <cell r="B458" t="str">
            <v>心无杂念</v>
          </cell>
          <cell r="C458">
            <v>16</v>
          </cell>
          <cell r="D458">
            <v>8</v>
          </cell>
          <cell r="E458">
            <v>4</v>
          </cell>
          <cell r="F458">
            <v>10</v>
          </cell>
          <cell r="G458" t="str">
            <v>生命+160000,防御+1280</v>
          </cell>
          <cell r="H458">
            <v>0</v>
          </cell>
          <cell r="I458">
            <v>16</v>
          </cell>
          <cell r="J458">
            <v>81920</v>
          </cell>
          <cell r="K458">
            <v>81600</v>
          </cell>
          <cell r="L458">
            <v>81920</v>
          </cell>
          <cell r="M458">
            <v>9660</v>
          </cell>
          <cell r="N458">
            <v>8450</v>
          </cell>
          <cell r="O458">
            <v>2</v>
          </cell>
          <cell r="P458">
            <v>1</v>
          </cell>
          <cell r="Q458">
            <v>160000</v>
          </cell>
          <cell r="R458">
            <v>3</v>
          </cell>
          <cell r="S458">
            <v>1280</v>
          </cell>
          <cell r="T458">
            <v>0</v>
          </cell>
          <cell r="U458">
            <v>0</v>
          </cell>
        </row>
        <row r="459">
          <cell r="A459">
            <v>9750</v>
          </cell>
          <cell r="B459" t="str">
            <v>披荆斩棘</v>
          </cell>
          <cell r="C459">
            <v>17</v>
          </cell>
          <cell r="D459">
            <v>1</v>
          </cell>
          <cell r="E459">
            <v>4</v>
          </cell>
          <cell r="F459">
            <v>10</v>
          </cell>
          <cell r="G459" t="str">
            <v>攻击+375,防御+75</v>
          </cell>
          <cell r="H459">
            <v>0</v>
          </cell>
          <cell r="I459">
            <v>17</v>
          </cell>
          <cell r="J459">
            <v>640</v>
          </cell>
          <cell r="K459">
            <v>320</v>
          </cell>
          <cell r="L459">
            <v>0</v>
          </cell>
          <cell r="M459">
            <v>0</v>
          </cell>
          <cell r="N459">
            <v>8150</v>
          </cell>
          <cell r="O459">
            <v>2</v>
          </cell>
          <cell r="P459">
            <v>2</v>
          </cell>
          <cell r="Q459">
            <v>375</v>
          </cell>
          <cell r="R459">
            <v>3</v>
          </cell>
          <cell r="S459">
            <v>75</v>
          </cell>
          <cell r="T459">
            <v>0</v>
          </cell>
          <cell r="U459">
            <v>0</v>
          </cell>
        </row>
        <row r="460">
          <cell r="A460">
            <v>9750</v>
          </cell>
          <cell r="B460" t="str">
            <v>披荆斩棘</v>
          </cell>
          <cell r="C460">
            <v>17</v>
          </cell>
          <cell r="D460">
            <v>2</v>
          </cell>
          <cell r="E460">
            <v>4</v>
          </cell>
          <cell r="F460">
            <v>10</v>
          </cell>
          <cell r="G460" t="str">
            <v>攻击+562,防御+112</v>
          </cell>
          <cell r="H460">
            <v>0</v>
          </cell>
          <cell r="I460">
            <v>17</v>
          </cell>
          <cell r="J460">
            <v>1280</v>
          </cell>
          <cell r="K460">
            <v>960</v>
          </cell>
          <cell r="L460">
            <v>0</v>
          </cell>
          <cell r="M460">
            <v>0</v>
          </cell>
          <cell r="N460">
            <v>8150</v>
          </cell>
          <cell r="O460">
            <v>2</v>
          </cell>
          <cell r="P460">
            <v>2</v>
          </cell>
          <cell r="Q460">
            <v>562</v>
          </cell>
          <cell r="R460">
            <v>3</v>
          </cell>
          <cell r="S460">
            <v>112</v>
          </cell>
          <cell r="T460">
            <v>0</v>
          </cell>
          <cell r="U460">
            <v>0</v>
          </cell>
        </row>
        <row r="461">
          <cell r="A461">
            <v>9750</v>
          </cell>
          <cell r="B461" t="str">
            <v>披荆斩棘</v>
          </cell>
          <cell r="C461">
            <v>17</v>
          </cell>
          <cell r="D461">
            <v>3</v>
          </cell>
          <cell r="E461">
            <v>4</v>
          </cell>
          <cell r="F461">
            <v>10</v>
          </cell>
          <cell r="G461" t="str">
            <v>攻击+843,防御+169</v>
          </cell>
          <cell r="H461">
            <v>0</v>
          </cell>
          <cell r="I461">
            <v>17</v>
          </cell>
          <cell r="J461">
            <v>2560</v>
          </cell>
          <cell r="K461">
            <v>2240</v>
          </cell>
          <cell r="L461">
            <v>0</v>
          </cell>
          <cell r="M461">
            <v>0</v>
          </cell>
          <cell r="N461">
            <v>8150</v>
          </cell>
          <cell r="O461">
            <v>2</v>
          </cell>
          <cell r="P461">
            <v>2</v>
          </cell>
          <cell r="Q461">
            <v>843</v>
          </cell>
          <cell r="R461">
            <v>3</v>
          </cell>
          <cell r="S461">
            <v>169</v>
          </cell>
          <cell r="T461">
            <v>0</v>
          </cell>
          <cell r="U461">
            <v>0</v>
          </cell>
        </row>
        <row r="462">
          <cell r="A462">
            <v>9750</v>
          </cell>
          <cell r="B462" t="str">
            <v>披荆斩棘</v>
          </cell>
          <cell r="C462">
            <v>17</v>
          </cell>
          <cell r="D462">
            <v>4</v>
          </cell>
          <cell r="E462">
            <v>4</v>
          </cell>
          <cell r="F462">
            <v>10</v>
          </cell>
          <cell r="G462" t="str">
            <v>攻击+1264,防御+253</v>
          </cell>
          <cell r="H462">
            <v>0</v>
          </cell>
          <cell r="I462">
            <v>17</v>
          </cell>
          <cell r="J462">
            <v>5120</v>
          </cell>
          <cell r="K462">
            <v>4800</v>
          </cell>
          <cell r="L462">
            <v>0</v>
          </cell>
          <cell r="M462">
            <v>0</v>
          </cell>
          <cell r="N462">
            <v>8150</v>
          </cell>
          <cell r="O462">
            <v>2</v>
          </cell>
          <cell r="P462">
            <v>2</v>
          </cell>
          <cell r="Q462">
            <v>1264</v>
          </cell>
          <cell r="R462">
            <v>3</v>
          </cell>
          <cell r="S462">
            <v>253</v>
          </cell>
          <cell r="T462">
            <v>0</v>
          </cell>
          <cell r="U462">
            <v>0</v>
          </cell>
        </row>
        <row r="463">
          <cell r="A463">
            <v>9750</v>
          </cell>
          <cell r="B463" t="str">
            <v>披荆斩棘</v>
          </cell>
          <cell r="C463">
            <v>17</v>
          </cell>
          <cell r="D463">
            <v>5</v>
          </cell>
          <cell r="E463">
            <v>4</v>
          </cell>
          <cell r="F463">
            <v>10</v>
          </cell>
          <cell r="G463" t="str">
            <v>攻击+1896,防御+379</v>
          </cell>
          <cell r="H463">
            <v>0</v>
          </cell>
          <cell r="I463">
            <v>17</v>
          </cell>
          <cell r="J463">
            <v>10240</v>
          </cell>
          <cell r="K463">
            <v>9920</v>
          </cell>
          <cell r="L463">
            <v>0</v>
          </cell>
          <cell r="M463">
            <v>0</v>
          </cell>
          <cell r="N463">
            <v>8150</v>
          </cell>
          <cell r="O463">
            <v>2</v>
          </cell>
          <cell r="P463">
            <v>2</v>
          </cell>
          <cell r="Q463">
            <v>1896</v>
          </cell>
          <cell r="R463">
            <v>3</v>
          </cell>
          <cell r="S463">
            <v>379</v>
          </cell>
          <cell r="T463">
            <v>0</v>
          </cell>
          <cell r="U463">
            <v>0</v>
          </cell>
        </row>
        <row r="464">
          <cell r="A464">
            <v>9750</v>
          </cell>
          <cell r="B464" t="str">
            <v>披荆斩棘</v>
          </cell>
          <cell r="C464">
            <v>17</v>
          </cell>
          <cell r="D464">
            <v>6</v>
          </cell>
          <cell r="E464">
            <v>4</v>
          </cell>
          <cell r="F464">
            <v>10</v>
          </cell>
          <cell r="G464" t="str">
            <v>攻击+2844,防御+569</v>
          </cell>
          <cell r="H464">
            <v>0</v>
          </cell>
          <cell r="I464">
            <v>17</v>
          </cell>
          <cell r="J464">
            <v>20480</v>
          </cell>
          <cell r="K464">
            <v>20160</v>
          </cell>
          <cell r="L464">
            <v>0</v>
          </cell>
          <cell r="M464">
            <v>0</v>
          </cell>
          <cell r="N464">
            <v>8150</v>
          </cell>
          <cell r="O464">
            <v>2</v>
          </cell>
          <cell r="P464">
            <v>2</v>
          </cell>
          <cell r="Q464">
            <v>2844</v>
          </cell>
          <cell r="R464">
            <v>3</v>
          </cell>
          <cell r="S464">
            <v>569</v>
          </cell>
          <cell r="T464">
            <v>0</v>
          </cell>
          <cell r="U464">
            <v>0</v>
          </cell>
        </row>
        <row r="465">
          <cell r="A465">
            <v>9750</v>
          </cell>
          <cell r="B465" t="str">
            <v>披荆斩棘</v>
          </cell>
          <cell r="C465">
            <v>17</v>
          </cell>
          <cell r="D465">
            <v>7</v>
          </cell>
          <cell r="E465">
            <v>4</v>
          </cell>
          <cell r="F465">
            <v>10</v>
          </cell>
          <cell r="G465" t="str">
            <v>攻击+4267,防御+853</v>
          </cell>
          <cell r="H465">
            <v>0</v>
          </cell>
          <cell r="I465">
            <v>17</v>
          </cell>
          <cell r="J465">
            <v>40960</v>
          </cell>
          <cell r="K465">
            <v>40640</v>
          </cell>
          <cell r="L465">
            <v>0</v>
          </cell>
          <cell r="M465">
            <v>0</v>
          </cell>
          <cell r="N465">
            <v>8150</v>
          </cell>
          <cell r="O465">
            <v>2</v>
          </cell>
          <cell r="P465">
            <v>2</v>
          </cell>
          <cell r="Q465">
            <v>4267</v>
          </cell>
          <cell r="R465">
            <v>3</v>
          </cell>
          <cell r="S465">
            <v>853</v>
          </cell>
          <cell r="T465">
            <v>0</v>
          </cell>
          <cell r="U465">
            <v>0</v>
          </cell>
        </row>
        <row r="466">
          <cell r="A466">
            <v>9750</v>
          </cell>
          <cell r="B466" t="str">
            <v>披荆斩棘</v>
          </cell>
          <cell r="C466">
            <v>17</v>
          </cell>
          <cell r="D466">
            <v>8</v>
          </cell>
          <cell r="E466">
            <v>4</v>
          </cell>
          <cell r="F466">
            <v>10</v>
          </cell>
          <cell r="G466" t="str">
            <v>攻击+6400,防御+1280</v>
          </cell>
          <cell r="H466">
            <v>0</v>
          </cell>
          <cell r="I466">
            <v>17</v>
          </cell>
          <cell r="J466">
            <v>81920</v>
          </cell>
          <cell r="K466">
            <v>81600</v>
          </cell>
          <cell r="L466">
            <v>81920</v>
          </cell>
          <cell r="M466">
            <v>9760</v>
          </cell>
          <cell r="N466">
            <v>8150</v>
          </cell>
          <cell r="O466">
            <v>2</v>
          </cell>
          <cell r="P466">
            <v>2</v>
          </cell>
          <cell r="Q466">
            <v>6400</v>
          </cell>
          <cell r="R466">
            <v>3</v>
          </cell>
          <cell r="S466">
            <v>1280</v>
          </cell>
          <cell r="T466">
            <v>0</v>
          </cell>
          <cell r="U466">
            <v>0</v>
          </cell>
        </row>
        <row r="467">
          <cell r="A467">
            <v>9850</v>
          </cell>
          <cell r="B467" t="str">
            <v>斗转星移</v>
          </cell>
          <cell r="C467">
            <v>18</v>
          </cell>
          <cell r="D467">
            <v>1</v>
          </cell>
          <cell r="E467">
            <v>4</v>
          </cell>
          <cell r="F467">
            <v>10</v>
          </cell>
          <cell r="G467" t="str">
            <v>暴击值+1040</v>
          </cell>
          <cell r="H467">
            <v>0</v>
          </cell>
          <cell r="I467">
            <v>18</v>
          </cell>
          <cell r="J467">
            <v>640</v>
          </cell>
          <cell r="K467">
            <v>320</v>
          </cell>
          <cell r="L467">
            <v>0</v>
          </cell>
          <cell r="M467">
            <v>0</v>
          </cell>
          <cell r="N467">
            <v>8250</v>
          </cell>
          <cell r="O467">
            <v>1</v>
          </cell>
          <cell r="P467">
            <v>8</v>
          </cell>
          <cell r="Q467">
            <v>1040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</row>
        <row r="468">
          <cell r="A468">
            <v>9850</v>
          </cell>
          <cell r="B468" t="str">
            <v>斗转星移</v>
          </cell>
          <cell r="C468">
            <v>18</v>
          </cell>
          <cell r="D468">
            <v>2</v>
          </cell>
          <cell r="E468">
            <v>4</v>
          </cell>
          <cell r="F468">
            <v>10</v>
          </cell>
          <cell r="G468" t="str">
            <v>暴击值+1561</v>
          </cell>
          <cell r="H468">
            <v>0</v>
          </cell>
          <cell r="I468">
            <v>18</v>
          </cell>
          <cell r="J468">
            <v>1280</v>
          </cell>
          <cell r="K468">
            <v>960</v>
          </cell>
          <cell r="L468">
            <v>0</v>
          </cell>
          <cell r="M468">
            <v>0</v>
          </cell>
          <cell r="N468">
            <v>8250</v>
          </cell>
          <cell r="O468">
            <v>1</v>
          </cell>
          <cell r="P468">
            <v>8</v>
          </cell>
          <cell r="Q468">
            <v>1561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</row>
        <row r="469">
          <cell r="A469">
            <v>9850</v>
          </cell>
          <cell r="B469" t="str">
            <v>斗转星移</v>
          </cell>
          <cell r="C469">
            <v>18</v>
          </cell>
          <cell r="D469">
            <v>3</v>
          </cell>
          <cell r="E469">
            <v>4</v>
          </cell>
          <cell r="F469">
            <v>10</v>
          </cell>
          <cell r="G469" t="str">
            <v>暴击值+2341</v>
          </cell>
          <cell r="H469">
            <v>0</v>
          </cell>
          <cell r="I469">
            <v>18</v>
          </cell>
          <cell r="J469">
            <v>2560</v>
          </cell>
          <cell r="K469">
            <v>2240</v>
          </cell>
          <cell r="L469">
            <v>0</v>
          </cell>
          <cell r="M469">
            <v>0</v>
          </cell>
          <cell r="N469">
            <v>8250</v>
          </cell>
          <cell r="O469">
            <v>1</v>
          </cell>
          <cell r="P469">
            <v>8</v>
          </cell>
          <cell r="Q469">
            <v>2341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</row>
        <row r="470">
          <cell r="A470">
            <v>9850</v>
          </cell>
          <cell r="B470" t="str">
            <v>斗转星移</v>
          </cell>
          <cell r="C470">
            <v>18</v>
          </cell>
          <cell r="D470">
            <v>4</v>
          </cell>
          <cell r="E470">
            <v>4</v>
          </cell>
          <cell r="F470">
            <v>10</v>
          </cell>
          <cell r="G470" t="str">
            <v>暴击值+3511</v>
          </cell>
          <cell r="H470">
            <v>0</v>
          </cell>
          <cell r="I470">
            <v>18</v>
          </cell>
          <cell r="J470">
            <v>5120</v>
          </cell>
          <cell r="K470">
            <v>4800</v>
          </cell>
          <cell r="L470">
            <v>0</v>
          </cell>
          <cell r="M470">
            <v>0</v>
          </cell>
          <cell r="N470">
            <v>8250</v>
          </cell>
          <cell r="O470">
            <v>1</v>
          </cell>
          <cell r="P470">
            <v>8</v>
          </cell>
          <cell r="Q470">
            <v>3511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</row>
        <row r="471">
          <cell r="A471">
            <v>9850</v>
          </cell>
          <cell r="B471" t="str">
            <v>斗转星移</v>
          </cell>
          <cell r="C471">
            <v>18</v>
          </cell>
          <cell r="D471">
            <v>5</v>
          </cell>
          <cell r="E471">
            <v>4</v>
          </cell>
          <cell r="F471">
            <v>10</v>
          </cell>
          <cell r="G471" t="str">
            <v>暴击值+5267</v>
          </cell>
          <cell r="H471">
            <v>0</v>
          </cell>
          <cell r="I471">
            <v>18</v>
          </cell>
          <cell r="J471">
            <v>10240</v>
          </cell>
          <cell r="K471">
            <v>9920</v>
          </cell>
          <cell r="L471">
            <v>0</v>
          </cell>
          <cell r="M471">
            <v>0</v>
          </cell>
          <cell r="N471">
            <v>8250</v>
          </cell>
          <cell r="O471">
            <v>1</v>
          </cell>
          <cell r="P471">
            <v>8</v>
          </cell>
          <cell r="Q471">
            <v>5267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</row>
        <row r="472">
          <cell r="A472">
            <v>9850</v>
          </cell>
          <cell r="B472" t="str">
            <v>斗转星移</v>
          </cell>
          <cell r="C472">
            <v>18</v>
          </cell>
          <cell r="D472">
            <v>6</v>
          </cell>
          <cell r="E472">
            <v>4</v>
          </cell>
          <cell r="F472">
            <v>10</v>
          </cell>
          <cell r="G472" t="str">
            <v>暴击值+7900</v>
          </cell>
          <cell r="H472">
            <v>0</v>
          </cell>
          <cell r="I472">
            <v>18</v>
          </cell>
          <cell r="J472">
            <v>20480</v>
          </cell>
          <cell r="K472">
            <v>20160</v>
          </cell>
          <cell r="L472">
            <v>0</v>
          </cell>
          <cell r="M472">
            <v>0</v>
          </cell>
          <cell r="N472">
            <v>8250</v>
          </cell>
          <cell r="O472">
            <v>1</v>
          </cell>
          <cell r="P472">
            <v>8</v>
          </cell>
          <cell r="Q472">
            <v>7900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</row>
        <row r="473">
          <cell r="A473">
            <v>9850</v>
          </cell>
          <cell r="B473" t="str">
            <v>斗转星移</v>
          </cell>
          <cell r="C473">
            <v>18</v>
          </cell>
          <cell r="D473">
            <v>7</v>
          </cell>
          <cell r="E473">
            <v>4</v>
          </cell>
          <cell r="F473">
            <v>10</v>
          </cell>
          <cell r="G473" t="str">
            <v>暴击值+11851</v>
          </cell>
          <cell r="H473">
            <v>0</v>
          </cell>
          <cell r="I473">
            <v>18</v>
          </cell>
          <cell r="J473">
            <v>40960</v>
          </cell>
          <cell r="K473">
            <v>40640</v>
          </cell>
          <cell r="L473">
            <v>0</v>
          </cell>
          <cell r="M473">
            <v>0</v>
          </cell>
          <cell r="N473">
            <v>8250</v>
          </cell>
          <cell r="O473">
            <v>1</v>
          </cell>
          <cell r="P473">
            <v>8</v>
          </cell>
          <cell r="Q473">
            <v>11851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</row>
        <row r="474">
          <cell r="A474">
            <v>9850</v>
          </cell>
          <cell r="B474" t="str">
            <v>斗转星移</v>
          </cell>
          <cell r="C474">
            <v>18</v>
          </cell>
          <cell r="D474">
            <v>8</v>
          </cell>
          <cell r="E474">
            <v>4</v>
          </cell>
          <cell r="F474">
            <v>10</v>
          </cell>
          <cell r="G474" t="str">
            <v>暴击值+17776</v>
          </cell>
          <cell r="H474">
            <v>0</v>
          </cell>
          <cell r="I474">
            <v>18</v>
          </cell>
          <cell r="J474">
            <v>81920</v>
          </cell>
          <cell r="K474">
            <v>81600</v>
          </cell>
          <cell r="L474">
            <v>81920</v>
          </cell>
          <cell r="M474">
            <v>9860</v>
          </cell>
          <cell r="N474">
            <v>8250</v>
          </cell>
          <cell r="O474">
            <v>1</v>
          </cell>
          <cell r="P474">
            <v>8</v>
          </cell>
          <cell r="Q474">
            <v>17776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</row>
      </sheetData>
      <sheetData sheetId="3">
        <row r="2">
          <cell r="B2">
            <v>1</v>
          </cell>
        </row>
        <row r="3">
          <cell r="B3">
            <v>1</v>
          </cell>
        </row>
        <row r="4">
          <cell r="B4">
            <v>35</v>
          </cell>
        </row>
        <row r="5">
          <cell r="B5">
            <v>40</v>
          </cell>
        </row>
        <row r="6">
          <cell r="B6">
            <v>45</v>
          </cell>
        </row>
        <row r="7">
          <cell r="B7">
            <v>50</v>
          </cell>
        </row>
        <row r="8">
          <cell r="B8">
            <v>55</v>
          </cell>
        </row>
        <row r="9">
          <cell r="B9">
            <v>60</v>
          </cell>
        </row>
      </sheetData>
      <sheetData sheetId="4">
        <row r="1">
          <cell r="I1" t="str">
            <v>每天命格副本次数</v>
          </cell>
        </row>
      </sheetData>
      <sheetData sheetId="5">
        <row r="28">
          <cell r="O28">
            <v>25600</v>
          </cell>
        </row>
        <row r="79">
          <cell r="C79">
            <v>320</v>
          </cell>
          <cell r="E79">
            <v>1280</v>
          </cell>
          <cell r="G79">
            <v>5120</v>
          </cell>
          <cell r="I79">
            <v>4</v>
          </cell>
        </row>
        <row r="80">
          <cell r="C80">
            <v>640</v>
          </cell>
          <cell r="E80">
            <v>2560</v>
          </cell>
          <cell r="G80">
            <v>10240</v>
          </cell>
          <cell r="I80">
            <v>5</v>
          </cell>
        </row>
        <row r="85">
          <cell r="B85">
            <v>10</v>
          </cell>
          <cell r="C85">
            <v>20480</v>
          </cell>
        </row>
        <row r="94">
          <cell r="A94">
            <v>8110</v>
          </cell>
          <cell r="B94" t="str">
            <v>兽腾</v>
          </cell>
          <cell r="C94" t="str">
            <v>绿色</v>
          </cell>
          <cell r="E94" t="str">
            <v>生命</v>
          </cell>
          <cell r="G94"/>
          <cell r="I94"/>
        </row>
        <row r="95">
          <cell r="A95">
            <v>8210</v>
          </cell>
          <cell r="B95" t="str">
            <v>战狂</v>
          </cell>
          <cell r="C95" t="str">
            <v>绿色</v>
          </cell>
          <cell r="E95" t="str">
            <v>攻击</v>
          </cell>
          <cell r="G95"/>
          <cell r="I95"/>
        </row>
        <row r="96">
          <cell r="A96">
            <v>8310</v>
          </cell>
          <cell r="B96" t="str">
            <v>贪狼</v>
          </cell>
          <cell r="C96" t="str">
            <v>绿色</v>
          </cell>
        </row>
        <row r="97">
          <cell r="A97">
            <v>8120</v>
          </cell>
          <cell r="B97" t="str">
            <v>辉煌</v>
          </cell>
          <cell r="C97" t="str">
            <v>蓝色</v>
          </cell>
          <cell r="E97" t="str">
            <v>生命</v>
          </cell>
          <cell r="G97"/>
          <cell r="I97"/>
        </row>
        <row r="98">
          <cell r="A98">
            <v>8220</v>
          </cell>
          <cell r="B98" t="str">
            <v>破军</v>
          </cell>
          <cell r="C98" t="str">
            <v>蓝色</v>
          </cell>
          <cell r="E98" t="str">
            <v>攻击</v>
          </cell>
          <cell r="G98"/>
          <cell r="I98"/>
        </row>
        <row r="99">
          <cell r="A99">
            <v>8320</v>
          </cell>
          <cell r="B99" t="str">
            <v>真刚</v>
          </cell>
          <cell r="C99" t="str">
            <v>蓝色</v>
          </cell>
          <cell r="E99" t="str">
            <v>防御</v>
          </cell>
          <cell r="G99"/>
          <cell r="I99"/>
        </row>
        <row r="100">
          <cell r="A100">
            <v>8420</v>
          </cell>
          <cell r="B100" t="str">
            <v>飞仙</v>
          </cell>
          <cell r="C100" t="str">
            <v>蓝色</v>
          </cell>
          <cell r="E100" t="str">
            <v>命中值</v>
          </cell>
          <cell r="G100"/>
          <cell r="I100"/>
        </row>
        <row r="101">
          <cell r="A101">
            <v>8520</v>
          </cell>
          <cell r="B101" t="str">
            <v>虚空</v>
          </cell>
          <cell r="C101" t="str">
            <v>蓝色</v>
          </cell>
          <cell r="E101" t="str">
            <v>闪避值</v>
          </cell>
          <cell r="G101"/>
          <cell r="I101"/>
        </row>
        <row r="102">
          <cell r="A102">
            <v>8620</v>
          </cell>
          <cell r="B102" t="str">
            <v>无惧</v>
          </cell>
          <cell r="C102" t="str">
            <v>蓝色</v>
          </cell>
          <cell r="E102" t="str">
            <v>韧性值</v>
          </cell>
          <cell r="G102"/>
          <cell r="I102"/>
        </row>
        <row r="103">
          <cell r="A103">
            <v>8720</v>
          </cell>
          <cell r="B103" t="str">
            <v>天杀</v>
          </cell>
          <cell r="C103" t="str">
            <v>蓝色</v>
          </cell>
          <cell r="E103" t="str">
            <v>暴击值</v>
          </cell>
          <cell r="G103"/>
          <cell r="I103"/>
        </row>
        <row r="104">
          <cell r="A104">
            <v>8820</v>
          </cell>
          <cell r="B104" t="str">
            <v>诛魔</v>
          </cell>
          <cell r="C104" t="str">
            <v>蓝色</v>
          </cell>
          <cell r="E104" t="str">
            <v>暴击倍数</v>
          </cell>
          <cell r="G104" t="str">
            <v>攻击</v>
          </cell>
          <cell r="I104"/>
        </row>
        <row r="105">
          <cell r="A105">
            <v>8130</v>
          </cell>
          <cell r="B105" t="str">
            <v>霸主</v>
          </cell>
          <cell r="C105" t="str">
            <v>紫色</v>
          </cell>
          <cell r="E105" t="str">
            <v>生命</v>
          </cell>
          <cell r="G105"/>
          <cell r="I105"/>
        </row>
        <row r="106">
          <cell r="A106">
            <v>8230</v>
          </cell>
          <cell r="B106" t="str">
            <v>虎啸</v>
          </cell>
          <cell r="C106" t="str">
            <v>紫色</v>
          </cell>
          <cell r="E106" t="str">
            <v>攻击</v>
          </cell>
          <cell r="G106"/>
          <cell r="I106"/>
        </row>
        <row r="107">
          <cell r="A107">
            <v>8330</v>
          </cell>
          <cell r="B107" t="str">
            <v>豪魄</v>
          </cell>
          <cell r="C107" t="str">
            <v>紫色</v>
          </cell>
          <cell r="E107" t="str">
            <v>防御</v>
          </cell>
          <cell r="G107"/>
          <cell r="I107"/>
        </row>
        <row r="108">
          <cell r="A108">
            <v>8430</v>
          </cell>
          <cell r="B108" t="str">
            <v>捉影</v>
          </cell>
          <cell r="C108" t="str">
            <v>紫色</v>
          </cell>
          <cell r="E108" t="str">
            <v>命中值</v>
          </cell>
          <cell r="G108"/>
          <cell r="I108"/>
        </row>
        <row r="109">
          <cell r="A109">
            <v>8530</v>
          </cell>
          <cell r="B109" t="str">
            <v>游刃</v>
          </cell>
          <cell r="C109" t="str">
            <v>紫色</v>
          </cell>
          <cell r="E109" t="str">
            <v>闪避值</v>
          </cell>
          <cell r="G109"/>
          <cell r="I109"/>
        </row>
        <row r="110">
          <cell r="A110">
            <v>8630</v>
          </cell>
          <cell r="B110" t="str">
            <v>傲骨</v>
          </cell>
          <cell r="C110" t="str">
            <v>紫色</v>
          </cell>
          <cell r="E110" t="str">
            <v>韧性值</v>
          </cell>
          <cell r="G110"/>
          <cell r="I110"/>
        </row>
        <row r="111">
          <cell r="A111">
            <v>8730</v>
          </cell>
          <cell r="B111" t="str">
            <v>心眼</v>
          </cell>
          <cell r="C111" t="str">
            <v>紫色</v>
          </cell>
          <cell r="E111" t="str">
            <v>暴击值</v>
          </cell>
          <cell r="G111"/>
          <cell r="I111"/>
        </row>
        <row r="112">
          <cell r="A112">
            <v>8830</v>
          </cell>
          <cell r="B112" t="str">
            <v>噬生</v>
          </cell>
          <cell r="C112" t="str">
            <v>紫色</v>
          </cell>
          <cell r="E112" t="str">
            <v>暴击倍数</v>
          </cell>
          <cell r="G112" t="str">
            <v>攻击</v>
          </cell>
          <cell r="I112"/>
        </row>
        <row r="113">
          <cell r="A113">
            <v>8930</v>
          </cell>
          <cell r="B113" t="str">
            <v>痛击</v>
          </cell>
          <cell r="C113" t="str">
            <v>紫色</v>
          </cell>
          <cell r="E113" t="str">
            <v>攻击加成</v>
          </cell>
          <cell r="G113" t="str">
            <v>生命</v>
          </cell>
          <cell r="I113"/>
        </row>
        <row r="114">
          <cell r="A114">
            <v>9030</v>
          </cell>
          <cell r="B114" t="str">
            <v>不坏</v>
          </cell>
          <cell r="C114" t="str">
            <v>紫色</v>
          </cell>
          <cell r="E114" t="str">
            <v>防御加成</v>
          </cell>
          <cell r="G114" t="str">
            <v>攻击</v>
          </cell>
          <cell r="I114"/>
        </row>
        <row r="115">
          <cell r="A115">
            <v>9130</v>
          </cell>
          <cell r="B115" t="str">
            <v>寂灭</v>
          </cell>
          <cell r="C115" t="str">
            <v>紫色</v>
          </cell>
          <cell r="E115" t="str">
            <v>伤害加深</v>
          </cell>
          <cell r="G115" t="str">
            <v>生命</v>
          </cell>
          <cell r="I115"/>
        </row>
        <row r="116">
          <cell r="A116">
            <v>9230</v>
          </cell>
          <cell r="B116" t="str">
            <v>盘蛇</v>
          </cell>
          <cell r="C116" t="str">
            <v>紫色</v>
          </cell>
          <cell r="E116" t="str">
            <v>伤害减免</v>
          </cell>
          <cell r="G116" t="str">
            <v>攻击</v>
          </cell>
          <cell r="I116"/>
        </row>
        <row r="117">
          <cell r="A117">
            <v>8140</v>
          </cell>
          <cell r="B117" t="str">
            <v>天命</v>
          </cell>
          <cell r="C117" t="str">
            <v>橙色</v>
          </cell>
          <cell r="E117" t="str">
            <v>生命</v>
          </cell>
          <cell r="G117"/>
          <cell r="I117"/>
        </row>
        <row r="118">
          <cell r="A118">
            <v>8240</v>
          </cell>
          <cell r="B118" t="str">
            <v>龙吟</v>
          </cell>
          <cell r="C118" t="str">
            <v>橙色</v>
          </cell>
          <cell r="E118" t="str">
            <v>攻击</v>
          </cell>
          <cell r="G118"/>
          <cell r="I118"/>
        </row>
        <row r="119">
          <cell r="A119">
            <v>8340</v>
          </cell>
          <cell r="B119" t="str">
            <v>守御</v>
          </cell>
          <cell r="C119" t="str">
            <v>橙色</v>
          </cell>
          <cell r="E119" t="str">
            <v>防御</v>
          </cell>
          <cell r="G119"/>
          <cell r="I119"/>
        </row>
        <row r="120">
          <cell r="A120">
            <v>8440</v>
          </cell>
          <cell r="B120" t="str">
            <v>千眼</v>
          </cell>
          <cell r="C120" t="str">
            <v>橙色</v>
          </cell>
          <cell r="E120" t="str">
            <v>命中值</v>
          </cell>
          <cell r="G120"/>
          <cell r="I120"/>
        </row>
        <row r="121">
          <cell r="A121">
            <v>8540</v>
          </cell>
          <cell r="B121" t="str">
            <v>逍遥</v>
          </cell>
          <cell r="C121" t="str">
            <v>橙色</v>
          </cell>
          <cell r="E121" t="str">
            <v>闪避值</v>
          </cell>
          <cell r="G121"/>
          <cell r="I121"/>
        </row>
        <row r="122">
          <cell r="A122">
            <v>8640</v>
          </cell>
          <cell r="B122" t="str">
            <v>流离</v>
          </cell>
          <cell r="C122" t="str">
            <v>橙色</v>
          </cell>
          <cell r="E122" t="str">
            <v>韧性值</v>
          </cell>
          <cell r="G122"/>
          <cell r="I122"/>
        </row>
        <row r="123">
          <cell r="A123">
            <v>8740</v>
          </cell>
          <cell r="B123" t="str">
            <v>夺魄</v>
          </cell>
          <cell r="C123" t="str">
            <v>橙色</v>
          </cell>
          <cell r="E123" t="str">
            <v>暴击值</v>
          </cell>
          <cell r="G123"/>
          <cell r="I123"/>
        </row>
        <row r="124">
          <cell r="A124">
            <v>8840</v>
          </cell>
          <cell r="B124" t="str">
            <v>审判</v>
          </cell>
          <cell r="C124" t="str">
            <v>橙色</v>
          </cell>
          <cell r="E124" t="str">
            <v>暴击倍数</v>
          </cell>
          <cell r="G124" t="str">
            <v>攻击</v>
          </cell>
          <cell r="I124"/>
        </row>
        <row r="125">
          <cell r="A125">
            <v>8940</v>
          </cell>
          <cell r="B125" t="str">
            <v>破天</v>
          </cell>
          <cell r="C125" t="str">
            <v>橙色</v>
          </cell>
          <cell r="E125" t="str">
            <v>攻击加成</v>
          </cell>
          <cell r="G125" t="str">
            <v>生命</v>
          </cell>
          <cell r="I125"/>
        </row>
        <row r="126">
          <cell r="A126">
            <v>9040</v>
          </cell>
          <cell r="B126" t="str">
            <v>天狱</v>
          </cell>
          <cell r="C126" t="str">
            <v>橙色</v>
          </cell>
          <cell r="E126" t="str">
            <v>防御加成</v>
          </cell>
          <cell r="G126" t="str">
            <v>攻击</v>
          </cell>
          <cell r="I126"/>
        </row>
        <row r="127">
          <cell r="A127">
            <v>9140</v>
          </cell>
          <cell r="B127" t="str">
            <v>幽灵</v>
          </cell>
          <cell r="C127" t="str">
            <v>橙色</v>
          </cell>
          <cell r="E127" t="str">
            <v>伤害加深</v>
          </cell>
          <cell r="G127" t="str">
            <v>生命</v>
          </cell>
          <cell r="I127"/>
        </row>
        <row r="128">
          <cell r="A128">
            <v>9240</v>
          </cell>
          <cell r="B128" t="str">
            <v>困魔</v>
          </cell>
          <cell r="C128" t="str">
            <v>橙色</v>
          </cell>
          <cell r="E128" t="str">
            <v>伤害减免</v>
          </cell>
          <cell r="G128" t="str">
            <v>攻击</v>
          </cell>
          <cell r="I128"/>
        </row>
        <row r="129">
          <cell r="A129">
            <v>9340</v>
          </cell>
          <cell r="B129" t="str">
            <v>无尽</v>
          </cell>
          <cell r="C129" t="str">
            <v>橙色</v>
          </cell>
          <cell r="E129" t="str">
            <v>生命</v>
          </cell>
          <cell r="G129" t="str">
            <v>攻击</v>
          </cell>
          <cell r="I129"/>
        </row>
        <row r="130">
          <cell r="A130">
            <v>9440</v>
          </cell>
          <cell r="B130" t="str">
            <v>元初</v>
          </cell>
          <cell r="C130" t="str">
            <v>橙色</v>
          </cell>
          <cell r="E130" t="str">
            <v>攻击</v>
          </cell>
          <cell r="G130"/>
          <cell r="I130"/>
        </row>
        <row r="131">
          <cell r="A131">
            <v>9540</v>
          </cell>
          <cell r="B131" t="str">
            <v>八卦</v>
          </cell>
          <cell r="C131" t="str">
            <v>橙色</v>
          </cell>
          <cell r="E131" t="str">
            <v>生命</v>
          </cell>
          <cell r="G131" t="str">
            <v>攻击</v>
          </cell>
          <cell r="I131"/>
        </row>
        <row r="132">
          <cell r="A132">
            <v>9640</v>
          </cell>
          <cell r="B132" t="str">
            <v>剎那</v>
          </cell>
          <cell r="C132" t="str">
            <v>橙色</v>
          </cell>
          <cell r="E132" t="str">
            <v>生命</v>
          </cell>
          <cell r="G132" t="str">
            <v>防御</v>
          </cell>
          <cell r="I132"/>
        </row>
        <row r="133">
          <cell r="A133">
            <v>9740</v>
          </cell>
          <cell r="B133" t="str">
            <v>咆哮</v>
          </cell>
          <cell r="C133" t="str">
            <v>橙色</v>
          </cell>
          <cell r="E133" t="str">
            <v>攻击</v>
          </cell>
          <cell r="G133" t="str">
            <v>防御</v>
          </cell>
          <cell r="I133"/>
        </row>
        <row r="134">
          <cell r="A134">
            <v>9840</v>
          </cell>
          <cell r="B134" t="str">
            <v>断罪</v>
          </cell>
          <cell r="C134" t="str">
            <v>橙色</v>
          </cell>
          <cell r="E134" t="str">
            <v>暴击值</v>
          </cell>
          <cell r="G134" t="str">
            <v>暴击伤害</v>
          </cell>
          <cell r="I134"/>
        </row>
        <row r="135">
          <cell r="A135">
            <v>8150</v>
          </cell>
          <cell r="B135" t="str">
            <v>一元复始</v>
          </cell>
          <cell r="C135" t="str">
            <v>红色</v>
          </cell>
          <cell r="E135" t="str">
            <v>生命</v>
          </cell>
          <cell r="G135"/>
          <cell r="I135"/>
        </row>
        <row r="136">
          <cell r="A136">
            <v>8250</v>
          </cell>
          <cell r="B136" t="str">
            <v>大破坏神</v>
          </cell>
          <cell r="C136" t="str">
            <v>红色</v>
          </cell>
          <cell r="E136" t="str">
            <v>攻击</v>
          </cell>
          <cell r="G136"/>
          <cell r="I136"/>
        </row>
        <row r="137">
          <cell r="A137">
            <v>8350</v>
          </cell>
          <cell r="B137" t="str">
            <v>天地无用</v>
          </cell>
          <cell r="C137" t="str">
            <v>红色</v>
          </cell>
          <cell r="E137" t="str">
            <v>防御</v>
          </cell>
          <cell r="G137"/>
          <cell r="I137"/>
        </row>
        <row r="138">
          <cell r="A138">
            <v>8450</v>
          </cell>
          <cell r="B138" t="str">
            <v>百步穿杨</v>
          </cell>
          <cell r="C138" t="str">
            <v>红色</v>
          </cell>
          <cell r="E138" t="str">
            <v>命中值</v>
          </cell>
          <cell r="G138"/>
          <cell r="I138"/>
        </row>
        <row r="139">
          <cell r="A139">
            <v>8550</v>
          </cell>
          <cell r="B139" t="str">
            <v>破碎虚空</v>
          </cell>
          <cell r="C139" t="str">
            <v>红色</v>
          </cell>
          <cell r="E139" t="str">
            <v>闪避值</v>
          </cell>
          <cell r="G139"/>
          <cell r="I139"/>
        </row>
        <row r="140">
          <cell r="A140">
            <v>8650</v>
          </cell>
          <cell r="B140" t="str">
            <v>冰魄寒光</v>
          </cell>
          <cell r="C140" t="str">
            <v>红色</v>
          </cell>
          <cell r="E140" t="str">
            <v>韧性值</v>
          </cell>
          <cell r="G140"/>
          <cell r="I140"/>
        </row>
        <row r="141">
          <cell r="A141">
            <v>8750</v>
          </cell>
          <cell r="B141" t="str">
            <v>震破苍穹</v>
          </cell>
          <cell r="C141" t="str">
            <v>红色</v>
          </cell>
          <cell r="E141" t="str">
            <v>暴击值</v>
          </cell>
          <cell r="G141"/>
          <cell r="I141"/>
        </row>
        <row r="142">
          <cell r="A142">
            <v>8850</v>
          </cell>
          <cell r="B142" t="str">
            <v>雷霆万钧</v>
          </cell>
          <cell r="C142" t="str">
            <v>红色</v>
          </cell>
          <cell r="E142" t="str">
            <v>暴击倍数</v>
          </cell>
          <cell r="G142" t="str">
            <v>攻击</v>
          </cell>
          <cell r="I142"/>
        </row>
        <row r="143">
          <cell r="A143">
            <v>8950</v>
          </cell>
          <cell r="B143" t="str">
            <v>快刀乱麻</v>
          </cell>
          <cell r="C143" t="str">
            <v>红色</v>
          </cell>
          <cell r="E143" t="str">
            <v>攻击加成</v>
          </cell>
          <cell r="G143" t="str">
            <v>生命</v>
          </cell>
          <cell r="I143"/>
        </row>
        <row r="144">
          <cell r="A144">
            <v>9050</v>
          </cell>
          <cell r="B144" t="str">
            <v>明镜止水</v>
          </cell>
          <cell r="C144" t="str">
            <v>红色</v>
          </cell>
          <cell r="E144" t="str">
            <v>防御加成</v>
          </cell>
          <cell r="G144" t="str">
            <v>攻击</v>
          </cell>
          <cell r="I144"/>
        </row>
        <row r="145">
          <cell r="A145">
            <v>9150</v>
          </cell>
          <cell r="B145" t="str">
            <v>背水一战</v>
          </cell>
          <cell r="C145" t="str">
            <v>红色</v>
          </cell>
          <cell r="E145" t="str">
            <v>伤害加深</v>
          </cell>
          <cell r="G145" t="str">
            <v>生命</v>
          </cell>
          <cell r="I145"/>
        </row>
        <row r="146">
          <cell r="A146">
            <v>9250</v>
          </cell>
          <cell r="B146" t="str">
            <v>金钟护体</v>
          </cell>
          <cell r="C146" t="str">
            <v>红色</v>
          </cell>
          <cell r="E146" t="str">
            <v>伤害减免</v>
          </cell>
          <cell r="G146" t="str">
            <v>攻击</v>
          </cell>
          <cell r="I146"/>
        </row>
        <row r="147">
          <cell r="A147">
            <v>9350</v>
          </cell>
          <cell r="B147" t="str">
            <v>轩辕剑体</v>
          </cell>
          <cell r="C147" t="str">
            <v>红色</v>
          </cell>
          <cell r="E147" t="str">
            <v>生命</v>
          </cell>
          <cell r="G147" t="str">
            <v>攻击</v>
          </cell>
          <cell r="I147"/>
        </row>
        <row r="148">
          <cell r="A148">
            <v>9450</v>
          </cell>
          <cell r="B148" t="str">
            <v>气势如虹</v>
          </cell>
          <cell r="C148" t="str">
            <v>红色</v>
          </cell>
          <cell r="E148" t="str">
            <v>攻击</v>
          </cell>
          <cell r="G148"/>
          <cell r="I148"/>
        </row>
        <row r="149">
          <cell r="A149">
            <v>9550</v>
          </cell>
          <cell r="B149" t="str">
            <v>包罗万象</v>
          </cell>
          <cell r="C149" t="str">
            <v>红色</v>
          </cell>
          <cell r="E149" t="str">
            <v>生命</v>
          </cell>
          <cell r="G149" t="str">
            <v>攻击</v>
          </cell>
          <cell r="I149"/>
        </row>
        <row r="150">
          <cell r="A150">
            <v>9650</v>
          </cell>
          <cell r="B150" t="str">
            <v>心无杂念</v>
          </cell>
          <cell r="C150" t="str">
            <v>红色</v>
          </cell>
          <cell r="E150" t="str">
            <v>生命</v>
          </cell>
          <cell r="G150" t="str">
            <v>防御</v>
          </cell>
          <cell r="I150"/>
        </row>
        <row r="151">
          <cell r="A151">
            <v>9750</v>
          </cell>
          <cell r="B151" t="str">
            <v>披荆斩棘</v>
          </cell>
          <cell r="C151" t="str">
            <v>红色</v>
          </cell>
          <cell r="E151" t="str">
            <v>攻击</v>
          </cell>
          <cell r="G151" t="str">
            <v>防御</v>
          </cell>
          <cell r="I151"/>
        </row>
        <row r="152">
          <cell r="A152">
            <v>9850</v>
          </cell>
          <cell r="B152" t="str">
            <v>斗转星移</v>
          </cell>
          <cell r="C152" t="str">
            <v>红色</v>
          </cell>
          <cell r="E152" t="str">
            <v>暴击值</v>
          </cell>
          <cell r="G152" t="str">
            <v>暴击伤害</v>
          </cell>
          <cell r="I152"/>
        </row>
      </sheetData>
      <sheetData sheetId="6"/>
      <sheetData sheetId="7"/>
      <sheetData sheetId="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技能表"/>
      <sheetName val="D_技能表CD"/>
      <sheetName val="金币生产率"/>
      <sheetName val="消耗&amp;价值&amp;分析"/>
      <sheetName val="伤害参考系"/>
      <sheetName val="技能配置辅助表"/>
      <sheetName val="技能CD配置辅助表"/>
      <sheetName val="升级时间"/>
    </sheetNames>
    <sheetDataSet>
      <sheetData sheetId="0">
        <row r="1">
          <cell r="A1" t="str">
            <v>ID</v>
          </cell>
          <cell r="B1" t="str">
            <v>技能名称</v>
          </cell>
          <cell r="C1" t="str">
            <v>辅助技能名称</v>
          </cell>
          <cell r="D1" t="str">
            <v>职业</v>
          </cell>
          <cell r="E1" t="str">
            <v>解锁等级</v>
          </cell>
          <cell r="F1" t="str">
            <v>技能说明</v>
          </cell>
          <cell r="G1" t="str">
            <v>辅助技能段数</v>
          </cell>
          <cell r="H1" t="str">
            <v>技能段数</v>
          </cell>
          <cell r="I1" t="str">
            <v>技能等级</v>
          </cell>
          <cell r="J1" t="str">
            <v>技能类型</v>
          </cell>
          <cell r="K1" t="str">
            <v>技能伤害系数</v>
          </cell>
          <cell r="L1" t="str">
            <v>真实伤害</v>
          </cell>
          <cell r="M1" t="str">
            <v>技能CD</v>
          </cell>
          <cell r="N1" t="str">
            <v>消耗金币</v>
          </cell>
          <cell r="O1" t="str">
            <v>顺序</v>
          </cell>
          <cell r="P1" t="str">
            <v>攻击框个数</v>
          </cell>
          <cell r="Q1" t="str">
            <v>次数</v>
          </cell>
          <cell r="R1" t="str">
            <v>开启等级</v>
          </cell>
          <cell r="S1" t="str">
            <v>总技能等级</v>
          </cell>
          <cell r="T1" t="str">
            <v>伤害系数</v>
          </cell>
          <cell r="U1" t="str">
            <v>初始金币</v>
          </cell>
          <cell r="V1" t="str">
            <v>总伤害系数</v>
          </cell>
          <cell r="W1" t="str">
            <v>战斗力</v>
          </cell>
          <cell r="X1" t="str">
            <v>总战斗力</v>
          </cell>
          <cell r="Y1" t="str">
            <v>需要物品等级</v>
          </cell>
          <cell r="Z1" t="str">
            <v>需求物品数量</v>
          </cell>
          <cell r="AA1" t="str">
            <v>ICONID</v>
          </cell>
          <cell r="AB1" t="str">
            <v>随机伤害</v>
          </cell>
          <cell r="AC1" t="str">
            <v>招式ID</v>
          </cell>
          <cell r="AD1" t="str">
            <v>伤害评估</v>
          </cell>
        </row>
        <row r="2">
          <cell r="A2">
            <v>9111000</v>
          </cell>
          <cell r="B2" t="str">
            <v>瞬狱·斩</v>
          </cell>
          <cell r="C2" t="str">
            <v>瞬狱·斩</v>
          </cell>
          <cell r="D2">
            <v>1</v>
          </cell>
          <cell r="E2">
            <v>2</v>
          </cell>
          <cell r="F2" t="str">
            <v>第0级，共造成214.3%点伤害</v>
          </cell>
          <cell r="G2">
            <v>0</v>
          </cell>
          <cell r="H2">
            <v>1</v>
          </cell>
          <cell r="I2">
            <v>0</v>
          </cell>
          <cell r="J2">
            <v>1</v>
          </cell>
          <cell r="K2">
            <v>19.480519480519479</v>
          </cell>
          <cell r="L2">
            <v>0</v>
          </cell>
          <cell r="M2">
            <v>10000</v>
          </cell>
          <cell r="N2">
            <v>0</v>
          </cell>
          <cell r="O2">
            <v>1</v>
          </cell>
          <cell r="P2">
            <v>1</v>
          </cell>
          <cell r="Q2">
            <v>10</v>
          </cell>
          <cell r="R2">
            <v>2</v>
          </cell>
          <cell r="S2">
            <v>50</v>
          </cell>
          <cell r="T2">
            <v>19.480519480519479</v>
          </cell>
          <cell r="U2">
            <v>56</v>
          </cell>
          <cell r="V2">
            <v>214.28571428571428</v>
          </cell>
          <cell r="W2">
            <v>0</v>
          </cell>
          <cell r="X2">
            <v>0</v>
          </cell>
          <cell r="Y2">
            <v>18</v>
          </cell>
          <cell r="Z2">
            <v>0</v>
          </cell>
          <cell r="AA2" t="str">
            <v>9111100.png</v>
          </cell>
          <cell r="AB2">
            <v>2</v>
          </cell>
          <cell r="AC2">
            <v>1472</v>
          </cell>
          <cell r="AD2">
            <v>2.6500114285714278</v>
          </cell>
        </row>
        <row r="3">
          <cell r="A3">
            <v>9111101</v>
          </cell>
          <cell r="B3" t="str">
            <v>瞬狱·斩</v>
          </cell>
          <cell r="C3" t="str">
            <v>瞬狱·斩</v>
          </cell>
          <cell r="D3">
            <v>1</v>
          </cell>
          <cell r="E3">
            <v>2</v>
          </cell>
          <cell r="F3" t="str">
            <v>第1级，共造成214.3%点伤害</v>
          </cell>
          <cell r="G3">
            <v>1</v>
          </cell>
          <cell r="H3">
            <v>1</v>
          </cell>
          <cell r="I3">
            <v>1</v>
          </cell>
          <cell r="J3">
            <v>1</v>
          </cell>
          <cell r="K3">
            <v>19.480519480519479</v>
          </cell>
          <cell r="L3">
            <v>0</v>
          </cell>
          <cell r="M3">
            <v>10000</v>
          </cell>
          <cell r="N3">
            <v>448</v>
          </cell>
          <cell r="O3">
            <v>1</v>
          </cell>
          <cell r="P3">
            <v>1</v>
          </cell>
          <cell r="Q3">
            <v>10</v>
          </cell>
          <cell r="R3">
            <v>2</v>
          </cell>
          <cell r="S3">
            <v>50</v>
          </cell>
          <cell r="T3">
            <v>19.480519480519479</v>
          </cell>
          <cell r="U3">
            <v>56</v>
          </cell>
          <cell r="V3">
            <v>214.28571428571428</v>
          </cell>
          <cell r="W3">
            <v>8</v>
          </cell>
          <cell r="X3">
            <v>8</v>
          </cell>
          <cell r="Y3">
            <v>18</v>
          </cell>
          <cell r="Z3">
            <v>0</v>
          </cell>
          <cell r="AA3" t="str">
            <v>9111100.png</v>
          </cell>
          <cell r="AB3">
            <v>2</v>
          </cell>
          <cell r="AC3">
            <v>1472</v>
          </cell>
          <cell r="AD3">
            <v>3.017002994314764</v>
          </cell>
        </row>
        <row r="4">
          <cell r="A4">
            <v>9111102</v>
          </cell>
          <cell r="B4" t="str">
            <v>瞬狱·斩</v>
          </cell>
          <cell r="C4" t="str">
            <v>瞬狱·斩</v>
          </cell>
          <cell r="D4">
            <v>1</v>
          </cell>
          <cell r="E4">
            <v>2</v>
          </cell>
          <cell r="F4" t="str">
            <v>第2级，共造成218.6%点伤害</v>
          </cell>
          <cell r="G4">
            <v>1</v>
          </cell>
          <cell r="H4">
            <v>1</v>
          </cell>
          <cell r="I4">
            <v>2</v>
          </cell>
          <cell r="J4">
            <v>1</v>
          </cell>
          <cell r="K4">
            <v>19.870129870129869</v>
          </cell>
          <cell r="L4">
            <v>0</v>
          </cell>
          <cell r="M4">
            <v>9800</v>
          </cell>
          <cell r="N4">
            <v>504</v>
          </cell>
          <cell r="O4">
            <v>1</v>
          </cell>
          <cell r="P4">
            <v>1</v>
          </cell>
          <cell r="Q4">
            <v>10</v>
          </cell>
          <cell r="R4">
            <v>2</v>
          </cell>
          <cell r="S4">
            <v>50</v>
          </cell>
          <cell r="T4">
            <v>19.480519480519479</v>
          </cell>
          <cell r="U4">
            <v>56</v>
          </cell>
          <cell r="V4">
            <v>214.28571428571428</v>
          </cell>
          <cell r="W4">
            <v>9</v>
          </cell>
          <cell r="X4">
            <v>17</v>
          </cell>
          <cell r="Y4">
            <v>18</v>
          </cell>
          <cell r="Z4">
            <v>0</v>
          </cell>
          <cell r="AA4" t="str">
            <v>9111100.png</v>
          </cell>
          <cell r="AB4">
            <v>2</v>
          </cell>
          <cell r="AC4">
            <v>1472</v>
          </cell>
          <cell r="AD4">
            <v>3.5636237190999807</v>
          </cell>
        </row>
        <row r="5">
          <cell r="A5">
            <v>9111103</v>
          </cell>
          <cell r="B5" t="str">
            <v>瞬狱·斩</v>
          </cell>
          <cell r="C5" t="str">
            <v>瞬狱·斩</v>
          </cell>
          <cell r="D5">
            <v>1</v>
          </cell>
          <cell r="E5">
            <v>7</v>
          </cell>
          <cell r="F5" t="str">
            <v>第3级，共造成220.7%点伤害</v>
          </cell>
          <cell r="G5">
            <v>1</v>
          </cell>
          <cell r="H5">
            <v>1</v>
          </cell>
          <cell r="I5">
            <v>3</v>
          </cell>
          <cell r="J5">
            <v>1</v>
          </cell>
          <cell r="K5">
            <v>20.064935064935064</v>
          </cell>
          <cell r="L5">
            <v>0</v>
          </cell>
          <cell r="M5">
            <v>9700</v>
          </cell>
          <cell r="N5">
            <v>860</v>
          </cell>
          <cell r="O5">
            <v>1</v>
          </cell>
          <cell r="P5">
            <v>1</v>
          </cell>
          <cell r="Q5">
            <v>10</v>
          </cell>
          <cell r="R5">
            <v>2</v>
          </cell>
          <cell r="S5">
            <v>50</v>
          </cell>
          <cell r="T5">
            <v>19.480519480519479</v>
          </cell>
          <cell r="U5">
            <v>86</v>
          </cell>
          <cell r="V5">
            <v>214.28571428571428</v>
          </cell>
          <cell r="W5">
            <v>10</v>
          </cell>
          <cell r="X5">
            <v>27</v>
          </cell>
          <cell r="Y5">
            <v>18</v>
          </cell>
          <cell r="Z5">
            <v>0</v>
          </cell>
          <cell r="AA5" t="str">
            <v>9111100.png</v>
          </cell>
          <cell r="AB5">
            <v>2</v>
          </cell>
          <cell r="AC5">
            <v>1472</v>
          </cell>
          <cell r="AD5">
            <v>4.1304602950413676</v>
          </cell>
        </row>
        <row r="6">
          <cell r="A6">
            <v>9111104</v>
          </cell>
          <cell r="B6" t="str">
            <v>瞬狱·斩</v>
          </cell>
          <cell r="C6" t="str">
            <v>瞬狱·斩</v>
          </cell>
          <cell r="D6">
            <v>1</v>
          </cell>
          <cell r="E6">
            <v>8</v>
          </cell>
          <cell r="F6" t="str">
            <v>第4级，共造成222.9%点伤害</v>
          </cell>
          <cell r="G6">
            <v>1</v>
          </cell>
          <cell r="H6">
            <v>1</v>
          </cell>
          <cell r="I6">
            <v>4</v>
          </cell>
          <cell r="J6">
            <v>1</v>
          </cell>
          <cell r="K6">
            <v>20.259740259740258</v>
          </cell>
          <cell r="L6">
            <v>0</v>
          </cell>
          <cell r="M6">
            <v>9600</v>
          </cell>
          <cell r="N6">
            <v>920</v>
          </cell>
          <cell r="O6">
            <v>1</v>
          </cell>
          <cell r="P6">
            <v>1</v>
          </cell>
          <cell r="Q6">
            <v>10</v>
          </cell>
          <cell r="R6">
            <v>2</v>
          </cell>
          <cell r="S6">
            <v>50</v>
          </cell>
          <cell r="T6">
            <v>19.480519480519479</v>
          </cell>
          <cell r="U6">
            <v>92</v>
          </cell>
          <cell r="V6">
            <v>214.28571428571428</v>
          </cell>
          <cell r="W6">
            <v>10</v>
          </cell>
          <cell r="X6">
            <v>37</v>
          </cell>
          <cell r="Y6">
            <v>18</v>
          </cell>
          <cell r="Z6">
            <v>0</v>
          </cell>
          <cell r="AA6" t="str">
            <v>9111100.png</v>
          </cell>
          <cell r="AB6">
            <v>2</v>
          </cell>
          <cell r="AC6">
            <v>1472</v>
          </cell>
          <cell r="AD6">
            <v>4.7859503443146334</v>
          </cell>
        </row>
        <row r="7">
          <cell r="A7">
            <v>9111105</v>
          </cell>
          <cell r="B7" t="str">
            <v>瞬狱·斩</v>
          </cell>
          <cell r="C7" t="str">
            <v>瞬狱·斩</v>
          </cell>
          <cell r="D7">
            <v>1</v>
          </cell>
          <cell r="E7">
            <v>10</v>
          </cell>
          <cell r="F7" t="str">
            <v>第5级，共造成225%点伤害</v>
          </cell>
          <cell r="G7">
            <v>1</v>
          </cell>
          <cell r="H7">
            <v>1</v>
          </cell>
          <cell r="I7">
            <v>5</v>
          </cell>
          <cell r="J7">
            <v>1</v>
          </cell>
          <cell r="K7">
            <v>20.454545454545453</v>
          </cell>
          <cell r="L7">
            <v>0</v>
          </cell>
          <cell r="M7">
            <v>9500</v>
          </cell>
          <cell r="N7">
            <v>1144</v>
          </cell>
          <cell r="O7">
            <v>1</v>
          </cell>
          <cell r="P7">
            <v>1</v>
          </cell>
          <cell r="Q7">
            <v>10</v>
          </cell>
          <cell r="R7">
            <v>2</v>
          </cell>
          <cell r="S7">
            <v>50</v>
          </cell>
          <cell r="T7">
            <v>19.480519480519479</v>
          </cell>
          <cell r="U7">
            <v>104</v>
          </cell>
          <cell r="V7">
            <v>214.28571428571428</v>
          </cell>
          <cell r="W7">
            <v>11</v>
          </cell>
          <cell r="X7">
            <v>48</v>
          </cell>
          <cell r="Y7">
            <v>18</v>
          </cell>
          <cell r="Z7">
            <v>0</v>
          </cell>
          <cell r="AA7" t="str">
            <v>9111100.png</v>
          </cell>
          <cell r="AB7">
            <v>2</v>
          </cell>
          <cell r="AC7">
            <v>1472</v>
          </cell>
          <cell r="AD7">
            <v>5.5437774098713897</v>
          </cell>
        </row>
        <row r="8">
          <cell r="A8">
            <v>9111106</v>
          </cell>
          <cell r="B8" t="str">
            <v>瞬狱·斩</v>
          </cell>
          <cell r="C8" t="str">
            <v>瞬狱·斩</v>
          </cell>
          <cell r="D8">
            <v>1</v>
          </cell>
          <cell r="E8">
            <v>11</v>
          </cell>
          <cell r="F8" t="str">
            <v>第6级，共造成227.1%点伤害</v>
          </cell>
          <cell r="G8">
            <v>1</v>
          </cell>
          <cell r="H8">
            <v>1</v>
          </cell>
          <cell r="I8">
            <v>6</v>
          </cell>
          <cell r="J8">
            <v>1</v>
          </cell>
          <cell r="K8">
            <v>20.649350649350648</v>
          </cell>
          <cell r="L8">
            <v>0</v>
          </cell>
          <cell r="M8">
            <v>9400</v>
          </cell>
          <cell r="N8">
            <v>1320</v>
          </cell>
          <cell r="O8">
            <v>1</v>
          </cell>
          <cell r="P8">
            <v>1</v>
          </cell>
          <cell r="Q8">
            <v>10</v>
          </cell>
          <cell r="R8">
            <v>2</v>
          </cell>
          <cell r="S8">
            <v>50</v>
          </cell>
          <cell r="T8">
            <v>19.480519480519479</v>
          </cell>
          <cell r="U8">
            <v>110</v>
          </cell>
          <cell r="V8">
            <v>214.28571428571428</v>
          </cell>
          <cell r="W8">
            <v>12</v>
          </cell>
          <cell r="X8">
            <v>60</v>
          </cell>
          <cell r="Y8">
            <v>18</v>
          </cell>
          <cell r="Z8">
            <v>0</v>
          </cell>
          <cell r="AA8" t="str">
            <v>9111100.png</v>
          </cell>
          <cell r="AB8">
            <v>2</v>
          </cell>
          <cell r="AC8">
            <v>1472</v>
          </cell>
          <cell r="AD8">
            <v>6.4197147658243665</v>
          </cell>
        </row>
        <row r="9">
          <cell r="A9">
            <v>9111107</v>
          </cell>
          <cell r="B9" t="str">
            <v>瞬狱·斩</v>
          </cell>
          <cell r="C9" t="str">
            <v>瞬狱·斩</v>
          </cell>
          <cell r="D9">
            <v>1</v>
          </cell>
          <cell r="E9">
            <v>13</v>
          </cell>
          <cell r="F9" t="str">
            <v>第7级，共造成229.3%点伤害</v>
          </cell>
          <cell r="G9">
            <v>1</v>
          </cell>
          <cell r="H9">
            <v>1</v>
          </cell>
          <cell r="I9">
            <v>7</v>
          </cell>
          <cell r="J9">
            <v>1</v>
          </cell>
          <cell r="K9">
            <v>20.844155844155843</v>
          </cell>
          <cell r="L9">
            <v>0</v>
          </cell>
          <cell r="M9">
            <v>9300</v>
          </cell>
          <cell r="N9">
            <v>1464</v>
          </cell>
          <cell r="O9">
            <v>1</v>
          </cell>
          <cell r="P9">
            <v>1</v>
          </cell>
          <cell r="Q9">
            <v>10</v>
          </cell>
          <cell r="R9">
            <v>2</v>
          </cell>
          <cell r="S9">
            <v>50</v>
          </cell>
          <cell r="T9">
            <v>19.480519480519479</v>
          </cell>
          <cell r="U9">
            <v>122</v>
          </cell>
          <cell r="V9">
            <v>214.28571428571428</v>
          </cell>
          <cell r="W9">
            <v>12</v>
          </cell>
          <cell r="X9">
            <v>72</v>
          </cell>
          <cell r="Y9">
            <v>18</v>
          </cell>
          <cell r="Z9">
            <v>0</v>
          </cell>
          <cell r="AA9" t="str">
            <v>9111100.png</v>
          </cell>
          <cell r="AB9">
            <v>2</v>
          </cell>
          <cell r="AC9">
            <v>1472</v>
          </cell>
          <cell r="AD9">
            <v>7.4319417866930735</v>
          </cell>
        </row>
        <row r="10">
          <cell r="A10">
            <v>9111108</v>
          </cell>
          <cell r="B10" t="str">
            <v>瞬狱·斩</v>
          </cell>
          <cell r="C10" t="str">
            <v>瞬狱·斩</v>
          </cell>
          <cell r="D10">
            <v>1</v>
          </cell>
          <cell r="E10">
            <v>14</v>
          </cell>
          <cell r="F10" t="str">
            <v>第8级，共造成231.4%点伤害</v>
          </cell>
          <cell r="G10">
            <v>1</v>
          </cell>
          <cell r="H10">
            <v>1</v>
          </cell>
          <cell r="I10">
            <v>8</v>
          </cell>
          <cell r="J10">
            <v>1</v>
          </cell>
          <cell r="K10">
            <v>21.038961038961038</v>
          </cell>
          <cell r="L10">
            <v>0</v>
          </cell>
          <cell r="M10">
            <v>9200</v>
          </cell>
          <cell r="N10">
            <v>1664</v>
          </cell>
          <cell r="O10">
            <v>1</v>
          </cell>
          <cell r="P10">
            <v>1</v>
          </cell>
          <cell r="Q10">
            <v>10</v>
          </cell>
          <cell r="R10">
            <v>2</v>
          </cell>
          <cell r="S10">
            <v>50</v>
          </cell>
          <cell r="T10">
            <v>19.480519480519479</v>
          </cell>
          <cell r="U10">
            <v>128</v>
          </cell>
          <cell r="V10">
            <v>214.28571428571428</v>
          </cell>
          <cell r="W10">
            <v>13</v>
          </cell>
          <cell r="X10">
            <v>85</v>
          </cell>
          <cell r="Y10">
            <v>18</v>
          </cell>
          <cell r="Z10">
            <v>0</v>
          </cell>
          <cell r="AA10" t="str">
            <v>9111100.png</v>
          </cell>
          <cell r="AB10">
            <v>2</v>
          </cell>
          <cell r="AC10">
            <v>1472</v>
          </cell>
          <cell r="AD10">
            <v>8.6014078644725025</v>
          </cell>
        </row>
        <row r="11">
          <cell r="A11">
            <v>9111109</v>
          </cell>
          <cell r="B11" t="str">
            <v>瞬狱·斩</v>
          </cell>
          <cell r="C11" t="str">
            <v>瞬狱·斩</v>
          </cell>
          <cell r="D11">
            <v>1</v>
          </cell>
          <cell r="E11">
            <v>16</v>
          </cell>
          <cell r="F11" t="str">
            <v>第9级，共造成233.6%点伤害</v>
          </cell>
          <cell r="G11">
            <v>1</v>
          </cell>
          <cell r="H11">
            <v>1</v>
          </cell>
          <cell r="I11">
            <v>9</v>
          </cell>
          <cell r="J11">
            <v>1</v>
          </cell>
          <cell r="K11">
            <v>21.233766233766232</v>
          </cell>
          <cell r="L11">
            <v>0</v>
          </cell>
          <cell r="M11">
            <v>9100</v>
          </cell>
          <cell r="N11">
            <v>1960</v>
          </cell>
          <cell r="O11">
            <v>1</v>
          </cell>
          <cell r="P11">
            <v>1</v>
          </cell>
          <cell r="Q11">
            <v>10</v>
          </cell>
          <cell r="R11">
            <v>2</v>
          </cell>
          <cell r="S11">
            <v>50</v>
          </cell>
          <cell r="T11">
            <v>19.480519480519479</v>
          </cell>
          <cell r="U11">
            <v>140</v>
          </cell>
          <cell r="V11">
            <v>214.28571428571428</v>
          </cell>
          <cell r="W11">
            <v>14</v>
          </cell>
          <cell r="X11">
            <v>99</v>
          </cell>
          <cell r="Y11">
            <v>18</v>
          </cell>
          <cell r="Z11">
            <v>0</v>
          </cell>
          <cell r="AA11" t="str">
            <v>9111100.png</v>
          </cell>
          <cell r="AB11">
            <v>2</v>
          </cell>
          <cell r="AC11">
            <v>1472</v>
          </cell>
          <cell r="AD11">
            <v>9.952250975499382</v>
          </cell>
        </row>
        <row r="12">
          <cell r="A12">
            <v>9111110</v>
          </cell>
          <cell r="B12" t="str">
            <v>瞬狱·斩</v>
          </cell>
          <cell r="C12" t="str">
            <v>瞬狱·斩</v>
          </cell>
          <cell r="D12">
            <v>1</v>
          </cell>
          <cell r="E12">
            <v>18</v>
          </cell>
          <cell r="F12" t="str">
            <v>第10级，共造成235.7%点伤害</v>
          </cell>
          <cell r="G12">
            <v>1</v>
          </cell>
          <cell r="H12">
            <v>1</v>
          </cell>
          <cell r="I12">
            <v>10</v>
          </cell>
          <cell r="J12">
            <v>1</v>
          </cell>
          <cell r="K12">
            <v>21.428571428571427</v>
          </cell>
          <cell r="L12">
            <v>0</v>
          </cell>
          <cell r="M12">
            <v>9000</v>
          </cell>
          <cell r="N12">
            <v>2280</v>
          </cell>
          <cell r="O12">
            <v>1</v>
          </cell>
          <cell r="P12">
            <v>1</v>
          </cell>
          <cell r="Q12">
            <v>10</v>
          </cell>
          <cell r="R12">
            <v>2</v>
          </cell>
          <cell r="S12">
            <v>50</v>
          </cell>
          <cell r="T12">
            <v>19.480519480519479</v>
          </cell>
          <cell r="U12">
            <v>152</v>
          </cell>
          <cell r="V12">
            <v>214.28571428571428</v>
          </cell>
          <cell r="W12">
            <v>15</v>
          </cell>
          <cell r="X12">
            <v>114</v>
          </cell>
          <cell r="Y12">
            <v>18</v>
          </cell>
          <cell r="Z12">
            <v>0</v>
          </cell>
          <cell r="AA12" t="str">
            <v>9111100.png</v>
          </cell>
          <cell r="AB12">
            <v>2</v>
          </cell>
          <cell r="AC12">
            <v>1472</v>
          </cell>
          <cell r="AD12">
            <v>11.512279054249317</v>
          </cell>
        </row>
        <row r="13">
          <cell r="A13">
            <v>9111111</v>
          </cell>
          <cell r="B13" t="str">
            <v>瞬狱·斩</v>
          </cell>
          <cell r="C13" t="str">
            <v>瞬狱·斩</v>
          </cell>
          <cell r="D13">
            <v>1</v>
          </cell>
          <cell r="E13">
            <v>19</v>
          </cell>
          <cell r="F13" t="str">
            <v>第11级，共造成237.9%点伤害</v>
          </cell>
          <cell r="G13">
            <v>1</v>
          </cell>
          <cell r="H13">
            <v>1</v>
          </cell>
          <cell r="I13">
            <v>11</v>
          </cell>
          <cell r="J13">
            <v>1</v>
          </cell>
          <cell r="K13">
            <v>21.623376623376622</v>
          </cell>
          <cell r="L13">
            <v>0</v>
          </cell>
          <cell r="M13">
            <v>8900</v>
          </cell>
          <cell r="N13">
            <v>2528</v>
          </cell>
          <cell r="O13">
            <v>1</v>
          </cell>
          <cell r="P13">
            <v>1</v>
          </cell>
          <cell r="Q13">
            <v>10</v>
          </cell>
          <cell r="R13">
            <v>2</v>
          </cell>
          <cell r="S13">
            <v>50</v>
          </cell>
          <cell r="T13">
            <v>19.480519480519479</v>
          </cell>
          <cell r="U13">
            <v>158</v>
          </cell>
          <cell r="V13">
            <v>214.28571428571428</v>
          </cell>
          <cell r="W13">
            <v>16</v>
          </cell>
          <cell r="X13">
            <v>130</v>
          </cell>
          <cell r="Y13">
            <v>18</v>
          </cell>
          <cell r="Z13">
            <v>0</v>
          </cell>
          <cell r="AA13" t="str">
            <v>9111100.png</v>
          </cell>
          <cell r="AB13">
            <v>2</v>
          </cell>
          <cell r="AC13">
            <v>1472</v>
          </cell>
          <cell r="AD13">
            <v>13.313523542402498</v>
          </cell>
        </row>
        <row r="14">
          <cell r="A14">
            <v>9111112</v>
          </cell>
          <cell r="B14" t="str">
            <v>瞬狱·斩</v>
          </cell>
          <cell r="C14" t="str">
            <v>瞬狱·斩</v>
          </cell>
          <cell r="D14">
            <v>1</v>
          </cell>
          <cell r="E14">
            <v>21</v>
          </cell>
          <cell r="F14" t="str">
            <v>第12级，共造成240%点伤害</v>
          </cell>
          <cell r="G14">
            <v>1</v>
          </cell>
          <cell r="H14">
            <v>1</v>
          </cell>
          <cell r="I14">
            <v>12</v>
          </cell>
          <cell r="J14">
            <v>1</v>
          </cell>
          <cell r="K14">
            <v>21.818181818181817</v>
          </cell>
          <cell r="L14">
            <v>0</v>
          </cell>
          <cell r="M14">
            <v>8800</v>
          </cell>
          <cell r="N14">
            <v>3780</v>
          </cell>
          <cell r="O14">
            <v>1</v>
          </cell>
          <cell r="P14">
            <v>1</v>
          </cell>
          <cell r="Q14">
            <v>10</v>
          </cell>
          <cell r="R14">
            <v>2</v>
          </cell>
          <cell r="S14">
            <v>50</v>
          </cell>
          <cell r="T14">
            <v>19.480519480519479</v>
          </cell>
          <cell r="U14">
            <v>210</v>
          </cell>
          <cell r="V14">
            <v>214.28571428571428</v>
          </cell>
          <cell r="W14">
            <v>18</v>
          </cell>
          <cell r="X14">
            <v>148</v>
          </cell>
          <cell r="Y14">
            <v>18</v>
          </cell>
          <cell r="Z14">
            <v>0</v>
          </cell>
          <cell r="AA14" t="str">
            <v>9111100.png</v>
          </cell>
          <cell r="AB14">
            <v>2</v>
          </cell>
          <cell r="AC14">
            <v>1472</v>
          </cell>
          <cell r="AD14">
            <v>15.392875871749435</v>
          </cell>
        </row>
        <row r="15">
          <cell r="A15">
            <v>9111113</v>
          </cell>
          <cell r="B15" t="str">
            <v>瞬狱·斩</v>
          </cell>
          <cell r="C15" t="str">
            <v>瞬狱·斩</v>
          </cell>
          <cell r="D15">
            <v>1</v>
          </cell>
          <cell r="E15">
            <v>22</v>
          </cell>
          <cell r="F15" t="str">
            <v>第13级，共造成242.1%点伤害</v>
          </cell>
          <cell r="G15">
            <v>1</v>
          </cell>
          <cell r="H15">
            <v>1</v>
          </cell>
          <cell r="I15">
            <v>13</v>
          </cell>
          <cell r="J15">
            <v>1</v>
          </cell>
          <cell r="K15">
            <v>22.012987012987011</v>
          </cell>
          <cell r="L15">
            <v>0</v>
          </cell>
          <cell r="M15">
            <v>8700</v>
          </cell>
          <cell r="N15">
            <v>4541</v>
          </cell>
          <cell r="O15">
            <v>1</v>
          </cell>
          <cell r="P15">
            <v>1</v>
          </cell>
          <cell r="Q15">
            <v>10</v>
          </cell>
          <cell r="R15">
            <v>2</v>
          </cell>
          <cell r="S15">
            <v>50</v>
          </cell>
          <cell r="T15">
            <v>19.480519480519479</v>
          </cell>
          <cell r="U15">
            <v>239</v>
          </cell>
          <cell r="V15">
            <v>214.28571428571428</v>
          </cell>
          <cell r="W15">
            <v>19</v>
          </cell>
          <cell r="X15">
            <v>167</v>
          </cell>
          <cell r="Y15">
            <v>18</v>
          </cell>
          <cell r="Z15">
            <v>0</v>
          </cell>
          <cell r="AA15" t="str">
            <v>9111100.png</v>
          </cell>
          <cell r="AB15">
            <v>2</v>
          </cell>
          <cell r="AC15">
            <v>1472</v>
          </cell>
          <cell r="AD15">
            <v>17.792819235127915</v>
          </cell>
        </row>
        <row r="16">
          <cell r="A16">
            <v>9111114</v>
          </cell>
          <cell r="B16" t="str">
            <v>瞬狱·斩</v>
          </cell>
          <cell r="C16" t="str">
            <v>瞬狱·斩</v>
          </cell>
          <cell r="D16">
            <v>1</v>
          </cell>
          <cell r="E16">
            <v>24</v>
          </cell>
          <cell r="F16" t="str">
            <v>第14级，共造成244.3%点伤害</v>
          </cell>
          <cell r="G16">
            <v>1</v>
          </cell>
          <cell r="H16">
            <v>1</v>
          </cell>
          <cell r="I16">
            <v>14</v>
          </cell>
          <cell r="J16">
            <v>1</v>
          </cell>
          <cell r="K16">
            <v>22.207792207792206</v>
          </cell>
          <cell r="L16">
            <v>0</v>
          </cell>
          <cell r="M16">
            <v>8600</v>
          </cell>
          <cell r="N16">
            <v>6040</v>
          </cell>
          <cell r="O16">
            <v>1</v>
          </cell>
          <cell r="P16">
            <v>1</v>
          </cell>
          <cell r="Q16">
            <v>10</v>
          </cell>
          <cell r="R16">
            <v>2</v>
          </cell>
          <cell r="S16">
            <v>50</v>
          </cell>
          <cell r="T16">
            <v>19.480519480519479</v>
          </cell>
          <cell r="U16">
            <v>302</v>
          </cell>
          <cell r="V16">
            <v>214.28571428571428</v>
          </cell>
          <cell r="W16">
            <v>20</v>
          </cell>
          <cell r="X16">
            <v>187</v>
          </cell>
          <cell r="Y16">
            <v>18</v>
          </cell>
          <cell r="Z16">
            <v>0</v>
          </cell>
          <cell r="AA16" t="str">
            <v>9111100.png</v>
          </cell>
          <cell r="AB16">
            <v>2</v>
          </cell>
          <cell r="AC16">
            <v>1472</v>
          </cell>
          <cell r="AD16">
            <v>20.562269830813104</v>
          </cell>
        </row>
        <row r="17">
          <cell r="A17">
            <v>9111115</v>
          </cell>
          <cell r="B17" t="str">
            <v>瞬狱·斩</v>
          </cell>
          <cell r="C17" t="str">
            <v>瞬狱·斩</v>
          </cell>
          <cell r="D17">
            <v>1</v>
          </cell>
          <cell r="E17">
            <v>25</v>
          </cell>
          <cell r="F17" t="str">
            <v>第15级，共造成246.4%点伤害</v>
          </cell>
          <cell r="G17">
            <v>1</v>
          </cell>
          <cell r="H17">
            <v>1</v>
          </cell>
          <cell r="I17">
            <v>15</v>
          </cell>
          <cell r="J17">
            <v>1</v>
          </cell>
          <cell r="K17">
            <v>22.402597402597401</v>
          </cell>
          <cell r="L17">
            <v>0</v>
          </cell>
          <cell r="M17">
            <v>8500</v>
          </cell>
          <cell r="N17">
            <v>7035</v>
          </cell>
          <cell r="O17">
            <v>1</v>
          </cell>
          <cell r="P17">
            <v>1</v>
          </cell>
          <cell r="Q17">
            <v>10</v>
          </cell>
          <cell r="R17">
            <v>2</v>
          </cell>
          <cell r="S17">
            <v>50</v>
          </cell>
          <cell r="T17">
            <v>19.480519480519479</v>
          </cell>
          <cell r="U17">
            <v>335</v>
          </cell>
          <cell r="V17">
            <v>214.28571428571428</v>
          </cell>
          <cell r="W17">
            <v>21</v>
          </cell>
          <cell r="X17">
            <v>208</v>
          </cell>
          <cell r="Y17">
            <v>18</v>
          </cell>
          <cell r="Z17">
            <v>0</v>
          </cell>
          <cell r="AA17" t="str">
            <v>9111100.png</v>
          </cell>
          <cell r="AB17">
            <v>2</v>
          </cell>
          <cell r="AC17">
            <v>1472</v>
          </cell>
          <cell r="AD17">
            <v>23.757543867279331</v>
          </cell>
        </row>
        <row r="18">
          <cell r="A18">
            <v>9111116</v>
          </cell>
          <cell r="B18" t="str">
            <v>瞬狱·斩</v>
          </cell>
          <cell r="C18" t="str">
            <v>瞬狱·斩</v>
          </cell>
          <cell r="D18">
            <v>1</v>
          </cell>
          <cell r="E18">
            <v>27</v>
          </cell>
          <cell r="F18" t="str">
            <v>第16级，共造成248.6%点伤害</v>
          </cell>
          <cell r="G18">
            <v>1</v>
          </cell>
          <cell r="H18">
            <v>1</v>
          </cell>
          <cell r="I18">
            <v>16</v>
          </cell>
          <cell r="J18">
            <v>1</v>
          </cell>
          <cell r="K18">
            <v>22.597402597402596</v>
          </cell>
          <cell r="L18">
            <v>0</v>
          </cell>
          <cell r="M18">
            <v>8400</v>
          </cell>
          <cell r="N18">
            <v>9338</v>
          </cell>
          <cell r="O18">
            <v>1</v>
          </cell>
          <cell r="P18">
            <v>1</v>
          </cell>
          <cell r="Q18">
            <v>10</v>
          </cell>
          <cell r="R18">
            <v>2</v>
          </cell>
          <cell r="S18">
            <v>50</v>
          </cell>
          <cell r="T18">
            <v>19.480519480519479</v>
          </cell>
          <cell r="U18">
            <v>406</v>
          </cell>
          <cell r="V18">
            <v>214.28571428571428</v>
          </cell>
          <cell r="W18">
            <v>23</v>
          </cell>
          <cell r="X18">
            <v>231</v>
          </cell>
          <cell r="Y18">
            <v>18</v>
          </cell>
          <cell r="Z18">
            <v>0</v>
          </cell>
          <cell r="AA18" t="str">
            <v>9111100.png</v>
          </cell>
          <cell r="AB18">
            <v>2</v>
          </cell>
          <cell r="AC18">
            <v>1472</v>
          </cell>
          <cell r="AD18">
            <v>27.443469026751888</v>
          </cell>
        </row>
        <row r="19">
          <cell r="A19">
            <v>9111117</v>
          </cell>
          <cell r="B19" t="str">
            <v>瞬狱·斩</v>
          </cell>
          <cell r="C19" t="str">
            <v>瞬狱·斩</v>
          </cell>
          <cell r="D19">
            <v>1</v>
          </cell>
          <cell r="E19">
            <v>29</v>
          </cell>
          <cell r="F19" t="str">
            <v>第17级，共造成250.7%点伤害</v>
          </cell>
          <cell r="G19">
            <v>1</v>
          </cell>
          <cell r="H19">
            <v>1</v>
          </cell>
          <cell r="I19">
            <v>17</v>
          </cell>
          <cell r="J19">
            <v>1</v>
          </cell>
          <cell r="K19">
            <v>22.79220779220779</v>
          </cell>
          <cell r="L19">
            <v>0</v>
          </cell>
          <cell r="M19">
            <v>8300</v>
          </cell>
          <cell r="N19">
            <v>12050</v>
          </cell>
          <cell r="O19">
            <v>1</v>
          </cell>
          <cell r="P19">
            <v>1</v>
          </cell>
          <cell r="Q19">
            <v>10</v>
          </cell>
          <cell r="R19">
            <v>2</v>
          </cell>
          <cell r="S19">
            <v>50</v>
          </cell>
          <cell r="T19">
            <v>19.480519480519479</v>
          </cell>
          <cell r="U19">
            <v>482</v>
          </cell>
          <cell r="V19">
            <v>214.28571428571428</v>
          </cell>
          <cell r="W19">
            <v>25</v>
          </cell>
          <cell r="X19">
            <v>256</v>
          </cell>
          <cell r="Y19">
            <v>18</v>
          </cell>
          <cell r="Z19">
            <v>0</v>
          </cell>
          <cell r="AA19" t="str">
            <v>9111100.png</v>
          </cell>
          <cell r="AB19">
            <v>2</v>
          </cell>
          <cell r="AC19">
            <v>1472</v>
          </cell>
          <cell r="AD19">
            <v>31.694661853027934</v>
          </cell>
        </row>
        <row r="20">
          <cell r="A20">
            <v>9111118</v>
          </cell>
          <cell r="B20" t="str">
            <v>瞬狱·斩</v>
          </cell>
          <cell r="C20" t="str">
            <v>瞬狱·斩</v>
          </cell>
          <cell r="D20">
            <v>1</v>
          </cell>
          <cell r="E20">
            <v>30</v>
          </cell>
          <cell r="F20" t="str">
            <v>第18级，共造成252.9%点伤害</v>
          </cell>
          <cell r="G20">
            <v>1</v>
          </cell>
          <cell r="H20">
            <v>1</v>
          </cell>
          <cell r="I20">
            <v>18</v>
          </cell>
          <cell r="J20">
            <v>1</v>
          </cell>
          <cell r="K20">
            <v>22.987012987012985</v>
          </cell>
          <cell r="L20">
            <v>0</v>
          </cell>
          <cell r="M20">
            <v>8200</v>
          </cell>
          <cell r="N20">
            <v>13572</v>
          </cell>
          <cell r="O20">
            <v>1</v>
          </cell>
          <cell r="P20">
            <v>1</v>
          </cell>
          <cell r="Q20">
            <v>10</v>
          </cell>
          <cell r="R20">
            <v>2</v>
          </cell>
          <cell r="S20">
            <v>50</v>
          </cell>
          <cell r="T20">
            <v>19.480519480519479</v>
          </cell>
          <cell r="U20">
            <v>522</v>
          </cell>
          <cell r="V20">
            <v>214.28571428571428</v>
          </cell>
          <cell r="W20">
            <v>26</v>
          </cell>
          <cell r="X20">
            <v>282</v>
          </cell>
          <cell r="Y20">
            <v>18</v>
          </cell>
          <cell r="Z20">
            <v>11</v>
          </cell>
          <cell r="AA20" t="str">
            <v>9111100.png</v>
          </cell>
          <cell r="AB20">
            <v>2</v>
          </cell>
          <cell r="AC20">
            <v>1472</v>
          </cell>
          <cell r="AD20">
            <v>36.596995703900703</v>
          </cell>
        </row>
        <row r="21">
          <cell r="A21">
            <v>9111119</v>
          </cell>
          <cell r="B21" t="str">
            <v>瞬狱·斩</v>
          </cell>
          <cell r="C21" t="str">
            <v>瞬狱·斩</v>
          </cell>
          <cell r="D21">
            <v>1</v>
          </cell>
          <cell r="E21">
            <v>32</v>
          </cell>
          <cell r="F21" t="str">
            <v>第19级，共造成255%点伤害</v>
          </cell>
          <cell r="G21">
            <v>1</v>
          </cell>
          <cell r="H21">
            <v>1</v>
          </cell>
          <cell r="I21">
            <v>19</v>
          </cell>
          <cell r="J21">
            <v>1</v>
          </cell>
          <cell r="K21">
            <v>23.18181818181818</v>
          </cell>
          <cell r="L21">
            <v>0</v>
          </cell>
          <cell r="M21">
            <v>8100</v>
          </cell>
          <cell r="N21">
            <v>16968</v>
          </cell>
          <cell r="O21">
            <v>1</v>
          </cell>
          <cell r="P21">
            <v>1</v>
          </cell>
          <cell r="Q21">
            <v>10</v>
          </cell>
          <cell r="R21">
            <v>2</v>
          </cell>
          <cell r="S21">
            <v>50</v>
          </cell>
          <cell r="T21">
            <v>19.480519480519479</v>
          </cell>
          <cell r="U21">
            <v>606</v>
          </cell>
          <cell r="V21">
            <v>214.28571428571428</v>
          </cell>
          <cell r="W21">
            <v>28</v>
          </cell>
          <cell r="X21">
            <v>310</v>
          </cell>
          <cell r="Y21">
            <v>18</v>
          </cell>
          <cell r="Z21">
            <v>12</v>
          </cell>
          <cell r="AA21" t="str">
            <v>9111100.png</v>
          </cell>
          <cell r="AB21">
            <v>2</v>
          </cell>
          <cell r="AC21">
            <v>1472</v>
          </cell>
          <cell r="AD21">
            <v>42.249287551048432</v>
          </cell>
        </row>
        <row r="22">
          <cell r="A22">
            <v>9111120</v>
          </cell>
          <cell r="B22" t="str">
            <v>瞬狱·斩</v>
          </cell>
          <cell r="C22" t="str">
            <v>瞬狱·斩</v>
          </cell>
          <cell r="D22">
            <v>1</v>
          </cell>
          <cell r="E22">
            <v>33</v>
          </cell>
          <cell r="F22" t="str">
            <v>第20级，共造成257.1%点伤害</v>
          </cell>
          <cell r="G22">
            <v>1</v>
          </cell>
          <cell r="H22">
            <v>1</v>
          </cell>
          <cell r="I22">
            <v>20</v>
          </cell>
          <cell r="J22">
            <v>1</v>
          </cell>
          <cell r="K22">
            <v>23.376623376623375</v>
          </cell>
          <cell r="L22">
            <v>0</v>
          </cell>
          <cell r="M22">
            <v>8000</v>
          </cell>
          <cell r="N22">
            <v>19530</v>
          </cell>
          <cell r="O22">
            <v>1</v>
          </cell>
          <cell r="P22">
            <v>1</v>
          </cell>
          <cell r="Q22">
            <v>10</v>
          </cell>
          <cell r="R22">
            <v>2</v>
          </cell>
          <cell r="S22">
            <v>50</v>
          </cell>
          <cell r="T22">
            <v>19.480519480519479</v>
          </cell>
          <cell r="U22">
            <v>651</v>
          </cell>
          <cell r="V22">
            <v>214.28571428571428</v>
          </cell>
          <cell r="W22">
            <v>30</v>
          </cell>
          <cell r="X22">
            <v>340</v>
          </cell>
          <cell r="Y22">
            <v>18</v>
          </cell>
          <cell r="Z22">
            <v>12</v>
          </cell>
          <cell r="AA22" t="str">
            <v>9111100.png</v>
          </cell>
          <cell r="AB22">
            <v>2</v>
          </cell>
          <cell r="AC22">
            <v>1472</v>
          </cell>
          <cell r="AD22">
            <v>48.765236089094543</v>
          </cell>
        </row>
        <row r="23">
          <cell r="A23">
            <v>9111121</v>
          </cell>
          <cell r="B23" t="str">
            <v>瞬狱·斩</v>
          </cell>
          <cell r="C23" t="str">
            <v>瞬狱·斩</v>
          </cell>
          <cell r="D23">
            <v>1</v>
          </cell>
          <cell r="E23">
            <v>35</v>
          </cell>
          <cell r="F23" t="str">
            <v>第21级，共造成259.3%点伤害</v>
          </cell>
          <cell r="G23">
            <v>1</v>
          </cell>
          <cell r="H23">
            <v>1</v>
          </cell>
          <cell r="I23">
            <v>21</v>
          </cell>
          <cell r="J23">
            <v>1</v>
          </cell>
          <cell r="K23">
            <v>23.571428571428569</v>
          </cell>
          <cell r="L23">
            <v>0</v>
          </cell>
          <cell r="M23">
            <v>7900</v>
          </cell>
          <cell r="N23">
            <v>24519</v>
          </cell>
          <cell r="O23">
            <v>1</v>
          </cell>
          <cell r="P23">
            <v>1</v>
          </cell>
          <cell r="Q23">
            <v>10</v>
          </cell>
          <cell r="R23">
            <v>2</v>
          </cell>
          <cell r="S23">
            <v>50</v>
          </cell>
          <cell r="T23">
            <v>19.480519480519479</v>
          </cell>
          <cell r="U23">
            <v>743</v>
          </cell>
          <cell r="V23">
            <v>214.28571428571428</v>
          </cell>
          <cell r="W23">
            <v>33</v>
          </cell>
          <cell r="X23">
            <v>373</v>
          </cell>
          <cell r="Y23">
            <v>18</v>
          </cell>
          <cell r="Z23">
            <v>14</v>
          </cell>
          <cell r="AA23" t="str">
            <v>9111100.png</v>
          </cell>
          <cell r="AB23">
            <v>2</v>
          </cell>
          <cell r="AC23">
            <v>1472</v>
          </cell>
          <cell r="AD23">
            <v>56.275648409394762</v>
          </cell>
        </row>
        <row r="24">
          <cell r="A24">
            <v>9111122</v>
          </cell>
          <cell r="B24" t="str">
            <v>瞬狱·斩</v>
          </cell>
          <cell r="C24" t="str">
            <v>瞬狱·斩</v>
          </cell>
          <cell r="D24">
            <v>1</v>
          </cell>
          <cell r="E24">
            <v>36</v>
          </cell>
          <cell r="F24" t="str">
            <v>第22级，共造成261.4%点伤害</v>
          </cell>
          <cell r="G24">
            <v>1</v>
          </cell>
          <cell r="H24">
            <v>1</v>
          </cell>
          <cell r="I24">
            <v>22</v>
          </cell>
          <cell r="J24">
            <v>1</v>
          </cell>
          <cell r="K24">
            <v>23.766233766233764</v>
          </cell>
          <cell r="L24">
            <v>0</v>
          </cell>
          <cell r="M24">
            <v>7800</v>
          </cell>
          <cell r="N24">
            <v>27685</v>
          </cell>
          <cell r="O24">
            <v>1</v>
          </cell>
          <cell r="P24">
            <v>1</v>
          </cell>
          <cell r="Q24">
            <v>10</v>
          </cell>
          <cell r="R24">
            <v>2</v>
          </cell>
          <cell r="S24">
            <v>50</v>
          </cell>
          <cell r="T24">
            <v>19.480519480519479</v>
          </cell>
          <cell r="U24">
            <v>791</v>
          </cell>
          <cell r="V24">
            <v>214.28571428571428</v>
          </cell>
          <cell r="W24">
            <v>35</v>
          </cell>
          <cell r="X24">
            <v>408</v>
          </cell>
          <cell r="Y24">
            <v>18</v>
          </cell>
          <cell r="Z24">
            <v>14</v>
          </cell>
          <cell r="AA24" t="str">
            <v>9111100.png</v>
          </cell>
          <cell r="AB24">
            <v>2</v>
          </cell>
          <cell r="AC24">
            <v>1472</v>
          </cell>
          <cell r="AD24">
            <v>64.930997993155671</v>
          </cell>
        </row>
        <row r="25">
          <cell r="A25">
            <v>9111123</v>
          </cell>
          <cell r="B25" t="str">
            <v>瞬狱·斩</v>
          </cell>
          <cell r="C25" t="str">
            <v>瞬狱·斩</v>
          </cell>
          <cell r="D25">
            <v>1</v>
          </cell>
          <cell r="E25">
            <v>38</v>
          </cell>
          <cell r="F25" t="str">
            <v>第23级，共造成263.6%点伤害</v>
          </cell>
          <cell r="G25">
            <v>1</v>
          </cell>
          <cell r="H25">
            <v>1</v>
          </cell>
          <cell r="I25">
            <v>23</v>
          </cell>
          <cell r="J25">
            <v>1</v>
          </cell>
          <cell r="K25">
            <v>23.961038961038959</v>
          </cell>
          <cell r="L25">
            <v>0</v>
          </cell>
          <cell r="M25">
            <v>7700</v>
          </cell>
          <cell r="N25">
            <v>33004</v>
          </cell>
          <cell r="O25">
            <v>1</v>
          </cell>
          <cell r="P25">
            <v>1</v>
          </cell>
          <cell r="Q25">
            <v>10</v>
          </cell>
          <cell r="R25">
            <v>2</v>
          </cell>
          <cell r="S25">
            <v>50</v>
          </cell>
          <cell r="T25">
            <v>19.480519480519479</v>
          </cell>
          <cell r="U25">
            <v>892</v>
          </cell>
          <cell r="V25">
            <v>214.28571428571428</v>
          </cell>
          <cell r="W25">
            <v>37</v>
          </cell>
          <cell r="X25">
            <v>445</v>
          </cell>
          <cell r="Y25">
            <v>18</v>
          </cell>
          <cell r="Z25">
            <v>15</v>
          </cell>
          <cell r="AA25" t="str">
            <v>9111100.png</v>
          </cell>
          <cell r="AB25">
            <v>2</v>
          </cell>
          <cell r="AC25">
            <v>1472</v>
          </cell>
          <cell r="AD25">
            <v>74.904363086119218</v>
          </cell>
        </row>
        <row r="26">
          <cell r="A26">
            <v>9111124</v>
          </cell>
          <cell r="B26" t="str">
            <v>瞬狱·斩</v>
          </cell>
          <cell r="C26" t="str">
            <v>瞬狱·斩</v>
          </cell>
          <cell r="D26">
            <v>1</v>
          </cell>
          <cell r="E26">
            <v>39</v>
          </cell>
          <cell r="F26" t="str">
            <v>第24级，共造成265.7%点伤害</v>
          </cell>
          <cell r="G26">
            <v>1</v>
          </cell>
          <cell r="H26">
            <v>1</v>
          </cell>
          <cell r="I26">
            <v>24</v>
          </cell>
          <cell r="J26">
            <v>1</v>
          </cell>
          <cell r="K26">
            <v>24.155844155844154</v>
          </cell>
          <cell r="L26">
            <v>0</v>
          </cell>
          <cell r="M26">
            <v>7600</v>
          </cell>
          <cell r="N26">
            <v>37760</v>
          </cell>
          <cell r="O26">
            <v>1</v>
          </cell>
          <cell r="P26">
            <v>1</v>
          </cell>
          <cell r="Q26">
            <v>10</v>
          </cell>
          <cell r="R26">
            <v>2</v>
          </cell>
          <cell r="S26">
            <v>50</v>
          </cell>
          <cell r="T26">
            <v>19.480519480519479</v>
          </cell>
          <cell r="U26">
            <v>944</v>
          </cell>
          <cell r="V26">
            <v>214.28571428571428</v>
          </cell>
          <cell r="W26">
            <v>40</v>
          </cell>
          <cell r="X26">
            <v>485</v>
          </cell>
          <cell r="Y26">
            <v>18</v>
          </cell>
          <cell r="Z26">
            <v>16</v>
          </cell>
          <cell r="AA26" t="str">
            <v>9111100.png</v>
          </cell>
          <cell r="AB26">
            <v>2</v>
          </cell>
          <cell r="AC26">
            <v>1472</v>
          </cell>
          <cell r="AD26">
            <v>86.394801751754272</v>
          </cell>
        </row>
        <row r="27">
          <cell r="A27">
            <v>9111125</v>
          </cell>
          <cell r="B27" t="str">
            <v>瞬狱·斩</v>
          </cell>
          <cell r="C27" t="str">
            <v>瞬狱·斩</v>
          </cell>
          <cell r="D27">
            <v>1</v>
          </cell>
          <cell r="E27">
            <v>41</v>
          </cell>
          <cell r="F27" t="str">
            <v>第25级，共造成267.9%点伤害</v>
          </cell>
          <cell r="G27">
            <v>1</v>
          </cell>
          <cell r="H27">
            <v>1</v>
          </cell>
          <cell r="I27">
            <v>25</v>
          </cell>
          <cell r="J27">
            <v>1</v>
          </cell>
          <cell r="K27">
            <v>24.350649350649348</v>
          </cell>
          <cell r="L27">
            <v>0</v>
          </cell>
          <cell r="M27">
            <v>7500</v>
          </cell>
          <cell r="N27">
            <v>45279</v>
          </cell>
          <cell r="O27">
            <v>1</v>
          </cell>
          <cell r="P27">
            <v>1</v>
          </cell>
          <cell r="Q27">
            <v>10</v>
          </cell>
          <cell r="R27">
            <v>2</v>
          </cell>
          <cell r="S27">
            <v>50</v>
          </cell>
          <cell r="T27">
            <v>19.480519480519479</v>
          </cell>
          <cell r="U27">
            <v>1053</v>
          </cell>
          <cell r="V27">
            <v>214.28571428571428</v>
          </cell>
          <cell r="W27">
            <v>43</v>
          </cell>
          <cell r="X27">
            <v>528</v>
          </cell>
          <cell r="Y27">
            <v>18</v>
          </cell>
          <cell r="Z27">
            <v>18</v>
          </cell>
          <cell r="AA27" t="str">
            <v>9111100.png</v>
          </cell>
          <cell r="AB27">
            <v>2</v>
          </cell>
          <cell r="AC27">
            <v>1472</v>
          </cell>
          <cell r="AD27">
            <v>99.631228197477498</v>
          </cell>
        </row>
        <row r="28">
          <cell r="A28">
            <v>9111126</v>
          </cell>
          <cell r="B28" t="str">
            <v>瞬狱·斩</v>
          </cell>
          <cell r="C28" t="str">
            <v>瞬狱·斩</v>
          </cell>
          <cell r="D28">
            <v>1</v>
          </cell>
          <cell r="E28">
            <v>43</v>
          </cell>
          <cell r="F28" t="str">
            <v>第26级，共造成270%点伤害</v>
          </cell>
          <cell r="G28">
            <v>1</v>
          </cell>
          <cell r="H28">
            <v>1</v>
          </cell>
          <cell r="I28">
            <v>26</v>
          </cell>
          <cell r="J28">
            <v>1</v>
          </cell>
          <cell r="K28">
            <v>24.545454545454543</v>
          </cell>
          <cell r="L28">
            <v>0</v>
          </cell>
          <cell r="M28">
            <v>7400</v>
          </cell>
          <cell r="N28">
            <v>53682</v>
          </cell>
          <cell r="O28">
            <v>1</v>
          </cell>
          <cell r="P28">
            <v>1</v>
          </cell>
          <cell r="Q28">
            <v>10</v>
          </cell>
          <cell r="R28">
            <v>2</v>
          </cell>
          <cell r="S28">
            <v>50</v>
          </cell>
          <cell r="T28">
            <v>19.480519480519479</v>
          </cell>
          <cell r="U28">
            <v>1167</v>
          </cell>
          <cell r="V28">
            <v>214.28571428571428</v>
          </cell>
          <cell r="W28">
            <v>46</v>
          </cell>
          <cell r="X28">
            <v>574</v>
          </cell>
          <cell r="Y28">
            <v>18</v>
          </cell>
          <cell r="Z28">
            <v>19</v>
          </cell>
          <cell r="AA28" t="str">
            <v>9111100.png</v>
          </cell>
          <cell r="AB28">
            <v>2</v>
          </cell>
          <cell r="AC28">
            <v>1472</v>
          </cell>
          <cell r="AD28">
            <v>114.87686448452378</v>
          </cell>
        </row>
        <row r="29">
          <cell r="A29">
            <v>9111127</v>
          </cell>
          <cell r="B29" t="str">
            <v>瞬狱·斩</v>
          </cell>
          <cell r="C29" t="str">
            <v>瞬狱·斩</v>
          </cell>
          <cell r="D29">
            <v>1</v>
          </cell>
          <cell r="E29">
            <v>44</v>
          </cell>
          <cell r="F29" t="str">
            <v>第27级，共造成272.1%点伤害</v>
          </cell>
          <cell r="G29">
            <v>1</v>
          </cell>
          <cell r="H29">
            <v>1</v>
          </cell>
          <cell r="I29">
            <v>27</v>
          </cell>
          <cell r="J29">
            <v>1</v>
          </cell>
          <cell r="K29">
            <v>24.740259740259738</v>
          </cell>
          <cell r="L29">
            <v>0</v>
          </cell>
          <cell r="M29">
            <v>7300</v>
          </cell>
          <cell r="N29">
            <v>60074</v>
          </cell>
          <cell r="O29">
            <v>1</v>
          </cell>
          <cell r="P29">
            <v>1</v>
          </cell>
          <cell r="Q29">
            <v>10</v>
          </cell>
          <cell r="R29">
            <v>2</v>
          </cell>
          <cell r="S29">
            <v>50</v>
          </cell>
          <cell r="T29">
            <v>19.480519480519479</v>
          </cell>
          <cell r="U29">
            <v>1226</v>
          </cell>
          <cell r="V29">
            <v>214.28571428571428</v>
          </cell>
          <cell r="W29">
            <v>49</v>
          </cell>
          <cell r="X29">
            <v>623</v>
          </cell>
          <cell r="Y29">
            <v>18</v>
          </cell>
          <cell r="Z29">
            <v>20</v>
          </cell>
          <cell r="AA29" t="str">
            <v>9111100.png</v>
          </cell>
          <cell r="AB29">
            <v>2</v>
          </cell>
          <cell r="AC29">
            <v>1472</v>
          </cell>
          <cell r="AD29">
            <v>132.43435264506115</v>
          </cell>
        </row>
        <row r="30">
          <cell r="A30">
            <v>9111128</v>
          </cell>
          <cell r="B30" t="str">
            <v>瞬狱·斩</v>
          </cell>
          <cell r="C30" t="str">
            <v>瞬狱·斩</v>
          </cell>
          <cell r="D30">
            <v>1</v>
          </cell>
          <cell r="E30">
            <v>46</v>
          </cell>
          <cell r="F30" t="str">
            <v>第28级，共造成274.3%点伤害</v>
          </cell>
          <cell r="G30">
            <v>1</v>
          </cell>
          <cell r="H30">
            <v>1</v>
          </cell>
          <cell r="I30">
            <v>28</v>
          </cell>
          <cell r="J30">
            <v>1</v>
          </cell>
          <cell r="K30">
            <v>24.935064935064933</v>
          </cell>
          <cell r="L30">
            <v>0</v>
          </cell>
          <cell r="M30">
            <v>7200</v>
          </cell>
          <cell r="N30">
            <v>70148</v>
          </cell>
          <cell r="O30">
            <v>1</v>
          </cell>
          <cell r="P30">
            <v>1</v>
          </cell>
          <cell r="Q30">
            <v>10</v>
          </cell>
          <cell r="R30">
            <v>2</v>
          </cell>
          <cell r="S30">
            <v>50</v>
          </cell>
          <cell r="T30">
            <v>19.480519480519479</v>
          </cell>
          <cell r="U30">
            <v>1349</v>
          </cell>
          <cell r="V30">
            <v>214.28571428571428</v>
          </cell>
          <cell r="W30">
            <v>52</v>
          </cell>
          <cell r="X30">
            <v>675</v>
          </cell>
          <cell r="Y30">
            <v>18</v>
          </cell>
          <cell r="Z30">
            <v>21</v>
          </cell>
          <cell r="AA30" t="str">
            <v>9111100.png</v>
          </cell>
          <cell r="AB30">
            <v>2</v>
          </cell>
          <cell r="AC30">
            <v>1472</v>
          </cell>
          <cell r="AD30">
            <v>152.65162474438375</v>
          </cell>
        </row>
        <row r="31">
          <cell r="A31">
            <v>9111129</v>
          </cell>
          <cell r="B31" t="str">
            <v>瞬狱·斩</v>
          </cell>
          <cell r="C31" t="str">
            <v>瞬狱·斩</v>
          </cell>
          <cell r="D31">
            <v>1</v>
          </cell>
          <cell r="E31">
            <v>47</v>
          </cell>
          <cell r="F31" t="str">
            <v>第29级，共造成276.4%点伤害</v>
          </cell>
          <cell r="G31">
            <v>1</v>
          </cell>
          <cell r="H31">
            <v>1</v>
          </cell>
          <cell r="I31">
            <v>29</v>
          </cell>
          <cell r="J31">
            <v>1</v>
          </cell>
          <cell r="K31">
            <v>25.129870129870127</v>
          </cell>
          <cell r="L31">
            <v>0</v>
          </cell>
          <cell r="M31">
            <v>7100</v>
          </cell>
          <cell r="N31">
            <v>79072</v>
          </cell>
          <cell r="O31">
            <v>1</v>
          </cell>
          <cell r="P31">
            <v>1</v>
          </cell>
          <cell r="Q31">
            <v>10</v>
          </cell>
          <cell r="R31">
            <v>2</v>
          </cell>
          <cell r="S31">
            <v>50</v>
          </cell>
          <cell r="T31">
            <v>19.480519480519479</v>
          </cell>
          <cell r="U31">
            <v>1412</v>
          </cell>
          <cell r="V31">
            <v>214.28571428571428</v>
          </cell>
          <cell r="W31">
            <v>56</v>
          </cell>
          <cell r="X31">
            <v>731</v>
          </cell>
          <cell r="Y31">
            <v>18</v>
          </cell>
          <cell r="Z31">
            <v>23</v>
          </cell>
          <cell r="AA31" t="str">
            <v>9111100.png</v>
          </cell>
          <cell r="AB31">
            <v>2</v>
          </cell>
          <cell r="AC31">
            <v>1472</v>
          </cell>
          <cell r="AD31">
            <v>175.92864277574353</v>
          </cell>
        </row>
        <row r="32">
          <cell r="A32">
            <v>9111130</v>
          </cell>
          <cell r="B32" t="str">
            <v>瞬狱·斩</v>
          </cell>
          <cell r="C32" t="str">
            <v>瞬狱·斩</v>
          </cell>
          <cell r="D32">
            <v>1</v>
          </cell>
          <cell r="E32">
            <v>49</v>
          </cell>
          <cell r="F32" t="str">
            <v>第30级，共造成278.6%点伤害</v>
          </cell>
          <cell r="G32">
            <v>1</v>
          </cell>
          <cell r="H32">
            <v>1</v>
          </cell>
          <cell r="I32">
            <v>30</v>
          </cell>
          <cell r="J32">
            <v>1</v>
          </cell>
          <cell r="K32">
            <v>25.324675324675322</v>
          </cell>
          <cell r="L32">
            <v>0</v>
          </cell>
          <cell r="M32">
            <v>7000</v>
          </cell>
          <cell r="N32">
            <v>92580</v>
          </cell>
          <cell r="O32">
            <v>1</v>
          </cell>
          <cell r="P32">
            <v>1</v>
          </cell>
          <cell r="Q32">
            <v>10</v>
          </cell>
          <cell r="R32">
            <v>2</v>
          </cell>
          <cell r="S32">
            <v>50</v>
          </cell>
          <cell r="T32">
            <v>19.480519480519479</v>
          </cell>
          <cell r="U32">
            <v>1543</v>
          </cell>
          <cell r="V32">
            <v>214.28571428571428</v>
          </cell>
          <cell r="W32">
            <v>60</v>
          </cell>
          <cell r="X32">
            <v>791</v>
          </cell>
          <cell r="Y32">
            <v>18</v>
          </cell>
          <cell r="Z32">
            <v>24</v>
          </cell>
          <cell r="AA32" t="str">
            <v>9111100.png</v>
          </cell>
          <cell r="AB32">
            <v>2</v>
          </cell>
          <cell r="AC32">
            <v>1472</v>
          </cell>
          <cell r="AD32">
            <v>202.72513672895499</v>
          </cell>
        </row>
        <row r="33">
          <cell r="A33">
            <v>9111131</v>
          </cell>
          <cell r="B33" t="str">
            <v>瞬狱·斩</v>
          </cell>
          <cell r="C33" t="str">
            <v>瞬狱·斩</v>
          </cell>
          <cell r="D33">
            <v>1</v>
          </cell>
          <cell r="E33">
            <v>50</v>
          </cell>
          <cell r="F33" t="str">
            <v>第31级，共造成280.7%点伤害</v>
          </cell>
          <cell r="G33">
            <v>1</v>
          </cell>
          <cell r="H33">
            <v>1</v>
          </cell>
          <cell r="I33">
            <v>31</v>
          </cell>
          <cell r="J33">
            <v>1</v>
          </cell>
          <cell r="K33">
            <v>25.519480519480517</v>
          </cell>
          <cell r="L33">
            <v>0</v>
          </cell>
          <cell r="M33">
            <v>6900</v>
          </cell>
          <cell r="N33">
            <v>103040</v>
          </cell>
          <cell r="O33">
            <v>1</v>
          </cell>
          <cell r="P33">
            <v>1</v>
          </cell>
          <cell r="Q33">
            <v>10</v>
          </cell>
          <cell r="R33">
            <v>2</v>
          </cell>
          <cell r="S33">
            <v>50</v>
          </cell>
          <cell r="T33">
            <v>19.480519480519479</v>
          </cell>
          <cell r="U33">
            <v>1610</v>
          </cell>
          <cell r="V33">
            <v>214.28571428571428</v>
          </cell>
          <cell r="W33">
            <v>64</v>
          </cell>
          <cell r="X33">
            <v>855</v>
          </cell>
          <cell r="Y33">
            <v>18</v>
          </cell>
          <cell r="Z33">
            <v>26</v>
          </cell>
          <cell r="AA33" t="str">
            <v>9111100.png</v>
          </cell>
          <cell r="AB33">
            <v>2</v>
          </cell>
          <cell r="AC33">
            <v>1472</v>
          </cell>
          <cell r="AD33">
            <v>233.56948803885263</v>
          </cell>
        </row>
        <row r="34">
          <cell r="A34">
            <v>9111132</v>
          </cell>
          <cell r="B34" t="str">
            <v>瞬狱·斩</v>
          </cell>
          <cell r="C34" t="str">
            <v>瞬狱·斩</v>
          </cell>
          <cell r="D34">
            <v>1</v>
          </cell>
          <cell r="E34">
            <v>52</v>
          </cell>
          <cell r="F34" t="str">
            <v>第32级，共造成282.9%点伤害</v>
          </cell>
          <cell r="G34">
            <v>1</v>
          </cell>
          <cell r="H34">
            <v>1</v>
          </cell>
          <cell r="I34">
            <v>32</v>
          </cell>
          <cell r="J34">
            <v>1</v>
          </cell>
          <cell r="K34">
            <v>25.714285714285712</v>
          </cell>
          <cell r="L34">
            <v>0</v>
          </cell>
          <cell r="M34">
            <v>6800</v>
          </cell>
          <cell r="N34">
            <v>120681</v>
          </cell>
          <cell r="O34">
            <v>1</v>
          </cell>
          <cell r="P34">
            <v>1</v>
          </cell>
          <cell r="Q34">
            <v>10</v>
          </cell>
          <cell r="R34">
            <v>2</v>
          </cell>
          <cell r="S34">
            <v>50</v>
          </cell>
          <cell r="T34">
            <v>19.480519480519479</v>
          </cell>
          <cell r="U34">
            <v>1749</v>
          </cell>
          <cell r="V34">
            <v>214.28571428571428</v>
          </cell>
          <cell r="W34">
            <v>69</v>
          </cell>
          <cell r="X34">
            <v>924</v>
          </cell>
          <cell r="Y34">
            <v>18</v>
          </cell>
          <cell r="Z34">
            <v>28</v>
          </cell>
          <cell r="AA34" t="str">
            <v>9111100.png</v>
          </cell>
          <cell r="AB34">
            <v>2</v>
          </cell>
          <cell r="AC34">
            <v>1472</v>
          </cell>
          <cell r="AD34">
            <v>269.06892724830328</v>
          </cell>
        </row>
        <row r="35">
          <cell r="A35">
            <v>9111133</v>
          </cell>
          <cell r="B35" t="str">
            <v>瞬狱·斩</v>
          </cell>
          <cell r="C35" t="str">
            <v>瞬狱·斩</v>
          </cell>
          <cell r="D35">
            <v>1</v>
          </cell>
          <cell r="E35">
            <v>53</v>
          </cell>
          <cell r="F35" t="str">
            <v>第33级，共造成285%点伤害</v>
          </cell>
          <cell r="G35">
            <v>1</v>
          </cell>
          <cell r="H35">
            <v>1</v>
          </cell>
          <cell r="I35">
            <v>33</v>
          </cell>
          <cell r="J35">
            <v>1</v>
          </cell>
          <cell r="K35">
            <v>25.909090909090907</v>
          </cell>
          <cell r="L35">
            <v>0</v>
          </cell>
          <cell r="M35">
            <v>6700</v>
          </cell>
          <cell r="N35">
            <v>134680</v>
          </cell>
          <cell r="O35">
            <v>1</v>
          </cell>
          <cell r="P35">
            <v>1</v>
          </cell>
          <cell r="Q35">
            <v>10</v>
          </cell>
          <cell r="R35">
            <v>2</v>
          </cell>
          <cell r="S35">
            <v>50</v>
          </cell>
          <cell r="T35">
            <v>19.480519480519479</v>
          </cell>
          <cell r="U35">
            <v>1820</v>
          </cell>
          <cell r="V35">
            <v>214.28571428571428</v>
          </cell>
          <cell r="W35">
            <v>74</v>
          </cell>
          <cell r="X35">
            <v>998</v>
          </cell>
          <cell r="Y35">
            <v>18</v>
          </cell>
          <cell r="Z35">
            <v>30</v>
          </cell>
          <cell r="AA35" t="str">
            <v>9111100.png</v>
          </cell>
          <cell r="AB35">
            <v>2</v>
          </cell>
          <cell r="AC35">
            <v>1472</v>
          </cell>
          <cell r="AD35">
            <v>309.92123951646073</v>
          </cell>
        </row>
        <row r="36">
          <cell r="A36">
            <v>9111134</v>
          </cell>
          <cell r="B36" t="str">
            <v>瞬狱·斩</v>
          </cell>
          <cell r="C36" t="str">
            <v>瞬狱·斩</v>
          </cell>
          <cell r="D36">
            <v>1</v>
          </cell>
          <cell r="E36">
            <v>55</v>
          </cell>
          <cell r="F36" t="str">
            <v>第34级，共造成287.1%点伤害</v>
          </cell>
          <cell r="G36">
            <v>1</v>
          </cell>
          <cell r="H36">
            <v>1</v>
          </cell>
          <cell r="I36">
            <v>34</v>
          </cell>
          <cell r="J36">
            <v>1</v>
          </cell>
          <cell r="K36">
            <v>26.103896103896101</v>
          </cell>
          <cell r="L36">
            <v>0</v>
          </cell>
          <cell r="M36">
            <v>6600</v>
          </cell>
          <cell r="N36">
            <v>155393</v>
          </cell>
          <cell r="O36">
            <v>1</v>
          </cell>
          <cell r="P36">
            <v>1</v>
          </cell>
          <cell r="Q36">
            <v>10</v>
          </cell>
          <cell r="R36">
            <v>2</v>
          </cell>
          <cell r="S36">
            <v>50</v>
          </cell>
          <cell r="T36">
            <v>19.480519480519479</v>
          </cell>
          <cell r="U36">
            <v>1967</v>
          </cell>
          <cell r="V36">
            <v>214.28571428571428</v>
          </cell>
          <cell r="W36">
            <v>79</v>
          </cell>
          <cell r="X36">
            <v>1077</v>
          </cell>
          <cell r="Y36">
            <v>18</v>
          </cell>
          <cell r="Z36">
            <v>32</v>
          </cell>
          <cell r="AA36" t="str">
            <v>9111100.png</v>
          </cell>
          <cell r="AB36">
            <v>2</v>
          </cell>
          <cell r="AC36">
            <v>1472</v>
          </cell>
          <cell r="AD36">
            <v>356.92820002874521</v>
          </cell>
        </row>
        <row r="37">
          <cell r="A37">
            <v>9111135</v>
          </cell>
          <cell r="B37" t="str">
            <v>瞬狱·斩</v>
          </cell>
          <cell r="C37" t="str">
            <v>瞬狱·斩</v>
          </cell>
          <cell r="D37">
            <v>1</v>
          </cell>
          <cell r="E37">
            <v>57</v>
          </cell>
          <cell r="F37" t="str">
            <v>第35级，共造成289.3%点伤害</v>
          </cell>
          <cell r="G37">
            <v>1</v>
          </cell>
          <cell r="H37">
            <v>1</v>
          </cell>
          <cell r="I37">
            <v>35</v>
          </cell>
          <cell r="J37">
            <v>1</v>
          </cell>
          <cell r="K37">
            <v>26.298701298701296</v>
          </cell>
          <cell r="L37">
            <v>0</v>
          </cell>
          <cell r="M37">
            <v>6500</v>
          </cell>
          <cell r="N37">
            <v>177996</v>
          </cell>
          <cell r="O37">
            <v>1</v>
          </cell>
          <cell r="P37">
            <v>1</v>
          </cell>
          <cell r="Q37">
            <v>10</v>
          </cell>
          <cell r="R37">
            <v>2</v>
          </cell>
          <cell r="S37">
            <v>50</v>
          </cell>
          <cell r="T37">
            <v>19.480519480519479</v>
          </cell>
          <cell r="U37">
            <v>2119</v>
          </cell>
          <cell r="V37">
            <v>214.28571428571428</v>
          </cell>
          <cell r="W37">
            <v>84</v>
          </cell>
          <cell r="X37">
            <v>1161</v>
          </cell>
          <cell r="Y37">
            <v>18</v>
          </cell>
          <cell r="Z37">
            <v>34</v>
          </cell>
          <cell r="AA37" t="str">
            <v>9111100.png</v>
          </cell>
          <cell r="AB37">
            <v>2</v>
          </cell>
          <cell r="AC37">
            <v>1472</v>
          </cell>
          <cell r="AD37">
            <v>411.01099395046776</v>
          </cell>
        </row>
        <row r="38">
          <cell r="A38">
            <v>9111136</v>
          </cell>
          <cell r="B38" t="str">
            <v>瞬狱·斩</v>
          </cell>
          <cell r="C38" t="str">
            <v>瞬狱·斩</v>
          </cell>
          <cell r="D38">
            <v>1</v>
          </cell>
          <cell r="E38">
            <v>58</v>
          </cell>
          <cell r="F38" t="str">
            <v>第36级，共造成291.4%点伤害</v>
          </cell>
          <cell r="G38">
            <v>1</v>
          </cell>
          <cell r="H38">
            <v>1</v>
          </cell>
          <cell r="I38">
            <v>36</v>
          </cell>
          <cell r="J38">
            <v>1</v>
          </cell>
          <cell r="K38">
            <v>26.493506493506491</v>
          </cell>
          <cell r="L38">
            <v>0</v>
          </cell>
          <cell r="M38">
            <v>6400</v>
          </cell>
          <cell r="N38">
            <v>197820</v>
          </cell>
          <cell r="O38">
            <v>1</v>
          </cell>
          <cell r="P38">
            <v>1</v>
          </cell>
          <cell r="Q38">
            <v>10</v>
          </cell>
          <cell r="R38">
            <v>2</v>
          </cell>
          <cell r="S38">
            <v>50</v>
          </cell>
          <cell r="T38">
            <v>19.480519480519479</v>
          </cell>
          <cell r="U38">
            <v>2198</v>
          </cell>
          <cell r="V38">
            <v>214.28571428571428</v>
          </cell>
          <cell r="W38">
            <v>90</v>
          </cell>
          <cell r="X38">
            <v>1251</v>
          </cell>
          <cell r="Y38">
            <v>18</v>
          </cell>
          <cell r="Z38">
            <v>36</v>
          </cell>
          <cell r="AA38" t="str">
            <v>9111100.png</v>
          </cell>
          <cell r="AB38">
            <v>2</v>
          </cell>
          <cell r="AC38">
            <v>1472</v>
          </cell>
          <cell r="AD38">
            <v>473.22791291802514</v>
          </cell>
        </row>
        <row r="39">
          <cell r="A39">
            <v>9111137</v>
          </cell>
          <cell r="B39" t="str">
            <v>瞬狱·斩</v>
          </cell>
          <cell r="C39" t="str">
            <v>瞬狱·斩</v>
          </cell>
          <cell r="D39">
            <v>1</v>
          </cell>
          <cell r="E39">
            <v>60</v>
          </cell>
          <cell r="F39" t="str">
            <v>第37级，共造成293.6%点伤害</v>
          </cell>
          <cell r="G39">
            <v>1</v>
          </cell>
          <cell r="H39">
            <v>1</v>
          </cell>
          <cell r="I39">
            <v>37</v>
          </cell>
          <cell r="J39">
            <v>1</v>
          </cell>
          <cell r="K39">
            <v>26.688311688311686</v>
          </cell>
          <cell r="L39">
            <v>0</v>
          </cell>
          <cell r="M39">
            <v>6300</v>
          </cell>
          <cell r="N39">
            <v>226368</v>
          </cell>
          <cell r="O39">
            <v>1</v>
          </cell>
          <cell r="P39">
            <v>1</v>
          </cell>
          <cell r="Q39">
            <v>10</v>
          </cell>
          <cell r="R39">
            <v>2</v>
          </cell>
          <cell r="S39">
            <v>50</v>
          </cell>
          <cell r="T39">
            <v>19.480519480519479</v>
          </cell>
          <cell r="U39">
            <v>2358</v>
          </cell>
          <cell r="V39">
            <v>214.28571428571428</v>
          </cell>
          <cell r="W39">
            <v>96</v>
          </cell>
          <cell r="X39">
            <v>1347</v>
          </cell>
          <cell r="Y39">
            <v>18</v>
          </cell>
          <cell r="Z39">
            <v>39</v>
          </cell>
          <cell r="AA39" t="str">
            <v>9111100.png</v>
          </cell>
          <cell r="AB39">
            <v>2</v>
          </cell>
          <cell r="AC39">
            <v>1472</v>
          </cell>
          <cell r="AD39">
            <v>544.79466287543653</v>
          </cell>
        </row>
        <row r="40">
          <cell r="A40">
            <v>9111138</v>
          </cell>
          <cell r="B40" t="str">
            <v>瞬狱·斩</v>
          </cell>
          <cell r="C40" t="str">
            <v>瞬狱·斩</v>
          </cell>
          <cell r="D40">
            <v>1</v>
          </cell>
          <cell r="E40">
            <v>61</v>
          </cell>
          <cell r="F40" t="str">
            <v>第38级，共造成295.7%点伤害</v>
          </cell>
          <cell r="G40">
            <v>1</v>
          </cell>
          <cell r="H40">
            <v>1</v>
          </cell>
          <cell r="I40">
            <v>38</v>
          </cell>
          <cell r="J40">
            <v>1</v>
          </cell>
          <cell r="K40">
            <v>26.88311688311688</v>
          </cell>
          <cell r="L40">
            <v>0</v>
          </cell>
          <cell r="M40">
            <v>6200</v>
          </cell>
          <cell r="N40">
            <v>251320</v>
          </cell>
          <cell r="O40">
            <v>1</v>
          </cell>
          <cell r="P40">
            <v>1</v>
          </cell>
          <cell r="Q40">
            <v>10</v>
          </cell>
          <cell r="R40">
            <v>2</v>
          </cell>
          <cell r="S40">
            <v>50</v>
          </cell>
          <cell r="T40">
            <v>19.480519480519479</v>
          </cell>
          <cell r="U40">
            <v>2440</v>
          </cell>
          <cell r="V40">
            <v>214.28571428571428</v>
          </cell>
          <cell r="W40">
            <v>103</v>
          </cell>
          <cell r="X40">
            <v>1450</v>
          </cell>
          <cell r="Y40">
            <v>18</v>
          </cell>
          <cell r="Z40">
            <v>42</v>
          </cell>
          <cell r="AA40" t="str">
            <v>9111100.png</v>
          </cell>
          <cell r="AB40">
            <v>2</v>
          </cell>
          <cell r="AC40">
            <v>1472</v>
          </cell>
          <cell r="AD40">
            <v>627.10766713612361</v>
          </cell>
        </row>
        <row r="41">
          <cell r="A41">
            <v>9111139</v>
          </cell>
          <cell r="B41" t="str">
            <v>瞬狱·斩</v>
          </cell>
          <cell r="C41" t="str">
            <v>瞬狱·斩</v>
          </cell>
          <cell r="D41">
            <v>1</v>
          </cell>
          <cell r="E41">
            <v>63</v>
          </cell>
          <cell r="F41" t="str">
            <v>第39级，共造成297.9%点伤害</v>
          </cell>
          <cell r="G41">
            <v>1</v>
          </cell>
          <cell r="H41">
            <v>1</v>
          </cell>
          <cell r="I41">
            <v>39</v>
          </cell>
          <cell r="J41">
            <v>1</v>
          </cell>
          <cell r="K41">
            <v>27.077922077922075</v>
          </cell>
          <cell r="L41">
            <v>0</v>
          </cell>
          <cell r="M41">
            <v>6100</v>
          </cell>
          <cell r="N41">
            <v>286990</v>
          </cell>
          <cell r="O41">
            <v>1</v>
          </cell>
          <cell r="P41">
            <v>1</v>
          </cell>
          <cell r="Q41">
            <v>10</v>
          </cell>
          <cell r="R41">
            <v>2</v>
          </cell>
          <cell r="S41">
            <v>50</v>
          </cell>
          <cell r="T41">
            <v>19.480519480519479</v>
          </cell>
          <cell r="U41">
            <v>2609</v>
          </cell>
          <cell r="V41">
            <v>214.28571428571428</v>
          </cell>
          <cell r="W41">
            <v>110</v>
          </cell>
          <cell r="X41">
            <v>1560</v>
          </cell>
          <cell r="Y41">
            <v>18</v>
          </cell>
          <cell r="Z41">
            <v>44</v>
          </cell>
          <cell r="AA41" t="str">
            <v>9111100.png</v>
          </cell>
          <cell r="AB41">
            <v>2</v>
          </cell>
          <cell r="AC41">
            <v>1472</v>
          </cell>
          <cell r="AD41">
            <v>721.77080479250549</v>
          </cell>
        </row>
        <row r="42">
          <cell r="A42">
            <v>9111140</v>
          </cell>
          <cell r="B42" t="str">
            <v>瞬狱·斩</v>
          </cell>
          <cell r="C42" t="str">
            <v>瞬狱·斩</v>
          </cell>
          <cell r="D42">
            <v>1</v>
          </cell>
          <cell r="E42">
            <v>64</v>
          </cell>
          <cell r="F42" t="str">
            <v>第40级，共造成300%点伤害</v>
          </cell>
          <cell r="G42">
            <v>1</v>
          </cell>
          <cell r="H42">
            <v>1</v>
          </cell>
          <cell r="I42">
            <v>40</v>
          </cell>
          <cell r="J42">
            <v>1</v>
          </cell>
          <cell r="K42">
            <v>27.27272727272727</v>
          </cell>
          <cell r="L42">
            <v>0</v>
          </cell>
          <cell r="M42">
            <v>6000</v>
          </cell>
          <cell r="N42">
            <v>318010</v>
          </cell>
          <cell r="O42">
            <v>1</v>
          </cell>
          <cell r="P42">
            <v>1</v>
          </cell>
          <cell r="Q42">
            <v>10</v>
          </cell>
          <cell r="R42">
            <v>2</v>
          </cell>
          <cell r="S42">
            <v>50</v>
          </cell>
          <cell r="T42">
            <v>19.480519480519479</v>
          </cell>
          <cell r="U42">
            <v>2695</v>
          </cell>
          <cell r="V42">
            <v>214.28571428571428</v>
          </cell>
          <cell r="W42">
            <v>118</v>
          </cell>
          <cell r="X42">
            <v>1678</v>
          </cell>
          <cell r="Y42">
            <v>18</v>
          </cell>
          <cell r="Z42">
            <v>48</v>
          </cell>
          <cell r="AA42" t="str">
            <v>9111100.png</v>
          </cell>
          <cell r="AB42">
            <v>2</v>
          </cell>
          <cell r="AC42">
            <v>1472</v>
          </cell>
          <cell r="AD42">
            <v>830.62608905409002</v>
          </cell>
        </row>
        <row r="43">
          <cell r="A43">
            <v>9111141</v>
          </cell>
          <cell r="B43" t="str">
            <v>瞬狱·斩</v>
          </cell>
          <cell r="C43" t="str">
            <v>瞬狱·斩</v>
          </cell>
          <cell r="D43">
            <v>1</v>
          </cell>
          <cell r="E43">
            <v>66</v>
          </cell>
          <cell r="F43" t="str">
            <v>第41级，共造成302.1%点伤害</v>
          </cell>
          <cell r="G43">
            <v>1</v>
          </cell>
          <cell r="H43">
            <v>1</v>
          </cell>
          <cell r="I43">
            <v>41</v>
          </cell>
          <cell r="J43">
            <v>1</v>
          </cell>
          <cell r="K43">
            <v>27.467532467532465</v>
          </cell>
          <cell r="L43">
            <v>0</v>
          </cell>
          <cell r="M43">
            <v>5900</v>
          </cell>
          <cell r="N43">
            <v>361872</v>
          </cell>
          <cell r="O43">
            <v>1</v>
          </cell>
          <cell r="P43">
            <v>1</v>
          </cell>
          <cell r="Q43">
            <v>10</v>
          </cell>
          <cell r="R43">
            <v>2</v>
          </cell>
          <cell r="S43">
            <v>50</v>
          </cell>
          <cell r="T43">
            <v>19.480519480519479</v>
          </cell>
          <cell r="U43">
            <v>2872</v>
          </cell>
          <cell r="V43">
            <v>214.28571428571428</v>
          </cell>
          <cell r="W43">
            <v>126</v>
          </cell>
          <cell r="X43">
            <v>1804</v>
          </cell>
          <cell r="Y43">
            <v>18</v>
          </cell>
          <cell r="Z43">
            <v>51</v>
          </cell>
          <cell r="AA43" t="str">
            <v>9111100.png</v>
          </cell>
          <cell r="AB43">
            <v>2</v>
          </cell>
          <cell r="AC43">
            <v>1472</v>
          </cell>
          <cell r="AD43">
            <v>955.78886396514065</v>
          </cell>
        </row>
        <row r="44">
          <cell r="A44">
            <v>9111142</v>
          </cell>
          <cell r="B44" t="str">
            <v>瞬狱·斩</v>
          </cell>
          <cell r="C44" t="str">
            <v>瞬狱·斩</v>
          </cell>
          <cell r="D44">
            <v>1</v>
          </cell>
          <cell r="E44">
            <v>68</v>
          </cell>
          <cell r="F44" t="str">
            <v>第42级，共造成304.3%点伤害</v>
          </cell>
          <cell r="G44">
            <v>1</v>
          </cell>
          <cell r="H44">
            <v>1</v>
          </cell>
          <cell r="I44">
            <v>42</v>
          </cell>
          <cell r="J44">
            <v>1</v>
          </cell>
          <cell r="K44">
            <v>27.662337662337663</v>
          </cell>
          <cell r="L44">
            <v>0</v>
          </cell>
          <cell r="M44">
            <v>5800</v>
          </cell>
          <cell r="N44">
            <v>412290</v>
          </cell>
          <cell r="O44">
            <v>1</v>
          </cell>
          <cell r="P44">
            <v>1</v>
          </cell>
          <cell r="Q44">
            <v>10</v>
          </cell>
          <cell r="R44">
            <v>2</v>
          </cell>
          <cell r="S44">
            <v>50</v>
          </cell>
          <cell r="T44">
            <v>19.480519480519479</v>
          </cell>
          <cell r="U44">
            <v>3054</v>
          </cell>
          <cell r="V44">
            <v>214.28571428571428</v>
          </cell>
          <cell r="W44">
            <v>135</v>
          </cell>
          <cell r="X44">
            <v>1939</v>
          </cell>
          <cell r="Y44">
            <v>18</v>
          </cell>
          <cell r="Z44">
            <v>54</v>
          </cell>
          <cell r="AA44" t="str">
            <v>9111100.png</v>
          </cell>
          <cell r="AB44">
            <v>2</v>
          </cell>
          <cell r="AC44">
            <v>1472</v>
          </cell>
          <cell r="AD44">
            <v>1099.6881826063925</v>
          </cell>
        </row>
        <row r="45">
          <cell r="A45">
            <v>9111143</v>
          </cell>
          <cell r="B45" t="str">
            <v>瞬狱·斩</v>
          </cell>
          <cell r="C45" t="str">
            <v>瞬狱·斩</v>
          </cell>
          <cell r="D45">
            <v>1</v>
          </cell>
          <cell r="E45">
            <v>69</v>
          </cell>
          <cell r="F45" t="str">
            <v>第43级，共造成306.4%点伤害</v>
          </cell>
          <cell r="G45">
            <v>1</v>
          </cell>
          <cell r="H45">
            <v>1</v>
          </cell>
          <cell r="I45">
            <v>43</v>
          </cell>
          <cell r="J45">
            <v>1</v>
          </cell>
          <cell r="K45">
            <v>27.857142857142854</v>
          </cell>
          <cell r="L45">
            <v>0</v>
          </cell>
          <cell r="M45">
            <v>5700</v>
          </cell>
          <cell r="N45">
            <v>456315</v>
          </cell>
          <cell r="O45">
            <v>1</v>
          </cell>
          <cell r="P45">
            <v>1</v>
          </cell>
          <cell r="Q45">
            <v>10</v>
          </cell>
          <cell r="R45">
            <v>2</v>
          </cell>
          <cell r="S45">
            <v>50</v>
          </cell>
          <cell r="T45">
            <v>19.480519480519479</v>
          </cell>
          <cell r="U45">
            <v>3147</v>
          </cell>
          <cell r="V45">
            <v>214.28571428571428</v>
          </cell>
          <cell r="W45">
            <v>145</v>
          </cell>
          <cell r="X45">
            <v>2084</v>
          </cell>
          <cell r="Y45">
            <v>18</v>
          </cell>
          <cell r="Z45">
            <v>58</v>
          </cell>
          <cell r="AA45" t="str">
            <v>9111100.png</v>
          </cell>
          <cell r="AB45">
            <v>2</v>
          </cell>
          <cell r="AC45">
            <v>1472</v>
          </cell>
          <cell r="AD45">
            <v>1265.1131268915397</v>
          </cell>
        </row>
        <row r="46">
          <cell r="A46">
            <v>9111144</v>
          </cell>
          <cell r="B46" t="str">
            <v>瞬狱·斩</v>
          </cell>
          <cell r="C46" t="str">
            <v>瞬狱·斩</v>
          </cell>
          <cell r="D46">
            <v>1</v>
          </cell>
          <cell r="E46">
            <v>71</v>
          </cell>
          <cell r="F46" t="str">
            <v>第44级，共造成308.6%点伤害</v>
          </cell>
          <cell r="G46">
            <v>1</v>
          </cell>
          <cell r="H46">
            <v>1</v>
          </cell>
          <cell r="I46">
            <v>44</v>
          </cell>
          <cell r="J46">
            <v>1</v>
          </cell>
          <cell r="K46">
            <v>28.051948051948052</v>
          </cell>
          <cell r="L46">
            <v>0</v>
          </cell>
          <cell r="M46">
            <v>5600</v>
          </cell>
          <cell r="N46">
            <v>517390</v>
          </cell>
          <cell r="O46">
            <v>1</v>
          </cell>
          <cell r="P46">
            <v>1</v>
          </cell>
          <cell r="Q46">
            <v>10</v>
          </cell>
          <cell r="R46">
            <v>2</v>
          </cell>
          <cell r="S46">
            <v>50</v>
          </cell>
          <cell r="T46">
            <v>19.480519480519479</v>
          </cell>
          <cell r="U46">
            <v>3338</v>
          </cell>
          <cell r="V46">
            <v>214.28571428571428</v>
          </cell>
          <cell r="W46">
            <v>155</v>
          </cell>
          <cell r="X46">
            <v>2239</v>
          </cell>
          <cell r="Y46">
            <v>18</v>
          </cell>
          <cell r="Z46">
            <v>62</v>
          </cell>
          <cell r="AA46" t="str">
            <v>9111100.png</v>
          </cell>
          <cell r="AB46">
            <v>2</v>
          </cell>
          <cell r="AC46">
            <v>1472</v>
          </cell>
          <cell r="AD46">
            <v>1455.2659402262477</v>
          </cell>
        </row>
        <row r="47">
          <cell r="A47">
            <v>9111145</v>
          </cell>
          <cell r="B47" t="str">
            <v>瞬狱·斩</v>
          </cell>
          <cell r="C47" t="str">
            <v>瞬狱·斩</v>
          </cell>
          <cell r="D47">
            <v>1</v>
          </cell>
          <cell r="E47">
            <v>72</v>
          </cell>
          <cell r="F47" t="str">
            <v>第45级，共造成310.7%点伤害</v>
          </cell>
          <cell r="G47">
            <v>1</v>
          </cell>
          <cell r="H47">
            <v>1</v>
          </cell>
          <cell r="I47">
            <v>45</v>
          </cell>
          <cell r="J47">
            <v>1</v>
          </cell>
          <cell r="K47">
            <v>28.246753246753244</v>
          </cell>
          <cell r="L47">
            <v>0</v>
          </cell>
          <cell r="M47">
            <v>5500</v>
          </cell>
          <cell r="N47">
            <v>566775</v>
          </cell>
          <cell r="O47">
            <v>1</v>
          </cell>
          <cell r="P47">
            <v>1</v>
          </cell>
          <cell r="Q47">
            <v>10</v>
          </cell>
          <cell r="R47">
            <v>2</v>
          </cell>
          <cell r="S47">
            <v>50</v>
          </cell>
          <cell r="T47">
            <v>19.480519480519479</v>
          </cell>
          <cell r="U47">
            <v>3435</v>
          </cell>
          <cell r="V47">
            <v>214.28571428571428</v>
          </cell>
          <cell r="W47">
            <v>165</v>
          </cell>
          <cell r="X47">
            <v>2404</v>
          </cell>
          <cell r="Y47">
            <v>18</v>
          </cell>
          <cell r="Z47">
            <v>66</v>
          </cell>
          <cell r="AA47" t="str">
            <v>9111100.png</v>
          </cell>
          <cell r="AB47">
            <v>2</v>
          </cell>
          <cell r="AC47">
            <v>1472</v>
          </cell>
          <cell r="AD47">
            <v>1673.8229716641968</v>
          </cell>
        </row>
        <row r="48">
          <cell r="A48">
            <v>9111146</v>
          </cell>
          <cell r="B48" t="str">
            <v>瞬狱·斩</v>
          </cell>
          <cell r="C48" t="str">
            <v>瞬狱·斩</v>
          </cell>
          <cell r="D48">
            <v>1</v>
          </cell>
          <cell r="E48">
            <v>74</v>
          </cell>
          <cell r="F48" t="str">
            <v>第46级，共造成312.9%点伤害</v>
          </cell>
          <cell r="G48">
            <v>1</v>
          </cell>
          <cell r="H48">
            <v>1</v>
          </cell>
          <cell r="I48">
            <v>46</v>
          </cell>
          <cell r="J48">
            <v>1</v>
          </cell>
          <cell r="K48">
            <v>28.441558441558442</v>
          </cell>
          <cell r="L48">
            <v>0</v>
          </cell>
          <cell r="M48">
            <v>5400</v>
          </cell>
          <cell r="N48">
            <v>643218</v>
          </cell>
          <cell r="O48">
            <v>1</v>
          </cell>
          <cell r="P48">
            <v>1</v>
          </cell>
          <cell r="Q48">
            <v>10</v>
          </cell>
          <cell r="R48">
            <v>2</v>
          </cell>
          <cell r="S48">
            <v>50</v>
          </cell>
          <cell r="T48">
            <v>19.480519480519479</v>
          </cell>
          <cell r="U48">
            <v>3634</v>
          </cell>
          <cell r="V48">
            <v>214.28571428571428</v>
          </cell>
          <cell r="W48">
            <v>177</v>
          </cell>
          <cell r="X48">
            <v>2581</v>
          </cell>
          <cell r="Y48">
            <v>18</v>
          </cell>
          <cell r="Z48">
            <v>71</v>
          </cell>
          <cell r="AA48" t="str">
            <v>9111100.png</v>
          </cell>
          <cell r="AB48">
            <v>2</v>
          </cell>
          <cell r="AC48">
            <v>1472</v>
          </cell>
          <cell r="AD48">
            <v>1925.0045761288923</v>
          </cell>
        </row>
        <row r="49">
          <cell r="A49">
            <v>9111147</v>
          </cell>
          <cell r="B49" t="str">
            <v>瞬狱·斩</v>
          </cell>
          <cell r="C49" t="str">
            <v>瞬狱·斩</v>
          </cell>
          <cell r="D49">
            <v>1</v>
          </cell>
          <cell r="E49">
            <v>75</v>
          </cell>
          <cell r="F49" t="str">
            <v>第47级，共造成315%点伤害</v>
          </cell>
          <cell r="G49">
            <v>1</v>
          </cell>
          <cell r="H49">
            <v>1</v>
          </cell>
          <cell r="I49">
            <v>47</v>
          </cell>
          <cell r="J49">
            <v>1</v>
          </cell>
          <cell r="K49">
            <v>28.636363636363633</v>
          </cell>
          <cell r="L49">
            <v>0</v>
          </cell>
          <cell r="M49">
            <v>5300</v>
          </cell>
          <cell r="N49">
            <v>705915</v>
          </cell>
          <cell r="O49">
            <v>1</v>
          </cell>
          <cell r="P49">
            <v>1</v>
          </cell>
          <cell r="Q49">
            <v>10</v>
          </cell>
          <cell r="R49">
            <v>2</v>
          </cell>
          <cell r="S49">
            <v>50</v>
          </cell>
          <cell r="T49">
            <v>19.480519480519479</v>
          </cell>
          <cell r="U49">
            <v>3735</v>
          </cell>
          <cell r="V49">
            <v>214.28571428571428</v>
          </cell>
          <cell r="W49">
            <v>189</v>
          </cell>
          <cell r="X49">
            <v>2770</v>
          </cell>
          <cell r="Y49">
            <v>18</v>
          </cell>
          <cell r="Z49">
            <v>76</v>
          </cell>
          <cell r="AA49" t="str">
            <v>9111100.png</v>
          </cell>
          <cell r="AB49">
            <v>2</v>
          </cell>
          <cell r="AC49">
            <v>1472</v>
          </cell>
          <cell r="AD49">
            <v>2213.6552824717969</v>
          </cell>
        </row>
        <row r="50">
          <cell r="A50">
            <v>9111148</v>
          </cell>
          <cell r="B50" t="str">
            <v>瞬狱·斩</v>
          </cell>
          <cell r="C50" t="str">
            <v>瞬狱·斩</v>
          </cell>
          <cell r="D50">
            <v>1</v>
          </cell>
          <cell r="E50">
            <v>77</v>
          </cell>
          <cell r="F50" t="str">
            <v>第48级，共造成317.1%点伤害</v>
          </cell>
          <cell r="G50">
            <v>1</v>
          </cell>
          <cell r="H50">
            <v>1</v>
          </cell>
          <cell r="I50">
            <v>48</v>
          </cell>
          <cell r="J50">
            <v>1</v>
          </cell>
          <cell r="K50">
            <v>28.831168831168831</v>
          </cell>
          <cell r="L50">
            <v>0</v>
          </cell>
          <cell r="M50">
            <v>5200</v>
          </cell>
          <cell r="N50">
            <v>800226</v>
          </cell>
          <cell r="O50">
            <v>1</v>
          </cell>
          <cell r="P50">
            <v>1</v>
          </cell>
          <cell r="Q50">
            <v>10</v>
          </cell>
          <cell r="R50">
            <v>2</v>
          </cell>
          <cell r="S50">
            <v>50</v>
          </cell>
          <cell r="T50">
            <v>19.480519480519479</v>
          </cell>
          <cell r="U50">
            <v>3942</v>
          </cell>
          <cell r="V50">
            <v>214.28571428571428</v>
          </cell>
          <cell r="W50">
            <v>203</v>
          </cell>
          <cell r="X50">
            <v>2973</v>
          </cell>
          <cell r="Y50">
            <v>18</v>
          </cell>
          <cell r="Z50">
            <v>82</v>
          </cell>
          <cell r="AA50" t="str">
            <v>9111100.png</v>
          </cell>
          <cell r="AB50">
            <v>2</v>
          </cell>
          <cell r="AC50">
            <v>1472</v>
          </cell>
          <cell r="AD50">
            <v>2545.3357326984319</v>
          </cell>
        </row>
        <row r="51">
          <cell r="A51">
            <v>9111149</v>
          </cell>
          <cell r="B51" t="str">
            <v>瞬狱·斩</v>
          </cell>
          <cell r="C51" t="str">
            <v>瞬狱·斩</v>
          </cell>
          <cell r="D51">
            <v>1</v>
          </cell>
          <cell r="E51">
            <v>78</v>
          </cell>
          <cell r="F51" t="str">
            <v>第49级，共造成319.3%点伤害</v>
          </cell>
          <cell r="G51">
            <v>1</v>
          </cell>
          <cell r="H51">
            <v>1</v>
          </cell>
          <cell r="I51">
            <v>49</v>
          </cell>
          <cell r="J51">
            <v>1</v>
          </cell>
          <cell r="K51">
            <v>29.025974025974023</v>
          </cell>
          <cell r="L51">
            <v>0</v>
          </cell>
          <cell r="M51">
            <v>5100</v>
          </cell>
          <cell r="N51">
            <v>878199</v>
          </cell>
          <cell r="O51">
            <v>1</v>
          </cell>
          <cell r="P51">
            <v>1</v>
          </cell>
          <cell r="Q51">
            <v>10</v>
          </cell>
          <cell r="R51">
            <v>2</v>
          </cell>
          <cell r="S51">
            <v>50</v>
          </cell>
          <cell r="T51">
            <v>19.480519480519479</v>
          </cell>
          <cell r="U51">
            <v>4047</v>
          </cell>
          <cell r="V51">
            <v>214.28571428571428</v>
          </cell>
          <cell r="W51">
            <v>217</v>
          </cell>
          <cell r="X51">
            <v>3190</v>
          </cell>
          <cell r="Y51">
            <v>18</v>
          </cell>
          <cell r="Z51">
            <v>87</v>
          </cell>
          <cell r="AA51" t="str">
            <v>9111100.png</v>
          </cell>
          <cell r="AB51">
            <v>2</v>
          </cell>
          <cell r="AC51">
            <v>1472</v>
          </cell>
          <cell r="AD51">
            <v>2926.4281151545174</v>
          </cell>
        </row>
        <row r="52">
          <cell r="A52">
            <v>9111150</v>
          </cell>
          <cell r="B52" t="str">
            <v>瞬狱·斩</v>
          </cell>
          <cell r="C52" t="str">
            <v>瞬狱·斩</v>
          </cell>
          <cell r="D52">
            <v>1</v>
          </cell>
          <cell r="E52">
            <v>80</v>
          </cell>
          <cell r="F52" t="str">
            <v>第50级，共造成321.4%点伤害</v>
          </cell>
          <cell r="G52">
            <v>1</v>
          </cell>
          <cell r="H52">
            <v>1</v>
          </cell>
          <cell r="I52">
            <v>50</v>
          </cell>
          <cell r="J52">
            <v>1</v>
          </cell>
          <cell r="K52">
            <v>29.220779220779221</v>
          </cell>
          <cell r="L52">
            <v>0</v>
          </cell>
          <cell r="M52">
            <v>5000</v>
          </cell>
          <cell r="N52">
            <v>988784</v>
          </cell>
          <cell r="O52">
            <v>1</v>
          </cell>
          <cell r="P52">
            <v>1</v>
          </cell>
          <cell r="Q52">
            <v>10</v>
          </cell>
          <cell r="R52">
            <v>2</v>
          </cell>
          <cell r="S52">
            <v>50</v>
          </cell>
          <cell r="T52">
            <v>19.480519480519479</v>
          </cell>
          <cell r="U52">
            <v>4262</v>
          </cell>
          <cell r="V52">
            <v>214.28571428571428</v>
          </cell>
          <cell r="W52">
            <v>232</v>
          </cell>
          <cell r="X52">
            <v>3422</v>
          </cell>
          <cell r="Y52">
            <v>18</v>
          </cell>
          <cell r="Z52">
            <v>93</v>
          </cell>
          <cell r="AA52" t="str">
            <v>9111100.png</v>
          </cell>
          <cell r="AB52">
            <v>2</v>
          </cell>
          <cell r="AC52">
            <v>1472</v>
          </cell>
          <cell r="AD52">
            <v>3364.2570658778059</v>
          </cell>
        </row>
        <row r="53">
          <cell r="A53">
            <v>9122000</v>
          </cell>
          <cell r="B53" t="str">
            <v>影袭·斩</v>
          </cell>
          <cell r="C53" t="str">
            <v>影袭·斩第1段</v>
          </cell>
          <cell r="D53">
            <v>1</v>
          </cell>
          <cell r="E53">
            <v>4</v>
          </cell>
          <cell r="F53" t="str">
            <v>第0级，共造成119%点伤害</v>
          </cell>
          <cell r="G53">
            <v>0</v>
          </cell>
          <cell r="H53">
            <v>1</v>
          </cell>
          <cell r="I53">
            <v>0</v>
          </cell>
          <cell r="J53">
            <v>2</v>
          </cell>
          <cell r="K53">
            <v>119.04761904761905</v>
          </cell>
          <cell r="L53">
            <v>0</v>
          </cell>
          <cell r="M53">
            <v>8000</v>
          </cell>
          <cell r="N53">
            <v>0</v>
          </cell>
          <cell r="O53">
            <v>2</v>
          </cell>
          <cell r="P53">
            <v>1</v>
          </cell>
          <cell r="Q53">
            <v>1</v>
          </cell>
          <cell r="R53">
            <v>4</v>
          </cell>
          <cell r="S53">
            <v>50</v>
          </cell>
          <cell r="T53">
            <v>119.04761904761905</v>
          </cell>
          <cell r="U53">
            <v>68</v>
          </cell>
          <cell r="V53">
            <v>119.04761904761905</v>
          </cell>
          <cell r="W53">
            <v>0</v>
          </cell>
          <cell r="X53">
            <v>0</v>
          </cell>
          <cell r="Y53">
            <v>18</v>
          </cell>
          <cell r="Z53">
            <v>0</v>
          </cell>
          <cell r="AA53" t="str">
            <v>9122100.png</v>
          </cell>
          <cell r="AB53">
            <v>20</v>
          </cell>
          <cell r="AC53">
            <v>5600</v>
          </cell>
          <cell r="AD53">
            <v>0.44166857142857163</v>
          </cell>
        </row>
        <row r="54">
          <cell r="A54">
            <v>9122101</v>
          </cell>
          <cell r="B54" t="str">
            <v>影袭·斩第1段</v>
          </cell>
          <cell r="C54" t="str">
            <v>影袭·斩第1段</v>
          </cell>
          <cell r="D54">
            <v>1</v>
          </cell>
          <cell r="E54">
            <v>4</v>
          </cell>
          <cell r="F54" t="str">
            <v>第1级，共造成119%点伤害</v>
          </cell>
          <cell r="G54">
            <v>1</v>
          </cell>
          <cell r="H54">
            <v>1</v>
          </cell>
          <cell r="I54">
            <v>1</v>
          </cell>
          <cell r="J54">
            <v>2</v>
          </cell>
          <cell r="K54">
            <v>119.04761904761905</v>
          </cell>
          <cell r="L54">
            <v>0</v>
          </cell>
          <cell r="M54">
            <v>8000</v>
          </cell>
          <cell r="N54">
            <v>272</v>
          </cell>
          <cell r="O54">
            <v>2</v>
          </cell>
          <cell r="P54">
            <v>1</v>
          </cell>
          <cell r="Q54">
            <v>1</v>
          </cell>
          <cell r="R54">
            <v>4</v>
          </cell>
          <cell r="S54">
            <v>50</v>
          </cell>
          <cell r="T54">
            <v>119.04761904761905</v>
          </cell>
          <cell r="U54">
            <v>68</v>
          </cell>
          <cell r="V54">
            <v>119.04761904761905</v>
          </cell>
          <cell r="W54">
            <v>4</v>
          </cell>
          <cell r="X54">
            <v>4</v>
          </cell>
          <cell r="Y54">
            <v>18</v>
          </cell>
          <cell r="Z54">
            <v>0</v>
          </cell>
          <cell r="AA54" t="str">
            <v>9122100.png</v>
          </cell>
          <cell r="AB54">
            <v>20</v>
          </cell>
          <cell r="AC54">
            <v>5600</v>
          </cell>
          <cell r="AD54">
            <v>0.50283383238579415</v>
          </cell>
        </row>
        <row r="55">
          <cell r="A55">
            <v>9122102</v>
          </cell>
          <cell r="B55" t="str">
            <v>影袭·斩第1段</v>
          </cell>
          <cell r="C55" t="str">
            <v>影袭·斩第1段</v>
          </cell>
          <cell r="D55">
            <v>1</v>
          </cell>
          <cell r="E55">
            <v>7</v>
          </cell>
          <cell r="F55" t="str">
            <v>第2级，共造成121.4%点伤害</v>
          </cell>
          <cell r="G55">
            <v>1</v>
          </cell>
          <cell r="H55">
            <v>1</v>
          </cell>
          <cell r="I55">
            <v>2</v>
          </cell>
          <cell r="J55">
            <v>2</v>
          </cell>
          <cell r="K55">
            <v>121.42857142857143</v>
          </cell>
          <cell r="L55">
            <v>0</v>
          </cell>
          <cell r="M55">
            <v>7840</v>
          </cell>
          <cell r="N55">
            <v>344</v>
          </cell>
          <cell r="O55">
            <v>2</v>
          </cell>
          <cell r="P55">
            <v>1</v>
          </cell>
          <cell r="Q55">
            <v>1</v>
          </cell>
          <cell r="R55">
            <v>4</v>
          </cell>
          <cell r="S55">
            <v>50</v>
          </cell>
          <cell r="T55">
            <v>119.04761904761905</v>
          </cell>
          <cell r="U55">
            <v>86</v>
          </cell>
          <cell r="V55">
            <v>119.04761904761905</v>
          </cell>
          <cell r="W55">
            <v>4</v>
          </cell>
          <cell r="X55">
            <v>8</v>
          </cell>
          <cell r="Y55">
            <v>18</v>
          </cell>
          <cell r="Z55">
            <v>0</v>
          </cell>
          <cell r="AA55" t="str">
            <v>9122100.png</v>
          </cell>
          <cell r="AB55">
            <v>20</v>
          </cell>
          <cell r="AC55">
            <v>5600</v>
          </cell>
          <cell r="AD55">
            <v>0.64402838296987608</v>
          </cell>
        </row>
        <row r="56">
          <cell r="A56">
            <v>9122103</v>
          </cell>
          <cell r="B56" t="str">
            <v>影袭·斩第1段</v>
          </cell>
          <cell r="C56" t="str">
            <v>影袭·斩第1段</v>
          </cell>
          <cell r="D56">
            <v>1</v>
          </cell>
          <cell r="E56">
            <v>9</v>
          </cell>
          <cell r="F56" t="str">
            <v>第3级，共造成122.6%点伤害</v>
          </cell>
          <cell r="G56">
            <v>1</v>
          </cell>
          <cell r="H56">
            <v>1</v>
          </cell>
          <cell r="I56">
            <v>3</v>
          </cell>
          <cell r="J56">
            <v>2</v>
          </cell>
          <cell r="K56">
            <v>122.61904761904762</v>
          </cell>
          <cell r="L56">
            <v>0</v>
          </cell>
          <cell r="M56">
            <v>7760</v>
          </cell>
          <cell r="N56">
            <v>392</v>
          </cell>
          <cell r="O56">
            <v>2</v>
          </cell>
          <cell r="P56">
            <v>1</v>
          </cell>
          <cell r="Q56">
            <v>1</v>
          </cell>
          <cell r="R56">
            <v>4</v>
          </cell>
          <cell r="S56">
            <v>50</v>
          </cell>
          <cell r="T56">
            <v>119.04761904761905</v>
          </cell>
          <cell r="U56">
            <v>98</v>
          </cell>
          <cell r="V56">
            <v>119.04761904761905</v>
          </cell>
          <cell r="W56">
            <v>4</v>
          </cell>
          <cell r="X56">
            <v>12</v>
          </cell>
          <cell r="Y56">
            <v>18</v>
          </cell>
          <cell r="Z56">
            <v>0</v>
          </cell>
          <cell r="AA56" t="str">
            <v>9122100.png</v>
          </cell>
          <cell r="AB56">
            <v>20</v>
          </cell>
          <cell r="AC56">
            <v>5600</v>
          </cell>
          <cell r="AD56">
            <v>0.77395212628980237</v>
          </cell>
        </row>
        <row r="57">
          <cell r="A57">
            <v>9122104</v>
          </cell>
          <cell r="B57" t="str">
            <v>影袭·斩第1段</v>
          </cell>
          <cell r="C57" t="str">
            <v>影袭·斩第1段</v>
          </cell>
          <cell r="D57">
            <v>1</v>
          </cell>
          <cell r="E57">
            <v>10</v>
          </cell>
          <cell r="F57" t="str">
            <v>第4级，共造成123.8%点伤害</v>
          </cell>
          <cell r="G57">
            <v>1</v>
          </cell>
          <cell r="H57">
            <v>1</v>
          </cell>
          <cell r="I57">
            <v>4</v>
          </cell>
          <cell r="J57">
            <v>2</v>
          </cell>
          <cell r="K57">
            <v>123.80952380952381</v>
          </cell>
          <cell r="L57">
            <v>0</v>
          </cell>
          <cell r="M57">
            <v>7680</v>
          </cell>
          <cell r="N57">
            <v>520</v>
          </cell>
          <cell r="O57">
            <v>2</v>
          </cell>
          <cell r="P57">
            <v>1</v>
          </cell>
          <cell r="Q57">
            <v>1</v>
          </cell>
          <cell r="R57">
            <v>4</v>
          </cell>
          <cell r="S57">
            <v>50</v>
          </cell>
          <cell r="T57">
            <v>119.04761904761905</v>
          </cell>
          <cell r="U57">
            <v>104</v>
          </cell>
          <cell r="V57">
            <v>119.04761904761905</v>
          </cell>
          <cell r="W57">
            <v>5</v>
          </cell>
          <cell r="X57">
            <v>17</v>
          </cell>
          <cell r="Y57">
            <v>18</v>
          </cell>
          <cell r="Z57">
            <v>0</v>
          </cell>
          <cell r="AA57" t="str">
            <v>9122100.png</v>
          </cell>
          <cell r="AB57">
            <v>20</v>
          </cell>
          <cell r="AC57">
            <v>5600</v>
          </cell>
          <cell r="AD57">
            <v>0.92750975665012236</v>
          </cell>
        </row>
        <row r="58">
          <cell r="A58">
            <v>9122105</v>
          </cell>
          <cell r="B58" t="str">
            <v>影袭·斩第1段</v>
          </cell>
          <cell r="C58" t="str">
            <v>影袭·斩第1段</v>
          </cell>
          <cell r="D58">
            <v>1</v>
          </cell>
          <cell r="E58">
            <v>12</v>
          </cell>
          <cell r="F58" t="str">
            <v>第5级，共造成125%点伤害</v>
          </cell>
          <cell r="G58">
            <v>1</v>
          </cell>
          <cell r="H58">
            <v>1</v>
          </cell>
          <cell r="I58">
            <v>5</v>
          </cell>
          <cell r="J58">
            <v>2</v>
          </cell>
          <cell r="K58">
            <v>125</v>
          </cell>
          <cell r="L58">
            <v>0</v>
          </cell>
          <cell r="M58">
            <v>7600</v>
          </cell>
          <cell r="N58">
            <v>580</v>
          </cell>
          <cell r="O58">
            <v>2</v>
          </cell>
          <cell r="P58">
            <v>1</v>
          </cell>
          <cell r="Q58">
            <v>1</v>
          </cell>
          <cell r="R58">
            <v>4</v>
          </cell>
          <cell r="S58">
            <v>50</v>
          </cell>
          <cell r="T58">
            <v>119.04761904761905</v>
          </cell>
          <cell r="U58">
            <v>116</v>
          </cell>
          <cell r="V58">
            <v>119.04761904761905</v>
          </cell>
          <cell r="W58">
            <v>5</v>
          </cell>
          <cell r="X58">
            <v>22</v>
          </cell>
          <cell r="Y58">
            <v>18</v>
          </cell>
          <cell r="Z58">
            <v>0</v>
          </cell>
          <cell r="AA58" t="str">
            <v>9122100.png</v>
          </cell>
          <cell r="AB58">
            <v>20</v>
          </cell>
          <cell r="AC58">
            <v>5600</v>
          </cell>
          <cell r="AD58">
            <v>1.1087554819742784</v>
          </cell>
        </row>
        <row r="59">
          <cell r="A59">
            <v>9122106</v>
          </cell>
          <cell r="B59" t="str">
            <v>影袭·斩第1段</v>
          </cell>
          <cell r="C59" t="str">
            <v>影袭·斩第1段</v>
          </cell>
          <cell r="D59">
            <v>1</v>
          </cell>
          <cell r="E59">
            <v>13</v>
          </cell>
          <cell r="F59" t="str">
            <v>第6级，共造成126.2%点伤害</v>
          </cell>
          <cell r="G59">
            <v>1</v>
          </cell>
          <cell r="H59">
            <v>1</v>
          </cell>
          <cell r="I59">
            <v>6</v>
          </cell>
          <cell r="J59">
            <v>2</v>
          </cell>
          <cell r="K59">
            <v>126.19047619047619</v>
          </cell>
          <cell r="L59">
            <v>0</v>
          </cell>
          <cell r="M59">
            <v>7520</v>
          </cell>
          <cell r="N59">
            <v>610</v>
          </cell>
          <cell r="O59">
            <v>2</v>
          </cell>
          <cell r="P59">
            <v>1</v>
          </cell>
          <cell r="Q59">
            <v>1</v>
          </cell>
          <cell r="R59">
            <v>4</v>
          </cell>
          <cell r="S59">
            <v>50</v>
          </cell>
          <cell r="T59">
            <v>119.04761904761905</v>
          </cell>
          <cell r="U59">
            <v>122</v>
          </cell>
          <cell r="V59">
            <v>119.04761904761905</v>
          </cell>
          <cell r="W59">
            <v>5</v>
          </cell>
          <cell r="X59">
            <v>27</v>
          </cell>
          <cell r="Y59">
            <v>18</v>
          </cell>
          <cell r="Z59">
            <v>0</v>
          </cell>
          <cell r="AA59" t="str">
            <v>9122100.png</v>
          </cell>
          <cell r="AB59">
            <v>20</v>
          </cell>
          <cell r="AC59">
            <v>5600</v>
          </cell>
          <cell r="AD59">
            <v>1.3224131540087647</v>
          </cell>
        </row>
        <row r="60">
          <cell r="A60">
            <v>9122107</v>
          </cell>
          <cell r="B60" t="str">
            <v>影袭·斩第1段</v>
          </cell>
          <cell r="C60" t="str">
            <v>影袭·斩第1段</v>
          </cell>
          <cell r="D60">
            <v>1</v>
          </cell>
          <cell r="E60">
            <v>15</v>
          </cell>
          <cell r="F60" t="str">
            <v>第7级，共造成127.4%点伤害</v>
          </cell>
          <cell r="G60">
            <v>1</v>
          </cell>
          <cell r="H60">
            <v>1</v>
          </cell>
          <cell r="I60">
            <v>7</v>
          </cell>
          <cell r="J60">
            <v>2</v>
          </cell>
          <cell r="K60">
            <v>127.38095238095238</v>
          </cell>
          <cell r="L60">
            <v>0</v>
          </cell>
          <cell r="M60">
            <v>7440</v>
          </cell>
          <cell r="N60">
            <v>670</v>
          </cell>
          <cell r="O60">
            <v>2</v>
          </cell>
          <cell r="P60">
            <v>1</v>
          </cell>
          <cell r="Q60">
            <v>1</v>
          </cell>
          <cell r="R60">
            <v>4</v>
          </cell>
          <cell r="S60">
            <v>50</v>
          </cell>
          <cell r="T60">
            <v>119.04761904761905</v>
          </cell>
          <cell r="U60">
            <v>134</v>
          </cell>
          <cell r="V60">
            <v>119.04761904761905</v>
          </cell>
          <cell r="W60">
            <v>5</v>
          </cell>
          <cell r="X60">
            <v>32</v>
          </cell>
          <cell r="Y60">
            <v>18</v>
          </cell>
          <cell r="Z60">
            <v>0</v>
          </cell>
          <cell r="AA60" t="str">
            <v>9122100.png</v>
          </cell>
          <cell r="AB60">
            <v>20</v>
          </cell>
          <cell r="AC60">
            <v>5600</v>
          </cell>
          <cell r="AD60">
            <v>1.5739839879736715</v>
          </cell>
        </row>
        <row r="61">
          <cell r="A61">
            <v>9122108</v>
          </cell>
          <cell r="B61" t="str">
            <v>影袭·斩第1段</v>
          </cell>
          <cell r="C61" t="str">
            <v>影袭·斩第1段</v>
          </cell>
          <cell r="D61">
            <v>1</v>
          </cell>
          <cell r="E61">
            <v>16</v>
          </cell>
          <cell r="F61" t="str">
            <v>第8级，共造成128.6%点伤害</v>
          </cell>
          <cell r="G61">
            <v>1</v>
          </cell>
          <cell r="H61">
            <v>1</v>
          </cell>
          <cell r="I61">
            <v>8</v>
          </cell>
          <cell r="J61">
            <v>2</v>
          </cell>
          <cell r="K61">
            <v>128.57142857142858</v>
          </cell>
          <cell r="L61">
            <v>0</v>
          </cell>
          <cell r="M61">
            <v>7360</v>
          </cell>
          <cell r="N61">
            <v>840</v>
          </cell>
          <cell r="O61">
            <v>2</v>
          </cell>
          <cell r="P61">
            <v>1</v>
          </cell>
          <cell r="Q61">
            <v>1</v>
          </cell>
          <cell r="R61">
            <v>4</v>
          </cell>
          <cell r="S61">
            <v>50</v>
          </cell>
          <cell r="T61">
            <v>119.04761904761905</v>
          </cell>
          <cell r="U61">
            <v>140</v>
          </cell>
          <cell r="V61">
            <v>119.04761904761905</v>
          </cell>
          <cell r="W61">
            <v>6</v>
          </cell>
          <cell r="X61">
            <v>38</v>
          </cell>
          <cell r="Y61">
            <v>18</v>
          </cell>
          <cell r="Z61">
            <v>0</v>
          </cell>
          <cell r="AA61" t="str">
            <v>9122100.png</v>
          </cell>
          <cell r="AB61">
            <v>20</v>
          </cell>
          <cell r="AC61">
            <v>5600</v>
          </cell>
          <cell r="AD61">
            <v>1.8698712748853268</v>
          </cell>
        </row>
        <row r="62">
          <cell r="A62">
            <v>9122109</v>
          </cell>
          <cell r="B62" t="str">
            <v>影袭·斩第1段</v>
          </cell>
          <cell r="C62" t="str">
            <v>影袭·斩第1段</v>
          </cell>
          <cell r="D62">
            <v>1</v>
          </cell>
          <cell r="E62">
            <v>18</v>
          </cell>
          <cell r="F62" t="str">
            <v>第9级，共造成129.8%点伤害</v>
          </cell>
          <cell r="G62">
            <v>1</v>
          </cell>
          <cell r="H62">
            <v>1</v>
          </cell>
          <cell r="I62">
            <v>9</v>
          </cell>
          <cell r="J62">
            <v>2</v>
          </cell>
          <cell r="K62">
            <v>129.76190476190476</v>
          </cell>
          <cell r="L62">
            <v>0</v>
          </cell>
          <cell r="M62">
            <v>7280</v>
          </cell>
          <cell r="N62">
            <v>912</v>
          </cell>
          <cell r="O62">
            <v>2</v>
          </cell>
          <cell r="P62">
            <v>1</v>
          </cell>
          <cell r="Q62">
            <v>1</v>
          </cell>
          <cell r="R62">
            <v>4</v>
          </cell>
          <cell r="S62">
            <v>50</v>
          </cell>
          <cell r="T62">
            <v>119.04761904761905</v>
          </cell>
          <cell r="U62">
            <v>152</v>
          </cell>
          <cell r="V62">
            <v>119.04761904761905</v>
          </cell>
          <cell r="W62">
            <v>6</v>
          </cell>
          <cell r="X62">
            <v>44</v>
          </cell>
          <cell r="Y62">
            <v>18</v>
          </cell>
          <cell r="Z62">
            <v>0</v>
          </cell>
          <cell r="AA62" t="str">
            <v>9122100.png</v>
          </cell>
          <cell r="AB62">
            <v>20</v>
          </cell>
          <cell r="AC62">
            <v>5600</v>
          </cell>
          <cell r="AD62">
            <v>2.2175247271611824</v>
          </cell>
        </row>
        <row r="63">
          <cell r="A63">
            <v>9122110</v>
          </cell>
          <cell r="B63" t="str">
            <v>影袭·斩第1段</v>
          </cell>
          <cell r="C63" t="str">
            <v>影袭·斩第1段</v>
          </cell>
          <cell r="D63">
            <v>1</v>
          </cell>
          <cell r="E63">
            <v>19</v>
          </cell>
          <cell r="F63" t="str">
            <v>第10级，共造成131%点伤害</v>
          </cell>
          <cell r="G63">
            <v>1</v>
          </cell>
          <cell r="H63">
            <v>1</v>
          </cell>
          <cell r="I63">
            <v>10</v>
          </cell>
          <cell r="J63">
            <v>2</v>
          </cell>
          <cell r="K63">
            <v>130.95238095238096</v>
          </cell>
          <cell r="L63">
            <v>0</v>
          </cell>
          <cell r="M63">
            <v>7200</v>
          </cell>
          <cell r="N63">
            <v>1106</v>
          </cell>
          <cell r="O63">
            <v>2</v>
          </cell>
          <cell r="P63">
            <v>1</v>
          </cell>
          <cell r="Q63">
            <v>1</v>
          </cell>
          <cell r="R63">
            <v>4</v>
          </cell>
          <cell r="S63">
            <v>50</v>
          </cell>
          <cell r="T63">
            <v>119.04761904761905</v>
          </cell>
          <cell r="U63">
            <v>158</v>
          </cell>
          <cell r="V63">
            <v>119.04761904761905</v>
          </cell>
          <cell r="W63">
            <v>7</v>
          </cell>
          <cell r="X63">
            <v>51</v>
          </cell>
          <cell r="Y63">
            <v>18</v>
          </cell>
          <cell r="Z63">
            <v>0</v>
          </cell>
          <cell r="AA63" t="str">
            <v>9122100.png</v>
          </cell>
          <cell r="AB63">
            <v>20</v>
          </cell>
          <cell r="AC63">
            <v>5600</v>
          </cell>
          <cell r="AD63">
            <v>2.6256075036007216</v>
          </cell>
        </row>
        <row r="64">
          <cell r="A64">
            <v>9122111</v>
          </cell>
          <cell r="B64" t="str">
            <v>影袭·斩第1段</v>
          </cell>
          <cell r="C64" t="str">
            <v>影袭·斩第1段</v>
          </cell>
          <cell r="D64">
            <v>1</v>
          </cell>
          <cell r="E64">
            <v>21</v>
          </cell>
          <cell r="F64" t="str">
            <v>第11级，共造成132.1%点伤害</v>
          </cell>
          <cell r="G64">
            <v>1</v>
          </cell>
          <cell r="H64">
            <v>1</v>
          </cell>
          <cell r="I64">
            <v>11</v>
          </cell>
          <cell r="J64">
            <v>2</v>
          </cell>
          <cell r="K64">
            <v>132.14285714285714</v>
          </cell>
          <cell r="L64">
            <v>0</v>
          </cell>
          <cell r="M64">
            <v>7120</v>
          </cell>
          <cell r="N64">
            <v>1470</v>
          </cell>
          <cell r="O64">
            <v>2</v>
          </cell>
          <cell r="P64">
            <v>1</v>
          </cell>
          <cell r="Q64">
            <v>1</v>
          </cell>
          <cell r="R64">
            <v>4</v>
          </cell>
          <cell r="S64">
            <v>50</v>
          </cell>
          <cell r="T64">
            <v>119.04761904761905</v>
          </cell>
          <cell r="U64">
            <v>210</v>
          </cell>
          <cell r="V64">
            <v>119.04761904761905</v>
          </cell>
          <cell r="W64">
            <v>7</v>
          </cell>
          <cell r="X64">
            <v>58</v>
          </cell>
          <cell r="Y64">
            <v>18</v>
          </cell>
          <cell r="Z64">
            <v>0</v>
          </cell>
          <cell r="AA64" t="str">
            <v>9122100.png</v>
          </cell>
          <cell r="AB64">
            <v>20</v>
          </cell>
          <cell r="AC64">
            <v>5600</v>
          </cell>
          <cell r="AD64">
            <v>3.1041894269850387</v>
          </cell>
        </row>
        <row r="65">
          <cell r="A65">
            <v>9122112</v>
          </cell>
          <cell r="B65" t="str">
            <v>影袭·斩第1段</v>
          </cell>
          <cell r="C65" t="str">
            <v>影袭·斩第1段</v>
          </cell>
          <cell r="D65">
            <v>1</v>
          </cell>
          <cell r="E65">
            <v>22</v>
          </cell>
          <cell r="F65" t="str">
            <v>第12级，共造成133.3%点伤害</v>
          </cell>
          <cell r="G65">
            <v>1</v>
          </cell>
          <cell r="H65">
            <v>1</v>
          </cell>
          <cell r="I65">
            <v>12</v>
          </cell>
          <cell r="J65">
            <v>2</v>
          </cell>
          <cell r="K65">
            <v>133.33333333333334</v>
          </cell>
          <cell r="L65">
            <v>0</v>
          </cell>
          <cell r="M65">
            <v>7040</v>
          </cell>
          <cell r="N65">
            <v>1912</v>
          </cell>
          <cell r="O65">
            <v>2</v>
          </cell>
          <cell r="P65">
            <v>1</v>
          </cell>
          <cell r="Q65">
            <v>1</v>
          </cell>
          <cell r="R65">
            <v>4</v>
          </cell>
          <cell r="S65">
            <v>50</v>
          </cell>
          <cell r="T65">
            <v>119.04761904761905</v>
          </cell>
          <cell r="U65">
            <v>239</v>
          </cell>
          <cell r="V65">
            <v>119.04761904761905</v>
          </cell>
          <cell r="W65">
            <v>8</v>
          </cell>
          <cell r="X65">
            <v>66</v>
          </cell>
          <cell r="Y65">
            <v>18</v>
          </cell>
          <cell r="Z65">
            <v>0</v>
          </cell>
          <cell r="AA65" t="str">
            <v>9122100.png</v>
          </cell>
          <cell r="AB65">
            <v>20</v>
          </cell>
          <cell r="AC65">
            <v>5600</v>
          </cell>
          <cell r="AD65">
            <v>3.6649704456546304</v>
          </cell>
        </row>
        <row r="66">
          <cell r="A66">
            <v>9122113</v>
          </cell>
          <cell r="B66" t="str">
            <v>影袭·斩第1段</v>
          </cell>
          <cell r="C66" t="str">
            <v>影袭·斩第1段</v>
          </cell>
          <cell r="D66">
            <v>1</v>
          </cell>
          <cell r="E66">
            <v>24</v>
          </cell>
          <cell r="F66" t="str">
            <v>第13级，共造成134.5%点伤害</v>
          </cell>
          <cell r="G66">
            <v>1</v>
          </cell>
          <cell r="H66">
            <v>1</v>
          </cell>
          <cell r="I66">
            <v>13</v>
          </cell>
          <cell r="J66">
            <v>2</v>
          </cell>
          <cell r="K66">
            <v>134.52380952380952</v>
          </cell>
          <cell r="L66">
            <v>0</v>
          </cell>
          <cell r="M66">
            <v>6960</v>
          </cell>
          <cell r="N66">
            <v>2416</v>
          </cell>
          <cell r="O66">
            <v>2</v>
          </cell>
          <cell r="P66">
            <v>1</v>
          </cell>
          <cell r="Q66">
            <v>1</v>
          </cell>
          <cell r="R66">
            <v>4</v>
          </cell>
          <cell r="S66">
            <v>50</v>
          </cell>
          <cell r="T66">
            <v>119.04761904761905</v>
          </cell>
          <cell r="U66">
            <v>302</v>
          </cell>
          <cell r="V66">
            <v>119.04761904761905</v>
          </cell>
          <cell r="W66">
            <v>8</v>
          </cell>
          <cell r="X66">
            <v>74</v>
          </cell>
          <cell r="Y66">
            <v>18</v>
          </cell>
          <cell r="Z66">
            <v>0</v>
          </cell>
          <cell r="AA66" t="str">
            <v>9122100.png</v>
          </cell>
          <cell r="AB66">
            <v>20</v>
          </cell>
          <cell r="AC66">
            <v>5600</v>
          </cell>
          <cell r="AD66">
            <v>4.3215390102069478</v>
          </cell>
        </row>
        <row r="67">
          <cell r="A67">
            <v>9122114</v>
          </cell>
          <cell r="B67" t="str">
            <v>影袭·斩第1段</v>
          </cell>
          <cell r="C67" t="str">
            <v>影袭·斩第1段</v>
          </cell>
          <cell r="D67">
            <v>1</v>
          </cell>
          <cell r="E67">
            <v>25</v>
          </cell>
          <cell r="F67" t="str">
            <v>第14级，共造成135.7%点伤害</v>
          </cell>
          <cell r="G67">
            <v>1</v>
          </cell>
          <cell r="H67">
            <v>1</v>
          </cell>
          <cell r="I67">
            <v>14</v>
          </cell>
          <cell r="J67">
            <v>2</v>
          </cell>
          <cell r="K67">
            <v>135.71428571428572</v>
          </cell>
          <cell r="L67">
            <v>0</v>
          </cell>
          <cell r="M67">
            <v>6880</v>
          </cell>
          <cell r="N67">
            <v>3015</v>
          </cell>
          <cell r="O67">
            <v>2</v>
          </cell>
          <cell r="P67">
            <v>1</v>
          </cell>
          <cell r="Q67">
            <v>1</v>
          </cell>
          <cell r="R67">
            <v>4</v>
          </cell>
          <cell r="S67">
            <v>50</v>
          </cell>
          <cell r="T67">
            <v>119.04761904761905</v>
          </cell>
          <cell r="U67">
            <v>335</v>
          </cell>
          <cell r="V67">
            <v>119.04761904761905</v>
          </cell>
          <cell r="W67">
            <v>9</v>
          </cell>
          <cell r="X67">
            <v>83</v>
          </cell>
          <cell r="Y67">
            <v>18</v>
          </cell>
          <cell r="Z67">
            <v>0</v>
          </cell>
          <cell r="AA67" t="str">
            <v>9122100.png</v>
          </cell>
          <cell r="AB67">
            <v>20</v>
          </cell>
          <cell r="AC67">
            <v>5600</v>
          </cell>
          <cell r="AD67">
            <v>5.0896707502012646</v>
          </cell>
        </row>
        <row r="68">
          <cell r="A68">
            <v>9122115</v>
          </cell>
          <cell r="B68" t="str">
            <v>影袭·斩第1段</v>
          </cell>
          <cell r="C68" t="str">
            <v>影袭·斩第1段</v>
          </cell>
          <cell r="D68">
            <v>1</v>
          </cell>
          <cell r="E68">
            <v>27</v>
          </cell>
          <cell r="F68" t="str">
            <v>第15级，共造成136.9%点伤害</v>
          </cell>
          <cell r="G68">
            <v>1</v>
          </cell>
          <cell r="H68">
            <v>1</v>
          </cell>
          <cell r="I68">
            <v>15</v>
          </cell>
          <cell r="J68">
            <v>2</v>
          </cell>
          <cell r="K68">
            <v>136.9047619047619</v>
          </cell>
          <cell r="L68">
            <v>0</v>
          </cell>
          <cell r="M68">
            <v>6800</v>
          </cell>
          <cell r="N68">
            <v>4060</v>
          </cell>
          <cell r="O68">
            <v>2</v>
          </cell>
          <cell r="P68">
            <v>1</v>
          </cell>
          <cell r="Q68">
            <v>1</v>
          </cell>
          <cell r="R68">
            <v>4</v>
          </cell>
          <cell r="S68">
            <v>50</v>
          </cell>
          <cell r="T68">
            <v>119.04761904761905</v>
          </cell>
          <cell r="U68">
            <v>406</v>
          </cell>
          <cell r="V68">
            <v>119.04761904761905</v>
          </cell>
          <cell r="W68">
            <v>10</v>
          </cell>
          <cell r="X68">
            <v>93</v>
          </cell>
          <cell r="Y68">
            <v>18</v>
          </cell>
          <cell r="Z68">
            <v>0</v>
          </cell>
          <cell r="AA68" t="str">
            <v>9122100.png</v>
          </cell>
          <cell r="AB68">
            <v>20</v>
          </cell>
          <cell r="AC68">
            <v>5600</v>
          </cell>
          <cell r="AD68">
            <v>5.9876736576069876</v>
          </cell>
        </row>
        <row r="69">
          <cell r="A69">
            <v>9122116</v>
          </cell>
          <cell r="B69" t="str">
            <v>影袭·斩第1段</v>
          </cell>
          <cell r="C69" t="str">
            <v>影袭·斩第1段</v>
          </cell>
          <cell r="D69">
            <v>1</v>
          </cell>
          <cell r="E69">
            <v>28</v>
          </cell>
          <cell r="F69" t="str">
            <v>第16级，共造成138.1%点伤害</v>
          </cell>
          <cell r="G69">
            <v>1</v>
          </cell>
          <cell r="H69">
            <v>1</v>
          </cell>
          <cell r="I69">
            <v>16</v>
          </cell>
          <cell r="J69">
            <v>2</v>
          </cell>
          <cell r="K69">
            <v>138.0952380952381</v>
          </cell>
          <cell r="L69">
            <v>0</v>
          </cell>
          <cell r="M69">
            <v>6720</v>
          </cell>
          <cell r="N69">
            <v>4430</v>
          </cell>
          <cell r="O69">
            <v>2</v>
          </cell>
          <cell r="P69">
            <v>1</v>
          </cell>
          <cell r="Q69">
            <v>1</v>
          </cell>
          <cell r="R69">
            <v>4</v>
          </cell>
          <cell r="S69">
            <v>50</v>
          </cell>
          <cell r="T69">
            <v>119.04761904761905</v>
          </cell>
          <cell r="U69">
            <v>443</v>
          </cell>
          <cell r="V69">
            <v>119.04761904761905</v>
          </cell>
          <cell r="W69">
            <v>10</v>
          </cell>
          <cell r="X69">
            <v>103</v>
          </cell>
          <cell r="Y69">
            <v>18</v>
          </cell>
          <cell r="Z69">
            <v>0</v>
          </cell>
          <cell r="AA69" t="str">
            <v>9122100.png</v>
          </cell>
          <cell r="AB69">
            <v>20</v>
          </cell>
          <cell r="AC69">
            <v>5600</v>
          </cell>
          <cell r="AD69">
            <v>7.0367869299363806</v>
          </cell>
        </row>
        <row r="70">
          <cell r="A70">
            <v>9122117</v>
          </cell>
          <cell r="B70" t="str">
            <v>影袭·斩第1段</v>
          </cell>
          <cell r="C70" t="str">
            <v>影袭·斩第1段</v>
          </cell>
          <cell r="D70">
            <v>1</v>
          </cell>
          <cell r="E70">
            <v>30</v>
          </cell>
          <cell r="F70" t="str">
            <v>第17级，共造成139.3%点伤害</v>
          </cell>
          <cell r="G70">
            <v>1</v>
          </cell>
          <cell r="H70">
            <v>1</v>
          </cell>
          <cell r="I70">
            <v>17</v>
          </cell>
          <cell r="J70">
            <v>2</v>
          </cell>
          <cell r="K70">
            <v>139.28571428571428</v>
          </cell>
          <cell r="L70">
            <v>0</v>
          </cell>
          <cell r="M70">
            <v>6640</v>
          </cell>
          <cell r="N70">
            <v>5742</v>
          </cell>
          <cell r="O70">
            <v>2</v>
          </cell>
          <cell r="P70">
            <v>1</v>
          </cell>
          <cell r="Q70">
            <v>1</v>
          </cell>
          <cell r="R70">
            <v>4</v>
          </cell>
          <cell r="S70">
            <v>50</v>
          </cell>
          <cell r="T70">
            <v>119.04761904761905</v>
          </cell>
          <cell r="U70">
            <v>522</v>
          </cell>
          <cell r="V70">
            <v>119.04761904761905</v>
          </cell>
          <cell r="W70">
            <v>11</v>
          </cell>
          <cell r="X70">
            <v>114</v>
          </cell>
          <cell r="Y70">
            <v>18</v>
          </cell>
          <cell r="Z70">
            <v>0</v>
          </cell>
          <cell r="AA70" t="str">
            <v>9122100.png</v>
          </cell>
          <cell r="AB70">
            <v>20</v>
          </cell>
          <cell r="AC70">
            <v>5600</v>
          </cell>
          <cell r="AD70">
            <v>8.2616417152442487</v>
          </cell>
        </row>
        <row r="71">
          <cell r="A71">
            <v>9122118</v>
          </cell>
          <cell r="B71" t="str">
            <v>影袭·斩第1段</v>
          </cell>
          <cell r="C71" t="str">
            <v>影袭·斩第1段</v>
          </cell>
          <cell r="D71">
            <v>1</v>
          </cell>
          <cell r="E71">
            <v>31</v>
          </cell>
          <cell r="F71" t="str">
            <v>第18级，共造成140.5%点伤害</v>
          </cell>
          <cell r="G71">
            <v>1</v>
          </cell>
          <cell r="H71">
            <v>1</v>
          </cell>
          <cell r="I71">
            <v>18</v>
          </cell>
          <cell r="J71">
            <v>2</v>
          </cell>
          <cell r="K71">
            <v>140.47619047619048</v>
          </cell>
          <cell r="L71">
            <v>0</v>
          </cell>
          <cell r="M71">
            <v>6560</v>
          </cell>
          <cell r="N71">
            <v>6756</v>
          </cell>
          <cell r="O71">
            <v>2</v>
          </cell>
          <cell r="P71">
            <v>1</v>
          </cell>
          <cell r="Q71">
            <v>1</v>
          </cell>
          <cell r="R71">
            <v>4</v>
          </cell>
          <cell r="S71">
            <v>50</v>
          </cell>
          <cell r="T71">
            <v>119.04761904761905</v>
          </cell>
          <cell r="U71">
            <v>563</v>
          </cell>
          <cell r="V71">
            <v>119.04761904761905</v>
          </cell>
          <cell r="W71">
            <v>12</v>
          </cell>
          <cell r="X71">
            <v>126</v>
          </cell>
          <cell r="Y71">
            <v>18</v>
          </cell>
          <cell r="Z71">
            <v>5</v>
          </cell>
          <cell r="AA71" t="str">
            <v>9122100.png</v>
          </cell>
          <cell r="AB71">
            <v>20</v>
          </cell>
          <cell r="AC71">
            <v>5600</v>
          </cell>
          <cell r="AD71">
            <v>9.6907932549269837</v>
          </cell>
        </row>
        <row r="72">
          <cell r="A72">
            <v>9122119</v>
          </cell>
          <cell r="B72" t="str">
            <v>影袭·斩第1段</v>
          </cell>
          <cell r="C72" t="str">
            <v>影袭·斩第1段</v>
          </cell>
          <cell r="D72">
            <v>1</v>
          </cell>
          <cell r="E72">
            <v>33</v>
          </cell>
          <cell r="F72" t="str">
            <v>第19级，共造成141.7%点伤害</v>
          </cell>
          <cell r="G72">
            <v>1</v>
          </cell>
          <cell r="H72">
            <v>1</v>
          </cell>
          <cell r="I72">
            <v>19</v>
          </cell>
          <cell r="J72">
            <v>2</v>
          </cell>
          <cell r="K72">
            <v>141.66666666666669</v>
          </cell>
          <cell r="L72">
            <v>0</v>
          </cell>
          <cell r="M72">
            <v>6480</v>
          </cell>
          <cell r="N72">
            <v>8463</v>
          </cell>
          <cell r="O72">
            <v>2</v>
          </cell>
          <cell r="P72">
            <v>1</v>
          </cell>
          <cell r="Q72">
            <v>1</v>
          </cell>
          <cell r="R72">
            <v>4</v>
          </cell>
          <cell r="S72">
            <v>50</v>
          </cell>
          <cell r="T72">
            <v>119.04761904761905</v>
          </cell>
          <cell r="U72">
            <v>651</v>
          </cell>
          <cell r="V72">
            <v>119.04761904761905</v>
          </cell>
          <cell r="W72">
            <v>13</v>
          </cell>
          <cell r="X72">
            <v>139</v>
          </cell>
          <cell r="Y72">
            <v>18</v>
          </cell>
          <cell r="Z72">
            <v>6</v>
          </cell>
          <cell r="AA72" t="str">
            <v>9122100.png</v>
          </cell>
          <cell r="AB72">
            <v>20</v>
          </cell>
          <cell r="AC72">
            <v>5600</v>
          </cell>
          <cell r="AD72">
            <v>11.357335363185069</v>
          </cell>
        </row>
        <row r="73">
          <cell r="A73">
            <v>9122120</v>
          </cell>
          <cell r="B73" t="str">
            <v>影袭·斩第1段</v>
          </cell>
          <cell r="C73" t="str">
            <v>影袭·斩第1段</v>
          </cell>
          <cell r="D73">
            <v>1</v>
          </cell>
          <cell r="E73">
            <v>34</v>
          </cell>
          <cell r="F73" t="str">
            <v>第20级，共造成142.9%点伤害</v>
          </cell>
          <cell r="G73">
            <v>1</v>
          </cell>
          <cell r="H73">
            <v>1</v>
          </cell>
          <cell r="I73">
            <v>20</v>
          </cell>
          <cell r="J73">
            <v>2</v>
          </cell>
          <cell r="K73">
            <v>142.85714285714286</v>
          </cell>
          <cell r="L73">
            <v>0</v>
          </cell>
          <cell r="M73">
            <v>6400</v>
          </cell>
          <cell r="N73">
            <v>9048</v>
          </cell>
          <cell r="O73">
            <v>2</v>
          </cell>
          <cell r="P73">
            <v>1</v>
          </cell>
          <cell r="Q73">
            <v>1</v>
          </cell>
          <cell r="R73">
            <v>4</v>
          </cell>
          <cell r="S73">
            <v>50</v>
          </cell>
          <cell r="T73">
            <v>119.04761904761905</v>
          </cell>
          <cell r="U73">
            <v>696</v>
          </cell>
          <cell r="V73">
            <v>119.04761904761905</v>
          </cell>
          <cell r="W73">
            <v>13</v>
          </cell>
          <cell r="X73">
            <v>152</v>
          </cell>
          <cell r="Y73">
            <v>18</v>
          </cell>
          <cell r="Z73">
            <v>6</v>
          </cell>
          <cell r="AA73" t="str">
            <v>9122100.png</v>
          </cell>
          <cell r="AB73">
            <v>20</v>
          </cell>
          <cell r="AC73">
            <v>5600</v>
          </cell>
          <cell r="AD73">
            <v>13.299609842480328</v>
          </cell>
        </row>
        <row r="74">
          <cell r="A74">
            <v>9122121</v>
          </cell>
          <cell r="B74" t="str">
            <v>影袭·斩第1段</v>
          </cell>
          <cell r="C74" t="str">
            <v>影袭·斩第1段</v>
          </cell>
          <cell r="D74">
            <v>1</v>
          </cell>
          <cell r="E74">
            <v>36</v>
          </cell>
          <cell r="F74" t="str">
            <v>第21级，共造成144%点伤害</v>
          </cell>
          <cell r="G74">
            <v>1</v>
          </cell>
          <cell r="H74">
            <v>1</v>
          </cell>
          <cell r="I74">
            <v>21</v>
          </cell>
          <cell r="J74">
            <v>2</v>
          </cell>
          <cell r="K74">
            <v>144.04761904761904</v>
          </cell>
          <cell r="L74">
            <v>0</v>
          </cell>
          <cell r="M74">
            <v>6320</v>
          </cell>
          <cell r="N74">
            <v>11074</v>
          </cell>
          <cell r="O74">
            <v>2</v>
          </cell>
          <cell r="P74">
            <v>1</v>
          </cell>
          <cell r="Q74">
            <v>1</v>
          </cell>
          <cell r="R74">
            <v>4</v>
          </cell>
          <cell r="S74">
            <v>50</v>
          </cell>
          <cell r="T74">
            <v>119.04761904761905</v>
          </cell>
          <cell r="U74">
            <v>791</v>
          </cell>
          <cell r="V74">
            <v>119.04761904761905</v>
          </cell>
          <cell r="W74">
            <v>14</v>
          </cell>
          <cell r="X74">
            <v>166</v>
          </cell>
          <cell r="Y74">
            <v>18</v>
          </cell>
          <cell r="Z74">
            <v>6</v>
          </cell>
          <cell r="AA74" t="str">
            <v>9122100.png</v>
          </cell>
          <cell r="AB74">
            <v>20</v>
          </cell>
          <cell r="AC74">
            <v>5600</v>
          </cell>
          <cell r="AD74">
            <v>15.562025344899888</v>
          </cell>
        </row>
        <row r="75">
          <cell r="A75">
            <v>9122122</v>
          </cell>
          <cell r="B75" t="str">
            <v>影袭·斩第1段</v>
          </cell>
          <cell r="C75" t="str">
            <v>影袭·斩第1段</v>
          </cell>
          <cell r="D75">
            <v>1</v>
          </cell>
          <cell r="E75">
            <v>37</v>
          </cell>
          <cell r="F75" t="str">
            <v>第22级，共造成145.2%点伤害</v>
          </cell>
          <cell r="G75">
            <v>1</v>
          </cell>
          <cell r="H75">
            <v>1</v>
          </cell>
          <cell r="I75">
            <v>22</v>
          </cell>
          <cell r="J75">
            <v>2</v>
          </cell>
          <cell r="K75">
            <v>145.23809523809524</v>
          </cell>
          <cell r="L75">
            <v>0</v>
          </cell>
          <cell r="M75">
            <v>6240</v>
          </cell>
          <cell r="N75">
            <v>12615</v>
          </cell>
          <cell r="O75">
            <v>2</v>
          </cell>
          <cell r="P75">
            <v>1</v>
          </cell>
          <cell r="Q75">
            <v>1</v>
          </cell>
          <cell r="R75">
            <v>4</v>
          </cell>
          <cell r="S75">
            <v>50</v>
          </cell>
          <cell r="T75">
            <v>119.04761904761905</v>
          </cell>
          <cell r="U75">
            <v>841</v>
          </cell>
          <cell r="V75">
            <v>119.04761904761905</v>
          </cell>
          <cell r="W75">
            <v>15</v>
          </cell>
          <cell r="X75">
            <v>181</v>
          </cell>
          <cell r="Y75">
            <v>18</v>
          </cell>
          <cell r="Z75">
            <v>6</v>
          </cell>
          <cell r="AA75" t="str">
            <v>9122100.png</v>
          </cell>
          <cell r="AB75">
            <v>20</v>
          </cell>
          <cell r="AC75">
            <v>5600</v>
          </cell>
          <cell r="AD75">
            <v>18.19600238746251</v>
          </cell>
        </row>
        <row r="76">
          <cell r="A76">
            <v>9122123</v>
          </cell>
          <cell r="B76" t="str">
            <v>影袭·斩第1段</v>
          </cell>
          <cell r="C76" t="str">
            <v>影袭·斩第1段</v>
          </cell>
          <cell r="D76">
            <v>1</v>
          </cell>
          <cell r="E76">
            <v>39</v>
          </cell>
          <cell r="F76" t="str">
            <v>第23级，共造成146.4%点伤害</v>
          </cell>
          <cell r="G76">
            <v>1</v>
          </cell>
          <cell r="H76">
            <v>1</v>
          </cell>
          <cell r="I76">
            <v>23</v>
          </cell>
          <cell r="J76">
            <v>2</v>
          </cell>
          <cell r="K76">
            <v>146.42857142857144</v>
          </cell>
          <cell r="L76">
            <v>0</v>
          </cell>
          <cell r="M76">
            <v>6160</v>
          </cell>
          <cell r="N76">
            <v>15104</v>
          </cell>
          <cell r="O76">
            <v>2</v>
          </cell>
          <cell r="P76">
            <v>1</v>
          </cell>
          <cell r="Q76">
            <v>1</v>
          </cell>
          <cell r="R76">
            <v>4</v>
          </cell>
          <cell r="S76">
            <v>50</v>
          </cell>
          <cell r="T76">
            <v>119.04761904761905</v>
          </cell>
          <cell r="U76">
            <v>944</v>
          </cell>
          <cell r="V76">
            <v>119.04761904761905</v>
          </cell>
          <cell r="W76">
            <v>16</v>
          </cell>
          <cell r="X76">
            <v>197</v>
          </cell>
          <cell r="Y76">
            <v>18</v>
          </cell>
          <cell r="Z76">
            <v>7</v>
          </cell>
          <cell r="AA76" t="str">
            <v>9122100.png</v>
          </cell>
          <cell r="AB76">
            <v>20</v>
          </cell>
          <cell r="AC76">
            <v>5600</v>
          </cell>
          <cell r="AD76">
            <v>21.261063758068786</v>
          </cell>
        </row>
        <row r="77">
          <cell r="A77">
            <v>9122124</v>
          </cell>
          <cell r="B77" t="str">
            <v>影袭·斩第1段</v>
          </cell>
          <cell r="C77" t="str">
            <v>影袭·斩第1段</v>
          </cell>
          <cell r="D77">
            <v>1</v>
          </cell>
          <cell r="E77">
            <v>40</v>
          </cell>
          <cell r="F77" t="str">
            <v>第24级，共造成147.6%点伤害</v>
          </cell>
          <cell r="G77">
            <v>1</v>
          </cell>
          <cell r="H77">
            <v>1</v>
          </cell>
          <cell r="I77">
            <v>24</v>
          </cell>
          <cell r="J77">
            <v>2</v>
          </cell>
          <cell r="K77">
            <v>147.61904761904762</v>
          </cell>
          <cell r="L77">
            <v>0</v>
          </cell>
          <cell r="M77">
            <v>6080</v>
          </cell>
          <cell r="N77">
            <v>16966</v>
          </cell>
          <cell r="O77">
            <v>2</v>
          </cell>
          <cell r="P77">
            <v>1</v>
          </cell>
          <cell r="Q77">
            <v>1</v>
          </cell>
          <cell r="R77">
            <v>4</v>
          </cell>
          <cell r="S77">
            <v>50</v>
          </cell>
          <cell r="T77">
            <v>119.04761904761905</v>
          </cell>
          <cell r="U77">
            <v>998</v>
          </cell>
          <cell r="V77">
            <v>119.04761904761905</v>
          </cell>
          <cell r="W77">
            <v>17</v>
          </cell>
          <cell r="X77">
            <v>214</v>
          </cell>
          <cell r="Y77">
            <v>18</v>
          </cell>
          <cell r="Z77">
            <v>7</v>
          </cell>
          <cell r="AA77" t="str">
            <v>9122100.png</v>
          </cell>
          <cell r="AB77">
            <v>20</v>
          </cell>
          <cell r="AC77">
            <v>5600</v>
          </cell>
          <cell r="AD77">
            <v>24.826092457400648</v>
          </cell>
        </row>
        <row r="78">
          <cell r="A78">
            <v>9122125</v>
          </cell>
          <cell r="B78" t="str">
            <v>影袭·斩第1段</v>
          </cell>
          <cell r="C78" t="str">
            <v>影袭·斩第1段</v>
          </cell>
          <cell r="D78">
            <v>1</v>
          </cell>
          <cell r="E78">
            <v>42</v>
          </cell>
          <cell r="F78" t="str">
            <v>第25级，共造成148.8%点伤害</v>
          </cell>
          <cell r="G78">
            <v>1</v>
          </cell>
          <cell r="H78">
            <v>1</v>
          </cell>
          <cell r="I78">
            <v>25</v>
          </cell>
          <cell r="J78">
            <v>2</v>
          </cell>
          <cell r="K78">
            <v>148.80952380952382</v>
          </cell>
          <cell r="L78">
            <v>0</v>
          </cell>
          <cell r="M78">
            <v>6000</v>
          </cell>
          <cell r="N78">
            <v>21090</v>
          </cell>
          <cell r="O78">
            <v>2</v>
          </cell>
          <cell r="P78">
            <v>1</v>
          </cell>
          <cell r="Q78">
            <v>1</v>
          </cell>
          <cell r="R78">
            <v>4</v>
          </cell>
          <cell r="S78">
            <v>50</v>
          </cell>
          <cell r="T78">
            <v>119.04761904761905</v>
          </cell>
          <cell r="U78">
            <v>1110</v>
          </cell>
          <cell r="V78">
            <v>119.04761904761905</v>
          </cell>
          <cell r="W78">
            <v>19</v>
          </cell>
          <cell r="X78">
            <v>233</v>
          </cell>
          <cell r="Y78">
            <v>18</v>
          </cell>
          <cell r="Z78">
            <v>8</v>
          </cell>
          <cell r="AA78" t="str">
            <v>9122100.png</v>
          </cell>
          <cell r="AB78">
            <v>20</v>
          </cell>
          <cell r="AC78">
            <v>5600</v>
          </cell>
          <cell r="AD78">
            <v>28.970782667351624</v>
          </cell>
        </row>
        <row r="79">
          <cell r="A79">
            <v>9122126</v>
          </cell>
          <cell r="B79" t="str">
            <v>影袭·斩第1段</v>
          </cell>
          <cell r="C79" t="str">
            <v>影袭·斩第1段</v>
          </cell>
          <cell r="D79">
            <v>1</v>
          </cell>
          <cell r="E79">
            <v>44</v>
          </cell>
          <cell r="F79" t="str">
            <v>第26级，共造成150%点伤害</v>
          </cell>
          <cell r="G79">
            <v>1</v>
          </cell>
          <cell r="H79">
            <v>1</v>
          </cell>
          <cell r="I79">
            <v>26</v>
          </cell>
          <cell r="J79">
            <v>2</v>
          </cell>
          <cell r="K79">
            <v>150</v>
          </cell>
          <cell r="L79">
            <v>0</v>
          </cell>
          <cell r="M79">
            <v>5920</v>
          </cell>
          <cell r="N79">
            <v>24520</v>
          </cell>
          <cell r="O79">
            <v>2</v>
          </cell>
          <cell r="P79">
            <v>1</v>
          </cell>
          <cell r="Q79">
            <v>1</v>
          </cell>
          <cell r="R79">
            <v>4</v>
          </cell>
          <cell r="S79">
            <v>50</v>
          </cell>
          <cell r="T79">
            <v>119.04761904761905</v>
          </cell>
          <cell r="U79">
            <v>1226</v>
          </cell>
          <cell r="V79">
            <v>119.04761904761905</v>
          </cell>
          <cell r="W79">
            <v>20</v>
          </cell>
          <cell r="X79">
            <v>253</v>
          </cell>
          <cell r="Y79">
            <v>18</v>
          </cell>
          <cell r="Z79">
            <v>8</v>
          </cell>
          <cell r="AA79" t="str">
            <v>9122100.png</v>
          </cell>
          <cell r="AB79">
            <v>20</v>
          </cell>
          <cell r="AC79">
            <v>5600</v>
          </cell>
          <cell r="AD79">
            <v>33.787313083683465</v>
          </cell>
        </row>
        <row r="80">
          <cell r="A80">
            <v>9122127</v>
          </cell>
          <cell r="B80" t="str">
            <v>影袭·斩第1段</v>
          </cell>
          <cell r="C80" t="str">
            <v>影袭·斩第1段</v>
          </cell>
          <cell r="D80">
            <v>1</v>
          </cell>
          <cell r="E80">
            <v>45</v>
          </cell>
          <cell r="F80" t="str">
            <v>第27级，共造成151.2%点伤害</v>
          </cell>
          <cell r="G80">
            <v>1</v>
          </cell>
          <cell r="H80">
            <v>1</v>
          </cell>
          <cell r="I80">
            <v>27</v>
          </cell>
          <cell r="J80">
            <v>2</v>
          </cell>
          <cell r="K80">
            <v>151.1904761904762</v>
          </cell>
          <cell r="L80">
            <v>0</v>
          </cell>
          <cell r="M80">
            <v>5840</v>
          </cell>
          <cell r="N80">
            <v>27027</v>
          </cell>
          <cell r="O80">
            <v>2</v>
          </cell>
          <cell r="P80">
            <v>1</v>
          </cell>
          <cell r="Q80">
            <v>1</v>
          </cell>
          <cell r="R80">
            <v>4</v>
          </cell>
          <cell r="S80">
            <v>50</v>
          </cell>
          <cell r="T80">
            <v>119.04761904761905</v>
          </cell>
          <cell r="U80">
            <v>1287</v>
          </cell>
          <cell r="V80">
            <v>119.04761904761905</v>
          </cell>
          <cell r="W80">
            <v>21</v>
          </cell>
          <cell r="X80">
            <v>274</v>
          </cell>
          <cell r="Y80">
            <v>18</v>
          </cell>
          <cell r="Z80">
            <v>9</v>
          </cell>
          <cell r="AA80" t="str">
            <v>9122100.png</v>
          </cell>
          <cell r="AB80">
            <v>20</v>
          </cell>
          <cell r="AC80">
            <v>5600</v>
          </cell>
          <cell r="AD80">
            <v>39.382276374395779</v>
          </cell>
        </row>
        <row r="81">
          <cell r="A81">
            <v>9122128</v>
          </cell>
          <cell r="B81" t="str">
            <v>影袭·斩第1段</v>
          </cell>
          <cell r="C81" t="str">
            <v>影袭·斩第1段</v>
          </cell>
          <cell r="D81">
            <v>1</v>
          </cell>
          <cell r="E81">
            <v>47</v>
          </cell>
          <cell r="F81" t="str">
            <v>第28级，共造成152.4%点伤害</v>
          </cell>
          <cell r="G81">
            <v>1</v>
          </cell>
          <cell r="H81">
            <v>1</v>
          </cell>
          <cell r="I81">
            <v>28</v>
          </cell>
          <cell r="J81">
            <v>2</v>
          </cell>
          <cell r="K81">
            <v>152.38095238095238</v>
          </cell>
          <cell r="L81">
            <v>0</v>
          </cell>
          <cell r="M81">
            <v>5760</v>
          </cell>
          <cell r="N81">
            <v>32476</v>
          </cell>
          <cell r="O81">
            <v>2</v>
          </cell>
          <cell r="P81">
            <v>1</v>
          </cell>
          <cell r="Q81">
            <v>1</v>
          </cell>
          <cell r="R81">
            <v>4</v>
          </cell>
          <cell r="S81">
            <v>50</v>
          </cell>
          <cell r="T81">
            <v>119.04761904761905</v>
          </cell>
          <cell r="U81">
            <v>1412</v>
          </cell>
          <cell r="V81">
            <v>119.04761904761905</v>
          </cell>
          <cell r="W81">
            <v>23</v>
          </cell>
          <cell r="X81">
            <v>297</v>
          </cell>
          <cell r="Y81">
            <v>18</v>
          </cell>
          <cell r="Z81">
            <v>10</v>
          </cell>
          <cell r="AA81" t="str">
            <v>9122100.png</v>
          </cell>
          <cell r="AB81">
            <v>20</v>
          </cell>
          <cell r="AC81">
            <v>5600</v>
          </cell>
          <cell r="AD81">
            <v>45.878903611700046</v>
          </cell>
        </row>
        <row r="82">
          <cell r="A82">
            <v>9122129</v>
          </cell>
          <cell r="B82" t="str">
            <v>影袭·斩第1段</v>
          </cell>
          <cell r="C82" t="str">
            <v>影袭·斩第1段</v>
          </cell>
          <cell r="D82">
            <v>1</v>
          </cell>
          <cell r="E82">
            <v>48</v>
          </cell>
          <cell r="F82" t="str">
            <v>第29级，共造成153.6%点伤害</v>
          </cell>
          <cell r="G82">
            <v>1</v>
          </cell>
          <cell r="H82">
            <v>1</v>
          </cell>
          <cell r="I82">
            <v>29</v>
          </cell>
          <cell r="J82">
            <v>2</v>
          </cell>
          <cell r="K82">
            <v>153.57142857142858</v>
          </cell>
          <cell r="L82">
            <v>0</v>
          </cell>
          <cell r="M82">
            <v>5680</v>
          </cell>
          <cell r="N82">
            <v>36925</v>
          </cell>
          <cell r="O82">
            <v>2</v>
          </cell>
          <cell r="P82">
            <v>1</v>
          </cell>
          <cell r="Q82">
            <v>1</v>
          </cell>
          <cell r="R82">
            <v>4</v>
          </cell>
          <cell r="S82">
            <v>50</v>
          </cell>
          <cell r="T82">
            <v>119.04761904761905</v>
          </cell>
          <cell r="U82">
            <v>1477</v>
          </cell>
          <cell r="V82">
            <v>119.04761904761905</v>
          </cell>
          <cell r="W82">
            <v>25</v>
          </cell>
          <cell r="X82">
            <v>322</v>
          </cell>
          <cell r="Y82">
            <v>18</v>
          </cell>
          <cell r="Z82">
            <v>10</v>
          </cell>
          <cell r="AA82" t="str">
            <v>9122100.png</v>
          </cell>
          <cell r="AB82">
            <v>20</v>
          </cell>
          <cell r="AC82">
            <v>5600</v>
          </cell>
          <cell r="AD82">
            <v>53.41962837320149</v>
          </cell>
        </row>
        <row r="83">
          <cell r="A83">
            <v>9122130</v>
          </cell>
          <cell r="B83" t="str">
            <v>影袭·斩第1段</v>
          </cell>
          <cell r="C83" t="str">
            <v>影袭·斩第1段</v>
          </cell>
          <cell r="D83">
            <v>1</v>
          </cell>
          <cell r="E83">
            <v>50</v>
          </cell>
          <cell r="F83" t="str">
            <v>第30级，共造成154.8%点伤害</v>
          </cell>
          <cell r="G83">
            <v>1</v>
          </cell>
          <cell r="H83">
            <v>1</v>
          </cell>
          <cell r="I83">
            <v>30</v>
          </cell>
          <cell r="J83">
            <v>2</v>
          </cell>
          <cell r="K83">
            <v>154.76190476190476</v>
          </cell>
          <cell r="L83">
            <v>0</v>
          </cell>
          <cell r="M83">
            <v>5600</v>
          </cell>
          <cell r="N83">
            <v>41860</v>
          </cell>
          <cell r="O83">
            <v>2</v>
          </cell>
          <cell r="P83">
            <v>1</v>
          </cell>
          <cell r="Q83">
            <v>1</v>
          </cell>
          <cell r="R83">
            <v>4</v>
          </cell>
          <cell r="S83">
            <v>50</v>
          </cell>
          <cell r="T83">
            <v>119.04761904761905</v>
          </cell>
          <cell r="U83">
            <v>1610</v>
          </cell>
          <cell r="V83">
            <v>119.04761904761905</v>
          </cell>
          <cell r="W83">
            <v>26</v>
          </cell>
          <cell r="X83">
            <v>348</v>
          </cell>
          <cell r="Y83">
            <v>18</v>
          </cell>
          <cell r="Z83">
            <v>11</v>
          </cell>
          <cell r="AA83" t="str">
            <v>9122100.png</v>
          </cell>
          <cell r="AB83">
            <v>20</v>
          </cell>
          <cell r="AC83">
            <v>5600</v>
          </cell>
          <cell r="AD83">
            <v>62.16904193021287</v>
          </cell>
        </row>
        <row r="84">
          <cell r="A84">
            <v>9122131</v>
          </cell>
          <cell r="B84" t="str">
            <v>影袭·斩第1段</v>
          </cell>
          <cell r="C84" t="str">
            <v>影袭·斩第1段</v>
          </cell>
          <cell r="D84">
            <v>1</v>
          </cell>
          <cell r="E84">
            <v>51</v>
          </cell>
          <cell r="F84" t="str">
            <v>第31级，共造成156%点伤害</v>
          </cell>
          <cell r="G84">
            <v>1</v>
          </cell>
          <cell r="H84">
            <v>1</v>
          </cell>
          <cell r="I84">
            <v>31</v>
          </cell>
          <cell r="J84">
            <v>2</v>
          </cell>
          <cell r="K84">
            <v>155.95238095238096</v>
          </cell>
          <cell r="L84">
            <v>0</v>
          </cell>
          <cell r="M84">
            <v>5520</v>
          </cell>
          <cell r="N84">
            <v>47012</v>
          </cell>
          <cell r="O84">
            <v>2</v>
          </cell>
          <cell r="P84">
            <v>1</v>
          </cell>
          <cell r="Q84">
            <v>1</v>
          </cell>
          <cell r="R84">
            <v>4</v>
          </cell>
          <cell r="S84">
            <v>50</v>
          </cell>
          <cell r="T84">
            <v>119.04761904761905</v>
          </cell>
          <cell r="U84">
            <v>1679</v>
          </cell>
          <cell r="V84">
            <v>119.04761904761905</v>
          </cell>
          <cell r="W84">
            <v>28</v>
          </cell>
          <cell r="X84">
            <v>376</v>
          </cell>
          <cell r="Y84">
            <v>18</v>
          </cell>
          <cell r="Z84">
            <v>12</v>
          </cell>
          <cell r="AA84" t="str">
            <v>9122100.png</v>
          </cell>
          <cell r="AB84">
            <v>20</v>
          </cell>
          <cell r="AC84">
            <v>5600</v>
          </cell>
          <cell r="AD84">
            <v>72.317298668155971</v>
          </cell>
        </row>
        <row r="85">
          <cell r="A85">
            <v>9122132</v>
          </cell>
          <cell r="B85" t="str">
            <v>影袭·斩第1段</v>
          </cell>
          <cell r="C85" t="str">
            <v>影袭·斩第1段</v>
          </cell>
          <cell r="D85">
            <v>1</v>
          </cell>
          <cell r="E85">
            <v>53</v>
          </cell>
          <cell r="F85" t="str">
            <v>第32级，共造成157.1%点伤害</v>
          </cell>
          <cell r="G85">
            <v>1</v>
          </cell>
          <cell r="H85">
            <v>1</v>
          </cell>
          <cell r="I85">
            <v>32</v>
          </cell>
          <cell r="J85">
            <v>2</v>
          </cell>
          <cell r="K85">
            <v>157.14285714285714</v>
          </cell>
          <cell r="L85">
            <v>0</v>
          </cell>
          <cell r="M85">
            <v>5440</v>
          </cell>
          <cell r="N85">
            <v>54600</v>
          </cell>
          <cell r="O85">
            <v>2</v>
          </cell>
          <cell r="P85">
            <v>1</v>
          </cell>
          <cell r="Q85">
            <v>1</v>
          </cell>
          <cell r="R85">
            <v>4</v>
          </cell>
          <cell r="S85">
            <v>50</v>
          </cell>
          <cell r="T85">
            <v>119.04761904761905</v>
          </cell>
          <cell r="U85">
            <v>1820</v>
          </cell>
          <cell r="V85">
            <v>119.04761904761905</v>
          </cell>
          <cell r="W85">
            <v>30</v>
          </cell>
          <cell r="X85">
            <v>406</v>
          </cell>
          <cell r="Y85">
            <v>18</v>
          </cell>
          <cell r="Z85">
            <v>12</v>
          </cell>
          <cell r="AA85" t="str">
            <v>9122100.png</v>
          </cell>
          <cell r="AB85">
            <v>20</v>
          </cell>
          <cell r="AC85">
            <v>5600</v>
          </cell>
          <cell r="AD85">
            <v>84.084039765094801</v>
          </cell>
        </row>
        <row r="86">
          <cell r="A86">
            <v>9122133</v>
          </cell>
          <cell r="B86" t="str">
            <v>影袭·斩第1段</v>
          </cell>
          <cell r="C86" t="str">
            <v>影袭·斩第1段</v>
          </cell>
          <cell r="D86">
            <v>1</v>
          </cell>
          <cell r="E86">
            <v>54</v>
          </cell>
          <cell r="F86" t="str">
            <v>第33级，共造成158.3%点伤害</v>
          </cell>
          <cell r="G86">
            <v>1</v>
          </cell>
          <cell r="H86">
            <v>1</v>
          </cell>
          <cell r="I86">
            <v>33</v>
          </cell>
          <cell r="J86">
            <v>2</v>
          </cell>
          <cell r="K86">
            <v>158.33333333333334</v>
          </cell>
          <cell r="L86">
            <v>0</v>
          </cell>
          <cell r="M86">
            <v>5360</v>
          </cell>
          <cell r="N86">
            <v>60576</v>
          </cell>
          <cell r="O86">
            <v>2</v>
          </cell>
          <cell r="P86">
            <v>1</v>
          </cell>
          <cell r="Q86">
            <v>1</v>
          </cell>
          <cell r="R86">
            <v>4</v>
          </cell>
          <cell r="S86">
            <v>50</v>
          </cell>
          <cell r="T86">
            <v>119.04761904761905</v>
          </cell>
          <cell r="U86">
            <v>1893</v>
          </cell>
          <cell r="V86">
            <v>119.04761904761905</v>
          </cell>
          <cell r="W86">
            <v>32</v>
          </cell>
          <cell r="X86">
            <v>438</v>
          </cell>
          <cell r="Y86">
            <v>18</v>
          </cell>
          <cell r="Z86">
            <v>13</v>
          </cell>
          <cell r="AA86" t="str">
            <v>9122100.png</v>
          </cell>
          <cell r="AB86">
            <v>20</v>
          </cell>
          <cell r="AC86">
            <v>5600</v>
          </cell>
          <cell r="AD86">
            <v>97.722913361046224</v>
          </cell>
        </row>
        <row r="87">
          <cell r="A87">
            <v>9122134</v>
          </cell>
          <cell r="B87" t="str">
            <v>影袭·斩第1段</v>
          </cell>
          <cell r="C87" t="str">
            <v>影袭·斩第1段</v>
          </cell>
          <cell r="D87">
            <v>1</v>
          </cell>
          <cell r="E87">
            <v>56</v>
          </cell>
          <cell r="F87" t="str">
            <v>第34级，共造成159.5%点伤害</v>
          </cell>
          <cell r="G87">
            <v>1</v>
          </cell>
          <cell r="H87">
            <v>1</v>
          </cell>
          <cell r="I87">
            <v>34</v>
          </cell>
          <cell r="J87">
            <v>2</v>
          </cell>
          <cell r="K87">
            <v>159.52380952380952</v>
          </cell>
          <cell r="L87">
            <v>0</v>
          </cell>
          <cell r="M87">
            <v>5280</v>
          </cell>
          <cell r="N87">
            <v>69428</v>
          </cell>
          <cell r="O87">
            <v>2</v>
          </cell>
          <cell r="P87">
            <v>1</v>
          </cell>
          <cell r="Q87">
            <v>1</v>
          </cell>
          <cell r="R87">
            <v>4</v>
          </cell>
          <cell r="S87">
            <v>50</v>
          </cell>
          <cell r="T87">
            <v>119.04761904761905</v>
          </cell>
          <cell r="U87">
            <v>2042</v>
          </cell>
          <cell r="V87">
            <v>119.04761904761905</v>
          </cell>
          <cell r="W87">
            <v>34</v>
          </cell>
          <cell r="X87">
            <v>472</v>
          </cell>
          <cell r="Y87">
            <v>18</v>
          </cell>
          <cell r="Z87">
            <v>14</v>
          </cell>
          <cell r="AA87" t="str">
            <v>9122100.png</v>
          </cell>
          <cell r="AB87">
            <v>20</v>
          </cell>
          <cell r="AC87">
            <v>5600</v>
          </cell>
          <cell r="AD87">
            <v>113.52678117962634</v>
          </cell>
        </row>
        <row r="88">
          <cell r="A88">
            <v>9122135</v>
          </cell>
          <cell r="B88" t="str">
            <v>影袭·斩第1段</v>
          </cell>
          <cell r="C88" t="str">
            <v>影袭·斩第1段</v>
          </cell>
          <cell r="D88">
            <v>1</v>
          </cell>
          <cell r="E88">
            <v>57</v>
          </cell>
          <cell r="F88" t="str">
            <v>第35级，共造成160.7%点伤害</v>
          </cell>
          <cell r="G88">
            <v>1</v>
          </cell>
          <cell r="H88">
            <v>1</v>
          </cell>
          <cell r="I88">
            <v>35</v>
          </cell>
          <cell r="J88">
            <v>2</v>
          </cell>
          <cell r="K88">
            <v>160.71428571428572</v>
          </cell>
          <cell r="L88">
            <v>0</v>
          </cell>
          <cell r="M88">
            <v>5200</v>
          </cell>
          <cell r="N88">
            <v>76284</v>
          </cell>
          <cell r="O88">
            <v>2</v>
          </cell>
          <cell r="P88">
            <v>1</v>
          </cell>
          <cell r="Q88">
            <v>1</v>
          </cell>
          <cell r="R88">
            <v>4</v>
          </cell>
          <cell r="S88">
            <v>50</v>
          </cell>
          <cell r="T88">
            <v>119.04761904761905</v>
          </cell>
          <cell r="U88">
            <v>2119</v>
          </cell>
          <cell r="V88">
            <v>119.04761904761905</v>
          </cell>
          <cell r="W88">
            <v>36</v>
          </cell>
          <cell r="X88">
            <v>508</v>
          </cell>
          <cell r="Y88">
            <v>18</v>
          </cell>
          <cell r="Z88">
            <v>15</v>
          </cell>
          <cell r="AA88" t="str">
            <v>9122100.png</v>
          </cell>
          <cell r="AB88">
            <v>20</v>
          </cell>
          <cell r="AC88">
            <v>5600</v>
          </cell>
          <cell r="AD88">
            <v>131.8337150407161</v>
          </cell>
        </row>
        <row r="89">
          <cell r="A89">
            <v>9122136</v>
          </cell>
          <cell r="B89" t="str">
            <v>影袭·斩第1段</v>
          </cell>
          <cell r="C89" t="str">
            <v>影袭·斩第1段</v>
          </cell>
          <cell r="D89">
            <v>1</v>
          </cell>
          <cell r="E89">
            <v>59</v>
          </cell>
          <cell r="F89" t="str">
            <v>第36级，共造成161.9%点伤害</v>
          </cell>
          <cell r="G89">
            <v>1</v>
          </cell>
          <cell r="H89">
            <v>1</v>
          </cell>
          <cell r="I89">
            <v>36</v>
          </cell>
          <cell r="J89">
            <v>2</v>
          </cell>
          <cell r="K89">
            <v>161.9047619047619</v>
          </cell>
          <cell r="L89">
            <v>0</v>
          </cell>
          <cell r="M89">
            <v>5120</v>
          </cell>
          <cell r="N89">
            <v>88803</v>
          </cell>
          <cell r="O89">
            <v>2</v>
          </cell>
          <cell r="P89">
            <v>1</v>
          </cell>
          <cell r="Q89">
            <v>1</v>
          </cell>
          <cell r="R89">
            <v>4</v>
          </cell>
          <cell r="S89">
            <v>50</v>
          </cell>
          <cell r="T89">
            <v>119.04761904761905</v>
          </cell>
          <cell r="U89">
            <v>2277</v>
          </cell>
          <cell r="V89">
            <v>119.04761904761905</v>
          </cell>
          <cell r="W89">
            <v>39</v>
          </cell>
          <cell r="X89">
            <v>547</v>
          </cell>
          <cell r="Y89">
            <v>18</v>
          </cell>
          <cell r="Z89">
            <v>16</v>
          </cell>
          <cell r="AA89" t="str">
            <v>9122100.png</v>
          </cell>
          <cell r="AB89">
            <v>20</v>
          </cell>
          <cell r="AC89">
            <v>5600</v>
          </cell>
          <cell r="AD89">
            <v>153.03390218742106</v>
          </cell>
        </row>
        <row r="90">
          <cell r="A90">
            <v>9122137</v>
          </cell>
          <cell r="B90" t="str">
            <v>影袭·斩第1段</v>
          </cell>
          <cell r="C90" t="str">
            <v>影袭·斩第1段</v>
          </cell>
          <cell r="D90">
            <v>1</v>
          </cell>
          <cell r="E90">
            <v>60</v>
          </cell>
          <cell r="F90" t="str">
            <v>第37级，共造成163.1%点伤害</v>
          </cell>
          <cell r="G90">
            <v>1</v>
          </cell>
          <cell r="H90">
            <v>1</v>
          </cell>
          <cell r="I90">
            <v>37</v>
          </cell>
          <cell r="J90">
            <v>2</v>
          </cell>
          <cell r="K90">
            <v>163.0952380952381</v>
          </cell>
          <cell r="L90">
            <v>0</v>
          </cell>
          <cell r="M90">
            <v>5040</v>
          </cell>
          <cell r="N90">
            <v>99036</v>
          </cell>
          <cell r="O90">
            <v>2</v>
          </cell>
          <cell r="P90">
            <v>1</v>
          </cell>
          <cell r="Q90">
            <v>1</v>
          </cell>
          <cell r="R90">
            <v>4</v>
          </cell>
          <cell r="S90">
            <v>50</v>
          </cell>
          <cell r="T90">
            <v>119.04761904761905</v>
          </cell>
          <cell r="U90">
            <v>2358</v>
          </cell>
          <cell r="V90">
            <v>119.04761904761905</v>
          </cell>
          <cell r="W90">
            <v>42</v>
          </cell>
          <cell r="X90">
            <v>589</v>
          </cell>
          <cell r="Y90">
            <v>18</v>
          </cell>
          <cell r="Z90">
            <v>17</v>
          </cell>
          <cell r="AA90" t="str">
            <v>9122100.png</v>
          </cell>
          <cell r="AB90">
            <v>20</v>
          </cell>
          <cell r="AC90">
            <v>5600</v>
          </cell>
          <cell r="AD90">
            <v>177.57759614021001</v>
          </cell>
        </row>
        <row r="91">
          <cell r="A91">
            <v>9122138</v>
          </cell>
          <cell r="B91" t="str">
            <v>影袭·斩第1段</v>
          </cell>
          <cell r="C91" t="str">
            <v>影袭·斩第1段</v>
          </cell>
          <cell r="D91">
            <v>1</v>
          </cell>
          <cell r="E91">
            <v>62</v>
          </cell>
          <cell r="F91" t="str">
            <v>第38级，共造成164.3%点伤害</v>
          </cell>
          <cell r="G91">
            <v>1</v>
          </cell>
          <cell r="H91">
            <v>1</v>
          </cell>
          <cell r="I91">
            <v>38</v>
          </cell>
          <cell r="J91">
            <v>2</v>
          </cell>
          <cell r="K91">
            <v>164.28571428571428</v>
          </cell>
          <cell r="L91">
            <v>0</v>
          </cell>
          <cell r="M91">
            <v>4960</v>
          </cell>
          <cell r="N91">
            <v>113580</v>
          </cell>
          <cell r="O91">
            <v>2</v>
          </cell>
          <cell r="P91">
            <v>1</v>
          </cell>
          <cell r="Q91">
            <v>1</v>
          </cell>
          <cell r="R91">
            <v>4</v>
          </cell>
          <cell r="S91">
            <v>50</v>
          </cell>
          <cell r="T91">
            <v>119.04761904761905</v>
          </cell>
          <cell r="U91">
            <v>2524</v>
          </cell>
          <cell r="V91">
            <v>119.04761904761905</v>
          </cell>
          <cell r="W91">
            <v>45</v>
          </cell>
          <cell r="X91">
            <v>634</v>
          </cell>
          <cell r="Y91">
            <v>18</v>
          </cell>
          <cell r="Z91">
            <v>18</v>
          </cell>
          <cell r="AA91" t="str">
            <v>9122100.png</v>
          </cell>
          <cell r="AB91">
            <v>20</v>
          </cell>
          <cell r="AC91">
            <v>5600</v>
          </cell>
          <cell r="AD91">
            <v>205.98427022719392</v>
          </cell>
        </row>
        <row r="92">
          <cell r="A92">
            <v>9122139</v>
          </cell>
          <cell r="B92" t="str">
            <v>影袭·斩第1段</v>
          </cell>
          <cell r="C92" t="str">
            <v>影袭·斩第1段</v>
          </cell>
          <cell r="D92">
            <v>1</v>
          </cell>
          <cell r="E92">
            <v>63</v>
          </cell>
          <cell r="F92" t="str">
            <v>第39级，共造成165.5%点伤害</v>
          </cell>
          <cell r="G92">
            <v>1</v>
          </cell>
          <cell r="H92">
            <v>1</v>
          </cell>
          <cell r="I92">
            <v>39</v>
          </cell>
          <cell r="J92">
            <v>2</v>
          </cell>
          <cell r="K92">
            <v>165.47619047619048</v>
          </cell>
          <cell r="L92">
            <v>0</v>
          </cell>
          <cell r="M92">
            <v>4880</v>
          </cell>
          <cell r="N92">
            <v>125232</v>
          </cell>
          <cell r="O92">
            <v>2</v>
          </cell>
          <cell r="P92">
            <v>1</v>
          </cell>
          <cell r="Q92">
            <v>1</v>
          </cell>
          <cell r="R92">
            <v>4</v>
          </cell>
          <cell r="S92">
            <v>50</v>
          </cell>
          <cell r="T92">
            <v>119.04761904761905</v>
          </cell>
          <cell r="U92">
            <v>2609</v>
          </cell>
          <cell r="V92">
            <v>119.04761904761905</v>
          </cell>
          <cell r="W92">
            <v>48</v>
          </cell>
          <cell r="X92">
            <v>682</v>
          </cell>
          <cell r="Y92">
            <v>18</v>
          </cell>
          <cell r="Z92">
            <v>20</v>
          </cell>
          <cell r="AA92" t="str">
            <v>9122100.png</v>
          </cell>
          <cell r="AB92">
            <v>20</v>
          </cell>
          <cell r="AC92">
            <v>5600</v>
          </cell>
          <cell r="AD92">
            <v>238.85315441388576</v>
          </cell>
        </row>
        <row r="93">
          <cell r="A93">
            <v>9122140</v>
          </cell>
          <cell r="B93" t="str">
            <v>影袭·斩第1段</v>
          </cell>
          <cell r="C93" t="str">
            <v>影袭·斩第1段</v>
          </cell>
          <cell r="D93">
            <v>1</v>
          </cell>
          <cell r="E93">
            <v>65</v>
          </cell>
          <cell r="F93" t="str">
            <v>第40级，共造成166.7%点伤害</v>
          </cell>
          <cell r="G93">
            <v>1</v>
          </cell>
          <cell r="H93">
            <v>1</v>
          </cell>
          <cell r="I93">
            <v>40</v>
          </cell>
          <cell r="J93">
            <v>2</v>
          </cell>
          <cell r="K93">
            <v>166.66666666666669</v>
          </cell>
          <cell r="L93">
            <v>0</v>
          </cell>
          <cell r="M93">
            <v>4800</v>
          </cell>
          <cell r="N93">
            <v>141933</v>
          </cell>
          <cell r="O93">
            <v>2</v>
          </cell>
          <cell r="P93">
            <v>1</v>
          </cell>
          <cell r="Q93">
            <v>1</v>
          </cell>
          <cell r="R93">
            <v>4</v>
          </cell>
          <cell r="S93">
            <v>50</v>
          </cell>
          <cell r="T93">
            <v>119.04761904761905</v>
          </cell>
          <cell r="U93">
            <v>2783</v>
          </cell>
          <cell r="V93">
            <v>119.04761904761905</v>
          </cell>
          <cell r="W93">
            <v>51</v>
          </cell>
          <cell r="X93">
            <v>733</v>
          </cell>
          <cell r="Y93">
            <v>18</v>
          </cell>
          <cell r="Z93">
            <v>21</v>
          </cell>
          <cell r="AA93" t="str">
            <v>9122100.png</v>
          </cell>
          <cell r="AB93">
            <v>20</v>
          </cell>
          <cell r="AC93">
            <v>5600</v>
          </cell>
          <cell r="AD93">
            <v>276.8753630180301</v>
          </cell>
        </row>
        <row r="94">
          <cell r="A94">
            <v>9122141</v>
          </cell>
          <cell r="B94" t="str">
            <v>影袭·斩第1段</v>
          </cell>
          <cell r="C94" t="str">
            <v>影袭·斩第1段</v>
          </cell>
          <cell r="D94">
            <v>1</v>
          </cell>
          <cell r="E94">
            <v>66</v>
          </cell>
          <cell r="F94" t="str">
            <v>第41级，共造成167.9%点伤害</v>
          </cell>
          <cell r="G94">
            <v>1</v>
          </cell>
          <cell r="H94">
            <v>1</v>
          </cell>
          <cell r="I94">
            <v>41</v>
          </cell>
          <cell r="J94">
            <v>2</v>
          </cell>
          <cell r="K94">
            <v>167.85714285714286</v>
          </cell>
          <cell r="L94">
            <v>0</v>
          </cell>
          <cell r="M94">
            <v>4720</v>
          </cell>
          <cell r="N94">
            <v>157960</v>
          </cell>
          <cell r="O94">
            <v>2</v>
          </cell>
          <cell r="P94">
            <v>1</v>
          </cell>
          <cell r="Q94">
            <v>1</v>
          </cell>
          <cell r="R94">
            <v>4</v>
          </cell>
          <cell r="S94">
            <v>50</v>
          </cell>
          <cell r="T94">
            <v>119.04761904761905</v>
          </cell>
          <cell r="U94">
            <v>2872</v>
          </cell>
          <cell r="V94">
            <v>119.04761904761905</v>
          </cell>
          <cell r="W94">
            <v>55</v>
          </cell>
          <cell r="X94">
            <v>788</v>
          </cell>
          <cell r="Y94">
            <v>18</v>
          </cell>
          <cell r="Z94">
            <v>22</v>
          </cell>
          <cell r="AA94" t="str">
            <v>9122100.png</v>
          </cell>
          <cell r="AB94">
            <v>20</v>
          </cell>
          <cell r="AC94">
            <v>5600</v>
          </cell>
          <cell r="AD94">
            <v>320.84785186108957</v>
          </cell>
        </row>
        <row r="95">
          <cell r="A95">
            <v>9122142</v>
          </cell>
          <cell r="B95" t="str">
            <v>影袭·斩第1段</v>
          </cell>
          <cell r="C95" t="str">
            <v>影袭·斩第1段</v>
          </cell>
          <cell r="D95">
            <v>1</v>
          </cell>
          <cell r="E95">
            <v>68</v>
          </cell>
          <cell r="F95" t="str">
            <v>第42级，共造成169%点伤害</v>
          </cell>
          <cell r="G95">
            <v>1</v>
          </cell>
          <cell r="H95">
            <v>1</v>
          </cell>
          <cell r="I95">
            <v>42</v>
          </cell>
          <cell r="J95">
            <v>2</v>
          </cell>
          <cell r="K95">
            <v>169.04761904761904</v>
          </cell>
          <cell r="L95">
            <v>0</v>
          </cell>
          <cell r="M95">
            <v>4640</v>
          </cell>
          <cell r="N95">
            <v>177132</v>
          </cell>
          <cell r="O95">
            <v>2</v>
          </cell>
          <cell r="P95">
            <v>1</v>
          </cell>
          <cell r="Q95">
            <v>1</v>
          </cell>
          <cell r="R95">
            <v>4</v>
          </cell>
          <cell r="S95">
            <v>50</v>
          </cell>
          <cell r="T95">
            <v>119.04761904761905</v>
          </cell>
          <cell r="U95">
            <v>3054</v>
          </cell>
          <cell r="V95">
            <v>119.04761904761905</v>
          </cell>
          <cell r="W95">
            <v>58</v>
          </cell>
          <cell r="X95">
            <v>846</v>
          </cell>
          <cell r="Y95">
            <v>18</v>
          </cell>
          <cell r="Z95">
            <v>24</v>
          </cell>
          <cell r="AA95" t="str">
            <v>9122100.png</v>
          </cell>
          <cell r="AB95">
            <v>20</v>
          </cell>
          <cell r="AC95">
            <v>5600</v>
          </cell>
          <cell r="AD95">
            <v>371.68947896952648</v>
          </cell>
        </row>
        <row r="96">
          <cell r="A96">
            <v>9122143</v>
          </cell>
          <cell r="B96" t="str">
            <v>影袭·斩第1段</v>
          </cell>
          <cell r="C96" t="str">
            <v>影袭·斩第1段</v>
          </cell>
          <cell r="D96">
            <v>1</v>
          </cell>
          <cell r="E96">
            <v>69</v>
          </cell>
          <cell r="F96" t="str">
            <v>第43级，共造成170.2%点伤害</v>
          </cell>
          <cell r="G96">
            <v>1</v>
          </cell>
          <cell r="H96">
            <v>1</v>
          </cell>
          <cell r="I96">
            <v>43</v>
          </cell>
          <cell r="J96">
            <v>2</v>
          </cell>
          <cell r="K96">
            <v>170.23809523809524</v>
          </cell>
          <cell r="L96">
            <v>0</v>
          </cell>
          <cell r="M96">
            <v>4560</v>
          </cell>
          <cell r="N96">
            <v>198261</v>
          </cell>
          <cell r="O96">
            <v>2</v>
          </cell>
          <cell r="P96">
            <v>1</v>
          </cell>
          <cell r="Q96">
            <v>1</v>
          </cell>
          <cell r="R96">
            <v>4</v>
          </cell>
          <cell r="S96">
            <v>50</v>
          </cell>
          <cell r="T96">
            <v>119.04761904761905</v>
          </cell>
          <cell r="U96">
            <v>3147</v>
          </cell>
          <cell r="V96">
            <v>119.04761904761905</v>
          </cell>
          <cell r="W96">
            <v>63</v>
          </cell>
          <cell r="X96">
            <v>909</v>
          </cell>
          <cell r="Y96">
            <v>18</v>
          </cell>
          <cell r="Z96">
            <v>26</v>
          </cell>
          <cell r="AA96" t="str">
            <v>9122100.png</v>
          </cell>
          <cell r="AB96">
            <v>20</v>
          </cell>
          <cell r="AC96">
            <v>5600</v>
          </cell>
          <cell r="AD96">
            <v>430.45948377509148</v>
          </cell>
        </row>
        <row r="97">
          <cell r="A97">
            <v>9122144</v>
          </cell>
          <cell r="B97" t="str">
            <v>影袭·斩第1段</v>
          </cell>
          <cell r="C97" t="str">
            <v>影袭·斩第1段</v>
          </cell>
          <cell r="D97">
            <v>1</v>
          </cell>
          <cell r="E97">
            <v>71</v>
          </cell>
          <cell r="F97" t="str">
            <v>第44级，共造成171.4%点伤害</v>
          </cell>
          <cell r="G97">
            <v>1</v>
          </cell>
          <cell r="H97">
            <v>1</v>
          </cell>
          <cell r="I97">
            <v>44</v>
          </cell>
          <cell r="J97">
            <v>2</v>
          </cell>
          <cell r="K97">
            <v>171.42857142857144</v>
          </cell>
          <cell r="L97">
            <v>0</v>
          </cell>
          <cell r="M97">
            <v>4480</v>
          </cell>
          <cell r="N97">
            <v>223646</v>
          </cell>
          <cell r="O97">
            <v>2</v>
          </cell>
          <cell r="P97">
            <v>1</v>
          </cell>
          <cell r="Q97">
            <v>1</v>
          </cell>
          <cell r="R97">
            <v>4</v>
          </cell>
          <cell r="S97">
            <v>50</v>
          </cell>
          <cell r="T97">
            <v>119.04761904761905</v>
          </cell>
          <cell r="U97">
            <v>3338</v>
          </cell>
          <cell r="V97">
            <v>119.04761904761905</v>
          </cell>
          <cell r="W97">
            <v>67</v>
          </cell>
          <cell r="X97">
            <v>976</v>
          </cell>
          <cell r="Y97">
            <v>18</v>
          </cell>
          <cell r="Z97">
            <v>27</v>
          </cell>
          <cell r="AA97" t="str">
            <v>9122100.png</v>
          </cell>
          <cell r="AB97">
            <v>20</v>
          </cell>
          <cell r="AC97">
            <v>5600</v>
          </cell>
          <cell r="AD97">
            <v>498.37874665282482</v>
          </cell>
        </row>
        <row r="98">
          <cell r="A98">
            <v>9122145</v>
          </cell>
          <cell r="B98" t="str">
            <v>影袭·斩第1段</v>
          </cell>
          <cell r="C98" t="str">
            <v>影袭·斩第1段</v>
          </cell>
          <cell r="D98">
            <v>1</v>
          </cell>
          <cell r="E98">
            <v>72</v>
          </cell>
          <cell r="F98" t="str">
            <v>第45级，共造成172.6%点伤害</v>
          </cell>
          <cell r="G98">
            <v>1</v>
          </cell>
          <cell r="H98">
            <v>1</v>
          </cell>
          <cell r="I98">
            <v>45</v>
          </cell>
          <cell r="J98">
            <v>2</v>
          </cell>
          <cell r="K98">
            <v>172.61904761904762</v>
          </cell>
          <cell r="L98">
            <v>0</v>
          </cell>
          <cell r="M98">
            <v>4400</v>
          </cell>
          <cell r="N98">
            <v>247320</v>
          </cell>
          <cell r="O98">
            <v>2</v>
          </cell>
          <cell r="P98">
            <v>1</v>
          </cell>
          <cell r="Q98">
            <v>1</v>
          </cell>
          <cell r="R98">
            <v>4</v>
          </cell>
          <cell r="S98">
            <v>50</v>
          </cell>
          <cell r="T98">
            <v>119.04761904761905</v>
          </cell>
          <cell r="U98">
            <v>3435</v>
          </cell>
          <cell r="V98">
            <v>119.04761904761905</v>
          </cell>
          <cell r="W98">
            <v>72</v>
          </cell>
          <cell r="X98">
            <v>1048</v>
          </cell>
          <cell r="Y98">
            <v>18</v>
          </cell>
          <cell r="Z98">
            <v>29</v>
          </cell>
          <cell r="AA98" t="str">
            <v>9122100.png</v>
          </cell>
          <cell r="AB98">
            <v>20</v>
          </cell>
          <cell r="AC98">
            <v>5600</v>
          </cell>
          <cell r="AD98">
            <v>576.85424447184187</v>
          </cell>
        </row>
        <row r="99">
          <cell r="A99">
            <v>9122146</v>
          </cell>
          <cell r="B99" t="str">
            <v>影袭·斩第1段</v>
          </cell>
          <cell r="C99" t="str">
            <v>影袭·斩第1段</v>
          </cell>
          <cell r="D99">
            <v>1</v>
          </cell>
          <cell r="E99">
            <v>74</v>
          </cell>
          <cell r="F99" t="str">
            <v>第46级，共造成173.8%点伤害</v>
          </cell>
          <cell r="G99">
            <v>1</v>
          </cell>
          <cell r="H99">
            <v>1</v>
          </cell>
          <cell r="I99">
            <v>46</v>
          </cell>
          <cell r="J99">
            <v>2</v>
          </cell>
          <cell r="K99">
            <v>173.8095238095238</v>
          </cell>
          <cell r="L99">
            <v>0</v>
          </cell>
          <cell r="M99">
            <v>4320</v>
          </cell>
          <cell r="N99">
            <v>279818</v>
          </cell>
          <cell r="O99">
            <v>2</v>
          </cell>
          <cell r="P99">
            <v>1</v>
          </cell>
          <cell r="Q99">
            <v>1</v>
          </cell>
          <cell r="R99">
            <v>4</v>
          </cell>
          <cell r="S99">
            <v>50</v>
          </cell>
          <cell r="T99">
            <v>119.04761904761905</v>
          </cell>
          <cell r="U99">
            <v>3634</v>
          </cell>
          <cell r="V99">
            <v>119.04761904761905</v>
          </cell>
          <cell r="W99">
            <v>77</v>
          </cell>
          <cell r="X99">
            <v>1125</v>
          </cell>
          <cell r="Y99">
            <v>18</v>
          </cell>
          <cell r="Z99">
            <v>31</v>
          </cell>
          <cell r="AA99" t="str">
            <v>9122100.png</v>
          </cell>
          <cell r="AB99">
            <v>20</v>
          </cell>
          <cell r="AC99">
            <v>5600</v>
          </cell>
          <cell r="AD99">
            <v>667.50717964200942</v>
          </cell>
        </row>
        <row r="100">
          <cell r="A100">
            <v>9122147</v>
          </cell>
          <cell r="B100" t="str">
            <v>影袭·斩第1段</v>
          </cell>
          <cell r="C100" t="str">
            <v>影袭·斩第1段</v>
          </cell>
          <cell r="D100">
            <v>1</v>
          </cell>
          <cell r="E100">
            <v>75</v>
          </cell>
          <cell r="F100" t="str">
            <v>第47级，共造成175%点伤害</v>
          </cell>
          <cell r="G100">
            <v>1</v>
          </cell>
          <cell r="H100">
            <v>1</v>
          </cell>
          <cell r="I100">
            <v>47</v>
          </cell>
          <cell r="J100">
            <v>2</v>
          </cell>
          <cell r="K100">
            <v>175</v>
          </cell>
          <cell r="L100">
            <v>0</v>
          </cell>
          <cell r="M100">
            <v>4240</v>
          </cell>
          <cell r="N100">
            <v>306270</v>
          </cell>
          <cell r="O100">
            <v>2</v>
          </cell>
          <cell r="P100">
            <v>1</v>
          </cell>
          <cell r="Q100">
            <v>1</v>
          </cell>
          <cell r="R100">
            <v>4</v>
          </cell>
          <cell r="S100">
            <v>50</v>
          </cell>
          <cell r="T100">
            <v>119.04761904761905</v>
          </cell>
          <cell r="U100">
            <v>3735</v>
          </cell>
          <cell r="V100">
            <v>119.04761904761905</v>
          </cell>
          <cell r="W100">
            <v>82</v>
          </cell>
          <cell r="X100">
            <v>1207</v>
          </cell>
          <cell r="Y100">
            <v>18</v>
          </cell>
          <cell r="Z100">
            <v>33</v>
          </cell>
          <cell r="AA100" t="str">
            <v>9122100.png</v>
          </cell>
          <cell r="AB100">
            <v>20</v>
          </cell>
          <cell r="AC100">
            <v>5600</v>
          </cell>
          <cell r="AD100">
            <v>772.20533109481289</v>
          </cell>
        </row>
        <row r="101">
          <cell r="A101">
            <v>9122148</v>
          </cell>
          <cell r="B101" t="str">
            <v>影袭·斩第1段</v>
          </cell>
          <cell r="C101" t="str">
            <v>影袭·斩第1段</v>
          </cell>
          <cell r="D101">
            <v>1</v>
          </cell>
          <cell r="E101">
            <v>77</v>
          </cell>
          <cell r="F101" t="str">
            <v>第48级，共造成176.2%点伤害</v>
          </cell>
          <cell r="G101">
            <v>1</v>
          </cell>
          <cell r="H101">
            <v>1</v>
          </cell>
          <cell r="I101">
            <v>48</v>
          </cell>
          <cell r="J101">
            <v>2</v>
          </cell>
          <cell r="K101">
            <v>176.1904761904762</v>
          </cell>
          <cell r="L101">
            <v>0</v>
          </cell>
          <cell r="M101">
            <v>4160</v>
          </cell>
          <cell r="N101">
            <v>346896</v>
          </cell>
          <cell r="O101">
            <v>2</v>
          </cell>
          <cell r="P101">
            <v>1</v>
          </cell>
          <cell r="Q101">
            <v>1</v>
          </cell>
          <cell r="R101">
            <v>4</v>
          </cell>
          <cell r="S101">
            <v>50</v>
          </cell>
          <cell r="T101">
            <v>119.04761904761905</v>
          </cell>
          <cell r="U101">
            <v>3942</v>
          </cell>
          <cell r="V101">
            <v>119.04761904761905</v>
          </cell>
          <cell r="W101">
            <v>88</v>
          </cell>
          <cell r="X101">
            <v>1295</v>
          </cell>
          <cell r="Y101">
            <v>18</v>
          </cell>
          <cell r="Z101">
            <v>36</v>
          </cell>
          <cell r="AA101" t="str">
            <v>9122100.png</v>
          </cell>
          <cell r="AB101">
            <v>20</v>
          </cell>
          <cell r="AC101">
            <v>5600</v>
          </cell>
          <cell r="AD101">
            <v>893.10025708716933</v>
          </cell>
        </row>
        <row r="102">
          <cell r="A102">
            <v>9122149</v>
          </cell>
          <cell r="B102" t="str">
            <v>影袭·斩第1段</v>
          </cell>
          <cell r="C102" t="str">
            <v>影袭·斩第1段</v>
          </cell>
          <cell r="D102">
            <v>1</v>
          </cell>
          <cell r="E102">
            <v>78</v>
          </cell>
          <cell r="F102" t="str">
            <v>第49级，共造成177.4%点伤害</v>
          </cell>
          <cell r="G102">
            <v>1</v>
          </cell>
          <cell r="H102">
            <v>1</v>
          </cell>
          <cell r="I102">
            <v>49</v>
          </cell>
          <cell r="J102">
            <v>2</v>
          </cell>
          <cell r="K102">
            <v>177.38095238095238</v>
          </cell>
          <cell r="L102">
            <v>0</v>
          </cell>
          <cell r="M102">
            <v>4080</v>
          </cell>
          <cell r="N102">
            <v>380418</v>
          </cell>
          <cell r="O102">
            <v>2</v>
          </cell>
          <cell r="P102">
            <v>1</v>
          </cell>
          <cell r="Q102">
            <v>1</v>
          </cell>
          <cell r="R102">
            <v>4</v>
          </cell>
          <cell r="S102">
            <v>50</v>
          </cell>
          <cell r="T102">
            <v>119.04761904761905</v>
          </cell>
          <cell r="U102">
            <v>4047</v>
          </cell>
          <cell r="V102">
            <v>119.04761904761905</v>
          </cell>
          <cell r="W102">
            <v>94</v>
          </cell>
          <cell r="X102">
            <v>1389</v>
          </cell>
          <cell r="Y102">
            <v>18</v>
          </cell>
          <cell r="Z102">
            <v>38</v>
          </cell>
          <cell r="AA102" t="str">
            <v>9122100.png</v>
          </cell>
          <cell r="AB102">
            <v>20</v>
          </cell>
          <cell r="AC102">
            <v>5600</v>
          </cell>
          <cell r="AD102">
            <v>1032.6700732087068</v>
          </cell>
        </row>
        <row r="103">
          <cell r="A103">
            <v>9122150</v>
          </cell>
          <cell r="B103" t="str">
            <v>影袭·斩第1段</v>
          </cell>
          <cell r="C103" t="str">
            <v>影袭·斩第1段</v>
          </cell>
          <cell r="D103">
            <v>1</v>
          </cell>
          <cell r="E103">
            <v>80</v>
          </cell>
          <cell r="F103" t="str">
            <v>第50级，共造成178.6%点伤害</v>
          </cell>
          <cell r="G103">
            <v>1</v>
          </cell>
          <cell r="H103">
            <v>1</v>
          </cell>
          <cell r="I103">
            <v>50</v>
          </cell>
          <cell r="J103">
            <v>2</v>
          </cell>
          <cell r="K103">
            <v>178.57142857142858</v>
          </cell>
          <cell r="L103">
            <v>0</v>
          </cell>
          <cell r="M103">
            <v>4000</v>
          </cell>
          <cell r="N103">
            <v>430462</v>
          </cell>
          <cell r="O103">
            <v>2</v>
          </cell>
          <cell r="P103">
            <v>1</v>
          </cell>
          <cell r="Q103">
            <v>1</v>
          </cell>
          <cell r="R103">
            <v>4</v>
          </cell>
          <cell r="S103">
            <v>50</v>
          </cell>
          <cell r="T103">
            <v>119.04761904761905</v>
          </cell>
          <cell r="U103">
            <v>4262</v>
          </cell>
          <cell r="V103">
            <v>119.04761904761905</v>
          </cell>
          <cell r="W103">
            <v>101</v>
          </cell>
          <cell r="X103">
            <v>1490</v>
          </cell>
          <cell r="Y103">
            <v>18</v>
          </cell>
          <cell r="Z103">
            <v>41</v>
          </cell>
          <cell r="AA103" t="str">
            <v>9122100.png</v>
          </cell>
          <cell r="AB103">
            <v>20</v>
          </cell>
          <cell r="AC103">
            <v>5600</v>
          </cell>
          <cell r="AD103">
            <v>1193.7686362792215</v>
          </cell>
        </row>
        <row r="104">
          <cell r="A104">
            <v>1</v>
          </cell>
          <cell r="B104" t="str">
            <v>影袭·斩</v>
          </cell>
          <cell r="C104" t="str">
            <v>影袭·斩第2段</v>
          </cell>
          <cell r="D104">
            <v>1</v>
          </cell>
          <cell r="E104">
            <v>4</v>
          </cell>
          <cell r="F104" t="str">
            <v>第0级，共造成119%点伤害</v>
          </cell>
          <cell r="G104">
            <v>0</v>
          </cell>
          <cell r="H104">
            <v>2</v>
          </cell>
          <cell r="I104">
            <v>0</v>
          </cell>
          <cell r="J104">
            <v>2</v>
          </cell>
          <cell r="K104">
            <v>119.04761904761905</v>
          </cell>
          <cell r="L104">
            <v>0</v>
          </cell>
          <cell r="M104">
            <v>8000</v>
          </cell>
          <cell r="N104">
            <v>0</v>
          </cell>
          <cell r="O104">
            <v>2</v>
          </cell>
          <cell r="P104">
            <v>1</v>
          </cell>
          <cell r="Q104">
            <v>1</v>
          </cell>
          <cell r="R104">
            <v>4</v>
          </cell>
          <cell r="S104">
            <v>50</v>
          </cell>
          <cell r="T104">
            <v>119.04761904761905</v>
          </cell>
          <cell r="U104">
            <v>68</v>
          </cell>
          <cell r="V104">
            <v>119.04761904761905</v>
          </cell>
          <cell r="W104">
            <v>0</v>
          </cell>
          <cell r="X104">
            <v>0</v>
          </cell>
          <cell r="Y104">
            <v>18</v>
          </cell>
          <cell r="Z104">
            <v>0</v>
          </cell>
          <cell r="AA104" t="str">
            <v>9122200.png</v>
          </cell>
          <cell r="AB104">
            <v>20</v>
          </cell>
          <cell r="AC104">
            <v>5601</v>
          </cell>
          <cell r="AD104">
            <v>0.44166857142857163</v>
          </cell>
        </row>
        <row r="105">
          <cell r="A105">
            <v>9122201</v>
          </cell>
          <cell r="B105" t="str">
            <v>影袭·斩第2段</v>
          </cell>
          <cell r="C105" t="str">
            <v>影袭·斩第2段</v>
          </cell>
          <cell r="D105">
            <v>1</v>
          </cell>
          <cell r="E105">
            <v>4</v>
          </cell>
          <cell r="F105" t="str">
            <v>第1级，共造成119%点伤害</v>
          </cell>
          <cell r="G105">
            <v>2</v>
          </cell>
          <cell r="H105">
            <v>2</v>
          </cell>
          <cell r="I105">
            <v>1</v>
          </cell>
          <cell r="J105">
            <v>2</v>
          </cell>
          <cell r="K105">
            <v>119.04761904761905</v>
          </cell>
          <cell r="L105">
            <v>0</v>
          </cell>
          <cell r="M105">
            <v>8000</v>
          </cell>
          <cell r="N105">
            <v>272</v>
          </cell>
          <cell r="O105">
            <v>2</v>
          </cell>
          <cell r="P105">
            <v>1</v>
          </cell>
          <cell r="Q105">
            <v>1</v>
          </cell>
          <cell r="R105">
            <v>4</v>
          </cell>
          <cell r="S105">
            <v>50</v>
          </cell>
          <cell r="T105">
            <v>119.04761904761905</v>
          </cell>
          <cell r="U105">
            <v>68</v>
          </cell>
          <cell r="V105">
            <v>119.04761904761905</v>
          </cell>
          <cell r="W105">
            <v>4</v>
          </cell>
          <cell r="X105">
            <v>4</v>
          </cell>
          <cell r="Y105">
            <v>18</v>
          </cell>
          <cell r="Z105">
            <v>0</v>
          </cell>
          <cell r="AA105" t="str">
            <v>9122200.png</v>
          </cell>
          <cell r="AB105">
            <v>20</v>
          </cell>
          <cell r="AC105">
            <v>5601</v>
          </cell>
          <cell r="AD105">
            <v>0.50283383238579415</v>
          </cell>
        </row>
        <row r="106">
          <cell r="A106">
            <v>9122202</v>
          </cell>
          <cell r="B106" t="str">
            <v>影袭·斩第2段</v>
          </cell>
          <cell r="C106" t="str">
            <v>影袭·斩第2段</v>
          </cell>
          <cell r="D106">
            <v>1</v>
          </cell>
          <cell r="E106">
            <v>7</v>
          </cell>
          <cell r="F106" t="str">
            <v>第2级，共造成121.4%点伤害</v>
          </cell>
          <cell r="G106">
            <v>2</v>
          </cell>
          <cell r="H106">
            <v>2</v>
          </cell>
          <cell r="I106">
            <v>2</v>
          </cell>
          <cell r="J106">
            <v>2</v>
          </cell>
          <cell r="K106">
            <v>121.42857142857143</v>
          </cell>
          <cell r="L106">
            <v>0</v>
          </cell>
          <cell r="M106">
            <v>7840</v>
          </cell>
          <cell r="N106">
            <v>344</v>
          </cell>
          <cell r="O106">
            <v>2</v>
          </cell>
          <cell r="P106">
            <v>1</v>
          </cell>
          <cell r="Q106">
            <v>1</v>
          </cell>
          <cell r="R106">
            <v>4</v>
          </cell>
          <cell r="S106">
            <v>50</v>
          </cell>
          <cell r="T106">
            <v>119.04761904761905</v>
          </cell>
          <cell r="U106">
            <v>86</v>
          </cell>
          <cell r="V106">
            <v>119.04761904761905</v>
          </cell>
          <cell r="W106">
            <v>4</v>
          </cell>
          <cell r="X106">
            <v>8</v>
          </cell>
          <cell r="Y106">
            <v>18</v>
          </cell>
          <cell r="Z106">
            <v>0</v>
          </cell>
          <cell r="AA106" t="str">
            <v>9122200.png</v>
          </cell>
          <cell r="AB106">
            <v>20</v>
          </cell>
          <cell r="AC106">
            <v>5601</v>
          </cell>
          <cell r="AD106">
            <v>0.64402838296987608</v>
          </cell>
        </row>
        <row r="107">
          <cell r="A107">
            <v>9122203</v>
          </cell>
          <cell r="B107" t="str">
            <v>影袭·斩第2段</v>
          </cell>
          <cell r="C107" t="str">
            <v>影袭·斩第2段</v>
          </cell>
          <cell r="D107">
            <v>1</v>
          </cell>
          <cell r="E107">
            <v>9</v>
          </cell>
          <cell r="F107" t="str">
            <v>第3级，共造成122.6%点伤害</v>
          </cell>
          <cell r="G107">
            <v>2</v>
          </cell>
          <cell r="H107">
            <v>2</v>
          </cell>
          <cell r="I107">
            <v>3</v>
          </cell>
          <cell r="J107">
            <v>2</v>
          </cell>
          <cell r="K107">
            <v>122.61904761904762</v>
          </cell>
          <cell r="L107">
            <v>0</v>
          </cell>
          <cell r="M107">
            <v>7760</v>
          </cell>
          <cell r="N107">
            <v>392</v>
          </cell>
          <cell r="O107">
            <v>2</v>
          </cell>
          <cell r="P107">
            <v>1</v>
          </cell>
          <cell r="Q107">
            <v>1</v>
          </cell>
          <cell r="R107">
            <v>4</v>
          </cell>
          <cell r="S107">
            <v>50</v>
          </cell>
          <cell r="T107">
            <v>119.04761904761905</v>
          </cell>
          <cell r="U107">
            <v>98</v>
          </cell>
          <cell r="V107">
            <v>119.04761904761905</v>
          </cell>
          <cell r="W107">
            <v>4</v>
          </cell>
          <cell r="X107">
            <v>12</v>
          </cell>
          <cell r="Y107">
            <v>18</v>
          </cell>
          <cell r="Z107">
            <v>0</v>
          </cell>
          <cell r="AA107" t="str">
            <v>9122200.png</v>
          </cell>
          <cell r="AB107">
            <v>20</v>
          </cell>
          <cell r="AC107">
            <v>5601</v>
          </cell>
          <cell r="AD107">
            <v>0.77395212628980237</v>
          </cell>
        </row>
        <row r="108">
          <cell r="A108">
            <v>9122204</v>
          </cell>
          <cell r="B108" t="str">
            <v>影袭·斩第2段</v>
          </cell>
          <cell r="C108" t="str">
            <v>影袭·斩第2段</v>
          </cell>
          <cell r="D108">
            <v>1</v>
          </cell>
          <cell r="E108">
            <v>10</v>
          </cell>
          <cell r="F108" t="str">
            <v>第4级，共造成123.8%点伤害</v>
          </cell>
          <cell r="G108">
            <v>2</v>
          </cell>
          <cell r="H108">
            <v>2</v>
          </cell>
          <cell r="I108">
            <v>4</v>
          </cell>
          <cell r="J108">
            <v>2</v>
          </cell>
          <cell r="K108">
            <v>123.80952380952381</v>
          </cell>
          <cell r="L108">
            <v>0</v>
          </cell>
          <cell r="M108">
            <v>7680</v>
          </cell>
          <cell r="N108">
            <v>520</v>
          </cell>
          <cell r="O108">
            <v>2</v>
          </cell>
          <cell r="P108">
            <v>1</v>
          </cell>
          <cell r="Q108">
            <v>1</v>
          </cell>
          <cell r="R108">
            <v>4</v>
          </cell>
          <cell r="S108">
            <v>50</v>
          </cell>
          <cell r="T108">
            <v>119.04761904761905</v>
          </cell>
          <cell r="U108">
            <v>104</v>
          </cell>
          <cell r="V108">
            <v>119.04761904761905</v>
          </cell>
          <cell r="W108">
            <v>5</v>
          </cell>
          <cell r="X108">
            <v>17</v>
          </cell>
          <cell r="Y108">
            <v>18</v>
          </cell>
          <cell r="Z108">
            <v>0</v>
          </cell>
          <cell r="AA108" t="str">
            <v>9122200.png</v>
          </cell>
          <cell r="AB108">
            <v>20</v>
          </cell>
          <cell r="AC108">
            <v>5601</v>
          </cell>
          <cell r="AD108">
            <v>0.92750975665012236</v>
          </cell>
        </row>
        <row r="109">
          <cell r="A109">
            <v>9122205</v>
          </cell>
          <cell r="B109" t="str">
            <v>影袭·斩第2段</v>
          </cell>
          <cell r="C109" t="str">
            <v>影袭·斩第2段</v>
          </cell>
          <cell r="D109">
            <v>1</v>
          </cell>
          <cell r="E109">
            <v>12</v>
          </cell>
          <cell r="F109" t="str">
            <v>第5级，共造成125%点伤害</v>
          </cell>
          <cell r="G109">
            <v>2</v>
          </cell>
          <cell r="H109">
            <v>2</v>
          </cell>
          <cell r="I109">
            <v>5</v>
          </cell>
          <cell r="J109">
            <v>2</v>
          </cell>
          <cell r="K109">
            <v>125</v>
          </cell>
          <cell r="L109">
            <v>0</v>
          </cell>
          <cell r="M109">
            <v>7600</v>
          </cell>
          <cell r="N109">
            <v>580</v>
          </cell>
          <cell r="O109">
            <v>2</v>
          </cell>
          <cell r="P109">
            <v>1</v>
          </cell>
          <cell r="Q109">
            <v>1</v>
          </cell>
          <cell r="R109">
            <v>4</v>
          </cell>
          <cell r="S109">
            <v>50</v>
          </cell>
          <cell r="T109">
            <v>119.04761904761905</v>
          </cell>
          <cell r="U109">
            <v>116</v>
          </cell>
          <cell r="V109">
            <v>119.04761904761905</v>
          </cell>
          <cell r="W109">
            <v>5</v>
          </cell>
          <cell r="X109">
            <v>22</v>
          </cell>
          <cell r="Y109">
            <v>18</v>
          </cell>
          <cell r="Z109">
            <v>0</v>
          </cell>
          <cell r="AA109" t="str">
            <v>9122200.png</v>
          </cell>
          <cell r="AB109">
            <v>20</v>
          </cell>
          <cell r="AC109">
            <v>5601</v>
          </cell>
          <cell r="AD109">
            <v>1.1087554819742784</v>
          </cell>
        </row>
        <row r="110">
          <cell r="A110">
            <v>9122206</v>
          </cell>
          <cell r="B110" t="str">
            <v>影袭·斩第2段</v>
          </cell>
          <cell r="C110" t="str">
            <v>影袭·斩第2段</v>
          </cell>
          <cell r="D110">
            <v>1</v>
          </cell>
          <cell r="E110">
            <v>13</v>
          </cell>
          <cell r="F110" t="str">
            <v>第6级，共造成126.2%点伤害</v>
          </cell>
          <cell r="G110">
            <v>2</v>
          </cell>
          <cell r="H110">
            <v>2</v>
          </cell>
          <cell r="I110">
            <v>6</v>
          </cell>
          <cell r="J110">
            <v>2</v>
          </cell>
          <cell r="K110">
            <v>126.19047619047619</v>
          </cell>
          <cell r="L110">
            <v>0</v>
          </cell>
          <cell r="M110">
            <v>7520</v>
          </cell>
          <cell r="N110">
            <v>610</v>
          </cell>
          <cell r="O110">
            <v>2</v>
          </cell>
          <cell r="P110">
            <v>1</v>
          </cell>
          <cell r="Q110">
            <v>1</v>
          </cell>
          <cell r="R110">
            <v>4</v>
          </cell>
          <cell r="S110">
            <v>50</v>
          </cell>
          <cell r="T110">
            <v>119.04761904761905</v>
          </cell>
          <cell r="U110">
            <v>122</v>
          </cell>
          <cell r="V110">
            <v>119.04761904761905</v>
          </cell>
          <cell r="W110">
            <v>5</v>
          </cell>
          <cell r="X110">
            <v>27</v>
          </cell>
          <cell r="Y110">
            <v>18</v>
          </cell>
          <cell r="Z110">
            <v>0</v>
          </cell>
          <cell r="AA110" t="str">
            <v>9122200.png</v>
          </cell>
          <cell r="AB110">
            <v>20</v>
          </cell>
          <cell r="AC110">
            <v>5601</v>
          </cell>
          <cell r="AD110">
            <v>1.3224131540087647</v>
          </cell>
        </row>
        <row r="111">
          <cell r="A111">
            <v>9122207</v>
          </cell>
          <cell r="B111" t="str">
            <v>影袭·斩第2段</v>
          </cell>
          <cell r="C111" t="str">
            <v>影袭·斩第2段</v>
          </cell>
          <cell r="D111">
            <v>1</v>
          </cell>
          <cell r="E111">
            <v>15</v>
          </cell>
          <cell r="F111" t="str">
            <v>第7级，共造成127.4%点伤害</v>
          </cell>
          <cell r="G111">
            <v>2</v>
          </cell>
          <cell r="H111">
            <v>2</v>
          </cell>
          <cell r="I111">
            <v>7</v>
          </cell>
          <cell r="J111">
            <v>2</v>
          </cell>
          <cell r="K111">
            <v>127.38095238095238</v>
          </cell>
          <cell r="L111">
            <v>0</v>
          </cell>
          <cell r="M111">
            <v>7440</v>
          </cell>
          <cell r="N111">
            <v>670</v>
          </cell>
          <cell r="O111">
            <v>2</v>
          </cell>
          <cell r="P111">
            <v>1</v>
          </cell>
          <cell r="Q111">
            <v>1</v>
          </cell>
          <cell r="R111">
            <v>4</v>
          </cell>
          <cell r="S111">
            <v>50</v>
          </cell>
          <cell r="T111">
            <v>119.04761904761905</v>
          </cell>
          <cell r="U111">
            <v>134</v>
          </cell>
          <cell r="V111">
            <v>119.04761904761905</v>
          </cell>
          <cell r="W111">
            <v>5</v>
          </cell>
          <cell r="X111">
            <v>32</v>
          </cell>
          <cell r="Y111">
            <v>18</v>
          </cell>
          <cell r="Z111">
            <v>0</v>
          </cell>
          <cell r="AA111" t="str">
            <v>9122200.png</v>
          </cell>
          <cell r="AB111">
            <v>20</v>
          </cell>
          <cell r="AC111">
            <v>5601</v>
          </cell>
          <cell r="AD111">
            <v>1.5739839879736715</v>
          </cell>
        </row>
        <row r="112">
          <cell r="A112">
            <v>9122208</v>
          </cell>
          <cell r="B112" t="str">
            <v>影袭·斩第2段</v>
          </cell>
          <cell r="C112" t="str">
            <v>影袭·斩第2段</v>
          </cell>
          <cell r="D112">
            <v>1</v>
          </cell>
          <cell r="E112">
            <v>16</v>
          </cell>
          <cell r="F112" t="str">
            <v>第8级，共造成128.6%点伤害</v>
          </cell>
          <cell r="G112">
            <v>2</v>
          </cell>
          <cell r="H112">
            <v>2</v>
          </cell>
          <cell r="I112">
            <v>8</v>
          </cell>
          <cell r="J112">
            <v>2</v>
          </cell>
          <cell r="K112">
            <v>128.57142857142858</v>
          </cell>
          <cell r="L112">
            <v>0</v>
          </cell>
          <cell r="M112">
            <v>7360</v>
          </cell>
          <cell r="N112">
            <v>840</v>
          </cell>
          <cell r="O112">
            <v>2</v>
          </cell>
          <cell r="P112">
            <v>1</v>
          </cell>
          <cell r="Q112">
            <v>1</v>
          </cell>
          <cell r="R112">
            <v>4</v>
          </cell>
          <cell r="S112">
            <v>50</v>
          </cell>
          <cell r="T112">
            <v>119.04761904761905</v>
          </cell>
          <cell r="U112">
            <v>140</v>
          </cell>
          <cell r="V112">
            <v>119.04761904761905</v>
          </cell>
          <cell r="W112">
            <v>6</v>
          </cell>
          <cell r="X112">
            <v>38</v>
          </cell>
          <cell r="Y112">
            <v>18</v>
          </cell>
          <cell r="Z112">
            <v>0</v>
          </cell>
          <cell r="AA112" t="str">
            <v>9122200.png</v>
          </cell>
          <cell r="AB112">
            <v>20</v>
          </cell>
          <cell r="AC112">
            <v>5601</v>
          </cell>
          <cell r="AD112">
            <v>1.8698712748853268</v>
          </cell>
        </row>
        <row r="113">
          <cell r="A113">
            <v>9122209</v>
          </cell>
          <cell r="B113" t="str">
            <v>影袭·斩第2段</v>
          </cell>
          <cell r="C113" t="str">
            <v>影袭·斩第2段</v>
          </cell>
          <cell r="D113">
            <v>1</v>
          </cell>
          <cell r="E113">
            <v>18</v>
          </cell>
          <cell r="F113" t="str">
            <v>第9级，共造成129.8%点伤害</v>
          </cell>
          <cell r="G113">
            <v>2</v>
          </cell>
          <cell r="H113">
            <v>2</v>
          </cell>
          <cell r="I113">
            <v>9</v>
          </cell>
          <cell r="J113">
            <v>2</v>
          </cell>
          <cell r="K113">
            <v>129.76190476190476</v>
          </cell>
          <cell r="L113">
            <v>0</v>
          </cell>
          <cell r="M113">
            <v>7280</v>
          </cell>
          <cell r="N113">
            <v>912</v>
          </cell>
          <cell r="O113">
            <v>2</v>
          </cell>
          <cell r="P113">
            <v>1</v>
          </cell>
          <cell r="Q113">
            <v>1</v>
          </cell>
          <cell r="R113">
            <v>4</v>
          </cell>
          <cell r="S113">
            <v>50</v>
          </cell>
          <cell r="T113">
            <v>119.04761904761905</v>
          </cell>
          <cell r="U113">
            <v>152</v>
          </cell>
          <cell r="V113">
            <v>119.04761904761905</v>
          </cell>
          <cell r="W113">
            <v>6</v>
          </cell>
          <cell r="X113">
            <v>44</v>
          </cell>
          <cell r="Y113">
            <v>18</v>
          </cell>
          <cell r="Z113">
            <v>0</v>
          </cell>
          <cell r="AA113" t="str">
            <v>9122200.png</v>
          </cell>
          <cell r="AB113">
            <v>20</v>
          </cell>
          <cell r="AC113">
            <v>5601</v>
          </cell>
          <cell r="AD113">
            <v>2.2175247271611824</v>
          </cell>
        </row>
        <row r="114">
          <cell r="A114">
            <v>9122210</v>
          </cell>
          <cell r="B114" t="str">
            <v>影袭·斩第2段</v>
          </cell>
          <cell r="C114" t="str">
            <v>影袭·斩第2段</v>
          </cell>
          <cell r="D114">
            <v>1</v>
          </cell>
          <cell r="E114">
            <v>19</v>
          </cell>
          <cell r="F114" t="str">
            <v>第10级，共造成131%点伤害</v>
          </cell>
          <cell r="G114">
            <v>2</v>
          </cell>
          <cell r="H114">
            <v>2</v>
          </cell>
          <cell r="I114">
            <v>10</v>
          </cell>
          <cell r="J114">
            <v>2</v>
          </cell>
          <cell r="K114">
            <v>130.95238095238096</v>
          </cell>
          <cell r="L114">
            <v>0</v>
          </cell>
          <cell r="M114">
            <v>7200</v>
          </cell>
          <cell r="N114">
            <v>1106</v>
          </cell>
          <cell r="O114">
            <v>2</v>
          </cell>
          <cell r="P114">
            <v>1</v>
          </cell>
          <cell r="Q114">
            <v>1</v>
          </cell>
          <cell r="R114">
            <v>4</v>
          </cell>
          <cell r="S114">
            <v>50</v>
          </cell>
          <cell r="T114">
            <v>119.04761904761905</v>
          </cell>
          <cell r="U114">
            <v>158</v>
          </cell>
          <cell r="V114">
            <v>119.04761904761905</v>
          </cell>
          <cell r="W114">
            <v>7</v>
          </cell>
          <cell r="X114">
            <v>51</v>
          </cell>
          <cell r="Y114">
            <v>18</v>
          </cell>
          <cell r="Z114">
            <v>0</v>
          </cell>
          <cell r="AA114" t="str">
            <v>9122200.png</v>
          </cell>
          <cell r="AB114">
            <v>20</v>
          </cell>
          <cell r="AC114">
            <v>5601</v>
          </cell>
          <cell r="AD114">
            <v>2.6256075036007216</v>
          </cell>
        </row>
        <row r="115">
          <cell r="A115">
            <v>9122211</v>
          </cell>
          <cell r="B115" t="str">
            <v>影袭·斩第2段</v>
          </cell>
          <cell r="C115" t="str">
            <v>影袭·斩第2段</v>
          </cell>
          <cell r="D115">
            <v>1</v>
          </cell>
          <cell r="E115">
            <v>21</v>
          </cell>
          <cell r="F115" t="str">
            <v>第11级，共造成132.1%点伤害</v>
          </cell>
          <cell r="G115">
            <v>2</v>
          </cell>
          <cell r="H115">
            <v>2</v>
          </cell>
          <cell r="I115">
            <v>11</v>
          </cell>
          <cell r="J115">
            <v>2</v>
          </cell>
          <cell r="K115">
            <v>132.14285714285714</v>
          </cell>
          <cell r="L115">
            <v>0</v>
          </cell>
          <cell r="M115">
            <v>7120</v>
          </cell>
          <cell r="N115">
            <v>1470</v>
          </cell>
          <cell r="O115">
            <v>2</v>
          </cell>
          <cell r="P115">
            <v>1</v>
          </cell>
          <cell r="Q115">
            <v>1</v>
          </cell>
          <cell r="R115">
            <v>4</v>
          </cell>
          <cell r="S115">
            <v>50</v>
          </cell>
          <cell r="T115">
            <v>119.04761904761905</v>
          </cell>
          <cell r="U115">
            <v>210</v>
          </cell>
          <cell r="V115">
            <v>119.04761904761905</v>
          </cell>
          <cell r="W115">
            <v>7</v>
          </cell>
          <cell r="X115">
            <v>58</v>
          </cell>
          <cell r="Y115">
            <v>18</v>
          </cell>
          <cell r="Z115">
            <v>0</v>
          </cell>
          <cell r="AA115" t="str">
            <v>9122200.png</v>
          </cell>
          <cell r="AB115">
            <v>20</v>
          </cell>
          <cell r="AC115">
            <v>5601</v>
          </cell>
          <cell r="AD115">
            <v>3.1041894269850387</v>
          </cell>
        </row>
        <row r="116">
          <cell r="A116">
            <v>9122212</v>
          </cell>
          <cell r="B116" t="str">
            <v>影袭·斩第2段</v>
          </cell>
          <cell r="C116" t="str">
            <v>影袭·斩第2段</v>
          </cell>
          <cell r="D116">
            <v>1</v>
          </cell>
          <cell r="E116">
            <v>22</v>
          </cell>
          <cell r="F116" t="str">
            <v>第12级，共造成133.3%点伤害</v>
          </cell>
          <cell r="G116">
            <v>2</v>
          </cell>
          <cell r="H116">
            <v>2</v>
          </cell>
          <cell r="I116">
            <v>12</v>
          </cell>
          <cell r="J116">
            <v>2</v>
          </cell>
          <cell r="K116">
            <v>133.33333333333334</v>
          </cell>
          <cell r="L116">
            <v>0</v>
          </cell>
          <cell r="M116">
            <v>7040</v>
          </cell>
          <cell r="N116">
            <v>1912</v>
          </cell>
          <cell r="O116">
            <v>2</v>
          </cell>
          <cell r="P116">
            <v>1</v>
          </cell>
          <cell r="Q116">
            <v>1</v>
          </cell>
          <cell r="R116">
            <v>4</v>
          </cell>
          <cell r="S116">
            <v>50</v>
          </cell>
          <cell r="T116">
            <v>119.04761904761905</v>
          </cell>
          <cell r="U116">
            <v>239</v>
          </cell>
          <cell r="V116">
            <v>119.04761904761905</v>
          </cell>
          <cell r="W116">
            <v>8</v>
          </cell>
          <cell r="X116">
            <v>66</v>
          </cell>
          <cell r="Y116">
            <v>18</v>
          </cell>
          <cell r="Z116">
            <v>0</v>
          </cell>
          <cell r="AA116" t="str">
            <v>9122200.png</v>
          </cell>
          <cell r="AB116">
            <v>20</v>
          </cell>
          <cell r="AC116">
            <v>5601</v>
          </cell>
          <cell r="AD116">
            <v>3.6649704456546304</v>
          </cell>
        </row>
        <row r="117">
          <cell r="A117">
            <v>9122213</v>
          </cell>
          <cell r="B117" t="str">
            <v>影袭·斩第2段</v>
          </cell>
          <cell r="C117" t="str">
            <v>影袭·斩第2段</v>
          </cell>
          <cell r="D117">
            <v>1</v>
          </cell>
          <cell r="E117">
            <v>24</v>
          </cell>
          <cell r="F117" t="str">
            <v>第13级，共造成134.5%点伤害</v>
          </cell>
          <cell r="G117">
            <v>2</v>
          </cell>
          <cell r="H117">
            <v>2</v>
          </cell>
          <cell r="I117">
            <v>13</v>
          </cell>
          <cell r="J117">
            <v>2</v>
          </cell>
          <cell r="K117">
            <v>134.52380952380952</v>
          </cell>
          <cell r="L117">
            <v>0</v>
          </cell>
          <cell r="M117">
            <v>6960</v>
          </cell>
          <cell r="N117">
            <v>2416</v>
          </cell>
          <cell r="O117">
            <v>2</v>
          </cell>
          <cell r="P117">
            <v>1</v>
          </cell>
          <cell r="Q117">
            <v>1</v>
          </cell>
          <cell r="R117">
            <v>4</v>
          </cell>
          <cell r="S117">
            <v>50</v>
          </cell>
          <cell r="T117">
            <v>119.04761904761905</v>
          </cell>
          <cell r="U117">
            <v>302</v>
          </cell>
          <cell r="V117">
            <v>119.04761904761905</v>
          </cell>
          <cell r="W117">
            <v>8</v>
          </cell>
          <cell r="X117">
            <v>74</v>
          </cell>
          <cell r="Y117">
            <v>18</v>
          </cell>
          <cell r="Z117">
            <v>0</v>
          </cell>
          <cell r="AA117" t="str">
            <v>9122200.png</v>
          </cell>
          <cell r="AB117">
            <v>20</v>
          </cell>
          <cell r="AC117">
            <v>5601</v>
          </cell>
          <cell r="AD117">
            <v>4.3215390102069478</v>
          </cell>
        </row>
        <row r="118">
          <cell r="A118">
            <v>9122214</v>
          </cell>
          <cell r="B118" t="str">
            <v>影袭·斩第2段</v>
          </cell>
          <cell r="C118" t="str">
            <v>影袭·斩第2段</v>
          </cell>
          <cell r="D118">
            <v>1</v>
          </cell>
          <cell r="E118">
            <v>25</v>
          </cell>
          <cell r="F118" t="str">
            <v>第14级，共造成135.7%点伤害</v>
          </cell>
          <cell r="G118">
            <v>2</v>
          </cell>
          <cell r="H118">
            <v>2</v>
          </cell>
          <cell r="I118">
            <v>14</v>
          </cell>
          <cell r="J118">
            <v>2</v>
          </cell>
          <cell r="K118">
            <v>135.71428571428572</v>
          </cell>
          <cell r="L118">
            <v>0</v>
          </cell>
          <cell r="M118">
            <v>6880</v>
          </cell>
          <cell r="N118">
            <v>3015</v>
          </cell>
          <cell r="O118">
            <v>2</v>
          </cell>
          <cell r="P118">
            <v>1</v>
          </cell>
          <cell r="Q118">
            <v>1</v>
          </cell>
          <cell r="R118">
            <v>4</v>
          </cell>
          <cell r="S118">
            <v>50</v>
          </cell>
          <cell r="T118">
            <v>119.04761904761905</v>
          </cell>
          <cell r="U118">
            <v>335</v>
          </cell>
          <cell r="V118">
            <v>119.04761904761905</v>
          </cell>
          <cell r="W118">
            <v>9</v>
          </cell>
          <cell r="X118">
            <v>83</v>
          </cell>
          <cell r="Y118">
            <v>18</v>
          </cell>
          <cell r="Z118">
            <v>0</v>
          </cell>
          <cell r="AA118" t="str">
            <v>9122200.png</v>
          </cell>
          <cell r="AB118">
            <v>20</v>
          </cell>
          <cell r="AC118">
            <v>5601</v>
          </cell>
          <cell r="AD118">
            <v>5.0896707502012646</v>
          </cell>
        </row>
        <row r="119">
          <cell r="A119">
            <v>9122215</v>
          </cell>
          <cell r="B119" t="str">
            <v>影袭·斩第2段</v>
          </cell>
          <cell r="C119" t="str">
            <v>影袭·斩第2段</v>
          </cell>
          <cell r="D119">
            <v>1</v>
          </cell>
          <cell r="E119">
            <v>27</v>
          </cell>
          <cell r="F119" t="str">
            <v>第15级，共造成136.9%点伤害</v>
          </cell>
          <cell r="G119">
            <v>2</v>
          </cell>
          <cell r="H119">
            <v>2</v>
          </cell>
          <cell r="I119">
            <v>15</v>
          </cell>
          <cell r="J119">
            <v>2</v>
          </cell>
          <cell r="K119">
            <v>136.9047619047619</v>
          </cell>
          <cell r="L119">
            <v>0</v>
          </cell>
          <cell r="M119">
            <v>6800</v>
          </cell>
          <cell r="N119">
            <v>4060</v>
          </cell>
          <cell r="O119">
            <v>2</v>
          </cell>
          <cell r="P119">
            <v>1</v>
          </cell>
          <cell r="Q119">
            <v>1</v>
          </cell>
          <cell r="R119">
            <v>4</v>
          </cell>
          <cell r="S119">
            <v>50</v>
          </cell>
          <cell r="T119">
            <v>119.04761904761905</v>
          </cell>
          <cell r="U119">
            <v>406</v>
          </cell>
          <cell r="V119">
            <v>119.04761904761905</v>
          </cell>
          <cell r="W119">
            <v>10</v>
          </cell>
          <cell r="X119">
            <v>93</v>
          </cell>
          <cell r="Y119">
            <v>18</v>
          </cell>
          <cell r="Z119">
            <v>0</v>
          </cell>
          <cell r="AA119" t="str">
            <v>9122200.png</v>
          </cell>
          <cell r="AB119">
            <v>20</v>
          </cell>
          <cell r="AC119">
            <v>5601</v>
          </cell>
          <cell r="AD119">
            <v>5.9876736576069876</v>
          </cell>
        </row>
        <row r="120">
          <cell r="A120">
            <v>9122216</v>
          </cell>
          <cell r="B120" t="str">
            <v>影袭·斩第2段</v>
          </cell>
          <cell r="C120" t="str">
            <v>影袭·斩第2段</v>
          </cell>
          <cell r="D120">
            <v>1</v>
          </cell>
          <cell r="E120">
            <v>28</v>
          </cell>
          <cell r="F120" t="str">
            <v>第16级，共造成138.1%点伤害</v>
          </cell>
          <cell r="G120">
            <v>2</v>
          </cell>
          <cell r="H120">
            <v>2</v>
          </cell>
          <cell r="I120">
            <v>16</v>
          </cell>
          <cell r="J120">
            <v>2</v>
          </cell>
          <cell r="K120">
            <v>138.0952380952381</v>
          </cell>
          <cell r="L120">
            <v>0</v>
          </cell>
          <cell r="M120">
            <v>6720</v>
          </cell>
          <cell r="N120">
            <v>4430</v>
          </cell>
          <cell r="O120">
            <v>2</v>
          </cell>
          <cell r="P120">
            <v>1</v>
          </cell>
          <cell r="Q120">
            <v>1</v>
          </cell>
          <cell r="R120">
            <v>4</v>
          </cell>
          <cell r="S120">
            <v>50</v>
          </cell>
          <cell r="T120">
            <v>119.04761904761905</v>
          </cell>
          <cell r="U120">
            <v>443</v>
          </cell>
          <cell r="V120">
            <v>119.04761904761905</v>
          </cell>
          <cell r="W120">
            <v>10</v>
          </cell>
          <cell r="X120">
            <v>103</v>
          </cell>
          <cell r="Y120">
            <v>18</v>
          </cell>
          <cell r="Z120">
            <v>0</v>
          </cell>
          <cell r="AA120" t="str">
            <v>9122200.png</v>
          </cell>
          <cell r="AB120">
            <v>20</v>
          </cell>
          <cell r="AC120">
            <v>5601</v>
          </cell>
          <cell r="AD120">
            <v>7.0367869299363806</v>
          </cell>
        </row>
        <row r="121">
          <cell r="A121">
            <v>9122217</v>
          </cell>
          <cell r="B121" t="str">
            <v>影袭·斩第2段</v>
          </cell>
          <cell r="C121" t="str">
            <v>影袭·斩第2段</v>
          </cell>
          <cell r="D121">
            <v>1</v>
          </cell>
          <cell r="E121">
            <v>30</v>
          </cell>
          <cell r="F121" t="str">
            <v>第17级，共造成139.3%点伤害</v>
          </cell>
          <cell r="G121">
            <v>2</v>
          </cell>
          <cell r="H121">
            <v>2</v>
          </cell>
          <cell r="I121">
            <v>17</v>
          </cell>
          <cell r="J121">
            <v>2</v>
          </cell>
          <cell r="K121">
            <v>139.28571428571428</v>
          </cell>
          <cell r="L121">
            <v>0</v>
          </cell>
          <cell r="M121">
            <v>6640</v>
          </cell>
          <cell r="N121">
            <v>5742</v>
          </cell>
          <cell r="O121">
            <v>2</v>
          </cell>
          <cell r="P121">
            <v>1</v>
          </cell>
          <cell r="Q121">
            <v>1</v>
          </cell>
          <cell r="R121">
            <v>4</v>
          </cell>
          <cell r="S121">
            <v>50</v>
          </cell>
          <cell r="T121">
            <v>119.04761904761905</v>
          </cell>
          <cell r="U121">
            <v>522</v>
          </cell>
          <cell r="V121">
            <v>119.04761904761905</v>
          </cell>
          <cell r="W121">
            <v>11</v>
          </cell>
          <cell r="X121">
            <v>114</v>
          </cell>
          <cell r="Y121">
            <v>18</v>
          </cell>
          <cell r="Z121">
            <v>0</v>
          </cell>
          <cell r="AA121" t="str">
            <v>9122200.png</v>
          </cell>
          <cell r="AB121">
            <v>20</v>
          </cell>
          <cell r="AC121">
            <v>5601</v>
          </cell>
          <cell r="AD121">
            <v>8.2616417152442487</v>
          </cell>
        </row>
        <row r="122">
          <cell r="A122">
            <v>9122218</v>
          </cell>
          <cell r="B122" t="str">
            <v>影袭·斩第2段</v>
          </cell>
          <cell r="C122" t="str">
            <v>影袭·斩第2段</v>
          </cell>
          <cell r="D122">
            <v>1</v>
          </cell>
          <cell r="E122">
            <v>31</v>
          </cell>
          <cell r="F122" t="str">
            <v>第18级，共造成140.5%点伤害</v>
          </cell>
          <cell r="G122">
            <v>2</v>
          </cell>
          <cell r="H122">
            <v>2</v>
          </cell>
          <cell r="I122">
            <v>18</v>
          </cell>
          <cell r="J122">
            <v>2</v>
          </cell>
          <cell r="K122">
            <v>140.47619047619048</v>
          </cell>
          <cell r="L122">
            <v>0</v>
          </cell>
          <cell r="M122">
            <v>6560</v>
          </cell>
          <cell r="N122">
            <v>6756</v>
          </cell>
          <cell r="O122">
            <v>2</v>
          </cell>
          <cell r="P122">
            <v>1</v>
          </cell>
          <cell r="Q122">
            <v>1</v>
          </cell>
          <cell r="R122">
            <v>4</v>
          </cell>
          <cell r="S122">
            <v>50</v>
          </cell>
          <cell r="T122">
            <v>119.04761904761905</v>
          </cell>
          <cell r="U122">
            <v>563</v>
          </cell>
          <cell r="V122">
            <v>119.04761904761905</v>
          </cell>
          <cell r="W122">
            <v>12</v>
          </cell>
          <cell r="X122">
            <v>126</v>
          </cell>
          <cell r="Y122">
            <v>18</v>
          </cell>
          <cell r="Z122">
            <v>5</v>
          </cell>
          <cell r="AA122" t="str">
            <v>9122200.png</v>
          </cell>
          <cell r="AB122">
            <v>20</v>
          </cell>
          <cell r="AC122">
            <v>5601</v>
          </cell>
          <cell r="AD122">
            <v>9.6907932549269837</v>
          </cell>
        </row>
        <row r="123">
          <cell r="A123">
            <v>9122219</v>
          </cell>
          <cell r="B123" t="str">
            <v>影袭·斩第2段</v>
          </cell>
          <cell r="C123" t="str">
            <v>影袭·斩第2段</v>
          </cell>
          <cell r="D123">
            <v>1</v>
          </cell>
          <cell r="E123">
            <v>33</v>
          </cell>
          <cell r="F123" t="str">
            <v>第19级，共造成141.7%点伤害</v>
          </cell>
          <cell r="G123">
            <v>2</v>
          </cell>
          <cell r="H123">
            <v>2</v>
          </cell>
          <cell r="I123">
            <v>19</v>
          </cell>
          <cell r="J123">
            <v>2</v>
          </cell>
          <cell r="K123">
            <v>141.66666666666669</v>
          </cell>
          <cell r="L123">
            <v>0</v>
          </cell>
          <cell r="M123">
            <v>6480</v>
          </cell>
          <cell r="N123">
            <v>8463</v>
          </cell>
          <cell r="O123">
            <v>2</v>
          </cell>
          <cell r="P123">
            <v>1</v>
          </cell>
          <cell r="Q123">
            <v>1</v>
          </cell>
          <cell r="R123">
            <v>4</v>
          </cell>
          <cell r="S123">
            <v>50</v>
          </cell>
          <cell r="T123">
            <v>119.04761904761905</v>
          </cell>
          <cell r="U123">
            <v>651</v>
          </cell>
          <cell r="V123">
            <v>119.04761904761905</v>
          </cell>
          <cell r="W123">
            <v>13</v>
          </cell>
          <cell r="X123">
            <v>139</v>
          </cell>
          <cell r="Y123">
            <v>18</v>
          </cell>
          <cell r="Z123">
            <v>6</v>
          </cell>
          <cell r="AA123" t="str">
            <v>9122200.png</v>
          </cell>
          <cell r="AB123">
            <v>20</v>
          </cell>
          <cell r="AC123">
            <v>5601</v>
          </cell>
          <cell r="AD123">
            <v>11.357335363185069</v>
          </cell>
        </row>
        <row r="124">
          <cell r="A124">
            <v>9122220</v>
          </cell>
          <cell r="B124" t="str">
            <v>影袭·斩第2段</v>
          </cell>
          <cell r="C124" t="str">
            <v>影袭·斩第2段</v>
          </cell>
          <cell r="D124">
            <v>1</v>
          </cell>
          <cell r="E124">
            <v>34</v>
          </cell>
          <cell r="F124" t="str">
            <v>第20级，共造成142.9%点伤害</v>
          </cell>
          <cell r="G124">
            <v>2</v>
          </cell>
          <cell r="H124">
            <v>2</v>
          </cell>
          <cell r="I124">
            <v>20</v>
          </cell>
          <cell r="J124">
            <v>2</v>
          </cell>
          <cell r="K124">
            <v>142.85714285714286</v>
          </cell>
          <cell r="L124">
            <v>0</v>
          </cell>
          <cell r="M124">
            <v>6400</v>
          </cell>
          <cell r="N124">
            <v>9048</v>
          </cell>
          <cell r="O124">
            <v>2</v>
          </cell>
          <cell r="P124">
            <v>1</v>
          </cell>
          <cell r="Q124">
            <v>1</v>
          </cell>
          <cell r="R124">
            <v>4</v>
          </cell>
          <cell r="S124">
            <v>50</v>
          </cell>
          <cell r="T124">
            <v>119.04761904761905</v>
          </cell>
          <cell r="U124">
            <v>696</v>
          </cell>
          <cell r="V124">
            <v>119.04761904761905</v>
          </cell>
          <cell r="W124">
            <v>13</v>
          </cell>
          <cell r="X124">
            <v>152</v>
          </cell>
          <cell r="Y124">
            <v>18</v>
          </cell>
          <cell r="Z124">
            <v>6</v>
          </cell>
          <cell r="AA124" t="str">
            <v>9122200.png</v>
          </cell>
          <cell r="AB124">
            <v>20</v>
          </cell>
          <cell r="AC124">
            <v>5601</v>
          </cell>
          <cell r="AD124">
            <v>13.299609842480328</v>
          </cell>
        </row>
        <row r="125">
          <cell r="A125">
            <v>9122221</v>
          </cell>
          <cell r="B125" t="str">
            <v>影袭·斩第2段</v>
          </cell>
          <cell r="C125" t="str">
            <v>影袭·斩第2段</v>
          </cell>
          <cell r="D125">
            <v>1</v>
          </cell>
          <cell r="E125">
            <v>36</v>
          </cell>
          <cell r="F125" t="str">
            <v>第21级，共造成144%点伤害</v>
          </cell>
          <cell r="G125">
            <v>2</v>
          </cell>
          <cell r="H125">
            <v>2</v>
          </cell>
          <cell r="I125">
            <v>21</v>
          </cell>
          <cell r="J125">
            <v>2</v>
          </cell>
          <cell r="K125">
            <v>144.04761904761904</v>
          </cell>
          <cell r="L125">
            <v>0</v>
          </cell>
          <cell r="M125">
            <v>6320</v>
          </cell>
          <cell r="N125">
            <v>11074</v>
          </cell>
          <cell r="O125">
            <v>2</v>
          </cell>
          <cell r="P125">
            <v>1</v>
          </cell>
          <cell r="Q125">
            <v>1</v>
          </cell>
          <cell r="R125">
            <v>4</v>
          </cell>
          <cell r="S125">
            <v>50</v>
          </cell>
          <cell r="T125">
            <v>119.04761904761905</v>
          </cell>
          <cell r="U125">
            <v>791</v>
          </cell>
          <cell r="V125">
            <v>119.04761904761905</v>
          </cell>
          <cell r="W125">
            <v>14</v>
          </cell>
          <cell r="X125">
            <v>166</v>
          </cell>
          <cell r="Y125">
            <v>18</v>
          </cell>
          <cell r="Z125">
            <v>6</v>
          </cell>
          <cell r="AA125" t="str">
            <v>9122200.png</v>
          </cell>
          <cell r="AB125">
            <v>20</v>
          </cell>
          <cell r="AC125">
            <v>5601</v>
          </cell>
          <cell r="AD125">
            <v>15.562025344899888</v>
          </cell>
        </row>
        <row r="126">
          <cell r="A126">
            <v>9122222</v>
          </cell>
          <cell r="B126" t="str">
            <v>影袭·斩第2段</v>
          </cell>
          <cell r="C126" t="str">
            <v>影袭·斩第2段</v>
          </cell>
          <cell r="D126">
            <v>1</v>
          </cell>
          <cell r="E126">
            <v>37</v>
          </cell>
          <cell r="F126" t="str">
            <v>第22级，共造成145.2%点伤害</v>
          </cell>
          <cell r="G126">
            <v>2</v>
          </cell>
          <cell r="H126">
            <v>2</v>
          </cell>
          <cell r="I126">
            <v>22</v>
          </cell>
          <cell r="J126">
            <v>2</v>
          </cell>
          <cell r="K126">
            <v>145.23809523809524</v>
          </cell>
          <cell r="L126">
            <v>0</v>
          </cell>
          <cell r="M126">
            <v>6240</v>
          </cell>
          <cell r="N126">
            <v>12615</v>
          </cell>
          <cell r="O126">
            <v>2</v>
          </cell>
          <cell r="P126">
            <v>1</v>
          </cell>
          <cell r="Q126">
            <v>1</v>
          </cell>
          <cell r="R126">
            <v>4</v>
          </cell>
          <cell r="S126">
            <v>50</v>
          </cell>
          <cell r="T126">
            <v>119.04761904761905</v>
          </cell>
          <cell r="U126">
            <v>841</v>
          </cell>
          <cell r="V126">
            <v>119.04761904761905</v>
          </cell>
          <cell r="W126">
            <v>15</v>
          </cell>
          <cell r="X126">
            <v>181</v>
          </cell>
          <cell r="Y126">
            <v>18</v>
          </cell>
          <cell r="Z126">
            <v>6</v>
          </cell>
          <cell r="AA126" t="str">
            <v>9122200.png</v>
          </cell>
          <cell r="AB126">
            <v>20</v>
          </cell>
          <cell r="AC126">
            <v>5601</v>
          </cell>
          <cell r="AD126">
            <v>18.19600238746251</v>
          </cell>
        </row>
        <row r="127">
          <cell r="A127">
            <v>9122223</v>
          </cell>
          <cell r="B127" t="str">
            <v>影袭·斩第2段</v>
          </cell>
          <cell r="C127" t="str">
            <v>影袭·斩第2段</v>
          </cell>
          <cell r="D127">
            <v>1</v>
          </cell>
          <cell r="E127">
            <v>39</v>
          </cell>
          <cell r="F127" t="str">
            <v>第23级，共造成146.4%点伤害</v>
          </cell>
          <cell r="G127">
            <v>2</v>
          </cell>
          <cell r="H127">
            <v>2</v>
          </cell>
          <cell r="I127">
            <v>23</v>
          </cell>
          <cell r="J127">
            <v>2</v>
          </cell>
          <cell r="K127">
            <v>146.42857142857144</v>
          </cell>
          <cell r="L127">
            <v>0</v>
          </cell>
          <cell r="M127">
            <v>6160</v>
          </cell>
          <cell r="N127">
            <v>15104</v>
          </cell>
          <cell r="O127">
            <v>2</v>
          </cell>
          <cell r="P127">
            <v>1</v>
          </cell>
          <cell r="Q127">
            <v>1</v>
          </cell>
          <cell r="R127">
            <v>4</v>
          </cell>
          <cell r="S127">
            <v>50</v>
          </cell>
          <cell r="T127">
            <v>119.04761904761905</v>
          </cell>
          <cell r="U127">
            <v>944</v>
          </cell>
          <cell r="V127">
            <v>119.04761904761905</v>
          </cell>
          <cell r="W127">
            <v>16</v>
          </cell>
          <cell r="X127">
            <v>197</v>
          </cell>
          <cell r="Y127">
            <v>18</v>
          </cell>
          <cell r="Z127">
            <v>7</v>
          </cell>
          <cell r="AA127" t="str">
            <v>9122200.png</v>
          </cell>
          <cell r="AB127">
            <v>20</v>
          </cell>
          <cell r="AC127">
            <v>5601</v>
          </cell>
          <cell r="AD127">
            <v>21.261063758068786</v>
          </cell>
        </row>
        <row r="128">
          <cell r="A128">
            <v>9122224</v>
          </cell>
          <cell r="B128" t="str">
            <v>影袭·斩第2段</v>
          </cell>
          <cell r="C128" t="str">
            <v>影袭·斩第2段</v>
          </cell>
          <cell r="D128">
            <v>1</v>
          </cell>
          <cell r="E128">
            <v>40</v>
          </cell>
          <cell r="F128" t="str">
            <v>第24级，共造成147.6%点伤害</v>
          </cell>
          <cell r="G128">
            <v>2</v>
          </cell>
          <cell r="H128">
            <v>2</v>
          </cell>
          <cell r="I128">
            <v>24</v>
          </cell>
          <cell r="J128">
            <v>2</v>
          </cell>
          <cell r="K128">
            <v>147.61904761904762</v>
          </cell>
          <cell r="L128">
            <v>0</v>
          </cell>
          <cell r="M128">
            <v>6080</v>
          </cell>
          <cell r="N128">
            <v>16966</v>
          </cell>
          <cell r="O128">
            <v>2</v>
          </cell>
          <cell r="P128">
            <v>1</v>
          </cell>
          <cell r="Q128">
            <v>1</v>
          </cell>
          <cell r="R128">
            <v>4</v>
          </cell>
          <cell r="S128">
            <v>50</v>
          </cell>
          <cell r="T128">
            <v>119.04761904761905</v>
          </cell>
          <cell r="U128">
            <v>998</v>
          </cell>
          <cell r="V128">
            <v>119.04761904761905</v>
          </cell>
          <cell r="W128">
            <v>17</v>
          </cell>
          <cell r="X128">
            <v>214</v>
          </cell>
          <cell r="Y128">
            <v>18</v>
          </cell>
          <cell r="Z128">
            <v>7</v>
          </cell>
          <cell r="AA128" t="str">
            <v>9122200.png</v>
          </cell>
          <cell r="AB128">
            <v>20</v>
          </cell>
          <cell r="AC128">
            <v>5601</v>
          </cell>
          <cell r="AD128">
            <v>24.826092457400648</v>
          </cell>
        </row>
        <row r="129">
          <cell r="A129">
            <v>9122225</v>
          </cell>
          <cell r="B129" t="str">
            <v>影袭·斩第2段</v>
          </cell>
          <cell r="C129" t="str">
            <v>影袭·斩第2段</v>
          </cell>
          <cell r="D129">
            <v>1</v>
          </cell>
          <cell r="E129">
            <v>42</v>
          </cell>
          <cell r="F129" t="str">
            <v>第25级，共造成148.8%点伤害</v>
          </cell>
          <cell r="G129">
            <v>2</v>
          </cell>
          <cell r="H129">
            <v>2</v>
          </cell>
          <cell r="I129">
            <v>25</v>
          </cell>
          <cell r="J129">
            <v>2</v>
          </cell>
          <cell r="K129">
            <v>148.80952380952382</v>
          </cell>
          <cell r="L129">
            <v>0</v>
          </cell>
          <cell r="M129">
            <v>6000</v>
          </cell>
          <cell r="N129">
            <v>21090</v>
          </cell>
          <cell r="O129">
            <v>2</v>
          </cell>
          <cell r="P129">
            <v>1</v>
          </cell>
          <cell r="Q129">
            <v>1</v>
          </cell>
          <cell r="R129">
            <v>4</v>
          </cell>
          <cell r="S129">
            <v>50</v>
          </cell>
          <cell r="T129">
            <v>119.04761904761905</v>
          </cell>
          <cell r="U129">
            <v>1110</v>
          </cell>
          <cell r="V129">
            <v>119.04761904761905</v>
          </cell>
          <cell r="W129">
            <v>19</v>
          </cell>
          <cell r="X129">
            <v>233</v>
          </cell>
          <cell r="Y129">
            <v>18</v>
          </cell>
          <cell r="Z129">
            <v>8</v>
          </cell>
          <cell r="AA129" t="str">
            <v>9122200.png</v>
          </cell>
          <cell r="AB129">
            <v>20</v>
          </cell>
          <cell r="AC129">
            <v>5601</v>
          </cell>
          <cell r="AD129">
            <v>28.970782667351624</v>
          </cell>
        </row>
        <row r="130">
          <cell r="A130">
            <v>9122226</v>
          </cell>
          <cell r="B130" t="str">
            <v>影袭·斩第2段</v>
          </cell>
          <cell r="C130" t="str">
            <v>影袭·斩第2段</v>
          </cell>
          <cell r="D130">
            <v>1</v>
          </cell>
          <cell r="E130">
            <v>44</v>
          </cell>
          <cell r="F130" t="str">
            <v>第26级，共造成150%点伤害</v>
          </cell>
          <cell r="G130">
            <v>2</v>
          </cell>
          <cell r="H130">
            <v>2</v>
          </cell>
          <cell r="I130">
            <v>26</v>
          </cell>
          <cell r="J130">
            <v>2</v>
          </cell>
          <cell r="K130">
            <v>150</v>
          </cell>
          <cell r="L130">
            <v>0</v>
          </cell>
          <cell r="M130">
            <v>5920</v>
          </cell>
          <cell r="N130">
            <v>24520</v>
          </cell>
          <cell r="O130">
            <v>2</v>
          </cell>
          <cell r="P130">
            <v>1</v>
          </cell>
          <cell r="Q130">
            <v>1</v>
          </cell>
          <cell r="R130">
            <v>4</v>
          </cell>
          <cell r="S130">
            <v>50</v>
          </cell>
          <cell r="T130">
            <v>119.04761904761905</v>
          </cell>
          <cell r="U130">
            <v>1226</v>
          </cell>
          <cell r="V130">
            <v>119.04761904761905</v>
          </cell>
          <cell r="W130">
            <v>20</v>
          </cell>
          <cell r="X130">
            <v>253</v>
          </cell>
          <cell r="Y130">
            <v>18</v>
          </cell>
          <cell r="Z130">
            <v>8</v>
          </cell>
          <cell r="AA130" t="str">
            <v>9122200.png</v>
          </cell>
          <cell r="AB130">
            <v>20</v>
          </cell>
          <cell r="AC130">
            <v>5601</v>
          </cell>
          <cell r="AD130">
            <v>33.787313083683465</v>
          </cell>
        </row>
        <row r="131">
          <cell r="A131">
            <v>9122227</v>
          </cell>
          <cell r="B131" t="str">
            <v>影袭·斩第2段</v>
          </cell>
          <cell r="C131" t="str">
            <v>影袭·斩第2段</v>
          </cell>
          <cell r="D131">
            <v>1</v>
          </cell>
          <cell r="E131">
            <v>45</v>
          </cell>
          <cell r="F131" t="str">
            <v>第27级，共造成151.2%点伤害</v>
          </cell>
          <cell r="G131">
            <v>2</v>
          </cell>
          <cell r="H131">
            <v>2</v>
          </cell>
          <cell r="I131">
            <v>27</v>
          </cell>
          <cell r="J131">
            <v>2</v>
          </cell>
          <cell r="K131">
            <v>151.1904761904762</v>
          </cell>
          <cell r="L131">
            <v>0</v>
          </cell>
          <cell r="M131">
            <v>5840</v>
          </cell>
          <cell r="N131">
            <v>27027</v>
          </cell>
          <cell r="O131">
            <v>2</v>
          </cell>
          <cell r="P131">
            <v>1</v>
          </cell>
          <cell r="Q131">
            <v>1</v>
          </cell>
          <cell r="R131">
            <v>4</v>
          </cell>
          <cell r="S131">
            <v>50</v>
          </cell>
          <cell r="T131">
            <v>119.04761904761905</v>
          </cell>
          <cell r="U131">
            <v>1287</v>
          </cell>
          <cell r="V131">
            <v>119.04761904761905</v>
          </cell>
          <cell r="W131">
            <v>21</v>
          </cell>
          <cell r="X131">
            <v>274</v>
          </cell>
          <cell r="Y131">
            <v>18</v>
          </cell>
          <cell r="Z131">
            <v>9</v>
          </cell>
          <cell r="AA131" t="str">
            <v>9122200.png</v>
          </cell>
          <cell r="AB131">
            <v>20</v>
          </cell>
          <cell r="AC131">
            <v>5601</v>
          </cell>
          <cell r="AD131">
            <v>39.382276374395779</v>
          </cell>
        </row>
        <row r="132">
          <cell r="A132">
            <v>9122228</v>
          </cell>
          <cell r="B132" t="str">
            <v>影袭·斩第2段</v>
          </cell>
          <cell r="C132" t="str">
            <v>影袭·斩第2段</v>
          </cell>
          <cell r="D132">
            <v>1</v>
          </cell>
          <cell r="E132">
            <v>47</v>
          </cell>
          <cell r="F132" t="str">
            <v>第28级，共造成152.4%点伤害</v>
          </cell>
          <cell r="G132">
            <v>2</v>
          </cell>
          <cell r="H132">
            <v>2</v>
          </cell>
          <cell r="I132">
            <v>28</v>
          </cell>
          <cell r="J132">
            <v>2</v>
          </cell>
          <cell r="K132">
            <v>152.38095238095238</v>
          </cell>
          <cell r="L132">
            <v>0</v>
          </cell>
          <cell r="M132">
            <v>5760</v>
          </cell>
          <cell r="N132">
            <v>32476</v>
          </cell>
          <cell r="O132">
            <v>2</v>
          </cell>
          <cell r="P132">
            <v>1</v>
          </cell>
          <cell r="Q132">
            <v>1</v>
          </cell>
          <cell r="R132">
            <v>4</v>
          </cell>
          <cell r="S132">
            <v>50</v>
          </cell>
          <cell r="T132">
            <v>119.04761904761905</v>
          </cell>
          <cell r="U132">
            <v>1412</v>
          </cell>
          <cell r="V132">
            <v>119.04761904761905</v>
          </cell>
          <cell r="W132">
            <v>23</v>
          </cell>
          <cell r="X132">
            <v>297</v>
          </cell>
          <cell r="Y132">
            <v>18</v>
          </cell>
          <cell r="Z132">
            <v>10</v>
          </cell>
          <cell r="AA132" t="str">
            <v>9122200.png</v>
          </cell>
          <cell r="AB132">
            <v>20</v>
          </cell>
          <cell r="AC132">
            <v>5601</v>
          </cell>
          <cell r="AD132">
            <v>45.878903611700046</v>
          </cell>
        </row>
        <row r="133">
          <cell r="A133">
            <v>9122229</v>
          </cell>
          <cell r="B133" t="str">
            <v>影袭·斩第2段</v>
          </cell>
          <cell r="C133" t="str">
            <v>影袭·斩第2段</v>
          </cell>
          <cell r="D133">
            <v>1</v>
          </cell>
          <cell r="E133">
            <v>48</v>
          </cell>
          <cell r="F133" t="str">
            <v>第29级，共造成153.6%点伤害</v>
          </cell>
          <cell r="G133">
            <v>2</v>
          </cell>
          <cell r="H133">
            <v>2</v>
          </cell>
          <cell r="I133">
            <v>29</v>
          </cell>
          <cell r="J133">
            <v>2</v>
          </cell>
          <cell r="K133">
            <v>153.57142857142858</v>
          </cell>
          <cell r="L133">
            <v>0</v>
          </cell>
          <cell r="M133">
            <v>5680</v>
          </cell>
          <cell r="N133">
            <v>36925</v>
          </cell>
          <cell r="O133">
            <v>2</v>
          </cell>
          <cell r="P133">
            <v>1</v>
          </cell>
          <cell r="Q133">
            <v>1</v>
          </cell>
          <cell r="R133">
            <v>4</v>
          </cell>
          <cell r="S133">
            <v>50</v>
          </cell>
          <cell r="T133">
            <v>119.04761904761905</v>
          </cell>
          <cell r="U133">
            <v>1477</v>
          </cell>
          <cell r="V133">
            <v>119.04761904761905</v>
          </cell>
          <cell r="W133">
            <v>25</v>
          </cell>
          <cell r="X133">
            <v>322</v>
          </cell>
          <cell r="Y133">
            <v>18</v>
          </cell>
          <cell r="Z133">
            <v>10</v>
          </cell>
          <cell r="AA133" t="str">
            <v>9122200.png</v>
          </cell>
          <cell r="AB133">
            <v>20</v>
          </cell>
          <cell r="AC133">
            <v>5601</v>
          </cell>
          <cell r="AD133">
            <v>53.41962837320149</v>
          </cell>
        </row>
        <row r="134">
          <cell r="A134">
            <v>9122230</v>
          </cell>
          <cell r="B134" t="str">
            <v>影袭·斩第2段</v>
          </cell>
          <cell r="C134" t="str">
            <v>影袭·斩第2段</v>
          </cell>
          <cell r="D134">
            <v>1</v>
          </cell>
          <cell r="E134">
            <v>50</v>
          </cell>
          <cell r="F134" t="str">
            <v>第30级，共造成154.8%点伤害</v>
          </cell>
          <cell r="G134">
            <v>2</v>
          </cell>
          <cell r="H134">
            <v>2</v>
          </cell>
          <cell r="I134">
            <v>30</v>
          </cell>
          <cell r="J134">
            <v>2</v>
          </cell>
          <cell r="K134">
            <v>154.76190476190476</v>
          </cell>
          <cell r="L134">
            <v>0</v>
          </cell>
          <cell r="M134">
            <v>5600</v>
          </cell>
          <cell r="N134">
            <v>41860</v>
          </cell>
          <cell r="O134">
            <v>2</v>
          </cell>
          <cell r="P134">
            <v>1</v>
          </cell>
          <cell r="Q134">
            <v>1</v>
          </cell>
          <cell r="R134">
            <v>4</v>
          </cell>
          <cell r="S134">
            <v>50</v>
          </cell>
          <cell r="T134">
            <v>119.04761904761905</v>
          </cell>
          <cell r="U134">
            <v>1610</v>
          </cell>
          <cell r="V134">
            <v>119.04761904761905</v>
          </cell>
          <cell r="W134">
            <v>26</v>
          </cell>
          <cell r="X134">
            <v>348</v>
          </cell>
          <cell r="Y134">
            <v>18</v>
          </cell>
          <cell r="Z134">
            <v>11</v>
          </cell>
          <cell r="AA134" t="str">
            <v>9122200.png</v>
          </cell>
          <cell r="AB134">
            <v>20</v>
          </cell>
          <cell r="AC134">
            <v>5601</v>
          </cell>
          <cell r="AD134">
            <v>62.16904193021287</v>
          </cell>
        </row>
        <row r="135">
          <cell r="A135">
            <v>9122231</v>
          </cell>
          <cell r="B135" t="str">
            <v>影袭·斩第2段</v>
          </cell>
          <cell r="C135" t="str">
            <v>影袭·斩第2段</v>
          </cell>
          <cell r="D135">
            <v>1</v>
          </cell>
          <cell r="E135">
            <v>51</v>
          </cell>
          <cell r="F135" t="str">
            <v>第31级，共造成156%点伤害</v>
          </cell>
          <cell r="G135">
            <v>2</v>
          </cell>
          <cell r="H135">
            <v>2</v>
          </cell>
          <cell r="I135">
            <v>31</v>
          </cell>
          <cell r="J135">
            <v>2</v>
          </cell>
          <cell r="K135">
            <v>155.95238095238096</v>
          </cell>
          <cell r="L135">
            <v>0</v>
          </cell>
          <cell r="M135">
            <v>5520</v>
          </cell>
          <cell r="N135">
            <v>47012</v>
          </cell>
          <cell r="O135">
            <v>2</v>
          </cell>
          <cell r="P135">
            <v>1</v>
          </cell>
          <cell r="Q135">
            <v>1</v>
          </cell>
          <cell r="R135">
            <v>4</v>
          </cell>
          <cell r="S135">
            <v>50</v>
          </cell>
          <cell r="T135">
            <v>119.04761904761905</v>
          </cell>
          <cell r="U135">
            <v>1679</v>
          </cell>
          <cell r="V135">
            <v>119.04761904761905</v>
          </cell>
          <cell r="W135">
            <v>28</v>
          </cell>
          <cell r="X135">
            <v>376</v>
          </cell>
          <cell r="Y135">
            <v>18</v>
          </cell>
          <cell r="Z135">
            <v>12</v>
          </cell>
          <cell r="AA135" t="str">
            <v>9122200.png</v>
          </cell>
          <cell r="AB135">
            <v>20</v>
          </cell>
          <cell r="AC135">
            <v>5601</v>
          </cell>
          <cell r="AD135">
            <v>72.317298668155971</v>
          </cell>
        </row>
        <row r="136">
          <cell r="A136">
            <v>9122232</v>
          </cell>
          <cell r="B136" t="str">
            <v>影袭·斩第2段</v>
          </cell>
          <cell r="C136" t="str">
            <v>影袭·斩第2段</v>
          </cell>
          <cell r="D136">
            <v>1</v>
          </cell>
          <cell r="E136">
            <v>53</v>
          </cell>
          <cell r="F136" t="str">
            <v>第32级，共造成157.1%点伤害</v>
          </cell>
          <cell r="G136">
            <v>2</v>
          </cell>
          <cell r="H136">
            <v>2</v>
          </cell>
          <cell r="I136">
            <v>32</v>
          </cell>
          <cell r="J136">
            <v>2</v>
          </cell>
          <cell r="K136">
            <v>157.14285714285714</v>
          </cell>
          <cell r="L136">
            <v>0</v>
          </cell>
          <cell r="M136">
            <v>5440</v>
          </cell>
          <cell r="N136">
            <v>54600</v>
          </cell>
          <cell r="O136">
            <v>2</v>
          </cell>
          <cell r="P136">
            <v>1</v>
          </cell>
          <cell r="Q136">
            <v>1</v>
          </cell>
          <cell r="R136">
            <v>4</v>
          </cell>
          <cell r="S136">
            <v>50</v>
          </cell>
          <cell r="T136">
            <v>119.04761904761905</v>
          </cell>
          <cell r="U136">
            <v>1820</v>
          </cell>
          <cell r="V136">
            <v>119.04761904761905</v>
          </cell>
          <cell r="W136">
            <v>30</v>
          </cell>
          <cell r="X136">
            <v>406</v>
          </cell>
          <cell r="Y136">
            <v>18</v>
          </cell>
          <cell r="Z136">
            <v>12</v>
          </cell>
          <cell r="AA136" t="str">
            <v>9122200.png</v>
          </cell>
          <cell r="AB136">
            <v>20</v>
          </cell>
          <cell r="AC136">
            <v>5601</v>
          </cell>
          <cell r="AD136">
            <v>84.084039765094801</v>
          </cell>
        </row>
        <row r="137">
          <cell r="A137">
            <v>9122233</v>
          </cell>
          <cell r="B137" t="str">
            <v>影袭·斩第2段</v>
          </cell>
          <cell r="C137" t="str">
            <v>影袭·斩第2段</v>
          </cell>
          <cell r="D137">
            <v>1</v>
          </cell>
          <cell r="E137">
            <v>54</v>
          </cell>
          <cell r="F137" t="str">
            <v>第33级，共造成158.3%点伤害</v>
          </cell>
          <cell r="G137">
            <v>2</v>
          </cell>
          <cell r="H137">
            <v>2</v>
          </cell>
          <cell r="I137">
            <v>33</v>
          </cell>
          <cell r="J137">
            <v>2</v>
          </cell>
          <cell r="K137">
            <v>158.33333333333334</v>
          </cell>
          <cell r="L137">
            <v>0</v>
          </cell>
          <cell r="M137">
            <v>5360</v>
          </cell>
          <cell r="N137">
            <v>60576</v>
          </cell>
          <cell r="O137">
            <v>2</v>
          </cell>
          <cell r="P137">
            <v>1</v>
          </cell>
          <cell r="Q137">
            <v>1</v>
          </cell>
          <cell r="R137">
            <v>4</v>
          </cell>
          <cell r="S137">
            <v>50</v>
          </cell>
          <cell r="T137">
            <v>119.04761904761905</v>
          </cell>
          <cell r="U137">
            <v>1893</v>
          </cell>
          <cell r="V137">
            <v>119.04761904761905</v>
          </cell>
          <cell r="W137">
            <v>32</v>
          </cell>
          <cell r="X137">
            <v>438</v>
          </cell>
          <cell r="Y137">
            <v>18</v>
          </cell>
          <cell r="Z137">
            <v>13</v>
          </cell>
          <cell r="AA137" t="str">
            <v>9122200.png</v>
          </cell>
          <cell r="AB137">
            <v>20</v>
          </cell>
          <cell r="AC137">
            <v>5601</v>
          </cell>
          <cell r="AD137">
            <v>97.722913361046224</v>
          </cell>
        </row>
        <row r="138">
          <cell r="A138">
            <v>9122234</v>
          </cell>
          <cell r="B138" t="str">
            <v>影袭·斩第2段</v>
          </cell>
          <cell r="C138" t="str">
            <v>影袭·斩第2段</v>
          </cell>
          <cell r="D138">
            <v>1</v>
          </cell>
          <cell r="E138">
            <v>56</v>
          </cell>
          <cell r="F138" t="str">
            <v>第34级，共造成159.5%点伤害</v>
          </cell>
          <cell r="G138">
            <v>2</v>
          </cell>
          <cell r="H138">
            <v>2</v>
          </cell>
          <cell r="I138">
            <v>34</v>
          </cell>
          <cell r="J138">
            <v>2</v>
          </cell>
          <cell r="K138">
            <v>159.52380952380952</v>
          </cell>
          <cell r="L138">
            <v>0</v>
          </cell>
          <cell r="M138">
            <v>5280</v>
          </cell>
          <cell r="N138">
            <v>69428</v>
          </cell>
          <cell r="O138">
            <v>2</v>
          </cell>
          <cell r="P138">
            <v>1</v>
          </cell>
          <cell r="Q138">
            <v>1</v>
          </cell>
          <cell r="R138">
            <v>4</v>
          </cell>
          <cell r="S138">
            <v>50</v>
          </cell>
          <cell r="T138">
            <v>119.04761904761905</v>
          </cell>
          <cell r="U138">
            <v>2042</v>
          </cell>
          <cell r="V138">
            <v>119.04761904761905</v>
          </cell>
          <cell r="W138">
            <v>34</v>
          </cell>
          <cell r="X138">
            <v>472</v>
          </cell>
          <cell r="Y138">
            <v>18</v>
          </cell>
          <cell r="Z138">
            <v>14</v>
          </cell>
          <cell r="AA138" t="str">
            <v>9122200.png</v>
          </cell>
          <cell r="AB138">
            <v>20</v>
          </cell>
          <cell r="AC138">
            <v>5601</v>
          </cell>
          <cell r="AD138">
            <v>113.52678117962634</v>
          </cell>
        </row>
        <row r="139">
          <cell r="A139">
            <v>9122235</v>
          </cell>
          <cell r="B139" t="str">
            <v>影袭·斩第2段</v>
          </cell>
          <cell r="C139" t="str">
            <v>影袭·斩第2段</v>
          </cell>
          <cell r="D139">
            <v>1</v>
          </cell>
          <cell r="E139">
            <v>57</v>
          </cell>
          <cell r="F139" t="str">
            <v>第35级，共造成160.7%点伤害</v>
          </cell>
          <cell r="G139">
            <v>2</v>
          </cell>
          <cell r="H139">
            <v>2</v>
          </cell>
          <cell r="I139">
            <v>35</v>
          </cell>
          <cell r="J139">
            <v>2</v>
          </cell>
          <cell r="K139">
            <v>160.71428571428572</v>
          </cell>
          <cell r="L139">
            <v>0</v>
          </cell>
          <cell r="M139">
            <v>5200</v>
          </cell>
          <cell r="N139">
            <v>76284</v>
          </cell>
          <cell r="O139">
            <v>2</v>
          </cell>
          <cell r="P139">
            <v>1</v>
          </cell>
          <cell r="Q139">
            <v>1</v>
          </cell>
          <cell r="R139">
            <v>4</v>
          </cell>
          <cell r="S139">
            <v>50</v>
          </cell>
          <cell r="T139">
            <v>119.04761904761905</v>
          </cell>
          <cell r="U139">
            <v>2119</v>
          </cell>
          <cell r="V139">
            <v>119.04761904761905</v>
          </cell>
          <cell r="W139">
            <v>36</v>
          </cell>
          <cell r="X139">
            <v>508</v>
          </cell>
          <cell r="Y139">
            <v>18</v>
          </cell>
          <cell r="Z139">
            <v>15</v>
          </cell>
          <cell r="AA139" t="str">
            <v>9122200.png</v>
          </cell>
          <cell r="AB139">
            <v>20</v>
          </cell>
          <cell r="AC139">
            <v>5601</v>
          </cell>
          <cell r="AD139">
            <v>131.8337150407161</v>
          </cell>
        </row>
        <row r="140">
          <cell r="A140">
            <v>9122236</v>
          </cell>
          <cell r="B140" t="str">
            <v>影袭·斩第2段</v>
          </cell>
          <cell r="C140" t="str">
            <v>影袭·斩第2段</v>
          </cell>
          <cell r="D140">
            <v>1</v>
          </cell>
          <cell r="E140">
            <v>59</v>
          </cell>
          <cell r="F140" t="str">
            <v>第36级，共造成161.9%点伤害</v>
          </cell>
          <cell r="G140">
            <v>2</v>
          </cell>
          <cell r="H140">
            <v>2</v>
          </cell>
          <cell r="I140">
            <v>36</v>
          </cell>
          <cell r="J140">
            <v>2</v>
          </cell>
          <cell r="K140">
            <v>161.9047619047619</v>
          </cell>
          <cell r="L140">
            <v>0</v>
          </cell>
          <cell r="M140">
            <v>5120</v>
          </cell>
          <cell r="N140">
            <v>88803</v>
          </cell>
          <cell r="O140">
            <v>2</v>
          </cell>
          <cell r="P140">
            <v>1</v>
          </cell>
          <cell r="Q140">
            <v>1</v>
          </cell>
          <cell r="R140">
            <v>4</v>
          </cell>
          <cell r="S140">
            <v>50</v>
          </cell>
          <cell r="T140">
            <v>119.04761904761905</v>
          </cell>
          <cell r="U140">
            <v>2277</v>
          </cell>
          <cell r="V140">
            <v>119.04761904761905</v>
          </cell>
          <cell r="W140">
            <v>39</v>
          </cell>
          <cell r="X140">
            <v>547</v>
          </cell>
          <cell r="Y140">
            <v>18</v>
          </cell>
          <cell r="Z140">
            <v>16</v>
          </cell>
          <cell r="AA140" t="str">
            <v>9122200.png</v>
          </cell>
          <cell r="AB140">
            <v>20</v>
          </cell>
          <cell r="AC140">
            <v>5601</v>
          </cell>
          <cell r="AD140">
            <v>153.03390218742106</v>
          </cell>
        </row>
        <row r="141">
          <cell r="A141">
            <v>9122237</v>
          </cell>
          <cell r="B141" t="str">
            <v>影袭·斩第2段</v>
          </cell>
          <cell r="C141" t="str">
            <v>影袭·斩第2段</v>
          </cell>
          <cell r="D141">
            <v>1</v>
          </cell>
          <cell r="E141">
            <v>60</v>
          </cell>
          <cell r="F141" t="str">
            <v>第37级，共造成163.1%点伤害</v>
          </cell>
          <cell r="G141">
            <v>2</v>
          </cell>
          <cell r="H141">
            <v>2</v>
          </cell>
          <cell r="I141">
            <v>37</v>
          </cell>
          <cell r="J141">
            <v>2</v>
          </cell>
          <cell r="K141">
            <v>163.0952380952381</v>
          </cell>
          <cell r="L141">
            <v>0</v>
          </cell>
          <cell r="M141">
            <v>5040</v>
          </cell>
          <cell r="N141">
            <v>99036</v>
          </cell>
          <cell r="O141">
            <v>2</v>
          </cell>
          <cell r="P141">
            <v>1</v>
          </cell>
          <cell r="Q141">
            <v>1</v>
          </cell>
          <cell r="R141">
            <v>4</v>
          </cell>
          <cell r="S141">
            <v>50</v>
          </cell>
          <cell r="T141">
            <v>119.04761904761905</v>
          </cell>
          <cell r="U141">
            <v>2358</v>
          </cell>
          <cell r="V141">
            <v>119.04761904761905</v>
          </cell>
          <cell r="W141">
            <v>42</v>
          </cell>
          <cell r="X141">
            <v>589</v>
          </cell>
          <cell r="Y141">
            <v>18</v>
          </cell>
          <cell r="Z141">
            <v>17</v>
          </cell>
          <cell r="AA141" t="str">
            <v>9122200.png</v>
          </cell>
          <cell r="AB141">
            <v>20</v>
          </cell>
          <cell r="AC141">
            <v>5601</v>
          </cell>
          <cell r="AD141">
            <v>177.57759614021001</v>
          </cell>
        </row>
        <row r="142">
          <cell r="A142">
            <v>9122238</v>
          </cell>
          <cell r="B142" t="str">
            <v>影袭·斩第2段</v>
          </cell>
          <cell r="C142" t="str">
            <v>影袭·斩第2段</v>
          </cell>
          <cell r="D142">
            <v>1</v>
          </cell>
          <cell r="E142">
            <v>62</v>
          </cell>
          <cell r="F142" t="str">
            <v>第38级，共造成164.3%点伤害</v>
          </cell>
          <cell r="G142">
            <v>2</v>
          </cell>
          <cell r="H142">
            <v>2</v>
          </cell>
          <cell r="I142">
            <v>38</v>
          </cell>
          <cell r="J142">
            <v>2</v>
          </cell>
          <cell r="K142">
            <v>164.28571428571428</v>
          </cell>
          <cell r="L142">
            <v>0</v>
          </cell>
          <cell r="M142">
            <v>4960</v>
          </cell>
          <cell r="N142">
            <v>113580</v>
          </cell>
          <cell r="O142">
            <v>2</v>
          </cell>
          <cell r="P142">
            <v>1</v>
          </cell>
          <cell r="Q142">
            <v>1</v>
          </cell>
          <cell r="R142">
            <v>4</v>
          </cell>
          <cell r="S142">
            <v>50</v>
          </cell>
          <cell r="T142">
            <v>119.04761904761905</v>
          </cell>
          <cell r="U142">
            <v>2524</v>
          </cell>
          <cell r="V142">
            <v>119.04761904761905</v>
          </cell>
          <cell r="W142">
            <v>45</v>
          </cell>
          <cell r="X142">
            <v>634</v>
          </cell>
          <cell r="Y142">
            <v>18</v>
          </cell>
          <cell r="Z142">
            <v>18</v>
          </cell>
          <cell r="AA142" t="str">
            <v>9122200.png</v>
          </cell>
          <cell r="AB142">
            <v>20</v>
          </cell>
          <cell r="AC142">
            <v>5601</v>
          </cell>
          <cell r="AD142">
            <v>205.98427022719392</v>
          </cell>
        </row>
        <row r="143">
          <cell r="A143">
            <v>9122239</v>
          </cell>
          <cell r="B143" t="str">
            <v>影袭·斩第2段</v>
          </cell>
          <cell r="C143" t="str">
            <v>影袭·斩第2段</v>
          </cell>
          <cell r="D143">
            <v>1</v>
          </cell>
          <cell r="E143">
            <v>63</v>
          </cell>
          <cell r="F143" t="str">
            <v>第39级，共造成165.5%点伤害</v>
          </cell>
          <cell r="G143">
            <v>2</v>
          </cell>
          <cell r="H143">
            <v>2</v>
          </cell>
          <cell r="I143">
            <v>39</v>
          </cell>
          <cell r="J143">
            <v>2</v>
          </cell>
          <cell r="K143">
            <v>165.47619047619048</v>
          </cell>
          <cell r="L143">
            <v>0</v>
          </cell>
          <cell r="M143">
            <v>4880</v>
          </cell>
          <cell r="N143">
            <v>125232</v>
          </cell>
          <cell r="O143">
            <v>2</v>
          </cell>
          <cell r="P143">
            <v>1</v>
          </cell>
          <cell r="Q143">
            <v>1</v>
          </cell>
          <cell r="R143">
            <v>4</v>
          </cell>
          <cell r="S143">
            <v>50</v>
          </cell>
          <cell r="T143">
            <v>119.04761904761905</v>
          </cell>
          <cell r="U143">
            <v>2609</v>
          </cell>
          <cell r="V143">
            <v>119.04761904761905</v>
          </cell>
          <cell r="W143">
            <v>48</v>
          </cell>
          <cell r="X143">
            <v>682</v>
          </cell>
          <cell r="Y143">
            <v>18</v>
          </cell>
          <cell r="Z143">
            <v>20</v>
          </cell>
          <cell r="AA143" t="str">
            <v>9122200.png</v>
          </cell>
          <cell r="AB143">
            <v>20</v>
          </cell>
          <cell r="AC143">
            <v>5601</v>
          </cell>
          <cell r="AD143">
            <v>238.85315441388576</v>
          </cell>
        </row>
        <row r="144">
          <cell r="A144">
            <v>9122240</v>
          </cell>
          <cell r="B144" t="str">
            <v>影袭·斩第2段</v>
          </cell>
          <cell r="C144" t="str">
            <v>影袭·斩第2段</v>
          </cell>
          <cell r="D144">
            <v>1</v>
          </cell>
          <cell r="E144">
            <v>65</v>
          </cell>
          <cell r="F144" t="str">
            <v>第40级，共造成166.7%点伤害</v>
          </cell>
          <cell r="G144">
            <v>2</v>
          </cell>
          <cell r="H144">
            <v>2</v>
          </cell>
          <cell r="I144">
            <v>40</v>
          </cell>
          <cell r="J144">
            <v>2</v>
          </cell>
          <cell r="K144">
            <v>166.66666666666669</v>
          </cell>
          <cell r="L144">
            <v>0</v>
          </cell>
          <cell r="M144">
            <v>4800</v>
          </cell>
          <cell r="N144">
            <v>141933</v>
          </cell>
          <cell r="O144">
            <v>2</v>
          </cell>
          <cell r="P144">
            <v>1</v>
          </cell>
          <cell r="Q144">
            <v>1</v>
          </cell>
          <cell r="R144">
            <v>4</v>
          </cell>
          <cell r="S144">
            <v>50</v>
          </cell>
          <cell r="T144">
            <v>119.04761904761905</v>
          </cell>
          <cell r="U144">
            <v>2783</v>
          </cell>
          <cell r="V144">
            <v>119.04761904761905</v>
          </cell>
          <cell r="W144">
            <v>51</v>
          </cell>
          <cell r="X144">
            <v>733</v>
          </cell>
          <cell r="Y144">
            <v>18</v>
          </cell>
          <cell r="Z144">
            <v>21</v>
          </cell>
          <cell r="AA144" t="str">
            <v>9122200.png</v>
          </cell>
          <cell r="AB144">
            <v>20</v>
          </cell>
          <cell r="AC144">
            <v>5601</v>
          </cell>
          <cell r="AD144">
            <v>276.8753630180301</v>
          </cell>
        </row>
        <row r="145">
          <cell r="A145">
            <v>9122241</v>
          </cell>
          <cell r="B145" t="str">
            <v>影袭·斩第2段</v>
          </cell>
          <cell r="C145" t="str">
            <v>影袭·斩第2段</v>
          </cell>
          <cell r="D145">
            <v>1</v>
          </cell>
          <cell r="E145">
            <v>66</v>
          </cell>
          <cell r="F145" t="str">
            <v>第41级，共造成167.9%点伤害</v>
          </cell>
          <cell r="G145">
            <v>2</v>
          </cell>
          <cell r="H145">
            <v>2</v>
          </cell>
          <cell r="I145">
            <v>41</v>
          </cell>
          <cell r="J145">
            <v>2</v>
          </cell>
          <cell r="K145">
            <v>167.85714285714286</v>
          </cell>
          <cell r="L145">
            <v>0</v>
          </cell>
          <cell r="M145">
            <v>4720</v>
          </cell>
          <cell r="N145">
            <v>157960</v>
          </cell>
          <cell r="O145">
            <v>2</v>
          </cell>
          <cell r="P145">
            <v>1</v>
          </cell>
          <cell r="Q145">
            <v>1</v>
          </cell>
          <cell r="R145">
            <v>4</v>
          </cell>
          <cell r="S145">
            <v>50</v>
          </cell>
          <cell r="T145">
            <v>119.04761904761905</v>
          </cell>
          <cell r="U145">
            <v>2872</v>
          </cell>
          <cell r="V145">
            <v>119.04761904761905</v>
          </cell>
          <cell r="W145">
            <v>55</v>
          </cell>
          <cell r="X145">
            <v>788</v>
          </cell>
          <cell r="Y145">
            <v>18</v>
          </cell>
          <cell r="Z145">
            <v>22</v>
          </cell>
          <cell r="AA145" t="str">
            <v>9122200.png</v>
          </cell>
          <cell r="AB145">
            <v>20</v>
          </cell>
          <cell r="AC145">
            <v>5601</v>
          </cell>
          <cell r="AD145">
            <v>320.84785186108957</v>
          </cell>
        </row>
        <row r="146">
          <cell r="A146">
            <v>9122242</v>
          </cell>
          <cell r="B146" t="str">
            <v>影袭·斩第2段</v>
          </cell>
          <cell r="C146" t="str">
            <v>影袭·斩第2段</v>
          </cell>
          <cell r="D146">
            <v>1</v>
          </cell>
          <cell r="E146">
            <v>68</v>
          </cell>
          <cell r="F146" t="str">
            <v>第42级，共造成169%点伤害</v>
          </cell>
          <cell r="G146">
            <v>2</v>
          </cell>
          <cell r="H146">
            <v>2</v>
          </cell>
          <cell r="I146">
            <v>42</v>
          </cell>
          <cell r="J146">
            <v>2</v>
          </cell>
          <cell r="K146">
            <v>169.04761904761904</v>
          </cell>
          <cell r="L146">
            <v>0</v>
          </cell>
          <cell r="M146">
            <v>4640</v>
          </cell>
          <cell r="N146">
            <v>177132</v>
          </cell>
          <cell r="O146">
            <v>2</v>
          </cell>
          <cell r="P146">
            <v>1</v>
          </cell>
          <cell r="Q146">
            <v>1</v>
          </cell>
          <cell r="R146">
            <v>4</v>
          </cell>
          <cell r="S146">
            <v>50</v>
          </cell>
          <cell r="T146">
            <v>119.04761904761905</v>
          </cell>
          <cell r="U146">
            <v>3054</v>
          </cell>
          <cell r="V146">
            <v>119.04761904761905</v>
          </cell>
          <cell r="W146">
            <v>58</v>
          </cell>
          <cell r="X146">
            <v>846</v>
          </cell>
          <cell r="Y146">
            <v>18</v>
          </cell>
          <cell r="Z146">
            <v>24</v>
          </cell>
          <cell r="AA146" t="str">
            <v>9122200.png</v>
          </cell>
          <cell r="AB146">
            <v>20</v>
          </cell>
          <cell r="AC146">
            <v>5601</v>
          </cell>
          <cell r="AD146">
            <v>371.68947896952648</v>
          </cell>
        </row>
        <row r="147">
          <cell r="A147">
            <v>9122243</v>
          </cell>
          <cell r="B147" t="str">
            <v>影袭·斩第2段</v>
          </cell>
          <cell r="C147" t="str">
            <v>影袭·斩第2段</v>
          </cell>
          <cell r="D147">
            <v>1</v>
          </cell>
          <cell r="E147">
            <v>69</v>
          </cell>
          <cell r="F147" t="str">
            <v>第43级，共造成170.2%点伤害</v>
          </cell>
          <cell r="G147">
            <v>2</v>
          </cell>
          <cell r="H147">
            <v>2</v>
          </cell>
          <cell r="I147">
            <v>43</v>
          </cell>
          <cell r="J147">
            <v>2</v>
          </cell>
          <cell r="K147">
            <v>170.23809523809524</v>
          </cell>
          <cell r="L147">
            <v>0</v>
          </cell>
          <cell r="M147">
            <v>4560</v>
          </cell>
          <cell r="N147">
            <v>198261</v>
          </cell>
          <cell r="O147">
            <v>2</v>
          </cell>
          <cell r="P147">
            <v>1</v>
          </cell>
          <cell r="Q147">
            <v>1</v>
          </cell>
          <cell r="R147">
            <v>4</v>
          </cell>
          <cell r="S147">
            <v>50</v>
          </cell>
          <cell r="T147">
            <v>119.04761904761905</v>
          </cell>
          <cell r="U147">
            <v>3147</v>
          </cell>
          <cell r="V147">
            <v>119.04761904761905</v>
          </cell>
          <cell r="W147">
            <v>63</v>
          </cell>
          <cell r="X147">
            <v>909</v>
          </cell>
          <cell r="Y147">
            <v>18</v>
          </cell>
          <cell r="Z147">
            <v>26</v>
          </cell>
          <cell r="AA147" t="str">
            <v>9122200.png</v>
          </cell>
          <cell r="AB147">
            <v>20</v>
          </cell>
          <cell r="AC147">
            <v>5601</v>
          </cell>
          <cell r="AD147">
            <v>430.45948377509148</v>
          </cell>
        </row>
        <row r="148">
          <cell r="A148">
            <v>9122244</v>
          </cell>
          <cell r="B148" t="str">
            <v>影袭·斩第2段</v>
          </cell>
          <cell r="C148" t="str">
            <v>影袭·斩第2段</v>
          </cell>
          <cell r="D148">
            <v>1</v>
          </cell>
          <cell r="E148">
            <v>71</v>
          </cell>
          <cell r="F148" t="str">
            <v>第44级，共造成171.4%点伤害</v>
          </cell>
          <cell r="G148">
            <v>2</v>
          </cell>
          <cell r="H148">
            <v>2</v>
          </cell>
          <cell r="I148">
            <v>44</v>
          </cell>
          <cell r="J148">
            <v>2</v>
          </cell>
          <cell r="K148">
            <v>171.42857142857144</v>
          </cell>
          <cell r="L148">
            <v>0</v>
          </cell>
          <cell r="M148">
            <v>4480</v>
          </cell>
          <cell r="N148">
            <v>223646</v>
          </cell>
          <cell r="O148">
            <v>2</v>
          </cell>
          <cell r="P148">
            <v>1</v>
          </cell>
          <cell r="Q148">
            <v>1</v>
          </cell>
          <cell r="R148">
            <v>4</v>
          </cell>
          <cell r="S148">
            <v>50</v>
          </cell>
          <cell r="T148">
            <v>119.04761904761905</v>
          </cell>
          <cell r="U148">
            <v>3338</v>
          </cell>
          <cell r="V148">
            <v>119.04761904761905</v>
          </cell>
          <cell r="W148">
            <v>67</v>
          </cell>
          <cell r="X148">
            <v>976</v>
          </cell>
          <cell r="Y148">
            <v>18</v>
          </cell>
          <cell r="Z148">
            <v>27</v>
          </cell>
          <cell r="AA148" t="str">
            <v>9122200.png</v>
          </cell>
          <cell r="AB148">
            <v>20</v>
          </cell>
          <cell r="AC148">
            <v>5601</v>
          </cell>
          <cell r="AD148">
            <v>498.37874665282482</v>
          </cell>
        </row>
        <row r="149">
          <cell r="A149">
            <v>9122245</v>
          </cell>
          <cell r="B149" t="str">
            <v>影袭·斩第2段</v>
          </cell>
          <cell r="C149" t="str">
            <v>影袭·斩第2段</v>
          </cell>
          <cell r="D149">
            <v>1</v>
          </cell>
          <cell r="E149">
            <v>72</v>
          </cell>
          <cell r="F149" t="str">
            <v>第45级，共造成172.6%点伤害</v>
          </cell>
          <cell r="G149">
            <v>2</v>
          </cell>
          <cell r="H149">
            <v>2</v>
          </cell>
          <cell r="I149">
            <v>45</v>
          </cell>
          <cell r="J149">
            <v>2</v>
          </cell>
          <cell r="K149">
            <v>172.61904761904762</v>
          </cell>
          <cell r="L149">
            <v>0</v>
          </cell>
          <cell r="M149">
            <v>4400</v>
          </cell>
          <cell r="N149">
            <v>247320</v>
          </cell>
          <cell r="O149">
            <v>2</v>
          </cell>
          <cell r="P149">
            <v>1</v>
          </cell>
          <cell r="Q149">
            <v>1</v>
          </cell>
          <cell r="R149">
            <v>4</v>
          </cell>
          <cell r="S149">
            <v>50</v>
          </cell>
          <cell r="T149">
            <v>119.04761904761905</v>
          </cell>
          <cell r="U149">
            <v>3435</v>
          </cell>
          <cell r="V149">
            <v>119.04761904761905</v>
          </cell>
          <cell r="W149">
            <v>72</v>
          </cell>
          <cell r="X149">
            <v>1048</v>
          </cell>
          <cell r="Y149">
            <v>18</v>
          </cell>
          <cell r="Z149">
            <v>29</v>
          </cell>
          <cell r="AA149" t="str">
            <v>9122200.png</v>
          </cell>
          <cell r="AB149">
            <v>20</v>
          </cell>
          <cell r="AC149">
            <v>5601</v>
          </cell>
          <cell r="AD149">
            <v>576.85424447184187</v>
          </cell>
        </row>
        <row r="150">
          <cell r="A150">
            <v>9122246</v>
          </cell>
          <cell r="B150" t="str">
            <v>影袭·斩第2段</v>
          </cell>
          <cell r="C150" t="str">
            <v>影袭·斩第2段</v>
          </cell>
          <cell r="D150">
            <v>1</v>
          </cell>
          <cell r="E150">
            <v>74</v>
          </cell>
          <cell r="F150" t="str">
            <v>第46级，共造成173.8%点伤害</v>
          </cell>
          <cell r="G150">
            <v>2</v>
          </cell>
          <cell r="H150">
            <v>2</v>
          </cell>
          <cell r="I150">
            <v>46</v>
          </cell>
          <cell r="J150">
            <v>2</v>
          </cell>
          <cell r="K150">
            <v>173.8095238095238</v>
          </cell>
          <cell r="L150">
            <v>0</v>
          </cell>
          <cell r="M150">
            <v>4320</v>
          </cell>
          <cell r="N150">
            <v>279818</v>
          </cell>
          <cell r="O150">
            <v>2</v>
          </cell>
          <cell r="P150">
            <v>1</v>
          </cell>
          <cell r="Q150">
            <v>1</v>
          </cell>
          <cell r="R150">
            <v>4</v>
          </cell>
          <cell r="S150">
            <v>50</v>
          </cell>
          <cell r="T150">
            <v>119.04761904761905</v>
          </cell>
          <cell r="U150">
            <v>3634</v>
          </cell>
          <cell r="V150">
            <v>119.04761904761905</v>
          </cell>
          <cell r="W150">
            <v>77</v>
          </cell>
          <cell r="X150">
            <v>1125</v>
          </cell>
          <cell r="Y150">
            <v>18</v>
          </cell>
          <cell r="Z150">
            <v>31</v>
          </cell>
          <cell r="AA150" t="str">
            <v>9122200.png</v>
          </cell>
          <cell r="AB150">
            <v>20</v>
          </cell>
          <cell r="AC150">
            <v>5601</v>
          </cell>
          <cell r="AD150">
            <v>667.50717964200942</v>
          </cell>
        </row>
        <row r="151">
          <cell r="A151">
            <v>9122247</v>
          </cell>
          <cell r="B151" t="str">
            <v>影袭·斩第2段</v>
          </cell>
          <cell r="C151" t="str">
            <v>影袭·斩第2段</v>
          </cell>
          <cell r="D151">
            <v>1</v>
          </cell>
          <cell r="E151">
            <v>75</v>
          </cell>
          <cell r="F151" t="str">
            <v>第47级，共造成175%点伤害</v>
          </cell>
          <cell r="G151">
            <v>2</v>
          </cell>
          <cell r="H151">
            <v>2</v>
          </cell>
          <cell r="I151">
            <v>47</v>
          </cell>
          <cell r="J151">
            <v>2</v>
          </cell>
          <cell r="K151">
            <v>175</v>
          </cell>
          <cell r="L151">
            <v>0</v>
          </cell>
          <cell r="M151">
            <v>4240</v>
          </cell>
          <cell r="N151">
            <v>306270</v>
          </cell>
          <cell r="O151">
            <v>2</v>
          </cell>
          <cell r="P151">
            <v>1</v>
          </cell>
          <cell r="Q151">
            <v>1</v>
          </cell>
          <cell r="R151">
            <v>4</v>
          </cell>
          <cell r="S151">
            <v>50</v>
          </cell>
          <cell r="T151">
            <v>119.04761904761905</v>
          </cell>
          <cell r="U151">
            <v>3735</v>
          </cell>
          <cell r="V151">
            <v>119.04761904761905</v>
          </cell>
          <cell r="W151">
            <v>82</v>
          </cell>
          <cell r="X151">
            <v>1207</v>
          </cell>
          <cell r="Y151">
            <v>18</v>
          </cell>
          <cell r="Z151">
            <v>33</v>
          </cell>
          <cell r="AA151" t="str">
            <v>9122200.png</v>
          </cell>
          <cell r="AB151">
            <v>20</v>
          </cell>
          <cell r="AC151">
            <v>5601</v>
          </cell>
          <cell r="AD151">
            <v>772.20533109481289</v>
          </cell>
        </row>
        <row r="152">
          <cell r="A152">
            <v>9122248</v>
          </cell>
          <cell r="B152" t="str">
            <v>影袭·斩第2段</v>
          </cell>
          <cell r="C152" t="str">
            <v>影袭·斩第2段</v>
          </cell>
          <cell r="D152">
            <v>1</v>
          </cell>
          <cell r="E152">
            <v>77</v>
          </cell>
          <cell r="F152" t="str">
            <v>第48级，共造成176.2%点伤害</v>
          </cell>
          <cell r="G152">
            <v>2</v>
          </cell>
          <cell r="H152">
            <v>2</v>
          </cell>
          <cell r="I152">
            <v>48</v>
          </cell>
          <cell r="J152">
            <v>2</v>
          </cell>
          <cell r="K152">
            <v>176.1904761904762</v>
          </cell>
          <cell r="L152">
            <v>0</v>
          </cell>
          <cell r="M152">
            <v>4160</v>
          </cell>
          <cell r="N152">
            <v>346896</v>
          </cell>
          <cell r="O152">
            <v>2</v>
          </cell>
          <cell r="P152">
            <v>1</v>
          </cell>
          <cell r="Q152">
            <v>1</v>
          </cell>
          <cell r="R152">
            <v>4</v>
          </cell>
          <cell r="S152">
            <v>50</v>
          </cell>
          <cell r="T152">
            <v>119.04761904761905</v>
          </cell>
          <cell r="U152">
            <v>3942</v>
          </cell>
          <cell r="V152">
            <v>119.04761904761905</v>
          </cell>
          <cell r="W152">
            <v>88</v>
          </cell>
          <cell r="X152">
            <v>1295</v>
          </cell>
          <cell r="Y152">
            <v>18</v>
          </cell>
          <cell r="Z152">
            <v>36</v>
          </cell>
          <cell r="AA152" t="str">
            <v>9122200.png</v>
          </cell>
          <cell r="AB152">
            <v>20</v>
          </cell>
          <cell r="AC152">
            <v>5601</v>
          </cell>
          <cell r="AD152">
            <v>893.10025708716933</v>
          </cell>
        </row>
        <row r="153">
          <cell r="A153">
            <v>9122249</v>
          </cell>
          <cell r="B153" t="str">
            <v>影袭·斩第2段</v>
          </cell>
          <cell r="C153" t="str">
            <v>影袭·斩第2段</v>
          </cell>
          <cell r="D153">
            <v>1</v>
          </cell>
          <cell r="E153">
            <v>78</v>
          </cell>
          <cell r="F153" t="str">
            <v>第49级，共造成177.4%点伤害</v>
          </cell>
          <cell r="G153">
            <v>2</v>
          </cell>
          <cell r="H153">
            <v>2</v>
          </cell>
          <cell r="I153">
            <v>49</v>
          </cell>
          <cell r="J153">
            <v>2</v>
          </cell>
          <cell r="K153">
            <v>177.38095238095238</v>
          </cell>
          <cell r="L153">
            <v>0</v>
          </cell>
          <cell r="M153">
            <v>4080</v>
          </cell>
          <cell r="N153">
            <v>380418</v>
          </cell>
          <cell r="O153">
            <v>2</v>
          </cell>
          <cell r="P153">
            <v>1</v>
          </cell>
          <cell r="Q153">
            <v>1</v>
          </cell>
          <cell r="R153">
            <v>4</v>
          </cell>
          <cell r="S153">
            <v>50</v>
          </cell>
          <cell r="T153">
            <v>119.04761904761905</v>
          </cell>
          <cell r="U153">
            <v>4047</v>
          </cell>
          <cell r="V153">
            <v>119.04761904761905</v>
          </cell>
          <cell r="W153">
            <v>94</v>
          </cell>
          <cell r="X153">
            <v>1389</v>
          </cell>
          <cell r="Y153">
            <v>18</v>
          </cell>
          <cell r="Z153">
            <v>38</v>
          </cell>
          <cell r="AA153" t="str">
            <v>9122200.png</v>
          </cell>
          <cell r="AB153">
            <v>20</v>
          </cell>
          <cell r="AC153">
            <v>5601</v>
          </cell>
          <cell r="AD153">
            <v>1032.6700732087068</v>
          </cell>
        </row>
        <row r="154">
          <cell r="A154">
            <v>9122250</v>
          </cell>
          <cell r="B154" t="str">
            <v>影袭·斩第2段</v>
          </cell>
          <cell r="C154" t="str">
            <v>影袭·斩第2段</v>
          </cell>
          <cell r="D154">
            <v>1</v>
          </cell>
          <cell r="E154">
            <v>80</v>
          </cell>
          <cell r="F154" t="str">
            <v>第50级，共造成178.6%点伤害</v>
          </cell>
          <cell r="G154">
            <v>2</v>
          </cell>
          <cell r="H154">
            <v>2</v>
          </cell>
          <cell r="I154">
            <v>50</v>
          </cell>
          <cell r="J154">
            <v>2</v>
          </cell>
          <cell r="K154">
            <v>178.57142857142858</v>
          </cell>
          <cell r="L154">
            <v>0</v>
          </cell>
          <cell r="M154">
            <v>4000</v>
          </cell>
          <cell r="N154">
            <v>430462</v>
          </cell>
          <cell r="O154">
            <v>2</v>
          </cell>
          <cell r="P154">
            <v>1</v>
          </cell>
          <cell r="Q154">
            <v>1</v>
          </cell>
          <cell r="R154">
            <v>4</v>
          </cell>
          <cell r="S154">
            <v>50</v>
          </cell>
          <cell r="T154">
            <v>119.04761904761905</v>
          </cell>
          <cell r="U154">
            <v>4262</v>
          </cell>
          <cell r="V154">
            <v>119.04761904761905</v>
          </cell>
          <cell r="W154">
            <v>101</v>
          </cell>
          <cell r="X154">
            <v>1490</v>
          </cell>
          <cell r="Y154">
            <v>18</v>
          </cell>
          <cell r="Z154">
            <v>41</v>
          </cell>
          <cell r="AA154" t="str">
            <v>9122200.png</v>
          </cell>
          <cell r="AB154">
            <v>20</v>
          </cell>
          <cell r="AC154">
            <v>5601</v>
          </cell>
          <cell r="AD154">
            <v>1193.7686362792215</v>
          </cell>
        </row>
        <row r="155">
          <cell r="A155">
            <v>1</v>
          </cell>
          <cell r="B155" t="str">
            <v>影袭·斩</v>
          </cell>
          <cell r="C155" t="str">
            <v>影袭·斩第3段</v>
          </cell>
          <cell r="D155">
            <v>1</v>
          </cell>
          <cell r="E155">
            <v>4</v>
          </cell>
          <cell r="F155" t="str">
            <v>第0级，共造成119%点伤害</v>
          </cell>
          <cell r="G155">
            <v>0</v>
          </cell>
          <cell r="H155">
            <v>3</v>
          </cell>
          <cell r="I155">
            <v>0</v>
          </cell>
          <cell r="J155">
            <v>2</v>
          </cell>
          <cell r="K155">
            <v>119.04761904761905</v>
          </cell>
          <cell r="L155">
            <v>0</v>
          </cell>
          <cell r="M155">
            <v>8000</v>
          </cell>
          <cell r="N155">
            <v>0</v>
          </cell>
          <cell r="O155">
            <v>2</v>
          </cell>
          <cell r="P155">
            <v>1</v>
          </cell>
          <cell r="Q155">
            <v>1</v>
          </cell>
          <cell r="R155">
            <v>7</v>
          </cell>
          <cell r="S155">
            <v>50</v>
          </cell>
          <cell r="T155">
            <v>119.04761904761905</v>
          </cell>
          <cell r="U155">
            <v>68</v>
          </cell>
          <cell r="V155">
            <v>119.04761904761905</v>
          </cell>
          <cell r="W155">
            <v>0</v>
          </cell>
          <cell r="X155">
            <v>0</v>
          </cell>
          <cell r="Y155">
            <v>18</v>
          </cell>
          <cell r="Z155">
            <v>0</v>
          </cell>
          <cell r="AA155" t="str">
            <v>9122300.png</v>
          </cell>
          <cell r="AB155">
            <v>20</v>
          </cell>
          <cell r="AC155">
            <v>5602</v>
          </cell>
          <cell r="AD155">
            <v>0.44166857142857163</v>
          </cell>
        </row>
        <row r="156">
          <cell r="A156">
            <v>9122301</v>
          </cell>
          <cell r="B156" t="str">
            <v>影袭·斩第3段</v>
          </cell>
          <cell r="C156" t="str">
            <v>影袭·斩第3段</v>
          </cell>
          <cell r="D156">
            <v>1</v>
          </cell>
          <cell r="E156">
            <v>4</v>
          </cell>
          <cell r="F156" t="str">
            <v>第1级，共造成119%点伤害</v>
          </cell>
          <cell r="G156">
            <v>3</v>
          </cell>
          <cell r="H156">
            <v>3</v>
          </cell>
          <cell r="I156">
            <v>1</v>
          </cell>
          <cell r="J156">
            <v>2</v>
          </cell>
          <cell r="K156">
            <v>119.04761904761905</v>
          </cell>
          <cell r="L156">
            <v>0</v>
          </cell>
          <cell r="M156">
            <v>8000</v>
          </cell>
          <cell r="N156">
            <v>272</v>
          </cell>
          <cell r="O156">
            <v>2</v>
          </cell>
          <cell r="P156">
            <v>1</v>
          </cell>
          <cell r="Q156">
            <v>1</v>
          </cell>
          <cell r="R156">
            <v>7</v>
          </cell>
          <cell r="S156">
            <v>50</v>
          </cell>
          <cell r="T156">
            <v>119.04761904761905</v>
          </cell>
          <cell r="U156">
            <v>68</v>
          </cell>
          <cell r="V156">
            <v>119.04761904761905</v>
          </cell>
          <cell r="W156">
            <v>4</v>
          </cell>
          <cell r="X156">
            <v>4</v>
          </cell>
          <cell r="Y156">
            <v>18</v>
          </cell>
          <cell r="Z156">
            <v>0</v>
          </cell>
          <cell r="AA156" t="str">
            <v>9122300.png</v>
          </cell>
          <cell r="AB156">
            <v>20</v>
          </cell>
          <cell r="AC156">
            <v>5602</v>
          </cell>
          <cell r="AD156">
            <v>0.50283383238579415</v>
          </cell>
        </row>
        <row r="157">
          <cell r="A157">
            <v>9122302</v>
          </cell>
          <cell r="B157" t="str">
            <v>影袭·斩第3段</v>
          </cell>
          <cell r="C157" t="str">
            <v>影袭·斩第3段</v>
          </cell>
          <cell r="D157">
            <v>1</v>
          </cell>
          <cell r="E157">
            <v>10</v>
          </cell>
          <cell r="F157" t="str">
            <v>第2级，共造成121.4%点伤害</v>
          </cell>
          <cell r="G157">
            <v>3</v>
          </cell>
          <cell r="H157">
            <v>3</v>
          </cell>
          <cell r="I157">
            <v>2</v>
          </cell>
          <cell r="J157">
            <v>2</v>
          </cell>
          <cell r="K157">
            <v>121.42857142857143</v>
          </cell>
          <cell r="L157">
            <v>0</v>
          </cell>
          <cell r="M157">
            <v>7840</v>
          </cell>
          <cell r="N157">
            <v>416</v>
          </cell>
          <cell r="O157">
            <v>2</v>
          </cell>
          <cell r="P157">
            <v>1</v>
          </cell>
          <cell r="Q157">
            <v>1</v>
          </cell>
          <cell r="R157">
            <v>7</v>
          </cell>
          <cell r="S157">
            <v>50</v>
          </cell>
          <cell r="T157">
            <v>119.04761904761905</v>
          </cell>
          <cell r="U157">
            <v>104</v>
          </cell>
          <cell r="V157">
            <v>119.04761904761905</v>
          </cell>
          <cell r="W157">
            <v>4</v>
          </cell>
          <cell r="X157">
            <v>8</v>
          </cell>
          <cell r="Y157">
            <v>18</v>
          </cell>
          <cell r="Z157">
            <v>0</v>
          </cell>
          <cell r="AA157" t="str">
            <v>9122300.png</v>
          </cell>
          <cell r="AB157">
            <v>20</v>
          </cell>
          <cell r="AC157">
            <v>5602</v>
          </cell>
          <cell r="AD157">
            <v>0.64402838296987608</v>
          </cell>
        </row>
        <row r="158">
          <cell r="A158">
            <v>9122303</v>
          </cell>
          <cell r="B158" t="str">
            <v>影袭·斩第3段</v>
          </cell>
          <cell r="C158" t="str">
            <v>影袭·斩第3段</v>
          </cell>
          <cell r="D158">
            <v>1</v>
          </cell>
          <cell r="E158">
            <v>11</v>
          </cell>
          <cell r="F158" t="str">
            <v>第3级，共造成122.6%点伤害</v>
          </cell>
          <cell r="G158">
            <v>3</v>
          </cell>
          <cell r="H158">
            <v>3</v>
          </cell>
          <cell r="I158">
            <v>3</v>
          </cell>
          <cell r="J158">
            <v>2</v>
          </cell>
          <cell r="K158">
            <v>122.61904761904762</v>
          </cell>
          <cell r="L158">
            <v>0</v>
          </cell>
          <cell r="M158">
            <v>7760</v>
          </cell>
          <cell r="N158">
            <v>440</v>
          </cell>
          <cell r="O158">
            <v>2</v>
          </cell>
          <cell r="P158">
            <v>1</v>
          </cell>
          <cell r="Q158">
            <v>1</v>
          </cell>
          <cell r="R158">
            <v>7</v>
          </cell>
          <cell r="S158">
            <v>50</v>
          </cell>
          <cell r="T158">
            <v>119.04761904761905</v>
          </cell>
          <cell r="U158">
            <v>110</v>
          </cell>
          <cell r="V158">
            <v>119.04761904761905</v>
          </cell>
          <cell r="W158">
            <v>4</v>
          </cell>
          <cell r="X158">
            <v>12</v>
          </cell>
          <cell r="Y158">
            <v>18</v>
          </cell>
          <cell r="Z158">
            <v>0</v>
          </cell>
          <cell r="AA158" t="str">
            <v>9122300.png</v>
          </cell>
          <cell r="AB158">
            <v>20</v>
          </cell>
          <cell r="AC158">
            <v>5602</v>
          </cell>
          <cell r="AD158">
            <v>0.77395212628980237</v>
          </cell>
        </row>
        <row r="159">
          <cell r="A159">
            <v>9122304</v>
          </cell>
          <cell r="B159" t="str">
            <v>影袭·斩第3段</v>
          </cell>
          <cell r="C159" t="str">
            <v>影袭·斩第3段</v>
          </cell>
          <cell r="D159">
            <v>1</v>
          </cell>
          <cell r="E159">
            <v>13</v>
          </cell>
          <cell r="F159" t="str">
            <v>第4级，共造成123.8%点伤害</v>
          </cell>
          <cell r="G159">
            <v>3</v>
          </cell>
          <cell r="H159">
            <v>3</v>
          </cell>
          <cell r="I159">
            <v>4</v>
          </cell>
          <cell r="J159">
            <v>2</v>
          </cell>
          <cell r="K159">
            <v>123.80952380952381</v>
          </cell>
          <cell r="L159">
            <v>0</v>
          </cell>
          <cell r="M159">
            <v>7680</v>
          </cell>
          <cell r="N159">
            <v>610</v>
          </cell>
          <cell r="O159">
            <v>2</v>
          </cell>
          <cell r="P159">
            <v>1</v>
          </cell>
          <cell r="Q159">
            <v>1</v>
          </cell>
          <cell r="R159">
            <v>7</v>
          </cell>
          <cell r="S159">
            <v>50</v>
          </cell>
          <cell r="T159">
            <v>119.04761904761905</v>
          </cell>
          <cell r="U159">
            <v>122</v>
          </cell>
          <cell r="V159">
            <v>119.04761904761905</v>
          </cell>
          <cell r="W159">
            <v>5</v>
          </cell>
          <cell r="X159">
            <v>17</v>
          </cell>
          <cell r="Y159">
            <v>18</v>
          </cell>
          <cell r="Z159">
            <v>0</v>
          </cell>
          <cell r="AA159" t="str">
            <v>9122300.png</v>
          </cell>
          <cell r="AB159">
            <v>20</v>
          </cell>
          <cell r="AC159">
            <v>5602</v>
          </cell>
          <cell r="AD159">
            <v>0.92750975665012236</v>
          </cell>
        </row>
        <row r="160">
          <cell r="A160">
            <v>9122305</v>
          </cell>
          <cell r="B160" t="str">
            <v>影袭·斩第3段</v>
          </cell>
          <cell r="C160" t="str">
            <v>影袭·斩第3段</v>
          </cell>
          <cell r="D160">
            <v>1</v>
          </cell>
          <cell r="E160">
            <v>14</v>
          </cell>
          <cell r="F160" t="str">
            <v>第5级，共造成125%点伤害</v>
          </cell>
          <cell r="G160">
            <v>3</v>
          </cell>
          <cell r="H160">
            <v>3</v>
          </cell>
          <cell r="I160">
            <v>5</v>
          </cell>
          <cell r="J160">
            <v>2</v>
          </cell>
          <cell r="K160">
            <v>125</v>
          </cell>
          <cell r="L160">
            <v>0</v>
          </cell>
          <cell r="M160">
            <v>7600</v>
          </cell>
          <cell r="N160">
            <v>640</v>
          </cell>
          <cell r="O160">
            <v>2</v>
          </cell>
          <cell r="P160">
            <v>1</v>
          </cell>
          <cell r="Q160">
            <v>1</v>
          </cell>
          <cell r="R160">
            <v>7</v>
          </cell>
          <cell r="S160">
            <v>50</v>
          </cell>
          <cell r="T160">
            <v>119.04761904761905</v>
          </cell>
          <cell r="U160">
            <v>128</v>
          </cell>
          <cell r="V160">
            <v>119.04761904761905</v>
          </cell>
          <cell r="W160">
            <v>5</v>
          </cell>
          <cell r="X160">
            <v>22</v>
          </cell>
          <cell r="Y160">
            <v>18</v>
          </cell>
          <cell r="Z160">
            <v>0</v>
          </cell>
          <cell r="AA160" t="str">
            <v>9122300.png</v>
          </cell>
          <cell r="AB160">
            <v>20</v>
          </cell>
          <cell r="AC160">
            <v>5602</v>
          </cell>
          <cell r="AD160">
            <v>1.1087554819742784</v>
          </cell>
        </row>
        <row r="161">
          <cell r="A161">
            <v>9122306</v>
          </cell>
          <cell r="B161" t="str">
            <v>影袭·斩第3段</v>
          </cell>
          <cell r="C161" t="str">
            <v>影袭·斩第3段</v>
          </cell>
          <cell r="D161">
            <v>1</v>
          </cell>
          <cell r="E161">
            <v>16</v>
          </cell>
          <cell r="F161" t="str">
            <v>第6级，共造成126.2%点伤害</v>
          </cell>
          <cell r="G161">
            <v>3</v>
          </cell>
          <cell r="H161">
            <v>3</v>
          </cell>
          <cell r="I161">
            <v>6</v>
          </cell>
          <cell r="J161">
            <v>2</v>
          </cell>
          <cell r="K161">
            <v>126.19047619047619</v>
          </cell>
          <cell r="L161">
            <v>0</v>
          </cell>
          <cell r="M161">
            <v>7520</v>
          </cell>
          <cell r="N161">
            <v>700</v>
          </cell>
          <cell r="O161">
            <v>2</v>
          </cell>
          <cell r="P161">
            <v>1</v>
          </cell>
          <cell r="Q161">
            <v>1</v>
          </cell>
          <cell r="R161">
            <v>7</v>
          </cell>
          <cell r="S161">
            <v>50</v>
          </cell>
          <cell r="T161">
            <v>119.04761904761905</v>
          </cell>
          <cell r="U161">
            <v>140</v>
          </cell>
          <cell r="V161">
            <v>119.04761904761905</v>
          </cell>
          <cell r="W161">
            <v>5</v>
          </cell>
          <cell r="X161">
            <v>27</v>
          </cell>
          <cell r="Y161">
            <v>18</v>
          </cell>
          <cell r="Z161">
            <v>0</v>
          </cell>
          <cell r="AA161" t="str">
            <v>9122300.png</v>
          </cell>
          <cell r="AB161">
            <v>20</v>
          </cell>
          <cell r="AC161">
            <v>5602</v>
          </cell>
          <cell r="AD161">
            <v>1.3224131540087647</v>
          </cell>
        </row>
        <row r="162">
          <cell r="A162">
            <v>9122307</v>
          </cell>
          <cell r="B162" t="str">
            <v>影袭·斩第3段</v>
          </cell>
          <cell r="C162" t="str">
            <v>影袭·斩第3段</v>
          </cell>
          <cell r="D162">
            <v>1</v>
          </cell>
          <cell r="E162">
            <v>17</v>
          </cell>
          <cell r="F162" t="str">
            <v>第7级，共造成127.4%点伤害</v>
          </cell>
          <cell r="G162">
            <v>3</v>
          </cell>
          <cell r="H162">
            <v>3</v>
          </cell>
          <cell r="I162">
            <v>7</v>
          </cell>
          <cell r="J162">
            <v>2</v>
          </cell>
          <cell r="K162">
            <v>127.38095238095238</v>
          </cell>
          <cell r="L162">
            <v>0</v>
          </cell>
          <cell r="M162">
            <v>7440</v>
          </cell>
          <cell r="N162">
            <v>730</v>
          </cell>
          <cell r="O162">
            <v>2</v>
          </cell>
          <cell r="P162">
            <v>1</v>
          </cell>
          <cell r="Q162">
            <v>1</v>
          </cell>
          <cell r="R162">
            <v>7</v>
          </cell>
          <cell r="S162">
            <v>50</v>
          </cell>
          <cell r="T162">
            <v>119.04761904761905</v>
          </cell>
          <cell r="U162">
            <v>146</v>
          </cell>
          <cell r="V162">
            <v>119.04761904761905</v>
          </cell>
          <cell r="W162">
            <v>5</v>
          </cell>
          <cell r="X162">
            <v>32</v>
          </cell>
          <cell r="Y162">
            <v>18</v>
          </cell>
          <cell r="Z162">
            <v>0</v>
          </cell>
          <cell r="AA162" t="str">
            <v>9122300.png</v>
          </cell>
          <cell r="AB162">
            <v>20</v>
          </cell>
          <cell r="AC162">
            <v>5602</v>
          </cell>
          <cell r="AD162">
            <v>1.5739839879736715</v>
          </cell>
        </row>
        <row r="163">
          <cell r="A163">
            <v>9122308</v>
          </cell>
          <cell r="B163" t="str">
            <v>影袭·斩第3段</v>
          </cell>
          <cell r="C163" t="str">
            <v>影袭·斩第3段</v>
          </cell>
          <cell r="D163">
            <v>1</v>
          </cell>
          <cell r="E163">
            <v>19</v>
          </cell>
          <cell r="F163" t="str">
            <v>第8级，共造成128.6%点伤害</v>
          </cell>
          <cell r="G163">
            <v>3</v>
          </cell>
          <cell r="H163">
            <v>3</v>
          </cell>
          <cell r="I163">
            <v>8</v>
          </cell>
          <cell r="J163">
            <v>2</v>
          </cell>
          <cell r="K163">
            <v>128.57142857142858</v>
          </cell>
          <cell r="L163">
            <v>0</v>
          </cell>
          <cell r="M163">
            <v>7360</v>
          </cell>
          <cell r="N163">
            <v>948</v>
          </cell>
          <cell r="O163">
            <v>2</v>
          </cell>
          <cell r="P163">
            <v>1</v>
          </cell>
          <cell r="Q163">
            <v>1</v>
          </cell>
          <cell r="R163">
            <v>7</v>
          </cell>
          <cell r="S163">
            <v>50</v>
          </cell>
          <cell r="T163">
            <v>119.04761904761905</v>
          </cell>
          <cell r="U163">
            <v>158</v>
          </cell>
          <cell r="V163">
            <v>119.04761904761905</v>
          </cell>
          <cell r="W163">
            <v>6</v>
          </cell>
          <cell r="X163">
            <v>38</v>
          </cell>
          <cell r="Y163">
            <v>18</v>
          </cell>
          <cell r="Z163">
            <v>0</v>
          </cell>
          <cell r="AA163" t="str">
            <v>9122300.png</v>
          </cell>
          <cell r="AB163">
            <v>20</v>
          </cell>
          <cell r="AC163">
            <v>5602</v>
          </cell>
          <cell r="AD163">
            <v>1.8698712748853268</v>
          </cell>
        </row>
        <row r="164">
          <cell r="A164">
            <v>9122309</v>
          </cell>
          <cell r="B164" t="str">
            <v>影袭·斩第3段</v>
          </cell>
          <cell r="C164" t="str">
            <v>影袭·斩第3段</v>
          </cell>
          <cell r="D164">
            <v>1</v>
          </cell>
          <cell r="E164">
            <v>20</v>
          </cell>
          <cell r="F164" t="str">
            <v>第9级，共造成129.8%点伤害</v>
          </cell>
          <cell r="G164">
            <v>3</v>
          </cell>
          <cell r="H164">
            <v>3</v>
          </cell>
          <cell r="I164">
            <v>9</v>
          </cell>
          <cell r="J164">
            <v>2</v>
          </cell>
          <cell r="K164">
            <v>129.76190476190476</v>
          </cell>
          <cell r="L164">
            <v>0</v>
          </cell>
          <cell r="M164">
            <v>7280</v>
          </cell>
          <cell r="N164">
            <v>1092</v>
          </cell>
          <cell r="O164">
            <v>2</v>
          </cell>
          <cell r="P164">
            <v>1</v>
          </cell>
          <cell r="Q164">
            <v>1</v>
          </cell>
          <cell r="R164">
            <v>7</v>
          </cell>
          <cell r="S164">
            <v>50</v>
          </cell>
          <cell r="T164">
            <v>119.04761904761905</v>
          </cell>
          <cell r="U164">
            <v>182</v>
          </cell>
          <cell r="V164">
            <v>119.04761904761905</v>
          </cell>
          <cell r="W164">
            <v>6</v>
          </cell>
          <cell r="X164">
            <v>44</v>
          </cell>
          <cell r="Y164">
            <v>18</v>
          </cell>
          <cell r="Z164">
            <v>0</v>
          </cell>
          <cell r="AA164" t="str">
            <v>9122300.png</v>
          </cell>
          <cell r="AB164">
            <v>20</v>
          </cell>
          <cell r="AC164">
            <v>5602</v>
          </cell>
          <cell r="AD164">
            <v>2.2175247271611824</v>
          </cell>
        </row>
        <row r="165">
          <cell r="A165">
            <v>9122310</v>
          </cell>
          <cell r="B165" t="str">
            <v>影袭·斩第3段</v>
          </cell>
          <cell r="C165" t="str">
            <v>影袭·斩第3段</v>
          </cell>
          <cell r="D165">
            <v>1</v>
          </cell>
          <cell r="E165">
            <v>22</v>
          </cell>
          <cell r="F165" t="str">
            <v>第10级，共造成131%点伤害</v>
          </cell>
          <cell r="G165">
            <v>3</v>
          </cell>
          <cell r="H165">
            <v>3</v>
          </cell>
          <cell r="I165">
            <v>10</v>
          </cell>
          <cell r="J165">
            <v>2</v>
          </cell>
          <cell r="K165">
            <v>130.95238095238096</v>
          </cell>
          <cell r="L165">
            <v>0</v>
          </cell>
          <cell r="M165">
            <v>7200</v>
          </cell>
          <cell r="N165">
            <v>1673</v>
          </cell>
          <cell r="O165">
            <v>2</v>
          </cell>
          <cell r="P165">
            <v>1</v>
          </cell>
          <cell r="Q165">
            <v>1</v>
          </cell>
          <cell r="R165">
            <v>7</v>
          </cell>
          <cell r="S165">
            <v>50</v>
          </cell>
          <cell r="T165">
            <v>119.04761904761905</v>
          </cell>
          <cell r="U165">
            <v>239</v>
          </cell>
          <cell r="V165">
            <v>119.04761904761905</v>
          </cell>
          <cell r="W165">
            <v>7</v>
          </cell>
          <cell r="X165">
            <v>51</v>
          </cell>
          <cell r="Y165">
            <v>18</v>
          </cell>
          <cell r="Z165">
            <v>0</v>
          </cell>
          <cell r="AA165" t="str">
            <v>9122300.png</v>
          </cell>
          <cell r="AB165">
            <v>20</v>
          </cell>
          <cell r="AC165">
            <v>5602</v>
          </cell>
          <cell r="AD165">
            <v>2.6256075036007216</v>
          </cell>
        </row>
        <row r="166">
          <cell r="A166">
            <v>9122311</v>
          </cell>
          <cell r="B166" t="str">
            <v>影袭·斩第3段</v>
          </cell>
          <cell r="C166" t="str">
            <v>影袭·斩第3段</v>
          </cell>
          <cell r="D166">
            <v>1</v>
          </cell>
          <cell r="E166">
            <v>23</v>
          </cell>
          <cell r="F166" t="str">
            <v>第11级，共造成132.1%点伤害</v>
          </cell>
          <cell r="G166">
            <v>3</v>
          </cell>
          <cell r="H166">
            <v>3</v>
          </cell>
          <cell r="I166">
            <v>11</v>
          </cell>
          <cell r="J166">
            <v>2</v>
          </cell>
          <cell r="K166">
            <v>132.14285714285714</v>
          </cell>
          <cell r="L166">
            <v>0</v>
          </cell>
          <cell r="M166">
            <v>7120</v>
          </cell>
          <cell r="N166">
            <v>1890</v>
          </cell>
          <cell r="O166">
            <v>2</v>
          </cell>
          <cell r="P166">
            <v>1</v>
          </cell>
          <cell r="Q166">
            <v>1</v>
          </cell>
          <cell r="R166">
            <v>7</v>
          </cell>
          <cell r="S166">
            <v>50</v>
          </cell>
          <cell r="T166">
            <v>119.04761904761905</v>
          </cell>
          <cell r="U166">
            <v>270</v>
          </cell>
          <cell r="V166">
            <v>119.04761904761905</v>
          </cell>
          <cell r="W166">
            <v>7</v>
          </cell>
          <cell r="X166">
            <v>58</v>
          </cell>
          <cell r="Y166">
            <v>18</v>
          </cell>
          <cell r="Z166">
            <v>0</v>
          </cell>
          <cell r="AA166" t="str">
            <v>9122300.png</v>
          </cell>
          <cell r="AB166">
            <v>20</v>
          </cell>
          <cell r="AC166">
            <v>5602</v>
          </cell>
          <cell r="AD166">
            <v>3.1041894269850387</v>
          </cell>
        </row>
        <row r="167">
          <cell r="A167">
            <v>9122312</v>
          </cell>
          <cell r="B167" t="str">
            <v>影袭·斩第3段</v>
          </cell>
          <cell r="C167" t="str">
            <v>影袭·斩第3段</v>
          </cell>
          <cell r="D167">
            <v>1</v>
          </cell>
          <cell r="E167">
            <v>25</v>
          </cell>
          <cell r="F167" t="str">
            <v>第12级，共造成133.3%点伤害</v>
          </cell>
          <cell r="G167">
            <v>3</v>
          </cell>
          <cell r="H167">
            <v>3</v>
          </cell>
          <cell r="I167">
            <v>12</v>
          </cell>
          <cell r="J167">
            <v>2</v>
          </cell>
          <cell r="K167">
            <v>133.33333333333334</v>
          </cell>
          <cell r="L167">
            <v>0</v>
          </cell>
          <cell r="M167">
            <v>7040</v>
          </cell>
          <cell r="N167">
            <v>2680</v>
          </cell>
          <cell r="O167">
            <v>2</v>
          </cell>
          <cell r="P167">
            <v>1</v>
          </cell>
          <cell r="Q167">
            <v>1</v>
          </cell>
          <cell r="R167">
            <v>7</v>
          </cell>
          <cell r="S167">
            <v>50</v>
          </cell>
          <cell r="T167">
            <v>119.04761904761905</v>
          </cell>
          <cell r="U167">
            <v>335</v>
          </cell>
          <cell r="V167">
            <v>119.04761904761905</v>
          </cell>
          <cell r="W167">
            <v>8</v>
          </cell>
          <cell r="X167">
            <v>66</v>
          </cell>
          <cell r="Y167">
            <v>18</v>
          </cell>
          <cell r="Z167">
            <v>0</v>
          </cell>
          <cell r="AA167" t="str">
            <v>9122300.png</v>
          </cell>
          <cell r="AB167">
            <v>20</v>
          </cell>
          <cell r="AC167">
            <v>5602</v>
          </cell>
          <cell r="AD167">
            <v>3.6649704456546304</v>
          </cell>
        </row>
        <row r="168">
          <cell r="A168">
            <v>9122313</v>
          </cell>
          <cell r="B168" t="str">
            <v>影袭·斩第3段</v>
          </cell>
          <cell r="C168" t="str">
            <v>影袭·斩第3段</v>
          </cell>
          <cell r="D168">
            <v>1</v>
          </cell>
          <cell r="E168">
            <v>26</v>
          </cell>
          <cell r="F168" t="str">
            <v>第13级，共造成134.5%点伤害</v>
          </cell>
          <cell r="G168">
            <v>3</v>
          </cell>
          <cell r="H168">
            <v>3</v>
          </cell>
          <cell r="I168">
            <v>13</v>
          </cell>
          <cell r="J168">
            <v>2</v>
          </cell>
          <cell r="K168">
            <v>134.52380952380952</v>
          </cell>
          <cell r="L168">
            <v>0</v>
          </cell>
          <cell r="M168">
            <v>6960</v>
          </cell>
          <cell r="N168">
            <v>2960</v>
          </cell>
          <cell r="O168">
            <v>2</v>
          </cell>
          <cell r="P168">
            <v>1</v>
          </cell>
          <cell r="Q168">
            <v>1</v>
          </cell>
          <cell r="R168">
            <v>7</v>
          </cell>
          <cell r="S168">
            <v>50</v>
          </cell>
          <cell r="T168">
            <v>119.04761904761905</v>
          </cell>
          <cell r="U168">
            <v>370</v>
          </cell>
          <cell r="V168">
            <v>119.04761904761905</v>
          </cell>
          <cell r="W168">
            <v>8</v>
          </cell>
          <cell r="X168">
            <v>74</v>
          </cell>
          <cell r="Y168">
            <v>18</v>
          </cell>
          <cell r="Z168">
            <v>0</v>
          </cell>
          <cell r="AA168" t="str">
            <v>9122300.png</v>
          </cell>
          <cell r="AB168">
            <v>20</v>
          </cell>
          <cell r="AC168">
            <v>5602</v>
          </cell>
          <cell r="AD168">
            <v>4.3215390102069478</v>
          </cell>
        </row>
        <row r="169">
          <cell r="A169">
            <v>9122314</v>
          </cell>
          <cell r="B169" t="str">
            <v>影袭·斩第3段</v>
          </cell>
          <cell r="C169" t="str">
            <v>影袭·斩第3段</v>
          </cell>
          <cell r="D169">
            <v>1</v>
          </cell>
          <cell r="E169">
            <v>27</v>
          </cell>
          <cell r="F169" t="str">
            <v>第14级，共造成135.7%点伤害</v>
          </cell>
          <cell r="G169">
            <v>3</v>
          </cell>
          <cell r="H169">
            <v>3</v>
          </cell>
          <cell r="I169">
            <v>14</v>
          </cell>
          <cell r="J169">
            <v>2</v>
          </cell>
          <cell r="K169">
            <v>135.71428571428572</v>
          </cell>
          <cell r="L169">
            <v>0</v>
          </cell>
          <cell r="M169">
            <v>6880</v>
          </cell>
          <cell r="N169">
            <v>3654</v>
          </cell>
          <cell r="O169">
            <v>2</v>
          </cell>
          <cell r="P169">
            <v>1</v>
          </cell>
          <cell r="Q169">
            <v>1</v>
          </cell>
          <cell r="R169">
            <v>7</v>
          </cell>
          <cell r="S169">
            <v>50</v>
          </cell>
          <cell r="T169">
            <v>119.04761904761905</v>
          </cell>
          <cell r="U169">
            <v>406</v>
          </cell>
          <cell r="V169">
            <v>119.04761904761905</v>
          </cell>
          <cell r="W169">
            <v>9</v>
          </cell>
          <cell r="X169">
            <v>83</v>
          </cell>
          <cell r="Y169">
            <v>18</v>
          </cell>
          <cell r="Z169">
            <v>0</v>
          </cell>
          <cell r="AA169" t="str">
            <v>9122300.png</v>
          </cell>
          <cell r="AB169">
            <v>20</v>
          </cell>
          <cell r="AC169">
            <v>5602</v>
          </cell>
          <cell r="AD169">
            <v>5.0896707502012646</v>
          </cell>
        </row>
        <row r="170">
          <cell r="A170">
            <v>9122315</v>
          </cell>
          <cell r="B170" t="str">
            <v>影袭·斩第3段</v>
          </cell>
          <cell r="C170" t="str">
            <v>影袭·斩第3段</v>
          </cell>
          <cell r="D170">
            <v>1</v>
          </cell>
          <cell r="E170">
            <v>29</v>
          </cell>
          <cell r="F170" t="str">
            <v>第15级，共造成136.9%点伤害</v>
          </cell>
          <cell r="G170">
            <v>3</v>
          </cell>
          <cell r="H170">
            <v>3</v>
          </cell>
          <cell r="I170">
            <v>15</v>
          </cell>
          <cell r="J170">
            <v>2</v>
          </cell>
          <cell r="K170">
            <v>136.9047619047619</v>
          </cell>
          <cell r="L170">
            <v>0</v>
          </cell>
          <cell r="M170">
            <v>6800</v>
          </cell>
          <cell r="N170">
            <v>4820</v>
          </cell>
          <cell r="O170">
            <v>2</v>
          </cell>
          <cell r="P170">
            <v>1</v>
          </cell>
          <cell r="Q170">
            <v>1</v>
          </cell>
          <cell r="R170">
            <v>7</v>
          </cell>
          <cell r="S170">
            <v>50</v>
          </cell>
          <cell r="T170">
            <v>119.04761904761905</v>
          </cell>
          <cell r="U170">
            <v>482</v>
          </cell>
          <cell r="V170">
            <v>119.04761904761905</v>
          </cell>
          <cell r="W170">
            <v>10</v>
          </cell>
          <cell r="X170">
            <v>93</v>
          </cell>
          <cell r="Y170">
            <v>18</v>
          </cell>
          <cell r="Z170">
            <v>0</v>
          </cell>
          <cell r="AA170" t="str">
            <v>9122300.png</v>
          </cell>
          <cell r="AB170">
            <v>20</v>
          </cell>
          <cell r="AC170">
            <v>5602</v>
          </cell>
          <cell r="AD170">
            <v>5.9876736576069876</v>
          </cell>
        </row>
        <row r="171">
          <cell r="A171">
            <v>9122316</v>
          </cell>
          <cell r="B171" t="str">
            <v>影袭·斩第3段</v>
          </cell>
          <cell r="C171" t="str">
            <v>影袭·斩第3段</v>
          </cell>
          <cell r="D171">
            <v>1</v>
          </cell>
          <cell r="E171">
            <v>30</v>
          </cell>
          <cell r="F171" t="str">
            <v>第16级，共造成138.1%点伤害</v>
          </cell>
          <cell r="G171">
            <v>3</v>
          </cell>
          <cell r="H171">
            <v>3</v>
          </cell>
          <cell r="I171">
            <v>16</v>
          </cell>
          <cell r="J171">
            <v>2</v>
          </cell>
          <cell r="K171">
            <v>138.0952380952381</v>
          </cell>
          <cell r="L171">
            <v>0</v>
          </cell>
          <cell r="M171">
            <v>6720</v>
          </cell>
          <cell r="N171">
            <v>5220</v>
          </cell>
          <cell r="O171">
            <v>2</v>
          </cell>
          <cell r="P171">
            <v>1</v>
          </cell>
          <cell r="Q171">
            <v>1</v>
          </cell>
          <cell r="R171">
            <v>7</v>
          </cell>
          <cell r="S171">
            <v>50</v>
          </cell>
          <cell r="T171">
            <v>119.04761904761905</v>
          </cell>
          <cell r="U171">
            <v>522</v>
          </cell>
          <cell r="V171">
            <v>119.04761904761905</v>
          </cell>
          <cell r="W171">
            <v>10</v>
          </cell>
          <cell r="X171">
            <v>103</v>
          </cell>
          <cell r="Y171">
            <v>18</v>
          </cell>
          <cell r="Z171">
            <v>0</v>
          </cell>
          <cell r="AA171" t="str">
            <v>9122300.png</v>
          </cell>
          <cell r="AB171">
            <v>20</v>
          </cell>
          <cell r="AC171">
            <v>5602</v>
          </cell>
          <cell r="AD171">
            <v>7.0367869299363806</v>
          </cell>
        </row>
        <row r="172">
          <cell r="A172">
            <v>9122317</v>
          </cell>
          <cell r="B172" t="str">
            <v>影袭·斩第3段</v>
          </cell>
          <cell r="C172" t="str">
            <v>影袭·斩第3段</v>
          </cell>
          <cell r="D172">
            <v>1</v>
          </cell>
          <cell r="E172">
            <v>32</v>
          </cell>
          <cell r="F172" t="str">
            <v>第17级，共造成139.3%点伤害</v>
          </cell>
          <cell r="G172">
            <v>3</v>
          </cell>
          <cell r="H172">
            <v>3</v>
          </cell>
          <cell r="I172">
            <v>17</v>
          </cell>
          <cell r="J172">
            <v>2</v>
          </cell>
          <cell r="K172">
            <v>139.28571428571428</v>
          </cell>
          <cell r="L172">
            <v>0</v>
          </cell>
          <cell r="M172">
            <v>6640</v>
          </cell>
          <cell r="N172">
            <v>6666</v>
          </cell>
          <cell r="O172">
            <v>2</v>
          </cell>
          <cell r="P172">
            <v>1</v>
          </cell>
          <cell r="Q172">
            <v>1</v>
          </cell>
          <cell r="R172">
            <v>7</v>
          </cell>
          <cell r="S172">
            <v>50</v>
          </cell>
          <cell r="T172">
            <v>119.04761904761905</v>
          </cell>
          <cell r="U172">
            <v>606</v>
          </cell>
          <cell r="V172">
            <v>119.04761904761905</v>
          </cell>
          <cell r="W172">
            <v>11</v>
          </cell>
          <cell r="X172">
            <v>114</v>
          </cell>
          <cell r="Y172">
            <v>18</v>
          </cell>
          <cell r="Z172">
            <v>0</v>
          </cell>
          <cell r="AA172" t="str">
            <v>9122300.png</v>
          </cell>
          <cell r="AB172">
            <v>20</v>
          </cell>
          <cell r="AC172">
            <v>5602</v>
          </cell>
          <cell r="AD172">
            <v>8.2616417152442487</v>
          </cell>
        </row>
        <row r="173">
          <cell r="A173">
            <v>9122318</v>
          </cell>
          <cell r="B173" t="str">
            <v>影袭·斩第3段</v>
          </cell>
          <cell r="C173" t="str">
            <v>影袭·斩第3段</v>
          </cell>
          <cell r="D173">
            <v>1</v>
          </cell>
          <cell r="E173">
            <v>33</v>
          </cell>
          <cell r="F173" t="str">
            <v>第18级，共造成140.5%点伤害</v>
          </cell>
          <cell r="G173">
            <v>3</v>
          </cell>
          <cell r="H173">
            <v>3</v>
          </cell>
          <cell r="I173">
            <v>18</v>
          </cell>
          <cell r="J173">
            <v>2</v>
          </cell>
          <cell r="K173">
            <v>140.47619047619048</v>
          </cell>
          <cell r="L173">
            <v>0</v>
          </cell>
          <cell r="M173">
            <v>6560</v>
          </cell>
          <cell r="N173">
            <v>7812</v>
          </cell>
          <cell r="O173">
            <v>2</v>
          </cell>
          <cell r="P173">
            <v>1</v>
          </cell>
          <cell r="Q173">
            <v>1</v>
          </cell>
          <cell r="R173">
            <v>7</v>
          </cell>
          <cell r="S173">
            <v>50</v>
          </cell>
          <cell r="T173">
            <v>119.04761904761905</v>
          </cell>
          <cell r="U173">
            <v>651</v>
          </cell>
          <cell r="V173">
            <v>119.04761904761905</v>
          </cell>
          <cell r="W173">
            <v>12</v>
          </cell>
          <cell r="X173">
            <v>126</v>
          </cell>
          <cell r="Y173">
            <v>18</v>
          </cell>
          <cell r="Z173">
            <v>5</v>
          </cell>
          <cell r="AA173" t="str">
            <v>9122300.png</v>
          </cell>
          <cell r="AB173">
            <v>20</v>
          </cell>
          <cell r="AC173">
            <v>5602</v>
          </cell>
          <cell r="AD173">
            <v>9.6907932549269837</v>
          </cell>
        </row>
        <row r="174">
          <cell r="A174">
            <v>9122319</v>
          </cell>
          <cell r="B174" t="str">
            <v>影袭·斩第3段</v>
          </cell>
          <cell r="C174" t="str">
            <v>影袭·斩第3段</v>
          </cell>
          <cell r="D174">
            <v>1</v>
          </cell>
          <cell r="E174">
            <v>35</v>
          </cell>
          <cell r="F174" t="str">
            <v>第19级，共造成141.7%点伤害</v>
          </cell>
          <cell r="G174">
            <v>3</v>
          </cell>
          <cell r="H174">
            <v>3</v>
          </cell>
          <cell r="I174">
            <v>19</v>
          </cell>
          <cell r="J174">
            <v>2</v>
          </cell>
          <cell r="K174">
            <v>141.66666666666669</v>
          </cell>
          <cell r="L174">
            <v>0</v>
          </cell>
          <cell r="M174">
            <v>6480</v>
          </cell>
          <cell r="N174">
            <v>9659</v>
          </cell>
          <cell r="O174">
            <v>2</v>
          </cell>
          <cell r="P174">
            <v>1</v>
          </cell>
          <cell r="Q174">
            <v>1</v>
          </cell>
          <cell r="R174">
            <v>7</v>
          </cell>
          <cell r="S174">
            <v>50</v>
          </cell>
          <cell r="T174">
            <v>119.04761904761905</v>
          </cell>
          <cell r="U174">
            <v>743</v>
          </cell>
          <cell r="V174">
            <v>119.04761904761905</v>
          </cell>
          <cell r="W174">
            <v>13</v>
          </cell>
          <cell r="X174">
            <v>139</v>
          </cell>
          <cell r="Y174">
            <v>18</v>
          </cell>
          <cell r="Z174">
            <v>6</v>
          </cell>
          <cell r="AA174" t="str">
            <v>9122300.png</v>
          </cell>
          <cell r="AB174">
            <v>20</v>
          </cell>
          <cell r="AC174">
            <v>5602</v>
          </cell>
          <cell r="AD174">
            <v>11.357335363185069</v>
          </cell>
        </row>
        <row r="175">
          <cell r="A175">
            <v>9122320</v>
          </cell>
          <cell r="B175" t="str">
            <v>影袭·斩第3段</v>
          </cell>
          <cell r="C175" t="str">
            <v>影袭·斩第3段</v>
          </cell>
          <cell r="D175">
            <v>1</v>
          </cell>
          <cell r="E175">
            <v>36</v>
          </cell>
          <cell r="F175" t="str">
            <v>第20级，共造成142.9%点伤害</v>
          </cell>
          <cell r="G175">
            <v>3</v>
          </cell>
          <cell r="H175">
            <v>3</v>
          </cell>
          <cell r="I175">
            <v>20</v>
          </cell>
          <cell r="J175">
            <v>2</v>
          </cell>
          <cell r="K175">
            <v>142.85714285714286</v>
          </cell>
          <cell r="L175">
            <v>0</v>
          </cell>
          <cell r="M175">
            <v>6400</v>
          </cell>
          <cell r="N175">
            <v>10283</v>
          </cell>
          <cell r="O175">
            <v>2</v>
          </cell>
          <cell r="P175">
            <v>1</v>
          </cell>
          <cell r="Q175">
            <v>1</v>
          </cell>
          <cell r="R175">
            <v>7</v>
          </cell>
          <cell r="S175">
            <v>50</v>
          </cell>
          <cell r="T175">
            <v>119.04761904761905</v>
          </cell>
          <cell r="U175">
            <v>791</v>
          </cell>
          <cell r="V175">
            <v>119.04761904761905</v>
          </cell>
          <cell r="W175">
            <v>13</v>
          </cell>
          <cell r="X175">
            <v>152</v>
          </cell>
          <cell r="Y175">
            <v>18</v>
          </cell>
          <cell r="Z175">
            <v>6</v>
          </cell>
          <cell r="AA175" t="str">
            <v>9122300.png</v>
          </cell>
          <cell r="AB175">
            <v>20</v>
          </cell>
          <cell r="AC175">
            <v>5602</v>
          </cell>
          <cell r="AD175">
            <v>13.299609842480328</v>
          </cell>
        </row>
        <row r="176">
          <cell r="A176">
            <v>9122321</v>
          </cell>
          <cell r="B176" t="str">
            <v>影袭·斩第3段</v>
          </cell>
          <cell r="C176" t="str">
            <v>影袭·斩第3段</v>
          </cell>
          <cell r="D176">
            <v>1</v>
          </cell>
          <cell r="E176">
            <v>38</v>
          </cell>
          <cell r="F176" t="str">
            <v>第21级，共造成144%点伤害</v>
          </cell>
          <cell r="G176">
            <v>3</v>
          </cell>
          <cell r="H176">
            <v>3</v>
          </cell>
          <cell r="I176">
            <v>21</v>
          </cell>
          <cell r="J176">
            <v>2</v>
          </cell>
          <cell r="K176">
            <v>144.04761904761904</v>
          </cell>
          <cell r="L176">
            <v>0</v>
          </cell>
          <cell r="M176">
            <v>6320</v>
          </cell>
          <cell r="N176">
            <v>12488</v>
          </cell>
          <cell r="O176">
            <v>2</v>
          </cell>
          <cell r="P176">
            <v>1</v>
          </cell>
          <cell r="Q176">
            <v>1</v>
          </cell>
          <cell r="R176">
            <v>7</v>
          </cell>
          <cell r="S176">
            <v>50</v>
          </cell>
          <cell r="T176">
            <v>119.04761904761905</v>
          </cell>
          <cell r="U176">
            <v>892</v>
          </cell>
          <cell r="V176">
            <v>119.04761904761905</v>
          </cell>
          <cell r="W176">
            <v>14</v>
          </cell>
          <cell r="X176">
            <v>166</v>
          </cell>
          <cell r="Y176">
            <v>18</v>
          </cell>
          <cell r="Z176">
            <v>6</v>
          </cell>
          <cell r="AA176" t="str">
            <v>9122300.png</v>
          </cell>
          <cell r="AB176">
            <v>20</v>
          </cell>
          <cell r="AC176">
            <v>5602</v>
          </cell>
          <cell r="AD176">
            <v>15.562025344899888</v>
          </cell>
        </row>
        <row r="177">
          <cell r="A177">
            <v>9122322</v>
          </cell>
          <cell r="B177" t="str">
            <v>影袭·斩第3段</v>
          </cell>
          <cell r="C177" t="str">
            <v>影袭·斩第3段</v>
          </cell>
          <cell r="D177">
            <v>1</v>
          </cell>
          <cell r="E177">
            <v>39</v>
          </cell>
          <cell r="F177" t="str">
            <v>第22级，共造成145.2%点伤害</v>
          </cell>
          <cell r="G177">
            <v>3</v>
          </cell>
          <cell r="H177">
            <v>3</v>
          </cell>
          <cell r="I177">
            <v>22</v>
          </cell>
          <cell r="J177">
            <v>2</v>
          </cell>
          <cell r="K177">
            <v>145.23809523809524</v>
          </cell>
          <cell r="L177">
            <v>0</v>
          </cell>
          <cell r="M177">
            <v>6240</v>
          </cell>
          <cell r="N177">
            <v>14160</v>
          </cell>
          <cell r="O177">
            <v>2</v>
          </cell>
          <cell r="P177">
            <v>1</v>
          </cell>
          <cell r="Q177">
            <v>1</v>
          </cell>
          <cell r="R177">
            <v>7</v>
          </cell>
          <cell r="S177">
            <v>50</v>
          </cell>
          <cell r="T177">
            <v>119.04761904761905</v>
          </cell>
          <cell r="U177">
            <v>944</v>
          </cell>
          <cell r="V177">
            <v>119.04761904761905</v>
          </cell>
          <cell r="W177">
            <v>15</v>
          </cell>
          <cell r="X177">
            <v>181</v>
          </cell>
          <cell r="Y177">
            <v>18</v>
          </cell>
          <cell r="Z177">
            <v>6</v>
          </cell>
          <cell r="AA177" t="str">
            <v>9122300.png</v>
          </cell>
          <cell r="AB177">
            <v>20</v>
          </cell>
          <cell r="AC177">
            <v>5602</v>
          </cell>
          <cell r="AD177">
            <v>18.19600238746251</v>
          </cell>
        </row>
        <row r="178">
          <cell r="A178">
            <v>9122323</v>
          </cell>
          <cell r="B178" t="str">
            <v>影袭·斩第3段</v>
          </cell>
          <cell r="C178" t="str">
            <v>影袭·斩第3段</v>
          </cell>
          <cell r="D178">
            <v>1</v>
          </cell>
          <cell r="E178">
            <v>41</v>
          </cell>
          <cell r="F178" t="str">
            <v>第23级，共造成146.4%点伤害</v>
          </cell>
          <cell r="G178">
            <v>3</v>
          </cell>
          <cell r="H178">
            <v>3</v>
          </cell>
          <cell r="I178">
            <v>23</v>
          </cell>
          <cell r="J178">
            <v>2</v>
          </cell>
          <cell r="K178">
            <v>146.42857142857144</v>
          </cell>
          <cell r="L178">
            <v>0</v>
          </cell>
          <cell r="M178">
            <v>6160</v>
          </cell>
          <cell r="N178">
            <v>16848</v>
          </cell>
          <cell r="O178">
            <v>2</v>
          </cell>
          <cell r="P178">
            <v>1</v>
          </cell>
          <cell r="Q178">
            <v>1</v>
          </cell>
          <cell r="R178">
            <v>7</v>
          </cell>
          <cell r="S178">
            <v>50</v>
          </cell>
          <cell r="T178">
            <v>119.04761904761905</v>
          </cell>
          <cell r="U178">
            <v>1053</v>
          </cell>
          <cell r="V178">
            <v>119.04761904761905</v>
          </cell>
          <cell r="W178">
            <v>16</v>
          </cell>
          <cell r="X178">
            <v>197</v>
          </cell>
          <cell r="Y178">
            <v>18</v>
          </cell>
          <cell r="Z178">
            <v>7</v>
          </cell>
          <cell r="AA178" t="str">
            <v>9122300.png</v>
          </cell>
          <cell r="AB178">
            <v>20</v>
          </cell>
          <cell r="AC178">
            <v>5602</v>
          </cell>
          <cell r="AD178">
            <v>21.261063758068786</v>
          </cell>
        </row>
        <row r="179">
          <cell r="A179">
            <v>9122324</v>
          </cell>
          <cell r="B179" t="str">
            <v>影袭·斩第3段</v>
          </cell>
          <cell r="C179" t="str">
            <v>影袭·斩第3段</v>
          </cell>
          <cell r="D179">
            <v>1</v>
          </cell>
          <cell r="E179">
            <v>42</v>
          </cell>
          <cell r="F179" t="str">
            <v>第24级，共造成147.6%点伤害</v>
          </cell>
          <cell r="G179">
            <v>3</v>
          </cell>
          <cell r="H179">
            <v>3</v>
          </cell>
          <cell r="I179">
            <v>24</v>
          </cell>
          <cell r="J179">
            <v>2</v>
          </cell>
          <cell r="K179">
            <v>147.61904761904762</v>
          </cell>
          <cell r="L179">
            <v>0</v>
          </cell>
          <cell r="M179">
            <v>6080</v>
          </cell>
          <cell r="N179">
            <v>18870</v>
          </cell>
          <cell r="O179">
            <v>2</v>
          </cell>
          <cell r="P179">
            <v>1</v>
          </cell>
          <cell r="Q179">
            <v>1</v>
          </cell>
          <cell r="R179">
            <v>7</v>
          </cell>
          <cell r="S179">
            <v>50</v>
          </cell>
          <cell r="T179">
            <v>119.04761904761905</v>
          </cell>
          <cell r="U179">
            <v>1110</v>
          </cell>
          <cell r="V179">
            <v>119.04761904761905</v>
          </cell>
          <cell r="W179">
            <v>17</v>
          </cell>
          <cell r="X179">
            <v>214</v>
          </cell>
          <cell r="Y179">
            <v>18</v>
          </cell>
          <cell r="Z179">
            <v>7</v>
          </cell>
          <cell r="AA179" t="str">
            <v>9122300.png</v>
          </cell>
          <cell r="AB179">
            <v>20</v>
          </cell>
          <cell r="AC179">
            <v>5602</v>
          </cell>
          <cell r="AD179">
            <v>24.826092457400648</v>
          </cell>
        </row>
        <row r="180">
          <cell r="A180">
            <v>9122325</v>
          </cell>
          <cell r="B180" t="str">
            <v>影袭·斩第3段</v>
          </cell>
          <cell r="C180" t="str">
            <v>影袭·斩第3段</v>
          </cell>
          <cell r="D180">
            <v>1</v>
          </cell>
          <cell r="E180">
            <v>44</v>
          </cell>
          <cell r="F180" t="str">
            <v>第25级，共造成148.8%点伤害</v>
          </cell>
          <cell r="G180">
            <v>3</v>
          </cell>
          <cell r="H180">
            <v>3</v>
          </cell>
          <cell r="I180">
            <v>25</v>
          </cell>
          <cell r="J180">
            <v>2</v>
          </cell>
          <cell r="K180">
            <v>148.80952380952382</v>
          </cell>
          <cell r="L180">
            <v>0</v>
          </cell>
          <cell r="M180">
            <v>6000</v>
          </cell>
          <cell r="N180">
            <v>23294</v>
          </cell>
          <cell r="O180">
            <v>2</v>
          </cell>
          <cell r="P180">
            <v>1</v>
          </cell>
          <cell r="Q180">
            <v>1</v>
          </cell>
          <cell r="R180">
            <v>7</v>
          </cell>
          <cell r="S180">
            <v>50</v>
          </cell>
          <cell r="T180">
            <v>119.04761904761905</v>
          </cell>
          <cell r="U180">
            <v>1226</v>
          </cell>
          <cell r="V180">
            <v>119.04761904761905</v>
          </cell>
          <cell r="W180">
            <v>19</v>
          </cell>
          <cell r="X180">
            <v>233</v>
          </cell>
          <cell r="Y180">
            <v>18</v>
          </cell>
          <cell r="Z180">
            <v>8</v>
          </cell>
          <cell r="AA180" t="str">
            <v>9122300.png</v>
          </cell>
          <cell r="AB180">
            <v>20</v>
          </cell>
          <cell r="AC180">
            <v>5602</v>
          </cell>
          <cell r="AD180">
            <v>28.970782667351624</v>
          </cell>
        </row>
        <row r="181">
          <cell r="A181">
            <v>9122326</v>
          </cell>
          <cell r="B181" t="str">
            <v>影袭·斩第3段</v>
          </cell>
          <cell r="C181" t="str">
            <v>影袭·斩第3段</v>
          </cell>
          <cell r="D181">
            <v>1</v>
          </cell>
          <cell r="E181">
            <v>45</v>
          </cell>
          <cell r="F181" t="str">
            <v>第26级，共造成150%点伤害</v>
          </cell>
          <cell r="G181">
            <v>3</v>
          </cell>
          <cell r="H181">
            <v>3</v>
          </cell>
          <cell r="I181">
            <v>26</v>
          </cell>
          <cell r="J181">
            <v>2</v>
          </cell>
          <cell r="K181">
            <v>150</v>
          </cell>
          <cell r="L181">
            <v>0</v>
          </cell>
          <cell r="M181">
            <v>5920</v>
          </cell>
          <cell r="N181">
            <v>25740</v>
          </cell>
          <cell r="O181">
            <v>2</v>
          </cell>
          <cell r="P181">
            <v>1</v>
          </cell>
          <cell r="Q181">
            <v>1</v>
          </cell>
          <cell r="R181">
            <v>7</v>
          </cell>
          <cell r="S181">
            <v>50</v>
          </cell>
          <cell r="T181">
            <v>119.04761904761905</v>
          </cell>
          <cell r="U181">
            <v>1287</v>
          </cell>
          <cell r="V181">
            <v>119.04761904761905</v>
          </cell>
          <cell r="W181">
            <v>20</v>
          </cell>
          <cell r="X181">
            <v>253</v>
          </cell>
          <cell r="Y181">
            <v>18</v>
          </cell>
          <cell r="Z181">
            <v>8</v>
          </cell>
          <cell r="AA181" t="str">
            <v>9122300.png</v>
          </cell>
          <cell r="AB181">
            <v>20</v>
          </cell>
          <cell r="AC181">
            <v>5602</v>
          </cell>
          <cell r="AD181">
            <v>33.787313083683465</v>
          </cell>
        </row>
        <row r="182">
          <cell r="A182">
            <v>9122327</v>
          </cell>
          <cell r="B182" t="str">
            <v>影袭·斩第3段</v>
          </cell>
          <cell r="C182" t="str">
            <v>影袭·斩第3段</v>
          </cell>
          <cell r="D182">
            <v>1</v>
          </cell>
          <cell r="E182">
            <v>46</v>
          </cell>
          <cell r="F182" t="str">
            <v>第27级，共造成151.2%点伤害</v>
          </cell>
          <cell r="G182">
            <v>3</v>
          </cell>
          <cell r="H182">
            <v>3</v>
          </cell>
          <cell r="I182">
            <v>27</v>
          </cell>
          <cell r="J182">
            <v>2</v>
          </cell>
          <cell r="K182">
            <v>151.1904761904762</v>
          </cell>
          <cell r="L182">
            <v>0</v>
          </cell>
          <cell r="M182">
            <v>5840</v>
          </cell>
          <cell r="N182">
            <v>28329</v>
          </cell>
          <cell r="O182">
            <v>2</v>
          </cell>
          <cell r="P182">
            <v>1</v>
          </cell>
          <cell r="Q182">
            <v>1</v>
          </cell>
          <cell r="R182">
            <v>7</v>
          </cell>
          <cell r="S182">
            <v>50</v>
          </cell>
          <cell r="T182">
            <v>119.04761904761905</v>
          </cell>
          <cell r="U182">
            <v>1349</v>
          </cell>
          <cell r="V182">
            <v>119.04761904761905</v>
          </cell>
          <cell r="W182">
            <v>21</v>
          </cell>
          <cell r="X182">
            <v>274</v>
          </cell>
          <cell r="Y182">
            <v>18</v>
          </cell>
          <cell r="Z182">
            <v>9</v>
          </cell>
          <cell r="AA182" t="str">
            <v>9122300.png</v>
          </cell>
          <cell r="AB182">
            <v>20</v>
          </cell>
          <cell r="AC182">
            <v>5602</v>
          </cell>
          <cell r="AD182">
            <v>39.382276374395779</v>
          </cell>
        </row>
        <row r="183">
          <cell r="A183">
            <v>9122328</v>
          </cell>
          <cell r="B183" t="str">
            <v>影袭·斩第3段</v>
          </cell>
          <cell r="C183" t="str">
            <v>影袭·斩第3段</v>
          </cell>
          <cell r="D183">
            <v>1</v>
          </cell>
          <cell r="E183">
            <v>48</v>
          </cell>
          <cell r="F183" t="str">
            <v>第28级，共造成152.4%点伤害</v>
          </cell>
          <cell r="G183">
            <v>3</v>
          </cell>
          <cell r="H183">
            <v>3</v>
          </cell>
          <cell r="I183">
            <v>28</v>
          </cell>
          <cell r="J183">
            <v>2</v>
          </cell>
          <cell r="K183">
            <v>152.38095238095238</v>
          </cell>
          <cell r="L183">
            <v>0</v>
          </cell>
          <cell r="M183">
            <v>5760</v>
          </cell>
          <cell r="N183">
            <v>33971</v>
          </cell>
          <cell r="O183">
            <v>2</v>
          </cell>
          <cell r="P183">
            <v>1</v>
          </cell>
          <cell r="Q183">
            <v>1</v>
          </cell>
          <cell r="R183">
            <v>7</v>
          </cell>
          <cell r="S183">
            <v>50</v>
          </cell>
          <cell r="T183">
            <v>119.04761904761905</v>
          </cell>
          <cell r="U183">
            <v>1477</v>
          </cell>
          <cell r="V183">
            <v>119.04761904761905</v>
          </cell>
          <cell r="W183">
            <v>23</v>
          </cell>
          <cell r="X183">
            <v>297</v>
          </cell>
          <cell r="Y183">
            <v>18</v>
          </cell>
          <cell r="Z183">
            <v>10</v>
          </cell>
          <cell r="AA183" t="str">
            <v>9122300.png</v>
          </cell>
          <cell r="AB183">
            <v>20</v>
          </cell>
          <cell r="AC183">
            <v>5602</v>
          </cell>
          <cell r="AD183">
            <v>45.878903611700046</v>
          </cell>
        </row>
        <row r="184">
          <cell r="A184">
            <v>9122329</v>
          </cell>
          <cell r="B184" t="str">
            <v>影袭·斩第3段</v>
          </cell>
          <cell r="C184" t="str">
            <v>影袭·斩第3段</v>
          </cell>
          <cell r="D184">
            <v>1</v>
          </cell>
          <cell r="E184">
            <v>49</v>
          </cell>
          <cell r="F184" t="str">
            <v>第29级，共造成153.6%点伤害</v>
          </cell>
          <cell r="G184">
            <v>3</v>
          </cell>
          <cell r="H184">
            <v>3</v>
          </cell>
          <cell r="I184">
            <v>29</v>
          </cell>
          <cell r="J184">
            <v>2</v>
          </cell>
          <cell r="K184">
            <v>153.57142857142858</v>
          </cell>
          <cell r="L184">
            <v>0</v>
          </cell>
          <cell r="M184">
            <v>5680</v>
          </cell>
          <cell r="N184">
            <v>38575</v>
          </cell>
          <cell r="O184">
            <v>2</v>
          </cell>
          <cell r="P184">
            <v>1</v>
          </cell>
          <cell r="Q184">
            <v>1</v>
          </cell>
          <cell r="R184">
            <v>7</v>
          </cell>
          <cell r="S184">
            <v>50</v>
          </cell>
          <cell r="T184">
            <v>119.04761904761905</v>
          </cell>
          <cell r="U184">
            <v>1543</v>
          </cell>
          <cell r="V184">
            <v>119.04761904761905</v>
          </cell>
          <cell r="W184">
            <v>25</v>
          </cell>
          <cell r="X184">
            <v>322</v>
          </cell>
          <cell r="Y184">
            <v>18</v>
          </cell>
          <cell r="Z184">
            <v>10</v>
          </cell>
          <cell r="AA184" t="str">
            <v>9122300.png</v>
          </cell>
          <cell r="AB184">
            <v>20</v>
          </cell>
          <cell r="AC184">
            <v>5602</v>
          </cell>
          <cell r="AD184">
            <v>53.41962837320149</v>
          </cell>
        </row>
        <row r="185">
          <cell r="A185">
            <v>9122330</v>
          </cell>
          <cell r="B185" t="str">
            <v>影袭·斩第3段</v>
          </cell>
          <cell r="C185" t="str">
            <v>影袭·斩第3段</v>
          </cell>
          <cell r="D185">
            <v>1</v>
          </cell>
          <cell r="E185">
            <v>51</v>
          </cell>
          <cell r="F185" t="str">
            <v>第30级，共造成154.8%点伤害</v>
          </cell>
          <cell r="G185">
            <v>3</v>
          </cell>
          <cell r="H185">
            <v>3</v>
          </cell>
          <cell r="I185">
            <v>30</v>
          </cell>
          <cell r="J185">
            <v>2</v>
          </cell>
          <cell r="K185">
            <v>154.76190476190476</v>
          </cell>
          <cell r="L185">
            <v>0</v>
          </cell>
          <cell r="M185">
            <v>5600</v>
          </cell>
          <cell r="N185">
            <v>43654</v>
          </cell>
          <cell r="O185">
            <v>2</v>
          </cell>
          <cell r="P185">
            <v>1</v>
          </cell>
          <cell r="Q185">
            <v>1</v>
          </cell>
          <cell r="R185">
            <v>7</v>
          </cell>
          <cell r="S185">
            <v>50</v>
          </cell>
          <cell r="T185">
            <v>119.04761904761905</v>
          </cell>
          <cell r="U185">
            <v>1679</v>
          </cell>
          <cell r="V185">
            <v>119.04761904761905</v>
          </cell>
          <cell r="W185">
            <v>26</v>
          </cell>
          <cell r="X185">
            <v>348</v>
          </cell>
          <cell r="Y185">
            <v>18</v>
          </cell>
          <cell r="Z185">
            <v>11</v>
          </cell>
          <cell r="AA185" t="str">
            <v>9122300.png</v>
          </cell>
          <cell r="AB185">
            <v>20</v>
          </cell>
          <cell r="AC185">
            <v>5602</v>
          </cell>
          <cell r="AD185">
            <v>62.16904193021287</v>
          </cell>
        </row>
        <row r="186">
          <cell r="A186">
            <v>9122331</v>
          </cell>
          <cell r="B186" t="str">
            <v>影袭·斩第3段</v>
          </cell>
          <cell r="C186" t="str">
            <v>影袭·斩第3段</v>
          </cell>
          <cell r="D186">
            <v>1</v>
          </cell>
          <cell r="E186">
            <v>52</v>
          </cell>
          <cell r="F186" t="str">
            <v>第31级，共造成156%点伤害</v>
          </cell>
          <cell r="G186">
            <v>3</v>
          </cell>
          <cell r="H186">
            <v>3</v>
          </cell>
          <cell r="I186">
            <v>31</v>
          </cell>
          <cell r="J186">
            <v>2</v>
          </cell>
          <cell r="K186">
            <v>155.95238095238096</v>
          </cell>
          <cell r="L186">
            <v>0</v>
          </cell>
          <cell r="M186">
            <v>5520</v>
          </cell>
          <cell r="N186">
            <v>48972</v>
          </cell>
          <cell r="O186">
            <v>2</v>
          </cell>
          <cell r="P186">
            <v>1</v>
          </cell>
          <cell r="Q186">
            <v>1</v>
          </cell>
          <cell r="R186">
            <v>7</v>
          </cell>
          <cell r="S186">
            <v>50</v>
          </cell>
          <cell r="T186">
            <v>119.04761904761905</v>
          </cell>
          <cell r="U186">
            <v>1749</v>
          </cell>
          <cell r="V186">
            <v>119.04761904761905</v>
          </cell>
          <cell r="W186">
            <v>28</v>
          </cell>
          <cell r="X186">
            <v>376</v>
          </cell>
          <cell r="Y186">
            <v>18</v>
          </cell>
          <cell r="Z186">
            <v>12</v>
          </cell>
          <cell r="AA186" t="str">
            <v>9122300.png</v>
          </cell>
          <cell r="AB186">
            <v>20</v>
          </cell>
          <cell r="AC186">
            <v>5602</v>
          </cell>
          <cell r="AD186">
            <v>72.317298668155971</v>
          </cell>
        </row>
        <row r="187">
          <cell r="A187">
            <v>9122332</v>
          </cell>
          <cell r="B187" t="str">
            <v>影袭·斩第3段</v>
          </cell>
          <cell r="C187" t="str">
            <v>影袭·斩第3段</v>
          </cell>
          <cell r="D187">
            <v>1</v>
          </cell>
          <cell r="E187">
            <v>54</v>
          </cell>
          <cell r="F187" t="str">
            <v>第32级，共造成157.1%点伤害</v>
          </cell>
          <cell r="G187">
            <v>3</v>
          </cell>
          <cell r="H187">
            <v>3</v>
          </cell>
          <cell r="I187">
            <v>32</v>
          </cell>
          <cell r="J187">
            <v>2</v>
          </cell>
          <cell r="K187">
            <v>157.14285714285714</v>
          </cell>
          <cell r="L187">
            <v>0</v>
          </cell>
          <cell r="M187">
            <v>5440</v>
          </cell>
          <cell r="N187">
            <v>56790</v>
          </cell>
          <cell r="O187">
            <v>2</v>
          </cell>
          <cell r="P187">
            <v>1</v>
          </cell>
          <cell r="Q187">
            <v>1</v>
          </cell>
          <cell r="R187">
            <v>7</v>
          </cell>
          <cell r="S187">
            <v>50</v>
          </cell>
          <cell r="T187">
            <v>119.04761904761905</v>
          </cell>
          <cell r="U187">
            <v>1893</v>
          </cell>
          <cell r="V187">
            <v>119.04761904761905</v>
          </cell>
          <cell r="W187">
            <v>30</v>
          </cell>
          <cell r="X187">
            <v>406</v>
          </cell>
          <cell r="Y187">
            <v>18</v>
          </cell>
          <cell r="Z187">
            <v>12</v>
          </cell>
          <cell r="AA187" t="str">
            <v>9122300.png</v>
          </cell>
          <cell r="AB187">
            <v>20</v>
          </cell>
          <cell r="AC187">
            <v>5602</v>
          </cell>
          <cell r="AD187">
            <v>84.084039765094801</v>
          </cell>
        </row>
        <row r="188">
          <cell r="A188">
            <v>9122333</v>
          </cell>
          <cell r="B188" t="str">
            <v>影袭·斩第3段</v>
          </cell>
          <cell r="C188" t="str">
            <v>影袭·斩第3段</v>
          </cell>
          <cell r="D188">
            <v>1</v>
          </cell>
          <cell r="E188">
            <v>55</v>
          </cell>
          <cell r="F188" t="str">
            <v>第33级，共造成158.3%点伤害</v>
          </cell>
          <cell r="G188">
            <v>3</v>
          </cell>
          <cell r="H188">
            <v>3</v>
          </cell>
          <cell r="I188">
            <v>33</v>
          </cell>
          <cell r="J188">
            <v>2</v>
          </cell>
          <cell r="K188">
            <v>158.33333333333334</v>
          </cell>
          <cell r="L188">
            <v>0</v>
          </cell>
          <cell r="M188">
            <v>5360</v>
          </cell>
          <cell r="N188">
            <v>62944</v>
          </cell>
          <cell r="O188">
            <v>2</v>
          </cell>
          <cell r="P188">
            <v>1</v>
          </cell>
          <cell r="Q188">
            <v>1</v>
          </cell>
          <cell r="R188">
            <v>7</v>
          </cell>
          <cell r="S188">
            <v>50</v>
          </cell>
          <cell r="T188">
            <v>119.04761904761905</v>
          </cell>
          <cell r="U188">
            <v>1967</v>
          </cell>
          <cell r="V188">
            <v>119.04761904761905</v>
          </cell>
          <cell r="W188">
            <v>32</v>
          </cell>
          <cell r="X188">
            <v>438</v>
          </cell>
          <cell r="Y188">
            <v>18</v>
          </cell>
          <cell r="Z188">
            <v>13</v>
          </cell>
          <cell r="AA188" t="str">
            <v>9122300.png</v>
          </cell>
          <cell r="AB188">
            <v>20</v>
          </cell>
          <cell r="AC188">
            <v>5602</v>
          </cell>
          <cell r="AD188">
            <v>97.722913361046224</v>
          </cell>
        </row>
        <row r="189">
          <cell r="A189">
            <v>9122334</v>
          </cell>
          <cell r="B189" t="str">
            <v>影袭·斩第3段</v>
          </cell>
          <cell r="C189" t="str">
            <v>影袭·斩第3段</v>
          </cell>
          <cell r="D189">
            <v>1</v>
          </cell>
          <cell r="E189">
            <v>57</v>
          </cell>
          <cell r="F189" t="str">
            <v>第34级，共造成159.5%点伤害</v>
          </cell>
          <cell r="G189">
            <v>3</v>
          </cell>
          <cell r="H189">
            <v>3</v>
          </cell>
          <cell r="I189">
            <v>34</v>
          </cell>
          <cell r="J189">
            <v>2</v>
          </cell>
          <cell r="K189">
            <v>159.52380952380952</v>
          </cell>
          <cell r="L189">
            <v>0</v>
          </cell>
          <cell r="M189">
            <v>5280</v>
          </cell>
          <cell r="N189">
            <v>72046</v>
          </cell>
          <cell r="O189">
            <v>2</v>
          </cell>
          <cell r="P189">
            <v>1</v>
          </cell>
          <cell r="Q189">
            <v>1</v>
          </cell>
          <cell r="R189">
            <v>7</v>
          </cell>
          <cell r="S189">
            <v>50</v>
          </cell>
          <cell r="T189">
            <v>119.04761904761905</v>
          </cell>
          <cell r="U189">
            <v>2119</v>
          </cell>
          <cell r="V189">
            <v>119.04761904761905</v>
          </cell>
          <cell r="W189">
            <v>34</v>
          </cell>
          <cell r="X189">
            <v>472</v>
          </cell>
          <cell r="Y189">
            <v>18</v>
          </cell>
          <cell r="Z189">
            <v>14</v>
          </cell>
          <cell r="AA189" t="str">
            <v>9122300.png</v>
          </cell>
          <cell r="AB189">
            <v>20</v>
          </cell>
          <cell r="AC189">
            <v>5602</v>
          </cell>
          <cell r="AD189">
            <v>113.52678117962634</v>
          </cell>
        </row>
        <row r="190">
          <cell r="A190">
            <v>9122335</v>
          </cell>
          <cell r="B190" t="str">
            <v>影袭·斩第3段</v>
          </cell>
          <cell r="C190" t="str">
            <v>影袭·斩第3段</v>
          </cell>
          <cell r="D190">
            <v>1</v>
          </cell>
          <cell r="E190">
            <v>58</v>
          </cell>
          <cell r="F190" t="str">
            <v>第35级，共造成160.7%点伤害</v>
          </cell>
          <cell r="G190">
            <v>3</v>
          </cell>
          <cell r="H190">
            <v>3</v>
          </cell>
          <cell r="I190">
            <v>35</v>
          </cell>
          <cell r="J190">
            <v>2</v>
          </cell>
          <cell r="K190">
            <v>160.71428571428572</v>
          </cell>
          <cell r="L190">
            <v>0</v>
          </cell>
          <cell r="M190">
            <v>5200</v>
          </cell>
          <cell r="N190">
            <v>79128</v>
          </cell>
          <cell r="O190">
            <v>2</v>
          </cell>
          <cell r="P190">
            <v>1</v>
          </cell>
          <cell r="Q190">
            <v>1</v>
          </cell>
          <cell r="R190">
            <v>7</v>
          </cell>
          <cell r="S190">
            <v>50</v>
          </cell>
          <cell r="T190">
            <v>119.04761904761905</v>
          </cell>
          <cell r="U190">
            <v>2198</v>
          </cell>
          <cell r="V190">
            <v>119.04761904761905</v>
          </cell>
          <cell r="W190">
            <v>36</v>
          </cell>
          <cell r="X190">
            <v>508</v>
          </cell>
          <cell r="Y190">
            <v>18</v>
          </cell>
          <cell r="Z190">
            <v>15</v>
          </cell>
          <cell r="AA190" t="str">
            <v>9122300.png</v>
          </cell>
          <cell r="AB190">
            <v>20</v>
          </cell>
          <cell r="AC190">
            <v>5602</v>
          </cell>
          <cell r="AD190">
            <v>131.8337150407161</v>
          </cell>
        </row>
        <row r="191">
          <cell r="A191">
            <v>9122336</v>
          </cell>
          <cell r="B191" t="str">
            <v>影袭·斩第3段</v>
          </cell>
          <cell r="C191" t="str">
            <v>影袭·斩第3段</v>
          </cell>
          <cell r="D191">
            <v>1</v>
          </cell>
          <cell r="E191">
            <v>60</v>
          </cell>
          <cell r="F191" t="str">
            <v>第36级，共造成161.9%点伤害</v>
          </cell>
          <cell r="G191">
            <v>3</v>
          </cell>
          <cell r="H191">
            <v>3</v>
          </cell>
          <cell r="I191">
            <v>36</v>
          </cell>
          <cell r="J191">
            <v>2</v>
          </cell>
          <cell r="K191">
            <v>161.9047619047619</v>
          </cell>
          <cell r="L191">
            <v>0</v>
          </cell>
          <cell r="M191">
            <v>5120</v>
          </cell>
          <cell r="N191">
            <v>91962</v>
          </cell>
          <cell r="O191">
            <v>2</v>
          </cell>
          <cell r="P191">
            <v>1</v>
          </cell>
          <cell r="Q191">
            <v>1</v>
          </cell>
          <cell r="R191">
            <v>7</v>
          </cell>
          <cell r="S191">
            <v>50</v>
          </cell>
          <cell r="T191">
            <v>119.04761904761905</v>
          </cell>
          <cell r="U191">
            <v>2358</v>
          </cell>
          <cell r="V191">
            <v>119.04761904761905</v>
          </cell>
          <cell r="W191">
            <v>39</v>
          </cell>
          <cell r="X191">
            <v>547</v>
          </cell>
          <cell r="Y191">
            <v>18</v>
          </cell>
          <cell r="Z191">
            <v>16</v>
          </cell>
          <cell r="AA191" t="str">
            <v>9122300.png</v>
          </cell>
          <cell r="AB191">
            <v>20</v>
          </cell>
          <cell r="AC191">
            <v>5602</v>
          </cell>
          <cell r="AD191">
            <v>153.03390218742106</v>
          </cell>
        </row>
        <row r="192">
          <cell r="A192">
            <v>9122337</v>
          </cell>
          <cell r="B192" t="str">
            <v>影袭·斩第3段</v>
          </cell>
          <cell r="C192" t="str">
            <v>影袭·斩第3段</v>
          </cell>
          <cell r="D192">
            <v>1</v>
          </cell>
          <cell r="E192">
            <v>61</v>
          </cell>
          <cell r="F192" t="str">
            <v>第37级，共造成163.1%点伤害</v>
          </cell>
          <cell r="G192">
            <v>3</v>
          </cell>
          <cell r="H192">
            <v>3</v>
          </cell>
          <cell r="I192">
            <v>37</v>
          </cell>
          <cell r="J192">
            <v>2</v>
          </cell>
          <cell r="K192">
            <v>163.0952380952381</v>
          </cell>
          <cell r="L192">
            <v>0</v>
          </cell>
          <cell r="M192">
            <v>5040</v>
          </cell>
          <cell r="N192">
            <v>102480</v>
          </cell>
          <cell r="O192">
            <v>2</v>
          </cell>
          <cell r="P192">
            <v>1</v>
          </cell>
          <cell r="Q192">
            <v>1</v>
          </cell>
          <cell r="R192">
            <v>7</v>
          </cell>
          <cell r="S192">
            <v>50</v>
          </cell>
          <cell r="T192">
            <v>119.04761904761905</v>
          </cell>
          <cell r="U192">
            <v>2440</v>
          </cell>
          <cell r="V192">
            <v>119.04761904761905</v>
          </cell>
          <cell r="W192">
            <v>42</v>
          </cell>
          <cell r="X192">
            <v>589</v>
          </cell>
          <cell r="Y192">
            <v>18</v>
          </cell>
          <cell r="Z192">
            <v>17</v>
          </cell>
          <cell r="AA192" t="str">
            <v>9122300.png</v>
          </cell>
          <cell r="AB192">
            <v>20</v>
          </cell>
          <cell r="AC192">
            <v>5602</v>
          </cell>
          <cell r="AD192">
            <v>177.57759614021001</v>
          </cell>
        </row>
        <row r="193">
          <cell r="A193">
            <v>9122338</v>
          </cell>
          <cell r="B193" t="str">
            <v>影袭·斩第3段</v>
          </cell>
          <cell r="C193" t="str">
            <v>影袭·斩第3段</v>
          </cell>
          <cell r="D193">
            <v>1</v>
          </cell>
          <cell r="E193">
            <v>62</v>
          </cell>
          <cell r="F193" t="str">
            <v>第38级，共造成164.3%点伤害</v>
          </cell>
          <cell r="G193">
            <v>3</v>
          </cell>
          <cell r="H193">
            <v>3</v>
          </cell>
          <cell r="I193">
            <v>38</v>
          </cell>
          <cell r="J193">
            <v>2</v>
          </cell>
          <cell r="K193">
            <v>164.28571428571428</v>
          </cell>
          <cell r="L193">
            <v>0</v>
          </cell>
          <cell r="M193">
            <v>4960</v>
          </cell>
          <cell r="N193">
            <v>113580</v>
          </cell>
          <cell r="O193">
            <v>2</v>
          </cell>
          <cell r="P193">
            <v>1</v>
          </cell>
          <cell r="Q193">
            <v>1</v>
          </cell>
          <cell r="R193">
            <v>7</v>
          </cell>
          <cell r="S193">
            <v>50</v>
          </cell>
          <cell r="T193">
            <v>119.04761904761905</v>
          </cell>
          <cell r="U193">
            <v>2524</v>
          </cell>
          <cell r="V193">
            <v>119.04761904761905</v>
          </cell>
          <cell r="W193">
            <v>45</v>
          </cell>
          <cell r="X193">
            <v>634</v>
          </cell>
          <cell r="Y193">
            <v>18</v>
          </cell>
          <cell r="Z193">
            <v>18</v>
          </cell>
          <cell r="AA193" t="str">
            <v>9122300.png</v>
          </cell>
          <cell r="AB193">
            <v>20</v>
          </cell>
          <cell r="AC193">
            <v>5602</v>
          </cell>
          <cell r="AD193">
            <v>205.98427022719392</v>
          </cell>
        </row>
        <row r="194">
          <cell r="A194">
            <v>9122339</v>
          </cell>
          <cell r="B194" t="str">
            <v>影袭·斩第3段</v>
          </cell>
          <cell r="C194" t="str">
            <v>影袭·斩第3段</v>
          </cell>
          <cell r="D194">
            <v>1</v>
          </cell>
          <cell r="E194">
            <v>64</v>
          </cell>
          <cell r="F194" t="str">
            <v>第39级，共造成165.5%点伤害</v>
          </cell>
          <cell r="G194">
            <v>3</v>
          </cell>
          <cell r="H194">
            <v>3</v>
          </cell>
          <cell r="I194">
            <v>39</v>
          </cell>
          <cell r="J194">
            <v>2</v>
          </cell>
          <cell r="K194">
            <v>165.47619047619048</v>
          </cell>
          <cell r="L194">
            <v>0</v>
          </cell>
          <cell r="M194">
            <v>4880</v>
          </cell>
          <cell r="N194">
            <v>129360</v>
          </cell>
          <cell r="O194">
            <v>2</v>
          </cell>
          <cell r="P194">
            <v>1</v>
          </cell>
          <cell r="Q194">
            <v>1</v>
          </cell>
          <cell r="R194">
            <v>7</v>
          </cell>
          <cell r="S194">
            <v>50</v>
          </cell>
          <cell r="T194">
            <v>119.04761904761905</v>
          </cell>
          <cell r="U194">
            <v>2695</v>
          </cell>
          <cell r="V194">
            <v>119.04761904761905</v>
          </cell>
          <cell r="W194">
            <v>48</v>
          </cell>
          <cell r="X194">
            <v>682</v>
          </cell>
          <cell r="Y194">
            <v>18</v>
          </cell>
          <cell r="Z194">
            <v>20</v>
          </cell>
          <cell r="AA194" t="str">
            <v>9122300.png</v>
          </cell>
          <cell r="AB194">
            <v>20</v>
          </cell>
          <cell r="AC194">
            <v>5602</v>
          </cell>
          <cell r="AD194">
            <v>238.85315441388576</v>
          </cell>
        </row>
        <row r="195">
          <cell r="A195">
            <v>9122340</v>
          </cell>
          <cell r="B195" t="str">
            <v>影袭·斩第3段</v>
          </cell>
          <cell r="C195" t="str">
            <v>影袭·斩第3段</v>
          </cell>
          <cell r="D195">
            <v>1</v>
          </cell>
          <cell r="E195">
            <v>65</v>
          </cell>
          <cell r="F195" t="str">
            <v>第40级，共造成166.7%点伤害</v>
          </cell>
          <cell r="G195">
            <v>3</v>
          </cell>
          <cell r="H195">
            <v>3</v>
          </cell>
          <cell r="I195">
            <v>40</v>
          </cell>
          <cell r="J195">
            <v>2</v>
          </cell>
          <cell r="K195">
            <v>166.66666666666669</v>
          </cell>
          <cell r="L195">
            <v>0</v>
          </cell>
          <cell r="M195">
            <v>4800</v>
          </cell>
          <cell r="N195">
            <v>141933</v>
          </cell>
          <cell r="O195">
            <v>2</v>
          </cell>
          <cell r="P195">
            <v>1</v>
          </cell>
          <cell r="Q195">
            <v>1</v>
          </cell>
          <cell r="R195">
            <v>7</v>
          </cell>
          <cell r="S195">
            <v>50</v>
          </cell>
          <cell r="T195">
            <v>119.04761904761905</v>
          </cell>
          <cell r="U195">
            <v>2783</v>
          </cell>
          <cell r="V195">
            <v>119.04761904761905</v>
          </cell>
          <cell r="W195">
            <v>51</v>
          </cell>
          <cell r="X195">
            <v>733</v>
          </cell>
          <cell r="Y195">
            <v>18</v>
          </cell>
          <cell r="Z195">
            <v>21</v>
          </cell>
          <cell r="AA195" t="str">
            <v>9122300.png</v>
          </cell>
          <cell r="AB195">
            <v>20</v>
          </cell>
          <cell r="AC195">
            <v>5602</v>
          </cell>
          <cell r="AD195">
            <v>276.8753630180301</v>
          </cell>
        </row>
        <row r="196">
          <cell r="A196">
            <v>9122341</v>
          </cell>
          <cell r="B196" t="str">
            <v>影袭·斩第3段</v>
          </cell>
          <cell r="C196" t="str">
            <v>影袭·斩第3段</v>
          </cell>
          <cell r="D196">
            <v>1</v>
          </cell>
          <cell r="E196">
            <v>67</v>
          </cell>
          <cell r="F196" t="str">
            <v>第41级，共造成167.9%点伤害</v>
          </cell>
          <cell r="G196">
            <v>3</v>
          </cell>
          <cell r="H196">
            <v>3</v>
          </cell>
          <cell r="I196">
            <v>41</v>
          </cell>
          <cell r="J196">
            <v>2</v>
          </cell>
          <cell r="K196">
            <v>167.85714285714286</v>
          </cell>
          <cell r="L196">
            <v>0</v>
          </cell>
          <cell r="M196">
            <v>4720</v>
          </cell>
          <cell r="N196">
            <v>162965</v>
          </cell>
          <cell r="O196">
            <v>2</v>
          </cell>
          <cell r="P196">
            <v>1</v>
          </cell>
          <cell r="Q196">
            <v>1</v>
          </cell>
          <cell r="R196">
            <v>7</v>
          </cell>
          <cell r="S196">
            <v>50</v>
          </cell>
          <cell r="T196">
            <v>119.04761904761905</v>
          </cell>
          <cell r="U196">
            <v>2963</v>
          </cell>
          <cell r="V196">
            <v>119.04761904761905</v>
          </cell>
          <cell r="W196">
            <v>55</v>
          </cell>
          <cell r="X196">
            <v>788</v>
          </cell>
          <cell r="Y196">
            <v>18</v>
          </cell>
          <cell r="Z196">
            <v>22</v>
          </cell>
          <cell r="AA196" t="str">
            <v>9122300.png</v>
          </cell>
          <cell r="AB196">
            <v>20</v>
          </cell>
          <cell r="AC196">
            <v>5602</v>
          </cell>
          <cell r="AD196">
            <v>320.84785186108957</v>
          </cell>
        </row>
        <row r="197">
          <cell r="A197">
            <v>9122342</v>
          </cell>
          <cell r="B197" t="str">
            <v>影袭·斩第3段</v>
          </cell>
          <cell r="C197" t="str">
            <v>影袭·斩第3段</v>
          </cell>
          <cell r="D197">
            <v>1</v>
          </cell>
          <cell r="E197">
            <v>68</v>
          </cell>
          <cell r="F197" t="str">
            <v>第42级，共造成169%点伤害</v>
          </cell>
          <cell r="G197">
            <v>3</v>
          </cell>
          <cell r="H197">
            <v>3</v>
          </cell>
          <cell r="I197">
            <v>42</v>
          </cell>
          <cell r="J197">
            <v>2</v>
          </cell>
          <cell r="K197">
            <v>169.04761904761904</v>
          </cell>
          <cell r="L197">
            <v>0</v>
          </cell>
          <cell r="M197">
            <v>4640</v>
          </cell>
          <cell r="N197">
            <v>177132</v>
          </cell>
          <cell r="O197">
            <v>2</v>
          </cell>
          <cell r="P197">
            <v>1</v>
          </cell>
          <cell r="Q197">
            <v>1</v>
          </cell>
          <cell r="R197">
            <v>7</v>
          </cell>
          <cell r="S197">
            <v>50</v>
          </cell>
          <cell r="T197">
            <v>119.04761904761905</v>
          </cell>
          <cell r="U197">
            <v>3054</v>
          </cell>
          <cell r="V197">
            <v>119.04761904761905</v>
          </cell>
          <cell r="W197">
            <v>58</v>
          </cell>
          <cell r="X197">
            <v>846</v>
          </cell>
          <cell r="Y197">
            <v>18</v>
          </cell>
          <cell r="Z197">
            <v>24</v>
          </cell>
          <cell r="AA197" t="str">
            <v>9122300.png</v>
          </cell>
          <cell r="AB197">
            <v>20</v>
          </cell>
          <cell r="AC197">
            <v>5602</v>
          </cell>
          <cell r="AD197">
            <v>371.68947896952648</v>
          </cell>
        </row>
        <row r="198">
          <cell r="A198">
            <v>9122343</v>
          </cell>
          <cell r="B198" t="str">
            <v>影袭·斩第3段</v>
          </cell>
          <cell r="C198" t="str">
            <v>影袭·斩第3段</v>
          </cell>
          <cell r="D198">
            <v>1</v>
          </cell>
          <cell r="E198">
            <v>70</v>
          </cell>
          <cell r="F198" t="str">
            <v>第43级，共造成170.2%点伤害</v>
          </cell>
          <cell r="G198">
            <v>3</v>
          </cell>
          <cell r="H198">
            <v>3</v>
          </cell>
          <cell r="I198">
            <v>43</v>
          </cell>
          <cell r="J198">
            <v>2</v>
          </cell>
          <cell r="K198">
            <v>170.23809523809524</v>
          </cell>
          <cell r="L198">
            <v>0</v>
          </cell>
          <cell r="M198">
            <v>4560</v>
          </cell>
          <cell r="N198">
            <v>204246</v>
          </cell>
          <cell r="O198">
            <v>2</v>
          </cell>
          <cell r="P198">
            <v>1</v>
          </cell>
          <cell r="Q198">
            <v>1</v>
          </cell>
          <cell r="R198">
            <v>7</v>
          </cell>
          <cell r="S198">
            <v>50</v>
          </cell>
          <cell r="T198">
            <v>119.04761904761905</v>
          </cell>
          <cell r="U198">
            <v>3242</v>
          </cell>
          <cell r="V198">
            <v>119.04761904761905</v>
          </cell>
          <cell r="W198">
            <v>63</v>
          </cell>
          <cell r="X198">
            <v>909</v>
          </cell>
          <cell r="Y198">
            <v>18</v>
          </cell>
          <cell r="Z198">
            <v>26</v>
          </cell>
          <cell r="AA198" t="str">
            <v>9122300.png</v>
          </cell>
          <cell r="AB198">
            <v>20</v>
          </cell>
          <cell r="AC198">
            <v>5602</v>
          </cell>
          <cell r="AD198">
            <v>430.45948377509148</v>
          </cell>
        </row>
        <row r="199">
          <cell r="A199">
            <v>9122344</v>
          </cell>
          <cell r="B199" t="str">
            <v>影袭·斩第3段</v>
          </cell>
          <cell r="C199" t="str">
            <v>影袭·斩第3段</v>
          </cell>
          <cell r="D199">
            <v>1</v>
          </cell>
          <cell r="E199">
            <v>71</v>
          </cell>
          <cell r="F199" t="str">
            <v>第44级，共造成171.4%点伤害</v>
          </cell>
          <cell r="G199">
            <v>3</v>
          </cell>
          <cell r="H199">
            <v>3</v>
          </cell>
          <cell r="I199">
            <v>44</v>
          </cell>
          <cell r="J199">
            <v>2</v>
          </cell>
          <cell r="K199">
            <v>171.42857142857144</v>
          </cell>
          <cell r="L199">
            <v>0</v>
          </cell>
          <cell r="M199">
            <v>4480</v>
          </cell>
          <cell r="N199">
            <v>223646</v>
          </cell>
          <cell r="O199">
            <v>2</v>
          </cell>
          <cell r="P199">
            <v>1</v>
          </cell>
          <cell r="Q199">
            <v>1</v>
          </cell>
          <cell r="R199">
            <v>7</v>
          </cell>
          <cell r="S199">
            <v>50</v>
          </cell>
          <cell r="T199">
            <v>119.04761904761905</v>
          </cell>
          <cell r="U199">
            <v>3338</v>
          </cell>
          <cell r="V199">
            <v>119.04761904761905</v>
          </cell>
          <cell r="W199">
            <v>67</v>
          </cell>
          <cell r="X199">
            <v>976</v>
          </cell>
          <cell r="Y199">
            <v>18</v>
          </cell>
          <cell r="Z199">
            <v>27</v>
          </cell>
          <cell r="AA199" t="str">
            <v>9122300.png</v>
          </cell>
          <cell r="AB199">
            <v>20</v>
          </cell>
          <cell r="AC199">
            <v>5602</v>
          </cell>
          <cell r="AD199">
            <v>498.37874665282482</v>
          </cell>
        </row>
        <row r="200">
          <cell r="A200">
            <v>9122345</v>
          </cell>
          <cell r="B200" t="str">
            <v>影袭·斩第3段</v>
          </cell>
          <cell r="C200" t="str">
            <v>影袭·斩第3段</v>
          </cell>
          <cell r="D200">
            <v>1</v>
          </cell>
          <cell r="E200">
            <v>73</v>
          </cell>
          <cell r="F200" t="str">
            <v>第45级，共造成172.6%点伤害</v>
          </cell>
          <cell r="G200">
            <v>3</v>
          </cell>
          <cell r="H200">
            <v>3</v>
          </cell>
          <cell r="I200">
            <v>45</v>
          </cell>
          <cell r="J200">
            <v>2</v>
          </cell>
          <cell r="K200">
            <v>172.61904761904762</v>
          </cell>
          <cell r="L200">
            <v>0</v>
          </cell>
          <cell r="M200">
            <v>4400</v>
          </cell>
          <cell r="N200">
            <v>254448</v>
          </cell>
          <cell r="O200">
            <v>2</v>
          </cell>
          <cell r="P200">
            <v>1</v>
          </cell>
          <cell r="Q200">
            <v>1</v>
          </cell>
          <cell r="R200">
            <v>7</v>
          </cell>
          <cell r="S200">
            <v>50</v>
          </cell>
          <cell r="T200">
            <v>119.04761904761905</v>
          </cell>
          <cell r="U200">
            <v>3534</v>
          </cell>
          <cell r="V200">
            <v>119.04761904761905</v>
          </cell>
          <cell r="W200">
            <v>72</v>
          </cell>
          <cell r="X200">
            <v>1048</v>
          </cell>
          <cell r="Y200">
            <v>18</v>
          </cell>
          <cell r="Z200">
            <v>29</v>
          </cell>
          <cell r="AA200" t="str">
            <v>9122300.png</v>
          </cell>
          <cell r="AB200">
            <v>20</v>
          </cell>
          <cell r="AC200">
            <v>5602</v>
          </cell>
          <cell r="AD200">
            <v>576.85424447184187</v>
          </cell>
        </row>
        <row r="201">
          <cell r="A201">
            <v>9122346</v>
          </cell>
          <cell r="B201" t="str">
            <v>影袭·斩第3段</v>
          </cell>
          <cell r="C201" t="str">
            <v>影袭·斩第3段</v>
          </cell>
          <cell r="D201">
            <v>1</v>
          </cell>
          <cell r="E201">
            <v>74</v>
          </cell>
          <cell r="F201" t="str">
            <v>第46级，共造成173.8%点伤害</v>
          </cell>
          <cell r="G201">
            <v>3</v>
          </cell>
          <cell r="H201">
            <v>3</v>
          </cell>
          <cell r="I201">
            <v>46</v>
          </cell>
          <cell r="J201">
            <v>2</v>
          </cell>
          <cell r="K201">
            <v>173.8095238095238</v>
          </cell>
          <cell r="L201">
            <v>0</v>
          </cell>
          <cell r="M201">
            <v>4320</v>
          </cell>
          <cell r="N201">
            <v>279818</v>
          </cell>
          <cell r="O201">
            <v>2</v>
          </cell>
          <cell r="P201">
            <v>1</v>
          </cell>
          <cell r="Q201">
            <v>1</v>
          </cell>
          <cell r="R201">
            <v>7</v>
          </cell>
          <cell r="S201">
            <v>50</v>
          </cell>
          <cell r="T201">
            <v>119.04761904761905</v>
          </cell>
          <cell r="U201">
            <v>3634</v>
          </cell>
          <cell r="V201">
            <v>119.04761904761905</v>
          </cell>
          <cell r="W201">
            <v>77</v>
          </cell>
          <cell r="X201">
            <v>1125</v>
          </cell>
          <cell r="Y201">
            <v>18</v>
          </cell>
          <cell r="Z201">
            <v>31</v>
          </cell>
          <cell r="AA201" t="str">
            <v>9122300.png</v>
          </cell>
          <cell r="AB201">
            <v>20</v>
          </cell>
          <cell r="AC201">
            <v>5602</v>
          </cell>
          <cell r="AD201">
            <v>667.50717964200942</v>
          </cell>
        </row>
        <row r="202">
          <cell r="A202">
            <v>9122347</v>
          </cell>
          <cell r="B202" t="str">
            <v>影袭·斩第3段</v>
          </cell>
          <cell r="C202" t="str">
            <v>影袭·斩第3段</v>
          </cell>
          <cell r="D202">
            <v>1</v>
          </cell>
          <cell r="E202">
            <v>76</v>
          </cell>
          <cell r="F202" t="str">
            <v>第47级，共造成175%点伤害</v>
          </cell>
          <cell r="G202">
            <v>3</v>
          </cell>
          <cell r="H202">
            <v>3</v>
          </cell>
          <cell r="I202">
            <v>47</v>
          </cell>
          <cell r="J202">
            <v>2</v>
          </cell>
          <cell r="K202">
            <v>175</v>
          </cell>
          <cell r="L202">
            <v>0</v>
          </cell>
          <cell r="M202">
            <v>4240</v>
          </cell>
          <cell r="N202">
            <v>314716</v>
          </cell>
          <cell r="O202">
            <v>2</v>
          </cell>
          <cell r="P202">
            <v>1</v>
          </cell>
          <cell r="Q202">
            <v>1</v>
          </cell>
          <cell r="R202">
            <v>7</v>
          </cell>
          <cell r="S202">
            <v>50</v>
          </cell>
          <cell r="T202">
            <v>119.04761904761905</v>
          </cell>
          <cell r="U202">
            <v>3838</v>
          </cell>
          <cell r="V202">
            <v>119.04761904761905</v>
          </cell>
          <cell r="W202">
            <v>82</v>
          </cell>
          <cell r="X202">
            <v>1207</v>
          </cell>
          <cell r="Y202">
            <v>18</v>
          </cell>
          <cell r="Z202">
            <v>33</v>
          </cell>
          <cell r="AA202" t="str">
            <v>9122300.png</v>
          </cell>
          <cell r="AB202">
            <v>20</v>
          </cell>
          <cell r="AC202">
            <v>5602</v>
          </cell>
          <cell r="AD202">
            <v>772.20533109481289</v>
          </cell>
        </row>
        <row r="203">
          <cell r="A203">
            <v>9122348</v>
          </cell>
          <cell r="B203" t="str">
            <v>影袭·斩第3段</v>
          </cell>
          <cell r="C203" t="str">
            <v>影袭·斩第3段</v>
          </cell>
          <cell r="D203">
            <v>1</v>
          </cell>
          <cell r="E203">
            <v>77</v>
          </cell>
          <cell r="F203" t="str">
            <v>第48级，共造成176.2%点伤害</v>
          </cell>
          <cell r="G203">
            <v>3</v>
          </cell>
          <cell r="H203">
            <v>3</v>
          </cell>
          <cell r="I203">
            <v>48</v>
          </cell>
          <cell r="J203">
            <v>2</v>
          </cell>
          <cell r="K203">
            <v>176.1904761904762</v>
          </cell>
          <cell r="L203">
            <v>0</v>
          </cell>
          <cell r="M203">
            <v>4160</v>
          </cell>
          <cell r="N203">
            <v>346896</v>
          </cell>
          <cell r="O203">
            <v>2</v>
          </cell>
          <cell r="P203">
            <v>1</v>
          </cell>
          <cell r="Q203">
            <v>1</v>
          </cell>
          <cell r="R203">
            <v>7</v>
          </cell>
          <cell r="S203">
            <v>50</v>
          </cell>
          <cell r="T203">
            <v>119.04761904761905</v>
          </cell>
          <cell r="U203">
            <v>3942</v>
          </cell>
          <cell r="V203">
            <v>119.04761904761905</v>
          </cell>
          <cell r="W203">
            <v>88</v>
          </cell>
          <cell r="X203">
            <v>1295</v>
          </cell>
          <cell r="Y203">
            <v>18</v>
          </cell>
          <cell r="Z203">
            <v>36</v>
          </cell>
          <cell r="AA203" t="str">
            <v>9122300.png</v>
          </cell>
          <cell r="AB203">
            <v>20</v>
          </cell>
          <cell r="AC203">
            <v>5602</v>
          </cell>
          <cell r="AD203">
            <v>893.10025708716933</v>
          </cell>
        </row>
        <row r="204">
          <cell r="A204">
            <v>9122349</v>
          </cell>
          <cell r="B204" t="str">
            <v>影袭·斩第3段</v>
          </cell>
          <cell r="C204" t="str">
            <v>影袭·斩第3段</v>
          </cell>
          <cell r="D204">
            <v>1</v>
          </cell>
          <cell r="E204">
            <v>79</v>
          </cell>
          <cell r="F204" t="str">
            <v>第49级，共造成177.4%点伤害</v>
          </cell>
          <cell r="G204">
            <v>3</v>
          </cell>
          <cell r="H204">
            <v>3</v>
          </cell>
          <cell r="I204">
            <v>49</v>
          </cell>
          <cell r="J204">
            <v>2</v>
          </cell>
          <cell r="K204">
            <v>177.38095238095238</v>
          </cell>
          <cell r="L204">
            <v>0</v>
          </cell>
          <cell r="M204">
            <v>4080</v>
          </cell>
          <cell r="N204">
            <v>390476</v>
          </cell>
          <cell r="O204">
            <v>2</v>
          </cell>
          <cell r="P204">
            <v>1</v>
          </cell>
          <cell r="Q204">
            <v>1</v>
          </cell>
          <cell r="R204">
            <v>7</v>
          </cell>
          <cell r="S204">
            <v>50</v>
          </cell>
          <cell r="T204">
            <v>119.04761904761905</v>
          </cell>
          <cell r="U204">
            <v>4154</v>
          </cell>
          <cell r="V204">
            <v>119.04761904761905</v>
          </cell>
          <cell r="W204">
            <v>94</v>
          </cell>
          <cell r="X204">
            <v>1389</v>
          </cell>
          <cell r="Y204">
            <v>18</v>
          </cell>
          <cell r="Z204">
            <v>38</v>
          </cell>
          <cell r="AA204" t="str">
            <v>9122300.png</v>
          </cell>
          <cell r="AB204">
            <v>20</v>
          </cell>
          <cell r="AC204">
            <v>5602</v>
          </cell>
          <cell r="AD204">
            <v>1032.6700732087068</v>
          </cell>
        </row>
        <row r="205">
          <cell r="A205">
            <v>9122350</v>
          </cell>
          <cell r="B205" t="str">
            <v>影袭·斩第3段</v>
          </cell>
          <cell r="C205" t="str">
            <v>影袭·斩第3段</v>
          </cell>
          <cell r="D205">
            <v>1</v>
          </cell>
          <cell r="E205">
            <v>80</v>
          </cell>
          <cell r="F205" t="str">
            <v>第50级，共造成178.6%点伤害</v>
          </cell>
          <cell r="G205">
            <v>3</v>
          </cell>
          <cell r="H205">
            <v>3</v>
          </cell>
          <cell r="I205">
            <v>50</v>
          </cell>
          <cell r="J205">
            <v>2</v>
          </cell>
          <cell r="K205">
            <v>178.57142857142858</v>
          </cell>
          <cell r="L205">
            <v>0</v>
          </cell>
          <cell r="M205">
            <v>4000</v>
          </cell>
          <cell r="N205">
            <v>430462</v>
          </cell>
          <cell r="O205">
            <v>2</v>
          </cell>
          <cell r="P205">
            <v>1</v>
          </cell>
          <cell r="Q205">
            <v>1</v>
          </cell>
          <cell r="R205">
            <v>7</v>
          </cell>
          <cell r="S205">
            <v>50</v>
          </cell>
          <cell r="T205">
            <v>119.04761904761905</v>
          </cell>
          <cell r="U205">
            <v>4262</v>
          </cell>
          <cell r="V205">
            <v>119.04761904761905</v>
          </cell>
          <cell r="W205">
            <v>101</v>
          </cell>
          <cell r="X205">
            <v>1490</v>
          </cell>
          <cell r="Y205">
            <v>18</v>
          </cell>
          <cell r="Z205">
            <v>41</v>
          </cell>
          <cell r="AA205" t="str">
            <v>9122300.png</v>
          </cell>
          <cell r="AB205">
            <v>20</v>
          </cell>
          <cell r="AC205">
            <v>5602</v>
          </cell>
          <cell r="AD205">
            <v>1193.7686362792215</v>
          </cell>
        </row>
        <row r="206">
          <cell r="A206">
            <v>1</v>
          </cell>
          <cell r="B206" t="str">
            <v>影袭·斩</v>
          </cell>
          <cell r="C206" t="str">
            <v>影袭·斩第4段</v>
          </cell>
          <cell r="D206">
            <v>1</v>
          </cell>
          <cell r="E206">
            <v>4</v>
          </cell>
          <cell r="F206" t="str">
            <v>第0级，共造成178.6%点伤害</v>
          </cell>
          <cell r="G206">
            <v>0</v>
          </cell>
          <cell r="H206">
            <v>4</v>
          </cell>
          <cell r="I206">
            <v>0</v>
          </cell>
          <cell r="J206">
            <v>2</v>
          </cell>
          <cell r="K206">
            <v>29.761904761904763</v>
          </cell>
          <cell r="L206">
            <v>0</v>
          </cell>
          <cell r="M206">
            <v>8000</v>
          </cell>
          <cell r="N206">
            <v>0</v>
          </cell>
          <cell r="O206">
            <v>2</v>
          </cell>
          <cell r="P206">
            <v>6</v>
          </cell>
          <cell r="Q206">
            <v>1</v>
          </cell>
          <cell r="R206">
            <v>9</v>
          </cell>
          <cell r="S206">
            <v>50</v>
          </cell>
          <cell r="T206">
            <v>29.761904761904763</v>
          </cell>
          <cell r="U206">
            <v>68</v>
          </cell>
          <cell r="V206">
            <v>178.57142857142858</v>
          </cell>
          <cell r="W206">
            <v>0</v>
          </cell>
          <cell r="X206">
            <v>0</v>
          </cell>
          <cell r="Y206">
            <v>18</v>
          </cell>
          <cell r="Z206">
            <v>0</v>
          </cell>
          <cell r="AA206" t="str">
            <v>9122400.png</v>
          </cell>
          <cell r="AB206">
            <v>3</v>
          </cell>
          <cell r="AC206">
            <v>5603</v>
          </cell>
          <cell r="AD206">
            <v>1.8218828571428578</v>
          </cell>
        </row>
        <row r="207">
          <cell r="A207">
            <v>9122401</v>
          </cell>
          <cell r="B207" t="str">
            <v>影袭·斩第4段</v>
          </cell>
          <cell r="C207" t="str">
            <v>影袭·斩第4段</v>
          </cell>
          <cell r="D207">
            <v>1</v>
          </cell>
          <cell r="E207">
            <v>4</v>
          </cell>
          <cell r="F207" t="str">
            <v>第1级，共造成178.6%点伤害</v>
          </cell>
          <cell r="G207">
            <v>4</v>
          </cell>
          <cell r="H207">
            <v>4</v>
          </cell>
          <cell r="I207">
            <v>1</v>
          </cell>
          <cell r="J207">
            <v>2</v>
          </cell>
          <cell r="K207">
            <v>29.761904761904763</v>
          </cell>
          <cell r="L207">
            <v>0</v>
          </cell>
          <cell r="M207">
            <v>8000</v>
          </cell>
          <cell r="N207">
            <v>408</v>
          </cell>
          <cell r="O207">
            <v>2</v>
          </cell>
          <cell r="P207">
            <v>6</v>
          </cell>
          <cell r="Q207">
            <v>1</v>
          </cell>
          <cell r="R207">
            <v>9</v>
          </cell>
          <cell r="S207">
            <v>50</v>
          </cell>
          <cell r="T207">
            <v>29.761904761904763</v>
          </cell>
          <cell r="U207">
            <v>68</v>
          </cell>
          <cell r="V207">
            <v>178.57142857142858</v>
          </cell>
          <cell r="W207">
            <v>6</v>
          </cell>
          <cell r="X207">
            <v>6</v>
          </cell>
          <cell r="Y207">
            <v>18</v>
          </cell>
          <cell r="Z207">
            <v>0</v>
          </cell>
          <cell r="AA207" t="str">
            <v>9122400.png</v>
          </cell>
          <cell r="AB207">
            <v>3</v>
          </cell>
          <cell r="AC207">
            <v>5603</v>
          </cell>
          <cell r="AD207">
            <v>2.0741895585914008</v>
          </cell>
        </row>
        <row r="208">
          <cell r="A208">
            <v>9122402</v>
          </cell>
          <cell r="B208" t="str">
            <v>影袭·斩第4段</v>
          </cell>
          <cell r="C208" t="str">
            <v>影袭·斩第4段</v>
          </cell>
          <cell r="D208">
            <v>1</v>
          </cell>
          <cell r="E208">
            <v>12</v>
          </cell>
          <cell r="F208" t="str">
            <v>第2级，共造成182.1%点伤害</v>
          </cell>
          <cell r="G208">
            <v>4</v>
          </cell>
          <cell r="H208">
            <v>4</v>
          </cell>
          <cell r="I208">
            <v>2</v>
          </cell>
          <cell r="J208">
            <v>2</v>
          </cell>
          <cell r="K208">
            <v>30.357142857142858</v>
          </cell>
          <cell r="L208">
            <v>0</v>
          </cell>
          <cell r="M208">
            <v>7840</v>
          </cell>
          <cell r="N208">
            <v>812</v>
          </cell>
          <cell r="O208">
            <v>2</v>
          </cell>
          <cell r="P208">
            <v>6</v>
          </cell>
          <cell r="Q208">
            <v>1</v>
          </cell>
          <cell r="R208">
            <v>9</v>
          </cell>
          <cell r="S208">
            <v>50</v>
          </cell>
          <cell r="T208">
            <v>29.761904761904763</v>
          </cell>
          <cell r="U208">
            <v>116</v>
          </cell>
          <cell r="V208">
            <v>178.57142857142858</v>
          </cell>
          <cell r="W208">
            <v>7</v>
          </cell>
          <cell r="X208">
            <v>13</v>
          </cell>
          <cell r="Y208">
            <v>18</v>
          </cell>
          <cell r="Z208">
            <v>0</v>
          </cell>
          <cell r="AA208" t="str">
            <v>9122400.png</v>
          </cell>
          <cell r="AB208">
            <v>3</v>
          </cell>
          <cell r="AC208">
            <v>5603</v>
          </cell>
          <cell r="AD208">
            <v>2.4687754680511911</v>
          </cell>
        </row>
        <row r="209">
          <cell r="A209">
            <v>9122403</v>
          </cell>
          <cell r="B209" t="str">
            <v>影袭·斩第4段</v>
          </cell>
          <cell r="C209" t="str">
            <v>影袭·斩第4段</v>
          </cell>
          <cell r="D209">
            <v>1</v>
          </cell>
          <cell r="E209">
            <v>13</v>
          </cell>
          <cell r="F209" t="str">
            <v>第3级，共造成183.9%点伤害</v>
          </cell>
          <cell r="G209">
            <v>4</v>
          </cell>
          <cell r="H209">
            <v>4</v>
          </cell>
          <cell r="I209">
            <v>3</v>
          </cell>
          <cell r="J209">
            <v>2</v>
          </cell>
          <cell r="K209">
            <v>30.654761904761905</v>
          </cell>
          <cell r="L209">
            <v>0</v>
          </cell>
          <cell r="M209">
            <v>7760</v>
          </cell>
          <cell r="N209">
            <v>854</v>
          </cell>
          <cell r="O209">
            <v>2</v>
          </cell>
          <cell r="P209">
            <v>6</v>
          </cell>
          <cell r="Q209">
            <v>1</v>
          </cell>
          <cell r="R209">
            <v>9</v>
          </cell>
          <cell r="S209">
            <v>50</v>
          </cell>
          <cell r="T209">
            <v>29.761904761904763</v>
          </cell>
          <cell r="U209">
            <v>122</v>
          </cell>
          <cell r="V209">
            <v>178.57142857142858</v>
          </cell>
          <cell r="W209">
            <v>7</v>
          </cell>
          <cell r="X209">
            <v>20</v>
          </cell>
          <cell r="Y209">
            <v>18</v>
          </cell>
          <cell r="Z209">
            <v>0</v>
          </cell>
          <cell r="AA209" t="str">
            <v>9122400.png</v>
          </cell>
          <cell r="AB209">
            <v>3</v>
          </cell>
          <cell r="AC209">
            <v>5603</v>
          </cell>
          <cell r="AD209">
            <v>2.8717697317595303</v>
          </cell>
        </row>
        <row r="210">
          <cell r="A210">
            <v>9122404</v>
          </cell>
          <cell r="B210" t="str">
            <v>影袭·斩第4段</v>
          </cell>
          <cell r="C210" t="str">
            <v>影袭·斩第4段</v>
          </cell>
          <cell r="D210">
            <v>1</v>
          </cell>
          <cell r="E210">
            <v>15</v>
          </cell>
          <cell r="F210" t="str">
            <v>第4级，共造成185.7%点伤害</v>
          </cell>
          <cell r="G210">
            <v>4</v>
          </cell>
          <cell r="H210">
            <v>4</v>
          </cell>
          <cell r="I210">
            <v>4</v>
          </cell>
          <cell r="J210">
            <v>2</v>
          </cell>
          <cell r="K210">
            <v>30.952380952380953</v>
          </cell>
          <cell r="L210">
            <v>0</v>
          </cell>
          <cell r="M210">
            <v>7680</v>
          </cell>
          <cell r="N210">
            <v>1072</v>
          </cell>
          <cell r="O210">
            <v>2</v>
          </cell>
          <cell r="P210">
            <v>6</v>
          </cell>
          <cell r="Q210">
            <v>1</v>
          </cell>
          <cell r="R210">
            <v>9</v>
          </cell>
          <cell r="S210">
            <v>50</v>
          </cell>
          <cell r="T210">
            <v>29.761904761904763</v>
          </cell>
          <cell r="U210">
            <v>134</v>
          </cell>
          <cell r="V210">
            <v>178.57142857142858</v>
          </cell>
          <cell r="W210">
            <v>8</v>
          </cell>
          <cell r="X210">
            <v>28</v>
          </cell>
          <cell r="Y210">
            <v>18</v>
          </cell>
          <cell r="Z210">
            <v>0</v>
          </cell>
          <cell r="AA210" t="str">
            <v>9122400.png</v>
          </cell>
          <cell r="AB210">
            <v>3</v>
          </cell>
          <cell r="AC210">
            <v>5603</v>
          </cell>
          <cell r="AD210">
            <v>3.3390351239404419</v>
          </cell>
        </row>
        <row r="211">
          <cell r="A211">
            <v>9122405</v>
          </cell>
          <cell r="B211" t="str">
            <v>影袭·斩第4段</v>
          </cell>
          <cell r="C211" t="str">
            <v>影袭·斩第4段</v>
          </cell>
          <cell r="D211">
            <v>1</v>
          </cell>
          <cell r="E211">
            <v>16</v>
          </cell>
          <cell r="F211" t="str">
            <v>第5级，共造成187.5%点伤害</v>
          </cell>
          <cell r="G211">
            <v>4</v>
          </cell>
          <cell r="H211">
            <v>4</v>
          </cell>
          <cell r="I211">
            <v>5</v>
          </cell>
          <cell r="J211">
            <v>2</v>
          </cell>
          <cell r="K211">
            <v>31.25</v>
          </cell>
          <cell r="L211">
            <v>0</v>
          </cell>
          <cell r="M211">
            <v>7600</v>
          </cell>
          <cell r="N211">
            <v>1120</v>
          </cell>
          <cell r="O211">
            <v>2</v>
          </cell>
          <cell r="P211">
            <v>6</v>
          </cell>
          <cell r="Q211">
            <v>1</v>
          </cell>
          <cell r="R211">
            <v>9</v>
          </cell>
          <cell r="S211">
            <v>50</v>
          </cell>
          <cell r="T211">
            <v>29.761904761904763</v>
          </cell>
          <cell r="U211">
            <v>140</v>
          </cell>
          <cell r="V211">
            <v>178.57142857142858</v>
          </cell>
          <cell r="W211">
            <v>8</v>
          </cell>
          <cell r="X211">
            <v>36</v>
          </cell>
          <cell r="Y211">
            <v>18</v>
          </cell>
          <cell r="Z211">
            <v>0</v>
          </cell>
          <cell r="AA211" t="str">
            <v>9122400.png</v>
          </cell>
          <cell r="AB211">
            <v>3</v>
          </cell>
          <cell r="AC211">
            <v>5603</v>
          </cell>
          <cell r="AD211">
            <v>3.8806441869099735</v>
          </cell>
        </row>
        <row r="212">
          <cell r="A212">
            <v>9122406</v>
          </cell>
          <cell r="B212" t="str">
            <v>影袭·斩第4段</v>
          </cell>
          <cell r="C212" t="str">
            <v>影袭·斩第4段</v>
          </cell>
          <cell r="D212">
            <v>1</v>
          </cell>
          <cell r="E212">
            <v>18</v>
          </cell>
          <cell r="F212" t="str">
            <v>第6级，共造成189.3%点伤害</v>
          </cell>
          <cell r="G212">
            <v>4</v>
          </cell>
          <cell r="H212">
            <v>4</v>
          </cell>
          <cell r="I212">
            <v>6</v>
          </cell>
          <cell r="J212">
            <v>2</v>
          </cell>
          <cell r="K212">
            <v>31.547619047619047</v>
          </cell>
          <cell r="L212">
            <v>0</v>
          </cell>
          <cell r="M212">
            <v>7520</v>
          </cell>
          <cell r="N212">
            <v>1368</v>
          </cell>
          <cell r="O212">
            <v>2</v>
          </cell>
          <cell r="P212">
            <v>6</v>
          </cell>
          <cell r="Q212">
            <v>1</v>
          </cell>
          <cell r="R212">
            <v>9</v>
          </cell>
          <cell r="S212">
            <v>50</v>
          </cell>
          <cell r="T212">
            <v>29.761904761904763</v>
          </cell>
          <cell r="U212">
            <v>152</v>
          </cell>
          <cell r="V212">
            <v>178.57142857142858</v>
          </cell>
          <cell r="W212">
            <v>9</v>
          </cell>
          <cell r="X212">
            <v>45</v>
          </cell>
          <cell r="Y212">
            <v>18</v>
          </cell>
          <cell r="Z212">
            <v>0</v>
          </cell>
          <cell r="AA212" t="str">
            <v>9122400.png</v>
          </cell>
          <cell r="AB212">
            <v>3</v>
          </cell>
          <cell r="AC212">
            <v>5603</v>
          </cell>
          <cell r="AD212">
            <v>4.5082266613935165</v>
          </cell>
        </row>
        <row r="213">
          <cell r="A213">
            <v>9122407</v>
          </cell>
          <cell r="B213" t="str">
            <v>影袭·斩第4段</v>
          </cell>
          <cell r="C213" t="str">
            <v>影袭·斩第4段</v>
          </cell>
          <cell r="D213">
            <v>1</v>
          </cell>
          <cell r="E213">
            <v>19</v>
          </cell>
          <cell r="F213" t="str">
            <v>第7级，共造成191.1%点伤害</v>
          </cell>
          <cell r="G213">
            <v>4</v>
          </cell>
          <cell r="H213">
            <v>4</v>
          </cell>
          <cell r="I213">
            <v>7</v>
          </cell>
          <cell r="J213">
            <v>2</v>
          </cell>
          <cell r="K213">
            <v>31.845238095238095</v>
          </cell>
          <cell r="L213">
            <v>0</v>
          </cell>
          <cell r="M213">
            <v>7440</v>
          </cell>
          <cell r="N213">
            <v>1422</v>
          </cell>
          <cell r="O213">
            <v>2</v>
          </cell>
          <cell r="P213">
            <v>6</v>
          </cell>
          <cell r="Q213">
            <v>1</v>
          </cell>
          <cell r="R213">
            <v>9</v>
          </cell>
          <cell r="S213">
            <v>50</v>
          </cell>
          <cell r="T213">
            <v>29.761904761904763</v>
          </cell>
          <cell r="U213">
            <v>158</v>
          </cell>
          <cell r="V213">
            <v>178.57142857142858</v>
          </cell>
          <cell r="W213">
            <v>9</v>
          </cell>
          <cell r="X213">
            <v>54</v>
          </cell>
          <cell r="Y213">
            <v>18</v>
          </cell>
          <cell r="Z213">
            <v>0</v>
          </cell>
          <cell r="AA213" t="str">
            <v>9122400.png</v>
          </cell>
          <cell r="AB213">
            <v>3</v>
          </cell>
          <cell r="AC213">
            <v>5603</v>
          </cell>
          <cell r="AD213">
            <v>5.2352076121732969</v>
          </cell>
        </row>
        <row r="214">
          <cell r="A214">
            <v>9122408</v>
          </cell>
          <cell r="B214" t="str">
            <v>影袭·斩第4段</v>
          </cell>
          <cell r="C214" t="str">
            <v>影袭·斩第4段</v>
          </cell>
          <cell r="D214">
            <v>1</v>
          </cell>
          <cell r="E214">
            <v>20</v>
          </cell>
          <cell r="F214" t="str">
            <v>第8级，共造成192.9%点伤害</v>
          </cell>
          <cell r="G214">
            <v>4</v>
          </cell>
          <cell r="H214">
            <v>4</v>
          </cell>
          <cell r="I214">
            <v>8</v>
          </cell>
          <cell r="J214">
            <v>2</v>
          </cell>
          <cell r="K214">
            <v>32.142857142857146</v>
          </cell>
          <cell r="L214">
            <v>0</v>
          </cell>
          <cell r="M214">
            <v>7360</v>
          </cell>
          <cell r="N214">
            <v>1820</v>
          </cell>
          <cell r="O214">
            <v>2</v>
          </cell>
          <cell r="P214">
            <v>6</v>
          </cell>
          <cell r="Q214">
            <v>1</v>
          </cell>
          <cell r="R214">
            <v>9</v>
          </cell>
          <cell r="S214">
            <v>50</v>
          </cell>
          <cell r="T214">
            <v>29.761904761904763</v>
          </cell>
          <cell r="U214">
            <v>182</v>
          </cell>
          <cell r="V214">
            <v>178.57142857142858</v>
          </cell>
          <cell r="W214">
            <v>10</v>
          </cell>
          <cell r="X214">
            <v>64</v>
          </cell>
          <cell r="Y214">
            <v>18</v>
          </cell>
          <cell r="Z214">
            <v>0</v>
          </cell>
          <cell r="AA214" t="str">
            <v>9122400.png</v>
          </cell>
          <cell r="AB214">
            <v>3</v>
          </cell>
          <cell r="AC214">
            <v>5603</v>
          </cell>
          <cell r="AD214">
            <v>6.0770816433773103</v>
          </cell>
        </row>
        <row r="215">
          <cell r="A215">
            <v>9122409</v>
          </cell>
          <cell r="B215" t="str">
            <v>影袭·斩第4段</v>
          </cell>
          <cell r="C215" t="str">
            <v>影袭·斩第4段</v>
          </cell>
          <cell r="D215">
            <v>1</v>
          </cell>
          <cell r="E215">
            <v>22</v>
          </cell>
          <cell r="F215" t="str">
            <v>第9级，共造成194.6%点伤害</v>
          </cell>
          <cell r="G215">
            <v>4</v>
          </cell>
          <cell r="H215">
            <v>4</v>
          </cell>
          <cell r="I215">
            <v>9</v>
          </cell>
          <cell r="J215">
            <v>2</v>
          </cell>
          <cell r="K215">
            <v>32.44047619047619</v>
          </cell>
          <cell r="L215">
            <v>0</v>
          </cell>
          <cell r="M215">
            <v>7280</v>
          </cell>
          <cell r="N215">
            <v>2629</v>
          </cell>
          <cell r="O215">
            <v>2</v>
          </cell>
          <cell r="P215">
            <v>6</v>
          </cell>
          <cell r="Q215">
            <v>1</v>
          </cell>
          <cell r="R215">
            <v>9</v>
          </cell>
          <cell r="S215">
            <v>50</v>
          </cell>
          <cell r="T215">
            <v>29.761904761904763</v>
          </cell>
          <cell r="U215">
            <v>239</v>
          </cell>
          <cell r="V215">
            <v>178.57142857142858</v>
          </cell>
          <cell r="W215">
            <v>11</v>
          </cell>
          <cell r="X215">
            <v>75</v>
          </cell>
          <cell r="Y215">
            <v>18</v>
          </cell>
          <cell r="Z215">
            <v>0</v>
          </cell>
          <cell r="AA215" t="str">
            <v>9122400.png</v>
          </cell>
          <cell r="AB215">
            <v>3</v>
          </cell>
          <cell r="AC215">
            <v>5603</v>
          </cell>
          <cell r="AD215">
            <v>7.0517286323725585</v>
          </cell>
        </row>
        <row r="216">
          <cell r="A216">
            <v>9122410</v>
          </cell>
          <cell r="B216" t="str">
            <v>影袭·斩第4段</v>
          </cell>
          <cell r="C216" t="str">
            <v>影袭·斩第4段</v>
          </cell>
          <cell r="D216">
            <v>1</v>
          </cell>
          <cell r="E216">
            <v>23</v>
          </cell>
          <cell r="F216" t="str">
            <v>第10级，共造成196.4%点伤害</v>
          </cell>
          <cell r="G216">
            <v>4</v>
          </cell>
          <cell r="H216">
            <v>4</v>
          </cell>
          <cell r="I216">
            <v>10</v>
          </cell>
          <cell r="J216">
            <v>2</v>
          </cell>
          <cell r="K216">
            <v>32.738095238095241</v>
          </cell>
          <cell r="L216">
            <v>0</v>
          </cell>
          <cell r="M216">
            <v>7200</v>
          </cell>
          <cell r="N216">
            <v>2970</v>
          </cell>
          <cell r="O216">
            <v>2</v>
          </cell>
          <cell r="P216">
            <v>6</v>
          </cell>
          <cell r="Q216">
            <v>1</v>
          </cell>
          <cell r="R216">
            <v>9</v>
          </cell>
          <cell r="S216">
            <v>50</v>
          </cell>
          <cell r="T216">
            <v>29.761904761904763</v>
          </cell>
          <cell r="U216">
            <v>270</v>
          </cell>
          <cell r="V216">
            <v>178.57142857142858</v>
          </cell>
          <cell r="W216">
            <v>11</v>
          </cell>
          <cell r="X216">
            <v>86</v>
          </cell>
          <cell r="Y216">
            <v>18</v>
          </cell>
          <cell r="Z216">
            <v>0</v>
          </cell>
          <cell r="AA216" t="str">
            <v>9122400.png</v>
          </cell>
          <cell r="AB216">
            <v>3</v>
          </cell>
          <cell r="AC216">
            <v>5603</v>
          </cell>
          <cell r="AD216">
            <v>8.1797772227560941</v>
          </cell>
        </row>
        <row r="217">
          <cell r="A217">
            <v>9122411</v>
          </cell>
          <cell r="B217" t="str">
            <v>影袭·斩第4段</v>
          </cell>
          <cell r="C217" t="str">
            <v>影袭·斩第4段</v>
          </cell>
          <cell r="D217">
            <v>1</v>
          </cell>
          <cell r="E217">
            <v>25</v>
          </cell>
          <cell r="F217" t="str">
            <v>第11级，共造成198.2%点伤害</v>
          </cell>
          <cell r="G217">
            <v>4</v>
          </cell>
          <cell r="H217">
            <v>4</v>
          </cell>
          <cell r="I217">
            <v>11</v>
          </cell>
          <cell r="J217">
            <v>2</v>
          </cell>
          <cell r="K217">
            <v>33.035714285714285</v>
          </cell>
          <cell r="L217">
            <v>0</v>
          </cell>
          <cell r="M217">
            <v>7120</v>
          </cell>
          <cell r="N217">
            <v>4020</v>
          </cell>
          <cell r="O217">
            <v>2</v>
          </cell>
          <cell r="P217">
            <v>6</v>
          </cell>
          <cell r="Q217">
            <v>1</v>
          </cell>
          <cell r="R217">
            <v>9</v>
          </cell>
          <cell r="S217">
            <v>50</v>
          </cell>
          <cell r="T217">
            <v>29.761904761904763</v>
          </cell>
          <cell r="U217">
            <v>335</v>
          </cell>
          <cell r="V217">
            <v>178.57142857142858</v>
          </cell>
          <cell r="W217">
            <v>12</v>
          </cell>
          <cell r="X217">
            <v>98</v>
          </cell>
          <cell r="Y217">
            <v>18</v>
          </cell>
          <cell r="Z217">
            <v>0</v>
          </cell>
          <cell r="AA217" t="str">
            <v>9122400.png</v>
          </cell>
          <cell r="AB217">
            <v>3</v>
          </cell>
          <cell r="AC217">
            <v>5603</v>
          </cell>
          <cell r="AD217">
            <v>9.4850232491209532</v>
          </cell>
        </row>
        <row r="218">
          <cell r="A218">
            <v>9122412</v>
          </cell>
          <cell r="B218" t="str">
            <v>影袭·斩第4段</v>
          </cell>
          <cell r="C218" t="str">
            <v>影袭·斩第4段</v>
          </cell>
          <cell r="D218">
            <v>1</v>
          </cell>
          <cell r="E218">
            <v>26</v>
          </cell>
          <cell r="F218" t="str">
            <v>第12级，共造成200%点伤害</v>
          </cell>
          <cell r="G218">
            <v>4</v>
          </cell>
          <cell r="H218">
            <v>4</v>
          </cell>
          <cell r="I218">
            <v>12</v>
          </cell>
          <cell r="J218">
            <v>2</v>
          </cell>
          <cell r="K218">
            <v>33.333333333333336</v>
          </cell>
          <cell r="L218">
            <v>0</v>
          </cell>
          <cell r="M218">
            <v>7040</v>
          </cell>
          <cell r="N218">
            <v>4810</v>
          </cell>
          <cell r="O218">
            <v>2</v>
          </cell>
          <cell r="P218">
            <v>6</v>
          </cell>
          <cell r="Q218">
            <v>1</v>
          </cell>
          <cell r="R218">
            <v>9</v>
          </cell>
          <cell r="S218">
            <v>50</v>
          </cell>
          <cell r="T218">
            <v>29.761904761904763</v>
          </cell>
          <cell r="U218">
            <v>370</v>
          </cell>
          <cell r="V218">
            <v>178.57142857142858</v>
          </cell>
          <cell r="W218">
            <v>13</v>
          </cell>
          <cell r="X218">
            <v>111</v>
          </cell>
          <cell r="Y218">
            <v>18</v>
          </cell>
          <cell r="Z218">
            <v>0</v>
          </cell>
          <cell r="AA218" t="str">
            <v>9122400.png</v>
          </cell>
          <cell r="AB218">
            <v>3</v>
          </cell>
          <cell r="AC218">
            <v>5603</v>
          </cell>
          <cell r="AD218">
            <v>10.994911336963888</v>
          </cell>
        </row>
        <row r="219">
          <cell r="A219">
            <v>9122413</v>
          </cell>
          <cell r="B219" t="str">
            <v>影袭·斩第4段</v>
          </cell>
          <cell r="C219" t="str">
            <v>影袭·斩第4段</v>
          </cell>
          <cell r="D219">
            <v>1</v>
          </cell>
          <cell r="E219">
            <v>27</v>
          </cell>
          <cell r="F219" t="str">
            <v>第13级，共造成201.8%点伤害</v>
          </cell>
          <cell r="G219">
            <v>4</v>
          </cell>
          <cell r="H219">
            <v>4</v>
          </cell>
          <cell r="I219">
            <v>13</v>
          </cell>
          <cell r="J219">
            <v>2</v>
          </cell>
          <cell r="K219">
            <v>33.63095238095238</v>
          </cell>
          <cell r="L219">
            <v>0</v>
          </cell>
          <cell r="M219">
            <v>6960</v>
          </cell>
          <cell r="N219">
            <v>5684</v>
          </cell>
          <cell r="O219">
            <v>2</v>
          </cell>
          <cell r="P219">
            <v>6</v>
          </cell>
          <cell r="Q219">
            <v>1</v>
          </cell>
          <cell r="R219">
            <v>9</v>
          </cell>
          <cell r="S219">
            <v>50</v>
          </cell>
          <cell r="T219">
            <v>29.761904761904763</v>
          </cell>
          <cell r="U219">
            <v>406</v>
          </cell>
          <cell r="V219">
            <v>178.57142857142858</v>
          </cell>
          <cell r="W219">
            <v>14</v>
          </cell>
          <cell r="X219">
            <v>125</v>
          </cell>
          <cell r="Y219">
            <v>18</v>
          </cell>
          <cell r="Z219">
            <v>0</v>
          </cell>
          <cell r="AA219" t="str">
            <v>9122400.png</v>
          </cell>
          <cell r="AB219">
            <v>3</v>
          </cell>
          <cell r="AC219">
            <v>5603</v>
          </cell>
          <cell r="AD219">
            <v>12.741089150782553</v>
          </cell>
        </row>
        <row r="220">
          <cell r="A220">
            <v>9122414</v>
          </cell>
          <cell r="B220" t="str">
            <v>影袭·斩第4段</v>
          </cell>
          <cell r="C220" t="str">
            <v>影袭·斩第4段</v>
          </cell>
          <cell r="D220">
            <v>1</v>
          </cell>
          <cell r="E220">
            <v>29</v>
          </cell>
          <cell r="F220" t="str">
            <v>第14级，共造成203.6%点伤害</v>
          </cell>
          <cell r="G220">
            <v>4</v>
          </cell>
          <cell r="H220">
            <v>4</v>
          </cell>
          <cell r="I220">
            <v>14</v>
          </cell>
          <cell r="J220">
            <v>2</v>
          </cell>
          <cell r="K220">
            <v>33.928571428571431</v>
          </cell>
          <cell r="L220">
            <v>0</v>
          </cell>
          <cell r="M220">
            <v>6880</v>
          </cell>
          <cell r="N220">
            <v>6748</v>
          </cell>
          <cell r="O220">
            <v>2</v>
          </cell>
          <cell r="P220">
            <v>6</v>
          </cell>
          <cell r="Q220">
            <v>1</v>
          </cell>
          <cell r="R220">
            <v>9</v>
          </cell>
          <cell r="S220">
            <v>50</v>
          </cell>
          <cell r="T220">
            <v>29.761904761904763</v>
          </cell>
          <cell r="U220">
            <v>482</v>
          </cell>
          <cell r="V220">
            <v>178.57142857142858</v>
          </cell>
          <cell r="W220">
            <v>14</v>
          </cell>
          <cell r="X220">
            <v>139</v>
          </cell>
          <cell r="Y220">
            <v>18</v>
          </cell>
          <cell r="Z220">
            <v>0</v>
          </cell>
          <cell r="AA220" t="str">
            <v>9122400.png</v>
          </cell>
          <cell r="AB220">
            <v>3</v>
          </cell>
          <cell r="AC220">
            <v>5603</v>
          </cell>
          <cell r="AD220">
            <v>14.760045175583665</v>
          </cell>
        </row>
        <row r="221">
          <cell r="A221">
            <v>9122415</v>
          </cell>
          <cell r="B221" t="str">
            <v>影袭·斩第4段</v>
          </cell>
          <cell r="C221" t="str">
            <v>影袭·斩第4段</v>
          </cell>
          <cell r="D221">
            <v>1</v>
          </cell>
          <cell r="E221">
            <v>30</v>
          </cell>
          <cell r="F221" t="str">
            <v>第15级，共造成205.4%点伤害</v>
          </cell>
          <cell r="G221">
            <v>4</v>
          </cell>
          <cell r="H221">
            <v>4</v>
          </cell>
          <cell r="I221">
            <v>15</v>
          </cell>
          <cell r="J221">
            <v>2</v>
          </cell>
          <cell r="K221">
            <v>34.226190476190474</v>
          </cell>
          <cell r="L221">
            <v>0</v>
          </cell>
          <cell r="M221">
            <v>6800</v>
          </cell>
          <cell r="N221">
            <v>7830</v>
          </cell>
          <cell r="O221">
            <v>2</v>
          </cell>
          <cell r="P221">
            <v>6</v>
          </cell>
          <cell r="Q221">
            <v>1</v>
          </cell>
          <cell r="R221">
            <v>9</v>
          </cell>
          <cell r="S221">
            <v>50</v>
          </cell>
          <cell r="T221">
            <v>29.761904761904763</v>
          </cell>
          <cell r="U221">
            <v>522</v>
          </cell>
          <cell r="V221">
            <v>178.57142857142858</v>
          </cell>
          <cell r="W221">
            <v>15</v>
          </cell>
          <cell r="X221">
            <v>154</v>
          </cell>
          <cell r="Y221">
            <v>18</v>
          </cell>
          <cell r="Z221">
            <v>0</v>
          </cell>
          <cell r="AA221" t="str">
            <v>9122400.png</v>
          </cell>
          <cell r="AB221">
            <v>3</v>
          </cell>
          <cell r="AC221">
            <v>5603</v>
          </cell>
          <cell r="AD221">
            <v>17.093842538652204</v>
          </cell>
        </row>
        <row r="222">
          <cell r="A222">
            <v>9122416</v>
          </cell>
          <cell r="B222" t="str">
            <v>影袭·斩第4段</v>
          </cell>
          <cell r="C222" t="str">
            <v>影袭·斩第4段</v>
          </cell>
          <cell r="D222">
            <v>1</v>
          </cell>
          <cell r="E222">
            <v>32</v>
          </cell>
          <cell r="F222" t="str">
            <v>第16级，共造成207.1%点伤害</v>
          </cell>
          <cell r="G222">
            <v>4</v>
          </cell>
          <cell r="H222">
            <v>4</v>
          </cell>
          <cell r="I222">
            <v>16</v>
          </cell>
          <cell r="J222">
            <v>2</v>
          </cell>
          <cell r="K222">
            <v>34.523809523809526</v>
          </cell>
          <cell r="L222">
            <v>0</v>
          </cell>
          <cell r="M222">
            <v>6720</v>
          </cell>
          <cell r="N222">
            <v>9696</v>
          </cell>
          <cell r="O222">
            <v>2</v>
          </cell>
          <cell r="P222">
            <v>6</v>
          </cell>
          <cell r="Q222">
            <v>1</v>
          </cell>
          <cell r="R222">
            <v>9</v>
          </cell>
          <cell r="S222">
            <v>50</v>
          </cell>
          <cell r="T222">
            <v>29.761904761904763</v>
          </cell>
          <cell r="U222">
            <v>606</v>
          </cell>
          <cell r="V222">
            <v>178.57142857142858</v>
          </cell>
          <cell r="W222">
            <v>16</v>
          </cell>
          <cell r="X222">
            <v>170</v>
          </cell>
          <cell r="Y222">
            <v>18</v>
          </cell>
          <cell r="Z222">
            <v>0</v>
          </cell>
          <cell r="AA222" t="str">
            <v>9122400.png</v>
          </cell>
          <cell r="AB222">
            <v>3</v>
          </cell>
          <cell r="AC222">
            <v>5603</v>
          </cell>
          <cell r="AD222">
            <v>19.790963240446068</v>
          </cell>
        </row>
        <row r="223">
          <cell r="A223">
            <v>9122417</v>
          </cell>
          <cell r="B223" t="str">
            <v>影袭·斩第4段</v>
          </cell>
          <cell r="C223" t="str">
            <v>影袭·斩第4段</v>
          </cell>
          <cell r="D223">
            <v>1</v>
          </cell>
          <cell r="E223">
            <v>33</v>
          </cell>
          <cell r="F223" t="str">
            <v>第17级，共造成208.9%点伤害</v>
          </cell>
          <cell r="G223">
            <v>4</v>
          </cell>
          <cell r="H223">
            <v>4</v>
          </cell>
          <cell r="I223">
            <v>17</v>
          </cell>
          <cell r="J223">
            <v>2</v>
          </cell>
          <cell r="K223">
            <v>34.821428571428569</v>
          </cell>
          <cell r="L223">
            <v>0</v>
          </cell>
          <cell r="M223">
            <v>6640</v>
          </cell>
          <cell r="N223">
            <v>11718</v>
          </cell>
          <cell r="O223">
            <v>2</v>
          </cell>
          <cell r="P223">
            <v>6</v>
          </cell>
          <cell r="Q223">
            <v>1</v>
          </cell>
          <cell r="R223">
            <v>9</v>
          </cell>
          <cell r="S223">
            <v>50</v>
          </cell>
          <cell r="T223">
            <v>29.761904761904763</v>
          </cell>
          <cell r="U223">
            <v>651</v>
          </cell>
          <cell r="V223">
            <v>178.57142857142858</v>
          </cell>
          <cell r="W223">
            <v>18</v>
          </cell>
          <cell r="X223">
            <v>188</v>
          </cell>
          <cell r="Y223">
            <v>18</v>
          </cell>
          <cell r="Z223">
            <v>0</v>
          </cell>
          <cell r="AA223" t="str">
            <v>9122400.png</v>
          </cell>
          <cell r="AB223">
            <v>3</v>
          </cell>
          <cell r="AC223">
            <v>5603</v>
          </cell>
          <cell r="AD223">
            <v>22.907279301359054</v>
          </cell>
        </row>
        <row r="224">
          <cell r="A224">
            <v>9122418</v>
          </cell>
          <cell r="B224" t="str">
            <v>影袭·斩第4段</v>
          </cell>
          <cell r="C224" t="str">
            <v>影袭·斩第4段</v>
          </cell>
          <cell r="D224">
            <v>1</v>
          </cell>
          <cell r="E224">
            <v>35</v>
          </cell>
          <cell r="F224" t="str">
            <v>第18级，共造成210.7%点伤害</v>
          </cell>
          <cell r="G224">
            <v>4</v>
          </cell>
          <cell r="H224">
            <v>4</v>
          </cell>
          <cell r="I224">
            <v>18</v>
          </cell>
          <cell r="J224">
            <v>2</v>
          </cell>
          <cell r="K224">
            <v>35.11904761904762</v>
          </cell>
          <cell r="L224">
            <v>0</v>
          </cell>
          <cell r="M224">
            <v>6560</v>
          </cell>
          <cell r="N224">
            <v>14117</v>
          </cell>
          <cell r="O224">
            <v>2</v>
          </cell>
          <cell r="P224">
            <v>6</v>
          </cell>
          <cell r="Q224">
            <v>1</v>
          </cell>
          <cell r="R224">
            <v>9</v>
          </cell>
          <cell r="S224">
            <v>50</v>
          </cell>
          <cell r="T224">
            <v>29.761904761904763</v>
          </cell>
          <cell r="U224">
            <v>743</v>
          </cell>
          <cell r="V224">
            <v>178.57142857142858</v>
          </cell>
          <cell r="W224">
            <v>19</v>
          </cell>
          <cell r="X224">
            <v>207</v>
          </cell>
          <cell r="Y224">
            <v>18</v>
          </cell>
          <cell r="Z224">
            <v>8</v>
          </cell>
          <cell r="AA224" t="str">
            <v>9122400.png</v>
          </cell>
          <cell r="AB224">
            <v>3</v>
          </cell>
          <cell r="AC224">
            <v>5603</v>
          </cell>
          <cell r="AD224">
            <v>26.50716978553557</v>
          </cell>
        </row>
        <row r="225">
          <cell r="A225">
            <v>9122419</v>
          </cell>
          <cell r="B225" t="str">
            <v>影袭·斩第4段</v>
          </cell>
          <cell r="C225" t="str">
            <v>影袭·斩第4段</v>
          </cell>
          <cell r="D225">
            <v>1</v>
          </cell>
          <cell r="E225">
            <v>36</v>
          </cell>
          <cell r="F225" t="str">
            <v>第19级，共造成212.5%点伤害</v>
          </cell>
          <cell r="G225">
            <v>4</v>
          </cell>
          <cell r="H225">
            <v>4</v>
          </cell>
          <cell r="I225">
            <v>19</v>
          </cell>
          <cell r="J225">
            <v>2</v>
          </cell>
          <cell r="K225">
            <v>35.416666666666671</v>
          </cell>
          <cell r="L225">
            <v>0</v>
          </cell>
          <cell r="M225">
            <v>6480</v>
          </cell>
          <cell r="N225">
            <v>15820</v>
          </cell>
          <cell r="O225">
            <v>2</v>
          </cell>
          <cell r="P225">
            <v>6</v>
          </cell>
          <cell r="Q225">
            <v>1</v>
          </cell>
          <cell r="R225">
            <v>9</v>
          </cell>
          <cell r="S225">
            <v>50</v>
          </cell>
          <cell r="T225">
            <v>29.761904761904763</v>
          </cell>
          <cell r="U225">
            <v>791</v>
          </cell>
          <cell r="V225">
            <v>178.57142857142858</v>
          </cell>
          <cell r="W225">
            <v>20</v>
          </cell>
          <cell r="X225">
            <v>227</v>
          </cell>
          <cell r="Y225">
            <v>18</v>
          </cell>
          <cell r="Z225">
            <v>8</v>
          </cell>
          <cell r="AA225" t="str">
            <v>9122400.png</v>
          </cell>
          <cell r="AB225">
            <v>3</v>
          </cell>
          <cell r="AC225">
            <v>5603</v>
          </cell>
          <cell r="AD225">
            <v>30.664805480599675</v>
          </cell>
        </row>
        <row r="226">
          <cell r="A226">
            <v>9122420</v>
          </cell>
          <cell r="B226" t="str">
            <v>影袭·斩第4段</v>
          </cell>
          <cell r="C226" t="str">
            <v>影袭·斩第4段</v>
          </cell>
          <cell r="D226">
            <v>1</v>
          </cell>
          <cell r="E226">
            <v>37</v>
          </cell>
          <cell r="F226" t="str">
            <v>第20级，共造成214.3%点伤害</v>
          </cell>
          <cell r="G226">
            <v>4</v>
          </cell>
          <cell r="H226">
            <v>4</v>
          </cell>
          <cell r="I226">
            <v>20</v>
          </cell>
          <cell r="J226">
            <v>2</v>
          </cell>
          <cell r="K226">
            <v>35.714285714285715</v>
          </cell>
          <cell r="L226">
            <v>0</v>
          </cell>
          <cell r="M226">
            <v>6400</v>
          </cell>
          <cell r="N226">
            <v>18502</v>
          </cell>
          <cell r="O226">
            <v>2</v>
          </cell>
          <cell r="P226">
            <v>6</v>
          </cell>
          <cell r="Q226">
            <v>1</v>
          </cell>
          <cell r="R226">
            <v>9</v>
          </cell>
          <cell r="S226">
            <v>50</v>
          </cell>
          <cell r="T226">
            <v>29.761904761904763</v>
          </cell>
          <cell r="U226">
            <v>841</v>
          </cell>
          <cell r="V226">
            <v>178.57142857142858</v>
          </cell>
          <cell r="W226">
            <v>22</v>
          </cell>
          <cell r="X226">
            <v>249</v>
          </cell>
          <cell r="Y226">
            <v>18</v>
          </cell>
          <cell r="Z226">
            <v>9</v>
          </cell>
          <cell r="AA226" t="str">
            <v>9122400.png</v>
          </cell>
          <cell r="AB226">
            <v>3</v>
          </cell>
          <cell r="AC226">
            <v>5603</v>
          </cell>
          <cell r="AD226">
            <v>35.465626246614207</v>
          </cell>
        </row>
        <row r="227">
          <cell r="A227">
            <v>9122421</v>
          </cell>
          <cell r="B227" t="str">
            <v>影袭·斩第4段</v>
          </cell>
          <cell r="C227" t="str">
            <v>影袭·斩第4段</v>
          </cell>
          <cell r="D227">
            <v>1</v>
          </cell>
          <cell r="E227">
            <v>39</v>
          </cell>
          <cell r="F227" t="str">
            <v>第21级，共造成216.1%点伤害</v>
          </cell>
          <cell r="G227">
            <v>4</v>
          </cell>
          <cell r="H227">
            <v>4</v>
          </cell>
          <cell r="I227">
            <v>21</v>
          </cell>
          <cell r="J227">
            <v>2</v>
          </cell>
          <cell r="K227">
            <v>36.011904761904759</v>
          </cell>
          <cell r="L227">
            <v>0</v>
          </cell>
          <cell r="M227">
            <v>6320</v>
          </cell>
          <cell r="N227">
            <v>21712</v>
          </cell>
          <cell r="O227">
            <v>2</v>
          </cell>
          <cell r="P227">
            <v>6</v>
          </cell>
          <cell r="Q227">
            <v>1</v>
          </cell>
          <cell r="R227">
            <v>9</v>
          </cell>
          <cell r="S227">
            <v>50</v>
          </cell>
          <cell r="T227">
            <v>29.761904761904763</v>
          </cell>
          <cell r="U227">
            <v>944</v>
          </cell>
          <cell r="V227">
            <v>178.57142857142858</v>
          </cell>
          <cell r="W227">
            <v>23</v>
          </cell>
          <cell r="X227">
            <v>272</v>
          </cell>
          <cell r="Y227">
            <v>18</v>
          </cell>
          <cell r="Z227">
            <v>10</v>
          </cell>
          <cell r="AA227" t="str">
            <v>9122400.png</v>
          </cell>
          <cell r="AB227">
            <v>3</v>
          </cell>
          <cell r="AC227">
            <v>5603</v>
          </cell>
          <cell r="AD227">
            <v>41.008039760209172</v>
          </cell>
        </row>
        <row r="228">
          <cell r="A228">
            <v>9122422</v>
          </cell>
          <cell r="B228" t="str">
            <v>影袭·斩第4段</v>
          </cell>
          <cell r="C228" t="str">
            <v>影袭·斩第4段</v>
          </cell>
          <cell r="D228">
            <v>1</v>
          </cell>
          <cell r="E228">
            <v>40</v>
          </cell>
          <cell r="F228" t="str">
            <v>第22级，共造成217.9%点伤害</v>
          </cell>
          <cell r="G228">
            <v>4</v>
          </cell>
          <cell r="H228">
            <v>4</v>
          </cell>
          <cell r="I228">
            <v>22</v>
          </cell>
          <cell r="J228">
            <v>2</v>
          </cell>
          <cell r="K228">
            <v>36.30952380952381</v>
          </cell>
          <cell r="L228">
            <v>0</v>
          </cell>
          <cell r="M228">
            <v>6240</v>
          </cell>
          <cell r="N228">
            <v>24950</v>
          </cell>
          <cell r="O228">
            <v>2</v>
          </cell>
          <cell r="P228">
            <v>6</v>
          </cell>
          <cell r="Q228">
            <v>1</v>
          </cell>
          <cell r="R228">
            <v>9</v>
          </cell>
          <cell r="S228">
            <v>50</v>
          </cell>
          <cell r="T228">
            <v>29.761904761904763</v>
          </cell>
          <cell r="U228">
            <v>998</v>
          </cell>
          <cell r="V228">
            <v>178.57142857142858</v>
          </cell>
          <cell r="W228">
            <v>25</v>
          </cell>
          <cell r="X228">
            <v>297</v>
          </cell>
          <cell r="Y228">
            <v>18</v>
          </cell>
          <cell r="Z228">
            <v>10</v>
          </cell>
          <cell r="AA228" t="str">
            <v>9122400.png</v>
          </cell>
          <cell r="AB228">
            <v>3</v>
          </cell>
          <cell r="AC228">
            <v>5603</v>
          </cell>
          <cell r="AD228">
            <v>47.405374641020749</v>
          </cell>
        </row>
        <row r="229">
          <cell r="A229">
            <v>9122423</v>
          </cell>
          <cell r="B229" t="str">
            <v>影袭·斩第4段</v>
          </cell>
          <cell r="C229" t="str">
            <v>影袭·斩第4段</v>
          </cell>
          <cell r="D229">
            <v>1</v>
          </cell>
          <cell r="E229">
            <v>42</v>
          </cell>
          <cell r="F229" t="str">
            <v>第23级，共造成219.6%点伤害</v>
          </cell>
          <cell r="G229">
            <v>4</v>
          </cell>
          <cell r="H229">
            <v>4</v>
          </cell>
          <cell r="I229">
            <v>23</v>
          </cell>
          <cell r="J229">
            <v>2</v>
          </cell>
          <cell r="K229">
            <v>36.607142857142861</v>
          </cell>
          <cell r="L229">
            <v>0</v>
          </cell>
          <cell r="M229">
            <v>6160</v>
          </cell>
          <cell r="N229">
            <v>29970</v>
          </cell>
          <cell r="O229">
            <v>2</v>
          </cell>
          <cell r="P229">
            <v>6</v>
          </cell>
          <cell r="Q229">
            <v>1</v>
          </cell>
          <cell r="R229">
            <v>9</v>
          </cell>
          <cell r="S229">
            <v>50</v>
          </cell>
          <cell r="T229">
            <v>29.761904761904763</v>
          </cell>
          <cell r="U229">
            <v>1110</v>
          </cell>
          <cell r="V229">
            <v>178.57142857142858</v>
          </cell>
          <cell r="W229">
            <v>27</v>
          </cell>
          <cell r="X229">
            <v>324</v>
          </cell>
          <cell r="Y229">
            <v>18</v>
          </cell>
          <cell r="Z229">
            <v>11</v>
          </cell>
          <cell r="AA229" t="str">
            <v>9122400.png</v>
          </cell>
          <cell r="AB229">
            <v>3</v>
          </cell>
          <cell r="AC229">
            <v>5603</v>
          </cell>
          <cell r="AD229">
            <v>54.788125838100335</v>
          </cell>
        </row>
        <row r="230">
          <cell r="A230">
            <v>9122424</v>
          </cell>
          <cell r="B230" t="str">
            <v>影袭·斩第4段</v>
          </cell>
          <cell r="C230" t="str">
            <v>影袭·斩第4段</v>
          </cell>
          <cell r="D230">
            <v>1</v>
          </cell>
          <cell r="E230">
            <v>43</v>
          </cell>
          <cell r="F230" t="str">
            <v>第24级，共造成221.4%点伤害</v>
          </cell>
          <cell r="G230">
            <v>4</v>
          </cell>
          <cell r="H230">
            <v>4</v>
          </cell>
          <cell r="I230">
            <v>24</v>
          </cell>
          <cell r="J230">
            <v>2</v>
          </cell>
          <cell r="K230">
            <v>36.904761904761905</v>
          </cell>
          <cell r="L230">
            <v>0</v>
          </cell>
          <cell r="M230">
            <v>6080</v>
          </cell>
          <cell r="N230">
            <v>33843</v>
          </cell>
          <cell r="O230">
            <v>2</v>
          </cell>
          <cell r="P230">
            <v>6</v>
          </cell>
          <cell r="Q230">
            <v>1</v>
          </cell>
          <cell r="R230">
            <v>9</v>
          </cell>
          <cell r="S230">
            <v>50</v>
          </cell>
          <cell r="T230">
            <v>29.761904761904763</v>
          </cell>
          <cell r="U230">
            <v>1167</v>
          </cell>
          <cell r="V230">
            <v>178.57142857142858</v>
          </cell>
          <cell r="W230">
            <v>29</v>
          </cell>
          <cell r="X230">
            <v>353</v>
          </cell>
          <cell r="Y230">
            <v>18</v>
          </cell>
          <cell r="Z230">
            <v>12</v>
          </cell>
          <cell r="AA230" t="str">
            <v>9122400.png</v>
          </cell>
          <cell r="AB230">
            <v>3</v>
          </cell>
          <cell r="AC230">
            <v>5603</v>
          </cell>
          <cell r="AD230">
            <v>63.306535766371667</v>
          </cell>
        </row>
        <row r="231">
          <cell r="A231">
            <v>9122425</v>
          </cell>
          <cell r="B231" t="str">
            <v>影袭·斩第4段</v>
          </cell>
          <cell r="C231" t="str">
            <v>影袭·斩第4段</v>
          </cell>
          <cell r="D231">
            <v>1</v>
          </cell>
          <cell r="E231">
            <v>45</v>
          </cell>
          <cell r="F231" t="str">
            <v>第25级，共造成223.2%点伤害</v>
          </cell>
          <cell r="G231">
            <v>4</v>
          </cell>
          <cell r="H231">
            <v>4</v>
          </cell>
          <cell r="I231">
            <v>25</v>
          </cell>
          <cell r="J231">
            <v>2</v>
          </cell>
          <cell r="K231">
            <v>37.202380952380956</v>
          </cell>
          <cell r="L231">
            <v>0</v>
          </cell>
          <cell r="M231">
            <v>6000</v>
          </cell>
          <cell r="N231">
            <v>39897</v>
          </cell>
          <cell r="O231">
            <v>2</v>
          </cell>
          <cell r="P231">
            <v>6</v>
          </cell>
          <cell r="Q231">
            <v>1</v>
          </cell>
          <cell r="R231">
            <v>9</v>
          </cell>
          <cell r="S231">
            <v>50</v>
          </cell>
          <cell r="T231">
            <v>29.761904761904763</v>
          </cell>
          <cell r="U231">
            <v>1287</v>
          </cell>
          <cell r="V231">
            <v>178.57142857142858</v>
          </cell>
          <cell r="W231">
            <v>31</v>
          </cell>
          <cell r="X231">
            <v>384</v>
          </cell>
          <cell r="Y231">
            <v>18</v>
          </cell>
          <cell r="Z231">
            <v>13</v>
          </cell>
          <cell r="AA231" t="str">
            <v>9122400.png</v>
          </cell>
          <cell r="AB231">
            <v>3</v>
          </cell>
          <cell r="AC231">
            <v>5603</v>
          </cell>
          <cell r="AD231">
            <v>73.133561123680309</v>
          </cell>
        </row>
        <row r="232">
          <cell r="A232">
            <v>9122426</v>
          </cell>
          <cell r="B232" t="str">
            <v>影袭·斩第4段</v>
          </cell>
          <cell r="C232" t="str">
            <v>影袭·斩第4段</v>
          </cell>
          <cell r="D232">
            <v>1</v>
          </cell>
          <cell r="E232">
            <v>46</v>
          </cell>
          <cell r="F232" t="str">
            <v>第26级，共造成225%点伤害</v>
          </cell>
          <cell r="G232">
            <v>4</v>
          </cell>
          <cell r="H232">
            <v>4</v>
          </cell>
          <cell r="I232">
            <v>26</v>
          </cell>
          <cell r="J232">
            <v>2</v>
          </cell>
          <cell r="K232">
            <v>37.5</v>
          </cell>
          <cell r="L232">
            <v>0</v>
          </cell>
          <cell r="M232">
            <v>5920</v>
          </cell>
          <cell r="N232">
            <v>44517</v>
          </cell>
          <cell r="O232">
            <v>2</v>
          </cell>
          <cell r="P232">
            <v>6</v>
          </cell>
          <cell r="Q232">
            <v>1</v>
          </cell>
          <cell r="R232">
            <v>9</v>
          </cell>
          <cell r="S232">
            <v>50</v>
          </cell>
          <cell r="T232">
            <v>29.761904761904763</v>
          </cell>
          <cell r="U232">
            <v>1349</v>
          </cell>
          <cell r="V232">
            <v>178.57142857142858</v>
          </cell>
          <cell r="W232">
            <v>33</v>
          </cell>
          <cell r="X232">
            <v>417</v>
          </cell>
          <cell r="Y232">
            <v>18</v>
          </cell>
          <cell r="Z232">
            <v>14</v>
          </cell>
          <cell r="AA232" t="str">
            <v>9122400.png</v>
          </cell>
          <cell r="AB232">
            <v>3</v>
          </cell>
          <cell r="AC232">
            <v>5603</v>
          </cell>
          <cell r="AD232">
            <v>84.46828270920868</v>
          </cell>
        </row>
        <row r="233">
          <cell r="A233">
            <v>9122427</v>
          </cell>
          <cell r="B233" t="str">
            <v>影袭·斩第4段</v>
          </cell>
          <cell r="C233" t="str">
            <v>影袭·斩第4段</v>
          </cell>
          <cell r="D233">
            <v>1</v>
          </cell>
          <cell r="E233">
            <v>47</v>
          </cell>
          <cell r="F233" t="str">
            <v>第27级，共造成226.8%点伤害</v>
          </cell>
          <cell r="G233">
            <v>4</v>
          </cell>
          <cell r="H233">
            <v>4</v>
          </cell>
          <cell r="I233">
            <v>27</v>
          </cell>
          <cell r="J233">
            <v>2</v>
          </cell>
          <cell r="K233">
            <v>37.797619047619051</v>
          </cell>
          <cell r="L233">
            <v>0</v>
          </cell>
          <cell r="M233">
            <v>5840</v>
          </cell>
          <cell r="N233">
            <v>49420</v>
          </cell>
          <cell r="O233">
            <v>2</v>
          </cell>
          <cell r="P233">
            <v>6</v>
          </cell>
          <cell r="Q233">
            <v>1</v>
          </cell>
          <cell r="R233">
            <v>9</v>
          </cell>
          <cell r="S233">
            <v>50</v>
          </cell>
          <cell r="T233">
            <v>29.761904761904763</v>
          </cell>
          <cell r="U233">
            <v>1412</v>
          </cell>
          <cell r="V233">
            <v>178.57142857142858</v>
          </cell>
          <cell r="W233">
            <v>35</v>
          </cell>
          <cell r="X233">
            <v>452</v>
          </cell>
          <cell r="Y233">
            <v>18</v>
          </cell>
          <cell r="Z233">
            <v>14</v>
          </cell>
          <cell r="AA233" t="str">
            <v>9122400.png</v>
          </cell>
          <cell r="AB233">
            <v>3</v>
          </cell>
          <cell r="AC233">
            <v>5603</v>
          </cell>
          <cell r="AD233">
            <v>97.539824043561651</v>
          </cell>
        </row>
        <row r="234">
          <cell r="A234">
            <v>9122428</v>
          </cell>
          <cell r="B234" t="str">
            <v>影袭·斩第4段</v>
          </cell>
          <cell r="C234" t="str">
            <v>影袭·斩第4段</v>
          </cell>
          <cell r="D234">
            <v>1</v>
          </cell>
          <cell r="E234">
            <v>49</v>
          </cell>
          <cell r="F234" t="str">
            <v>第28级，共造成228.6%点伤害</v>
          </cell>
          <cell r="G234">
            <v>4</v>
          </cell>
          <cell r="H234">
            <v>4</v>
          </cell>
          <cell r="I234">
            <v>28</v>
          </cell>
          <cell r="J234">
            <v>2</v>
          </cell>
          <cell r="K234">
            <v>38.095238095238095</v>
          </cell>
          <cell r="L234">
            <v>0</v>
          </cell>
          <cell r="M234">
            <v>5760</v>
          </cell>
          <cell r="N234">
            <v>58634</v>
          </cell>
          <cell r="O234">
            <v>2</v>
          </cell>
          <cell r="P234">
            <v>6</v>
          </cell>
          <cell r="Q234">
            <v>1</v>
          </cell>
          <cell r="R234">
            <v>9</v>
          </cell>
          <cell r="S234">
            <v>50</v>
          </cell>
          <cell r="T234">
            <v>29.761904761904763</v>
          </cell>
          <cell r="U234">
            <v>1543</v>
          </cell>
          <cell r="V234">
            <v>178.57142857142858</v>
          </cell>
          <cell r="W234">
            <v>38</v>
          </cell>
          <cell r="X234">
            <v>490</v>
          </cell>
          <cell r="Y234">
            <v>18</v>
          </cell>
          <cell r="Z234">
            <v>16</v>
          </cell>
          <cell r="AA234" t="str">
            <v>9122400.png</v>
          </cell>
          <cell r="AB234">
            <v>3</v>
          </cell>
          <cell r="AC234">
            <v>5603</v>
          </cell>
          <cell r="AD234">
            <v>112.6118543196274</v>
          </cell>
        </row>
        <row r="235">
          <cell r="A235">
            <v>9122429</v>
          </cell>
          <cell r="B235" t="str">
            <v>影袭·斩第4段</v>
          </cell>
          <cell r="C235" t="str">
            <v>影袭·斩第4段</v>
          </cell>
          <cell r="D235">
            <v>1</v>
          </cell>
          <cell r="E235">
            <v>50</v>
          </cell>
          <cell r="F235" t="str">
            <v>第29级，共造成230.4%点伤害</v>
          </cell>
          <cell r="G235">
            <v>4</v>
          </cell>
          <cell r="H235">
            <v>4</v>
          </cell>
          <cell r="I235">
            <v>29</v>
          </cell>
          <cell r="J235">
            <v>2</v>
          </cell>
          <cell r="K235">
            <v>38.392857142857146</v>
          </cell>
          <cell r="L235">
            <v>0</v>
          </cell>
          <cell r="M235">
            <v>5680</v>
          </cell>
          <cell r="N235">
            <v>64400</v>
          </cell>
          <cell r="O235">
            <v>2</v>
          </cell>
          <cell r="P235">
            <v>6</v>
          </cell>
          <cell r="Q235">
            <v>1</v>
          </cell>
          <cell r="R235">
            <v>9</v>
          </cell>
          <cell r="S235">
            <v>50</v>
          </cell>
          <cell r="T235">
            <v>29.761904761904763</v>
          </cell>
          <cell r="U235">
            <v>1610</v>
          </cell>
          <cell r="V235">
            <v>178.57142857142858</v>
          </cell>
          <cell r="W235">
            <v>40</v>
          </cell>
          <cell r="X235">
            <v>530</v>
          </cell>
          <cell r="Y235">
            <v>18</v>
          </cell>
          <cell r="Z235">
            <v>16</v>
          </cell>
          <cell r="AA235" t="str">
            <v>9122400.png</v>
          </cell>
          <cell r="AB235">
            <v>3</v>
          </cell>
          <cell r="AC235">
            <v>5603</v>
          </cell>
          <cell r="AD235">
            <v>129.98776237479029</v>
          </cell>
        </row>
        <row r="236">
          <cell r="A236">
            <v>9122430</v>
          </cell>
          <cell r="B236" t="str">
            <v>影袭·斩第4段</v>
          </cell>
          <cell r="C236" t="str">
            <v>影袭·斩第4段</v>
          </cell>
          <cell r="D236">
            <v>1</v>
          </cell>
          <cell r="E236">
            <v>52</v>
          </cell>
          <cell r="F236" t="str">
            <v>第30级，共造成232.1%点伤害</v>
          </cell>
          <cell r="G236">
            <v>4</v>
          </cell>
          <cell r="H236">
            <v>4</v>
          </cell>
          <cell r="I236">
            <v>30</v>
          </cell>
          <cell r="J236">
            <v>2</v>
          </cell>
          <cell r="K236">
            <v>38.69047619047619</v>
          </cell>
          <cell r="L236">
            <v>0</v>
          </cell>
          <cell r="M236">
            <v>5600</v>
          </cell>
          <cell r="N236">
            <v>75207</v>
          </cell>
          <cell r="O236">
            <v>2</v>
          </cell>
          <cell r="P236">
            <v>6</v>
          </cell>
          <cell r="Q236">
            <v>1</v>
          </cell>
          <cell r="R236">
            <v>9</v>
          </cell>
          <cell r="S236">
            <v>50</v>
          </cell>
          <cell r="T236">
            <v>29.761904761904763</v>
          </cell>
          <cell r="U236">
            <v>1749</v>
          </cell>
          <cell r="V236">
            <v>178.57142857142858</v>
          </cell>
          <cell r="W236">
            <v>43</v>
          </cell>
          <cell r="X236">
            <v>573</v>
          </cell>
          <cell r="Y236">
            <v>18</v>
          </cell>
          <cell r="Z236">
            <v>18</v>
          </cell>
          <cell r="AA236" t="str">
            <v>9122400.png</v>
          </cell>
          <cell r="AB236">
            <v>3</v>
          </cell>
          <cell r="AC236">
            <v>5603</v>
          </cell>
          <cell r="AD236">
            <v>150.01660117942671</v>
          </cell>
        </row>
        <row r="237">
          <cell r="A237">
            <v>9122431</v>
          </cell>
          <cell r="B237" t="str">
            <v>影袭·斩第4段</v>
          </cell>
          <cell r="C237" t="str">
            <v>影袭·斩第4段</v>
          </cell>
          <cell r="D237">
            <v>1</v>
          </cell>
          <cell r="E237">
            <v>53</v>
          </cell>
          <cell r="F237" t="str">
            <v>第31级，共造成233.9%点伤害</v>
          </cell>
          <cell r="G237">
            <v>4</v>
          </cell>
          <cell r="H237">
            <v>4</v>
          </cell>
          <cell r="I237">
            <v>31</v>
          </cell>
          <cell r="J237">
            <v>2</v>
          </cell>
          <cell r="K237">
            <v>38.988095238095241</v>
          </cell>
          <cell r="L237">
            <v>0</v>
          </cell>
          <cell r="M237">
            <v>5520</v>
          </cell>
          <cell r="N237">
            <v>83720</v>
          </cell>
          <cell r="O237">
            <v>2</v>
          </cell>
          <cell r="P237">
            <v>6</v>
          </cell>
          <cell r="Q237">
            <v>1</v>
          </cell>
          <cell r="R237">
            <v>9</v>
          </cell>
          <cell r="S237">
            <v>50</v>
          </cell>
          <cell r="T237">
            <v>29.761904761904763</v>
          </cell>
          <cell r="U237">
            <v>1820</v>
          </cell>
          <cell r="V237">
            <v>178.57142857142858</v>
          </cell>
          <cell r="W237">
            <v>46</v>
          </cell>
          <cell r="X237">
            <v>619</v>
          </cell>
          <cell r="Y237">
            <v>18</v>
          </cell>
          <cell r="Z237">
            <v>19</v>
          </cell>
          <cell r="AA237" t="str">
            <v>9122400.png</v>
          </cell>
          <cell r="AB237">
            <v>3</v>
          </cell>
          <cell r="AC237">
            <v>5603</v>
          </cell>
          <cell r="AD237">
            <v>173.09991702484137</v>
          </cell>
        </row>
        <row r="238">
          <cell r="A238">
            <v>9122432</v>
          </cell>
          <cell r="B238" t="str">
            <v>影袭·斩第4段</v>
          </cell>
          <cell r="C238" t="str">
            <v>影袭·斩第4段</v>
          </cell>
          <cell r="D238">
            <v>1</v>
          </cell>
          <cell r="E238">
            <v>54</v>
          </cell>
          <cell r="F238" t="str">
            <v>第32级，共造成235.7%点伤害</v>
          </cell>
          <cell r="G238">
            <v>4</v>
          </cell>
          <cell r="H238">
            <v>4</v>
          </cell>
          <cell r="I238">
            <v>32</v>
          </cell>
          <cell r="J238">
            <v>2</v>
          </cell>
          <cell r="K238">
            <v>39.285714285714285</v>
          </cell>
          <cell r="L238">
            <v>0</v>
          </cell>
          <cell r="M238">
            <v>5440</v>
          </cell>
          <cell r="N238">
            <v>92757</v>
          </cell>
          <cell r="O238">
            <v>2</v>
          </cell>
          <cell r="P238">
            <v>6</v>
          </cell>
          <cell r="Q238">
            <v>1</v>
          </cell>
          <cell r="R238">
            <v>9</v>
          </cell>
          <cell r="S238">
            <v>50</v>
          </cell>
          <cell r="T238">
            <v>29.761904761904763</v>
          </cell>
          <cell r="U238">
            <v>1893</v>
          </cell>
          <cell r="V238">
            <v>178.57142857142858</v>
          </cell>
          <cell r="W238">
            <v>49</v>
          </cell>
          <cell r="X238">
            <v>668</v>
          </cell>
          <cell r="Y238">
            <v>18</v>
          </cell>
          <cell r="Z238">
            <v>20</v>
          </cell>
          <cell r="AA238" t="str">
            <v>9122400.png</v>
          </cell>
          <cell r="AB238">
            <v>3</v>
          </cell>
          <cell r="AC238">
            <v>5603</v>
          </cell>
          <cell r="AD238">
            <v>199.69959444210014</v>
          </cell>
        </row>
        <row r="239">
          <cell r="A239">
            <v>9122433</v>
          </cell>
          <cell r="B239" t="str">
            <v>影袭·斩第4段</v>
          </cell>
          <cell r="C239" t="str">
            <v>影袭·斩第4段</v>
          </cell>
          <cell r="D239">
            <v>1</v>
          </cell>
          <cell r="E239">
            <v>56</v>
          </cell>
          <cell r="F239" t="str">
            <v>第33级，共造成237.5%点伤害</v>
          </cell>
          <cell r="G239">
            <v>4</v>
          </cell>
          <cell r="H239">
            <v>4</v>
          </cell>
          <cell r="I239">
            <v>33</v>
          </cell>
          <cell r="J239">
            <v>2</v>
          </cell>
          <cell r="K239">
            <v>39.583333333333336</v>
          </cell>
          <cell r="L239">
            <v>0</v>
          </cell>
          <cell r="M239">
            <v>5360</v>
          </cell>
          <cell r="N239">
            <v>108226</v>
          </cell>
          <cell r="O239">
            <v>2</v>
          </cell>
          <cell r="P239">
            <v>6</v>
          </cell>
          <cell r="Q239">
            <v>1</v>
          </cell>
          <cell r="R239">
            <v>9</v>
          </cell>
          <cell r="S239">
            <v>50</v>
          </cell>
          <cell r="T239">
            <v>29.761904761904763</v>
          </cell>
          <cell r="U239">
            <v>2042</v>
          </cell>
          <cell r="V239">
            <v>178.57142857142858</v>
          </cell>
          <cell r="W239">
            <v>53</v>
          </cell>
          <cell r="X239">
            <v>721</v>
          </cell>
          <cell r="Y239">
            <v>18</v>
          </cell>
          <cell r="Z239">
            <v>22</v>
          </cell>
          <cell r="AA239" t="str">
            <v>9122400.png</v>
          </cell>
          <cell r="AB239">
            <v>3</v>
          </cell>
          <cell r="AC239">
            <v>5603</v>
          </cell>
          <cell r="AD239">
            <v>230.34686720818036</v>
          </cell>
        </row>
        <row r="240">
          <cell r="A240">
            <v>9122434</v>
          </cell>
          <cell r="B240" t="str">
            <v>影袭·斩第4段</v>
          </cell>
          <cell r="C240" t="str">
            <v>影袭·斩第4段</v>
          </cell>
          <cell r="D240">
            <v>1</v>
          </cell>
          <cell r="E240">
            <v>57</v>
          </cell>
          <cell r="F240" t="str">
            <v>第34级，共造成239.3%点伤害</v>
          </cell>
          <cell r="G240">
            <v>4</v>
          </cell>
          <cell r="H240">
            <v>4</v>
          </cell>
          <cell r="I240">
            <v>34</v>
          </cell>
          <cell r="J240">
            <v>2</v>
          </cell>
          <cell r="K240">
            <v>39.88095238095238</v>
          </cell>
          <cell r="L240">
            <v>0</v>
          </cell>
          <cell r="M240">
            <v>5280</v>
          </cell>
          <cell r="N240">
            <v>120783</v>
          </cell>
          <cell r="O240">
            <v>2</v>
          </cell>
          <cell r="P240">
            <v>6</v>
          </cell>
          <cell r="Q240">
            <v>1</v>
          </cell>
          <cell r="R240">
            <v>9</v>
          </cell>
          <cell r="S240">
            <v>50</v>
          </cell>
          <cell r="T240">
            <v>29.761904761904763</v>
          </cell>
          <cell r="U240">
            <v>2119</v>
          </cell>
          <cell r="V240">
            <v>178.57142857142858</v>
          </cell>
          <cell r="W240">
            <v>57</v>
          </cell>
          <cell r="X240">
            <v>778</v>
          </cell>
          <cell r="Y240">
            <v>18</v>
          </cell>
          <cell r="Z240">
            <v>23</v>
          </cell>
          <cell r="AA240" t="str">
            <v>9122400.png</v>
          </cell>
          <cell r="AB240">
            <v>3</v>
          </cell>
          <cell r="AC240">
            <v>5603</v>
          </cell>
          <cell r="AD240">
            <v>265.65266796032563</v>
          </cell>
        </row>
        <row r="241">
          <cell r="A241">
            <v>9122435</v>
          </cell>
          <cell r="B241" t="str">
            <v>影袭·斩第4段</v>
          </cell>
          <cell r="C241" t="str">
            <v>影袭·斩第4段</v>
          </cell>
          <cell r="D241">
            <v>1</v>
          </cell>
          <cell r="E241">
            <v>59</v>
          </cell>
          <cell r="F241" t="str">
            <v>第35级，共造成241.1%点伤害</v>
          </cell>
          <cell r="G241">
            <v>4</v>
          </cell>
          <cell r="H241">
            <v>4</v>
          </cell>
          <cell r="I241">
            <v>35</v>
          </cell>
          <cell r="J241">
            <v>2</v>
          </cell>
          <cell r="K241">
            <v>40.178571428571431</v>
          </cell>
          <cell r="L241">
            <v>0</v>
          </cell>
          <cell r="M241">
            <v>5200</v>
          </cell>
          <cell r="N241">
            <v>138897</v>
          </cell>
          <cell r="O241">
            <v>2</v>
          </cell>
          <cell r="P241">
            <v>6</v>
          </cell>
          <cell r="Q241">
            <v>1</v>
          </cell>
          <cell r="R241">
            <v>9</v>
          </cell>
          <cell r="S241">
            <v>50</v>
          </cell>
          <cell r="T241">
            <v>29.761904761904763</v>
          </cell>
          <cell r="U241">
            <v>2277</v>
          </cell>
          <cell r="V241">
            <v>178.57142857142858</v>
          </cell>
          <cell r="W241">
            <v>61</v>
          </cell>
          <cell r="X241">
            <v>839</v>
          </cell>
          <cell r="Y241">
            <v>18</v>
          </cell>
          <cell r="Z241">
            <v>25</v>
          </cell>
          <cell r="AA241" t="str">
            <v>9122400.png</v>
          </cell>
          <cell r="AB241">
            <v>3</v>
          </cell>
          <cell r="AC241">
            <v>5603</v>
          </cell>
          <cell r="AD241">
            <v>306.31951435931097</v>
          </cell>
        </row>
        <row r="242">
          <cell r="A242">
            <v>9122436</v>
          </cell>
          <cell r="B242" t="str">
            <v>影袭·斩第4段</v>
          </cell>
          <cell r="C242" t="str">
            <v>影袭·斩第4段</v>
          </cell>
          <cell r="D242">
            <v>1</v>
          </cell>
          <cell r="E242">
            <v>60</v>
          </cell>
          <cell r="F242" t="str">
            <v>第36级，共造成242.9%点伤害</v>
          </cell>
          <cell r="G242">
            <v>4</v>
          </cell>
          <cell r="H242">
            <v>4</v>
          </cell>
          <cell r="I242">
            <v>36</v>
          </cell>
          <cell r="J242">
            <v>2</v>
          </cell>
          <cell r="K242">
            <v>40.476190476190474</v>
          </cell>
          <cell r="L242">
            <v>0</v>
          </cell>
          <cell r="M242">
            <v>5120</v>
          </cell>
          <cell r="N242">
            <v>150912</v>
          </cell>
          <cell r="O242">
            <v>2</v>
          </cell>
          <cell r="P242">
            <v>6</v>
          </cell>
          <cell r="Q242">
            <v>1</v>
          </cell>
          <cell r="R242">
            <v>9</v>
          </cell>
          <cell r="S242">
            <v>50</v>
          </cell>
          <cell r="T242">
            <v>29.761904761904763</v>
          </cell>
          <cell r="U242">
            <v>2358</v>
          </cell>
          <cell r="V242">
            <v>178.57142857142858</v>
          </cell>
          <cell r="W242">
            <v>64</v>
          </cell>
          <cell r="X242">
            <v>903</v>
          </cell>
          <cell r="Y242">
            <v>18</v>
          </cell>
          <cell r="Z242">
            <v>26</v>
          </cell>
          <cell r="AA242" t="str">
            <v>9122400.png</v>
          </cell>
          <cell r="AB242">
            <v>3</v>
          </cell>
          <cell r="AC242">
            <v>5603</v>
          </cell>
          <cell r="AD242">
            <v>353.15515889404867</v>
          </cell>
        </row>
        <row r="243">
          <cell r="A243">
            <v>9122437</v>
          </cell>
          <cell r="B243" t="str">
            <v>影袭·斩第4段</v>
          </cell>
          <cell r="C243" t="str">
            <v>影袭·斩第4段</v>
          </cell>
          <cell r="D243">
            <v>1</v>
          </cell>
          <cell r="E243">
            <v>62</v>
          </cell>
          <cell r="F243" t="str">
            <v>第37级，共造成244.6%点伤害</v>
          </cell>
          <cell r="G243">
            <v>4</v>
          </cell>
          <cell r="H243">
            <v>4</v>
          </cell>
          <cell r="I243">
            <v>37</v>
          </cell>
          <cell r="J243">
            <v>2</v>
          </cell>
          <cell r="K243">
            <v>40.773809523809526</v>
          </cell>
          <cell r="L243">
            <v>0</v>
          </cell>
          <cell r="M243">
            <v>5040</v>
          </cell>
          <cell r="N243">
            <v>174156</v>
          </cell>
          <cell r="O243">
            <v>2</v>
          </cell>
          <cell r="P243">
            <v>6</v>
          </cell>
          <cell r="Q243">
            <v>1</v>
          </cell>
          <cell r="R243">
            <v>9</v>
          </cell>
          <cell r="S243">
            <v>50</v>
          </cell>
          <cell r="T243">
            <v>29.761904761904763</v>
          </cell>
          <cell r="U243">
            <v>2524</v>
          </cell>
          <cell r="V243">
            <v>178.57142857142858</v>
          </cell>
          <cell r="W243">
            <v>69</v>
          </cell>
          <cell r="X243">
            <v>972</v>
          </cell>
          <cell r="Y243">
            <v>18</v>
          </cell>
          <cell r="Z243">
            <v>28</v>
          </cell>
          <cell r="AA243" t="str">
            <v>9122400.png</v>
          </cell>
          <cell r="AB243">
            <v>3</v>
          </cell>
          <cell r="AC243">
            <v>5603</v>
          </cell>
          <cell r="AD243">
            <v>407.08826284972668</v>
          </cell>
        </row>
        <row r="244">
          <cell r="A244">
            <v>9122438</v>
          </cell>
          <cell r="B244" t="str">
            <v>影袭·斩第4段</v>
          </cell>
          <cell r="C244" t="str">
            <v>影袭·斩第4段</v>
          </cell>
          <cell r="D244">
            <v>1</v>
          </cell>
          <cell r="E244">
            <v>63</v>
          </cell>
          <cell r="F244" t="str">
            <v>第38级，共造成246.4%点伤害</v>
          </cell>
          <cell r="G244">
            <v>4</v>
          </cell>
          <cell r="H244">
            <v>4</v>
          </cell>
          <cell r="I244">
            <v>38</v>
          </cell>
          <cell r="J244">
            <v>2</v>
          </cell>
          <cell r="K244">
            <v>41.071428571428569</v>
          </cell>
          <cell r="L244">
            <v>0</v>
          </cell>
          <cell r="M244">
            <v>4960</v>
          </cell>
          <cell r="N244">
            <v>193066</v>
          </cell>
          <cell r="O244">
            <v>2</v>
          </cell>
          <cell r="P244">
            <v>6</v>
          </cell>
          <cell r="Q244">
            <v>1</v>
          </cell>
          <cell r="R244">
            <v>9</v>
          </cell>
          <cell r="S244">
            <v>50</v>
          </cell>
          <cell r="T244">
            <v>29.761904761904763</v>
          </cell>
          <cell r="U244">
            <v>2609</v>
          </cell>
          <cell r="V244">
            <v>178.57142857142858</v>
          </cell>
          <cell r="W244">
            <v>74</v>
          </cell>
          <cell r="X244">
            <v>1046</v>
          </cell>
          <cell r="Y244">
            <v>18</v>
          </cell>
          <cell r="Z244">
            <v>30</v>
          </cell>
          <cell r="AA244" t="str">
            <v>9122400.png</v>
          </cell>
          <cell r="AB244">
            <v>3</v>
          </cell>
          <cell r="AC244">
            <v>5603</v>
          </cell>
          <cell r="AD244">
            <v>469.18639329527502</v>
          </cell>
        </row>
        <row r="245">
          <cell r="A245">
            <v>9122439</v>
          </cell>
          <cell r="B245" t="str">
            <v>影袭·斩第4段</v>
          </cell>
          <cell r="C245" t="str">
            <v>影袭·斩第4段</v>
          </cell>
          <cell r="D245">
            <v>1</v>
          </cell>
          <cell r="E245">
            <v>64</v>
          </cell>
          <cell r="F245" t="str">
            <v>第39级，共造成248.2%点伤害</v>
          </cell>
          <cell r="G245">
            <v>4</v>
          </cell>
          <cell r="H245">
            <v>4</v>
          </cell>
          <cell r="I245">
            <v>39</v>
          </cell>
          <cell r="J245">
            <v>2</v>
          </cell>
          <cell r="K245">
            <v>41.36904761904762</v>
          </cell>
          <cell r="L245">
            <v>0</v>
          </cell>
          <cell r="M245">
            <v>4880</v>
          </cell>
          <cell r="N245">
            <v>212905</v>
          </cell>
          <cell r="O245">
            <v>2</v>
          </cell>
          <cell r="P245">
            <v>6</v>
          </cell>
          <cell r="Q245">
            <v>1</v>
          </cell>
          <cell r="R245">
            <v>9</v>
          </cell>
          <cell r="S245">
            <v>50</v>
          </cell>
          <cell r="T245">
            <v>29.761904761904763</v>
          </cell>
          <cell r="U245">
            <v>2695</v>
          </cell>
          <cell r="V245">
            <v>178.57142857142858</v>
          </cell>
          <cell r="W245">
            <v>79</v>
          </cell>
          <cell r="X245">
            <v>1125</v>
          </cell>
          <cell r="Y245">
            <v>18</v>
          </cell>
          <cell r="Z245">
            <v>32</v>
          </cell>
          <cell r="AA245" t="str">
            <v>9122400.png</v>
          </cell>
          <cell r="AB245">
            <v>3</v>
          </cell>
          <cell r="AC245">
            <v>5603</v>
          </cell>
          <cell r="AD245">
            <v>540.67668590052313</v>
          </cell>
        </row>
        <row r="246">
          <cell r="A246">
            <v>9122440</v>
          </cell>
          <cell r="B246" t="str">
            <v>影袭·斩第4段</v>
          </cell>
          <cell r="C246" t="str">
            <v>影袭·斩第4段</v>
          </cell>
          <cell r="D246">
            <v>1</v>
          </cell>
          <cell r="E246">
            <v>66</v>
          </cell>
          <cell r="F246" t="str">
            <v>第40级，共造成250%点伤害</v>
          </cell>
          <cell r="G246">
            <v>4</v>
          </cell>
          <cell r="H246">
            <v>4</v>
          </cell>
          <cell r="I246">
            <v>40</v>
          </cell>
          <cell r="J246">
            <v>2</v>
          </cell>
          <cell r="K246">
            <v>41.666666666666671</v>
          </cell>
          <cell r="L246">
            <v>0</v>
          </cell>
          <cell r="M246">
            <v>4800</v>
          </cell>
          <cell r="N246">
            <v>244120</v>
          </cell>
          <cell r="O246">
            <v>2</v>
          </cell>
          <cell r="P246">
            <v>6</v>
          </cell>
          <cell r="Q246">
            <v>1</v>
          </cell>
          <cell r="R246">
            <v>9</v>
          </cell>
          <cell r="S246">
            <v>50</v>
          </cell>
          <cell r="T246">
            <v>29.761904761904763</v>
          </cell>
          <cell r="U246">
            <v>2872</v>
          </cell>
          <cell r="V246">
            <v>178.57142857142858</v>
          </cell>
          <cell r="W246">
            <v>85</v>
          </cell>
          <cell r="X246">
            <v>1210</v>
          </cell>
          <cell r="Y246">
            <v>18</v>
          </cell>
          <cell r="Z246">
            <v>34</v>
          </cell>
          <cell r="AA246" t="str">
            <v>9122400.png</v>
          </cell>
          <cell r="AB246">
            <v>3</v>
          </cell>
          <cell r="AC246">
            <v>5603</v>
          </cell>
          <cell r="AD246">
            <v>622.9695667905678</v>
          </cell>
        </row>
        <row r="247">
          <cell r="A247">
            <v>9122441</v>
          </cell>
          <cell r="B247" t="str">
            <v>影袭·斩第4段</v>
          </cell>
          <cell r="C247" t="str">
            <v>影袭·斩第4段</v>
          </cell>
          <cell r="D247">
            <v>1</v>
          </cell>
          <cell r="E247">
            <v>67</v>
          </cell>
          <cell r="F247" t="str">
            <v>第41级，共造成251.8%点伤害</v>
          </cell>
          <cell r="G247">
            <v>4</v>
          </cell>
          <cell r="H247">
            <v>4</v>
          </cell>
          <cell r="I247">
            <v>41</v>
          </cell>
          <cell r="J247">
            <v>2</v>
          </cell>
          <cell r="K247">
            <v>41.964285714285715</v>
          </cell>
          <cell r="L247">
            <v>0</v>
          </cell>
          <cell r="M247">
            <v>4720</v>
          </cell>
          <cell r="N247">
            <v>269633</v>
          </cell>
          <cell r="O247">
            <v>2</v>
          </cell>
          <cell r="P247">
            <v>6</v>
          </cell>
          <cell r="Q247">
            <v>1</v>
          </cell>
          <cell r="R247">
            <v>9</v>
          </cell>
          <cell r="S247">
            <v>50</v>
          </cell>
          <cell r="T247">
            <v>29.761904761904763</v>
          </cell>
          <cell r="U247">
            <v>2963</v>
          </cell>
          <cell r="V247">
            <v>178.57142857142858</v>
          </cell>
          <cell r="W247">
            <v>91</v>
          </cell>
          <cell r="X247">
            <v>1301</v>
          </cell>
          <cell r="Y247">
            <v>18</v>
          </cell>
          <cell r="Z247">
            <v>37</v>
          </cell>
          <cell r="AA247" t="str">
            <v>9122400.png</v>
          </cell>
          <cell r="AB247">
            <v>3</v>
          </cell>
          <cell r="AC247">
            <v>5603</v>
          </cell>
          <cell r="AD247">
            <v>717.68598442612142</v>
          </cell>
        </row>
        <row r="248">
          <cell r="A248">
            <v>9122442</v>
          </cell>
          <cell r="B248" t="str">
            <v>影袭·斩第4段</v>
          </cell>
          <cell r="C248" t="str">
            <v>影袭·斩第4段</v>
          </cell>
          <cell r="D248">
            <v>1</v>
          </cell>
          <cell r="E248">
            <v>69</v>
          </cell>
          <cell r="F248" t="str">
            <v>第42级，共造成253.6%点伤害</v>
          </cell>
          <cell r="G248">
            <v>4</v>
          </cell>
          <cell r="H248">
            <v>4</v>
          </cell>
          <cell r="I248">
            <v>42</v>
          </cell>
          <cell r="J248">
            <v>2</v>
          </cell>
          <cell r="K248">
            <v>42.261904761904759</v>
          </cell>
          <cell r="L248">
            <v>0</v>
          </cell>
          <cell r="M248">
            <v>4640</v>
          </cell>
          <cell r="N248">
            <v>305259</v>
          </cell>
          <cell r="O248">
            <v>2</v>
          </cell>
          <cell r="P248">
            <v>6</v>
          </cell>
          <cell r="Q248">
            <v>1</v>
          </cell>
          <cell r="R248">
            <v>9</v>
          </cell>
          <cell r="S248">
            <v>50</v>
          </cell>
          <cell r="T248">
            <v>29.761904761904763</v>
          </cell>
          <cell r="U248">
            <v>3147</v>
          </cell>
          <cell r="V248">
            <v>178.57142857142858</v>
          </cell>
          <cell r="W248">
            <v>97</v>
          </cell>
          <cell r="X248">
            <v>1398</v>
          </cell>
          <cell r="Y248">
            <v>18</v>
          </cell>
          <cell r="Z248">
            <v>39</v>
          </cell>
          <cell r="AA248" t="str">
            <v>9122400.png</v>
          </cell>
          <cell r="AB248">
            <v>3</v>
          </cell>
          <cell r="AC248">
            <v>5603</v>
          </cell>
          <cell r="AD248">
            <v>826.68866874256764</v>
          </cell>
        </row>
        <row r="249">
          <cell r="A249">
            <v>9122443</v>
          </cell>
          <cell r="B249" t="str">
            <v>影袭·斩第4段</v>
          </cell>
          <cell r="C249" t="str">
            <v>影袭·斩第4段</v>
          </cell>
          <cell r="D249">
            <v>1</v>
          </cell>
          <cell r="E249">
            <v>70</v>
          </cell>
          <cell r="F249" t="str">
            <v>第43级，共造成255.4%点伤害</v>
          </cell>
          <cell r="G249">
            <v>4</v>
          </cell>
          <cell r="H249">
            <v>4</v>
          </cell>
          <cell r="I249">
            <v>43</v>
          </cell>
          <cell r="J249">
            <v>2</v>
          </cell>
          <cell r="K249">
            <v>42.55952380952381</v>
          </cell>
          <cell r="L249">
            <v>0</v>
          </cell>
          <cell r="M249">
            <v>4560</v>
          </cell>
          <cell r="N249">
            <v>337168</v>
          </cell>
          <cell r="O249">
            <v>2</v>
          </cell>
          <cell r="P249">
            <v>6</v>
          </cell>
          <cell r="Q249">
            <v>1</v>
          </cell>
          <cell r="R249">
            <v>9</v>
          </cell>
          <cell r="S249">
            <v>50</v>
          </cell>
          <cell r="T249">
            <v>29.761904761904763</v>
          </cell>
          <cell r="U249">
            <v>3242</v>
          </cell>
          <cell r="V249">
            <v>178.57142857142858</v>
          </cell>
          <cell r="W249">
            <v>104</v>
          </cell>
          <cell r="X249">
            <v>1502</v>
          </cell>
          <cell r="Y249">
            <v>18</v>
          </cell>
          <cell r="Z249">
            <v>42</v>
          </cell>
          <cell r="AA249" t="str">
            <v>9122400.png</v>
          </cell>
          <cell r="AB249">
            <v>3</v>
          </cell>
          <cell r="AC249">
            <v>5603</v>
          </cell>
          <cell r="AD249">
            <v>952.11801072287165</v>
          </cell>
        </row>
        <row r="250">
          <cell r="A250">
            <v>9122444</v>
          </cell>
          <cell r="B250" t="str">
            <v>影袭·斩第4段</v>
          </cell>
          <cell r="C250" t="str">
            <v>影袭·斩第4段</v>
          </cell>
          <cell r="D250">
            <v>1</v>
          </cell>
          <cell r="E250">
            <v>71</v>
          </cell>
          <cell r="F250" t="str">
            <v>第44级，共造成257.1%点伤害</v>
          </cell>
          <cell r="G250">
            <v>4</v>
          </cell>
          <cell r="H250">
            <v>4</v>
          </cell>
          <cell r="I250">
            <v>44</v>
          </cell>
          <cell r="J250">
            <v>2</v>
          </cell>
          <cell r="K250">
            <v>42.857142857142861</v>
          </cell>
          <cell r="L250">
            <v>0</v>
          </cell>
          <cell r="M250">
            <v>4480</v>
          </cell>
          <cell r="N250">
            <v>370518</v>
          </cell>
          <cell r="O250">
            <v>2</v>
          </cell>
          <cell r="P250">
            <v>6</v>
          </cell>
          <cell r="Q250">
            <v>1</v>
          </cell>
          <cell r="R250">
            <v>9</v>
          </cell>
          <cell r="S250">
            <v>50</v>
          </cell>
          <cell r="T250">
            <v>29.761904761904763</v>
          </cell>
          <cell r="U250">
            <v>3338</v>
          </cell>
          <cell r="V250">
            <v>178.57142857142858</v>
          </cell>
          <cell r="W250">
            <v>111</v>
          </cell>
          <cell r="X250">
            <v>1613</v>
          </cell>
          <cell r="Y250">
            <v>18</v>
          </cell>
          <cell r="Z250">
            <v>45</v>
          </cell>
          <cell r="AA250" t="str">
            <v>9122400.png</v>
          </cell>
          <cell r="AB250">
            <v>3</v>
          </cell>
          <cell r="AC250">
            <v>5603</v>
          </cell>
          <cell r="AD250">
            <v>1096.4332426362143</v>
          </cell>
        </row>
        <row r="251">
          <cell r="A251">
            <v>9122445</v>
          </cell>
          <cell r="B251" t="str">
            <v>影袭·斩第4段</v>
          </cell>
          <cell r="C251" t="str">
            <v>影袭·斩第4段</v>
          </cell>
          <cell r="D251">
            <v>1</v>
          </cell>
          <cell r="E251">
            <v>73</v>
          </cell>
          <cell r="F251" t="str">
            <v>第45级，共造成258.9%点伤害</v>
          </cell>
          <cell r="G251">
            <v>4</v>
          </cell>
          <cell r="H251">
            <v>4</v>
          </cell>
          <cell r="I251">
            <v>45</v>
          </cell>
          <cell r="J251">
            <v>2</v>
          </cell>
          <cell r="K251">
            <v>43.154761904761905</v>
          </cell>
          <cell r="L251">
            <v>0</v>
          </cell>
          <cell r="M251">
            <v>4400</v>
          </cell>
          <cell r="N251">
            <v>420546</v>
          </cell>
          <cell r="O251">
            <v>2</v>
          </cell>
          <cell r="P251">
            <v>6</v>
          </cell>
          <cell r="Q251">
            <v>1</v>
          </cell>
          <cell r="R251">
            <v>9</v>
          </cell>
          <cell r="S251">
            <v>50</v>
          </cell>
          <cell r="T251">
            <v>29.761904761904763</v>
          </cell>
          <cell r="U251">
            <v>3534</v>
          </cell>
          <cell r="V251">
            <v>178.57142857142858</v>
          </cell>
          <cell r="W251">
            <v>119</v>
          </cell>
          <cell r="X251">
            <v>1732</v>
          </cell>
          <cell r="Y251">
            <v>18</v>
          </cell>
          <cell r="Z251">
            <v>48</v>
          </cell>
          <cell r="AA251" t="str">
            <v>9122400.png</v>
          </cell>
          <cell r="AB251">
            <v>3</v>
          </cell>
          <cell r="AC251">
            <v>5603</v>
          </cell>
          <cell r="AD251">
            <v>1262.4596989670638</v>
          </cell>
        </row>
        <row r="252">
          <cell r="A252">
            <v>9122446</v>
          </cell>
          <cell r="B252" t="str">
            <v>影袭·斩第4段</v>
          </cell>
          <cell r="C252" t="str">
            <v>影袭·斩第4段</v>
          </cell>
          <cell r="D252">
            <v>1</v>
          </cell>
          <cell r="E252">
            <v>74</v>
          </cell>
          <cell r="F252" t="str">
            <v>第46级，共造成260.7%点伤害</v>
          </cell>
          <cell r="G252">
            <v>4</v>
          </cell>
          <cell r="H252">
            <v>4</v>
          </cell>
          <cell r="I252">
            <v>46</v>
          </cell>
          <cell r="J252">
            <v>2</v>
          </cell>
          <cell r="K252">
            <v>43.452380952380949</v>
          </cell>
          <cell r="L252">
            <v>0</v>
          </cell>
          <cell r="M252">
            <v>4320</v>
          </cell>
          <cell r="N252">
            <v>461518</v>
          </cell>
          <cell r="O252">
            <v>2</v>
          </cell>
          <cell r="P252">
            <v>6</v>
          </cell>
          <cell r="Q252">
            <v>1</v>
          </cell>
          <cell r="R252">
            <v>9</v>
          </cell>
          <cell r="S252">
            <v>50</v>
          </cell>
          <cell r="T252">
            <v>29.761904761904763</v>
          </cell>
          <cell r="U252">
            <v>3634</v>
          </cell>
          <cell r="V252">
            <v>178.57142857142858</v>
          </cell>
          <cell r="W252">
            <v>127</v>
          </cell>
          <cell r="X252">
            <v>1859</v>
          </cell>
          <cell r="Y252">
            <v>18</v>
          </cell>
          <cell r="Z252">
            <v>51</v>
          </cell>
          <cell r="AA252" t="str">
            <v>9122400.png</v>
          </cell>
          <cell r="AB252">
            <v>3</v>
          </cell>
          <cell r="AC252">
            <v>5603</v>
          </cell>
          <cell r="AD252">
            <v>1453.443052446311</v>
          </cell>
        </row>
        <row r="253">
          <cell r="A253">
            <v>9122447</v>
          </cell>
          <cell r="B253" t="str">
            <v>影袭·斩第4段</v>
          </cell>
          <cell r="C253" t="str">
            <v>影袭·斩第4段</v>
          </cell>
          <cell r="D253">
            <v>1</v>
          </cell>
          <cell r="E253">
            <v>76</v>
          </cell>
          <cell r="F253" t="str">
            <v>第47级，共造成262.5%点伤害</v>
          </cell>
          <cell r="G253">
            <v>4</v>
          </cell>
          <cell r="H253">
            <v>4</v>
          </cell>
          <cell r="I253">
            <v>47</v>
          </cell>
          <cell r="J253">
            <v>2</v>
          </cell>
          <cell r="K253">
            <v>43.75</v>
          </cell>
          <cell r="L253">
            <v>0</v>
          </cell>
          <cell r="M253">
            <v>4240</v>
          </cell>
          <cell r="N253">
            <v>521968</v>
          </cell>
          <cell r="O253">
            <v>2</v>
          </cell>
          <cell r="P253">
            <v>6</v>
          </cell>
          <cell r="Q253">
            <v>1</v>
          </cell>
          <cell r="R253">
            <v>9</v>
          </cell>
          <cell r="S253">
            <v>50</v>
          </cell>
          <cell r="T253">
            <v>29.761904761904763</v>
          </cell>
          <cell r="U253">
            <v>3838</v>
          </cell>
          <cell r="V253">
            <v>178.57142857142858</v>
          </cell>
          <cell r="W253">
            <v>136</v>
          </cell>
          <cell r="X253">
            <v>1995</v>
          </cell>
          <cell r="Y253">
            <v>18</v>
          </cell>
          <cell r="Z253">
            <v>55</v>
          </cell>
          <cell r="AA253" t="str">
            <v>9122400.png</v>
          </cell>
          <cell r="AB253">
            <v>3</v>
          </cell>
          <cell r="AC253">
            <v>5603</v>
          </cell>
          <cell r="AD253">
            <v>1673.111550705428</v>
          </cell>
        </row>
        <row r="254">
          <cell r="A254">
            <v>9122448</v>
          </cell>
          <cell r="B254" t="str">
            <v>影袭·斩第4段</v>
          </cell>
          <cell r="C254" t="str">
            <v>影袭·斩第4段</v>
          </cell>
          <cell r="D254">
            <v>1</v>
          </cell>
          <cell r="E254">
            <v>77</v>
          </cell>
          <cell r="F254" t="str">
            <v>第48级，共造成264.3%点伤害</v>
          </cell>
          <cell r="G254">
            <v>4</v>
          </cell>
          <cell r="H254">
            <v>4</v>
          </cell>
          <cell r="I254">
            <v>48</v>
          </cell>
          <cell r="J254">
            <v>2</v>
          </cell>
          <cell r="K254">
            <v>44.047619047619051</v>
          </cell>
          <cell r="L254">
            <v>0</v>
          </cell>
          <cell r="M254">
            <v>4160</v>
          </cell>
          <cell r="N254">
            <v>575532</v>
          </cell>
          <cell r="O254">
            <v>2</v>
          </cell>
          <cell r="P254">
            <v>6</v>
          </cell>
          <cell r="Q254">
            <v>1</v>
          </cell>
          <cell r="R254">
            <v>9</v>
          </cell>
          <cell r="S254">
            <v>50</v>
          </cell>
          <cell r="T254">
            <v>29.761904761904763</v>
          </cell>
          <cell r="U254">
            <v>3942</v>
          </cell>
          <cell r="V254">
            <v>178.57142857142858</v>
          </cell>
          <cell r="W254">
            <v>146</v>
          </cell>
          <cell r="X254">
            <v>2141</v>
          </cell>
          <cell r="Y254">
            <v>18</v>
          </cell>
          <cell r="Z254">
            <v>59</v>
          </cell>
          <cell r="AA254" t="str">
            <v>9122400.png</v>
          </cell>
          <cell r="AB254">
            <v>3</v>
          </cell>
          <cell r="AC254">
            <v>5603</v>
          </cell>
          <cell r="AD254">
            <v>1925.7474293442087</v>
          </cell>
        </row>
        <row r="255">
          <cell r="A255">
            <v>9122449</v>
          </cell>
          <cell r="B255" t="str">
            <v>影袭·斩第4段</v>
          </cell>
          <cell r="C255" t="str">
            <v>影袭·斩第4段</v>
          </cell>
          <cell r="D255">
            <v>1</v>
          </cell>
          <cell r="E255">
            <v>79</v>
          </cell>
          <cell r="F255" t="str">
            <v>第49级，共造成266.1%点伤害</v>
          </cell>
          <cell r="G255">
            <v>4</v>
          </cell>
          <cell r="H255">
            <v>4</v>
          </cell>
          <cell r="I255">
            <v>49</v>
          </cell>
          <cell r="J255">
            <v>2</v>
          </cell>
          <cell r="K255">
            <v>44.345238095238095</v>
          </cell>
          <cell r="L255">
            <v>0</v>
          </cell>
          <cell r="M255">
            <v>4080</v>
          </cell>
          <cell r="N255">
            <v>648024</v>
          </cell>
          <cell r="O255">
            <v>2</v>
          </cell>
          <cell r="P255">
            <v>6</v>
          </cell>
          <cell r="Q255">
            <v>1</v>
          </cell>
          <cell r="R255">
            <v>9</v>
          </cell>
          <cell r="S255">
            <v>50</v>
          </cell>
          <cell r="T255">
            <v>29.761904761904763</v>
          </cell>
          <cell r="U255">
            <v>4154</v>
          </cell>
          <cell r="V255">
            <v>178.57142857142858</v>
          </cell>
          <cell r="W255">
            <v>156</v>
          </cell>
          <cell r="X255">
            <v>2297</v>
          </cell>
          <cell r="Y255">
            <v>18</v>
          </cell>
          <cell r="Z255">
            <v>63</v>
          </cell>
          <cell r="AA255" t="str">
            <v>9122400.png</v>
          </cell>
          <cell r="AB255">
            <v>3</v>
          </cell>
          <cell r="AC255">
            <v>5603</v>
          </cell>
          <cell r="AD255">
            <v>2216.2688494248396</v>
          </cell>
        </row>
        <row r="256">
          <cell r="A256">
            <v>9122450</v>
          </cell>
          <cell r="B256" t="str">
            <v>影袭·斩第4段</v>
          </cell>
          <cell r="C256" t="str">
            <v>影袭·斩第4段</v>
          </cell>
          <cell r="D256">
            <v>1</v>
          </cell>
          <cell r="E256">
            <v>80</v>
          </cell>
          <cell r="F256" t="str">
            <v>第50级，共造成267.9%点伤害</v>
          </cell>
          <cell r="G256">
            <v>4</v>
          </cell>
          <cell r="H256">
            <v>4</v>
          </cell>
          <cell r="I256">
            <v>50</v>
          </cell>
          <cell r="J256">
            <v>2</v>
          </cell>
          <cell r="K256">
            <v>44.642857142857146</v>
          </cell>
          <cell r="L256">
            <v>0</v>
          </cell>
          <cell r="M256">
            <v>4000</v>
          </cell>
          <cell r="N256">
            <v>711754</v>
          </cell>
          <cell r="O256">
            <v>2</v>
          </cell>
          <cell r="P256">
            <v>6</v>
          </cell>
          <cell r="Q256">
            <v>1</v>
          </cell>
          <cell r="R256">
            <v>9</v>
          </cell>
          <cell r="S256">
            <v>50</v>
          </cell>
          <cell r="T256">
            <v>29.761904761904763</v>
          </cell>
          <cell r="U256">
            <v>4262</v>
          </cell>
          <cell r="V256">
            <v>178.57142857142858</v>
          </cell>
          <cell r="W256">
            <v>167</v>
          </cell>
          <cell r="X256">
            <v>2464</v>
          </cell>
          <cell r="Y256">
            <v>18</v>
          </cell>
          <cell r="Z256">
            <v>67</v>
          </cell>
          <cell r="AA256" t="str">
            <v>9122400.png</v>
          </cell>
          <cell r="AB256">
            <v>3</v>
          </cell>
          <cell r="AC256">
            <v>5603</v>
          </cell>
          <cell r="AD256">
            <v>2550.3239047783368</v>
          </cell>
        </row>
        <row r="257">
          <cell r="A257">
            <v>9113000</v>
          </cell>
          <cell r="B257" t="str">
            <v>光刃·斩</v>
          </cell>
          <cell r="C257" t="str">
            <v>光刃·斩</v>
          </cell>
          <cell r="D257">
            <v>1</v>
          </cell>
          <cell r="E257">
            <v>5</v>
          </cell>
          <cell r="F257" t="str">
            <v>第0级，共造成214.3%点伤害</v>
          </cell>
          <cell r="G257">
            <v>0</v>
          </cell>
          <cell r="H257">
            <v>1</v>
          </cell>
          <cell r="I257">
            <v>0</v>
          </cell>
          <cell r="J257">
            <v>1</v>
          </cell>
          <cell r="K257">
            <v>71.428571428571431</v>
          </cell>
          <cell r="L257">
            <v>0</v>
          </cell>
          <cell r="M257">
            <v>10000</v>
          </cell>
          <cell r="N257">
            <v>0</v>
          </cell>
          <cell r="O257">
            <v>3</v>
          </cell>
          <cell r="P257">
            <v>3</v>
          </cell>
          <cell r="Q257">
            <v>1</v>
          </cell>
          <cell r="R257">
            <v>5</v>
          </cell>
          <cell r="S257">
            <v>50</v>
          </cell>
          <cell r="T257">
            <v>71.428571428571431</v>
          </cell>
          <cell r="U257">
            <v>74</v>
          </cell>
          <cell r="V257">
            <v>214.28571428571428</v>
          </cell>
          <cell r="W257">
            <v>0</v>
          </cell>
          <cell r="X257">
            <v>0</v>
          </cell>
          <cell r="Y257">
            <v>18</v>
          </cell>
          <cell r="Z257">
            <v>0</v>
          </cell>
          <cell r="AA257" t="str">
            <v>9113100.png</v>
          </cell>
          <cell r="AB257">
            <v>7</v>
          </cell>
          <cell r="AC257">
            <v>22081</v>
          </cell>
          <cell r="AD257">
            <v>2.6500114285714291</v>
          </cell>
        </row>
        <row r="258">
          <cell r="A258">
            <v>9113101</v>
          </cell>
          <cell r="B258" t="str">
            <v>光刃·斩</v>
          </cell>
          <cell r="C258" t="str">
            <v>光刃·斩</v>
          </cell>
          <cell r="D258">
            <v>1</v>
          </cell>
          <cell r="E258">
            <v>5</v>
          </cell>
          <cell r="F258" t="str">
            <v>第1级，共造成214.3%点伤害</v>
          </cell>
          <cell r="G258">
            <v>1</v>
          </cell>
          <cell r="H258">
            <v>1</v>
          </cell>
          <cell r="I258">
            <v>1</v>
          </cell>
          <cell r="J258">
            <v>1</v>
          </cell>
          <cell r="K258">
            <v>71.428571428571431</v>
          </cell>
          <cell r="L258">
            <v>0</v>
          </cell>
          <cell r="M258">
            <v>10000</v>
          </cell>
          <cell r="N258">
            <v>592</v>
          </cell>
          <cell r="O258">
            <v>3</v>
          </cell>
          <cell r="P258">
            <v>3</v>
          </cell>
          <cell r="Q258">
            <v>1</v>
          </cell>
          <cell r="R258">
            <v>5</v>
          </cell>
          <cell r="S258">
            <v>50</v>
          </cell>
          <cell r="T258">
            <v>71.428571428571431</v>
          </cell>
          <cell r="U258">
            <v>74</v>
          </cell>
          <cell r="V258">
            <v>214.28571428571428</v>
          </cell>
          <cell r="W258">
            <v>8</v>
          </cell>
          <cell r="X258">
            <v>8</v>
          </cell>
          <cell r="Y258">
            <v>18</v>
          </cell>
          <cell r="Z258">
            <v>0</v>
          </cell>
          <cell r="AA258" t="str">
            <v>9113100.png</v>
          </cell>
          <cell r="AB258">
            <v>7</v>
          </cell>
          <cell r="AC258">
            <v>22081</v>
          </cell>
          <cell r="AD258">
            <v>3.017002994314764</v>
          </cell>
        </row>
        <row r="259">
          <cell r="A259">
            <v>9113102</v>
          </cell>
          <cell r="B259" t="str">
            <v>光刃·斩</v>
          </cell>
          <cell r="C259" t="str">
            <v>光刃·斩</v>
          </cell>
          <cell r="D259">
            <v>1</v>
          </cell>
          <cell r="E259">
            <v>8</v>
          </cell>
          <cell r="F259" t="str">
            <v>第2级，共造成218.6%点伤害</v>
          </cell>
          <cell r="G259">
            <v>1</v>
          </cell>
          <cell r="H259">
            <v>1</v>
          </cell>
          <cell r="I259">
            <v>2</v>
          </cell>
          <cell r="J259">
            <v>1</v>
          </cell>
          <cell r="K259">
            <v>72.857142857142861</v>
          </cell>
          <cell r="L259">
            <v>0</v>
          </cell>
          <cell r="M259">
            <v>9800</v>
          </cell>
          <cell r="N259">
            <v>828</v>
          </cell>
          <cell r="O259">
            <v>3</v>
          </cell>
          <cell r="P259">
            <v>3</v>
          </cell>
          <cell r="Q259">
            <v>1</v>
          </cell>
          <cell r="R259">
            <v>5</v>
          </cell>
          <cell r="S259">
            <v>50</v>
          </cell>
          <cell r="T259">
            <v>71.428571428571431</v>
          </cell>
          <cell r="U259">
            <v>92</v>
          </cell>
          <cell r="V259">
            <v>214.28571428571428</v>
          </cell>
          <cell r="W259">
            <v>9</v>
          </cell>
          <cell r="X259">
            <v>17</v>
          </cell>
          <cell r="Y259">
            <v>18</v>
          </cell>
          <cell r="Z259">
            <v>0</v>
          </cell>
          <cell r="AA259" t="str">
            <v>9113100.png</v>
          </cell>
          <cell r="AB259">
            <v>7</v>
          </cell>
          <cell r="AC259">
            <v>22081</v>
          </cell>
          <cell r="AD259">
            <v>3.5636237190999807</v>
          </cell>
        </row>
        <row r="260">
          <cell r="A260">
            <v>9113103</v>
          </cell>
          <cell r="B260" t="str">
            <v>光刃·斩</v>
          </cell>
          <cell r="C260" t="str">
            <v>光刃·斩</v>
          </cell>
          <cell r="D260">
            <v>1</v>
          </cell>
          <cell r="E260">
            <v>10</v>
          </cell>
          <cell r="F260" t="str">
            <v>第3级，共造成220.7%点伤害</v>
          </cell>
          <cell r="G260">
            <v>1</v>
          </cell>
          <cell r="H260">
            <v>1</v>
          </cell>
          <cell r="I260">
            <v>3</v>
          </cell>
          <cell r="J260">
            <v>1</v>
          </cell>
          <cell r="K260">
            <v>73.571428571428569</v>
          </cell>
          <cell r="L260">
            <v>0</v>
          </cell>
          <cell r="M260">
            <v>9700</v>
          </cell>
          <cell r="N260">
            <v>936</v>
          </cell>
          <cell r="O260">
            <v>3</v>
          </cell>
          <cell r="P260">
            <v>3</v>
          </cell>
          <cell r="Q260">
            <v>1</v>
          </cell>
          <cell r="R260">
            <v>5</v>
          </cell>
          <cell r="S260">
            <v>50</v>
          </cell>
          <cell r="T260">
            <v>71.428571428571431</v>
          </cell>
          <cell r="U260">
            <v>104</v>
          </cell>
          <cell r="V260">
            <v>214.28571428571428</v>
          </cell>
          <cell r="W260">
            <v>9</v>
          </cell>
          <cell r="X260">
            <v>26</v>
          </cell>
          <cell r="Y260">
            <v>18</v>
          </cell>
          <cell r="Z260">
            <v>0</v>
          </cell>
          <cell r="AA260" t="str">
            <v>9113100.png</v>
          </cell>
          <cell r="AB260">
            <v>7</v>
          </cell>
          <cell r="AC260">
            <v>22081</v>
          </cell>
          <cell r="AD260">
            <v>4.1304602950413676</v>
          </cell>
        </row>
        <row r="261">
          <cell r="A261">
            <v>9113104</v>
          </cell>
          <cell r="B261" t="str">
            <v>光刃·斩</v>
          </cell>
          <cell r="C261" t="str">
            <v>光刃·斩</v>
          </cell>
          <cell r="D261">
            <v>1</v>
          </cell>
          <cell r="E261">
            <v>11</v>
          </cell>
          <cell r="F261" t="str">
            <v>第4级，共造成222.9%点伤害</v>
          </cell>
          <cell r="G261">
            <v>1</v>
          </cell>
          <cell r="H261">
            <v>1</v>
          </cell>
          <cell r="I261">
            <v>4</v>
          </cell>
          <cell r="J261">
            <v>1</v>
          </cell>
          <cell r="K261">
            <v>74.285714285714292</v>
          </cell>
          <cell r="L261">
            <v>0</v>
          </cell>
          <cell r="M261">
            <v>9600</v>
          </cell>
          <cell r="N261">
            <v>1100</v>
          </cell>
          <cell r="O261">
            <v>3</v>
          </cell>
          <cell r="P261">
            <v>3</v>
          </cell>
          <cell r="Q261">
            <v>1</v>
          </cell>
          <cell r="R261">
            <v>5</v>
          </cell>
          <cell r="S261">
            <v>50</v>
          </cell>
          <cell r="T261">
            <v>71.428571428571431</v>
          </cell>
          <cell r="U261">
            <v>110</v>
          </cell>
          <cell r="V261">
            <v>214.28571428571428</v>
          </cell>
          <cell r="W261">
            <v>10</v>
          </cell>
          <cell r="X261">
            <v>36</v>
          </cell>
          <cell r="Y261">
            <v>18</v>
          </cell>
          <cell r="Z261">
            <v>0</v>
          </cell>
          <cell r="AA261" t="str">
            <v>9113100.png</v>
          </cell>
          <cell r="AB261">
            <v>7</v>
          </cell>
          <cell r="AC261">
            <v>22081</v>
          </cell>
          <cell r="AD261">
            <v>4.7859503443146343</v>
          </cell>
        </row>
        <row r="262">
          <cell r="A262">
            <v>9113105</v>
          </cell>
          <cell r="B262" t="str">
            <v>光刃·斩</v>
          </cell>
          <cell r="C262" t="str">
            <v>光刃·斩</v>
          </cell>
          <cell r="D262">
            <v>1</v>
          </cell>
          <cell r="E262">
            <v>13</v>
          </cell>
          <cell r="F262" t="str">
            <v>第5级，共造成225%点伤害</v>
          </cell>
          <cell r="G262">
            <v>1</v>
          </cell>
          <cell r="H262">
            <v>1</v>
          </cell>
          <cell r="I262">
            <v>5</v>
          </cell>
          <cell r="J262">
            <v>1</v>
          </cell>
          <cell r="K262">
            <v>75</v>
          </cell>
          <cell r="L262">
            <v>0</v>
          </cell>
          <cell r="M262">
            <v>9500</v>
          </cell>
          <cell r="N262">
            <v>1342</v>
          </cell>
          <cell r="O262">
            <v>3</v>
          </cell>
          <cell r="P262">
            <v>3</v>
          </cell>
          <cell r="Q262">
            <v>1</v>
          </cell>
          <cell r="R262">
            <v>5</v>
          </cell>
          <cell r="S262">
            <v>50</v>
          </cell>
          <cell r="T262">
            <v>71.428571428571431</v>
          </cell>
          <cell r="U262">
            <v>122</v>
          </cell>
          <cell r="V262">
            <v>214.28571428571428</v>
          </cell>
          <cell r="W262">
            <v>11</v>
          </cell>
          <cell r="X262">
            <v>47</v>
          </cell>
          <cell r="Y262">
            <v>18</v>
          </cell>
          <cell r="Z262">
            <v>0</v>
          </cell>
          <cell r="AA262" t="str">
            <v>9113100.png</v>
          </cell>
          <cell r="AB262">
            <v>7</v>
          </cell>
          <cell r="AC262">
            <v>22081</v>
          </cell>
          <cell r="AD262">
            <v>5.5437774098713897</v>
          </cell>
        </row>
        <row r="263">
          <cell r="A263">
            <v>9113106</v>
          </cell>
          <cell r="B263" t="str">
            <v>光刃·斩</v>
          </cell>
          <cell r="C263" t="str">
            <v>光刃·斩</v>
          </cell>
          <cell r="D263">
            <v>1</v>
          </cell>
          <cell r="E263">
            <v>14</v>
          </cell>
          <cell r="F263" t="str">
            <v>第6级，共造成227.1%点伤害</v>
          </cell>
          <cell r="G263">
            <v>1</v>
          </cell>
          <cell r="H263">
            <v>1</v>
          </cell>
          <cell r="I263">
            <v>6</v>
          </cell>
          <cell r="J263">
            <v>1</v>
          </cell>
          <cell r="K263">
            <v>75.714285714285722</v>
          </cell>
          <cell r="L263">
            <v>0</v>
          </cell>
          <cell r="M263">
            <v>9400</v>
          </cell>
          <cell r="N263">
            <v>1408</v>
          </cell>
          <cell r="O263">
            <v>3</v>
          </cell>
          <cell r="P263">
            <v>3</v>
          </cell>
          <cell r="Q263">
            <v>1</v>
          </cell>
          <cell r="R263">
            <v>5</v>
          </cell>
          <cell r="S263">
            <v>50</v>
          </cell>
          <cell r="T263">
            <v>71.428571428571431</v>
          </cell>
          <cell r="U263">
            <v>128</v>
          </cell>
          <cell r="V263">
            <v>214.28571428571428</v>
          </cell>
          <cell r="W263">
            <v>11</v>
          </cell>
          <cell r="X263">
            <v>58</v>
          </cell>
          <cell r="Y263">
            <v>18</v>
          </cell>
          <cell r="Z263">
            <v>0</v>
          </cell>
          <cell r="AA263" t="str">
            <v>9113100.png</v>
          </cell>
          <cell r="AB263">
            <v>7</v>
          </cell>
          <cell r="AC263">
            <v>22081</v>
          </cell>
          <cell r="AD263">
            <v>6.4197147658243692</v>
          </cell>
        </row>
        <row r="264">
          <cell r="A264">
            <v>9113107</v>
          </cell>
          <cell r="B264" t="str">
            <v>光刃·斩</v>
          </cell>
          <cell r="C264" t="str">
            <v>光刃·斩</v>
          </cell>
          <cell r="D264">
            <v>1</v>
          </cell>
          <cell r="E264">
            <v>16</v>
          </cell>
          <cell r="F264" t="str">
            <v>第7级，共造成229.3%点伤害</v>
          </cell>
          <cell r="G264">
            <v>1</v>
          </cell>
          <cell r="H264">
            <v>1</v>
          </cell>
          <cell r="I264">
            <v>7</v>
          </cell>
          <cell r="J264">
            <v>1</v>
          </cell>
          <cell r="K264">
            <v>76.428571428571431</v>
          </cell>
          <cell r="L264">
            <v>0</v>
          </cell>
          <cell r="M264">
            <v>9300</v>
          </cell>
          <cell r="N264">
            <v>1680</v>
          </cell>
          <cell r="O264">
            <v>3</v>
          </cell>
          <cell r="P264">
            <v>3</v>
          </cell>
          <cell r="Q264">
            <v>1</v>
          </cell>
          <cell r="R264">
            <v>5</v>
          </cell>
          <cell r="S264">
            <v>50</v>
          </cell>
          <cell r="T264">
            <v>71.428571428571431</v>
          </cell>
          <cell r="U264">
            <v>140</v>
          </cell>
          <cell r="V264">
            <v>214.28571428571428</v>
          </cell>
          <cell r="W264">
            <v>12</v>
          </cell>
          <cell r="X264">
            <v>70</v>
          </cell>
          <cell r="Y264">
            <v>18</v>
          </cell>
          <cell r="Z264">
            <v>0</v>
          </cell>
          <cell r="AA264" t="str">
            <v>9113100.png</v>
          </cell>
          <cell r="AB264">
            <v>7</v>
          </cell>
          <cell r="AC264">
            <v>22081</v>
          </cell>
          <cell r="AD264">
            <v>7.4319417866930761</v>
          </cell>
        </row>
        <row r="265">
          <cell r="A265">
            <v>9113108</v>
          </cell>
          <cell r="B265" t="str">
            <v>光刃·斩</v>
          </cell>
          <cell r="C265" t="str">
            <v>光刃·斩</v>
          </cell>
          <cell r="D265">
            <v>1</v>
          </cell>
          <cell r="E265">
            <v>17</v>
          </cell>
          <cell r="F265" t="str">
            <v>第8级，共造成231.4%点伤害</v>
          </cell>
          <cell r="G265">
            <v>1</v>
          </cell>
          <cell r="H265">
            <v>1</v>
          </cell>
          <cell r="I265">
            <v>8</v>
          </cell>
          <cell r="J265">
            <v>1</v>
          </cell>
          <cell r="K265">
            <v>77.142857142857139</v>
          </cell>
          <cell r="L265">
            <v>0</v>
          </cell>
          <cell r="M265">
            <v>9200</v>
          </cell>
          <cell r="N265">
            <v>1898</v>
          </cell>
          <cell r="O265">
            <v>3</v>
          </cell>
          <cell r="P265">
            <v>3</v>
          </cell>
          <cell r="Q265">
            <v>1</v>
          </cell>
          <cell r="R265">
            <v>5</v>
          </cell>
          <cell r="S265">
            <v>50</v>
          </cell>
          <cell r="T265">
            <v>71.428571428571431</v>
          </cell>
          <cell r="U265">
            <v>146</v>
          </cell>
          <cell r="V265">
            <v>214.28571428571428</v>
          </cell>
          <cell r="W265">
            <v>13</v>
          </cell>
          <cell r="X265">
            <v>83</v>
          </cell>
          <cell r="Y265">
            <v>18</v>
          </cell>
          <cell r="Z265">
            <v>0</v>
          </cell>
          <cell r="AA265" t="str">
            <v>9113100.png</v>
          </cell>
          <cell r="AB265">
            <v>7</v>
          </cell>
          <cell r="AC265">
            <v>22081</v>
          </cell>
          <cell r="AD265">
            <v>8.6014078644725025</v>
          </cell>
        </row>
        <row r="266">
          <cell r="A266">
            <v>9113109</v>
          </cell>
          <cell r="B266" t="str">
            <v>光刃·斩</v>
          </cell>
          <cell r="C266" t="str">
            <v>光刃·斩</v>
          </cell>
          <cell r="D266">
            <v>1</v>
          </cell>
          <cell r="E266">
            <v>19</v>
          </cell>
          <cell r="F266" t="str">
            <v>第9级，共造成233.6%点伤害</v>
          </cell>
          <cell r="G266">
            <v>1</v>
          </cell>
          <cell r="H266">
            <v>1</v>
          </cell>
          <cell r="I266">
            <v>9</v>
          </cell>
          <cell r="J266">
            <v>1</v>
          </cell>
          <cell r="K266">
            <v>77.857142857142861</v>
          </cell>
          <cell r="L266">
            <v>0</v>
          </cell>
          <cell r="M266">
            <v>9100</v>
          </cell>
          <cell r="N266">
            <v>2212</v>
          </cell>
          <cell r="O266">
            <v>3</v>
          </cell>
          <cell r="P266">
            <v>3</v>
          </cell>
          <cell r="Q266">
            <v>1</v>
          </cell>
          <cell r="R266">
            <v>5</v>
          </cell>
          <cell r="S266">
            <v>50</v>
          </cell>
          <cell r="T266">
            <v>71.428571428571431</v>
          </cell>
          <cell r="U266">
            <v>158</v>
          </cell>
          <cell r="V266">
            <v>214.28571428571428</v>
          </cell>
          <cell r="W266">
            <v>14</v>
          </cell>
          <cell r="X266">
            <v>97</v>
          </cell>
          <cell r="Y266">
            <v>18</v>
          </cell>
          <cell r="Z266">
            <v>0</v>
          </cell>
          <cell r="AA266" t="str">
            <v>9113100.png</v>
          </cell>
          <cell r="AB266">
            <v>7</v>
          </cell>
          <cell r="AC266">
            <v>22081</v>
          </cell>
          <cell r="AD266">
            <v>9.952250975499382</v>
          </cell>
        </row>
        <row r="267">
          <cell r="A267">
            <v>9113110</v>
          </cell>
          <cell r="B267" t="str">
            <v>光刃·斩</v>
          </cell>
          <cell r="C267" t="str">
            <v>光刃·斩</v>
          </cell>
          <cell r="D267">
            <v>1</v>
          </cell>
          <cell r="E267">
            <v>20</v>
          </cell>
          <cell r="F267" t="str">
            <v>第10级，共造成235.7%点伤害</v>
          </cell>
          <cell r="G267">
            <v>1</v>
          </cell>
          <cell r="H267">
            <v>1</v>
          </cell>
          <cell r="I267">
            <v>10</v>
          </cell>
          <cell r="J267">
            <v>1</v>
          </cell>
          <cell r="K267">
            <v>78.571428571428569</v>
          </cell>
          <cell r="L267">
            <v>0</v>
          </cell>
          <cell r="M267">
            <v>9000</v>
          </cell>
          <cell r="N267">
            <v>2730</v>
          </cell>
          <cell r="O267">
            <v>3</v>
          </cell>
          <cell r="P267">
            <v>3</v>
          </cell>
          <cell r="Q267">
            <v>1</v>
          </cell>
          <cell r="R267">
            <v>5</v>
          </cell>
          <cell r="S267">
            <v>50</v>
          </cell>
          <cell r="T267">
            <v>71.428571428571431</v>
          </cell>
          <cell r="U267">
            <v>182</v>
          </cell>
          <cell r="V267">
            <v>214.28571428571428</v>
          </cell>
          <cell r="W267">
            <v>15</v>
          </cell>
          <cell r="X267">
            <v>112</v>
          </cell>
          <cell r="Y267">
            <v>18</v>
          </cell>
          <cell r="Z267">
            <v>0</v>
          </cell>
          <cell r="AA267" t="str">
            <v>9113100.png</v>
          </cell>
          <cell r="AB267">
            <v>7</v>
          </cell>
          <cell r="AC267">
            <v>22081</v>
          </cell>
          <cell r="AD267">
            <v>11.512279054249317</v>
          </cell>
        </row>
        <row r="268">
          <cell r="A268">
            <v>9113111</v>
          </cell>
          <cell r="B268" t="str">
            <v>光刃·斩</v>
          </cell>
          <cell r="C268" t="str">
            <v>光刃·斩</v>
          </cell>
          <cell r="D268">
            <v>1</v>
          </cell>
          <cell r="E268">
            <v>22</v>
          </cell>
          <cell r="F268" t="str">
            <v>第11级，共造成237.9%点伤害</v>
          </cell>
          <cell r="G268">
            <v>1</v>
          </cell>
          <cell r="H268">
            <v>1</v>
          </cell>
          <cell r="I268">
            <v>11</v>
          </cell>
          <cell r="J268">
            <v>1</v>
          </cell>
          <cell r="K268">
            <v>79.285714285714292</v>
          </cell>
          <cell r="L268">
            <v>0</v>
          </cell>
          <cell r="M268">
            <v>8900</v>
          </cell>
          <cell r="N268">
            <v>3824</v>
          </cell>
          <cell r="O268">
            <v>3</v>
          </cell>
          <cell r="P268">
            <v>3</v>
          </cell>
          <cell r="Q268">
            <v>1</v>
          </cell>
          <cell r="R268">
            <v>5</v>
          </cell>
          <cell r="S268">
            <v>50</v>
          </cell>
          <cell r="T268">
            <v>71.428571428571431</v>
          </cell>
          <cell r="U268">
            <v>239</v>
          </cell>
          <cell r="V268">
            <v>214.28571428571428</v>
          </cell>
          <cell r="W268">
            <v>16</v>
          </cell>
          <cell r="X268">
            <v>128</v>
          </cell>
          <cell r="Y268">
            <v>18</v>
          </cell>
          <cell r="Z268">
            <v>0</v>
          </cell>
          <cell r="AA268" t="str">
            <v>9113100.png</v>
          </cell>
          <cell r="AB268">
            <v>7</v>
          </cell>
          <cell r="AC268">
            <v>22081</v>
          </cell>
          <cell r="AD268">
            <v>13.313523542402503</v>
          </cell>
        </row>
        <row r="269">
          <cell r="A269">
            <v>9113112</v>
          </cell>
          <cell r="B269" t="str">
            <v>光刃·斩</v>
          </cell>
          <cell r="C269" t="str">
            <v>光刃·斩</v>
          </cell>
          <cell r="D269">
            <v>1</v>
          </cell>
          <cell r="E269">
            <v>23</v>
          </cell>
          <cell r="F269" t="str">
            <v>第12级，共造成240%点伤害</v>
          </cell>
          <cell r="G269">
            <v>1</v>
          </cell>
          <cell r="H269">
            <v>1</v>
          </cell>
          <cell r="I269">
            <v>12</v>
          </cell>
          <cell r="J269">
            <v>1</v>
          </cell>
          <cell r="K269">
            <v>80</v>
          </cell>
          <cell r="L269">
            <v>0</v>
          </cell>
          <cell r="M269">
            <v>8800</v>
          </cell>
          <cell r="N269">
            <v>4590</v>
          </cell>
          <cell r="O269">
            <v>3</v>
          </cell>
          <cell r="P269">
            <v>3</v>
          </cell>
          <cell r="Q269">
            <v>1</v>
          </cell>
          <cell r="R269">
            <v>5</v>
          </cell>
          <cell r="S269">
            <v>50</v>
          </cell>
          <cell r="T269">
            <v>71.428571428571431</v>
          </cell>
          <cell r="U269">
            <v>270</v>
          </cell>
          <cell r="V269">
            <v>214.28571428571428</v>
          </cell>
          <cell r="W269">
            <v>17</v>
          </cell>
          <cell r="X269">
            <v>145</v>
          </cell>
          <cell r="Y269">
            <v>18</v>
          </cell>
          <cell r="Z269">
            <v>0</v>
          </cell>
          <cell r="AA269" t="str">
            <v>9113100.png</v>
          </cell>
          <cell r="AB269">
            <v>7</v>
          </cell>
          <cell r="AC269">
            <v>22081</v>
          </cell>
          <cell r="AD269">
            <v>15.392875871749442</v>
          </cell>
        </row>
        <row r="270">
          <cell r="A270">
            <v>9113113</v>
          </cell>
          <cell r="B270" t="str">
            <v>光刃·斩</v>
          </cell>
          <cell r="C270" t="str">
            <v>光刃·斩</v>
          </cell>
          <cell r="D270">
            <v>1</v>
          </cell>
          <cell r="E270">
            <v>25</v>
          </cell>
          <cell r="F270" t="str">
            <v>第13级，共造成242.1%点伤害</v>
          </cell>
          <cell r="G270">
            <v>1</v>
          </cell>
          <cell r="H270">
            <v>1</v>
          </cell>
          <cell r="I270">
            <v>13</v>
          </cell>
          <cell r="J270">
            <v>1</v>
          </cell>
          <cell r="K270">
            <v>80.714285714285722</v>
          </cell>
          <cell r="L270">
            <v>0</v>
          </cell>
          <cell r="M270">
            <v>8700</v>
          </cell>
          <cell r="N270">
            <v>6030</v>
          </cell>
          <cell r="O270">
            <v>3</v>
          </cell>
          <cell r="P270">
            <v>3</v>
          </cell>
          <cell r="Q270">
            <v>1</v>
          </cell>
          <cell r="R270">
            <v>5</v>
          </cell>
          <cell r="S270">
            <v>50</v>
          </cell>
          <cell r="T270">
            <v>71.428571428571431</v>
          </cell>
          <cell r="U270">
            <v>335</v>
          </cell>
          <cell r="V270">
            <v>214.28571428571428</v>
          </cell>
          <cell r="W270">
            <v>18</v>
          </cell>
          <cell r="X270">
            <v>163</v>
          </cell>
          <cell r="Y270">
            <v>18</v>
          </cell>
          <cell r="Z270">
            <v>0</v>
          </cell>
          <cell r="AA270" t="str">
            <v>9113100.png</v>
          </cell>
          <cell r="AB270">
            <v>7</v>
          </cell>
          <cell r="AC270">
            <v>22081</v>
          </cell>
          <cell r="AD270">
            <v>17.792819235127915</v>
          </cell>
        </row>
        <row r="271">
          <cell r="A271">
            <v>9113114</v>
          </cell>
          <cell r="B271" t="str">
            <v>光刃·斩</v>
          </cell>
          <cell r="C271" t="str">
            <v>光刃·斩</v>
          </cell>
          <cell r="D271">
            <v>1</v>
          </cell>
          <cell r="E271">
            <v>26</v>
          </cell>
          <cell r="F271" t="str">
            <v>第14级，共造成244.3%点伤害</v>
          </cell>
          <cell r="G271">
            <v>1</v>
          </cell>
          <cell r="H271">
            <v>1</v>
          </cell>
          <cell r="I271">
            <v>14</v>
          </cell>
          <cell r="J271">
            <v>1</v>
          </cell>
          <cell r="K271">
            <v>81.428571428571431</v>
          </cell>
          <cell r="L271">
            <v>0</v>
          </cell>
          <cell r="M271">
            <v>8600</v>
          </cell>
          <cell r="N271">
            <v>7030</v>
          </cell>
          <cell r="O271">
            <v>3</v>
          </cell>
          <cell r="P271">
            <v>3</v>
          </cell>
          <cell r="Q271">
            <v>1</v>
          </cell>
          <cell r="R271">
            <v>5</v>
          </cell>
          <cell r="S271">
            <v>50</v>
          </cell>
          <cell r="T271">
            <v>71.428571428571431</v>
          </cell>
          <cell r="U271">
            <v>370</v>
          </cell>
          <cell r="V271">
            <v>214.28571428571428</v>
          </cell>
          <cell r="W271">
            <v>19</v>
          </cell>
          <cell r="X271">
            <v>182</v>
          </cell>
          <cell r="Y271">
            <v>18</v>
          </cell>
          <cell r="Z271">
            <v>0</v>
          </cell>
          <cell r="AA271" t="str">
            <v>9113100.png</v>
          </cell>
          <cell r="AB271">
            <v>7</v>
          </cell>
          <cell r="AC271">
            <v>22081</v>
          </cell>
          <cell r="AD271">
            <v>20.562269830813111</v>
          </cell>
        </row>
        <row r="272">
          <cell r="A272">
            <v>9113115</v>
          </cell>
          <cell r="B272" t="str">
            <v>光刃·斩</v>
          </cell>
          <cell r="C272" t="str">
            <v>光刃·斩</v>
          </cell>
          <cell r="D272">
            <v>1</v>
          </cell>
          <cell r="E272">
            <v>28</v>
          </cell>
          <cell r="F272" t="str">
            <v>第15级，共造成246.4%点伤害</v>
          </cell>
          <cell r="G272">
            <v>1</v>
          </cell>
          <cell r="H272">
            <v>1</v>
          </cell>
          <cell r="I272">
            <v>15</v>
          </cell>
          <cell r="J272">
            <v>1</v>
          </cell>
          <cell r="K272">
            <v>82.142857142857139</v>
          </cell>
          <cell r="L272">
            <v>0</v>
          </cell>
          <cell r="M272">
            <v>8500</v>
          </cell>
          <cell r="N272">
            <v>8860</v>
          </cell>
          <cell r="O272">
            <v>3</v>
          </cell>
          <cell r="P272">
            <v>3</v>
          </cell>
          <cell r="Q272">
            <v>1</v>
          </cell>
          <cell r="R272">
            <v>5</v>
          </cell>
          <cell r="S272">
            <v>50</v>
          </cell>
          <cell r="T272">
            <v>71.428571428571431</v>
          </cell>
          <cell r="U272">
            <v>443</v>
          </cell>
          <cell r="V272">
            <v>214.28571428571428</v>
          </cell>
          <cell r="W272">
            <v>20</v>
          </cell>
          <cell r="X272">
            <v>202</v>
          </cell>
          <cell r="Y272">
            <v>18</v>
          </cell>
          <cell r="Z272">
            <v>0</v>
          </cell>
          <cell r="AA272" t="str">
            <v>9113100.png</v>
          </cell>
          <cell r="AB272">
            <v>7</v>
          </cell>
          <cell r="AC272">
            <v>22081</v>
          </cell>
          <cell r="AD272">
            <v>23.757543867279331</v>
          </cell>
        </row>
        <row r="273">
          <cell r="A273">
            <v>9113116</v>
          </cell>
          <cell r="B273" t="str">
            <v>光刃·斩</v>
          </cell>
          <cell r="C273" t="str">
            <v>光刃·斩</v>
          </cell>
          <cell r="D273">
            <v>1</v>
          </cell>
          <cell r="E273">
            <v>29</v>
          </cell>
          <cell r="F273" t="str">
            <v>第16级，共造成248.6%点伤害</v>
          </cell>
          <cell r="G273">
            <v>1</v>
          </cell>
          <cell r="H273">
            <v>1</v>
          </cell>
          <cell r="I273">
            <v>16</v>
          </cell>
          <cell r="J273">
            <v>1</v>
          </cell>
          <cell r="K273">
            <v>82.857142857142861</v>
          </cell>
          <cell r="L273">
            <v>0</v>
          </cell>
          <cell r="M273">
            <v>8400</v>
          </cell>
          <cell r="N273">
            <v>10604</v>
          </cell>
          <cell r="O273">
            <v>3</v>
          </cell>
          <cell r="P273">
            <v>3</v>
          </cell>
          <cell r="Q273">
            <v>1</v>
          </cell>
          <cell r="R273">
            <v>5</v>
          </cell>
          <cell r="S273">
            <v>50</v>
          </cell>
          <cell r="T273">
            <v>71.428571428571431</v>
          </cell>
          <cell r="U273">
            <v>482</v>
          </cell>
          <cell r="V273">
            <v>214.28571428571428</v>
          </cell>
          <cell r="W273">
            <v>22</v>
          </cell>
          <cell r="X273">
            <v>224</v>
          </cell>
          <cell r="Y273">
            <v>18</v>
          </cell>
          <cell r="Z273">
            <v>0</v>
          </cell>
          <cell r="AA273" t="str">
            <v>9113100.png</v>
          </cell>
          <cell r="AB273">
            <v>7</v>
          </cell>
          <cell r="AC273">
            <v>22081</v>
          </cell>
          <cell r="AD273">
            <v>27.443469026751888</v>
          </cell>
        </row>
        <row r="274">
          <cell r="A274">
            <v>9113117</v>
          </cell>
          <cell r="B274" t="str">
            <v>光刃·斩</v>
          </cell>
          <cell r="C274" t="str">
            <v>光刃·斩</v>
          </cell>
          <cell r="D274">
            <v>1</v>
          </cell>
          <cell r="E274">
            <v>31</v>
          </cell>
          <cell r="F274" t="str">
            <v>第17级，共造成250.7%点伤害</v>
          </cell>
          <cell r="G274">
            <v>1</v>
          </cell>
          <cell r="H274">
            <v>1</v>
          </cell>
          <cell r="I274">
            <v>17</v>
          </cell>
          <cell r="J274">
            <v>1</v>
          </cell>
          <cell r="K274">
            <v>83.571428571428569</v>
          </cell>
          <cell r="L274">
            <v>0</v>
          </cell>
          <cell r="M274">
            <v>8300</v>
          </cell>
          <cell r="N274">
            <v>13512</v>
          </cell>
          <cell r="O274">
            <v>3</v>
          </cell>
          <cell r="P274">
            <v>3</v>
          </cell>
          <cell r="Q274">
            <v>1</v>
          </cell>
          <cell r="R274">
            <v>5</v>
          </cell>
          <cell r="S274">
            <v>50</v>
          </cell>
          <cell r="T274">
            <v>71.428571428571431</v>
          </cell>
          <cell r="U274">
            <v>563</v>
          </cell>
          <cell r="V274">
            <v>214.28571428571428</v>
          </cell>
          <cell r="W274">
            <v>24</v>
          </cell>
          <cell r="X274">
            <v>248</v>
          </cell>
          <cell r="Y274">
            <v>18</v>
          </cell>
          <cell r="Z274">
            <v>0</v>
          </cell>
          <cell r="AA274" t="str">
            <v>9113100.png</v>
          </cell>
          <cell r="AB274">
            <v>7</v>
          </cell>
          <cell r="AC274">
            <v>22081</v>
          </cell>
          <cell r="AD274">
            <v>31.694661853027945</v>
          </cell>
        </row>
        <row r="275">
          <cell r="A275">
            <v>9113118</v>
          </cell>
          <cell r="B275" t="str">
            <v>光刃·斩</v>
          </cell>
          <cell r="C275" t="str">
            <v>光刃·斩</v>
          </cell>
          <cell r="D275">
            <v>1</v>
          </cell>
          <cell r="E275">
            <v>32</v>
          </cell>
          <cell r="F275" t="str">
            <v>第18级，共造成252.9%点伤害</v>
          </cell>
          <cell r="G275">
            <v>1</v>
          </cell>
          <cell r="H275">
            <v>1</v>
          </cell>
          <cell r="I275">
            <v>18</v>
          </cell>
          <cell r="J275">
            <v>1</v>
          </cell>
          <cell r="K275">
            <v>84.285714285714292</v>
          </cell>
          <cell r="L275">
            <v>0</v>
          </cell>
          <cell r="M275">
            <v>8200</v>
          </cell>
          <cell r="N275">
            <v>15150</v>
          </cell>
          <cell r="O275">
            <v>3</v>
          </cell>
          <cell r="P275">
            <v>3</v>
          </cell>
          <cell r="Q275">
            <v>1</v>
          </cell>
          <cell r="R275">
            <v>5</v>
          </cell>
          <cell r="S275">
            <v>50</v>
          </cell>
          <cell r="T275">
            <v>71.428571428571431</v>
          </cell>
          <cell r="U275">
            <v>606</v>
          </cell>
          <cell r="V275">
            <v>214.28571428571428</v>
          </cell>
          <cell r="W275">
            <v>25</v>
          </cell>
          <cell r="X275">
            <v>273</v>
          </cell>
          <cell r="Y275">
            <v>18</v>
          </cell>
          <cell r="Z275">
            <v>10</v>
          </cell>
          <cell r="AA275" t="str">
            <v>9113100.png</v>
          </cell>
          <cell r="AB275">
            <v>7</v>
          </cell>
          <cell r="AC275">
            <v>22081</v>
          </cell>
          <cell r="AD275">
            <v>36.596995703900731</v>
          </cell>
        </row>
        <row r="276">
          <cell r="A276">
            <v>9113119</v>
          </cell>
          <cell r="B276" t="str">
            <v>光刃·斩</v>
          </cell>
          <cell r="C276" t="str">
            <v>光刃·斩</v>
          </cell>
          <cell r="D276">
            <v>1</v>
          </cell>
          <cell r="E276">
            <v>34</v>
          </cell>
          <cell r="F276" t="str">
            <v>第19级，共造成255%点伤害</v>
          </cell>
          <cell r="G276">
            <v>1</v>
          </cell>
          <cell r="H276">
            <v>1</v>
          </cell>
          <cell r="I276">
            <v>19</v>
          </cell>
          <cell r="J276">
            <v>1</v>
          </cell>
          <cell r="K276">
            <v>85</v>
          </cell>
          <cell r="L276">
            <v>0</v>
          </cell>
          <cell r="M276">
            <v>8100</v>
          </cell>
          <cell r="N276">
            <v>18792</v>
          </cell>
          <cell r="O276">
            <v>3</v>
          </cell>
          <cell r="P276">
            <v>3</v>
          </cell>
          <cell r="Q276">
            <v>1</v>
          </cell>
          <cell r="R276">
            <v>5</v>
          </cell>
          <cell r="S276">
            <v>50</v>
          </cell>
          <cell r="T276">
            <v>71.428571428571431</v>
          </cell>
          <cell r="U276">
            <v>696</v>
          </cell>
          <cell r="V276">
            <v>214.28571428571428</v>
          </cell>
          <cell r="W276">
            <v>27</v>
          </cell>
          <cell r="X276">
            <v>300</v>
          </cell>
          <cell r="Y276">
            <v>18</v>
          </cell>
          <cell r="Z276">
            <v>11</v>
          </cell>
          <cell r="AA276" t="str">
            <v>9113100.png</v>
          </cell>
          <cell r="AB276">
            <v>7</v>
          </cell>
          <cell r="AC276">
            <v>22081</v>
          </cell>
          <cell r="AD276">
            <v>42.249287551048432</v>
          </cell>
        </row>
        <row r="277">
          <cell r="A277">
            <v>9113120</v>
          </cell>
          <cell r="B277" t="str">
            <v>光刃·斩</v>
          </cell>
          <cell r="C277" t="str">
            <v>光刃·斩</v>
          </cell>
          <cell r="D277">
            <v>1</v>
          </cell>
          <cell r="E277">
            <v>35</v>
          </cell>
          <cell r="F277" t="str">
            <v>第20级，共造成257.1%点伤害</v>
          </cell>
          <cell r="G277">
            <v>1</v>
          </cell>
          <cell r="H277">
            <v>1</v>
          </cell>
          <cell r="I277">
            <v>20</v>
          </cell>
          <cell r="J277">
            <v>1</v>
          </cell>
          <cell r="K277">
            <v>85.714285714285722</v>
          </cell>
          <cell r="L277">
            <v>0</v>
          </cell>
          <cell r="M277">
            <v>8000</v>
          </cell>
          <cell r="N277">
            <v>21547</v>
          </cell>
          <cell r="O277">
            <v>3</v>
          </cell>
          <cell r="P277">
            <v>3</v>
          </cell>
          <cell r="Q277">
            <v>1</v>
          </cell>
          <cell r="R277">
            <v>5</v>
          </cell>
          <cell r="S277">
            <v>50</v>
          </cell>
          <cell r="T277">
            <v>71.428571428571431</v>
          </cell>
          <cell r="U277">
            <v>743</v>
          </cell>
          <cell r="V277">
            <v>214.28571428571428</v>
          </cell>
          <cell r="W277">
            <v>29</v>
          </cell>
          <cell r="X277">
            <v>329</v>
          </cell>
          <cell r="Y277">
            <v>18</v>
          </cell>
          <cell r="Z277">
            <v>12</v>
          </cell>
          <cell r="AA277" t="str">
            <v>9113100.png</v>
          </cell>
          <cell r="AB277">
            <v>7</v>
          </cell>
          <cell r="AC277">
            <v>22081</v>
          </cell>
          <cell r="AD277">
            <v>48.765236089094543</v>
          </cell>
        </row>
        <row r="278">
          <cell r="A278">
            <v>9113121</v>
          </cell>
          <cell r="B278" t="str">
            <v>光刃·斩</v>
          </cell>
          <cell r="C278" t="str">
            <v>光刃·斩</v>
          </cell>
          <cell r="D278">
            <v>1</v>
          </cell>
          <cell r="E278">
            <v>37</v>
          </cell>
          <cell r="F278" t="str">
            <v>第21级，共造成259.3%点伤害</v>
          </cell>
          <cell r="G278">
            <v>1</v>
          </cell>
          <cell r="H278">
            <v>1</v>
          </cell>
          <cell r="I278">
            <v>21</v>
          </cell>
          <cell r="J278">
            <v>1</v>
          </cell>
          <cell r="K278">
            <v>86.428571428571431</v>
          </cell>
          <cell r="L278">
            <v>0</v>
          </cell>
          <cell r="M278">
            <v>7900</v>
          </cell>
          <cell r="N278">
            <v>26071</v>
          </cell>
          <cell r="O278">
            <v>3</v>
          </cell>
          <cell r="P278">
            <v>3</v>
          </cell>
          <cell r="Q278">
            <v>1</v>
          </cell>
          <cell r="R278">
            <v>5</v>
          </cell>
          <cell r="S278">
            <v>50</v>
          </cell>
          <cell r="T278">
            <v>71.428571428571431</v>
          </cell>
          <cell r="U278">
            <v>841</v>
          </cell>
          <cell r="V278">
            <v>214.28571428571428</v>
          </cell>
          <cell r="W278">
            <v>31</v>
          </cell>
          <cell r="X278">
            <v>360</v>
          </cell>
          <cell r="Y278">
            <v>18</v>
          </cell>
          <cell r="Z278">
            <v>13</v>
          </cell>
          <cell r="AA278" t="str">
            <v>9113100.png</v>
          </cell>
          <cell r="AB278">
            <v>7</v>
          </cell>
          <cell r="AC278">
            <v>22081</v>
          </cell>
          <cell r="AD278">
            <v>56.275648409394762</v>
          </cell>
        </row>
        <row r="279">
          <cell r="A279">
            <v>9113122</v>
          </cell>
          <cell r="B279" t="str">
            <v>光刃·斩</v>
          </cell>
          <cell r="C279" t="str">
            <v>光刃·斩</v>
          </cell>
          <cell r="D279">
            <v>1</v>
          </cell>
          <cell r="E279">
            <v>38</v>
          </cell>
          <cell r="F279" t="str">
            <v>第22级，共造成261.4%点伤害</v>
          </cell>
          <cell r="G279">
            <v>1</v>
          </cell>
          <cell r="H279">
            <v>1</v>
          </cell>
          <cell r="I279">
            <v>22</v>
          </cell>
          <cell r="J279">
            <v>1</v>
          </cell>
          <cell r="K279">
            <v>87.142857142857139</v>
          </cell>
          <cell r="L279">
            <v>0</v>
          </cell>
          <cell r="M279">
            <v>7800</v>
          </cell>
          <cell r="N279">
            <v>29436</v>
          </cell>
          <cell r="O279">
            <v>3</v>
          </cell>
          <cell r="P279">
            <v>3</v>
          </cell>
          <cell r="Q279">
            <v>1</v>
          </cell>
          <cell r="R279">
            <v>5</v>
          </cell>
          <cell r="S279">
            <v>50</v>
          </cell>
          <cell r="T279">
            <v>71.428571428571431</v>
          </cell>
          <cell r="U279">
            <v>892</v>
          </cell>
          <cell r="V279">
            <v>214.28571428571428</v>
          </cell>
          <cell r="W279">
            <v>33</v>
          </cell>
          <cell r="X279">
            <v>393</v>
          </cell>
          <cell r="Y279">
            <v>18</v>
          </cell>
          <cell r="Z279">
            <v>14</v>
          </cell>
          <cell r="AA279" t="str">
            <v>9113100.png</v>
          </cell>
          <cell r="AB279">
            <v>7</v>
          </cell>
          <cell r="AC279">
            <v>22081</v>
          </cell>
          <cell r="AD279">
            <v>64.930997993155671</v>
          </cell>
        </row>
        <row r="280">
          <cell r="A280">
            <v>9113123</v>
          </cell>
          <cell r="B280" t="str">
            <v>光刃·斩</v>
          </cell>
          <cell r="C280" t="str">
            <v>光刃·斩</v>
          </cell>
          <cell r="D280">
            <v>1</v>
          </cell>
          <cell r="E280">
            <v>40</v>
          </cell>
          <cell r="F280" t="str">
            <v>第23级，共造成263.6%点伤害</v>
          </cell>
          <cell r="G280">
            <v>1</v>
          </cell>
          <cell r="H280">
            <v>1</v>
          </cell>
          <cell r="I280">
            <v>23</v>
          </cell>
          <cell r="J280">
            <v>1</v>
          </cell>
          <cell r="K280">
            <v>87.857142857142861</v>
          </cell>
          <cell r="L280">
            <v>0</v>
          </cell>
          <cell r="M280">
            <v>7700</v>
          </cell>
          <cell r="N280">
            <v>35928</v>
          </cell>
          <cell r="O280">
            <v>3</v>
          </cell>
          <cell r="P280">
            <v>3</v>
          </cell>
          <cell r="Q280">
            <v>1</v>
          </cell>
          <cell r="R280">
            <v>5</v>
          </cell>
          <cell r="S280">
            <v>50</v>
          </cell>
          <cell r="T280">
            <v>71.428571428571431</v>
          </cell>
          <cell r="U280">
            <v>998</v>
          </cell>
          <cell r="V280">
            <v>214.28571428571428</v>
          </cell>
          <cell r="W280">
            <v>36</v>
          </cell>
          <cell r="X280">
            <v>429</v>
          </cell>
          <cell r="Y280">
            <v>18</v>
          </cell>
          <cell r="Z280">
            <v>15</v>
          </cell>
          <cell r="AA280" t="str">
            <v>9113100.png</v>
          </cell>
          <cell r="AB280">
            <v>7</v>
          </cell>
          <cell r="AC280">
            <v>22081</v>
          </cell>
          <cell r="AD280">
            <v>74.904363086119247</v>
          </cell>
        </row>
        <row r="281">
          <cell r="A281">
            <v>9113124</v>
          </cell>
          <cell r="B281" t="str">
            <v>光刃·斩</v>
          </cell>
          <cell r="C281" t="str">
            <v>光刃·斩</v>
          </cell>
          <cell r="D281">
            <v>1</v>
          </cell>
          <cell r="E281">
            <v>41</v>
          </cell>
          <cell r="F281" t="str">
            <v>第24级，共造成265.7%点伤害</v>
          </cell>
          <cell r="G281">
            <v>1</v>
          </cell>
          <cell r="H281">
            <v>1</v>
          </cell>
          <cell r="I281">
            <v>24</v>
          </cell>
          <cell r="J281">
            <v>1</v>
          </cell>
          <cell r="K281">
            <v>88.571428571428569</v>
          </cell>
          <cell r="L281">
            <v>0</v>
          </cell>
          <cell r="M281">
            <v>7600</v>
          </cell>
          <cell r="N281">
            <v>40014</v>
          </cell>
          <cell r="O281">
            <v>3</v>
          </cell>
          <cell r="P281">
            <v>3</v>
          </cell>
          <cell r="Q281">
            <v>1</v>
          </cell>
          <cell r="R281">
            <v>5</v>
          </cell>
          <cell r="S281">
            <v>50</v>
          </cell>
          <cell r="T281">
            <v>71.428571428571431</v>
          </cell>
          <cell r="U281">
            <v>1053</v>
          </cell>
          <cell r="V281">
            <v>214.28571428571428</v>
          </cell>
          <cell r="W281">
            <v>38</v>
          </cell>
          <cell r="X281">
            <v>467</v>
          </cell>
          <cell r="Y281">
            <v>18</v>
          </cell>
          <cell r="Z281">
            <v>16</v>
          </cell>
          <cell r="AA281" t="str">
            <v>9113100.png</v>
          </cell>
          <cell r="AB281">
            <v>7</v>
          </cell>
          <cell r="AC281">
            <v>22081</v>
          </cell>
          <cell r="AD281">
            <v>86.394801751754272</v>
          </cell>
        </row>
        <row r="282">
          <cell r="A282">
            <v>9113125</v>
          </cell>
          <cell r="B282" t="str">
            <v>光刃·斩</v>
          </cell>
          <cell r="C282" t="str">
            <v>光刃·斩</v>
          </cell>
          <cell r="D282">
            <v>1</v>
          </cell>
          <cell r="E282">
            <v>43</v>
          </cell>
          <cell r="F282" t="str">
            <v>第25级，共造成267.9%点伤害</v>
          </cell>
          <cell r="G282">
            <v>1</v>
          </cell>
          <cell r="H282">
            <v>1</v>
          </cell>
          <cell r="I282">
            <v>25</v>
          </cell>
          <cell r="J282">
            <v>1</v>
          </cell>
          <cell r="K282">
            <v>89.285714285714292</v>
          </cell>
          <cell r="L282">
            <v>0</v>
          </cell>
          <cell r="M282">
            <v>7500</v>
          </cell>
          <cell r="N282">
            <v>47847</v>
          </cell>
          <cell r="O282">
            <v>3</v>
          </cell>
          <cell r="P282">
            <v>3</v>
          </cell>
          <cell r="Q282">
            <v>1</v>
          </cell>
          <cell r="R282">
            <v>5</v>
          </cell>
          <cell r="S282">
            <v>50</v>
          </cell>
          <cell r="T282">
            <v>71.428571428571431</v>
          </cell>
          <cell r="U282">
            <v>1167</v>
          </cell>
          <cell r="V282">
            <v>214.28571428571428</v>
          </cell>
          <cell r="W282">
            <v>41</v>
          </cell>
          <cell r="X282">
            <v>508</v>
          </cell>
          <cell r="Y282">
            <v>18</v>
          </cell>
          <cell r="Z282">
            <v>17</v>
          </cell>
          <cell r="AA282" t="str">
            <v>9113100.png</v>
          </cell>
          <cell r="AB282">
            <v>7</v>
          </cell>
          <cell r="AC282">
            <v>22081</v>
          </cell>
          <cell r="AD282">
            <v>99.631228197477498</v>
          </cell>
        </row>
        <row r="283">
          <cell r="A283">
            <v>9113126</v>
          </cell>
          <cell r="B283" t="str">
            <v>光刃·斩</v>
          </cell>
          <cell r="C283" t="str">
            <v>光刃·斩</v>
          </cell>
          <cell r="D283">
            <v>1</v>
          </cell>
          <cell r="E283">
            <v>44</v>
          </cell>
          <cell r="F283" t="str">
            <v>第26级，共造成270%点伤害</v>
          </cell>
          <cell r="G283">
            <v>1</v>
          </cell>
          <cell r="H283">
            <v>1</v>
          </cell>
          <cell r="I283">
            <v>26</v>
          </cell>
          <cell r="J283">
            <v>1</v>
          </cell>
          <cell r="K283">
            <v>90</v>
          </cell>
          <cell r="L283">
            <v>0</v>
          </cell>
          <cell r="M283">
            <v>7400</v>
          </cell>
          <cell r="N283">
            <v>52718</v>
          </cell>
          <cell r="O283">
            <v>3</v>
          </cell>
          <cell r="P283">
            <v>3</v>
          </cell>
          <cell r="Q283">
            <v>1</v>
          </cell>
          <cell r="R283">
            <v>5</v>
          </cell>
          <cell r="S283">
            <v>50</v>
          </cell>
          <cell r="T283">
            <v>71.428571428571431</v>
          </cell>
          <cell r="U283">
            <v>1226</v>
          </cell>
          <cell r="V283">
            <v>214.28571428571428</v>
          </cell>
          <cell r="W283">
            <v>43</v>
          </cell>
          <cell r="X283">
            <v>551</v>
          </cell>
          <cell r="Y283">
            <v>18</v>
          </cell>
          <cell r="Z283">
            <v>18</v>
          </cell>
          <cell r="AA283" t="str">
            <v>9113100.png</v>
          </cell>
          <cell r="AB283">
            <v>7</v>
          </cell>
          <cell r="AC283">
            <v>22081</v>
          </cell>
          <cell r="AD283">
            <v>114.87686448452378</v>
          </cell>
        </row>
        <row r="284">
          <cell r="A284">
            <v>9113127</v>
          </cell>
          <cell r="B284" t="str">
            <v>光刃·斩</v>
          </cell>
          <cell r="C284" t="str">
            <v>光刃·斩</v>
          </cell>
          <cell r="D284">
            <v>1</v>
          </cell>
          <cell r="E284">
            <v>46</v>
          </cell>
          <cell r="F284" t="str">
            <v>第27级，共造成272.1%点伤害</v>
          </cell>
          <cell r="G284">
            <v>1</v>
          </cell>
          <cell r="H284">
            <v>1</v>
          </cell>
          <cell r="I284">
            <v>27</v>
          </cell>
          <cell r="J284">
            <v>1</v>
          </cell>
          <cell r="K284">
            <v>90.714285714285722</v>
          </cell>
          <cell r="L284">
            <v>0</v>
          </cell>
          <cell r="M284">
            <v>7300</v>
          </cell>
          <cell r="N284">
            <v>62054</v>
          </cell>
          <cell r="O284">
            <v>3</v>
          </cell>
          <cell r="P284">
            <v>3</v>
          </cell>
          <cell r="Q284">
            <v>1</v>
          </cell>
          <cell r="R284">
            <v>5</v>
          </cell>
          <cell r="S284">
            <v>50</v>
          </cell>
          <cell r="T284">
            <v>71.428571428571431</v>
          </cell>
          <cell r="U284">
            <v>1349</v>
          </cell>
          <cell r="V284">
            <v>214.28571428571428</v>
          </cell>
          <cell r="W284">
            <v>46</v>
          </cell>
          <cell r="X284">
            <v>597</v>
          </cell>
          <cell r="Y284">
            <v>18</v>
          </cell>
          <cell r="Z284">
            <v>19</v>
          </cell>
          <cell r="AA284" t="str">
            <v>9113100.png</v>
          </cell>
          <cell r="AB284">
            <v>7</v>
          </cell>
          <cell r="AC284">
            <v>22081</v>
          </cell>
          <cell r="AD284">
            <v>132.43435264506115</v>
          </cell>
        </row>
        <row r="285">
          <cell r="A285">
            <v>9113128</v>
          </cell>
          <cell r="B285" t="str">
            <v>光刃·斩</v>
          </cell>
          <cell r="C285" t="str">
            <v>光刃·斩</v>
          </cell>
          <cell r="D285">
            <v>1</v>
          </cell>
          <cell r="E285">
            <v>47</v>
          </cell>
          <cell r="F285" t="str">
            <v>第28级，共造成274.3%点伤害</v>
          </cell>
          <cell r="G285">
            <v>1</v>
          </cell>
          <cell r="H285">
            <v>1</v>
          </cell>
          <cell r="I285">
            <v>28</v>
          </cell>
          <cell r="J285">
            <v>1</v>
          </cell>
          <cell r="K285">
            <v>91.428571428571431</v>
          </cell>
          <cell r="L285">
            <v>0</v>
          </cell>
          <cell r="M285">
            <v>7200</v>
          </cell>
          <cell r="N285">
            <v>70600</v>
          </cell>
          <cell r="O285">
            <v>3</v>
          </cell>
          <cell r="P285">
            <v>3</v>
          </cell>
          <cell r="Q285">
            <v>1</v>
          </cell>
          <cell r="R285">
            <v>5</v>
          </cell>
          <cell r="S285">
            <v>50</v>
          </cell>
          <cell r="T285">
            <v>71.428571428571431</v>
          </cell>
          <cell r="U285">
            <v>1412</v>
          </cell>
          <cell r="V285">
            <v>214.28571428571428</v>
          </cell>
          <cell r="W285">
            <v>50</v>
          </cell>
          <cell r="X285">
            <v>647</v>
          </cell>
          <cell r="Y285">
            <v>18</v>
          </cell>
          <cell r="Z285">
            <v>20</v>
          </cell>
          <cell r="AA285" t="str">
            <v>9113100.png</v>
          </cell>
          <cell r="AB285">
            <v>7</v>
          </cell>
          <cell r="AC285">
            <v>22081</v>
          </cell>
          <cell r="AD285">
            <v>152.65162474438381</v>
          </cell>
        </row>
        <row r="286">
          <cell r="A286">
            <v>9113129</v>
          </cell>
          <cell r="B286" t="str">
            <v>光刃·斩</v>
          </cell>
          <cell r="C286" t="str">
            <v>光刃·斩</v>
          </cell>
          <cell r="D286">
            <v>1</v>
          </cell>
          <cell r="E286">
            <v>49</v>
          </cell>
          <cell r="F286" t="str">
            <v>第29级，共造成276.4%点伤害</v>
          </cell>
          <cell r="G286">
            <v>1</v>
          </cell>
          <cell r="H286">
            <v>1</v>
          </cell>
          <cell r="I286">
            <v>29</v>
          </cell>
          <cell r="J286">
            <v>1</v>
          </cell>
          <cell r="K286">
            <v>92.142857142857139</v>
          </cell>
          <cell r="L286">
            <v>0</v>
          </cell>
          <cell r="M286">
            <v>7100</v>
          </cell>
          <cell r="N286">
            <v>81779</v>
          </cell>
          <cell r="O286">
            <v>3</v>
          </cell>
          <cell r="P286">
            <v>3</v>
          </cell>
          <cell r="Q286">
            <v>1</v>
          </cell>
          <cell r="R286">
            <v>5</v>
          </cell>
          <cell r="S286">
            <v>50</v>
          </cell>
          <cell r="T286">
            <v>71.428571428571431</v>
          </cell>
          <cell r="U286">
            <v>1543</v>
          </cell>
          <cell r="V286">
            <v>214.28571428571428</v>
          </cell>
          <cell r="W286">
            <v>53</v>
          </cell>
          <cell r="X286">
            <v>700</v>
          </cell>
          <cell r="Y286">
            <v>18</v>
          </cell>
          <cell r="Z286">
            <v>22</v>
          </cell>
          <cell r="AA286" t="str">
            <v>9113100.png</v>
          </cell>
          <cell r="AB286">
            <v>7</v>
          </cell>
          <cell r="AC286">
            <v>22081</v>
          </cell>
          <cell r="AD286">
            <v>175.92864277574358</v>
          </cell>
        </row>
        <row r="287">
          <cell r="A287">
            <v>9113130</v>
          </cell>
          <cell r="B287" t="str">
            <v>光刃·斩</v>
          </cell>
          <cell r="C287" t="str">
            <v>光刃·斩</v>
          </cell>
          <cell r="D287">
            <v>1</v>
          </cell>
          <cell r="E287">
            <v>50</v>
          </cell>
          <cell r="F287" t="str">
            <v>第30级，共造成278.6%点伤害</v>
          </cell>
          <cell r="G287">
            <v>1</v>
          </cell>
          <cell r="H287">
            <v>1</v>
          </cell>
          <cell r="I287">
            <v>30</v>
          </cell>
          <cell r="J287">
            <v>1</v>
          </cell>
          <cell r="K287">
            <v>92.857142857142861</v>
          </cell>
          <cell r="L287">
            <v>0</v>
          </cell>
          <cell r="M287">
            <v>7000</v>
          </cell>
          <cell r="N287">
            <v>91770</v>
          </cell>
          <cell r="O287">
            <v>3</v>
          </cell>
          <cell r="P287">
            <v>3</v>
          </cell>
          <cell r="Q287">
            <v>1</v>
          </cell>
          <cell r="R287">
            <v>5</v>
          </cell>
          <cell r="S287">
            <v>50</v>
          </cell>
          <cell r="T287">
            <v>71.428571428571431</v>
          </cell>
          <cell r="U287">
            <v>1610</v>
          </cell>
          <cell r="V287">
            <v>214.28571428571428</v>
          </cell>
          <cell r="W287">
            <v>57</v>
          </cell>
          <cell r="X287">
            <v>757</v>
          </cell>
          <cell r="Y287">
            <v>18</v>
          </cell>
          <cell r="Z287">
            <v>23</v>
          </cell>
          <cell r="AA287" t="str">
            <v>9113100.png</v>
          </cell>
          <cell r="AB287">
            <v>7</v>
          </cell>
          <cell r="AC287">
            <v>22081</v>
          </cell>
          <cell r="AD287">
            <v>202.72513672895505</v>
          </cell>
        </row>
        <row r="288">
          <cell r="A288">
            <v>9113131</v>
          </cell>
          <cell r="B288" t="str">
            <v>光刃·斩</v>
          </cell>
          <cell r="C288" t="str">
            <v>光刃·斩</v>
          </cell>
          <cell r="D288">
            <v>1</v>
          </cell>
          <cell r="E288">
            <v>52</v>
          </cell>
          <cell r="F288" t="str">
            <v>第31级，共造成280.7%点伤害</v>
          </cell>
          <cell r="G288">
            <v>1</v>
          </cell>
          <cell r="H288">
            <v>1</v>
          </cell>
          <cell r="I288">
            <v>31</v>
          </cell>
          <cell r="J288">
            <v>1</v>
          </cell>
          <cell r="K288">
            <v>93.571428571428569</v>
          </cell>
          <cell r="L288">
            <v>0</v>
          </cell>
          <cell r="M288">
            <v>6900</v>
          </cell>
          <cell r="N288">
            <v>106689</v>
          </cell>
          <cell r="O288">
            <v>3</v>
          </cell>
          <cell r="P288">
            <v>3</v>
          </cell>
          <cell r="Q288">
            <v>1</v>
          </cell>
          <cell r="R288">
            <v>5</v>
          </cell>
          <cell r="S288">
            <v>50</v>
          </cell>
          <cell r="T288">
            <v>71.428571428571431</v>
          </cell>
          <cell r="U288">
            <v>1749</v>
          </cell>
          <cell r="V288">
            <v>214.28571428571428</v>
          </cell>
          <cell r="W288">
            <v>61</v>
          </cell>
          <cell r="X288">
            <v>818</v>
          </cell>
          <cell r="Y288">
            <v>18</v>
          </cell>
          <cell r="Z288">
            <v>25</v>
          </cell>
          <cell r="AA288" t="str">
            <v>9113100.png</v>
          </cell>
          <cell r="AB288">
            <v>7</v>
          </cell>
          <cell r="AC288">
            <v>22081</v>
          </cell>
          <cell r="AD288">
            <v>233.56948803885263</v>
          </cell>
        </row>
        <row r="289">
          <cell r="A289">
            <v>9113132</v>
          </cell>
          <cell r="B289" t="str">
            <v>光刃·斩</v>
          </cell>
          <cell r="C289" t="str">
            <v>光刃·斩</v>
          </cell>
          <cell r="D289">
            <v>1</v>
          </cell>
          <cell r="E289">
            <v>53</v>
          </cell>
          <cell r="F289" t="str">
            <v>第32级，共造成282.9%点伤害</v>
          </cell>
          <cell r="G289">
            <v>1</v>
          </cell>
          <cell r="H289">
            <v>1</v>
          </cell>
          <cell r="I289">
            <v>32</v>
          </cell>
          <cell r="J289">
            <v>1</v>
          </cell>
          <cell r="K289">
            <v>94.285714285714292</v>
          </cell>
          <cell r="L289">
            <v>0</v>
          </cell>
          <cell r="M289">
            <v>6800</v>
          </cell>
          <cell r="N289">
            <v>118300</v>
          </cell>
          <cell r="O289">
            <v>3</v>
          </cell>
          <cell r="P289">
            <v>3</v>
          </cell>
          <cell r="Q289">
            <v>1</v>
          </cell>
          <cell r="R289">
            <v>5</v>
          </cell>
          <cell r="S289">
            <v>50</v>
          </cell>
          <cell r="T289">
            <v>71.428571428571431</v>
          </cell>
          <cell r="U289">
            <v>1820</v>
          </cell>
          <cell r="V289">
            <v>214.28571428571428</v>
          </cell>
          <cell r="W289">
            <v>65</v>
          </cell>
          <cell r="X289">
            <v>883</v>
          </cell>
          <cell r="Y289">
            <v>18</v>
          </cell>
          <cell r="Z289">
            <v>26</v>
          </cell>
          <cell r="AA289" t="str">
            <v>9113100.png</v>
          </cell>
          <cell r="AB289">
            <v>7</v>
          </cell>
          <cell r="AC289">
            <v>22081</v>
          </cell>
          <cell r="AD289">
            <v>269.06892724830334</v>
          </cell>
        </row>
        <row r="290">
          <cell r="A290">
            <v>9113133</v>
          </cell>
          <cell r="B290" t="str">
            <v>光刃·斩</v>
          </cell>
          <cell r="C290" t="str">
            <v>光刃·斩</v>
          </cell>
          <cell r="D290">
            <v>1</v>
          </cell>
          <cell r="E290">
            <v>55</v>
          </cell>
          <cell r="F290" t="str">
            <v>第33级，共造成285%点伤害</v>
          </cell>
          <cell r="G290">
            <v>1</v>
          </cell>
          <cell r="H290">
            <v>1</v>
          </cell>
          <cell r="I290">
            <v>33</v>
          </cell>
          <cell r="J290">
            <v>1</v>
          </cell>
          <cell r="K290">
            <v>95</v>
          </cell>
          <cell r="L290">
            <v>0</v>
          </cell>
          <cell r="M290">
            <v>6700</v>
          </cell>
          <cell r="N290">
            <v>137690</v>
          </cell>
          <cell r="O290">
            <v>3</v>
          </cell>
          <cell r="P290">
            <v>3</v>
          </cell>
          <cell r="Q290">
            <v>1</v>
          </cell>
          <cell r="R290">
            <v>5</v>
          </cell>
          <cell r="S290">
            <v>50</v>
          </cell>
          <cell r="T290">
            <v>71.428571428571431</v>
          </cell>
          <cell r="U290">
            <v>1967</v>
          </cell>
          <cell r="V290">
            <v>214.28571428571428</v>
          </cell>
          <cell r="W290">
            <v>70</v>
          </cell>
          <cell r="X290">
            <v>953</v>
          </cell>
          <cell r="Y290">
            <v>18</v>
          </cell>
          <cell r="Z290">
            <v>28</v>
          </cell>
          <cell r="AA290" t="str">
            <v>9113100.png</v>
          </cell>
          <cell r="AB290">
            <v>7</v>
          </cell>
          <cell r="AC290">
            <v>22081</v>
          </cell>
          <cell r="AD290">
            <v>309.92123951646073</v>
          </cell>
        </row>
        <row r="291">
          <cell r="A291">
            <v>9113134</v>
          </cell>
          <cell r="B291" t="str">
            <v>光刃·斩</v>
          </cell>
          <cell r="C291" t="str">
            <v>光刃·斩</v>
          </cell>
          <cell r="D291">
            <v>1</v>
          </cell>
          <cell r="E291">
            <v>56</v>
          </cell>
          <cell r="F291" t="str">
            <v>第34级，共造成287.1%点伤害</v>
          </cell>
          <cell r="G291">
            <v>1</v>
          </cell>
          <cell r="H291">
            <v>1</v>
          </cell>
          <cell r="I291">
            <v>34</v>
          </cell>
          <cell r="J291">
            <v>1</v>
          </cell>
          <cell r="K291">
            <v>95.714285714285722</v>
          </cell>
          <cell r="L291">
            <v>0</v>
          </cell>
          <cell r="M291">
            <v>6600</v>
          </cell>
          <cell r="N291">
            <v>153150</v>
          </cell>
          <cell r="O291">
            <v>3</v>
          </cell>
          <cell r="P291">
            <v>3</v>
          </cell>
          <cell r="Q291">
            <v>1</v>
          </cell>
          <cell r="R291">
            <v>5</v>
          </cell>
          <cell r="S291">
            <v>50</v>
          </cell>
          <cell r="T291">
            <v>71.428571428571431</v>
          </cell>
          <cell r="U291">
            <v>2042</v>
          </cell>
          <cell r="V291">
            <v>214.28571428571428</v>
          </cell>
          <cell r="W291">
            <v>75</v>
          </cell>
          <cell r="X291">
            <v>1028</v>
          </cell>
          <cell r="Y291">
            <v>18</v>
          </cell>
          <cell r="Z291">
            <v>30</v>
          </cell>
          <cell r="AA291" t="str">
            <v>9113100.png</v>
          </cell>
          <cell r="AB291">
            <v>7</v>
          </cell>
          <cell r="AC291">
            <v>22081</v>
          </cell>
          <cell r="AD291">
            <v>356.92820002874532</v>
          </cell>
        </row>
        <row r="292">
          <cell r="A292">
            <v>9113135</v>
          </cell>
          <cell r="B292" t="str">
            <v>光刃·斩</v>
          </cell>
          <cell r="C292" t="str">
            <v>光刃·斩</v>
          </cell>
          <cell r="D292">
            <v>1</v>
          </cell>
          <cell r="E292">
            <v>58</v>
          </cell>
          <cell r="F292" t="str">
            <v>第35级，共造成289.3%点伤害</v>
          </cell>
          <cell r="G292">
            <v>1</v>
          </cell>
          <cell r="H292">
            <v>1</v>
          </cell>
          <cell r="I292">
            <v>35</v>
          </cell>
          <cell r="J292">
            <v>1</v>
          </cell>
          <cell r="K292">
            <v>96.428571428571431</v>
          </cell>
          <cell r="L292">
            <v>0</v>
          </cell>
          <cell r="M292">
            <v>6500</v>
          </cell>
          <cell r="N292">
            <v>175840</v>
          </cell>
          <cell r="O292">
            <v>3</v>
          </cell>
          <cell r="P292">
            <v>3</v>
          </cell>
          <cell r="Q292">
            <v>1</v>
          </cell>
          <cell r="R292">
            <v>5</v>
          </cell>
          <cell r="S292">
            <v>50</v>
          </cell>
          <cell r="T292">
            <v>71.428571428571431</v>
          </cell>
          <cell r="U292">
            <v>2198</v>
          </cell>
          <cell r="V292">
            <v>214.28571428571428</v>
          </cell>
          <cell r="W292">
            <v>80</v>
          </cell>
          <cell r="X292">
            <v>1108</v>
          </cell>
          <cell r="Y292">
            <v>18</v>
          </cell>
          <cell r="Z292">
            <v>32</v>
          </cell>
          <cell r="AA292" t="str">
            <v>9113100.png</v>
          </cell>
          <cell r="AB292">
            <v>7</v>
          </cell>
          <cell r="AC292">
            <v>22081</v>
          </cell>
          <cell r="AD292">
            <v>411.01099395046793</v>
          </cell>
        </row>
        <row r="293">
          <cell r="A293">
            <v>9113136</v>
          </cell>
          <cell r="B293" t="str">
            <v>光刃·斩</v>
          </cell>
          <cell r="C293" t="str">
            <v>光刃·斩</v>
          </cell>
          <cell r="D293">
            <v>1</v>
          </cell>
          <cell r="E293">
            <v>59</v>
          </cell>
          <cell r="F293" t="str">
            <v>第36级，共造成291.4%点伤害</v>
          </cell>
          <cell r="G293">
            <v>1</v>
          </cell>
          <cell r="H293">
            <v>1</v>
          </cell>
          <cell r="I293">
            <v>36</v>
          </cell>
          <cell r="J293">
            <v>1</v>
          </cell>
          <cell r="K293">
            <v>97.142857142857139</v>
          </cell>
          <cell r="L293">
            <v>0</v>
          </cell>
          <cell r="M293">
            <v>6400</v>
          </cell>
          <cell r="N293">
            <v>193545</v>
          </cell>
          <cell r="O293">
            <v>3</v>
          </cell>
          <cell r="P293">
            <v>3</v>
          </cell>
          <cell r="Q293">
            <v>1</v>
          </cell>
          <cell r="R293">
            <v>5</v>
          </cell>
          <cell r="S293">
            <v>50</v>
          </cell>
          <cell r="T293">
            <v>71.428571428571431</v>
          </cell>
          <cell r="U293">
            <v>2277</v>
          </cell>
          <cell r="V293">
            <v>214.28571428571428</v>
          </cell>
          <cell r="W293">
            <v>85</v>
          </cell>
          <cell r="X293">
            <v>1193</v>
          </cell>
          <cell r="Y293">
            <v>18</v>
          </cell>
          <cell r="Z293">
            <v>34</v>
          </cell>
          <cell r="AA293" t="str">
            <v>9113100.png</v>
          </cell>
          <cell r="AB293">
            <v>7</v>
          </cell>
          <cell r="AC293">
            <v>22081</v>
          </cell>
          <cell r="AD293">
            <v>473.22791291802514</v>
          </cell>
        </row>
        <row r="294">
          <cell r="A294">
            <v>9113137</v>
          </cell>
          <cell r="B294" t="str">
            <v>光刃·斩</v>
          </cell>
          <cell r="C294" t="str">
            <v>光刃·斩</v>
          </cell>
          <cell r="D294">
            <v>1</v>
          </cell>
          <cell r="E294">
            <v>61</v>
          </cell>
          <cell r="F294" t="str">
            <v>第37级，共造成293.6%点伤害</v>
          </cell>
          <cell r="G294">
            <v>1</v>
          </cell>
          <cell r="H294">
            <v>1</v>
          </cell>
          <cell r="I294">
            <v>37</v>
          </cell>
          <cell r="J294">
            <v>1</v>
          </cell>
          <cell r="K294">
            <v>97.857142857142861</v>
          </cell>
          <cell r="L294">
            <v>0</v>
          </cell>
          <cell r="M294">
            <v>6300</v>
          </cell>
          <cell r="N294">
            <v>224480</v>
          </cell>
          <cell r="O294">
            <v>3</v>
          </cell>
          <cell r="P294">
            <v>3</v>
          </cell>
          <cell r="Q294">
            <v>1</v>
          </cell>
          <cell r="R294">
            <v>5</v>
          </cell>
          <cell r="S294">
            <v>50</v>
          </cell>
          <cell r="T294">
            <v>71.428571428571431</v>
          </cell>
          <cell r="U294">
            <v>2440</v>
          </cell>
          <cell r="V294">
            <v>214.28571428571428</v>
          </cell>
          <cell r="W294">
            <v>92</v>
          </cell>
          <cell r="X294">
            <v>1285</v>
          </cell>
          <cell r="Y294">
            <v>18</v>
          </cell>
          <cell r="Z294">
            <v>37</v>
          </cell>
          <cell r="AA294" t="str">
            <v>9113100.png</v>
          </cell>
          <cell r="AB294">
            <v>7</v>
          </cell>
          <cell r="AC294">
            <v>22081</v>
          </cell>
          <cell r="AD294">
            <v>544.79466287543653</v>
          </cell>
        </row>
        <row r="295">
          <cell r="A295">
            <v>9113138</v>
          </cell>
          <cell r="B295" t="str">
            <v>光刃·斩</v>
          </cell>
          <cell r="C295" t="str">
            <v>光刃·斩</v>
          </cell>
          <cell r="D295">
            <v>1</v>
          </cell>
          <cell r="E295">
            <v>62</v>
          </cell>
          <cell r="F295" t="str">
            <v>第38级，共造成295.7%点伤害</v>
          </cell>
          <cell r="G295">
            <v>1</v>
          </cell>
          <cell r="H295">
            <v>1</v>
          </cell>
          <cell r="I295">
            <v>38</v>
          </cell>
          <cell r="J295">
            <v>1</v>
          </cell>
          <cell r="K295">
            <v>98.571428571428569</v>
          </cell>
          <cell r="L295">
            <v>0</v>
          </cell>
          <cell r="M295">
            <v>6200</v>
          </cell>
          <cell r="N295">
            <v>247352</v>
          </cell>
          <cell r="O295">
            <v>3</v>
          </cell>
          <cell r="P295">
            <v>3</v>
          </cell>
          <cell r="Q295">
            <v>1</v>
          </cell>
          <cell r="R295">
            <v>5</v>
          </cell>
          <cell r="S295">
            <v>50</v>
          </cell>
          <cell r="T295">
            <v>71.428571428571431</v>
          </cell>
          <cell r="U295">
            <v>2524</v>
          </cell>
          <cell r="V295">
            <v>214.28571428571428</v>
          </cell>
          <cell r="W295">
            <v>98</v>
          </cell>
          <cell r="X295">
            <v>1383</v>
          </cell>
          <cell r="Y295">
            <v>18</v>
          </cell>
          <cell r="Z295">
            <v>40</v>
          </cell>
          <cell r="AA295" t="str">
            <v>9113100.png</v>
          </cell>
          <cell r="AB295">
            <v>7</v>
          </cell>
          <cell r="AC295">
            <v>22081</v>
          </cell>
          <cell r="AD295">
            <v>627.10766713612372</v>
          </cell>
        </row>
        <row r="296">
          <cell r="A296">
            <v>9113139</v>
          </cell>
          <cell r="B296" t="str">
            <v>光刃·斩</v>
          </cell>
          <cell r="C296" t="str">
            <v>光刃·斩</v>
          </cell>
          <cell r="D296">
            <v>1</v>
          </cell>
          <cell r="E296">
            <v>64</v>
          </cell>
          <cell r="F296" t="str">
            <v>第39级，共造成297.9%点伤害</v>
          </cell>
          <cell r="G296">
            <v>1</v>
          </cell>
          <cell r="H296">
            <v>1</v>
          </cell>
          <cell r="I296">
            <v>39</v>
          </cell>
          <cell r="J296">
            <v>1</v>
          </cell>
          <cell r="K296">
            <v>99.285714285714292</v>
          </cell>
          <cell r="L296">
            <v>0</v>
          </cell>
          <cell r="M296">
            <v>6100</v>
          </cell>
          <cell r="N296">
            <v>282975</v>
          </cell>
          <cell r="O296">
            <v>3</v>
          </cell>
          <cell r="P296">
            <v>3</v>
          </cell>
          <cell r="Q296">
            <v>1</v>
          </cell>
          <cell r="R296">
            <v>5</v>
          </cell>
          <cell r="S296">
            <v>50</v>
          </cell>
          <cell r="T296">
            <v>71.428571428571431</v>
          </cell>
          <cell r="U296">
            <v>2695</v>
          </cell>
          <cell r="V296">
            <v>214.28571428571428</v>
          </cell>
          <cell r="W296">
            <v>105</v>
          </cell>
          <cell r="X296">
            <v>1488</v>
          </cell>
          <cell r="Y296">
            <v>18</v>
          </cell>
          <cell r="Z296">
            <v>42</v>
          </cell>
          <cell r="AA296" t="str">
            <v>9113100.png</v>
          </cell>
          <cell r="AB296">
            <v>7</v>
          </cell>
          <cell r="AC296">
            <v>22081</v>
          </cell>
          <cell r="AD296">
            <v>721.7708047925056</v>
          </cell>
        </row>
        <row r="297">
          <cell r="A297">
            <v>9113140</v>
          </cell>
          <cell r="B297" t="str">
            <v>光刃·斩</v>
          </cell>
          <cell r="C297" t="str">
            <v>光刃·斩</v>
          </cell>
          <cell r="D297">
            <v>1</v>
          </cell>
          <cell r="E297">
            <v>65</v>
          </cell>
          <cell r="F297" t="str">
            <v>第40级，共造成300%点伤害</v>
          </cell>
          <cell r="G297">
            <v>1</v>
          </cell>
          <cell r="H297">
            <v>1</v>
          </cell>
          <cell r="I297">
            <v>40</v>
          </cell>
          <cell r="J297">
            <v>1</v>
          </cell>
          <cell r="K297">
            <v>100</v>
          </cell>
          <cell r="L297">
            <v>0</v>
          </cell>
          <cell r="M297">
            <v>6000</v>
          </cell>
          <cell r="N297">
            <v>311696</v>
          </cell>
          <cell r="O297">
            <v>3</v>
          </cell>
          <cell r="P297">
            <v>3</v>
          </cell>
          <cell r="Q297">
            <v>1</v>
          </cell>
          <cell r="R297">
            <v>5</v>
          </cell>
          <cell r="S297">
            <v>50</v>
          </cell>
          <cell r="T297">
            <v>71.428571428571431</v>
          </cell>
          <cell r="U297">
            <v>2783</v>
          </cell>
          <cell r="V297">
            <v>214.28571428571428</v>
          </cell>
          <cell r="W297">
            <v>112</v>
          </cell>
          <cell r="X297">
            <v>1600</v>
          </cell>
          <cell r="Y297">
            <v>18</v>
          </cell>
          <cell r="Z297">
            <v>45</v>
          </cell>
          <cell r="AA297" t="str">
            <v>9113100.png</v>
          </cell>
          <cell r="AB297">
            <v>7</v>
          </cell>
          <cell r="AC297">
            <v>22081</v>
          </cell>
          <cell r="AD297">
            <v>830.62608905409036</v>
          </cell>
        </row>
        <row r="298">
          <cell r="A298">
            <v>9113141</v>
          </cell>
          <cell r="B298" t="str">
            <v>光刃·斩</v>
          </cell>
          <cell r="C298" t="str">
            <v>光刃·斩</v>
          </cell>
          <cell r="D298">
            <v>1</v>
          </cell>
          <cell r="E298">
            <v>67</v>
          </cell>
          <cell r="F298" t="str">
            <v>第41级，共造成302.1%点伤害</v>
          </cell>
          <cell r="G298">
            <v>1</v>
          </cell>
          <cell r="H298">
            <v>1</v>
          </cell>
          <cell r="I298">
            <v>41</v>
          </cell>
          <cell r="J298">
            <v>1</v>
          </cell>
          <cell r="K298">
            <v>100.71428571428572</v>
          </cell>
          <cell r="L298">
            <v>0</v>
          </cell>
          <cell r="M298">
            <v>5900</v>
          </cell>
          <cell r="N298">
            <v>355560</v>
          </cell>
          <cell r="O298">
            <v>3</v>
          </cell>
          <cell r="P298">
            <v>3</v>
          </cell>
          <cell r="Q298">
            <v>1</v>
          </cell>
          <cell r="R298">
            <v>5</v>
          </cell>
          <cell r="S298">
            <v>50</v>
          </cell>
          <cell r="T298">
            <v>71.428571428571431</v>
          </cell>
          <cell r="U298">
            <v>2963</v>
          </cell>
          <cell r="V298">
            <v>214.28571428571428</v>
          </cell>
          <cell r="W298">
            <v>120</v>
          </cell>
          <cell r="X298">
            <v>1720</v>
          </cell>
          <cell r="Y298">
            <v>18</v>
          </cell>
          <cell r="Z298">
            <v>48</v>
          </cell>
          <cell r="AA298" t="str">
            <v>9113100.png</v>
          </cell>
          <cell r="AB298">
            <v>7</v>
          </cell>
          <cell r="AC298">
            <v>22081</v>
          </cell>
          <cell r="AD298">
            <v>955.78886396514076</v>
          </cell>
        </row>
        <row r="299">
          <cell r="A299">
            <v>9113142</v>
          </cell>
          <cell r="B299" t="str">
            <v>光刃·斩</v>
          </cell>
          <cell r="C299" t="str">
            <v>光刃·斩</v>
          </cell>
          <cell r="D299">
            <v>1</v>
          </cell>
          <cell r="E299">
            <v>68</v>
          </cell>
          <cell r="F299" t="str">
            <v>第42级，共造成304.3%点伤害</v>
          </cell>
          <cell r="G299">
            <v>1</v>
          </cell>
          <cell r="H299">
            <v>1</v>
          </cell>
          <cell r="I299">
            <v>42</v>
          </cell>
          <cell r="J299">
            <v>1</v>
          </cell>
          <cell r="K299">
            <v>101.42857142857143</v>
          </cell>
          <cell r="L299">
            <v>0</v>
          </cell>
          <cell r="M299">
            <v>5800</v>
          </cell>
          <cell r="N299">
            <v>390912</v>
          </cell>
          <cell r="O299">
            <v>3</v>
          </cell>
          <cell r="P299">
            <v>3</v>
          </cell>
          <cell r="Q299">
            <v>1</v>
          </cell>
          <cell r="R299">
            <v>5</v>
          </cell>
          <cell r="S299">
            <v>50</v>
          </cell>
          <cell r="T299">
            <v>71.428571428571431</v>
          </cell>
          <cell r="U299">
            <v>3054</v>
          </cell>
          <cell r="V299">
            <v>214.28571428571428</v>
          </cell>
          <cell r="W299">
            <v>128</v>
          </cell>
          <cell r="X299">
            <v>1848</v>
          </cell>
          <cell r="Y299">
            <v>18</v>
          </cell>
          <cell r="Z299">
            <v>52</v>
          </cell>
          <cell r="AA299" t="str">
            <v>9113100.png</v>
          </cell>
          <cell r="AB299">
            <v>7</v>
          </cell>
          <cell r="AC299">
            <v>22081</v>
          </cell>
          <cell r="AD299">
            <v>1099.6881826063925</v>
          </cell>
        </row>
        <row r="300">
          <cell r="A300">
            <v>9113143</v>
          </cell>
          <cell r="B300" t="str">
            <v>光刃·斩</v>
          </cell>
          <cell r="C300" t="str">
            <v>光刃·斩</v>
          </cell>
          <cell r="D300">
            <v>1</v>
          </cell>
          <cell r="E300">
            <v>70</v>
          </cell>
          <cell r="F300" t="str">
            <v>第43级，共造成306.4%点伤害</v>
          </cell>
          <cell r="G300">
            <v>1</v>
          </cell>
          <cell r="H300">
            <v>1</v>
          </cell>
          <cell r="I300">
            <v>43</v>
          </cell>
          <cell r="J300">
            <v>1</v>
          </cell>
          <cell r="K300">
            <v>102.14285714285714</v>
          </cell>
          <cell r="L300">
            <v>0</v>
          </cell>
          <cell r="M300">
            <v>5700</v>
          </cell>
          <cell r="N300">
            <v>444154</v>
          </cell>
          <cell r="O300">
            <v>3</v>
          </cell>
          <cell r="P300">
            <v>3</v>
          </cell>
          <cell r="Q300">
            <v>1</v>
          </cell>
          <cell r="R300">
            <v>5</v>
          </cell>
          <cell r="S300">
            <v>50</v>
          </cell>
          <cell r="T300">
            <v>71.428571428571431</v>
          </cell>
          <cell r="U300">
            <v>3242</v>
          </cell>
          <cell r="V300">
            <v>214.28571428571428</v>
          </cell>
          <cell r="W300">
            <v>137</v>
          </cell>
          <cell r="X300">
            <v>1985</v>
          </cell>
          <cell r="Y300">
            <v>18</v>
          </cell>
          <cell r="Z300">
            <v>55</v>
          </cell>
          <cell r="AA300" t="str">
            <v>9113100.png</v>
          </cell>
          <cell r="AB300">
            <v>7</v>
          </cell>
          <cell r="AC300">
            <v>22081</v>
          </cell>
          <cell r="AD300">
            <v>1265.1131268915397</v>
          </cell>
        </row>
        <row r="301">
          <cell r="A301">
            <v>9113144</v>
          </cell>
          <cell r="B301" t="str">
            <v>光刃·斩</v>
          </cell>
          <cell r="C301" t="str">
            <v>光刃·斩</v>
          </cell>
          <cell r="D301">
            <v>1</v>
          </cell>
          <cell r="E301">
            <v>71</v>
          </cell>
          <cell r="F301" t="str">
            <v>第44级，共造成308.6%点伤害</v>
          </cell>
          <cell r="G301">
            <v>1</v>
          </cell>
          <cell r="H301">
            <v>1</v>
          </cell>
          <cell r="I301">
            <v>44</v>
          </cell>
          <cell r="J301">
            <v>1</v>
          </cell>
          <cell r="K301">
            <v>102.85714285714286</v>
          </cell>
          <cell r="L301">
            <v>0</v>
          </cell>
          <cell r="M301">
            <v>5600</v>
          </cell>
          <cell r="N301">
            <v>490686</v>
          </cell>
          <cell r="O301">
            <v>3</v>
          </cell>
          <cell r="P301">
            <v>3</v>
          </cell>
          <cell r="Q301">
            <v>1</v>
          </cell>
          <cell r="R301">
            <v>5</v>
          </cell>
          <cell r="S301">
            <v>50</v>
          </cell>
          <cell r="T301">
            <v>71.428571428571431</v>
          </cell>
          <cell r="U301">
            <v>3338</v>
          </cell>
          <cell r="V301">
            <v>214.28571428571428</v>
          </cell>
          <cell r="W301">
            <v>147</v>
          </cell>
          <cell r="X301">
            <v>2132</v>
          </cell>
          <cell r="Y301">
            <v>18</v>
          </cell>
          <cell r="Z301">
            <v>59</v>
          </cell>
          <cell r="AA301" t="str">
            <v>9113100.png</v>
          </cell>
          <cell r="AB301">
            <v>7</v>
          </cell>
          <cell r="AC301">
            <v>22081</v>
          </cell>
          <cell r="AD301">
            <v>1455.2659402262477</v>
          </cell>
        </row>
        <row r="302">
          <cell r="A302">
            <v>9113145</v>
          </cell>
          <cell r="B302" t="str">
            <v>光刃·斩</v>
          </cell>
          <cell r="C302" t="str">
            <v>光刃·斩</v>
          </cell>
          <cell r="D302">
            <v>1</v>
          </cell>
          <cell r="E302">
            <v>73</v>
          </cell>
          <cell r="F302" t="str">
            <v>第45级，共造成310.7%点伤害</v>
          </cell>
          <cell r="G302">
            <v>1</v>
          </cell>
          <cell r="H302">
            <v>1</v>
          </cell>
          <cell r="I302">
            <v>45</v>
          </cell>
          <cell r="J302">
            <v>1</v>
          </cell>
          <cell r="K302">
            <v>103.57142857142858</v>
          </cell>
          <cell r="L302">
            <v>0</v>
          </cell>
          <cell r="M302">
            <v>5500</v>
          </cell>
          <cell r="N302">
            <v>554838</v>
          </cell>
          <cell r="O302">
            <v>3</v>
          </cell>
          <cell r="P302">
            <v>3</v>
          </cell>
          <cell r="Q302">
            <v>1</v>
          </cell>
          <cell r="R302">
            <v>5</v>
          </cell>
          <cell r="S302">
            <v>50</v>
          </cell>
          <cell r="T302">
            <v>71.428571428571431</v>
          </cell>
          <cell r="U302">
            <v>3534</v>
          </cell>
          <cell r="V302">
            <v>214.28571428571428</v>
          </cell>
          <cell r="W302">
            <v>157</v>
          </cell>
          <cell r="X302">
            <v>2289</v>
          </cell>
          <cell r="Y302">
            <v>18</v>
          </cell>
          <cell r="Z302">
            <v>63</v>
          </cell>
          <cell r="AA302" t="str">
            <v>9113100.png</v>
          </cell>
          <cell r="AB302">
            <v>7</v>
          </cell>
          <cell r="AC302">
            <v>22081</v>
          </cell>
          <cell r="AD302">
            <v>1673.822971664197</v>
          </cell>
        </row>
        <row r="303">
          <cell r="A303">
            <v>9113146</v>
          </cell>
          <cell r="B303" t="str">
            <v>光刃·斩</v>
          </cell>
          <cell r="C303" t="str">
            <v>光刃·斩</v>
          </cell>
          <cell r="D303">
            <v>1</v>
          </cell>
          <cell r="E303">
            <v>74</v>
          </cell>
          <cell r="F303" t="str">
            <v>第46级，共造成312.9%点伤害</v>
          </cell>
          <cell r="G303">
            <v>1</v>
          </cell>
          <cell r="H303">
            <v>1</v>
          </cell>
          <cell r="I303">
            <v>46</v>
          </cell>
          <cell r="J303">
            <v>1</v>
          </cell>
          <cell r="K303">
            <v>104.28571428571429</v>
          </cell>
          <cell r="L303">
            <v>0</v>
          </cell>
          <cell r="M303">
            <v>5400</v>
          </cell>
          <cell r="N303">
            <v>610512</v>
          </cell>
          <cell r="O303">
            <v>3</v>
          </cell>
          <cell r="P303">
            <v>3</v>
          </cell>
          <cell r="Q303">
            <v>1</v>
          </cell>
          <cell r="R303">
            <v>5</v>
          </cell>
          <cell r="S303">
            <v>50</v>
          </cell>
          <cell r="T303">
            <v>71.428571428571431</v>
          </cell>
          <cell r="U303">
            <v>3634</v>
          </cell>
          <cell r="V303">
            <v>214.28571428571428</v>
          </cell>
          <cell r="W303">
            <v>168</v>
          </cell>
          <cell r="X303">
            <v>2457</v>
          </cell>
          <cell r="Y303">
            <v>18</v>
          </cell>
          <cell r="Z303">
            <v>68</v>
          </cell>
          <cell r="AA303" t="str">
            <v>9113100.png</v>
          </cell>
          <cell r="AB303">
            <v>7</v>
          </cell>
          <cell r="AC303">
            <v>22081</v>
          </cell>
          <cell r="AD303">
            <v>1925.0045761288923</v>
          </cell>
        </row>
        <row r="304">
          <cell r="A304">
            <v>9113147</v>
          </cell>
          <cell r="B304" t="str">
            <v>光刃·斩</v>
          </cell>
          <cell r="C304" t="str">
            <v>光刃·斩</v>
          </cell>
          <cell r="D304">
            <v>1</v>
          </cell>
          <cell r="E304">
            <v>76</v>
          </cell>
          <cell r="F304" t="str">
            <v>第47级，共造成315%点伤害</v>
          </cell>
          <cell r="G304">
            <v>1</v>
          </cell>
          <cell r="H304">
            <v>1</v>
          </cell>
          <cell r="I304">
            <v>47</v>
          </cell>
          <cell r="J304">
            <v>1</v>
          </cell>
          <cell r="K304">
            <v>105</v>
          </cell>
          <cell r="L304">
            <v>0</v>
          </cell>
          <cell r="M304">
            <v>5300</v>
          </cell>
          <cell r="N304">
            <v>690840</v>
          </cell>
          <cell r="O304">
            <v>3</v>
          </cell>
          <cell r="P304">
            <v>3</v>
          </cell>
          <cell r="Q304">
            <v>1</v>
          </cell>
          <cell r="R304">
            <v>5</v>
          </cell>
          <cell r="S304">
            <v>50</v>
          </cell>
          <cell r="T304">
            <v>71.428571428571431</v>
          </cell>
          <cell r="U304">
            <v>3838</v>
          </cell>
          <cell r="V304">
            <v>214.28571428571428</v>
          </cell>
          <cell r="W304">
            <v>180</v>
          </cell>
          <cell r="X304">
            <v>2637</v>
          </cell>
          <cell r="Y304">
            <v>18</v>
          </cell>
          <cell r="Z304">
            <v>72</v>
          </cell>
          <cell r="AA304" t="str">
            <v>9113100.png</v>
          </cell>
          <cell r="AB304">
            <v>7</v>
          </cell>
          <cell r="AC304">
            <v>22081</v>
          </cell>
          <cell r="AD304">
            <v>2213.6552824717974</v>
          </cell>
        </row>
        <row r="305">
          <cell r="A305">
            <v>9113148</v>
          </cell>
          <cell r="B305" t="str">
            <v>光刃·斩</v>
          </cell>
          <cell r="C305" t="str">
            <v>光刃·斩</v>
          </cell>
          <cell r="D305">
            <v>1</v>
          </cell>
          <cell r="E305">
            <v>77</v>
          </cell>
          <cell r="F305" t="str">
            <v>第48级，共造成317.1%点伤害</v>
          </cell>
          <cell r="G305">
            <v>1</v>
          </cell>
          <cell r="H305">
            <v>1</v>
          </cell>
          <cell r="I305">
            <v>48</v>
          </cell>
          <cell r="J305">
            <v>1</v>
          </cell>
          <cell r="K305">
            <v>105.71428571428572</v>
          </cell>
          <cell r="L305">
            <v>0</v>
          </cell>
          <cell r="M305">
            <v>5200</v>
          </cell>
          <cell r="N305">
            <v>760806</v>
          </cell>
          <cell r="O305">
            <v>3</v>
          </cell>
          <cell r="P305">
            <v>3</v>
          </cell>
          <cell r="Q305">
            <v>1</v>
          </cell>
          <cell r="R305">
            <v>5</v>
          </cell>
          <cell r="S305">
            <v>50</v>
          </cell>
          <cell r="T305">
            <v>71.428571428571431</v>
          </cell>
          <cell r="U305">
            <v>3942</v>
          </cell>
          <cell r="V305">
            <v>214.28571428571428</v>
          </cell>
          <cell r="W305">
            <v>193</v>
          </cell>
          <cell r="X305">
            <v>2830</v>
          </cell>
          <cell r="Y305">
            <v>18</v>
          </cell>
          <cell r="Z305">
            <v>78</v>
          </cell>
          <cell r="AA305" t="str">
            <v>9113100.png</v>
          </cell>
          <cell r="AB305">
            <v>7</v>
          </cell>
          <cell r="AC305">
            <v>22081</v>
          </cell>
          <cell r="AD305">
            <v>2545.3357326984324</v>
          </cell>
        </row>
        <row r="306">
          <cell r="A306">
            <v>9113149</v>
          </cell>
          <cell r="B306" t="str">
            <v>光刃·斩</v>
          </cell>
          <cell r="C306" t="str">
            <v>光刃·斩</v>
          </cell>
          <cell r="D306">
            <v>1</v>
          </cell>
          <cell r="E306">
            <v>79</v>
          </cell>
          <cell r="F306" t="str">
            <v>第49级，共造成319.3%点伤害</v>
          </cell>
          <cell r="G306">
            <v>1</v>
          </cell>
          <cell r="H306">
            <v>1</v>
          </cell>
          <cell r="I306">
            <v>49</v>
          </cell>
          <cell r="J306">
            <v>1</v>
          </cell>
          <cell r="K306">
            <v>106.42857142857143</v>
          </cell>
          <cell r="L306">
            <v>0</v>
          </cell>
          <cell r="M306">
            <v>5100</v>
          </cell>
          <cell r="N306">
            <v>855724</v>
          </cell>
          <cell r="O306">
            <v>3</v>
          </cell>
          <cell r="P306">
            <v>3</v>
          </cell>
          <cell r="Q306">
            <v>1</v>
          </cell>
          <cell r="R306">
            <v>5</v>
          </cell>
          <cell r="S306">
            <v>50</v>
          </cell>
          <cell r="T306">
            <v>71.428571428571431</v>
          </cell>
          <cell r="U306">
            <v>4154</v>
          </cell>
          <cell r="V306">
            <v>214.28571428571428</v>
          </cell>
          <cell r="W306">
            <v>206</v>
          </cell>
          <cell r="X306">
            <v>3036</v>
          </cell>
          <cell r="Y306">
            <v>18</v>
          </cell>
          <cell r="Z306">
            <v>83</v>
          </cell>
          <cell r="AA306" t="str">
            <v>9113100.png</v>
          </cell>
          <cell r="AB306">
            <v>7</v>
          </cell>
          <cell r="AC306">
            <v>22081</v>
          </cell>
          <cell r="AD306">
            <v>2926.4281151545192</v>
          </cell>
        </row>
        <row r="307">
          <cell r="A307">
            <v>9113150</v>
          </cell>
          <cell r="B307" t="str">
            <v>光刃·斩</v>
          </cell>
          <cell r="C307" t="str">
            <v>光刃·斩</v>
          </cell>
          <cell r="D307">
            <v>1</v>
          </cell>
          <cell r="E307">
            <v>80</v>
          </cell>
          <cell r="F307" t="str">
            <v>第50级，共造成321.4%点伤害</v>
          </cell>
          <cell r="G307">
            <v>1</v>
          </cell>
          <cell r="H307">
            <v>1</v>
          </cell>
          <cell r="I307">
            <v>50</v>
          </cell>
          <cell r="J307">
            <v>1</v>
          </cell>
          <cell r="K307">
            <v>107.14285714285714</v>
          </cell>
          <cell r="L307">
            <v>0</v>
          </cell>
          <cell r="M307">
            <v>5000</v>
          </cell>
          <cell r="N307">
            <v>941902</v>
          </cell>
          <cell r="O307">
            <v>3</v>
          </cell>
          <cell r="P307">
            <v>3</v>
          </cell>
          <cell r="Q307">
            <v>1</v>
          </cell>
          <cell r="R307">
            <v>5</v>
          </cell>
          <cell r="S307">
            <v>50</v>
          </cell>
          <cell r="T307">
            <v>71.428571428571431</v>
          </cell>
          <cell r="U307">
            <v>4262</v>
          </cell>
          <cell r="V307">
            <v>214.28571428571428</v>
          </cell>
          <cell r="W307">
            <v>221</v>
          </cell>
          <cell r="X307">
            <v>3257</v>
          </cell>
          <cell r="Y307">
            <v>18</v>
          </cell>
          <cell r="Z307">
            <v>89</v>
          </cell>
          <cell r="AA307" t="str">
            <v>9113100.png</v>
          </cell>
          <cell r="AB307">
            <v>7</v>
          </cell>
          <cell r="AC307">
            <v>22081</v>
          </cell>
          <cell r="AD307">
            <v>3364.2570658778059</v>
          </cell>
        </row>
        <row r="308">
          <cell r="A308">
            <v>9124000</v>
          </cell>
          <cell r="B308" t="str">
            <v>裂空·斩</v>
          </cell>
          <cell r="C308" t="str">
            <v>裂空·斩第1段</v>
          </cell>
          <cell r="D308">
            <v>1</v>
          </cell>
          <cell r="E308">
            <v>6</v>
          </cell>
          <cell r="F308" t="str">
            <v>第0级，共造成119%点伤害</v>
          </cell>
          <cell r="G308">
            <v>0</v>
          </cell>
          <cell r="H308">
            <v>1</v>
          </cell>
          <cell r="I308">
            <v>0</v>
          </cell>
          <cell r="J308">
            <v>2</v>
          </cell>
          <cell r="K308">
            <v>119.04761904761905</v>
          </cell>
          <cell r="L308">
            <v>0</v>
          </cell>
          <cell r="M308">
            <v>8000</v>
          </cell>
          <cell r="N308">
            <v>0</v>
          </cell>
          <cell r="O308">
            <v>4</v>
          </cell>
          <cell r="P308">
            <v>1</v>
          </cell>
          <cell r="Q308">
            <v>1</v>
          </cell>
          <cell r="R308">
            <v>6</v>
          </cell>
          <cell r="S308">
            <v>50</v>
          </cell>
          <cell r="T308">
            <v>119.04761904761905</v>
          </cell>
          <cell r="U308">
            <v>80</v>
          </cell>
          <cell r="V308">
            <v>119.04761904761905</v>
          </cell>
          <cell r="W308">
            <v>0</v>
          </cell>
          <cell r="X308">
            <v>0</v>
          </cell>
          <cell r="Y308">
            <v>18</v>
          </cell>
          <cell r="Z308">
            <v>0</v>
          </cell>
          <cell r="AA308" t="str">
            <v>9124100.png</v>
          </cell>
          <cell r="AB308">
            <v>20</v>
          </cell>
          <cell r="AC308">
            <v>945</v>
          </cell>
          <cell r="AD308">
            <v>0.44166857142857163</v>
          </cell>
        </row>
        <row r="309">
          <cell r="A309">
            <v>9124101</v>
          </cell>
          <cell r="B309" t="str">
            <v>裂空·斩第1段</v>
          </cell>
          <cell r="C309" t="str">
            <v>裂空·斩第1段</v>
          </cell>
          <cell r="D309">
            <v>1</v>
          </cell>
          <cell r="E309">
            <v>6</v>
          </cell>
          <cell r="F309" t="str">
            <v>第1级，共造成119%点伤害</v>
          </cell>
          <cell r="G309">
            <v>1</v>
          </cell>
          <cell r="H309">
            <v>1</v>
          </cell>
          <cell r="I309">
            <v>1</v>
          </cell>
          <cell r="J309">
            <v>2</v>
          </cell>
          <cell r="K309">
            <v>119.04761904761905</v>
          </cell>
          <cell r="L309">
            <v>0</v>
          </cell>
          <cell r="M309">
            <v>8000</v>
          </cell>
          <cell r="N309">
            <v>320</v>
          </cell>
          <cell r="O309">
            <v>4</v>
          </cell>
          <cell r="P309">
            <v>1</v>
          </cell>
          <cell r="Q309">
            <v>1</v>
          </cell>
          <cell r="R309">
            <v>6</v>
          </cell>
          <cell r="S309">
            <v>50</v>
          </cell>
          <cell r="T309">
            <v>119.04761904761905</v>
          </cell>
          <cell r="U309">
            <v>80</v>
          </cell>
          <cell r="V309">
            <v>119.04761904761905</v>
          </cell>
          <cell r="W309">
            <v>4</v>
          </cell>
          <cell r="X309">
            <v>4</v>
          </cell>
          <cell r="Y309">
            <v>18</v>
          </cell>
          <cell r="Z309">
            <v>0</v>
          </cell>
          <cell r="AA309" t="str">
            <v>9124100.png</v>
          </cell>
          <cell r="AB309">
            <v>20</v>
          </cell>
          <cell r="AC309">
            <v>945</v>
          </cell>
          <cell r="AD309">
            <v>0.50283383238579415</v>
          </cell>
        </row>
        <row r="310">
          <cell r="A310">
            <v>9124102</v>
          </cell>
          <cell r="B310" t="str">
            <v>裂空·斩第1段</v>
          </cell>
          <cell r="C310" t="str">
            <v>裂空·斩第1段</v>
          </cell>
          <cell r="D310">
            <v>1</v>
          </cell>
          <cell r="E310">
            <v>9</v>
          </cell>
          <cell r="F310" t="str">
            <v>第2级，共造成121.4%点伤害</v>
          </cell>
          <cell r="G310">
            <v>1</v>
          </cell>
          <cell r="H310">
            <v>1</v>
          </cell>
          <cell r="I310">
            <v>2</v>
          </cell>
          <cell r="J310">
            <v>2</v>
          </cell>
          <cell r="K310">
            <v>121.42857142857143</v>
          </cell>
          <cell r="L310">
            <v>0</v>
          </cell>
          <cell r="M310">
            <v>7840</v>
          </cell>
          <cell r="N310">
            <v>392</v>
          </cell>
          <cell r="O310">
            <v>4</v>
          </cell>
          <cell r="P310">
            <v>1</v>
          </cell>
          <cell r="Q310">
            <v>1</v>
          </cell>
          <cell r="R310">
            <v>6</v>
          </cell>
          <cell r="S310">
            <v>50</v>
          </cell>
          <cell r="T310">
            <v>119.04761904761905</v>
          </cell>
          <cell r="U310">
            <v>98</v>
          </cell>
          <cell r="V310">
            <v>119.04761904761905</v>
          </cell>
          <cell r="W310">
            <v>4</v>
          </cell>
          <cell r="X310">
            <v>8</v>
          </cell>
          <cell r="Y310">
            <v>18</v>
          </cell>
          <cell r="Z310">
            <v>0</v>
          </cell>
          <cell r="AA310" t="str">
            <v>9124100.png</v>
          </cell>
          <cell r="AB310">
            <v>20</v>
          </cell>
          <cell r="AC310">
            <v>945</v>
          </cell>
          <cell r="AD310">
            <v>0.64402838296987608</v>
          </cell>
        </row>
        <row r="311">
          <cell r="A311">
            <v>9124103</v>
          </cell>
          <cell r="B311" t="str">
            <v>裂空·斩第1段</v>
          </cell>
          <cell r="C311" t="str">
            <v>裂空·斩第1段</v>
          </cell>
          <cell r="D311">
            <v>1</v>
          </cell>
          <cell r="E311">
            <v>10</v>
          </cell>
          <cell r="F311" t="str">
            <v>第3级，共造成122.6%点伤害</v>
          </cell>
          <cell r="G311">
            <v>1</v>
          </cell>
          <cell r="H311">
            <v>1</v>
          </cell>
          <cell r="I311">
            <v>3</v>
          </cell>
          <cell r="J311">
            <v>2</v>
          </cell>
          <cell r="K311">
            <v>122.61904761904762</v>
          </cell>
          <cell r="L311">
            <v>0</v>
          </cell>
          <cell r="M311">
            <v>7760</v>
          </cell>
          <cell r="N311">
            <v>416</v>
          </cell>
          <cell r="O311">
            <v>4</v>
          </cell>
          <cell r="P311">
            <v>1</v>
          </cell>
          <cell r="Q311">
            <v>1</v>
          </cell>
          <cell r="R311">
            <v>6</v>
          </cell>
          <cell r="S311">
            <v>50</v>
          </cell>
          <cell r="T311">
            <v>119.04761904761905</v>
          </cell>
          <cell r="U311">
            <v>104</v>
          </cell>
          <cell r="V311">
            <v>119.04761904761905</v>
          </cell>
          <cell r="W311">
            <v>4</v>
          </cell>
          <cell r="X311">
            <v>12</v>
          </cell>
          <cell r="Y311">
            <v>18</v>
          </cell>
          <cell r="Z311">
            <v>0</v>
          </cell>
          <cell r="AA311" t="str">
            <v>9124100.png</v>
          </cell>
          <cell r="AB311">
            <v>20</v>
          </cell>
          <cell r="AC311">
            <v>945</v>
          </cell>
          <cell r="AD311">
            <v>0.77395212628980237</v>
          </cell>
        </row>
        <row r="312">
          <cell r="A312">
            <v>9124104</v>
          </cell>
          <cell r="B312" t="str">
            <v>裂空·斩第1段</v>
          </cell>
          <cell r="C312" t="str">
            <v>裂空·斩第1段</v>
          </cell>
          <cell r="D312">
            <v>1</v>
          </cell>
          <cell r="E312">
            <v>12</v>
          </cell>
          <cell r="F312" t="str">
            <v>第4级，共造成123.8%点伤害</v>
          </cell>
          <cell r="G312">
            <v>1</v>
          </cell>
          <cell r="H312">
            <v>1</v>
          </cell>
          <cell r="I312">
            <v>4</v>
          </cell>
          <cell r="J312">
            <v>2</v>
          </cell>
          <cell r="K312">
            <v>123.80952380952381</v>
          </cell>
          <cell r="L312">
            <v>0</v>
          </cell>
          <cell r="M312">
            <v>7680</v>
          </cell>
          <cell r="N312">
            <v>580</v>
          </cell>
          <cell r="O312">
            <v>4</v>
          </cell>
          <cell r="P312">
            <v>1</v>
          </cell>
          <cell r="Q312">
            <v>1</v>
          </cell>
          <cell r="R312">
            <v>6</v>
          </cell>
          <cell r="S312">
            <v>50</v>
          </cell>
          <cell r="T312">
            <v>119.04761904761905</v>
          </cell>
          <cell r="U312">
            <v>116</v>
          </cell>
          <cell r="V312">
            <v>119.04761904761905</v>
          </cell>
          <cell r="W312">
            <v>5</v>
          </cell>
          <cell r="X312">
            <v>17</v>
          </cell>
          <cell r="Y312">
            <v>18</v>
          </cell>
          <cell r="Z312">
            <v>0</v>
          </cell>
          <cell r="AA312" t="str">
            <v>9124100.png</v>
          </cell>
          <cell r="AB312">
            <v>20</v>
          </cell>
          <cell r="AC312">
            <v>945</v>
          </cell>
          <cell r="AD312">
            <v>0.92750975665012236</v>
          </cell>
        </row>
        <row r="313">
          <cell r="A313">
            <v>9124105</v>
          </cell>
          <cell r="B313" t="str">
            <v>裂空·斩第1段</v>
          </cell>
          <cell r="C313" t="str">
            <v>裂空·斩第1段</v>
          </cell>
          <cell r="D313">
            <v>1</v>
          </cell>
          <cell r="E313">
            <v>13</v>
          </cell>
          <cell r="F313" t="str">
            <v>第5级，共造成125%点伤害</v>
          </cell>
          <cell r="G313">
            <v>1</v>
          </cell>
          <cell r="H313">
            <v>1</v>
          </cell>
          <cell r="I313">
            <v>5</v>
          </cell>
          <cell r="J313">
            <v>2</v>
          </cell>
          <cell r="K313">
            <v>125</v>
          </cell>
          <cell r="L313">
            <v>0</v>
          </cell>
          <cell r="M313">
            <v>7600</v>
          </cell>
          <cell r="N313">
            <v>610</v>
          </cell>
          <cell r="O313">
            <v>4</v>
          </cell>
          <cell r="P313">
            <v>1</v>
          </cell>
          <cell r="Q313">
            <v>1</v>
          </cell>
          <cell r="R313">
            <v>6</v>
          </cell>
          <cell r="S313">
            <v>50</v>
          </cell>
          <cell r="T313">
            <v>119.04761904761905</v>
          </cell>
          <cell r="U313">
            <v>122</v>
          </cell>
          <cell r="V313">
            <v>119.04761904761905</v>
          </cell>
          <cell r="W313">
            <v>5</v>
          </cell>
          <cell r="X313">
            <v>22</v>
          </cell>
          <cell r="Y313">
            <v>18</v>
          </cell>
          <cell r="Z313">
            <v>0</v>
          </cell>
          <cell r="AA313" t="str">
            <v>9124100.png</v>
          </cell>
          <cell r="AB313">
            <v>20</v>
          </cell>
          <cell r="AC313">
            <v>945</v>
          </cell>
          <cell r="AD313">
            <v>1.1087554819742784</v>
          </cell>
        </row>
        <row r="314">
          <cell r="A314">
            <v>9124106</v>
          </cell>
          <cell r="B314" t="str">
            <v>裂空·斩第1段</v>
          </cell>
          <cell r="C314" t="str">
            <v>裂空·斩第1段</v>
          </cell>
          <cell r="D314">
            <v>1</v>
          </cell>
          <cell r="E314">
            <v>15</v>
          </cell>
          <cell r="F314" t="str">
            <v>第6级，共造成126.2%点伤害</v>
          </cell>
          <cell r="G314">
            <v>1</v>
          </cell>
          <cell r="H314">
            <v>1</v>
          </cell>
          <cell r="I314">
            <v>6</v>
          </cell>
          <cell r="J314">
            <v>2</v>
          </cell>
          <cell r="K314">
            <v>126.19047619047619</v>
          </cell>
          <cell r="L314">
            <v>0</v>
          </cell>
          <cell r="M314">
            <v>7520</v>
          </cell>
          <cell r="N314">
            <v>670</v>
          </cell>
          <cell r="O314">
            <v>4</v>
          </cell>
          <cell r="P314">
            <v>1</v>
          </cell>
          <cell r="Q314">
            <v>1</v>
          </cell>
          <cell r="R314">
            <v>6</v>
          </cell>
          <cell r="S314">
            <v>50</v>
          </cell>
          <cell r="T314">
            <v>119.04761904761905</v>
          </cell>
          <cell r="U314">
            <v>134</v>
          </cell>
          <cell r="V314">
            <v>119.04761904761905</v>
          </cell>
          <cell r="W314">
            <v>5</v>
          </cell>
          <cell r="X314">
            <v>27</v>
          </cell>
          <cell r="Y314">
            <v>18</v>
          </cell>
          <cell r="Z314">
            <v>0</v>
          </cell>
          <cell r="AA314" t="str">
            <v>9124100.png</v>
          </cell>
          <cell r="AB314">
            <v>20</v>
          </cell>
          <cell r="AC314">
            <v>945</v>
          </cell>
          <cell r="AD314">
            <v>1.3224131540087647</v>
          </cell>
        </row>
        <row r="315">
          <cell r="A315">
            <v>9124107</v>
          </cell>
          <cell r="B315" t="str">
            <v>裂空·斩第1段</v>
          </cell>
          <cell r="C315" t="str">
            <v>裂空·斩第1段</v>
          </cell>
          <cell r="D315">
            <v>1</v>
          </cell>
          <cell r="E315">
            <v>16</v>
          </cell>
          <cell r="F315" t="str">
            <v>第7级，共造成127.4%点伤害</v>
          </cell>
          <cell r="G315">
            <v>1</v>
          </cell>
          <cell r="H315">
            <v>1</v>
          </cell>
          <cell r="I315">
            <v>7</v>
          </cell>
          <cell r="J315">
            <v>2</v>
          </cell>
          <cell r="K315">
            <v>127.38095238095238</v>
          </cell>
          <cell r="L315">
            <v>0</v>
          </cell>
          <cell r="M315">
            <v>7440</v>
          </cell>
          <cell r="N315">
            <v>840</v>
          </cell>
          <cell r="O315">
            <v>4</v>
          </cell>
          <cell r="P315">
            <v>1</v>
          </cell>
          <cell r="Q315">
            <v>1</v>
          </cell>
          <cell r="R315">
            <v>6</v>
          </cell>
          <cell r="S315">
            <v>50</v>
          </cell>
          <cell r="T315">
            <v>119.04761904761905</v>
          </cell>
          <cell r="U315">
            <v>140</v>
          </cell>
          <cell r="V315">
            <v>119.04761904761905</v>
          </cell>
          <cell r="W315">
            <v>6</v>
          </cell>
          <cell r="X315">
            <v>33</v>
          </cell>
          <cell r="Y315">
            <v>18</v>
          </cell>
          <cell r="Z315">
            <v>0</v>
          </cell>
          <cell r="AA315" t="str">
            <v>9124100.png</v>
          </cell>
          <cell r="AB315">
            <v>20</v>
          </cell>
          <cell r="AC315">
            <v>945</v>
          </cell>
          <cell r="AD315">
            <v>1.5739839879736715</v>
          </cell>
        </row>
        <row r="316">
          <cell r="A316">
            <v>9124108</v>
          </cell>
          <cell r="B316" t="str">
            <v>裂空·斩第1段</v>
          </cell>
          <cell r="C316" t="str">
            <v>裂空·斩第1段</v>
          </cell>
          <cell r="D316">
            <v>1</v>
          </cell>
          <cell r="E316">
            <v>18</v>
          </cell>
          <cell r="F316" t="str">
            <v>第8级，共造成128.6%点伤害</v>
          </cell>
          <cell r="G316">
            <v>1</v>
          </cell>
          <cell r="H316">
            <v>1</v>
          </cell>
          <cell r="I316">
            <v>8</v>
          </cell>
          <cell r="J316">
            <v>2</v>
          </cell>
          <cell r="K316">
            <v>128.57142857142858</v>
          </cell>
          <cell r="L316">
            <v>0</v>
          </cell>
          <cell r="M316">
            <v>7360</v>
          </cell>
          <cell r="N316">
            <v>912</v>
          </cell>
          <cell r="O316">
            <v>4</v>
          </cell>
          <cell r="P316">
            <v>1</v>
          </cell>
          <cell r="Q316">
            <v>1</v>
          </cell>
          <cell r="R316">
            <v>6</v>
          </cell>
          <cell r="S316">
            <v>50</v>
          </cell>
          <cell r="T316">
            <v>119.04761904761905</v>
          </cell>
          <cell r="U316">
            <v>152</v>
          </cell>
          <cell r="V316">
            <v>119.04761904761905</v>
          </cell>
          <cell r="W316">
            <v>6</v>
          </cell>
          <cell r="X316">
            <v>39</v>
          </cell>
          <cell r="Y316">
            <v>18</v>
          </cell>
          <cell r="Z316">
            <v>0</v>
          </cell>
          <cell r="AA316" t="str">
            <v>9124100.png</v>
          </cell>
          <cell r="AB316">
            <v>20</v>
          </cell>
          <cell r="AC316">
            <v>945</v>
          </cell>
          <cell r="AD316">
            <v>1.8698712748853268</v>
          </cell>
        </row>
        <row r="317">
          <cell r="A317">
            <v>9124109</v>
          </cell>
          <cell r="B317" t="str">
            <v>裂空·斩第1段</v>
          </cell>
          <cell r="C317" t="str">
            <v>裂空·斩第1段</v>
          </cell>
          <cell r="D317">
            <v>1</v>
          </cell>
          <cell r="E317">
            <v>19</v>
          </cell>
          <cell r="F317" t="str">
            <v>第9级，共造成129.8%点伤害</v>
          </cell>
          <cell r="G317">
            <v>1</v>
          </cell>
          <cell r="H317">
            <v>1</v>
          </cell>
          <cell r="I317">
            <v>9</v>
          </cell>
          <cell r="J317">
            <v>2</v>
          </cell>
          <cell r="K317">
            <v>129.76190476190476</v>
          </cell>
          <cell r="L317">
            <v>0</v>
          </cell>
          <cell r="M317">
            <v>7280</v>
          </cell>
          <cell r="N317">
            <v>948</v>
          </cell>
          <cell r="O317">
            <v>4</v>
          </cell>
          <cell r="P317">
            <v>1</v>
          </cell>
          <cell r="Q317">
            <v>1</v>
          </cell>
          <cell r="R317">
            <v>6</v>
          </cell>
          <cell r="S317">
            <v>50</v>
          </cell>
          <cell r="T317">
            <v>119.04761904761905</v>
          </cell>
          <cell r="U317">
            <v>158</v>
          </cell>
          <cell r="V317">
            <v>119.04761904761905</v>
          </cell>
          <cell r="W317">
            <v>6</v>
          </cell>
          <cell r="X317">
            <v>45</v>
          </cell>
          <cell r="Y317">
            <v>18</v>
          </cell>
          <cell r="Z317">
            <v>0</v>
          </cell>
          <cell r="AA317" t="str">
            <v>9124100.png</v>
          </cell>
          <cell r="AB317">
            <v>20</v>
          </cell>
          <cell r="AC317">
            <v>945</v>
          </cell>
          <cell r="AD317">
            <v>2.2175247271611824</v>
          </cell>
        </row>
        <row r="318">
          <cell r="A318">
            <v>9124110</v>
          </cell>
          <cell r="B318" t="str">
            <v>裂空·斩第1段</v>
          </cell>
          <cell r="C318" t="str">
            <v>裂空·斩第1段</v>
          </cell>
          <cell r="D318">
            <v>1</v>
          </cell>
          <cell r="E318">
            <v>21</v>
          </cell>
          <cell r="F318" t="str">
            <v>第10级，共造成131%点伤害</v>
          </cell>
          <cell r="G318">
            <v>1</v>
          </cell>
          <cell r="H318">
            <v>1</v>
          </cell>
          <cell r="I318">
            <v>10</v>
          </cell>
          <cell r="J318">
            <v>2</v>
          </cell>
          <cell r="K318">
            <v>130.95238095238096</v>
          </cell>
          <cell r="L318">
            <v>0</v>
          </cell>
          <cell r="M318">
            <v>7200</v>
          </cell>
          <cell r="N318">
            <v>1470</v>
          </cell>
          <cell r="O318">
            <v>4</v>
          </cell>
          <cell r="P318">
            <v>1</v>
          </cell>
          <cell r="Q318">
            <v>1</v>
          </cell>
          <cell r="R318">
            <v>6</v>
          </cell>
          <cell r="S318">
            <v>50</v>
          </cell>
          <cell r="T318">
            <v>119.04761904761905</v>
          </cell>
          <cell r="U318">
            <v>210</v>
          </cell>
          <cell r="V318">
            <v>119.04761904761905</v>
          </cell>
          <cell r="W318">
            <v>7</v>
          </cell>
          <cell r="X318">
            <v>52</v>
          </cell>
          <cell r="Y318">
            <v>18</v>
          </cell>
          <cell r="Z318">
            <v>0</v>
          </cell>
          <cell r="AA318" t="str">
            <v>9124100.png</v>
          </cell>
          <cell r="AB318">
            <v>20</v>
          </cell>
          <cell r="AC318">
            <v>945</v>
          </cell>
          <cell r="AD318">
            <v>2.6256075036007216</v>
          </cell>
        </row>
        <row r="319">
          <cell r="A319">
            <v>9124111</v>
          </cell>
          <cell r="B319" t="str">
            <v>裂空·斩第1段</v>
          </cell>
          <cell r="C319" t="str">
            <v>裂空·斩第1段</v>
          </cell>
          <cell r="D319">
            <v>1</v>
          </cell>
          <cell r="E319">
            <v>22</v>
          </cell>
          <cell r="F319" t="str">
            <v>第11级，共造成132.1%点伤害</v>
          </cell>
          <cell r="G319">
            <v>1</v>
          </cell>
          <cell r="H319">
            <v>1</v>
          </cell>
          <cell r="I319">
            <v>11</v>
          </cell>
          <cell r="J319">
            <v>2</v>
          </cell>
          <cell r="K319">
            <v>132.14285714285714</v>
          </cell>
          <cell r="L319">
            <v>0</v>
          </cell>
          <cell r="M319">
            <v>7120</v>
          </cell>
          <cell r="N319">
            <v>1912</v>
          </cell>
          <cell r="O319">
            <v>4</v>
          </cell>
          <cell r="P319">
            <v>1</v>
          </cell>
          <cell r="Q319">
            <v>1</v>
          </cell>
          <cell r="R319">
            <v>6</v>
          </cell>
          <cell r="S319">
            <v>50</v>
          </cell>
          <cell r="T319">
            <v>119.04761904761905</v>
          </cell>
          <cell r="U319">
            <v>239</v>
          </cell>
          <cell r="V319">
            <v>119.04761904761905</v>
          </cell>
          <cell r="W319">
            <v>8</v>
          </cell>
          <cell r="X319">
            <v>60</v>
          </cell>
          <cell r="Y319">
            <v>18</v>
          </cell>
          <cell r="Z319">
            <v>0</v>
          </cell>
          <cell r="AA319" t="str">
            <v>9124100.png</v>
          </cell>
          <cell r="AB319">
            <v>20</v>
          </cell>
          <cell r="AC319">
            <v>945</v>
          </cell>
          <cell r="AD319">
            <v>3.1041894269850387</v>
          </cell>
        </row>
        <row r="320">
          <cell r="A320">
            <v>9124112</v>
          </cell>
          <cell r="B320" t="str">
            <v>裂空·斩第1段</v>
          </cell>
          <cell r="C320" t="str">
            <v>裂空·斩第1段</v>
          </cell>
          <cell r="D320">
            <v>1</v>
          </cell>
          <cell r="E320">
            <v>24</v>
          </cell>
          <cell r="F320" t="str">
            <v>第12级，共造成133.3%点伤害</v>
          </cell>
          <cell r="G320">
            <v>1</v>
          </cell>
          <cell r="H320">
            <v>1</v>
          </cell>
          <cell r="I320">
            <v>12</v>
          </cell>
          <cell r="J320">
            <v>2</v>
          </cell>
          <cell r="K320">
            <v>133.33333333333334</v>
          </cell>
          <cell r="L320">
            <v>0</v>
          </cell>
          <cell r="M320">
            <v>7040</v>
          </cell>
          <cell r="N320">
            <v>2416</v>
          </cell>
          <cell r="O320">
            <v>4</v>
          </cell>
          <cell r="P320">
            <v>1</v>
          </cell>
          <cell r="Q320">
            <v>1</v>
          </cell>
          <cell r="R320">
            <v>6</v>
          </cell>
          <cell r="S320">
            <v>50</v>
          </cell>
          <cell r="T320">
            <v>119.04761904761905</v>
          </cell>
          <cell r="U320">
            <v>302</v>
          </cell>
          <cell r="V320">
            <v>119.04761904761905</v>
          </cell>
          <cell r="W320">
            <v>8</v>
          </cell>
          <cell r="X320">
            <v>68</v>
          </cell>
          <cell r="Y320">
            <v>18</v>
          </cell>
          <cell r="Z320">
            <v>0</v>
          </cell>
          <cell r="AA320" t="str">
            <v>9124100.png</v>
          </cell>
          <cell r="AB320">
            <v>20</v>
          </cell>
          <cell r="AC320">
            <v>945</v>
          </cell>
          <cell r="AD320">
            <v>3.6649704456546304</v>
          </cell>
        </row>
        <row r="321">
          <cell r="A321">
            <v>9124113</v>
          </cell>
          <cell r="B321" t="str">
            <v>裂空·斩第1段</v>
          </cell>
          <cell r="C321" t="str">
            <v>裂空·斩第1段</v>
          </cell>
          <cell r="D321">
            <v>1</v>
          </cell>
          <cell r="E321">
            <v>25</v>
          </cell>
          <cell r="F321" t="str">
            <v>第13级，共造成134.5%点伤害</v>
          </cell>
          <cell r="G321">
            <v>1</v>
          </cell>
          <cell r="H321">
            <v>1</v>
          </cell>
          <cell r="I321">
            <v>13</v>
          </cell>
          <cell r="J321">
            <v>2</v>
          </cell>
          <cell r="K321">
            <v>134.52380952380952</v>
          </cell>
          <cell r="L321">
            <v>0</v>
          </cell>
          <cell r="M321">
            <v>6960</v>
          </cell>
          <cell r="N321">
            <v>3015</v>
          </cell>
          <cell r="O321">
            <v>4</v>
          </cell>
          <cell r="P321">
            <v>1</v>
          </cell>
          <cell r="Q321">
            <v>1</v>
          </cell>
          <cell r="R321">
            <v>6</v>
          </cell>
          <cell r="S321">
            <v>50</v>
          </cell>
          <cell r="T321">
            <v>119.04761904761905</v>
          </cell>
          <cell r="U321">
            <v>335</v>
          </cell>
          <cell r="V321">
            <v>119.04761904761905</v>
          </cell>
          <cell r="W321">
            <v>9</v>
          </cell>
          <cell r="X321">
            <v>77</v>
          </cell>
          <cell r="Y321">
            <v>18</v>
          </cell>
          <cell r="Z321">
            <v>0</v>
          </cell>
          <cell r="AA321" t="str">
            <v>9124100.png</v>
          </cell>
          <cell r="AB321">
            <v>20</v>
          </cell>
          <cell r="AC321">
            <v>945</v>
          </cell>
          <cell r="AD321">
            <v>4.3215390102069478</v>
          </cell>
        </row>
        <row r="322">
          <cell r="A322">
            <v>9124114</v>
          </cell>
          <cell r="B322" t="str">
            <v>裂空·斩第1段</v>
          </cell>
          <cell r="C322" t="str">
            <v>裂空·斩第1段</v>
          </cell>
          <cell r="D322">
            <v>1</v>
          </cell>
          <cell r="E322">
            <v>27</v>
          </cell>
          <cell r="F322" t="str">
            <v>第14级，共造成135.7%点伤害</v>
          </cell>
          <cell r="G322">
            <v>1</v>
          </cell>
          <cell r="H322">
            <v>1</v>
          </cell>
          <cell r="I322">
            <v>14</v>
          </cell>
          <cell r="J322">
            <v>2</v>
          </cell>
          <cell r="K322">
            <v>135.71428571428572</v>
          </cell>
          <cell r="L322">
            <v>0</v>
          </cell>
          <cell r="M322">
            <v>6880</v>
          </cell>
          <cell r="N322">
            <v>3654</v>
          </cell>
          <cell r="O322">
            <v>4</v>
          </cell>
          <cell r="P322">
            <v>1</v>
          </cell>
          <cell r="Q322">
            <v>1</v>
          </cell>
          <cell r="R322">
            <v>6</v>
          </cell>
          <cell r="S322">
            <v>50</v>
          </cell>
          <cell r="T322">
            <v>119.04761904761905</v>
          </cell>
          <cell r="U322">
            <v>406</v>
          </cell>
          <cell r="V322">
            <v>119.04761904761905</v>
          </cell>
          <cell r="W322">
            <v>9</v>
          </cell>
          <cell r="X322">
            <v>86</v>
          </cell>
          <cell r="Y322">
            <v>18</v>
          </cell>
          <cell r="Z322">
            <v>0</v>
          </cell>
          <cell r="AA322" t="str">
            <v>9124100.png</v>
          </cell>
          <cell r="AB322">
            <v>20</v>
          </cell>
          <cell r="AC322">
            <v>945</v>
          </cell>
          <cell r="AD322">
            <v>5.0896707502012646</v>
          </cell>
        </row>
        <row r="323">
          <cell r="A323">
            <v>9124115</v>
          </cell>
          <cell r="B323" t="str">
            <v>裂空·斩第1段</v>
          </cell>
          <cell r="C323" t="str">
            <v>裂空·斩第1段</v>
          </cell>
          <cell r="D323">
            <v>1</v>
          </cell>
          <cell r="E323">
            <v>28</v>
          </cell>
          <cell r="F323" t="str">
            <v>第15级，共造成136.9%点伤害</v>
          </cell>
          <cell r="G323">
            <v>1</v>
          </cell>
          <cell r="H323">
            <v>1</v>
          </cell>
          <cell r="I323">
            <v>15</v>
          </cell>
          <cell r="J323">
            <v>2</v>
          </cell>
          <cell r="K323">
            <v>136.9047619047619</v>
          </cell>
          <cell r="L323">
            <v>0</v>
          </cell>
          <cell r="M323">
            <v>6800</v>
          </cell>
          <cell r="N323">
            <v>4430</v>
          </cell>
          <cell r="O323">
            <v>4</v>
          </cell>
          <cell r="P323">
            <v>1</v>
          </cell>
          <cell r="Q323">
            <v>1</v>
          </cell>
          <cell r="R323">
            <v>6</v>
          </cell>
          <cell r="S323">
            <v>50</v>
          </cell>
          <cell r="T323">
            <v>119.04761904761905</v>
          </cell>
          <cell r="U323">
            <v>443</v>
          </cell>
          <cell r="V323">
            <v>119.04761904761905</v>
          </cell>
          <cell r="W323">
            <v>10</v>
          </cell>
          <cell r="X323">
            <v>96</v>
          </cell>
          <cell r="Y323">
            <v>18</v>
          </cell>
          <cell r="Z323">
            <v>0</v>
          </cell>
          <cell r="AA323" t="str">
            <v>9124100.png</v>
          </cell>
          <cell r="AB323">
            <v>20</v>
          </cell>
          <cell r="AC323">
            <v>945</v>
          </cell>
          <cell r="AD323">
            <v>5.9876736576069876</v>
          </cell>
        </row>
        <row r="324">
          <cell r="A324">
            <v>9124116</v>
          </cell>
          <cell r="B324" t="str">
            <v>裂空·斩第1段</v>
          </cell>
          <cell r="C324" t="str">
            <v>裂空·斩第1段</v>
          </cell>
          <cell r="D324">
            <v>1</v>
          </cell>
          <cell r="E324">
            <v>30</v>
          </cell>
          <cell r="F324" t="str">
            <v>第16级，共造成138.1%点伤害</v>
          </cell>
          <cell r="G324">
            <v>1</v>
          </cell>
          <cell r="H324">
            <v>1</v>
          </cell>
          <cell r="I324">
            <v>16</v>
          </cell>
          <cell r="J324">
            <v>2</v>
          </cell>
          <cell r="K324">
            <v>138.0952380952381</v>
          </cell>
          <cell r="L324">
            <v>0</v>
          </cell>
          <cell r="M324">
            <v>6720</v>
          </cell>
          <cell r="N324">
            <v>5742</v>
          </cell>
          <cell r="O324">
            <v>4</v>
          </cell>
          <cell r="P324">
            <v>1</v>
          </cell>
          <cell r="Q324">
            <v>1</v>
          </cell>
          <cell r="R324">
            <v>6</v>
          </cell>
          <cell r="S324">
            <v>50</v>
          </cell>
          <cell r="T324">
            <v>119.04761904761905</v>
          </cell>
          <cell r="U324">
            <v>522</v>
          </cell>
          <cell r="V324">
            <v>119.04761904761905</v>
          </cell>
          <cell r="W324">
            <v>11</v>
          </cell>
          <cell r="X324">
            <v>107</v>
          </cell>
          <cell r="Y324">
            <v>18</v>
          </cell>
          <cell r="Z324">
            <v>0</v>
          </cell>
          <cell r="AA324" t="str">
            <v>9124100.png</v>
          </cell>
          <cell r="AB324">
            <v>20</v>
          </cell>
          <cell r="AC324">
            <v>945</v>
          </cell>
          <cell r="AD324">
            <v>7.0367869299363806</v>
          </cell>
        </row>
        <row r="325">
          <cell r="A325">
            <v>9124117</v>
          </cell>
          <cell r="B325" t="str">
            <v>裂空·斩第1段</v>
          </cell>
          <cell r="C325" t="str">
            <v>裂空·斩第1段</v>
          </cell>
          <cell r="D325">
            <v>1</v>
          </cell>
          <cell r="E325">
            <v>31</v>
          </cell>
          <cell r="F325" t="str">
            <v>第17级，共造成139.3%点伤害</v>
          </cell>
          <cell r="G325">
            <v>1</v>
          </cell>
          <cell r="H325">
            <v>1</v>
          </cell>
          <cell r="I325">
            <v>17</v>
          </cell>
          <cell r="J325">
            <v>2</v>
          </cell>
          <cell r="K325">
            <v>139.28571428571428</v>
          </cell>
          <cell r="L325">
            <v>0</v>
          </cell>
          <cell r="M325">
            <v>6640</v>
          </cell>
          <cell r="N325">
            <v>6756</v>
          </cell>
          <cell r="O325">
            <v>4</v>
          </cell>
          <cell r="P325">
            <v>1</v>
          </cell>
          <cell r="Q325">
            <v>1</v>
          </cell>
          <cell r="R325">
            <v>6</v>
          </cell>
          <cell r="S325">
            <v>50</v>
          </cell>
          <cell r="T325">
            <v>119.04761904761905</v>
          </cell>
          <cell r="U325">
            <v>563</v>
          </cell>
          <cell r="V325">
            <v>119.04761904761905</v>
          </cell>
          <cell r="W325">
            <v>12</v>
          </cell>
          <cell r="X325">
            <v>119</v>
          </cell>
          <cell r="Y325">
            <v>18</v>
          </cell>
          <cell r="Z325">
            <v>0</v>
          </cell>
          <cell r="AA325" t="str">
            <v>9124100.png</v>
          </cell>
          <cell r="AB325">
            <v>20</v>
          </cell>
          <cell r="AC325">
            <v>945</v>
          </cell>
          <cell r="AD325">
            <v>8.2616417152442487</v>
          </cell>
        </row>
        <row r="326">
          <cell r="A326">
            <v>9124118</v>
          </cell>
          <cell r="B326" t="str">
            <v>裂空·斩第1段</v>
          </cell>
          <cell r="C326" t="str">
            <v>裂空·斩第1段</v>
          </cell>
          <cell r="D326">
            <v>1</v>
          </cell>
          <cell r="E326">
            <v>33</v>
          </cell>
          <cell r="F326" t="str">
            <v>第18级，共造成140.5%点伤害</v>
          </cell>
          <cell r="G326">
            <v>1</v>
          </cell>
          <cell r="H326">
            <v>1</v>
          </cell>
          <cell r="I326">
            <v>18</v>
          </cell>
          <cell r="J326">
            <v>2</v>
          </cell>
          <cell r="K326">
            <v>140.47619047619048</v>
          </cell>
          <cell r="L326">
            <v>0</v>
          </cell>
          <cell r="M326">
            <v>6560</v>
          </cell>
          <cell r="N326">
            <v>7812</v>
          </cell>
          <cell r="O326">
            <v>4</v>
          </cell>
          <cell r="P326">
            <v>1</v>
          </cell>
          <cell r="Q326">
            <v>1</v>
          </cell>
          <cell r="R326">
            <v>6</v>
          </cell>
          <cell r="S326">
            <v>50</v>
          </cell>
          <cell r="T326">
            <v>119.04761904761905</v>
          </cell>
          <cell r="U326">
            <v>651</v>
          </cell>
          <cell r="V326">
            <v>119.04761904761905</v>
          </cell>
          <cell r="W326">
            <v>12</v>
          </cell>
          <cell r="X326">
            <v>131</v>
          </cell>
          <cell r="Y326">
            <v>18</v>
          </cell>
          <cell r="Z326">
            <v>5</v>
          </cell>
          <cell r="AA326" t="str">
            <v>9124100.png</v>
          </cell>
          <cell r="AB326">
            <v>20</v>
          </cell>
          <cell r="AC326">
            <v>945</v>
          </cell>
          <cell r="AD326">
            <v>9.6907932549269837</v>
          </cell>
        </row>
        <row r="327">
          <cell r="A327">
            <v>9124119</v>
          </cell>
          <cell r="B327" t="str">
            <v>裂空·斩第1段</v>
          </cell>
          <cell r="C327" t="str">
            <v>裂空·斩第1段</v>
          </cell>
          <cell r="D327">
            <v>1</v>
          </cell>
          <cell r="E327">
            <v>34</v>
          </cell>
          <cell r="F327" t="str">
            <v>第19级，共造成141.7%点伤害</v>
          </cell>
          <cell r="G327">
            <v>1</v>
          </cell>
          <cell r="H327">
            <v>1</v>
          </cell>
          <cell r="I327">
            <v>19</v>
          </cell>
          <cell r="J327">
            <v>2</v>
          </cell>
          <cell r="K327">
            <v>141.66666666666669</v>
          </cell>
          <cell r="L327">
            <v>0</v>
          </cell>
          <cell r="M327">
            <v>6480</v>
          </cell>
          <cell r="N327">
            <v>9048</v>
          </cell>
          <cell r="O327">
            <v>4</v>
          </cell>
          <cell r="P327">
            <v>1</v>
          </cell>
          <cell r="Q327">
            <v>1</v>
          </cell>
          <cell r="R327">
            <v>6</v>
          </cell>
          <cell r="S327">
            <v>50</v>
          </cell>
          <cell r="T327">
            <v>119.04761904761905</v>
          </cell>
          <cell r="U327">
            <v>696</v>
          </cell>
          <cell r="V327">
            <v>119.04761904761905</v>
          </cell>
          <cell r="W327">
            <v>13</v>
          </cell>
          <cell r="X327">
            <v>144</v>
          </cell>
          <cell r="Y327">
            <v>18</v>
          </cell>
          <cell r="Z327">
            <v>6</v>
          </cell>
          <cell r="AA327" t="str">
            <v>9124100.png</v>
          </cell>
          <cell r="AB327">
            <v>20</v>
          </cell>
          <cell r="AC327">
            <v>945</v>
          </cell>
          <cell r="AD327">
            <v>11.357335363185069</v>
          </cell>
        </row>
        <row r="328">
          <cell r="A328">
            <v>9124120</v>
          </cell>
          <cell r="B328" t="str">
            <v>裂空·斩第1段</v>
          </cell>
          <cell r="C328" t="str">
            <v>裂空·斩第1段</v>
          </cell>
          <cell r="D328">
            <v>1</v>
          </cell>
          <cell r="E328">
            <v>36</v>
          </cell>
          <cell r="F328" t="str">
            <v>第20级，共造成142.9%点伤害</v>
          </cell>
          <cell r="G328">
            <v>1</v>
          </cell>
          <cell r="H328">
            <v>1</v>
          </cell>
          <cell r="I328">
            <v>20</v>
          </cell>
          <cell r="J328">
            <v>2</v>
          </cell>
          <cell r="K328">
            <v>142.85714285714286</v>
          </cell>
          <cell r="L328">
            <v>0</v>
          </cell>
          <cell r="M328">
            <v>6400</v>
          </cell>
          <cell r="N328">
            <v>11074</v>
          </cell>
          <cell r="O328">
            <v>4</v>
          </cell>
          <cell r="P328">
            <v>1</v>
          </cell>
          <cell r="Q328">
            <v>1</v>
          </cell>
          <cell r="R328">
            <v>6</v>
          </cell>
          <cell r="S328">
            <v>50</v>
          </cell>
          <cell r="T328">
            <v>119.04761904761905</v>
          </cell>
          <cell r="U328">
            <v>791</v>
          </cell>
          <cell r="V328">
            <v>119.04761904761905</v>
          </cell>
          <cell r="W328">
            <v>14</v>
          </cell>
          <cell r="X328">
            <v>158</v>
          </cell>
          <cell r="Y328">
            <v>18</v>
          </cell>
          <cell r="Z328">
            <v>6</v>
          </cell>
          <cell r="AA328" t="str">
            <v>9124100.png</v>
          </cell>
          <cell r="AB328">
            <v>20</v>
          </cell>
          <cell r="AC328">
            <v>945</v>
          </cell>
          <cell r="AD328">
            <v>13.299609842480328</v>
          </cell>
        </row>
        <row r="329">
          <cell r="A329">
            <v>9124121</v>
          </cell>
          <cell r="B329" t="str">
            <v>裂空·斩第1段</v>
          </cell>
          <cell r="C329" t="str">
            <v>裂空·斩第1段</v>
          </cell>
          <cell r="D329">
            <v>1</v>
          </cell>
          <cell r="E329">
            <v>37</v>
          </cell>
          <cell r="F329" t="str">
            <v>第21级，共造成144%点伤害</v>
          </cell>
          <cell r="G329">
            <v>1</v>
          </cell>
          <cell r="H329">
            <v>1</v>
          </cell>
          <cell r="I329">
            <v>21</v>
          </cell>
          <cell r="J329">
            <v>2</v>
          </cell>
          <cell r="K329">
            <v>144.04761904761904</v>
          </cell>
          <cell r="L329">
            <v>0</v>
          </cell>
          <cell r="M329">
            <v>6320</v>
          </cell>
          <cell r="N329">
            <v>12615</v>
          </cell>
          <cell r="O329">
            <v>4</v>
          </cell>
          <cell r="P329">
            <v>1</v>
          </cell>
          <cell r="Q329">
            <v>1</v>
          </cell>
          <cell r="R329">
            <v>6</v>
          </cell>
          <cell r="S329">
            <v>50</v>
          </cell>
          <cell r="T329">
            <v>119.04761904761905</v>
          </cell>
          <cell r="U329">
            <v>841</v>
          </cell>
          <cell r="V329">
            <v>119.04761904761905</v>
          </cell>
          <cell r="W329">
            <v>15</v>
          </cell>
          <cell r="X329">
            <v>173</v>
          </cell>
          <cell r="Y329">
            <v>18</v>
          </cell>
          <cell r="Z329">
            <v>6</v>
          </cell>
          <cell r="AA329" t="str">
            <v>9124100.png</v>
          </cell>
          <cell r="AB329">
            <v>20</v>
          </cell>
          <cell r="AC329">
            <v>945</v>
          </cell>
          <cell r="AD329">
            <v>15.562025344899888</v>
          </cell>
        </row>
        <row r="330">
          <cell r="A330">
            <v>9124122</v>
          </cell>
          <cell r="B330" t="str">
            <v>裂空·斩第1段</v>
          </cell>
          <cell r="C330" t="str">
            <v>裂空·斩第1段</v>
          </cell>
          <cell r="D330">
            <v>1</v>
          </cell>
          <cell r="E330">
            <v>39</v>
          </cell>
          <cell r="F330" t="str">
            <v>第22级，共造成145.2%点伤害</v>
          </cell>
          <cell r="G330">
            <v>1</v>
          </cell>
          <cell r="H330">
            <v>1</v>
          </cell>
          <cell r="I330">
            <v>22</v>
          </cell>
          <cell r="J330">
            <v>2</v>
          </cell>
          <cell r="K330">
            <v>145.23809523809524</v>
          </cell>
          <cell r="L330">
            <v>0</v>
          </cell>
          <cell r="M330">
            <v>6240</v>
          </cell>
          <cell r="N330">
            <v>15104</v>
          </cell>
          <cell r="O330">
            <v>4</v>
          </cell>
          <cell r="P330">
            <v>1</v>
          </cell>
          <cell r="Q330">
            <v>1</v>
          </cell>
          <cell r="R330">
            <v>6</v>
          </cell>
          <cell r="S330">
            <v>50</v>
          </cell>
          <cell r="T330">
            <v>119.04761904761905</v>
          </cell>
          <cell r="U330">
            <v>944</v>
          </cell>
          <cell r="V330">
            <v>119.04761904761905</v>
          </cell>
          <cell r="W330">
            <v>16</v>
          </cell>
          <cell r="X330">
            <v>189</v>
          </cell>
          <cell r="Y330">
            <v>18</v>
          </cell>
          <cell r="Z330">
            <v>7</v>
          </cell>
          <cell r="AA330" t="str">
            <v>9124100.png</v>
          </cell>
          <cell r="AB330">
            <v>20</v>
          </cell>
          <cell r="AC330">
            <v>945</v>
          </cell>
          <cell r="AD330">
            <v>18.19600238746251</v>
          </cell>
        </row>
        <row r="331">
          <cell r="A331">
            <v>9124123</v>
          </cell>
          <cell r="B331" t="str">
            <v>裂空·斩第1段</v>
          </cell>
          <cell r="C331" t="str">
            <v>裂空·斩第1段</v>
          </cell>
          <cell r="D331">
            <v>1</v>
          </cell>
          <cell r="E331">
            <v>40</v>
          </cell>
          <cell r="F331" t="str">
            <v>第23级，共造成146.4%点伤害</v>
          </cell>
          <cell r="G331">
            <v>1</v>
          </cell>
          <cell r="H331">
            <v>1</v>
          </cell>
          <cell r="I331">
            <v>23</v>
          </cell>
          <cell r="J331">
            <v>2</v>
          </cell>
          <cell r="K331">
            <v>146.42857142857144</v>
          </cell>
          <cell r="L331">
            <v>0</v>
          </cell>
          <cell r="M331">
            <v>6160</v>
          </cell>
          <cell r="N331">
            <v>16966</v>
          </cell>
          <cell r="O331">
            <v>4</v>
          </cell>
          <cell r="P331">
            <v>1</v>
          </cell>
          <cell r="Q331">
            <v>1</v>
          </cell>
          <cell r="R331">
            <v>6</v>
          </cell>
          <cell r="S331">
            <v>50</v>
          </cell>
          <cell r="T331">
            <v>119.04761904761905</v>
          </cell>
          <cell r="U331">
            <v>998</v>
          </cell>
          <cell r="V331">
            <v>119.04761904761905</v>
          </cell>
          <cell r="W331">
            <v>17</v>
          </cell>
          <cell r="X331">
            <v>206</v>
          </cell>
          <cell r="Y331">
            <v>18</v>
          </cell>
          <cell r="Z331">
            <v>7</v>
          </cell>
          <cell r="AA331" t="str">
            <v>9124100.png</v>
          </cell>
          <cell r="AB331">
            <v>20</v>
          </cell>
          <cell r="AC331">
            <v>945</v>
          </cell>
          <cell r="AD331">
            <v>21.261063758068786</v>
          </cell>
        </row>
        <row r="332">
          <cell r="A332">
            <v>9124124</v>
          </cell>
          <cell r="B332" t="str">
            <v>裂空·斩第1段</v>
          </cell>
          <cell r="C332" t="str">
            <v>裂空·斩第1段</v>
          </cell>
          <cell r="D332">
            <v>1</v>
          </cell>
          <cell r="E332">
            <v>42</v>
          </cell>
          <cell r="F332" t="str">
            <v>第24级，共造成147.6%点伤害</v>
          </cell>
          <cell r="G332">
            <v>1</v>
          </cell>
          <cell r="H332">
            <v>1</v>
          </cell>
          <cell r="I332">
            <v>24</v>
          </cell>
          <cell r="J332">
            <v>2</v>
          </cell>
          <cell r="K332">
            <v>147.61904761904762</v>
          </cell>
          <cell r="L332">
            <v>0</v>
          </cell>
          <cell r="M332">
            <v>6080</v>
          </cell>
          <cell r="N332">
            <v>19980</v>
          </cell>
          <cell r="O332">
            <v>4</v>
          </cell>
          <cell r="P332">
            <v>1</v>
          </cell>
          <cell r="Q332">
            <v>1</v>
          </cell>
          <cell r="R332">
            <v>6</v>
          </cell>
          <cell r="S332">
            <v>50</v>
          </cell>
          <cell r="T332">
            <v>119.04761904761905</v>
          </cell>
          <cell r="U332">
            <v>1110</v>
          </cell>
          <cell r="V332">
            <v>119.04761904761905</v>
          </cell>
          <cell r="W332">
            <v>18</v>
          </cell>
          <cell r="X332">
            <v>224</v>
          </cell>
          <cell r="Y332">
            <v>18</v>
          </cell>
          <cell r="Z332">
            <v>8</v>
          </cell>
          <cell r="AA332" t="str">
            <v>9124100.png</v>
          </cell>
          <cell r="AB332">
            <v>20</v>
          </cell>
          <cell r="AC332">
            <v>945</v>
          </cell>
          <cell r="AD332">
            <v>24.826092457400648</v>
          </cell>
        </row>
        <row r="333">
          <cell r="A333">
            <v>9124125</v>
          </cell>
          <cell r="B333" t="str">
            <v>裂空·斩第1段</v>
          </cell>
          <cell r="C333" t="str">
            <v>裂空·斩第1段</v>
          </cell>
          <cell r="D333">
            <v>1</v>
          </cell>
          <cell r="E333">
            <v>43</v>
          </cell>
          <cell r="F333" t="str">
            <v>第25级，共造成148.8%点伤害</v>
          </cell>
          <cell r="G333">
            <v>1</v>
          </cell>
          <cell r="H333">
            <v>1</v>
          </cell>
          <cell r="I333">
            <v>25</v>
          </cell>
          <cell r="J333">
            <v>2</v>
          </cell>
          <cell r="K333">
            <v>148.80952380952382</v>
          </cell>
          <cell r="L333">
            <v>0</v>
          </cell>
          <cell r="M333">
            <v>6000</v>
          </cell>
          <cell r="N333">
            <v>23340</v>
          </cell>
          <cell r="O333">
            <v>4</v>
          </cell>
          <cell r="P333">
            <v>1</v>
          </cell>
          <cell r="Q333">
            <v>1</v>
          </cell>
          <cell r="R333">
            <v>6</v>
          </cell>
          <cell r="S333">
            <v>50</v>
          </cell>
          <cell r="T333">
            <v>119.04761904761905</v>
          </cell>
          <cell r="U333">
            <v>1167</v>
          </cell>
          <cell r="V333">
            <v>119.04761904761905</v>
          </cell>
          <cell r="W333">
            <v>20</v>
          </cell>
          <cell r="X333">
            <v>244</v>
          </cell>
          <cell r="Y333">
            <v>18</v>
          </cell>
          <cell r="Z333">
            <v>8</v>
          </cell>
          <cell r="AA333" t="str">
            <v>9124100.png</v>
          </cell>
          <cell r="AB333">
            <v>20</v>
          </cell>
          <cell r="AC333">
            <v>945</v>
          </cell>
          <cell r="AD333">
            <v>28.970782667351624</v>
          </cell>
        </row>
        <row r="334">
          <cell r="A334">
            <v>9124126</v>
          </cell>
          <cell r="B334" t="str">
            <v>裂空·斩第1段</v>
          </cell>
          <cell r="C334" t="str">
            <v>裂空·斩第1段</v>
          </cell>
          <cell r="D334">
            <v>1</v>
          </cell>
          <cell r="E334">
            <v>44</v>
          </cell>
          <cell r="F334" t="str">
            <v>第26级，共造成150%点伤害</v>
          </cell>
          <cell r="G334">
            <v>1</v>
          </cell>
          <cell r="H334">
            <v>1</v>
          </cell>
          <cell r="I334">
            <v>26</v>
          </cell>
          <cell r="J334">
            <v>2</v>
          </cell>
          <cell r="K334">
            <v>150</v>
          </cell>
          <cell r="L334">
            <v>0</v>
          </cell>
          <cell r="M334">
            <v>5920</v>
          </cell>
          <cell r="N334">
            <v>25746</v>
          </cell>
          <cell r="O334">
            <v>4</v>
          </cell>
          <cell r="P334">
            <v>1</v>
          </cell>
          <cell r="Q334">
            <v>1</v>
          </cell>
          <cell r="R334">
            <v>6</v>
          </cell>
          <cell r="S334">
            <v>50</v>
          </cell>
          <cell r="T334">
            <v>119.04761904761905</v>
          </cell>
          <cell r="U334">
            <v>1226</v>
          </cell>
          <cell r="V334">
            <v>119.04761904761905</v>
          </cell>
          <cell r="W334">
            <v>21</v>
          </cell>
          <cell r="X334">
            <v>265</v>
          </cell>
          <cell r="Y334">
            <v>18</v>
          </cell>
          <cell r="Z334">
            <v>9</v>
          </cell>
          <cell r="AA334" t="str">
            <v>9124100.png</v>
          </cell>
          <cell r="AB334">
            <v>20</v>
          </cell>
          <cell r="AC334">
            <v>945</v>
          </cell>
          <cell r="AD334">
            <v>33.787313083683465</v>
          </cell>
        </row>
        <row r="335">
          <cell r="A335">
            <v>9124127</v>
          </cell>
          <cell r="B335" t="str">
            <v>裂空·斩第1段</v>
          </cell>
          <cell r="C335" t="str">
            <v>裂空·斩第1段</v>
          </cell>
          <cell r="D335">
            <v>1</v>
          </cell>
          <cell r="E335">
            <v>46</v>
          </cell>
          <cell r="F335" t="str">
            <v>第27级，共造成151.2%点伤害</v>
          </cell>
          <cell r="G335">
            <v>1</v>
          </cell>
          <cell r="H335">
            <v>1</v>
          </cell>
          <cell r="I335">
            <v>27</v>
          </cell>
          <cell r="J335">
            <v>2</v>
          </cell>
          <cell r="K335">
            <v>151.1904761904762</v>
          </cell>
          <cell r="L335">
            <v>0</v>
          </cell>
          <cell r="M335">
            <v>5840</v>
          </cell>
          <cell r="N335">
            <v>29678</v>
          </cell>
          <cell r="O335">
            <v>4</v>
          </cell>
          <cell r="P335">
            <v>1</v>
          </cell>
          <cell r="Q335">
            <v>1</v>
          </cell>
          <cell r="R335">
            <v>6</v>
          </cell>
          <cell r="S335">
            <v>50</v>
          </cell>
          <cell r="T335">
            <v>119.04761904761905</v>
          </cell>
          <cell r="U335">
            <v>1349</v>
          </cell>
          <cell r="V335">
            <v>119.04761904761905</v>
          </cell>
          <cell r="W335">
            <v>22</v>
          </cell>
          <cell r="X335">
            <v>287</v>
          </cell>
          <cell r="Y335">
            <v>18</v>
          </cell>
          <cell r="Z335">
            <v>9</v>
          </cell>
          <cell r="AA335" t="str">
            <v>9124100.png</v>
          </cell>
          <cell r="AB335">
            <v>20</v>
          </cell>
          <cell r="AC335">
            <v>945</v>
          </cell>
          <cell r="AD335">
            <v>39.382276374395779</v>
          </cell>
        </row>
        <row r="336">
          <cell r="A336">
            <v>9124128</v>
          </cell>
          <cell r="B336" t="str">
            <v>裂空·斩第1段</v>
          </cell>
          <cell r="C336" t="str">
            <v>裂空·斩第1段</v>
          </cell>
          <cell r="D336">
            <v>1</v>
          </cell>
          <cell r="E336">
            <v>47</v>
          </cell>
          <cell r="F336" t="str">
            <v>第28级，共造成152.4%点伤害</v>
          </cell>
          <cell r="G336">
            <v>1</v>
          </cell>
          <cell r="H336">
            <v>1</v>
          </cell>
          <cell r="I336">
            <v>28</v>
          </cell>
          <cell r="J336">
            <v>2</v>
          </cell>
          <cell r="K336">
            <v>152.38095238095238</v>
          </cell>
          <cell r="L336">
            <v>0</v>
          </cell>
          <cell r="M336">
            <v>5760</v>
          </cell>
          <cell r="N336">
            <v>33888</v>
          </cell>
          <cell r="O336">
            <v>4</v>
          </cell>
          <cell r="P336">
            <v>1</v>
          </cell>
          <cell r="Q336">
            <v>1</v>
          </cell>
          <cell r="R336">
            <v>6</v>
          </cell>
          <cell r="S336">
            <v>50</v>
          </cell>
          <cell r="T336">
            <v>119.04761904761905</v>
          </cell>
          <cell r="U336">
            <v>1412</v>
          </cell>
          <cell r="V336">
            <v>119.04761904761905</v>
          </cell>
          <cell r="W336">
            <v>24</v>
          </cell>
          <cell r="X336">
            <v>311</v>
          </cell>
          <cell r="Y336">
            <v>18</v>
          </cell>
          <cell r="Z336">
            <v>10</v>
          </cell>
          <cell r="AA336" t="str">
            <v>9124100.png</v>
          </cell>
          <cell r="AB336">
            <v>20</v>
          </cell>
          <cell r="AC336">
            <v>945</v>
          </cell>
          <cell r="AD336">
            <v>45.878903611700046</v>
          </cell>
        </row>
        <row r="337">
          <cell r="A337">
            <v>9124129</v>
          </cell>
          <cell r="B337" t="str">
            <v>裂空·斩第1段</v>
          </cell>
          <cell r="C337" t="str">
            <v>裂空·斩第1段</v>
          </cell>
          <cell r="D337">
            <v>1</v>
          </cell>
          <cell r="E337">
            <v>49</v>
          </cell>
          <cell r="F337" t="str">
            <v>第29级，共造成153.6%点伤害</v>
          </cell>
          <cell r="G337">
            <v>1</v>
          </cell>
          <cell r="H337">
            <v>1</v>
          </cell>
          <cell r="I337">
            <v>29</v>
          </cell>
          <cell r="J337">
            <v>2</v>
          </cell>
          <cell r="K337">
            <v>153.57142857142858</v>
          </cell>
          <cell r="L337">
            <v>0</v>
          </cell>
          <cell r="M337">
            <v>5680</v>
          </cell>
          <cell r="N337">
            <v>40118</v>
          </cell>
          <cell r="O337">
            <v>4</v>
          </cell>
          <cell r="P337">
            <v>1</v>
          </cell>
          <cell r="Q337">
            <v>1</v>
          </cell>
          <cell r="R337">
            <v>6</v>
          </cell>
          <cell r="S337">
            <v>50</v>
          </cell>
          <cell r="T337">
            <v>119.04761904761905</v>
          </cell>
          <cell r="U337">
            <v>1543</v>
          </cell>
          <cell r="V337">
            <v>119.04761904761905</v>
          </cell>
          <cell r="W337">
            <v>26</v>
          </cell>
          <cell r="X337">
            <v>337</v>
          </cell>
          <cell r="Y337">
            <v>18</v>
          </cell>
          <cell r="Z337">
            <v>11</v>
          </cell>
          <cell r="AA337" t="str">
            <v>9124100.png</v>
          </cell>
          <cell r="AB337">
            <v>20</v>
          </cell>
          <cell r="AC337">
            <v>945</v>
          </cell>
          <cell r="AD337">
            <v>53.41962837320149</v>
          </cell>
        </row>
        <row r="338">
          <cell r="A338">
            <v>9124130</v>
          </cell>
          <cell r="B338" t="str">
            <v>裂空·斩第1段</v>
          </cell>
          <cell r="C338" t="str">
            <v>裂空·斩第1段</v>
          </cell>
          <cell r="D338">
            <v>1</v>
          </cell>
          <cell r="E338">
            <v>50</v>
          </cell>
          <cell r="F338" t="str">
            <v>第30级，共造成154.8%点伤害</v>
          </cell>
          <cell r="G338">
            <v>1</v>
          </cell>
          <cell r="H338">
            <v>1</v>
          </cell>
          <cell r="I338">
            <v>30</v>
          </cell>
          <cell r="J338">
            <v>2</v>
          </cell>
          <cell r="K338">
            <v>154.76190476190476</v>
          </cell>
          <cell r="L338">
            <v>0</v>
          </cell>
          <cell r="M338">
            <v>5600</v>
          </cell>
          <cell r="N338">
            <v>45080</v>
          </cell>
          <cell r="O338">
            <v>4</v>
          </cell>
          <cell r="P338">
            <v>1</v>
          </cell>
          <cell r="Q338">
            <v>1</v>
          </cell>
          <cell r="R338">
            <v>6</v>
          </cell>
          <cell r="S338">
            <v>50</v>
          </cell>
          <cell r="T338">
            <v>119.04761904761905</v>
          </cell>
          <cell r="U338">
            <v>1610</v>
          </cell>
          <cell r="V338">
            <v>119.04761904761905</v>
          </cell>
          <cell r="W338">
            <v>28</v>
          </cell>
          <cell r="X338">
            <v>365</v>
          </cell>
          <cell r="Y338">
            <v>18</v>
          </cell>
          <cell r="Z338">
            <v>12</v>
          </cell>
          <cell r="AA338" t="str">
            <v>9124100.png</v>
          </cell>
          <cell r="AB338">
            <v>20</v>
          </cell>
          <cell r="AC338">
            <v>945</v>
          </cell>
          <cell r="AD338">
            <v>62.16904193021287</v>
          </cell>
        </row>
        <row r="339">
          <cell r="A339">
            <v>9124131</v>
          </cell>
          <cell r="B339" t="str">
            <v>裂空·斩第1段</v>
          </cell>
          <cell r="C339" t="str">
            <v>裂空·斩第1段</v>
          </cell>
          <cell r="D339">
            <v>1</v>
          </cell>
          <cell r="E339">
            <v>52</v>
          </cell>
          <cell r="F339" t="str">
            <v>第31级，共造成156%点伤害</v>
          </cell>
          <cell r="G339">
            <v>1</v>
          </cell>
          <cell r="H339">
            <v>1</v>
          </cell>
          <cell r="I339">
            <v>31</v>
          </cell>
          <cell r="J339">
            <v>2</v>
          </cell>
          <cell r="K339">
            <v>155.95238095238096</v>
          </cell>
          <cell r="L339">
            <v>0</v>
          </cell>
          <cell r="M339">
            <v>5520</v>
          </cell>
          <cell r="N339">
            <v>50721</v>
          </cell>
          <cell r="O339">
            <v>4</v>
          </cell>
          <cell r="P339">
            <v>1</v>
          </cell>
          <cell r="Q339">
            <v>1</v>
          </cell>
          <cell r="R339">
            <v>6</v>
          </cell>
          <cell r="S339">
            <v>50</v>
          </cell>
          <cell r="T339">
            <v>119.04761904761905</v>
          </cell>
          <cell r="U339">
            <v>1749</v>
          </cell>
          <cell r="V339">
            <v>119.04761904761905</v>
          </cell>
          <cell r="W339">
            <v>29</v>
          </cell>
          <cell r="X339">
            <v>394</v>
          </cell>
          <cell r="Y339">
            <v>18</v>
          </cell>
          <cell r="Z339">
            <v>12</v>
          </cell>
          <cell r="AA339" t="str">
            <v>9124100.png</v>
          </cell>
          <cell r="AB339">
            <v>20</v>
          </cell>
          <cell r="AC339">
            <v>945</v>
          </cell>
          <cell r="AD339">
            <v>72.317298668155971</v>
          </cell>
        </row>
        <row r="340">
          <cell r="A340">
            <v>9124132</v>
          </cell>
          <cell r="B340" t="str">
            <v>裂空·斩第1段</v>
          </cell>
          <cell r="C340" t="str">
            <v>裂空·斩第1段</v>
          </cell>
          <cell r="D340">
            <v>1</v>
          </cell>
          <cell r="E340">
            <v>53</v>
          </cell>
          <cell r="F340" t="str">
            <v>第32级，共造成157.1%点伤害</v>
          </cell>
          <cell r="G340">
            <v>1</v>
          </cell>
          <cell r="H340">
            <v>1</v>
          </cell>
          <cell r="I340">
            <v>32</v>
          </cell>
          <cell r="J340">
            <v>2</v>
          </cell>
          <cell r="K340">
            <v>157.14285714285714</v>
          </cell>
          <cell r="L340">
            <v>0</v>
          </cell>
          <cell r="M340">
            <v>5440</v>
          </cell>
          <cell r="N340">
            <v>56420</v>
          </cell>
          <cell r="O340">
            <v>4</v>
          </cell>
          <cell r="P340">
            <v>1</v>
          </cell>
          <cell r="Q340">
            <v>1</v>
          </cell>
          <cell r="R340">
            <v>6</v>
          </cell>
          <cell r="S340">
            <v>50</v>
          </cell>
          <cell r="T340">
            <v>119.04761904761905</v>
          </cell>
          <cell r="U340">
            <v>1820</v>
          </cell>
          <cell r="V340">
            <v>119.04761904761905</v>
          </cell>
          <cell r="W340">
            <v>31</v>
          </cell>
          <cell r="X340">
            <v>425</v>
          </cell>
          <cell r="Y340">
            <v>18</v>
          </cell>
          <cell r="Z340">
            <v>13</v>
          </cell>
          <cell r="AA340" t="str">
            <v>9124100.png</v>
          </cell>
          <cell r="AB340">
            <v>20</v>
          </cell>
          <cell r="AC340">
            <v>945</v>
          </cell>
          <cell r="AD340">
            <v>84.084039765094801</v>
          </cell>
        </row>
        <row r="341">
          <cell r="A341">
            <v>9124133</v>
          </cell>
          <cell r="B341" t="str">
            <v>裂空·斩第1段</v>
          </cell>
          <cell r="C341" t="str">
            <v>裂空·斩第1段</v>
          </cell>
          <cell r="D341">
            <v>1</v>
          </cell>
          <cell r="E341">
            <v>55</v>
          </cell>
          <cell r="F341" t="str">
            <v>第33级，共造成158.3%点伤害</v>
          </cell>
          <cell r="G341">
            <v>1</v>
          </cell>
          <cell r="H341">
            <v>1</v>
          </cell>
          <cell r="I341">
            <v>33</v>
          </cell>
          <cell r="J341">
            <v>2</v>
          </cell>
          <cell r="K341">
            <v>158.33333333333334</v>
          </cell>
          <cell r="L341">
            <v>0</v>
          </cell>
          <cell r="M341">
            <v>5360</v>
          </cell>
          <cell r="N341">
            <v>66878</v>
          </cell>
          <cell r="O341">
            <v>4</v>
          </cell>
          <cell r="P341">
            <v>1</v>
          </cell>
          <cell r="Q341">
            <v>1</v>
          </cell>
          <cell r="R341">
            <v>6</v>
          </cell>
          <cell r="S341">
            <v>50</v>
          </cell>
          <cell r="T341">
            <v>119.04761904761905</v>
          </cell>
          <cell r="U341">
            <v>1967</v>
          </cell>
          <cell r="V341">
            <v>119.04761904761905</v>
          </cell>
          <cell r="W341">
            <v>34</v>
          </cell>
          <cell r="X341">
            <v>459</v>
          </cell>
          <cell r="Y341">
            <v>18</v>
          </cell>
          <cell r="Z341">
            <v>14</v>
          </cell>
          <cell r="AA341" t="str">
            <v>9124100.png</v>
          </cell>
          <cell r="AB341">
            <v>20</v>
          </cell>
          <cell r="AC341">
            <v>945</v>
          </cell>
          <cell r="AD341">
            <v>97.722913361046224</v>
          </cell>
        </row>
        <row r="342">
          <cell r="A342">
            <v>9124134</v>
          </cell>
          <cell r="B342" t="str">
            <v>裂空·斩第1段</v>
          </cell>
          <cell r="C342" t="str">
            <v>裂空·斩第1段</v>
          </cell>
          <cell r="D342">
            <v>1</v>
          </cell>
          <cell r="E342">
            <v>56</v>
          </cell>
          <cell r="F342" t="str">
            <v>第34级，共造成159.5%点伤害</v>
          </cell>
          <cell r="G342">
            <v>1</v>
          </cell>
          <cell r="H342">
            <v>1</v>
          </cell>
          <cell r="I342">
            <v>34</v>
          </cell>
          <cell r="J342">
            <v>2</v>
          </cell>
          <cell r="K342">
            <v>159.52380952380952</v>
          </cell>
          <cell r="L342">
            <v>0</v>
          </cell>
          <cell r="M342">
            <v>5280</v>
          </cell>
          <cell r="N342">
            <v>73512</v>
          </cell>
          <cell r="O342">
            <v>4</v>
          </cell>
          <cell r="P342">
            <v>1</v>
          </cell>
          <cell r="Q342">
            <v>1</v>
          </cell>
          <cell r="R342">
            <v>6</v>
          </cell>
          <cell r="S342">
            <v>50</v>
          </cell>
          <cell r="T342">
            <v>119.04761904761905</v>
          </cell>
          <cell r="U342">
            <v>2042</v>
          </cell>
          <cell r="V342">
            <v>119.04761904761905</v>
          </cell>
          <cell r="W342">
            <v>36</v>
          </cell>
          <cell r="X342">
            <v>495</v>
          </cell>
          <cell r="Y342">
            <v>18</v>
          </cell>
          <cell r="Z342">
            <v>15</v>
          </cell>
          <cell r="AA342" t="str">
            <v>9124100.png</v>
          </cell>
          <cell r="AB342">
            <v>20</v>
          </cell>
          <cell r="AC342">
            <v>945</v>
          </cell>
          <cell r="AD342">
            <v>113.52678117962634</v>
          </cell>
        </row>
        <row r="343">
          <cell r="A343">
            <v>9124135</v>
          </cell>
          <cell r="B343" t="str">
            <v>裂空·斩第1段</v>
          </cell>
          <cell r="C343" t="str">
            <v>裂空·斩第1段</v>
          </cell>
          <cell r="D343">
            <v>1</v>
          </cell>
          <cell r="E343">
            <v>58</v>
          </cell>
          <cell r="F343" t="str">
            <v>第35级，共造成160.7%点伤害</v>
          </cell>
          <cell r="G343">
            <v>1</v>
          </cell>
          <cell r="H343">
            <v>1</v>
          </cell>
          <cell r="I343">
            <v>35</v>
          </cell>
          <cell r="J343">
            <v>2</v>
          </cell>
          <cell r="K343">
            <v>160.71428571428572</v>
          </cell>
          <cell r="L343">
            <v>0</v>
          </cell>
          <cell r="M343">
            <v>5200</v>
          </cell>
          <cell r="N343">
            <v>83524</v>
          </cell>
          <cell r="O343">
            <v>4</v>
          </cell>
          <cell r="P343">
            <v>1</v>
          </cell>
          <cell r="Q343">
            <v>1</v>
          </cell>
          <cell r="R343">
            <v>6</v>
          </cell>
          <cell r="S343">
            <v>50</v>
          </cell>
          <cell r="T343">
            <v>119.04761904761905</v>
          </cell>
          <cell r="U343">
            <v>2198</v>
          </cell>
          <cell r="V343">
            <v>119.04761904761905</v>
          </cell>
          <cell r="W343">
            <v>38</v>
          </cell>
          <cell r="X343">
            <v>533</v>
          </cell>
          <cell r="Y343">
            <v>18</v>
          </cell>
          <cell r="Z343">
            <v>16</v>
          </cell>
          <cell r="AA343" t="str">
            <v>9124100.png</v>
          </cell>
          <cell r="AB343">
            <v>20</v>
          </cell>
          <cell r="AC343">
            <v>945</v>
          </cell>
          <cell r="AD343">
            <v>131.8337150407161</v>
          </cell>
        </row>
        <row r="344">
          <cell r="A344">
            <v>9124136</v>
          </cell>
          <cell r="B344" t="str">
            <v>裂空·斩第1段</v>
          </cell>
          <cell r="C344" t="str">
            <v>裂空·斩第1段</v>
          </cell>
          <cell r="D344">
            <v>1</v>
          </cell>
          <cell r="E344">
            <v>59</v>
          </cell>
          <cell r="F344" t="str">
            <v>第36级，共造成161.9%点伤害</v>
          </cell>
          <cell r="G344">
            <v>1</v>
          </cell>
          <cell r="H344">
            <v>1</v>
          </cell>
          <cell r="I344">
            <v>36</v>
          </cell>
          <cell r="J344">
            <v>2</v>
          </cell>
          <cell r="K344">
            <v>161.9047619047619</v>
          </cell>
          <cell r="L344">
            <v>0</v>
          </cell>
          <cell r="M344">
            <v>5120</v>
          </cell>
          <cell r="N344">
            <v>93357</v>
          </cell>
          <cell r="O344">
            <v>4</v>
          </cell>
          <cell r="P344">
            <v>1</v>
          </cell>
          <cell r="Q344">
            <v>1</v>
          </cell>
          <cell r="R344">
            <v>6</v>
          </cell>
          <cell r="S344">
            <v>50</v>
          </cell>
          <cell r="T344">
            <v>119.04761904761905</v>
          </cell>
          <cell r="U344">
            <v>2277</v>
          </cell>
          <cell r="V344">
            <v>119.04761904761905</v>
          </cell>
          <cell r="W344">
            <v>41</v>
          </cell>
          <cell r="X344">
            <v>574</v>
          </cell>
          <cell r="Y344">
            <v>18</v>
          </cell>
          <cell r="Z344">
            <v>17</v>
          </cell>
          <cell r="AA344" t="str">
            <v>9124100.png</v>
          </cell>
          <cell r="AB344">
            <v>20</v>
          </cell>
          <cell r="AC344">
            <v>945</v>
          </cell>
          <cell r="AD344">
            <v>153.03390218742106</v>
          </cell>
        </row>
        <row r="345">
          <cell r="A345">
            <v>9124137</v>
          </cell>
          <cell r="B345" t="str">
            <v>裂空·斩第1段</v>
          </cell>
          <cell r="C345" t="str">
            <v>裂空·斩第1段</v>
          </cell>
          <cell r="D345">
            <v>1</v>
          </cell>
          <cell r="E345">
            <v>61</v>
          </cell>
          <cell r="F345" t="str">
            <v>第37级，共造成163.1%点伤害</v>
          </cell>
          <cell r="G345">
            <v>1</v>
          </cell>
          <cell r="H345">
            <v>1</v>
          </cell>
          <cell r="I345">
            <v>37</v>
          </cell>
          <cell r="J345">
            <v>2</v>
          </cell>
          <cell r="K345">
            <v>163.0952380952381</v>
          </cell>
          <cell r="L345">
            <v>0</v>
          </cell>
          <cell r="M345">
            <v>5040</v>
          </cell>
          <cell r="N345">
            <v>107360</v>
          </cell>
          <cell r="O345">
            <v>4</v>
          </cell>
          <cell r="P345">
            <v>1</v>
          </cell>
          <cell r="Q345">
            <v>1</v>
          </cell>
          <cell r="R345">
            <v>6</v>
          </cell>
          <cell r="S345">
            <v>50</v>
          </cell>
          <cell r="T345">
            <v>119.04761904761905</v>
          </cell>
          <cell r="U345">
            <v>2440</v>
          </cell>
          <cell r="V345">
            <v>119.04761904761905</v>
          </cell>
          <cell r="W345">
            <v>44</v>
          </cell>
          <cell r="X345">
            <v>618</v>
          </cell>
          <cell r="Y345">
            <v>18</v>
          </cell>
          <cell r="Z345">
            <v>18</v>
          </cell>
          <cell r="AA345" t="str">
            <v>9124100.png</v>
          </cell>
          <cell r="AB345">
            <v>20</v>
          </cell>
          <cell r="AC345">
            <v>945</v>
          </cell>
          <cell r="AD345">
            <v>177.57759614021001</v>
          </cell>
        </row>
        <row r="346">
          <cell r="A346">
            <v>9124138</v>
          </cell>
          <cell r="B346" t="str">
            <v>裂空·斩第1段</v>
          </cell>
          <cell r="C346" t="str">
            <v>裂空·斩第1段</v>
          </cell>
          <cell r="D346">
            <v>1</v>
          </cell>
          <cell r="E346">
            <v>62</v>
          </cell>
          <cell r="F346" t="str">
            <v>第38级，共造成164.3%点伤害</v>
          </cell>
          <cell r="G346">
            <v>1</v>
          </cell>
          <cell r="H346">
            <v>1</v>
          </cell>
          <cell r="I346">
            <v>38</v>
          </cell>
          <cell r="J346">
            <v>2</v>
          </cell>
          <cell r="K346">
            <v>164.28571428571428</v>
          </cell>
          <cell r="L346">
            <v>0</v>
          </cell>
          <cell r="M346">
            <v>4960</v>
          </cell>
          <cell r="N346">
            <v>118628</v>
          </cell>
          <cell r="O346">
            <v>4</v>
          </cell>
          <cell r="P346">
            <v>1</v>
          </cell>
          <cell r="Q346">
            <v>1</v>
          </cell>
          <cell r="R346">
            <v>6</v>
          </cell>
          <cell r="S346">
            <v>50</v>
          </cell>
          <cell r="T346">
            <v>119.04761904761905</v>
          </cell>
          <cell r="U346">
            <v>2524</v>
          </cell>
          <cell r="V346">
            <v>119.04761904761905</v>
          </cell>
          <cell r="W346">
            <v>47</v>
          </cell>
          <cell r="X346">
            <v>665</v>
          </cell>
          <cell r="Y346">
            <v>18</v>
          </cell>
          <cell r="Z346">
            <v>19</v>
          </cell>
          <cell r="AA346" t="str">
            <v>9124100.png</v>
          </cell>
          <cell r="AB346">
            <v>20</v>
          </cell>
          <cell r="AC346">
            <v>945</v>
          </cell>
          <cell r="AD346">
            <v>205.98427022719392</v>
          </cell>
        </row>
        <row r="347">
          <cell r="A347">
            <v>9124139</v>
          </cell>
          <cell r="B347" t="str">
            <v>裂空·斩第1段</v>
          </cell>
          <cell r="C347" t="str">
            <v>裂空·斩第1段</v>
          </cell>
          <cell r="D347">
            <v>1</v>
          </cell>
          <cell r="E347">
            <v>64</v>
          </cell>
          <cell r="F347" t="str">
            <v>第39级，共造成165.5%点伤害</v>
          </cell>
          <cell r="G347">
            <v>1</v>
          </cell>
          <cell r="H347">
            <v>1</v>
          </cell>
          <cell r="I347">
            <v>39</v>
          </cell>
          <cell r="J347">
            <v>2</v>
          </cell>
          <cell r="K347">
            <v>165.47619047619048</v>
          </cell>
          <cell r="L347">
            <v>0</v>
          </cell>
          <cell r="M347">
            <v>4880</v>
          </cell>
          <cell r="N347">
            <v>134750</v>
          </cell>
          <cell r="O347">
            <v>4</v>
          </cell>
          <cell r="P347">
            <v>1</v>
          </cell>
          <cell r="Q347">
            <v>1</v>
          </cell>
          <cell r="R347">
            <v>6</v>
          </cell>
          <cell r="S347">
            <v>50</v>
          </cell>
          <cell r="T347">
            <v>119.04761904761905</v>
          </cell>
          <cell r="U347">
            <v>2695</v>
          </cell>
          <cell r="V347">
            <v>119.04761904761905</v>
          </cell>
          <cell r="W347">
            <v>50</v>
          </cell>
          <cell r="X347">
            <v>715</v>
          </cell>
          <cell r="Y347">
            <v>18</v>
          </cell>
          <cell r="Z347">
            <v>20</v>
          </cell>
          <cell r="AA347" t="str">
            <v>9124100.png</v>
          </cell>
          <cell r="AB347">
            <v>20</v>
          </cell>
          <cell r="AC347">
            <v>945</v>
          </cell>
          <cell r="AD347">
            <v>238.85315441388576</v>
          </cell>
        </row>
        <row r="348">
          <cell r="A348">
            <v>9124140</v>
          </cell>
          <cell r="B348" t="str">
            <v>裂空·斩第1段</v>
          </cell>
          <cell r="C348" t="str">
            <v>裂空·斩第1段</v>
          </cell>
          <cell r="D348">
            <v>1</v>
          </cell>
          <cell r="E348">
            <v>65</v>
          </cell>
          <cell r="F348" t="str">
            <v>第40级，共造成166.7%点伤害</v>
          </cell>
          <cell r="G348">
            <v>1</v>
          </cell>
          <cell r="H348">
            <v>1</v>
          </cell>
          <cell r="I348">
            <v>40</v>
          </cell>
          <cell r="J348">
            <v>2</v>
          </cell>
          <cell r="K348">
            <v>166.66666666666669</v>
          </cell>
          <cell r="L348">
            <v>0</v>
          </cell>
          <cell r="M348">
            <v>4800</v>
          </cell>
          <cell r="N348">
            <v>150282</v>
          </cell>
          <cell r="O348">
            <v>4</v>
          </cell>
          <cell r="P348">
            <v>1</v>
          </cell>
          <cell r="Q348">
            <v>1</v>
          </cell>
          <cell r="R348">
            <v>6</v>
          </cell>
          <cell r="S348">
            <v>50</v>
          </cell>
          <cell r="T348">
            <v>119.04761904761905</v>
          </cell>
          <cell r="U348">
            <v>2783</v>
          </cell>
          <cell r="V348">
            <v>119.04761904761905</v>
          </cell>
          <cell r="W348">
            <v>54</v>
          </cell>
          <cell r="X348">
            <v>769</v>
          </cell>
          <cell r="Y348">
            <v>18</v>
          </cell>
          <cell r="Z348">
            <v>22</v>
          </cell>
          <cell r="AA348" t="str">
            <v>9124100.png</v>
          </cell>
          <cell r="AB348">
            <v>20</v>
          </cell>
          <cell r="AC348">
            <v>945</v>
          </cell>
          <cell r="AD348">
            <v>276.8753630180301</v>
          </cell>
        </row>
        <row r="349">
          <cell r="A349">
            <v>9124141</v>
          </cell>
          <cell r="B349" t="str">
            <v>裂空·斩第1段</v>
          </cell>
          <cell r="C349" t="str">
            <v>裂空·斩第1段</v>
          </cell>
          <cell r="D349">
            <v>1</v>
          </cell>
          <cell r="E349">
            <v>67</v>
          </cell>
          <cell r="F349" t="str">
            <v>第41级，共造成167.9%点伤害</v>
          </cell>
          <cell r="G349">
            <v>1</v>
          </cell>
          <cell r="H349">
            <v>1</v>
          </cell>
          <cell r="I349">
            <v>41</v>
          </cell>
          <cell r="J349">
            <v>2</v>
          </cell>
          <cell r="K349">
            <v>167.85714285714286</v>
          </cell>
          <cell r="L349">
            <v>0</v>
          </cell>
          <cell r="M349">
            <v>4720</v>
          </cell>
          <cell r="N349">
            <v>171854</v>
          </cell>
          <cell r="O349">
            <v>4</v>
          </cell>
          <cell r="P349">
            <v>1</v>
          </cell>
          <cell r="Q349">
            <v>1</v>
          </cell>
          <cell r="R349">
            <v>6</v>
          </cell>
          <cell r="S349">
            <v>50</v>
          </cell>
          <cell r="T349">
            <v>119.04761904761905</v>
          </cell>
          <cell r="U349">
            <v>2963</v>
          </cell>
          <cell r="V349">
            <v>119.04761904761905</v>
          </cell>
          <cell r="W349">
            <v>58</v>
          </cell>
          <cell r="X349">
            <v>827</v>
          </cell>
          <cell r="Y349">
            <v>18</v>
          </cell>
          <cell r="Z349">
            <v>24</v>
          </cell>
          <cell r="AA349" t="str">
            <v>9124100.png</v>
          </cell>
          <cell r="AB349">
            <v>20</v>
          </cell>
          <cell r="AC349">
            <v>945</v>
          </cell>
          <cell r="AD349">
            <v>320.84785186108957</v>
          </cell>
        </row>
        <row r="350">
          <cell r="A350">
            <v>9124142</v>
          </cell>
          <cell r="B350" t="str">
            <v>裂空·斩第1段</v>
          </cell>
          <cell r="C350" t="str">
            <v>裂空·斩第1段</v>
          </cell>
          <cell r="D350">
            <v>1</v>
          </cell>
          <cell r="E350">
            <v>68</v>
          </cell>
          <cell r="F350" t="str">
            <v>第42级，共造成169%点伤害</v>
          </cell>
          <cell r="G350">
            <v>1</v>
          </cell>
          <cell r="H350">
            <v>1</v>
          </cell>
          <cell r="I350">
            <v>42</v>
          </cell>
          <cell r="J350">
            <v>2</v>
          </cell>
          <cell r="K350">
            <v>169.04761904761904</v>
          </cell>
          <cell r="L350">
            <v>0</v>
          </cell>
          <cell r="M350">
            <v>4640</v>
          </cell>
          <cell r="N350">
            <v>189348</v>
          </cell>
          <cell r="O350">
            <v>4</v>
          </cell>
          <cell r="P350">
            <v>1</v>
          </cell>
          <cell r="Q350">
            <v>1</v>
          </cell>
          <cell r="R350">
            <v>6</v>
          </cell>
          <cell r="S350">
            <v>50</v>
          </cell>
          <cell r="T350">
            <v>119.04761904761905</v>
          </cell>
          <cell r="U350">
            <v>3054</v>
          </cell>
          <cell r="V350">
            <v>119.04761904761905</v>
          </cell>
          <cell r="W350">
            <v>62</v>
          </cell>
          <cell r="X350">
            <v>889</v>
          </cell>
          <cell r="Y350">
            <v>18</v>
          </cell>
          <cell r="Z350">
            <v>25</v>
          </cell>
          <cell r="AA350" t="str">
            <v>9124100.png</v>
          </cell>
          <cell r="AB350">
            <v>20</v>
          </cell>
          <cell r="AC350">
            <v>945</v>
          </cell>
          <cell r="AD350">
            <v>371.68947896952648</v>
          </cell>
        </row>
        <row r="351">
          <cell r="A351">
            <v>9124143</v>
          </cell>
          <cell r="B351" t="str">
            <v>裂空·斩第1段</v>
          </cell>
          <cell r="C351" t="str">
            <v>裂空·斩第1段</v>
          </cell>
          <cell r="D351">
            <v>1</v>
          </cell>
          <cell r="E351">
            <v>70</v>
          </cell>
          <cell r="F351" t="str">
            <v>第43级，共造成170.2%点伤害</v>
          </cell>
          <cell r="G351">
            <v>1</v>
          </cell>
          <cell r="H351">
            <v>1</v>
          </cell>
          <cell r="I351">
            <v>43</v>
          </cell>
          <cell r="J351">
            <v>2</v>
          </cell>
          <cell r="K351">
            <v>170.23809523809524</v>
          </cell>
          <cell r="L351">
            <v>0</v>
          </cell>
          <cell r="M351">
            <v>4560</v>
          </cell>
          <cell r="N351">
            <v>213972</v>
          </cell>
          <cell r="O351">
            <v>4</v>
          </cell>
          <cell r="P351">
            <v>1</v>
          </cell>
          <cell r="Q351">
            <v>1</v>
          </cell>
          <cell r="R351">
            <v>6</v>
          </cell>
          <cell r="S351">
            <v>50</v>
          </cell>
          <cell r="T351">
            <v>119.04761904761905</v>
          </cell>
          <cell r="U351">
            <v>3242</v>
          </cell>
          <cell r="V351">
            <v>119.04761904761905</v>
          </cell>
          <cell r="W351">
            <v>66</v>
          </cell>
          <cell r="X351">
            <v>955</v>
          </cell>
          <cell r="Y351">
            <v>18</v>
          </cell>
          <cell r="Z351">
            <v>27</v>
          </cell>
          <cell r="AA351" t="str">
            <v>9124100.png</v>
          </cell>
          <cell r="AB351">
            <v>20</v>
          </cell>
          <cell r="AC351">
            <v>945</v>
          </cell>
          <cell r="AD351">
            <v>430.45948377509148</v>
          </cell>
        </row>
        <row r="352">
          <cell r="A352">
            <v>9124144</v>
          </cell>
          <cell r="B352" t="str">
            <v>裂空·斩第1段</v>
          </cell>
          <cell r="C352" t="str">
            <v>裂空·斩第1段</v>
          </cell>
          <cell r="D352">
            <v>1</v>
          </cell>
          <cell r="E352">
            <v>71</v>
          </cell>
          <cell r="F352" t="str">
            <v>第44级，共造成171.4%点伤害</v>
          </cell>
          <cell r="G352">
            <v>1</v>
          </cell>
          <cell r="H352">
            <v>1</v>
          </cell>
          <cell r="I352">
            <v>44</v>
          </cell>
          <cell r="J352">
            <v>2</v>
          </cell>
          <cell r="K352">
            <v>171.42857142857144</v>
          </cell>
          <cell r="L352">
            <v>0</v>
          </cell>
          <cell r="M352">
            <v>4480</v>
          </cell>
          <cell r="N352">
            <v>236998</v>
          </cell>
          <cell r="O352">
            <v>4</v>
          </cell>
          <cell r="P352">
            <v>1</v>
          </cell>
          <cell r="Q352">
            <v>1</v>
          </cell>
          <cell r="R352">
            <v>6</v>
          </cell>
          <cell r="S352">
            <v>50</v>
          </cell>
          <cell r="T352">
            <v>119.04761904761905</v>
          </cell>
          <cell r="U352">
            <v>3338</v>
          </cell>
          <cell r="V352">
            <v>119.04761904761905</v>
          </cell>
          <cell r="W352">
            <v>71</v>
          </cell>
          <cell r="X352">
            <v>1026</v>
          </cell>
          <cell r="Y352">
            <v>18</v>
          </cell>
          <cell r="Z352">
            <v>29</v>
          </cell>
          <cell r="AA352" t="str">
            <v>9124100.png</v>
          </cell>
          <cell r="AB352">
            <v>20</v>
          </cell>
          <cell r="AC352">
            <v>945</v>
          </cell>
          <cell r="AD352">
            <v>498.37874665282482</v>
          </cell>
        </row>
        <row r="353">
          <cell r="A353">
            <v>9124145</v>
          </cell>
          <cell r="B353" t="str">
            <v>裂空·斩第1段</v>
          </cell>
          <cell r="C353" t="str">
            <v>裂空·斩第1段</v>
          </cell>
          <cell r="D353">
            <v>1</v>
          </cell>
          <cell r="E353">
            <v>73</v>
          </cell>
          <cell r="F353" t="str">
            <v>第45级，共造成172.6%点伤害</v>
          </cell>
          <cell r="G353">
            <v>1</v>
          </cell>
          <cell r="H353">
            <v>1</v>
          </cell>
          <cell r="I353">
            <v>45</v>
          </cell>
          <cell r="J353">
            <v>2</v>
          </cell>
          <cell r="K353">
            <v>172.61904761904762</v>
          </cell>
          <cell r="L353">
            <v>0</v>
          </cell>
          <cell r="M353">
            <v>4400</v>
          </cell>
          <cell r="N353">
            <v>268584</v>
          </cell>
          <cell r="O353">
            <v>4</v>
          </cell>
          <cell r="P353">
            <v>1</v>
          </cell>
          <cell r="Q353">
            <v>1</v>
          </cell>
          <cell r="R353">
            <v>6</v>
          </cell>
          <cell r="S353">
            <v>50</v>
          </cell>
          <cell r="T353">
            <v>119.04761904761905</v>
          </cell>
          <cell r="U353">
            <v>3534</v>
          </cell>
          <cell r="V353">
            <v>119.04761904761905</v>
          </cell>
          <cell r="W353">
            <v>76</v>
          </cell>
          <cell r="X353">
            <v>1102</v>
          </cell>
          <cell r="Y353">
            <v>18</v>
          </cell>
          <cell r="Z353">
            <v>31</v>
          </cell>
          <cell r="AA353" t="str">
            <v>9124100.png</v>
          </cell>
          <cell r="AB353">
            <v>20</v>
          </cell>
          <cell r="AC353">
            <v>945</v>
          </cell>
          <cell r="AD353">
            <v>576.85424447184187</v>
          </cell>
        </row>
        <row r="354">
          <cell r="A354">
            <v>9124146</v>
          </cell>
          <cell r="B354" t="str">
            <v>裂空·斩第1段</v>
          </cell>
          <cell r="C354" t="str">
            <v>裂空·斩第1段</v>
          </cell>
          <cell r="D354">
            <v>1</v>
          </cell>
          <cell r="E354">
            <v>74</v>
          </cell>
          <cell r="F354" t="str">
            <v>第46级，共造成173.8%点伤害</v>
          </cell>
          <cell r="G354">
            <v>1</v>
          </cell>
          <cell r="H354">
            <v>1</v>
          </cell>
          <cell r="I354">
            <v>46</v>
          </cell>
          <cell r="J354">
            <v>2</v>
          </cell>
          <cell r="K354">
            <v>173.8095238095238</v>
          </cell>
          <cell r="L354">
            <v>0</v>
          </cell>
          <cell r="M354">
            <v>4320</v>
          </cell>
          <cell r="N354">
            <v>294354</v>
          </cell>
          <cell r="O354">
            <v>4</v>
          </cell>
          <cell r="P354">
            <v>1</v>
          </cell>
          <cell r="Q354">
            <v>1</v>
          </cell>
          <cell r="R354">
            <v>6</v>
          </cell>
          <cell r="S354">
            <v>50</v>
          </cell>
          <cell r="T354">
            <v>119.04761904761905</v>
          </cell>
          <cell r="U354">
            <v>3634</v>
          </cell>
          <cell r="V354">
            <v>119.04761904761905</v>
          </cell>
          <cell r="W354">
            <v>81</v>
          </cell>
          <cell r="X354">
            <v>1183</v>
          </cell>
          <cell r="Y354">
            <v>18</v>
          </cell>
          <cell r="Z354">
            <v>33</v>
          </cell>
          <cell r="AA354" t="str">
            <v>9124100.png</v>
          </cell>
          <cell r="AB354">
            <v>20</v>
          </cell>
          <cell r="AC354">
            <v>945</v>
          </cell>
          <cell r="AD354">
            <v>667.50717964200942</v>
          </cell>
        </row>
        <row r="355">
          <cell r="A355">
            <v>9124147</v>
          </cell>
          <cell r="B355" t="str">
            <v>裂空·斩第1段</v>
          </cell>
          <cell r="C355" t="str">
            <v>裂空·斩第1段</v>
          </cell>
          <cell r="D355">
            <v>1</v>
          </cell>
          <cell r="E355">
            <v>76</v>
          </cell>
          <cell r="F355" t="str">
            <v>第47级，共造成175%点伤害</v>
          </cell>
          <cell r="G355">
            <v>1</v>
          </cell>
          <cell r="H355">
            <v>1</v>
          </cell>
          <cell r="I355">
            <v>47</v>
          </cell>
          <cell r="J355">
            <v>2</v>
          </cell>
          <cell r="K355">
            <v>175</v>
          </cell>
          <cell r="L355">
            <v>0</v>
          </cell>
          <cell r="M355">
            <v>4240</v>
          </cell>
          <cell r="N355">
            <v>333906</v>
          </cell>
          <cell r="O355">
            <v>4</v>
          </cell>
          <cell r="P355">
            <v>1</v>
          </cell>
          <cell r="Q355">
            <v>1</v>
          </cell>
          <cell r="R355">
            <v>6</v>
          </cell>
          <cell r="S355">
            <v>50</v>
          </cell>
          <cell r="T355">
            <v>119.04761904761905</v>
          </cell>
          <cell r="U355">
            <v>3838</v>
          </cell>
          <cell r="V355">
            <v>119.04761904761905</v>
          </cell>
          <cell r="W355">
            <v>87</v>
          </cell>
          <cell r="X355">
            <v>1270</v>
          </cell>
          <cell r="Y355">
            <v>18</v>
          </cell>
          <cell r="Z355">
            <v>35</v>
          </cell>
          <cell r="AA355" t="str">
            <v>9124100.png</v>
          </cell>
          <cell r="AB355">
            <v>20</v>
          </cell>
          <cell r="AC355">
            <v>945</v>
          </cell>
          <cell r="AD355">
            <v>772.20533109481289</v>
          </cell>
        </row>
        <row r="356">
          <cell r="A356">
            <v>9124148</v>
          </cell>
          <cell r="B356" t="str">
            <v>裂空·斩第1段</v>
          </cell>
          <cell r="C356" t="str">
            <v>裂空·斩第1段</v>
          </cell>
          <cell r="D356">
            <v>1</v>
          </cell>
          <cell r="E356">
            <v>77</v>
          </cell>
          <cell r="F356" t="str">
            <v>第48级，共造成176.2%点伤害</v>
          </cell>
          <cell r="G356">
            <v>1</v>
          </cell>
          <cell r="H356">
            <v>1</v>
          </cell>
          <cell r="I356">
            <v>48</v>
          </cell>
          <cell r="J356">
            <v>2</v>
          </cell>
          <cell r="K356">
            <v>176.1904761904762</v>
          </cell>
          <cell r="L356">
            <v>0</v>
          </cell>
          <cell r="M356">
            <v>4160</v>
          </cell>
          <cell r="N356">
            <v>366606</v>
          </cell>
          <cell r="O356">
            <v>4</v>
          </cell>
          <cell r="P356">
            <v>1</v>
          </cell>
          <cell r="Q356">
            <v>1</v>
          </cell>
          <cell r="R356">
            <v>6</v>
          </cell>
          <cell r="S356">
            <v>50</v>
          </cell>
          <cell r="T356">
            <v>119.04761904761905</v>
          </cell>
          <cell r="U356">
            <v>3942</v>
          </cell>
          <cell r="V356">
            <v>119.04761904761905</v>
          </cell>
          <cell r="W356">
            <v>93</v>
          </cell>
          <cell r="X356">
            <v>1363</v>
          </cell>
          <cell r="Y356">
            <v>18</v>
          </cell>
          <cell r="Z356">
            <v>38</v>
          </cell>
          <cell r="AA356" t="str">
            <v>9124100.png</v>
          </cell>
          <cell r="AB356">
            <v>20</v>
          </cell>
          <cell r="AC356">
            <v>945</v>
          </cell>
          <cell r="AD356">
            <v>893.10025708716933</v>
          </cell>
        </row>
        <row r="357">
          <cell r="A357">
            <v>9124149</v>
          </cell>
          <cell r="B357" t="str">
            <v>裂空·斩第1段</v>
          </cell>
          <cell r="C357" t="str">
            <v>裂空·斩第1段</v>
          </cell>
          <cell r="D357">
            <v>1</v>
          </cell>
          <cell r="E357">
            <v>79</v>
          </cell>
          <cell r="F357" t="str">
            <v>第49级，共造成177.4%点伤害</v>
          </cell>
          <cell r="G357">
            <v>1</v>
          </cell>
          <cell r="H357">
            <v>1</v>
          </cell>
          <cell r="I357">
            <v>49</v>
          </cell>
          <cell r="J357">
            <v>2</v>
          </cell>
          <cell r="K357">
            <v>177.38095238095238</v>
          </cell>
          <cell r="L357">
            <v>0</v>
          </cell>
          <cell r="M357">
            <v>4080</v>
          </cell>
          <cell r="N357">
            <v>411246</v>
          </cell>
          <cell r="O357">
            <v>4</v>
          </cell>
          <cell r="P357">
            <v>1</v>
          </cell>
          <cell r="Q357">
            <v>1</v>
          </cell>
          <cell r="R357">
            <v>6</v>
          </cell>
          <cell r="S357">
            <v>50</v>
          </cell>
          <cell r="T357">
            <v>119.04761904761905</v>
          </cell>
          <cell r="U357">
            <v>4154</v>
          </cell>
          <cell r="V357">
            <v>119.04761904761905</v>
          </cell>
          <cell r="W357">
            <v>99</v>
          </cell>
          <cell r="X357">
            <v>1462</v>
          </cell>
          <cell r="Y357">
            <v>18</v>
          </cell>
          <cell r="Z357">
            <v>40</v>
          </cell>
          <cell r="AA357" t="str">
            <v>9124100.png</v>
          </cell>
          <cell r="AB357">
            <v>20</v>
          </cell>
          <cell r="AC357">
            <v>945</v>
          </cell>
          <cell r="AD357">
            <v>1032.6700732087068</v>
          </cell>
        </row>
        <row r="358">
          <cell r="A358">
            <v>9124150</v>
          </cell>
          <cell r="B358" t="str">
            <v>裂空·斩第1段</v>
          </cell>
          <cell r="C358" t="str">
            <v>裂空·斩第1段</v>
          </cell>
          <cell r="D358">
            <v>1</v>
          </cell>
          <cell r="E358">
            <v>80</v>
          </cell>
          <cell r="F358" t="str">
            <v>第50级，共造成178.6%点伤害</v>
          </cell>
          <cell r="G358">
            <v>1</v>
          </cell>
          <cell r="H358">
            <v>1</v>
          </cell>
          <cell r="I358">
            <v>50</v>
          </cell>
          <cell r="J358">
            <v>2</v>
          </cell>
          <cell r="K358">
            <v>178.57142857142858</v>
          </cell>
          <cell r="L358">
            <v>0</v>
          </cell>
          <cell r="M358">
            <v>4000</v>
          </cell>
          <cell r="N358">
            <v>451772</v>
          </cell>
          <cell r="O358">
            <v>4</v>
          </cell>
          <cell r="P358">
            <v>1</v>
          </cell>
          <cell r="Q358">
            <v>1</v>
          </cell>
          <cell r="R358">
            <v>6</v>
          </cell>
          <cell r="S358">
            <v>50</v>
          </cell>
          <cell r="T358">
            <v>119.04761904761905</v>
          </cell>
          <cell r="U358">
            <v>4262</v>
          </cell>
          <cell r="V358">
            <v>119.04761904761905</v>
          </cell>
          <cell r="W358">
            <v>106</v>
          </cell>
          <cell r="X358">
            <v>1568</v>
          </cell>
          <cell r="Y358">
            <v>18</v>
          </cell>
          <cell r="Z358">
            <v>43</v>
          </cell>
          <cell r="AA358" t="str">
            <v>9124100.png</v>
          </cell>
          <cell r="AB358">
            <v>20</v>
          </cell>
          <cell r="AC358">
            <v>945</v>
          </cell>
          <cell r="AD358">
            <v>1193.7686362792215</v>
          </cell>
        </row>
        <row r="359">
          <cell r="A359">
            <v>1</v>
          </cell>
          <cell r="B359" t="str">
            <v>裂空·斩</v>
          </cell>
          <cell r="C359" t="str">
            <v>裂空·斩第2段</v>
          </cell>
          <cell r="D359">
            <v>1</v>
          </cell>
          <cell r="E359">
            <v>6</v>
          </cell>
          <cell r="F359" t="str">
            <v>第0级，共造成119%点伤害</v>
          </cell>
          <cell r="G359">
            <v>0</v>
          </cell>
          <cell r="H359">
            <v>2</v>
          </cell>
          <cell r="I359">
            <v>0</v>
          </cell>
          <cell r="J359">
            <v>2</v>
          </cell>
          <cell r="K359">
            <v>119.04761904761905</v>
          </cell>
          <cell r="L359">
            <v>0</v>
          </cell>
          <cell r="M359">
            <v>8000</v>
          </cell>
          <cell r="N359">
            <v>0</v>
          </cell>
          <cell r="O359">
            <v>4</v>
          </cell>
          <cell r="P359">
            <v>1</v>
          </cell>
          <cell r="Q359">
            <v>1</v>
          </cell>
          <cell r="R359">
            <v>8</v>
          </cell>
          <cell r="S359">
            <v>50</v>
          </cell>
          <cell r="T359">
            <v>119.04761904761905</v>
          </cell>
          <cell r="U359">
            <v>80</v>
          </cell>
          <cell r="V359">
            <v>119.04761904761905</v>
          </cell>
          <cell r="W359">
            <v>0</v>
          </cell>
          <cell r="X359">
            <v>0</v>
          </cell>
          <cell r="Y359">
            <v>18</v>
          </cell>
          <cell r="Z359">
            <v>0</v>
          </cell>
          <cell r="AA359" t="str">
            <v>9124200.png</v>
          </cell>
          <cell r="AB359">
            <v>20</v>
          </cell>
          <cell r="AC359">
            <v>964</v>
          </cell>
          <cell r="AD359">
            <v>0.44166857142857163</v>
          </cell>
        </row>
        <row r="360">
          <cell r="A360">
            <v>9124201</v>
          </cell>
          <cell r="B360" t="str">
            <v>裂空·斩第2段</v>
          </cell>
          <cell r="C360" t="str">
            <v>裂空·斩第2段</v>
          </cell>
          <cell r="D360">
            <v>1</v>
          </cell>
          <cell r="E360">
            <v>6</v>
          </cell>
          <cell r="F360" t="str">
            <v>第1级，共造成119%点伤害</v>
          </cell>
          <cell r="G360">
            <v>2</v>
          </cell>
          <cell r="H360">
            <v>2</v>
          </cell>
          <cell r="I360">
            <v>1</v>
          </cell>
          <cell r="J360">
            <v>2</v>
          </cell>
          <cell r="K360">
            <v>119.04761904761905</v>
          </cell>
          <cell r="L360">
            <v>0</v>
          </cell>
          <cell r="M360">
            <v>8000</v>
          </cell>
          <cell r="N360">
            <v>240</v>
          </cell>
          <cell r="O360">
            <v>4</v>
          </cell>
          <cell r="P360">
            <v>1</v>
          </cell>
          <cell r="Q360">
            <v>1</v>
          </cell>
          <cell r="R360">
            <v>8</v>
          </cell>
          <cell r="S360">
            <v>50</v>
          </cell>
          <cell r="T360">
            <v>119.04761904761905</v>
          </cell>
          <cell r="U360">
            <v>80</v>
          </cell>
          <cell r="V360">
            <v>119.04761904761905</v>
          </cell>
          <cell r="W360">
            <v>3</v>
          </cell>
          <cell r="X360">
            <v>3</v>
          </cell>
          <cell r="Y360">
            <v>18</v>
          </cell>
          <cell r="Z360">
            <v>0</v>
          </cell>
          <cell r="AA360" t="str">
            <v>9124200.png</v>
          </cell>
          <cell r="AB360">
            <v>20</v>
          </cell>
          <cell r="AC360">
            <v>964</v>
          </cell>
          <cell r="AD360">
            <v>0.50283383238579415</v>
          </cell>
        </row>
        <row r="361">
          <cell r="A361">
            <v>9124202</v>
          </cell>
          <cell r="B361" t="str">
            <v>裂空·斩第2段</v>
          </cell>
          <cell r="C361" t="str">
            <v>裂空·斩第2段</v>
          </cell>
          <cell r="D361">
            <v>1</v>
          </cell>
          <cell r="E361">
            <v>11</v>
          </cell>
          <cell r="F361" t="str">
            <v>第2级，共造成121.4%点伤害</v>
          </cell>
          <cell r="G361">
            <v>2</v>
          </cell>
          <cell r="H361">
            <v>2</v>
          </cell>
          <cell r="I361">
            <v>2</v>
          </cell>
          <cell r="J361">
            <v>2</v>
          </cell>
          <cell r="K361">
            <v>121.42857142857143</v>
          </cell>
          <cell r="L361">
            <v>0</v>
          </cell>
          <cell r="M361">
            <v>7840</v>
          </cell>
          <cell r="N361">
            <v>440</v>
          </cell>
          <cell r="O361">
            <v>4</v>
          </cell>
          <cell r="P361">
            <v>1</v>
          </cell>
          <cell r="Q361">
            <v>1</v>
          </cell>
          <cell r="R361">
            <v>8</v>
          </cell>
          <cell r="S361">
            <v>50</v>
          </cell>
          <cell r="T361">
            <v>119.04761904761905</v>
          </cell>
          <cell r="U361">
            <v>110</v>
          </cell>
          <cell r="V361">
            <v>119.04761904761905</v>
          </cell>
          <cell r="W361">
            <v>4</v>
          </cell>
          <cell r="X361">
            <v>7</v>
          </cell>
          <cell r="Y361">
            <v>18</v>
          </cell>
          <cell r="Z361">
            <v>0</v>
          </cell>
          <cell r="AA361" t="str">
            <v>9124200.png</v>
          </cell>
          <cell r="AB361">
            <v>20</v>
          </cell>
          <cell r="AC361">
            <v>964</v>
          </cell>
          <cell r="AD361">
            <v>0.64402838296987608</v>
          </cell>
        </row>
        <row r="362">
          <cell r="A362">
            <v>9124203</v>
          </cell>
          <cell r="B362" t="str">
            <v>裂空·斩第2段</v>
          </cell>
          <cell r="C362" t="str">
            <v>裂空·斩第2段</v>
          </cell>
          <cell r="D362">
            <v>1</v>
          </cell>
          <cell r="E362">
            <v>12</v>
          </cell>
          <cell r="F362" t="str">
            <v>第3级，共造成122.6%点伤害</v>
          </cell>
          <cell r="G362">
            <v>2</v>
          </cell>
          <cell r="H362">
            <v>2</v>
          </cell>
          <cell r="I362">
            <v>3</v>
          </cell>
          <cell r="J362">
            <v>2</v>
          </cell>
          <cell r="K362">
            <v>122.61904761904762</v>
          </cell>
          <cell r="L362">
            <v>0</v>
          </cell>
          <cell r="M362">
            <v>7760</v>
          </cell>
          <cell r="N362">
            <v>464</v>
          </cell>
          <cell r="O362">
            <v>4</v>
          </cell>
          <cell r="P362">
            <v>1</v>
          </cell>
          <cell r="Q362">
            <v>1</v>
          </cell>
          <cell r="R362">
            <v>8</v>
          </cell>
          <cell r="S362">
            <v>50</v>
          </cell>
          <cell r="T362">
            <v>119.04761904761905</v>
          </cell>
          <cell r="U362">
            <v>116</v>
          </cell>
          <cell r="V362">
            <v>119.04761904761905</v>
          </cell>
          <cell r="W362">
            <v>4</v>
          </cell>
          <cell r="X362">
            <v>11</v>
          </cell>
          <cell r="Y362">
            <v>18</v>
          </cell>
          <cell r="Z362">
            <v>0</v>
          </cell>
          <cell r="AA362" t="str">
            <v>9124200.png</v>
          </cell>
          <cell r="AB362">
            <v>20</v>
          </cell>
          <cell r="AC362">
            <v>964</v>
          </cell>
          <cell r="AD362">
            <v>0.77395212628980237</v>
          </cell>
        </row>
        <row r="363">
          <cell r="A363">
            <v>9124204</v>
          </cell>
          <cell r="B363" t="str">
            <v>裂空·斩第2段</v>
          </cell>
          <cell r="C363" t="str">
            <v>裂空·斩第2段</v>
          </cell>
          <cell r="D363">
            <v>1</v>
          </cell>
          <cell r="E363">
            <v>14</v>
          </cell>
          <cell r="F363" t="str">
            <v>第4级，共造成123.8%点伤害</v>
          </cell>
          <cell r="G363">
            <v>2</v>
          </cell>
          <cell r="H363">
            <v>2</v>
          </cell>
          <cell r="I363">
            <v>4</v>
          </cell>
          <cell r="J363">
            <v>2</v>
          </cell>
          <cell r="K363">
            <v>123.80952380952381</v>
          </cell>
          <cell r="L363">
            <v>0</v>
          </cell>
          <cell r="M363">
            <v>7680</v>
          </cell>
          <cell r="N363">
            <v>512</v>
          </cell>
          <cell r="O363">
            <v>4</v>
          </cell>
          <cell r="P363">
            <v>1</v>
          </cell>
          <cell r="Q363">
            <v>1</v>
          </cell>
          <cell r="R363">
            <v>8</v>
          </cell>
          <cell r="S363">
            <v>50</v>
          </cell>
          <cell r="T363">
            <v>119.04761904761905</v>
          </cell>
          <cell r="U363">
            <v>128</v>
          </cell>
          <cell r="V363">
            <v>119.04761904761905</v>
          </cell>
          <cell r="W363">
            <v>4</v>
          </cell>
          <cell r="X363">
            <v>15</v>
          </cell>
          <cell r="Y363">
            <v>18</v>
          </cell>
          <cell r="Z363">
            <v>0</v>
          </cell>
          <cell r="AA363" t="str">
            <v>9124200.png</v>
          </cell>
          <cell r="AB363">
            <v>20</v>
          </cell>
          <cell r="AC363">
            <v>964</v>
          </cell>
          <cell r="AD363">
            <v>0.92750975665012236</v>
          </cell>
        </row>
        <row r="364">
          <cell r="A364">
            <v>9124205</v>
          </cell>
          <cell r="B364" t="str">
            <v>裂空·斩第2段</v>
          </cell>
          <cell r="C364" t="str">
            <v>裂空·斩第2段</v>
          </cell>
          <cell r="D364">
            <v>1</v>
          </cell>
          <cell r="E364">
            <v>15</v>
          </cell>
          <cell r="F364" t="str">
            <v>第5级，共造成125%点伤害</v>
          </cell>
          <cell r="G364">
            <v>2</v>
          </cell>
          <cell r="H364">
            <v>2</v>
          </cell>
          <cell r="I364">
            <v>5</v>
          </cell>
          <cell r="J364">
            <v>2</v>
          </cell>
          <cell r="K364">
            <v>125</v>
          </cell>
          <cell r="L364">
            <v>0</v>
          </cell>
          <cell r="M364">
            <v>7600</v>
          </cell>
          <cell r="N364">
            <v>670</v>
          </cell>
          <cell r="O364">
            <v>4</v>
          </cell>
          <cell r="P364">
            <v>1</v>
          </cell>
          <cell r="Q364">
            <v>1</v>
          </cell>
          <cell r="R364">
            <v>8</v>
          </cell>
          <cell r="S364">
            <v>50</v>
          </cell>
          <cell r="T364">
            <v>119.04761904761905</v>
          </cell>
          <cell r="U364">
            <v>134</v>
          </cell>
          <cell r="V364">
            <v>119.04761904761905</v>
          </cell>
          <cell r="W364">
            <v>5</v>
          </cell>
          <cell r="X364">
            <v>20</v>
          </cell>
          <cell r="Y364">
            <v>18</v>
          </cell>
          <cell r="Z364">
            <v>0</v>
          </cell>
          <cell r="AA364" t="str">
            <v>9124200.png</v>
          </cell>
          <cell r="AB364">
            <v>20</v>
          </cell>
          <cell r="AC364">
            <v>964</v>
          </cell>
          <cell r="AD364">
            <v>1.1087554819742784</v>
          </cell>
        </row>
        <row r="365">
          <cell r="A365">
            <v>9124206</v>
          </cell>
          <cell r="B365" t="str">
            <v>裂空·斩第2段</v>
          </cell>
          <cell r="C365" t="str">
            <v>裂空·斩第2段</v>
          </cell>
          <cell r="D365">
            <v>1</v>
          </cell>
          <cell r="E365">
            <v>17</v>
          </cell>
          <cell r="F365" t="str">
            <v>第6级，共造成126.2%点伤害</v>
          </cell>
          <cell r="G365">
            <v>2</v>
          </cell>
          <cell r="H365">
            <v>2</v>
          </cell>
          <cell r="I365">
            <v>6</v>
          </cell>
          <cell r="J365">
            <v>2</v>
          </cell>
          <cell r="K365">
            <v>126.19047619047619</v>
          </cell>
          <cell r="L365">
            <v>0</v>
          </cell>
          <cell r="M365">
            <v>7520</v>
          </cell>
          <cell r="N365">
            <v>730</v>
          </cell>
          <cell r="O365">
            <v>4</v>
          </cell>
          <cell r="P365">
            <v>1</v>
          </cell>
          <cell r="Q365">
            <v>1</v>
          </cell>
          <cell r="R365">
            <v>8</v>
          </cell>
          <cell r="S365">
            <v>50</v>
          </cell>
          <cell r="T365">
            <v>119.04761904761905</v>
          </cell>
          <cell r="U365">
            <v>146</v>
          </cell>
          <cell r="V365">
            <v>119.04761904761905</v>
          </cell>
          <cell r="W365">
            <v>5</v>
          </cell>
          <cell r="X365">
            <v>25</v>
          </cell>
          <cell r="Y365">
            <v>18</v>
          </cell>
          <cell r="Z365">
            <v>0</v>
          </cell>
          <cell r="AA365" t="str">
            <v>9124200.png</v>
          </cell>
          <cell r="AB365">
            <v>20</v>
          </cell>
          <cell r="AC365">
            <v>964</v>
          </cell>
          <cell r="AD365">
            <v>1.3224131540087647</v>
          </cell>
        </row>
        <row r="366">
          <cell r="A366">
            <v>9124207</v>
          </cell>
          <cell r="B366" t="str">
            <v>裂空·斩第2段</v>
          </cell>
          <cell r="C366" t="str">
            <v>裂空·斩第2段</v>
          </cell>
          <cell r="D366">
            <v>1</v>
          </cell>
          <cell r="E366">
            <v>18</v>
          </cell>
          <cell r="F366" t="str">
            <v>第7级，共造成127.4%点伤害</v>
          </cell>
          <cell r="G366">
            <v>2</v>
          </cell>
          <cell r="H366">
            <v>2</v>
          </cell>
          <cell r="I366">
            <v>7</v>
          </cell>
          <cell r="J366">
            <v>2</v>
          </cell>
          <cell r="K366">
            <v>127.38095238095238</v>
          </cell>
          <cell r="L366">
            <v>0</v>
          </cell>
          <cell r="M366">
            <v>7440</v>
          </cell>
          <cell r="N366">
            <v>760</v>
          </cell>
          <cell r="O366">
            <v>4</v>
          </cell>
          <cell r="P366">
            <v>1</v>
          </cell>
          <cell r="Q366">
            <v>1</v>
          </cell>
          <cell r="R366">
            <v>8</v>
          </cell>
          <cell r="S366">
            <v>50</v>
          </cell>
          <cell r="T366">
            <v>119.04761904761905</v>
          </cell>
          <cell r="U366">
            <v>152</v>
          </cell>
          <cell r="V366">
            <v>119.04761904761905</v>
          </cell>
          <cell r="W366">
            <v>5</v>
          </cell>
          <cell r="X366">
            <v>30</v>
          </cell>
          <cell r="Y366">
            <v>18</v>
          </cell>
          <cell r="Z366">
            <v>0</v>
          </cell>
          <cell r="AA366" t="str">
            <v>9124200.png</v>
          </cell>
          <cell r="AB366">
            <v>20</v>
          </cell>
          <cell r="AC366">
            <v>964</v>
          </cell>
          <cell r="AD366">
            <v>1.5739839879736715</v>
          </cell>
        </row>
        <row r="367">
          <cell r="A367">
            <v>9124208</v>
          </cell>
          <cell r="B367" t="str">
            <v>裂空·斩第2段</v>
          </cell>
          <cell r="C367" t="str">
            <v>裂空·斩第2段</v>
          </cell>
          <cell r="D367">
            <v>1</v>
          </cell>
          <cell r="E367">
            <v>20</v>
          </cell>
          <cell r="F367" t="str">
            <v>第8级，共造成128.6%点伤害</v>
          </cell>
          <cell r="G367">
            <v>2</v>
          </cell>
          <cell r="H367">
            <v>2</v>
          </cell>
          <cell r="I367">
            <v>8</v>
          </cell>
          <cell r="J367">
            <v>2</v>
          </cell>
          <cell r="K367">
            <v>128.57142857142858</v>
          </cell>
          <cell r="L367">
            <v>0</v>
          </cell>
          <cell r="M367">
            <v>7360</v>
          </cell>
          <cell r="N367">
            <v>1092</v>
          </cell>
          <cell r="O367">
            <v>4</v>
          </cell>
          <cell r="P367">
            <v>1</v>
          </cell>
          <cell r="Q367">
            <v>1</v>
          </cell>
          <cell r="R367">
            <v>8</v>
          </cell>
          <cell r="S367">
            <v>50</v>
          </cell>
          <cell r="T367">
            <v>119.04761904761905</v>
          </cell>
          <cell r="U367">
            <v>182</v>
          </cell>
          <cell r="V367">
            <v>119.04761904761905</v>
          </cell>
          <cell r="W367">
            <v>6</v>
          </cell>
          <cell r="X367">
            <v>36</v>
          </cell>
          <cell r="Y367">
            <v>18</v>
          </cell>
          <cell r="Z367">
            <v>0</v>
          </cell>
          <cell r="AA367" t="str">
            <v>9124200.png</v>
          </cell>
          <cell r="AB367">
            <v>20</v>
          </cell>
          <cell r="AC367">
            <v>964</v>
          </cell>
          <cell r="AD367">
            <v>1.8698712748853268</v>
          </cell>
        </row>
        <row r="368">
          <cell r="A368">
            <v>9124209</v>
          </cell>
          <cell r="B368" t="str">
            <v>裂空·斩第2段</v>
          </cell>
          <cell r="C368" t="str">
            <v>裂空·斩第2段</v>
          </cell>
          <cell r="D368">
            <v>1</v>
          </cell>
          <cell r="E368">
            <v>21</v>
          </cell>
          <cell r="F368" t="str">
            <v>第9级，共造成129.8%点伤害</v>
          </cell>
          <cell r="G368">
            <v>2</v>
          </cell>
          <cell r="H368">
            <v>2</v>
          </cell>
          <cell r="I368">
            <v>9</v>
          </cell>
          <cell r="J368">
            <v>2</v>
          </cell>
          <cell r="K368">
            <v>129.76190476190476</v>
          </cell>
          <cell r="L368">
            <v>0</v>
          </cell>
          <cell r="M368">
            <v>7280</v>
          </cell>
          <cell r="N368">
            <v>1260</v>
          </cell>
          <cell r="O368">
            <v>4</v>
          </cell>
          <cell r="P368">
            <v>1</v>
          </cell>
          <cell r="Q368">
            <v>1</v>
          </cell>
          <cell r="R368">
            <v>8</v>
          </cell>
          <cell r="S368">
            <v>50</v>
          </cell>
          <cell r="T368">
            <v>119.04761904761905</v>
          </cell>
          <cell r="U368">
            <v>210</v>
          </cell>
          <cell r="V368">
            <v>119.04761904761905</v>
          </cell>
          <cell r="W368">
            <v>6</v>
          </cell>
          <cell r="X368">
            <v>42</v>
          </cell>
          <cell r="Y368">
            <v>18</v>
          </cell>
          <cell r="Z368">
            <v>0</v>
          </cell>
          <cell r="AA368" t="str">
            <v>9124200.png</v>
          </cell>
          <cell r="AB368">
            <v>20</v>
          </cell>
          <cell r="AC368">
            <v>964</v>
          </cell>
          <cell r="AD368">
            <v>2.2175247271611824</v>
          </cell>
        </row>
        <row r="369">
          <cell r="A369">
            <v>9124210</v>
          </cell>
          <cell r="B369" t="str">
            <v>裂空·斩第2段</v>
          </cell>
          <cell r="C369" t="str">
            <v>裂空·斩第2段</v>
          </cell>
          <cell r="D369">
            <v>1</v>
          </cell>
          <cell r="E369">
            <v>22</v>
          </cell>
          <cell r="F369" t="str">
            <v>第10级，共造成131%点伤害</v>
          </cell>
          <cell r="G369">
            <v>2</v>
          </cell>
          <cell r="H369">
            <v>2</v>
          </cell>
          <cell r="I369">
            <v>10</v>
          </cell>
          <cell r="J369">
            <v>2</v>
          </cell>
          <cell r="K369">
            <v>130.95238095238096</v>
          </cell>
          <cell r="L369">
            <v>0</v>
          </cell>
          <cell r="M369">
            <v>7200</v>
          </cell>
          <cell r="N369">
            <v>1434</v>
          </cell>
          <cell r="O369">
            <v>4</v>
          </cell>
          <cell r="P369">
            <v>1</v>
          </cell>
          <cell r="Q369">
            <v>1</v>
          </cell>
          <cell r="R369">
            <v>8</v>
          </cell>
          <cell r="S369">
            <v>50</v>
          </cell>
          <cell r="T369">
            <v>119.04761904761905</v>
          </cell>
          <cell r="U369">
            <v>239</v>
          </cell>
          <cell r="V369">
            <v>119.04761904761905</v>
          </cell>
          <cell r="W369">
            <v>6</v>
          </cell>
          <cell r="X369">
            <v>48</v>
          </cell>
          <cell r="Y369">
            <v>18</v>
          </cell>
          <cell r="Z369">
            <v>0</v>
          </cell>
          <cell r="AA369" t="str">
            <v>9124200.png</v>
          </cell>
          <cell r="AB369">
            <v>20</v>
          </cell>
          <cell r="AC369">
            <v>964</v>
          </cell>
          <cell r="AD369">
            <v>2.6256075036007216</v>
          </cell>
        </row>
        <row r="370">
          <cell r="A370">
            <v>9124211</v>
          </cell>
          <cell r="B370" t="str">
            <v>裂空·斩第2段</v>
          </cell>
          <cell r="C370" t="str">
            <v>裂空·斩第2段</v>
          </cell>
          <cell r="D370">
            <v>1</v>
          </cell>
          <cell r="E370">
            <v>24</v>
          </cell>
          <cell r="F370" t="str">
            <v>第11级，共造成132.1%点伤害</v>
          </cell>
          <cell r="G370">
            <v>2</v>
          </cell>
          <cell r="H370">
            <v>2</v>
          </cell>
          <cell r="I370">
            <v>11</v>
          </cell>
          <cell r="J370">
            <v>2</v>
          </cell>
          <cell r="K370">
            <v>132.14285714285714</v>
          </cell>
          <cell r="L370">
            <v>0</v>
          </cell>
          <cell r="M370">
            <v>7120</v>
          </cell>
          <cell r="N370">
            <v>2114</v>
          </cell>
          <cell r="O370">
            <v>4</v>
          </cell>
          <cell r="P370">
            <v>1</v>
          </cell>
          <cell r="Q370">
            <v>1</v>
          </cell>
          <cell r="R370">
            <v>8</v>
          </cell>
          <cell r="S370">
            <v>50</v>
          </cell>
          <cell r="T370">
            <v>119.04761904761905</v>
          </cell>
          <cell r="U370">
            <v>302</v>
          </cell>
          <cell r="V370">
            <v>119.04761904761905</v>
          </cell>
          <cell r="W370">
            <v>7</v>
          </cell>
          <cell r="X370">
            <v>55</v>
          </cell>
          <cell r="Y370">
            <v>18</v>
          </cell>
          <cell r="Z370">
            <v>0</v>
          </cell>
          <cell r="AA370" t="str">
            <v>9124200.png</v>
          </cell>
          <cell r="AB370">
            <v>20</v>
          </cell>
          <cell r="AC370">
            <v>964</v>
          </cell>
          <cell r="AD370">
            <v>3.1041894269850387</v>
          </cell>
        </row>
        <row r="371">
          <cell r="A371">
            <v>9124212</v>
          </cell>
          <cell r="B371" t="str">
            <v>裂空·斩第2段</v>
          </cell>
          <cell r="C371" t="str">
            <v>裂空·斩第2段</v>
          </cell>
          <cell r="D371">
            <v>1</v>
          </cell>
          <cell r="E371">
            <v>25</v>
          </cell>
          <cell r="F371" t="str">
            <v>第12级，共造成133.3%点伤害</v>
          </cell>
          <cell r="G371">
            <v>2</v>
          </cell>
          <cell r="H371">
            <v>2</v>
          </cell>
          <cell r="I371">
            <v>12</v>
          </cell>
          <cell r="J371">
            <v>2</v>
          </cell>
          <cell r="K371">
            <v>133.33333333333334</v>
          </cell>
          <cell r="L371">
            <v>0</v>
          </cell>
          <cell r="M371">
            <v>7040</v>
          </cell>
          <cell r="N371">
            <v>2345</v>
          </cell>
          <cell r="O371">
            <v>4</v>
          </cell>
          <cell r="P371">
            <v>1</v>
          </cell>
          <cell r="Q371">
            <v>1</v>
          </cell>
          <cell r="R371">
            <v>8</v>
          </cell>
          <cell r="S371">
            <v>50</v>
          </cell>
          <cell r="T371">
            <v>119.04761904761905</v>
          </cell>
          <cell r="U371">
            <v>335</v>
          </cell>
          <cell r="V371">
            <v>119.04761904761905</v>
          </cell>
          <cell r="W371">
            <v>7</v>
          </cell>
          <cell r="X371">
            <v>62</v>
          </cell>
          <cell r="Y371">
            <v>18</v>
          </cell>
          <cell r="Z371">
            <v>0</v>
          </cell>
          <cell r="AA371" t="str">
            <v>9124200.png</v>
          </cell>
          <cell r="AB371">
            <v>20</v>
          </cell>
          <cell r="AC371">
            <v>964</v>
          </cell>
          <cell r="AD371">
            <v>3.6649704456546304</v>
          </cell>
        </row>
        <row r="372">
          <cell r="A372">
            <v>9124213</v>
          </cell>
          <cell r="B372" t="str">
            <v>裂空·斩第2段</v>
          </cell>
          <cell r="C372" t="str">
            <v>裂空·斩第2段</v>
          </cell>
          <cell r="D372">
            <v>1</v>
          </cell>
          <cell r="E372">
            <v>27</v>
          </cell>
          <cell r="F372" t="str">
            <v>第13级，共造成134.5%点伤害</v>
          </cell>
          <cell r="G372">
            <v>2</v>
          </cell>
          <cell r="H372">
            <v>2</v>
          </cell>
          <cell r="I372">
            <v>13</v>
          </cell>
          <cell r="J372">
            <v>2</v>
          </cell>
          <cell r="K372">
            <v>134.52380952380952</v>
          </cell>
          <cell r="L372">
            <v>0</v>
          </cell>
          <cell r="M372">
            <v>6960</v>
          </cell>
          <cell r="N372">
            <v>3248</v>
          </cell>
          <cell r="O372">
            <v>4</v>
          </cell>
          <cell r="P372">
            <v>1</v>
          </cell>
          <cell r="Q372">
            <v>1</v>
          </cell>
          <cell r="R372">
            <v>8</v>
          </cell>
          <cell r="S372">
            <v>50</v>
          </cell>
          <cell r="T372">
            <v>119.04761904761905</v>
          </cell>
          <cell r="U372">
            <v>406</v>
          </cell>
          <cell r="V372">
            <v>119.04761904761905</v>
          </cell>
          <cell r="W372">
            <v>8</v>
          </cell>
          <cell r="X372">
            <v>70</v>
          </cell>
          <cell r="Y372">
            <v>18</v>
          </cell>
          <cell r="Z372">
            <v>0</v>
          </cell>
          <cell r="AA372" t="str">
            <v>9124200.png</v>
          </cell>
          <cell r="AB372">
            <v>20</v>
          </cell>
          <cell r="AC372">
            <v>964</v>
          </cell>
          <cell r="AD372">
            <v>4.3215390102069478</v>
          </cell>
        </row>
        <row r="373">
          <cell r="A373">
            <v>9124214</v>
          </cell>
          <cell r="B373" t="str">
            <v>裂空·斩第2段</v>
          </cell>
          <cell r="C373" t="str">
            <v>裂空·斩第2段</v>
          </cell>
          <cell r="D373">
            <v>1</v>
          </cell>
          <cell r="E373">
            <v>28</v>
          </cell>
          <cell r="F373" t="str">
            <v>第14级，共造成135.7%点伤害</v>
          </cell>
          <cell r="G373">
            <v>2</v>
          </cell>
          <cell r="H373">
            <v>2</v>
          </cell>
          <cell r="I373">
            <v>14</v>
          </cell>
          <cell r="J373">
            <v>2</v>
          </cell>
          <cell r="K373">
            <v>135.71428571428572</v>
          </cell>
          <cell r="L373">
            <v>0</v>
          </cell>
          <cell r="M373">
            <v>6880</v>
          </cell>
          <cell r="N373">
            <v>3544</v>
          </cell>
          <cell r="O373">
            <v>4</v>
          </cell>
          <cell r="P373">
            <v>1</v>
          </cell>
          <cell r="Q373">
            <v>1</v>
          </cell>
          <cell r="R373">
            <v>8</v>
          </cell>
          <cell r="S373">
            <v>50</v>
          </cell>
          <cell r="T373">
            <v>119.04761904761905</v>
          </cell>
          <cell r="U373">
            <v>443</v>
          </cell>
          <cell r="V373">
            <v>119.04761904761905</v>
          </cell>
          <cell r="W373">
            <v>8</v>
          </cell>
          <cell r="X373">
            <v>78</v>
          </cell>
          <cell r="Y373">
            <v>18</v>
          </cell>
          <cell r="Z373">
            <v>0</v>
          </cell>
          <cell r="AA373" t="str">
            <v>9124200.png</v>
          </cell>
          <cell r="AB373">
            <v>20</v>
          </cell>
          <cell r="AC373">
            <v>964</v>
          </cell>
          <cell r="AD373">
            <v>5.0896707502012646</v>
          </cell>
        </row>
        <row r="374">
          <cell r="A374">
            <v>9124215</v>
          </cell>
          <cell r="B374" t="str">
            <v>裂空·斩第2段</v>
          </cell>
          <cell r="C374" t="str">
            <v>裂空·斩第2段</v>
          </cell>
          <cell r="D374">
            <v>1</v>
          </cell>
          <cell r="E374">
            <v>30</v>
          </cell>
          <cell r="F374" t="str">
            <v>第15级，共造成136.9%点伤害</v>
          </cell>
          <cell r="G374">
            <v>2</v>
          </cell>
          <cell r="H374">
            <v>2</v>
          </cell>
          <cell r="I374">
            <v>15</v>
          </cell>
          <cell r="J374">
            <v>2</v>
          </cell>
          <cell r="K374">
            <v>136.9047619047619</v>
          </cell>
          <cell r="L374">
            <v>0</v>
          </cell>
          <cell r="M374">
            <v>6800</v>
          </cell>
          <cell r="N374">
            <v>4698</v>
          </cell>
          <cell r="O374">
            <v>4</v>
          </cell>
          <cell r="P374">
            <v>1</v>
          </cell>
          <cell r="Q374">
            <v>1</v>
          </cell>
          <cell r="R374">
            <v>8</v>
          </cell>
          <cell r="S374">
            <v>50</v>
          </cell>
          <cell r="T374">
            <v>119.04761904761905</v>
          </cell>
          <cell r="U374">
            <v>522</v>
          </cell>
          <cell r="V374">
            <v>119.04761904761905</v>
          </cell>
          <cell r="W374">
            <v>9</v>
          </cell>
          <cell r="X374">
            <v>87</v>
          </cell>
          <cell r="Y374">
            <v>18</v>
          </cell>
          <cell r="Z374">
            <v>0</v>
          </cell>
          <cell r="AA374" t="str">
            <v>9124200.png</v>
          </cell>
          <cell r="AB374">
            <v>20</v>
          </cell>
          <cell r="AC374">
            <v>964</v>
          </cell>
          <cell r="AD374">
            <v>5.9876736576069876</v>
          </cell>
        </row>
        <row r="375">
          <cell r="A375">
            <v>9124216</v>
          </cell>
          <cell r="B375" t="str">
            <v>裂空·斩第2段</v>
          </cell>
          <cell r="C375" t="str">
            <v>裂空·斩第2段</v>
          </cell>
          <cell r="D375">
            <v>1</v>
          </cell>
          <cell r="E375">
            <v>31</v>
          </cell>
          <cell r="F375" t="str">
            <v>第16级，共造成138.1%点伤害</v>
          </cell>
          <cell r="G375">
            <v>2</v>
          </cell>
          <cell r="H375">
            <v>2</v>
          </cell>
          <cell r="I375">
            <v>16</v>
          </cell>
          <cell r="J375">
            <v>2</v>
          </cell>
          <cell r="K375">
            <v>138.0952380952381</v>
          </cell>
          <cell r="L375">
            <v>0</v>
          </cell>
          <cell r="M375">
            <v>6720</v>
          </cell>
          <cell r="N375">
            <v>5630</v>
          </cell>
          <cell r="O375">
            <v>4</v>
          </cell>
          <cell r="P375">
            <v>1</v>
          </cell>
          <cell r="Q375">
            <v>1</v>
          </cell>
          <cell r="R375">
            <v>8</v>
          </cell>
          <cell r="S375">
            <v>50</v>
          </cell>
          <cell r="T375">
            <v>119.04761904761905</v>
          </cell>
          <cell r="U375">
            <v>563</v>
          </cell>
          <cell r="V375">
            <v>119.04761904761905</v>
          </cell>
          <cell r="W375">
            <v>10</v>
          </cell>
          <cell r="X375">
            <v>97</v>
          </cell>
          <cell r="Y375">
            <v>18</v>
          </cell>
          <cell r="Z375">
            <v>0</v>
          </cell>
          <cell r="AA375" t="str">
            <v>9124200.png</v>
          </cell>
          <cell r="AB375">
            <v>20</v>
          </cell>
          <cell r="AC375">
            <v>964</v>
          </cell>
          <cell r="AD375">
            <v>7.0367869299363806</v>
          </cell>
        </row>
        <row r="376">
          <cell r="A376">
            <v>9124217</v>
          </cell>
          <cell r="B376" t="str">
            <v>裂空·斩第2段</v>
          </cell>
          <cell r="C376" t="str">
            <v>裂空·斩第2段</v>
          </cell>
          <cell r="D376">
            <v>1</v>
          </cell>
          <cell r="E376">
            <v>32</v>
          </cell>
          <cell r="F376" t="str">
            <v>第17级，共造成139.3%点伤害</v>
          </cell>
          <cell r="G376">
            <v>2</v>
          </cell>
          <cell r="H376">
            <v>2</v>
          </cell>
          <cell r="I376">
            <v>17</v>
          </cell>
          <cell r="J376">
            <v>2</v>
          </cell>
          <cell r="K376">
            <v>139.28571428571428</v>
          </cell>
          <cell r="L376">
            <v>0</v>
          </cell>
          <cell r="M376">
            <v>6640</v>
          </cell>
          <cell r="N376">
            <v>6060</v>
          </cell>
          <cell r="O376">
            <v>4</v>
          </cell>
          <cell r="P376">
            <v>1</v>
          </cell>
          <cell r="Q376">
            <v>1</v>
          </cell>
          <cell r="R376">
            <v>8</v>
          </cell>
          <cell r="S376">
            <v>50</v>
          </cell>
          <cell r="T376">
            <v>119.04761904761905</v>
          </cell>
          <cell r="U376">
            <v>606</v>
          </cell>
          <cell r="V376">
            <v>119.04761904761905</v>
          </cell>
          <cell r="W376">
            <v>10</v>
          </cell>
          <cell r="X376">
            <v>107</v>
          </cell>
          <cell r="Y376">
            <v>18</v>
          </cell>
          <cell r="Z376">
            <v>0</v>
          </cell>
          <cell r="AA376" t="str">
            <v>9124200.png</v>
          </cell>
          <cell r="AB376">
            <v>20</v>
          </cell>
          <cell r="AC376">
            <v>964</v>
          </cell>
          <cell r="AD376">
            <v>8.2616417152442487</v>
          </cell>
        </row>
        <row r="377">
          <cell r="A377">
            <v>9124218</v>
          </cell>
          <cell r="B377" t="str">
            <v>裂空·斩第2段</v>
          </cell>
          <cell r="C377" t="str">
            <v>裂空·斩第2段</v>
          </cell>
          <cell r="D377">
            <v>1</v>
          </cell>
          <cell r="E377">
            <v>34</v>
          </cell>
          <cell r="F377" t="str">
            <v>第18级，共造成140.5%点伤害</v>
          </cell>
          <cell r="G377">
            <v>2</v>
          </cell>
          <cell r="H377">
            <v>2</v>
          </cell>
          <cell r="I377">
            <v>18</v>
          </cell>
          <cell r="J377">
            <v>2</v>
          </cell>
          <cell r="K377">
            <v>140.47619047619048</v>
          </cell>
          <cell r="L377">
            <v>0</v>
          </cell>
          <cell r="M377">
            <v>6560</v>
          </cell>
          <cell r="N377">
            <v>7656</v>
          </cell>
          <cell r="O377">
            <v>4</v>
          </cell>
          <cell r="P377">
            <v>1</v>
          </cell>
          <cell r="Q377">
            <v>1</v>
          </cell>
          <cell r="R377">
            <v>8</v>
          </cell>
          <cell r="S377">
            <v>50</v>
          </cell>
          <cell r="T377">
            <v>119.04761904761905</v>
          </cell>
          <cell r="U377">
            <v>696</v>
          </cell>
          <cell r="V377">
            <v>119.04761904761905</v>
          </cell>
          <cell r="W377">
            <v>11</v>
          </cell>
          <cell r="X377">
            <v>118</v>
          </cell>
          <cell r="Y377">
            <v>18</v>
          </cell>
          <cell r="Z377">
            <v>5</v>
          </cell>
          <cell r="AA377" t="str">
            <v>9124200.png</v>
          </cell>
          <cell r="AB377">
            <v>20</v>
          </cell>
          <cell r="AC377">
            <v>964</v>
          </cell>
          <cell r="AD377">
            <v>9.6907932549269837</v>
          </cell>
        </row>
        <row r="378">
          <cell r="A378">
            <v>9124219</v>
          </cell>
          <cell r="B378" t="str">
            <v>裂空·斩第2段</v>
          </cell>
          <cell r="C378" t="str">
            <v>裂空·斩第2段</v>
          </cell>
          <cell r="D378">
            <v>1</v>
          </cell>
          <cell r="E378">
            <v>35</v>
          </cell>
          <cell r="F378" t="str">
            <v>第19级，共造成141.7%点伤害</v>
          </cell>
          <cell r="G378">
            <v>2</v>
          </cell>
          <cell r="H378">
            <v>2</v>
          </cell>
          <cell r="I378">
            <v>19</v>
          </cell>
          <cell r="J378">
            <v>2</v>
          </cell>
          <cell r="K378">
            <v>141.66666666666669</v>
          </cell>
          <cell r="L378">
            <v>0</v>
          </cell>
          <cell r="M378">
            <v>6480</v>
          </cell>
          <cell r="N378">
            <v>8916</v>
          </cell>
          <cell r="O378">
            <v>4</v>
          </cell>
          <cell r="P378">
            <v>1</v>
          </cell>
          <cell r="Q378">
            <v>1</v>
          </cell>
          <cell r="R378">
            <v>8</v>
          </cell>
          <cell r="S378">
            <v>50</v>
          </cell>
          <cell r="T378">
            <v>119.04761904761905</v>
          </cell>
          <cell r="U378">
            <v>743</v>
          </cell>
          <cell r="V378">
            <v>119.04761904761905</v>
          </cell>
          <cell r="W378">
            <v>12</v>
          </cell>
          <cell r="X378">
            <v>130</v>
          </cell>
          <cell r="Y378">
            <v>18</v>
          </cell>
          <cell r="Z378">
            <v>5</v>
          </cell>
          <cell r="AA378" t="str">
            <v>9124200.png</v>
          </cell>
          <cell r="AB378">
            <v>20</v>
          </cell>
          <cell r="AC378">
            <v>964</v>
          </cell>
          <cell r="AD378">
            <v>11.357335363185069</v>
          </cell>
        </row>
        <row r="379">
          <cell r="A379">
            <v>9124220</v>
          </cell>
          <cell r="B379" t="str">
            <v>裂空·斩第2段</v>
          </cell>
          <cell r="C379" t="str">
            <v>裂空·斩第2段</v>
          </cell>
          <cell r="D379">
            <v>1</v>
          </cell>
          <cell r="E379">
            <v>37</v>
          </cell>
          <cell r="F379" t="str">
            <v>第20级，共造成142.9%点伤害</v>
          </cell>
          <cell r="G379">
            <v>2</v>
          </cell>
          <cell r="H379">
            <v>2</v>
          </cell>
          <cell r="I379">
            <v>20</v>
          </cell>
          <cell r="J379">
            <v>2</v>
          </cell>
          <cell r="K379">
            <v>142.85714285714286</v>
          </cell>
          <cell r="L379">
            <v>0</v>
          </cell>
          <cell r="M379">
            <v>6400</v>
          </cell>
          <cell r="N379">
            <v>10933</v>
          </cell>
          <cell r="O379">
            <v>4</v>
          </cell>
          <cell r="P379">
            <v>1</v>
          </cell>
          <cell r="Q379">
            <v>1</v>
          </cell>
          <cell r="R379">
            <v>8</v>
          </cell>
          <cell r="S379">
            <v>50</v>
          </cell>
          <cell r="T379">
            <v>119.04761904761905</v>
          </cell>
          <cell r="U379">
            <v>841</v>
          </cell>
          <cell r="V379">
            <v>119.04761904761905</v>
          </cell>
          <cell r="W379">
            <v>13</v>
          </cell>
          <cell r="X379">
            <v>143</v>
          </cell>
          <cell r="Y379">
            <v>18</v>
          </cell>
          <cell r="Z379">
            <v>6</v>
          </cell>
          <cell r="AA379" t="str">
            <v>9124200.png</v>
          </cell>
          <cell r="AB379">
            <v>20</v>
          </cell>
          <cell r="AC379">
            <v>964</v>
          </cell>
          <cell r="AD379">
            <v>13.299609842480328</v>
          </cell>
        </row>
        <row r="380">
          <cell r="A380">
            <v>9124221</v>
          </cell>
          <cell r="B380" t="str">
            <v>裂空·斩第2段</v>
          </cell>
          <cell r="C380" t="str">
            <v>裂空·斩第2段</v>
          </cell>
          <cell r="D380">
            <v>1</v>
          </cell>
          <cell r="E380">
            <v>38</v>
          </cell>
          <cell r="F380" t="str">
            <v>第21级，共造成144%点伤害</v>
          </cell>
          <cell r="G380">
            <v>2</v>
          </cell>
          <cell r="H380">
            <v>2</v>
          </cell>
          <cell r="I380">
            <v>21</v>
          </cell>
          <cell r="J380">
            <v>2</v>
          </cell>
          <cell r="K380">
            <v>144.04761904761904</v>
          </cell>
          <cell r="L380">
            <v>0</v>
          </cell>
          <cell r="M380">
            <v>6320</v>
          </cell>
          <cell r="N380">
            <v>11596</v>
          </cell>
          <cell r="O380">
            <v>4</v>
          </cell>
          <cell r="P380">
            <v>1</v>
          </cell>
          <cell r="Q380">
            <v>1</v>
          </cell>
          <cell r="R380">
            <v>8</v>
          </cell>
          <cell r="S380">
            <v>50</v>
          </cell>
          <cell r="T380">
            <v>119.04761904761905</v>
          </cell>
          <cell r="U380">
            <v>892</v>
          </cell>
          <cell r="V380">
            <v>119.04761904761905</v>
          </cell>
          <cell r="W380">
            <v>13</v>
          </cell>
          <cell r="X380">
            <v>156</v>
          </cell>
          <cell r="Y380">
            <v>18</v>
          </cell>
          <cell r="Z380">
            <v>6</v>
          </cell>
          <cell r="AA380" t="str">
            <v>9124200.png</v>
          </cell>
          <cell r="AB380">
            <v>20</v>
          </cell>
          <cell r="AC380">
            <v>964</v>
          </cell>
          <cell r="AD380">
            <v>15.562025344899888</v>
          </cell>
        </row>
        <row r="381">
          <cell r="A381">
            <v>9124222</v>
          </cell>
          <cell r="B381" t="str">
            <v>裂空·斩第2段</v>
          </cell>
          <cell r="C381" t="str">
            <v>裂空·斩第2段</v>
          </cell>
          <cell r="D381">
            <v>1</v>
          </cell>
          <cell r="E381">
            <v>40</v>
          </cell>
          <cell r="F381" t="str">
            <v>第22级，共造成145.2%点伤害</v>
          </cell>
          <cell r="G381">
            <v>2</v>
          </cell>
          <cell r="H381">
            <v>2</v>
          </cell>
          <cell r="I381">
            <v>22</v>
          </cell>
          <cell r="J381">
            <v>2</v>
          </cell>
          <cell r="K381">
            <v>145.23809523809524</v>
          </cell>
          <cell r="L381">
            <v>0</v>
          </cell>
          <cell r="M381">
            <v>6240</v>
          </cell>
          <cell r="N381">
            <v>13972</v>
          </cell>
          <cell r="O381">
            <v>4</v>
          </cell>
          <cell r="P381">
            <v>1</v>
          </cell>
          <cell r="Q381">
            <v>1</v>
          </cell>
          <cell r="R381">
            <v>8</v>
          </cell>
          <cell r="S381">
            <v>50</v>
          </cell>
          <cell r="T381">
            <v>119.04761904761905</v>
          </cell>
          <cell r="U381">
            <v>998</v>
          </cell>
          <cell r="V381">
            <v>119.04761904761905</v>
          </cell>
          <cell r="W381">
            <v>14</v>
          </cell>
          <cell r="X381">
            <v>170</v>
          </cell>
          <cell r="Y381">
            <v>18</v>
          </cell>
          <cell r="Z381">
            <v>6</v>
          </cell>
          <cell r="AA381" t="str">
            <v>9124200.png</v>
          </cell>
          <cell r="AB381">
            <v>20</v>
          </cell>
          <cell r="AC381">
            <v>964</v>
          </cell>
          <cell r="AD381">
            <v>18.19600238746251</v>
          </cell>
        </row>
        <row r="382">
          <cell r="A382">
            <v>9124223</v>
          </cell>
          <cell r="B382" t="str">
            <v>裂空·斩第2段</v>
          </cell>
          <cell r="C382" t="str">
            <v>裂空·斩第2段</v>
          </cell>
          <cell r="D382">
            <v>1</v>
          </cell>
          <cell r="E382">
            <v>41</v>
          </cell>
          <cell r="F382" t="str">
            <v>第23级，共造成146.4%点伤害</v>
          </cell>
          <cell r="G382">
            <v>2</v>
          </cell>
          <cell r="H382">
            <v>2</v>
          </cell>
          <cell r="I382">
            <v>23</v>
          </cell>
          <cell r="J382">
            <v>2</v>
          </cell>
          <cell r="K382">
            <v>146.42857142857144</v>
          </cell>
          <cell r="L382">
            <v>0</v>
          </cell>
          <cell r="M382">
            <v>6160</v>
          </cell>
          <cell r="N382">
            <v>15795</v>
          </cell>
          <cell r="O382">
            <v>4</v>
          </cell>
          <cell r="P382">
            <v>1</v>
          </cell>
          <cell r="Q382">
            <v>1</v>
          </cell>
          <cell r="R382">
            <v>8</v>
          </cell>
          <cell r="S382">
            <v>50</v>
          </cell>
          <cell r="T382">
            <v>119.04761904761905</v>
          </cell>
          <cell r="U382">
            <v>1053</v>
          </cell>
          <cell r="V382">
            <v>119.04761904761905</v>
          </cell>
          <cell r="W382">
            <v>15</v>
          </cell>
          <cell r="X382">
            <v>185</v>
          </cell>
          <cell r="Y382">
            <v>18</v>
          </cell>
          <cell r="Z382">
            <v>6</v>
          </cell>
          <cell r="AA382" t="str">
            <v>9124200.png</v>
          </cell>
          <cell r="AB382">
            <v>20</v>
          </cell>
          <cell r="AC382">
            <v>964</v>
          </cell>
          <cell r="AD382">
            <v>21.261063758068786</v>
          </cell>
        </row>
        <row r="383">
          <cell r="A383">
            <v>9124224</v>
          </cell>
          <cell r="B383" t="str">
            <v>裂空·斩第2段</v>
          </cell>
          <cell r="C383" t="str">
            <v>裂空·斩第2段</v>
          </cell>
          <cell r="D383">
            <v>1</v>
          </cell>
          <cell r="E383">
            <v>43</v>
          </cell>
          <cell r="F383" t="str">
            <v>第24级，共造成147.6%点伤害</v>
          </cell>
          <cell r="G383">
            <v>2</v>
          </cell>
          <cell r="H383">
            <v>2</v>
          </cell>
          <cell r="I383">
            <v>24</v>
          </cell>
          <cell r="J383">
            <v>2</v>
          </cell>
          <cell r="K383">
            <v>147.61904761904762</v>
          </cell>
          <cell r="L383">
            <v>0</v>
          </cell>
          <cell r="M383">
            <v>6080</v>
          </cell>
          <cell r="N383">
            <v>18672</v>
          </cell>
          <cell r="O383">
            <v>4</v>
          </cell>
          <cell r="P383">
            <v>1</v>
          </cell>
          <cell r="Q383">
            <v>1</v>
          </cell>
          <cell r="R383">
            <v>8</v>
          </cell>
          <cell r="S383">
            <v>50</v>
          </cell>
          <cell r="T383">
            <v>119.04761904761905</v>
          </cell>
          <cell r="U383">
            <v>1167</v>
          </cell>
          <cell r="V383">
            <v>119.04761904761905</v>
          </cell>
          <cell r="W383">
            <v>16</v>
          </cell>
          <cell r="X383">
            <v>201</v>
          </cell>
          <cell r="Y383">
            <v>18</v>
          </cell>
          <cell r="Z383">
            <v>7</v>
          </cell>
          <cell r="AA383" t="str">
            <v>9124200.png</v>
          </cell>
          <cell r="AB383">
            <v>20</v>
          </cell>
          <cell r="AC383">
            <v>964</v>
          </cell>
          <cell r="AD383">
            <v>24.826092457400648</v>
          </cell>
        </row>
        <row r="384">
          <cell r="A384">
            <v>9124225</v>
          </cell>
          <cell r="B384" t="str">
            <v>裂空·斩第2段</v>
          </cell>
          <cell r="C384" t="str">
            <v>裂空·斩第2段</v>
          </cell>
          <cell r="D384">
            <v>1</v>
          </cell>
          <cell r="E384">
            <v>44</v>
          </cell>
          <cell r="F384" t="str">
            <v>第25级，共造成148.8%点伤害</v>
          </cell>
          <cell r="G384">
            <v>2</v>
          </cell>
          <cell r="H384">
            <v>2</v>
          </cell>
          <cell r="I384">
            <v>25</v>
          </cell>
          <cell r="J384">
            <v>2</v>
          </cell>
          <cell r="K384">
            <v>148.80952380952382</v>
          </cell>
          <cell r="L384">
            <v>0</v>
          </cell>
          <cell r="M384">
            <v>6000</v>
          </cell>
          <cell r="N384">
            <v>22068</v>
          </cell>
          <cell r="O384">
            <v>4</v>
          </cell>
          <cell r="P384">
            <v>1</v>
          </cell>
          <cell r="Q384">
            <v>1</v>
          </cell>
          <cell r="R384">
            <v>8</v>
          </cell>
          <cell r="S384">
            <v>50</v>
          </cell>
          <cell r="T384">
            <v>119.04761904761905</v>
          </cell>
          <cell r="U384">
            <v>1226</v>
          </cell>
          <cell r="V384">
            <v>119.04761904761905</v>
          </cell>
          <cell r="W384">
            <v>18</v>
          </cell>
          <cell r="X384">
            <v>219</v>
          </cell>
          <cell r="Y384">
            <v>18</v>
          </cell>
          <cell r="Z384">
            <v>8</v>
          </cell>
          <cell r="AA384" t="str">
            <v>9124200.png</v>
          </cell>
          <cell r="AB384">
            <v>20</v>
          </cell>
          <cell r="AC384">
            <v>964</v>
          </cell>
          <cell r="AD384">
            <v>28.970782667351624</v>
          </cell>
        </row>
        <row r="385">
          <cell r="A385">
            <v>9124226</v>
          </cell>
          <cell r="B385" t="str">
            <v>裂空·斩第2段</v>
          </cell>
          <cell r="C385" t="str">
            <v>裂空·斩第2段</v>
          </cell>
          <cell r="D385">
            <v>1</v>
          </cell>
          <cell r="E385">
            <v>45</v>
          </cell>
          <cell r="F385" t="str">
            <v>第26级，共造成150%点伤害</v>
          </cell>
          <cell r="G385">
            <v>2</v>
          </cell>
          <cell r="H385">
            <v>2</v>
          </cell>
          <cell r="I385">
            <v>26</v>
          </cell>
          <cell r="J385">
            <v>2</v>
          </cell>
          <cell r="K385">
            <v>150</v>
          </cell>
          <cell r="L385">
            <v>0</v>
          </cell>
          <cell r="M385">
            <v>5920</v>
          </cell>
          <cell r="N385">
            <v>24453</v>
          </cell>
          <cell r="O385">
            <v>4</v>
          </cell>
          <cell r="P385">
            <v>1</v>
          </cell>
          <cell r="Q385">
            <v>1</v>
          </cell>
          <cell r="R385">
            <v>8</v>
          </cell>
          <cell r="S385">
            <v>50</v>
          </cell>
          <cell r="T385">
            <v>119.04761904761905</v>
          </cell>
          <cell r="U385">
            <v>1287</v>
          </cell>
          <cell r="V385">
            <v>119.04761904761905</v>
          </cell>
          <cell r="W385">
            <v>19</v>
          </cell>
          <cell r="X385">
            <v>238</v>
          </cell>
          <cell r="Y385">
            <v>18</v>
          </cell>
          <cell r="Z385">
            <v>8</v>
          </cell>
          <cell r="AA385" t="str">
            <v>9124200.png</v>
          </cell>
          <cell r="AB385">
            <v>20</v>
          </cell>
          <cell r="AC385">
            <v>964</v>
          </cell>
          <cell r="AD385">
            <v>33.787313083683465</v>
          </cell>
        </row>
        <row r="386">
          <cell r="A386">
            <v>9124227</v>
          </cell>
          <cell r="B386" t="str">
            <v>裂空·斩第2段</v>
          </cell>
          <cell r="C386" t="str">
            <v>裂空·斩第2段</v>
          </cell>
          <cell r="D386">
            <v>1</v>
          </cell>
          <cell r="E386">
            <v>47</v>
          </cell>
          <cell r="F386" t="str">
            <v>第27级，共造成151.2%点伤害</v>
          </cell>
          <cell r="G386">
            <v>2</v>
          </cell>
          <cell r="H386">
            <v>2</v>
          </cell>
          <cell r="I386">
            <v>27</v>
          </cell>
          <cell r="J386">
            <v>2</v>
          </cell>
          <cell r="K386">
            <v>151.1904761904762</v>
          </cell>
          <cell r="L386">
            <v>0</v>
          </cell>
          <cell r="M386">
            <v>5840</v>
          </cell>
          <cell r="N386">
            <v>28240</v>
          </cell>
          <cell r="O386">
            <v>4</v>
          </cell>
          <cell r="P386">
            <v>1</v>
          </cell>
          <cell r="Q386">
            <v>1</v>
          </cell>
          <cell r="R386">
            <v>8</v>
          </cell>
          <cell r="S386">
            <v>50</v>
          </cell>
          <cell r="T386">
            <v>119.04761904761905</v>
          </cell>
          <cell r="U386">
            <v>1412</v>
          </cell>
          <cell r="V386">
            <v>119.04761904761905</v>
          </cell>
          <cell r="W386">
            <v>20</v>
          </cell>
          <cell r="X386">
            <v>258</v>
          </cell>
          <cell r="Y386">
            <v>18</v>
          </cell>
          <cell r="Z386">
            <v>8</v>
          </cell>
          <cell r="AA386" t="str">
            <v>9124200.png</v>
          </cell>
          <cell r="AB386">
            <v>20</v>
          </cell>
          <cell r="AC386">
            <v>964</v>
          </cell>
          <cell r="AD386">
            <v>39.382276374395779</v>
          </cell>
        </row>
        <row r="387">
          <cell r="A387">
            <v>9124228</v>
          </cell>
          <cell r="B387" t="str">
            <v>裂空·斩第2段</v>
          </cell>
          <cell r="C387" t="str">
            <v>裂空·斩第2段</v>
          </cell>
          <cell r="D387">
            <v>1</v>
          </cell>
          <cell r="E387">
            <v>48</v>
          </cell>
          <cell r="F387" t="str">
            <v>第28级，共造成152.4%点伤害</v>
          </cell>
          <cell r="G387">
            <v>2</v>
          </cell>
          <cell r="H387">
            <v>2</v>
          </cell>
          <cell r="I387">
            <v>28</v>
          </cell>
          <cell r="J387">
            <v>2</v>
          </cell>
          <cell r="K387">
            <v>152.38095238095238</v>
          </cell>
          <cell r="L387">
            <v>0</v>
          </cell>
          <cell r="M387">
            <v>5760</v>
          </cell>
          <cell r="N387">
            <v>31017</v>
          </cell>
          <cell r="O387">
            <v>4</v>
          </cell>
          <cell r="P387">
            <v>1</v>
          </cell>
          <cell r="Q387">
            <v>1</v>
          </cell>
          <cell r="R387">
            <v>8</v>
          </cell>
          <cell r="S387">
            <v>50</v>
          </cell>
          <cell r="T387">
            <v>119.04761904761905</v>
          </cell>
          <cell r="U387">
            <v>1477</v>
          </cell>
          <cell r="V387">
            <v>119.04761904761905</v>
          </cell>
          <cell r="W387">
            <v>21</v>
          </cell>
          <cell r="X387">
            <v>279</v>
          </cell>
          <cell r="Y387">
            <v>18</v>
          </cell>
          <cell r="Z387">
            <v>9</v>
          </cell>
          <cell r="AA387" t="str">
            <v>9124200.png</v>
          </cell>
          <cell r="AB387">
            <v>20</v>
          </cell>
          <cell r="AC387">
            <v>964</v>
          </cell>
          <cell r="AD387">
            <v>45.878903611700046</v>
          </cell>
        </row>
        <row r="388">
          <cell r="A388">
            <v>9124229</v>
          </cell>
          <cell r="B388" t="str">
            <v>裂空·斩第2段</v>
          </cell>
          <cell r="C388" t="str">
            <v>裂空·斩第2段</v>
          </cell>
          <cell r="D388">
            <v>1</v>
          </cell>
          <cell r="E388">
            <v>50</v>
          </cell>
          <cell r="F388" t="str">
            <v>第29级，共造成153.6%点伤害</v>
          </cell>
          <cell r="G388">
            <v>2</v>
          </cell>
          <cell r="H388">
            <v>2</v>
          </cell>
          <cell r="I388">
            <v>29</v>
          </cell>
          <cell r="J388">
            <v>2</v>
          </cell>
          <cell r="K388">
            <v>153.57142857142858</v>
          </cell>
          <cell r="L388">
            <v>0</v>
          </cell>
          <cell r="M388">
            <v>5680</v>
          </cell>
          <cell r="N388">
            <v>37030</v>
          </cell>
          <cell r="O388">
            <v>4</v>
          </cell>
          <cell r="P388">
            <v>1</v>
          </cell>
          <cell r="Q388">
            <v>1</v>
          </cell>
          <cell r="R388">
            <v>8</v>
          </cell>
          <cell r="S388">
            <v>50</v>
          </cell>
          <cell r="T388">
            <v>119.04761904761905</v>
          </cell>
          <cell r="U388">
            <v>1610</v>
          </cell>
          <cell r="V388">
            <v>119.04761904761905</v>
          </cell>
          <cell r="W388">
            <v>23</v>
          </cell>
          <cell r="X388">
            <v>302</v>
          </cell>
          <cell r="Y388">
            <v>18</v>
          </cell>
          <cell r="Z388">
            <v>10</v>
          </cell>
          <cell r="AA388" t="str">
            <v>9124200.png</v>
          </cell>
          <cell r="AB388">
            <v>20</v>
          </cell>
          <cell r="AC388">
            <v>964</v>
          </cell>
          <cell r="AD388">
            <v>53.41962837320149</v>
          </cell>
        </row>
        <row r="389">
          <cell r="A389">
            <v>9124230</v>
          </cell>
          <cell r="B389" t="str">
            <v>裂空·斩第2段</v>
          </cell>
          <cell r="C389" t="str">
            <v>裂空·斩第2段</v>
          </cell>
          <cell r="D389">
            <v>1</v>
          </cell>
          <cell r="E389">
            <v>51</v>
          </cell>
          <cell r="F389" t="str">
            <v>第30级，共造成154.8%点伤害</v>
          </cell>
          <cell r="G389">
            <v>2</v>
          </cell>
          <cell r="H389">
            <v>2</v>
          </cell>
          <cell r="I389">
            <v>30</v>
          </cell>
          <cell r="J389">
            <v>2</v>
          </cell>
          <cell r="K389">
            <v>154.76190476190476</v>
          </cell>
          <cell r="L389">
            <v>0</v>
          </cell>
          <cell r="M389">
            <v>5600</v>
          </cell>
          <cell r="N389">
            <v>41975</v>
          </cell>
          <cell r="O389">
            <v>4</v>
          </cell>
          <cell r="P389">
            <v>1</v>
          </cell>
          <cell r="Q389">
            <v>1</v>
          </cell>
          <cell r="R389">
            <v>8</v>
          </cell>
          <cell r="S389">
            <v>50</v>
          </cell>
          <cell r="T389">
            <v>119.04761904761905</v>
          </cell>
          <cell r="U389">
            <v>1679</v>
          </cell>
          <cell r="V389">
            <v>119.04761904761905</v>
          </cell>
          <cell r="W389">
            <v>25</v>
          </cell>
          <cell r="X389">
            <v>327</v>
          </cell>
          <cell r="Y389">
            <v>18</v>
          </cell>
          <cell r="Z389">
            <v>10</v>
          </cell>
          <cell r="AA389" t="str">
            <v>9124200.png</v>
          </cell>
          <cell r="AB389">
            <v>20</v>
          </cell>
          <cell r="AC389">
            <v>964</v>
          </cell>
          <cell r="AD389">
            <v>62.16904193021287</v>
          </cell>
        </row>
        <row r="390">
          <cell r="A390">
            <v>9124231</v>
          </cell>
          <cell r="B390" t="str">
            <v>裂空·斩第2段</v>
          </cell>
          <cell r="C390" t="str">
            <v>裂空·斩第2段</v>
          </cell>
          <cell r="D390">
            <v>1</v>
          </cell>
          <cell r="E390">
            <v>53</v>
          </cell>
          <cell r="F390" t="str">
            <v>第31级，共造成156%点伤害</v>
          </cell>
          <cell r="G390">
            <v>2</v>
          </cell>
          <cell r="H390">
            <v>2</v>
          </cell>
          <cell r="I390">
            <v>31</v>
          </cell>
          <cell r="J390">
            <v>2</v>
          </cell>
          <cell r="K390">
            <v>155.95238095238096</v>
          </cell>
          <cell r="L390">
            <v>0</v>
          </cell>
          <cell r="M390">
            <v>5520</v>
          </cell>
          <cell r="N390">
            <v>47320</v>
          </cell>
          <cell r="O390">
            <v>4</v>
          </cell>
          <cell r="P390">
            <v>1</v>
          </cell>
          <cell r="Q390">
            <v>1</v>
          </cell>
          <cell r="R390">
            <v>8</v>
          </cell>
          <cell r="S390">
            <v>50</v>
          </cell>
          <cell r="T390">
            <v>119.04761904761905</v>
          </cell>
          <cell r="U390">
            <v>1820</v>
          </cell>
          <cell r="V390">
            <v>119.04761904761905</v>
          </cell>
          <cell r="W390">
            <v>26</v>
          </cell>
          <cell r="X390">
            <v>353</v>
          </cell>
          <cell r="Y390">
            <v>18</v>
          </cell>
          <cell r="Z390">
            <v>11</v>
          </cell>
          <cell r="AA390" t="str">
            <v>9124200.png</v>
          </cell>
          <cell r="AB390">
            <v>20</v>
          </cell>
          <cell r="AC390">
            <v>964</v>
          </cell>
          <cell r="AD390">
            <v>72.317298668155971</v>
          </cell>
        </row>
        <row r="391">
          <cell r="A391">
            <v>9124232</v>
          </cell>
          <cell r="B391" t="str">
            <v>裂空·斩第2段</v>
          </cell>
          <cell r="C391" t="str">
            <v>裂空·斩第2段</v>
          </cell>
          <cell r="D391">
            <v>1</v>
          </cell>
          <cell r="E391">
            <v>54</v>
          </cell>
          <cell r="F391" t="str">
            <v>第32级，共造成157.1%点伤害</v>
          </cell>
          <cell r="G391">
            <v>2</v>
          </cell>
          <cell r="H391">
            <v>2</v>
          </cell>
          <cell r="I391">
            <v>32</v>
          </cell>
          <cell r="J391">
            <v>2</v>
          </cell>
          <cell r="K391">
            <v>157.14285714285714</v>
          </cell>
          <cell r="L391">
            <v>0</v>
          </cell>
          <cell r="M391">
            <v>5440</v>
          </cell>
          <cell r="N391">
            <v>53004</v>
          </cell>
          <cell r="O391">
            <v>4</v>
          </cell>
          <cell r="P391">
            <v>1</v>
          </cell>
          <cell r="Q391">
            <v>1</v>
          </cell>
          <cell r="R391">
            <v>8</v>
          </cell>
          <cell r="S391">
            <v>50</v>
          </cell>
          <cell r="T391">
            <v>119.04761904761905</v>
          </cell>
          <cell r="U391">
            <v>1893</v>
          </cell>
          <cell r="V391">
            <v>119.04761904761905</v>
          </cell>
          <cell r="W391">
            <v>28</v>
          </cell>
          <cell r="X391">
            <v>381</v>
          </cell>
          <cell r="Y391">
            <v>18</v>
          </cell>
          <cell r="Z391">
            <v>12</v>
          </cell>
          <cell r="AA391" t="str">
            <v>9124200.png</v>
          </cell>
          <cell r="AB391">
            <v>20</v>
          </cell>
          <cell r="AC391">
            <v>964</v>
          </cell>
          <cell r="AD391">
            <v>84.084039765094801</v>
          </cell>
        </row>
        <row r="392">
          <cell r="A392">
            <v>9124233</v>
          </cell>
          <cell r="B392" t="str">
            <v>裂空·斩第2段</v>
          </cell>
          <cell r="C392" t="str">
            <v>裂空·斩第2段</v>
          </cell>
          <cell r="D392">
            <v>1</v>
          </cell>
          <cell r="E392">
            <v>56</v>
          </cell>
          <cell r="F392" t="str">
            <v>第33级，共造成158.3%点伤害</v>
          </cell>
          <cell r="G392">
            <v>2</v>
          </cell>
          <cell r="H392">
            <v>2</v>
          </cell>
          <cell r="I392">
            <v>33</v>
          </cell>
          <cell r="J392">
            <v>2</v>
          </cell>
          <cell r="K392">
            <v>158.33333333333334</v>
          </cell>
          <cell r="L392">
            <v>0</v>
          </cell>
          <cell r="M392">
            <v>5360</v>
          </cell>
          <cell r="N392">
            <v>61260</v>
          </cell>
          <cell r="O392">
            <v>4</v>
          </cell>
          <cell r="P392">
            <v>1</v>
          </cell>
          <cell r="Q392">
            <v>1</v>
          </cell>
          <cell r="R392">
            <v>8</v>
          </cell>
          <cell r="S392">
            <v>50</v>
          </cell>
          <cell r="T392">
            <v>119.04761904761905</v>
          </cell>
          <cell r="U392">
            <v>2042</v>
          </cell>
          <cell r="V392">
            <v>119.04761904761905</v>
          </cell>
          <cell r="W392">
            <v>30</v>
          </cell>
          <cell r="X392">
            <v>411</v>
          </cell>
          <cell r="Y392">
            <v>18</v>
          </cell>
          <cell r="Z392">
            <v>12</v>
          </cell>
          <cell r="AA392" t="str">
            <v>9124200.png</v>
          </cell>
          <cell r="AB392">
            <v>20</v>
          </cell>
          <cell r="AC392">
            <v>964</v>
          </cell>
          <cell r="AD392">
            <v>97.722913361046224</v>
          </cell>
        </row>
        <row r="393">
          <cell r="A393">
            <v>9124234</v>
          </cell>
          <cell r="B393" t="str">
            <v>裂空·斩第2段</v>
          </cell>
          <cell r="C393" t="str">
            <v>裂空·斩第2段</v>
          </cell>
          <cell r="D393">
            <v>1</v>
          </cell>
          <cell r="E393">
            <v>57</v>
          </cell>
          <cell r="F393" t="str">
            <v>第34级，共造成159.5%点伤害</v>
          </cell>
          <cell r="G393">
            <v>2</v>
          </cell>
          <cell r="H393">
            <v>2</v>
          </cell>
          <cell r="I393">
            <v>34</v>
          </cell>
          <cell r="J393">
            <v>2</v>
          </cell>
          <cell r="K393">
            <v>159.52380952380952</v>
          </cell>
          <cell r="L393">
            <v>0</v>
          </cell>
          <cell r="M393">
            <v>5280</v>
          </cell>
          <cell r="N393">
            <v>67808</v>
          </cell>
          <cell r="O393">
            <v>4</v>
          </cell>
          <cell r="P393">
            <v>1</v>
          </cell>
          <cell r="Q393">
            <v>1</v>
          </cell>
          <cell r="R393">
            <v>8</v>
          </cell>
          <cell r="S393">
            <v>50</v>
          </cell>
          <cell r="T393">
            <v>119.04761904761905</v>
          </cell>
          <cell r="U393">
            <v>2119</v>
          </cell>
          <cell r="V393">
            <v>119.04761904761905</v>
          </cell>
          <cell r="W393">
            <v>32</v>
          </cell>
          <cell r="X393">
            <v>443</v>
          </cell>
          <cell r="Y393">
            <v>18</v>
          </cell>
          <cell r="Z393">
            <v>13</v>
          </cell>
          <cell r="AA393" t="str">
            <v>9124200.png</v>
          </cell>
          <cell r="AB393">
            <v>20</v>
          </cell>
          <cell r="AC393">
            <v>964</v>
          </cell>
          <cell r="AD393">
            <v>113.52678117962634</v>
          </cell>
        </row>
        <row r="394">
          <cell r="A394">
            <v>9124235</v>
          </cell>
          <cell r="B394" t="str">
            <v>裂空·斩第2段</v>
          </cell>
          <cell r="C394" t="str">
            <v>裂空·斩第2段</v>
          </cell>
          <cell r="D394">
            <v>1</v>
          </cell>
          <cell r="E394">
            <v>58</v>
          </cell>
          <cell r="F394" t="str">
            <v>第35级，共造成160.7%点伤害</v>
          </cell>
          <cell r="G394">
            <v>2</v>
          </cell>
          <cell r="H394">
            <v>2</v>
          </cell>
          <cell r="I394">
            <v>35</v>
          </cell>
          <cell r="J394">
            <v>2</v>
          </cell>
          <cell r="K394">
            <v>160.71428571428572</v>
          </cell>
          <cell r="L394">
            <v>0</v>
          </cell>
          <cell r="M394">
            <v>5200</v>
          </cell>
          <cell r="N394">
            <v>74732</v>
          </cell>
          <cell r="O394">
            <v>4</v>
          </cell>
          <cell r="P394">
            <v>1</v>
          </cell>
          <cell r="Q394">
            <v>1</v>
          </cell>
          <cell r="R394">
            <v>8</v>
          </cell>
          <cell r="S394">
            <v>50</v>
          </cell>
          <cell r="T394">
            <v>119.04761904761905</v>
          </cell>
          <cell r="U394">
            <v>2198</v>
          </cell>
          <cell r="V394">
            <v>119.04761904761905</v>
          </cell>
          <cell r="W394">
            <v>34</v>
          </cell>
          <cell r="X394">
            <v>477</v>
          </cell>
          <cell r="Y394">
            <v>18</v>
          </cell>
          <cell r="Z394">
            <v>14</v>
          </cell>
          <cell r="AA394" t="str">
            <v>9124200.png</v>
          </cell>
          <cell r="AB394">
            <v>20</v>
          </cell>
          <cell r="AC394">
            <v>964</v>
          </cell>
          <cell r="AD394">
            <v>131.8337150407161</v>
          </cell>
        </row>
        <row r="395">
          <cell r="A395">
            <v>9124236</v>
          </cell>
          <cell r="B395" t="str">
            <v>裂空·斩第2段</v>
          </cell>
          <cell r="C395" t="str">
            <v>裂空·斩第2段</v>
          </cell>
          <cell r="D395">
            <v>1</v>
          </cell>
          <cell r="E395">
            <v>60</v>
          </cell>
          <cell r="F395" t="str">
            <v>第36级，共造成161.9%点伤害</v>
          </cell>
          <cell r="G395">
            <v>2</v>
          </cell>
          <cell r="H395">
            <v>2</v>
          </cell>
          <cell r="I395">
            <v>36</v>
          </cell>
          <cell r="J395">
            <v>2</v>
          </cell>
          <cell r="K395">
            <v>161.9047619047619</v>
          </cell>
          <cell r="L395">
            <v>0</v>
          </cell>
          <cell r="M395">
            <v>5120</v>
          </cell>
          <cell r="N395">
            <v>87246</v>
          </cell>
          <cell r="O395">
            <v>4</v>
          </cell>
          <cell r="P395">
            <v>1</v>
          </cell>
          <cell r="Q395">
            <v>1</v>
          </cell>
          <cell r="R395">
            <v>8</v>
          </cell>
          <cell r="S395">
            <v>50</v>
          </cell>
          <cell r="T395">
            <v>119.04761904761905</v>
          </cell>
          <cell r="U395">
            <v>2358</v>
          </cell>
          <cell r="V395">
            <v>119.04761904761905</v>
          </cell>
          <cell r="W395">
            <v>37</v>
          </cell>
          <cell r="X395">
            <v>514</v>
          </cell>
          <cell r="Y395">
            <v>18</v>
          </cell>
          <cell r="Z395">
            <v>15</v>
          </cell>
          <cell r="AA395" t="str">
            <v>9124200.png</v>
          </cell>
          <cell r="AB395">
            <v>20</v>
          </cell>
          <cell r="AC395">
            <v>964</v>
          </cell>
          <cell r="AD395">
            <v>153.03390218742106</v>
          </cell>
        </row>
        <row r="396">
          <cell r="A396">
            <v>9124237</v>
          </cell>
          <cell r="B396" t="str">
            <v>裂空·斩第2段</v>
          </cell>
          <cell r="C396" t="str">
            <v>裂空·斩第2段</v>
          </cell>
          <cell r="D396">
            <v>1</v>
          </cell>
          <cell r="E396">
            <v>61</v>
          </cell>
          <cell r="F396" t="str">
            <v>第37级，共造成163.1%点伤害</v>
          </cell>
          <cell r="G396">
            <v>2</v>
          </cell>
          <cell r="H396">
            <v>2</v>
          </cell>
          <cell r="I396">
            <v>37</v>
          </cell>
          <cell r="J396">
            <v>2</v>
          </cell>
          <cell r="K396">
            <v>163.0952380952381</v>
          </cell>
          <cell r="L396">
            <v>0</v>
          </cell>
          <cell r="M396">
            <v>5040</v>
          </cell>
          <cell r="N396">
            <v>95160</v>
          </cell>
          <cell r="O396">
            <v>4</v>
          </cell>
          <cell r="P396">
            <v>1</v>
          </cell>
          <cell r="Q396">
            <v>1</v>
          </cell>
          <cell r="R396">
            <v>8</v>
          </cell>
          <cell r="S396">
            <v>50</v>
          </cell>
          <cell r="T396">
            <v>119.04761904761905</v>
          </cell>
          <cell r="U396">
            <v>2440</v>
          </cell>
          <cell r="V396">
            <v>119.04761904761905</v>
          </cell>
          <cell r="W396">
            <v>39</v>
          </cell>
          <cell r="X396">
            <v>553</v>
          </cell>
          <cell r="Y396">
            <v>18</v>
          </cell>
          <cell r="Z396">
            <v>16</v>
          </cell>
          <cell r="AA396" t="str">
            <v>9124200.png</v>
          </cell>
          <cell r="AB396">
            <v>20</v>
          </cell>
          <cell r="AC396">
            <v>964</v>
          </cell>
          <cell r="AD396">
            <v>177.57759614021001</v>
          </cell>
        </row>
        <row r="397">
          <cell r="A397">
            <v>9124238</v>
          </cell>
          <cell r="B397" t="str">
            <v>裂空·斩第2段</v>
          </cell>
          <cell r="C397" t="str">
            <v>裂空·斩第2段</v>
          </cell>
          <cell r="D397">
            <v>1</v>
          </cell>
          <cell r="E397">
            <v>63</v>
          </cell>
          <cell r="F397" t="str">
            <v>第38级，共造成164.3%点伤害</v>
          </cell>
          <cell r="G397">
            <v>2</v>
          </cell>
          <cell r="H397">
            <v>2</v>
          </cell>
          <cell r="I397">
            <v>38</v>
          </cell>
          <cell r="J397">
            <v>2</v>
          </cell>
          <cell r="K397">
            <v>164.28571428571428</v>
          </cell>
          <cell r="L397">
            <v>0</v>
          </cell>
          <cell r="M397">
            <v>4960</v>
          </cell>
          <cell r="N397">
            <v>109578</v>
          </cell>
          <cell r="O397">
            <v>4</v>
          </cell>
          <cell r="P397">
            <v>1</v>
          </cell>
          <cell r="Q397">
            <v>1</v>
          </cell>
          <cell r="R397">
            <v>8</v>
          </cell>
          <cell r="S397">
            <v>50</v>
          </cell>
          <cell r="T397">
            <v>119.04761904761905</v>
          </cell>
          <cell r="U397">
            <v>2609</v>
          </cell>
          <cell r="V397">
            <v>119.04761904761905</v>
          </cell>
          <cell r="W397">
            <v>42</v>
          </cell>
          <cell r="X397">
            <v>595</v>
          </cell>
          <cell r="Y397">
            <v>18</v>
          </cell>
          <cell r="Z397">
            <v>17</v>
          </cell>
          <cell r="AA397" t="str">
            <v>9124200.png</v>
          </cell>
          <cell r="AB397">
            <v>20</v>
          </cell>
          <cell r="AC397">
            <v>964</v>
          </cell>
          <cell r="AD397">
            <v>205.98427022719392</v>
          </cell>
        </row>
        <row r="398">
          <cell r="A398">
            <v>9124239</v>
          </cell>
          <cell r="B398" t="str">
            <v>裂空·斩第2段</v>
          </cell>
          <cell r="C398" t="str">
            <v>裂空·斩第2段</v>
          </cell>
          <cell r="D398">
            <v>1</v>
          </cell>
          <cell r="E398">
            <v>64</v>
          </cell>
          <cell r="F398" t="str">
            <v>第39级，共造成165.5%点伤害</v>
          </cell>
          <cell r="G398">
            <v>2</v>
          </cell>
          <cell r="H398">
            <v>2</v>
          </cell>
          <cell r="I398">
            <v>39</v>
          </cell>
          <cell r="J398">
            <v>2</v>
          </cell>
          <cell r="K398">
            <v>165.47619047619048</v>
          </cell>
          <cell r="L398">
            <v>0</v>
          </cell>
          <cell r="M398">
            <v>4880</v>
          </cell>
          <cell r="N398">
            <v>121275</v>
          </cell>
          <cell r="O398">
            <v>4</v>
          </cell>
          <cell r="P398">
            <v>1</v>
          </cell>
          <cell r="Q398">
            <v>1</v>
          </cell>
          <cell r="R398">
            <v>8</v>
          </cell>
          <cell r="S398">
            <v>50</v>
          </cell>
          <cell r="T398">
            <v>119.04761904761905</v>
          </cell>
          <cell r="U398">
            <v>2695</v>
          </cell>
          <cell r="V398">
            <v>119.04761904761905</v>
          </cell>
          <cell r="W398">
            <v>45</v>
          </cell>
          <cell r="X398">
            <v>640</v>
          </cell>
          <cell r="Y398">
            <v>18</v>
          </cell>
          <cell r="Z398">
            <v>18</v>
          </cell>
          <cell r="AA398" t="str">
            <v>9124200.png</v>
          </cell>
          <cell r="AB398">
            <v>20</v>
          </cell>
          <cell r="AC398">
            <v>964</v>
          </cell>
          <cell r="AD398">
            <v>238.85315441388576</v>
          </cell>
        </row>
        <row r="399">
          <cell r="A399">
            <v>9124240</v>
          </cell>
          <cell r="B399" t="str">
            <v>裂空·斩第2段</v>
          </cell>
          <cell r="C399" t="str">
            <v>裂空·斩第2段</v>
          </cell>
          <cell r="D399">
            <v>1</v>
          </cell>
          <cell r="E399">
            <v>66</v>
          </cell>
          <cell r="F399" t="str">
            <v>第40级，共造成166.7%点伤害</v>
          </cell>
          <cell r="G399">
            <v>2</v>
          </cell>
          <cell r="H399">
            <v>2</v>
          </cell>
          <cell r="I399">
            <v>40</v>
          </cell>
          <cell r="J399">
            <v>2</v>
          </cell>
          <cell r="K399">
            <v>166.66666666666669</v>
          </cell>
          <cell r="L399">
            <v>0</v>
          </cell>
          <cell r="M399">
            <v>4800</v>
          </cell>
          <cell r="N399">
            <v>137856</v>
          </cell>
          <cell r="O399">
            <v>4</v>
          </cell>
          <cell r="P399">
            <v>1</v>
          </cell>
          <cell r="Q399">
            <v>1</v>
          </cell>
          <cell r="R399">
            <v>8</v>
          </cell>
          <cell r="S399">
            <v>50</v>
          </cell>
          <cell r="T399">
            <v>119.04761904761905</v>
          </cell>
          <cell r="U399">
            <v>2872</v>
          </cell>
          <cell r="V399">
            <v>119.04761904761905</v>
          </cell>
          <cell r="W399">
            <v>48</v>
          </cell>
          <cell r="X399">
            <v>688</v>
          </cell>
          <cell r="Y399">
            <v>18</v>
          </cell>
          <cell r="Z399">
            <v>20</v>
          </cell>
          <cell r="AA399" t="str">
            <v>9124200.png</v>
          </cell>
          <cell r="AB399">
            <v>20</v>
          </cell>
          <cell r="AC399">
            <v>964</v>
          </cell>
          <cell r="AD399">
            <v>276.8753630180301</v>
          </cell>
        </row>
        <row r="400">
          <cell r="A400">
            <v>9124241</v>
          </cell>
          <cell r="B400" t="str">
            <v>裂空·斩第2段</v>
          </cell>
          <cell r="C400" t="str">
            <v>裂空·斩第2段</v>
          </cell>
          <cell r="D400">
            <v>1</v>
          </cell>
          <cell r="E400">
            <v>67</v>
          </cell>
          <cell r="F400" t="str">
            <v>第41级，共造成167.9%点伤害</v>
          </cell>
          <cell r="G400">
            <v>2</v>
          </cell>
          <cell r="H400">
            <v>2</v>
          </cell>
          <cell r="I400">
            <v>41</v>
          </cell>
          <cell r="J400">
            <v>2</v>
          </cell>
          <cell r="K400">
            <v>167.85714285714286</v>
          </cell>
          <cell r="L400">
            <v>0</v>
          </cell>
          <cell r="M400">
            <v>4720</v>
          </cell>
          <cell r="N400">
            <v>151113</v>
          </cell>
          <cell r="O400">
            <v>4</v>
          </cell>
          <cell r="P400">
            <v>1</v>
          </cell>
          <cell r="Q400">
            <v>1</v>
          </cell>
          <cell r="R400">
            <v>8</v>
          </cell>
          <cell r="S400">
            <v>50</v>
          </cell>
          <cell r="T400">
            <v>119.04761904761905</v>
          </cell>
          <cell r="U400">
            <v>2963</v>
          </cell>
          <cell r="V400">
            <v>119.04761904761905</v>
          </cell>
          <cell r="W400">
            <v>51</v>
          </cell>
          <cell r="X400">
            <v>739</v>
          </cell>
          <cell r="Y400">
            <v>18</v>
          </cell>
          <cell r="Z400">
            <v>21</v>
          </cell>
          <cell r="AA400" t="str">
            <v>9124200.png</v>
          </cell>
          <cell r="AB400">
            <v>20</v>
          </cell>
          <cell r="AC400">
            <v>964</v>
          </cell>
          <cell r="AD400">
            <v>320.84785186108957</v>
          </cell>
        </row>
        <row r="401">
          <cell r="A401">
            <v>9124242</v>
          </cell>
          <cell r="B401" t="str">
            <v>裂空·斩第2段</v>
          </cell>
          <cell r="C401" t="str">
            <v>裂空·斩第2段</v>
          </cell>
          <cell r="D401">
            <v>1</v>
          </cell>
          <cell r="E401">
            <v>68</v>
          </cell>
          <cell r="F401" t="str">
            <v>第42级，共造成169%点伤害</v>
          </cell>
          <cell r="G401">
            <v>2</v>
          </cell>
          <cell r="H401">
            <v>2</v>
          </cell>
          <cell r="I401">
            <v>42</v>
          </cell>
          <cell r="J401">
            <v>2</v>
          </cell>
          <cell r="K401">
            <v>169.04761904761904</v>
          </cell>
          <cell r="L401">
            <v>0</v>
          </cell>
          <cell r="M401">
            <v>4640</v>
          </cell>
          <cell r="N401">
            <v>167970</v>
          </cell>
          <cell r="O401">
            <v>4</v>
          </cell>
          <cell r="P401">
            <v>1</v>
          </cell>
          <cell r="Q401">
            <v>1</v>
          </cell>
          <cell r="R401">
            <v>8</v>
          </cell>
          <cell r="S401">
            <v>50</v>
          </cell>
          <cell r="T401">
            <v>119.04761904761905</v>
          </cell>
          <cell r="U401">
            <v>3054</v>
          </cell>
          <cell r="V401">
            <v>119.04761904761905</v>
          </cell>
          <cell r="W401">
            <v>55</v>
          </cell>
          <cell r="X401">
            <v>794</v>
          </cell>
          <cell r="Y401">
            <v>18</v>
          </cell>
          <cell r="Z401">
            <v>22</v>
          </cell>
          <cell r="AA401" t="str">
            <v>9124200.png</v>
          </cell>
          <cell r="AB401">
            <v>20</v>
          </cell>
          <cell r="AC401">
            <v>964</v>
          </cell>
          <cell r="AD401">
            <v>371.68947896952648</v>
          </cell>
        </row>
        <row r="402">
          <cell r="A402">
            <v>9124243</v>
          </cell>
          <cell r="B402" t="str">
            <v>裂空·斩第2段</v>
          </cell>
          <cell r="C402" t="str">
            <v>裂空·斩第2段</v>
          </cell>
          <cell r="D402">
            <v>1</v>
          </cell>
          <cell r="E402">
            <v>70</v>
          </cell>
          <cell r="F402" t="str">
            <v>第43级，共造成170.2%点伤害</v>
          </cell>
          <cell r="G402">
            <v>2</v>
          </cell>
          <cell r="H402">
            <v>2</v>
          </cell>
          <cell r="I402">
            <v>43</v>
          </cell>
          <cell r="J402">
            <v>2</v>
          </cell>
          <cell r="K402">
            <v>170.23809523809524</v>
          </cell>
          <cell r="L402">
            <v>0</v>
          </cell>
          <cell r="M402">
            <v>4560</v>
          </cell>
          <cell r="N402">
            <v>191278</v>
          </cell>
          <cell r="O402">
            <v>4</v>
          </cell>
          <cell r="P402">
            <v>1</v>
          </cell>
          <cell r="Q402">
            <v>1</v>
          </cell>
          <cell r="R402">
            <v>8</v>
          </cell>
          <cell r="S402">
            <v>50</v>
          </cell>
          <cell r="T402">
            <v>119.04761904761905</v>
          </cell>
          <cell r="U402">
            <v>3242</v>
          </cell>
          <cell r="V402">
            <v>119.04761904761905</v>
          </cell>
          <cell r="W402">
            <v>59</v>
          </cell>
          <cell r="X402">
            <v>853</v>
          </cell>
          <cell r="Y402">
            <v>18</v>
          </cell>
          <cell r="Z402">
            <v>24</v>
          </cell>
          <cell r="AA402" t="str">
            <v>9124200.png</v>
          </cell>
          <cell r="AB402">
            <v>20</v>
          </cell>
          <cell r="AC402">
            <v>964</v>
          </cell>
          <cell r="AD402">
            <v>430.45948377509148</v>
          </cell>
        </row>
        <row r="403">
          <cell r="A403">
            <v>9124244</v>
          </cell>
          <cell r="B403" t="str">
            <v>裂空·斩第2段</v>
          </cell>
          <cell r="C403" t="str">
            <v>裂空·斩第2段</v>
          </cell>
          <cell r="D403">
            <v>1</v>
          </cell>
          <cell r="E403">
            <v>71</v>
          </cell>
          <cell r="F403" t="str">
            <v>第44级，共造成171.4%点伤害</v>
          </cell>
          <cell r="G403">
            <v>2</v>
          </cell>
          <cell r="H403">
            <v>2</v>
          </cell>
          <cell r="I403">
            <v>44</v>
          </cell>
          <cell r="J403">
            <v>2</v>
          </cell>
          <cell r="K403">
            <v>171.42857142857144</v>
          </cell>
          <cell r="L403">
            <v>0</v>
          </cell>
          <cell r="M403">
            <v>4480</v>
          </cell>
          <cell r="N403">
            <v>210294</v>
          </cell>
          <cell r="O403">
            <v>4</v>
          </cell>
          <cell r="P403">
            <v>1</v>
          </cell>
          <cell r="Q403">
            <v>1</v>
          </cell>
          <cell r="R403">
            <v>8</v>
          </cell>
          <cell r="S403">
            <v>50</v>
          </cell>
          <cell r="T403">
            <v>119.04761904761905</v>
          </cell>
          <cell r="U403">
            <v>3338</v>
          </cell>
          <cell r="V403">
            <v>119.04761904761905</v>
          </cell>
          <cell r="W403">
            <v>63</v>
          </cell>
          <cell r="X403">
            <v>916</v>
          </cell>
          <cell r="Y403">
            <v>18</v>
          </cell>
          <cell r="Z403">
            <v>26</v>
          </cell>
          <cell r="AA403" t="str">
            <v>9124200.png</v>
          </cell>
          <cell r="AB403">
            <v>20</v>
          </cell>
          <cell r="AC403">
            <v>964</v>
          </cell>
          <cell r="AD403">
            <v>498.37874665282482</v>
          </cell>
        </row>
        <row r="404">
          <cell r="A404">
            <v>9124245</v>
          </cell>
          <cell r="B404" t="str">
            <v>裂空·斩第2段</v>
          </cell>
          <cell r="C404" t="str">
            <v>裂空·斩第2段</v>
          </cell>
          <cell r="D404">
            <v>1</v>
          </cell>
          <cell r="E404">
            <v>73</v>
          </cell>
          <cell r="F404" t="str">
            <v>第45级，共造成172.6%点伤害</v>
          </cell>
          <cell r="G404">
            <v>2</v>
          </cell>
          <cell r="H404">
            <v>2</v>
          </cell>
          <cell r="I404">
            <v>45</v>
          </cell>
          <cell r="J404">
            <v>2</v>
          </cell>
          <cell r="K404">
            <v>172.61904761904762</v>
          </cell>
          <cell r="L404">
            <v>0</v>
          </cell>
          <cell r="M404">
            <v>4400</v>
          </cell>
          <cell r="N404">
            <v>240312</v>
          </cell>
          <cell r="O404">
            <v>4</v>
          </cell>
          <cell r="P404">
            <v>1</v>
          </cell>
          <cell r="Q404">
            <v>1</v>
          </cell>
          <cell r="R404">
            <v>8</v>
          </cell>
          <cell r="S404">
            <v>50</v>
          </cell>
          <cell r="T404">
            <v>119.04761904761905</v>
          </cell>
          <cell r="U404">
            <v>3534</v>
          </cell>
          <cell r="V404">
            <v>119.04761904761905</v>
          </cell>
          <cell r="W404">
            <v>68</v>
          </cell>
          <cell r="X404">
            <v>984</v>
          </cell>
          <cell r="Y404">
            <v>18</v>
          </cell>
          <cell r="Z404">
            <v>28</v>
          </cell>
          <cell r="AA404" t="str">
            <v>9124200.png</v>
          </cell>
          <cell r="AB404">
            <v>20</v>
          </cell>
          <cell r="AC404">
            <v>964</v>
          </cell>
          <cell r="AD404">
            <v>576.85424447184187</v>
          </cell>
        </row>
        <row r="405">
          <cell r="A405">
            <v>9124246</v>
          </cell>
          <cell r="B405" t="str">
            <v>裂空·斩第2段</v>
          </cell>
          <cell r="C405" t="str">
            <v>裂空·斩第2段</v>
          </cell>
          <cell r="D405">
            <v>1</v>
          </cell>
          <cell r="E405">
            <v>74</v>
          </cell>
          <cell r="F405" t="str">
            <v>第46级，共造成173.8%点伤害</v>
          </cell>
          <cell r="G405">
            <v>2</v>
          </cell>
          <cell r="H405">
            <v>2</v>
          </cell>
          <cell r="I405">
            <v>46</v>
          </cell>
          <cell r="J405">
            <v>2</v>
          </cell>
          <cell r="K405">
            <v>173.8095238095238</v>
          </cell>
          <cell r="L405">
            <v>0</v>
          </cell>
          <cell r="M405">
            <v>4320</v>
          </cell>
          <cell r="N405">
            <v>261648</v>
          </cell>
          <cell r="O405">
            <v>4</v>
          </cell>
          <cell r="P405">
            <v>1</v>
          </cell>
          <cell r="Q405">
            <v>1</v>
          </cell>
          <cell r="R405">
            <v>8</v>
          </cell>
          <cell r="S405">
            <v>50</v>
          </cell>
          <cell r="T405">
            <v>119.04761904761905</v>
          </cell>
          <cell r="U405">
            <v>3634</v>
          </cell>
          <cell r="V405">
            <v>119.04761904761905</v>
          </cell>
          <cell r="W405">
            <v>72</v>
          </cell>
          <cell r="X405">
            <v>1056</v>
          </cell>
          <cell r="Y405">
            <v>18</v>
          </cell>
          <cell r="Z405">
            <v>29</v>
          </cell>
          <cell r="AA405" t="str">
            <v>9124200.png</v>
          </cell>
          <cell r="AB405">
            <v>20</v>
          </cell>
          <cell r="AC405">
            <v>964</v>
          </cell>
          <cell r="AD405">
            <v>667.50717964200942</v>
          </cell>
        </row>
        <row r="406">
          <cell r="A406">
            <v>9124247</v>
          </cell>
          <cell r="B406" t="str">
            <v>裂空·斩第2段</v>
          </cell>
          <cell r="C406" t="str">
            <v>裂空·斩第2段</v>
          </cell>
          <cell r="D406">
            <v>1</v>
          </cell>
          <cell r="E406">
            <v>76</v>
          </cell>
          <cell r="F406" t="str">
            <v>第47级，共造成175%点伤害</v>
          </cell>
          <cell r="G406">
            <v>2</v>
          </cell>
          <cell r="H406">
            <v>2</v>
          </cell>
          <cell r="I406">
            <v>47</v>
          </cell>
          <cell r="J406">
            <v>2</v>
          </cell>
          <cell r="K406">
            <v>175</v>
          </cell>
          <cell r="L406">
            <v>0</v>
          </cell>
          <cell r="M406">
            <v>4240</v>
          </cell>
          <cell r="N406">
            <v>295526</v>
          </cell>
          <cell r="O406">
            <v>4</v>
          </cell>
          <cell r="P406">
            <v>1</v>
          </cell>
          <cell r="Q406">
            <v>1</v>
          </cell>
          <cell r="R406">
            <v>8</v>
          </cell>
          <cell r="S406">
            <v>50</v>
          </cell>
          <cell r="T406">
            <v>119.04761904761905</v>
          </cell>
          <cell r="U406">
            <v>3838</v>
          </cell>
          <cell r="V406">
            <v>119.04761904761905</v>
          </cell>
          <cell r="W406">
            <v>77</v>
          </cell>
          <cell r="X406">
            <v>1133</v>
          </cell>
          <cell r="Y406">
            <v>18</v>
          </cell>
          <cell r="Z406">
            <v>31</v>
          </cell>
          <cell r="AA406" t="str">
            <v>9124200.png</v>
          </cell>
          <cell r="AB406">
            <v>20</v>
          </cell>
          <cell r="AC406">
            <v>964</v>
          </cell>
          <cell r="AD406">
            <v>772.20533109481289</v>
          </cell>
        </row>
        <row r="407">
          <cell r="A407">
            <v>9124248</v>
          </cell>
          <cell r="B407" t="str">
            <v>裂空·斩第2段</v>
          </cell>
          <cell r="C407" t="str">
            <v>裂空·斩第2段</v>
          </cell>
          <cell r="D407">
            <v>1</v>
          </cell>
          <cell r="E407">
            <v>77</v>
          </cell>
          <cell r="F407" t="str">
            <v>第48级，共造成176.2%点伤害</v>
          </cell>
          <cell r="G407">
            <v>2</v>
          </cell>
          <cell r="H407">
            <v>2</v>
          </cell>
          <cell r="I407">
            <v>48</v>
          </cell>
          <cell r="J407">
            <v>2</v>
          </cell>
          <cell r="K407">
            <v>176.1904761904762</v>
          </cell>
          <cell r="L407">
            <v>0</v>
          </cell>
          <cell r="M407">
            <v>4160</v>
          </cell>
          <cell r="N407">
            <v>327186</v>
          </cell>
          <cell r="O407">
            <v>4</v>
          </cell>
          <cell r="P407">
            <v>1</v>
          </cell>
          <cell r="Q407">
            <v>1</v>
          </cell>
          <cell r="R407">
            <v>8</v>
          </cell>
          <cell r="S407">
            <v>50</v>
          </cell>
          <cell r="T407">
            <v>119.04761904761905</v>
          </cell>
          <cell r="U407">
            <v>3942</v>
          </cell>
          <cell r="V407">
            <v>119.04761904761905</v>
          </cell>
          <cell r="W407">
            <v>83</v>
          </cell>
          <cell r="X407">
            <v>1216</v>
          </cell>
          <cell r="Y407">
            <v>18</v>
          </cell>
          <cell r="Z407">
            <v>34</v>
          </cell>
          <cell r="AA407" t="str">
            <v>9124200.png</v>
          </cell>
          <cell r="AB407">
            <v>20</v>
          </cell>
          <cell r="AC407">
            <v>964</v>
          </cell>
          <cell r="AD407">
            <v>893.10025708716933</v>
          </cell>
        </row>
        <row r="408">
          <cell r="A408">
            <v>9124249</v>
          </cell>
          <cell r="B408" t="str">
            <v>裂空·斩第2段</v>
          </cell>
          <cell r="C408" t="str">
            <v>裂空·斩第2段</v>
          </cell>
          <cell r="D408">
            <v>1</v>
          </cell>
          <cell r="E408">
            <v>79</v>
          </cell>
          <cell r="F408" t="str">
            <v>第49级，共造成177.4%点伤害</v>
          </cell>
          <cell r="G408">
            <v>2</v>
          </cell>
          <cell r="H408">
            <v>2</v>
          </cell>
          <cell r="I408">
            <v>49</v>
          </cell>
          <cell r="J408">
            <v>2</v>
          </cell>
          <cell r="K408">
            <v>177.38095238095238</v>
          </cell>
          <cell r="L408">
            <v>0</v>
          </cell>
          <cell r="M408">
            <v>4080</v>
          </cell>
          <cell r="N408">
            <v>369706</v>
          </cell>
          <cell r="O408">
            <v>4</v>
          </cell>
          <cell r="P408">
            <v>1</v>
          </cell>
          <cell r="Q408">
            <v>1</v>
          </cell>
          <cell r="R408">
            <v>8</v>
          </cell>
          <cell r="S408">
            <v>50</v>
          </cell>
          <cell r="T408">
            <v>119.04761904761905</v>
          </cell>
          <cell r="U408">
            <v>4154</v>
          </cell>
          <cell r="V408">
            <v>119.04761904761905</v>
          </cell>
          <cell r="W408">
            <v>89</v>
          </cell>
          <cell r="X408">
            <v>1305</v>
          </cell>
          <cell r="Y408">
            <v>18</v>
          </cell>
          <cell r="Z408">
            <v>36</v>
          </cell>
          <cell r="AA408" t="str">
            <v>9124200.png</v>
          </cell>
          <cell r="AB408">
            <v>20</v>
          </cell>
          <cell r="AC408">
            <v>964</v>
          </cell>
          <cell r="AD408">
            <v>1032.6700732087068</v>
          </cell>
        </row>
        <row r="409">
          <cell r="A409">
            <v>9124250</v>
          </cell>
          <cell r="B409" t="str">
            <v>裂空·斩第2段</v>
          </cell>
          <cell r="C409" t="str">
            <v>裂空·斩第2段</v>
          </cell>
          <cell r="D409">
            <v>1</v>
          </cell>
          <cell r="E409">
            <v>80</v>
          </cell>
          <cell r="F409" t="str">
            <v>第50级，共造成178.6%点伤害</v>
          </cell>
          <cell r="G409">
            <v>2</v>
          </cell>
          <cell r="H409">
            <v>2</v>
          </cell>
          <cell r="I409">
            <v>50</v>
          </cell>
          <cell r="J409">
            <v>2</v>
          </cell>
          <cell r="K409">
            <v>178.57142857142858</v>
          </cell>
          <cell r="L409">
            <v>0</v>
          </cell>
          <cell r="M409">
            <v>4000</v>
          </cell>
          <cell r="N409">
            <v>404890</v>
          </cell>
          <cell r="O409">
            <v>4</v>
          </cell>
          <cell r="P409">
            <v>1</v>
          </cell>
          <cell r="Q409">
            <v>1</v>
          </cell>
          <cell r="R409">
            <v>8</v>
          </cell>
          <cell r="S409">
            <v>50</v>
          </cell>
          <cell r="T409">
            <v>119.04761904761905</v>
          </cell>
          <cell r="U409">
            <v>4262</v>
          </cell>
          <cell r="V409">
            <v>119.04761904761905</v>
          </cell>
          <cell r="W409">
            <v>95</v>
          </cell>
          <cell r="X409">
            <v>1400</v>
          </cell>
          <cell r="Y409">
            <v>18</v>
          </cell>
          <cell r="Z409">
            <v>38</v>
          </cell>
          <cell r="AA409" t="str">
            <v>9124200.png</v>
          </cell>
          <cell r="AB409">
            <v>20</v>
          </cell>
          <cell r="AC409">
            <v>964</v>
          </cell>
          <cell r="AD409">
            <v>1193.7686362792215</v>
          </cell>
        </row>
        <row r="410">
          <cell r="A410">
            <v>1</v>
          </cell>
          <cell r="B410" t="str">
            <v>裂空·斩</v>
          </cell>
          <cell r="C410" t="str">
            <v>裂空·斩第3段</v>
          </cell>
          <cell r="D410">
            <v>1</v>
          </cell>
          <cell r="E410">
            <v>6</v>
          </cell>
          <cell r="F410" t="str">
            <v>第0级，共造成119%点伤害</v>
          </cell>
          <cell r="G410">
            <v>0</v>
          </cell>
          <cell r="H410">
            <v>3</v>
          </cell>
          <cell r="I410">
            <v>0</v>
          </cell>
          <cell r="J410">
            <v>2</v>
          </cell>
          <cell r="K410">
            <v>29.761904761904763</v>
          </cell>
          <cell r="L410">
            <v>0</v>
          </cell>
          <cell r="M410">
            <v>8000</v>
          </cell>
          <cell r="N410">
            <v>0</v>
          </cell>
          <cell r="O410">
            <v>4</v>
          </cell>
          <cell r="P410">
            <v>4</v>
          </cell>
          <cell r="Q410">
            <v>1</v>
          </cell>
          <cell r="R410">
            <v>10</v>
          </cell>
          <cell r="S410">
            <v>50</v>
          </cell>
          <cell r="T410">
            <v>29.761904761904763</v>
          </cell>
          <cell r="U410">
            <v>80</v>
          </cell>
          <cell r="V410">
            <v>119.04761904761905</v>
          </cell>
          <cell r="W410">
            <v>0</v>
          </cell>
          <cell r="X410">
            <v>0</v>
          </cell>
          <cell r="Y410">
            <v>18</v>
          </cell>
          <cell r="Z410">
            <v>0</v>
          </cell>
          <cell r="AA410" t="str">
            <v>9124300.png</v>
          </cell>
          <cell r="AB410">
            <v>5</v>
          </cell>
          <cell r="AC410">
            <v>974</v>
          </cell>
          <cell r="AD410">
            <v>0.44166857142857163</v>
          </cell>
        </row>
        <row r="411">
          <cell r="A411">
            <v>9124301</v>
          </cell>
          <cell r="B411" t="str">
            <v>裂空·斩第3段</v>
          </cell>
          <cell r="C411" t="str">
            <v>裂空·斩第3段</v>
          </cell>
          <cell r="D411">
            <v>1</v>
          </cell>
          <cell r="E411">
            <v>6</v>
          </cell>
          <cell r="F411" t="str">
            <v>第1级，共造成119%点伤害</v>
          </cell>
          <cell r="G411">
            <v>3</v>
          </cell>
          <cell r="H411">
            <v>3</v>
          </cell>
          <cell r="I411">
            <v>1</v>
          </cell>
          <cell r="J411">
            <v>2</v>
          </cell>
          <cell r="K411">
            <v>29.761904761904763</v>
          </cell>
          <cell r="L411">
            <v>0</v>
          </cell>
          <cell r="M411">
            <v>8000</v>
          </cell>
          <cell r="N411">
            <v>240</v>
          </cell>
          <cell r="O411">
            <v>4</v>
          </cell>
          <cell r="P411">
            <v>4</v>
          </cell>
          <cell r="Q411">
            <v>1</v>
          </cell>
          <cell r="R411">
            <v>10</v>
          </cell>
          <cell r="S411">
            <v>50</v>
          </cell>
          <cell r="T411">
            <v>29.761904761904763</v>
          </cell>
          <cell r="U411">
            <v>80</v>
          </cell>
          <cell r="V411">
            <v>119.04761904761905</v>
          </cell>
          <cell r="W411">
            <v>3</v>
          </cell>
          <cell r="X411">
            <v>3</v>
          </cell>
          <cell r="Y411">
            <v>18</v>
          </cell>
          <cell r="Z411">
            <v>0</v>
          </cell>
          <cell r="AA411" t="str">
            <v>9124300.png</v>
          </cell>
          <cell r="AB411">
            <v>5</v>
          </cell>
          <cell r="AC411">
            <v>974</v>
          </cell>
          <cell r="AD411">
            <v>0.50283383238579415</v>
          </cell>
        </row>
        <row r="412">
          <cell r="A412">
            <v>9124302</v>
          </cell>
          <cell r="B412" t="str">
            <v>裂空·斩第3段</v>
          </cell>
          <cell r="C412" t="str">
            <v>裂空·斩第3段</v>
          </cell>
          <cell r="D412">
            <v>1</v>
          </cell>
          <cell r="E412">
            <v>13</v>
          </cell>
          <cell r="F412" t="str">
            <v>第2级，共造成121.4%点伤害</v>
          </cell>
          <cell r="G412">
            <v>3</v>
          </cell>
          <cell r="H412">
            <v>3</v>
          </cell>
          <cell r="I412">
            <v>2</v>
          </cell>
          <cell r="J412">
            <v>2</v>
          </cell>
          <cell r="K412">
            <v>30.357142857142858</v>
          </cell>
          <cell r="L412">
            <v>0</v>
          </cell>
          <cell r="M412">
            <v>7840</v>
          </cell>
          <cell r="N412">
            <v>488</v>
          </cell>
          <cell r="O412">
            <v>4</v>
          </cell>
          <cell r="P412">
            <v>4</v>
          </cell>
          <cell r="Q412">
            <v>1</v>
          </cell>
          <cell r="R412">
            <v>10</v>
          </cell>
          <cell r="S412">
            <v>50</v>
          </cell>
          <cell r="T412">
            <v>29.761904761904763</v>
          </cell>
          <cell r="U412">
            <v>122</v>
          </cell>
          <cell r="V412">
            <v>119.04761904761905</v>
          </cell>
          <cell r="W412">
            <v>4</v>
          </cell>
          <cell r="X412">
            <v>7</v>
          </cell>
          <cell r="Y412">
            <v>18</v>
          </cell>
          <cell r="Z412">
            <v>0</v>
          </cell>
          <cell r="AA412" t="str">
            <v>9124300.png</v>
          </cell>
          <cell r="AB412">
            <v>5</v>
          </cell>
          <cell r="AC412">
            <v>974</v>
          </cell>
          <cell r="AD412">
            <v>0.64402838296987608</v>
          </cell>
        </row>
        <row r="413">
          <cell r="A413">
            <v>9124303</v>
          </cell>
          <cell r="B413" t="str">
            <v>裂空·斩第3段</v>
          </cell>
          <cell r="C413" t="str">
            <v>裂空·斩第3段</v>
          </cell>
          <cell r="D413">
            <v>1</v>
          </cell>
          <cell r="E413">
            <v>14</v>
          </cell>
          <cell r="F413" t="str">
            <v>第3级，共造成122.6%点伤害</v>
          </cell>
          <cell r="G413">
            <v>3</v>
          </cell>
          <cell r="H413">
            <v>3</v>
          </cell>
          <cell r="I413">
            <v>3</v>
          </cell>
          <cell r="J413">
            <v>2</v>
          </cell>
          <cell r="K413">
            <v>30.654761904761905</v>
          </cell>
          <cell r="L413">
            <v>0</v>
          </cell>
          <cell r="M413">
            <v>7760</v>
          </cell>
          <cell r="N413">
            <v>512</v>
          </cell>
          <cell r="O413">
            <v>4</v>
          </cell>
          <cell r="P413">
            <v>4</v>
          </cell>
          <cell r="Q413">
            <v>1</v>
          </cell>
          <cell r="R413">
            <v>10</v>
          </cell>
          <cell r="S413">
            <v>50</v>
          </cell>
          <cell r="T413">
            <v>29.761904761904763</v>
          </cell>
          <cell r="U413">
            <v>128</v>
          </cell>
          <cell r="V413">
            <v>119.04761904761905</v>
          </cell>
          <cell r="W413">
            <v>4</v>
          </cell>
          <cell r="X413">
            <v>11</v>
          </cell>
          <cell r="Y413">
            <v>18</v>
          </cell>
          <cell r="Z413">
            <v>0</v>
          </cell>
          <cell r="AA413" t="str">
            <v>9124300.png</v>
          </cell>
          <cell r="AB413">
            <v>5</v>
          </cell>
          <cell r="AC413">
            <v>974</v>
          </cell>
          <cell r="AD413">
            <v>0.77395212628980237</v>
          </cell>
        </row>
        <row r="414">
          <cell r="A414">
            <v>9124304</v>
          </cell>
          <cell r="B414" t="str">
            <v>裂空·斩第3段</v>
          </cell>
          <cell r="C414" t="str">
            <v>裂空·斩第3段</v>
          </cell>
          <cell r="D414">
            <v>1</v>
          </cell>
          <cell r="E414">
            <v>16</v>
          </cell>
          <cell r="F414" t="str">
            <v>第4级，共造成123.8%点伤害</v>
          </cell>
          <cell r="G414">
            <v>3</v>
          </cell>
          <cell r="H414">
            <v>3</v>
          </cell>
          <cell r="I414">
            <v>4</v>
          </cell>
          <cell r="J414">
            <v>2</v>
          </cell>
          <cell r="K414">
            <v>30.952380952380953</v>
          </cell>
          <cell r="L414">
            <v>0</v>
          </cell>
          <cell r="M414">
            <v>7680</v>
          </cell>
          <cell r="N414">
            <v>560</v>
          </cell>
          <cell r="O414">
            <v>4</v>
          </cell>
          <cell r="P414">
            <v>4</v>
          </cell>
          <cell r="Q414">
            <v>1</v>
          </cell>
          <cell r="R414">
            <v>10</v>
          </cell>
          <cell r="S414">
            <v>50</v>
          </cell>
          <cell r="T414">
            <v>29.761904761904763</v>
          </cell>
          <cell r="U414">
            <v>140</v>
          </cell>
          <cell r="V414">
            <v>119.04761904761905</v>
          </cell>
          <cell r="W414">
            <v>4</v>
          </cell>
          <cell r="X414">
            <v>15</v>
          </cell>
          <cell r="Y414">
            <v>18</v>
          </cell>
          <cell r="Z414">
            <v>0</v>
          </cell>
          <cell r="AA414" t="str">
            <v>9124300.png</v>
          </cell>
          <cell r="AB414">
            <v>5</v>
          </cell>
          <cell r="AC414">
            <v>974</v>
          </cell>
          <cell r="AD414">
            <v>0.92750975665012236</v>
          </cell>
        </row>
        <row r="415">
          <cell r="A415">
            <v>9124305</v>
          </cell>
          <cell r="B415" t="str">
            <v>裂空·斩第3段</v>
          </cell>
          <cell r="C415" t="str">
            <v>裂空·斩第3段</v>
          </cell>
          <cell r="D415">
            <v>1</v>
          </cell>
          <cell r="E415">
            <v>17</v>
          </cell>
          <cell r="F415" t="str">
            <v>第5级，共造成125%点伤害</v>
          </cell>
          <cell r="G415">
            <v>3</v>
          </cell>
          <cell r="H415">
            <v>3</v>
          </cell>
          <cell r="I415">
            <v>5</v>
          </cell>
          <cell r="J415">
            <v>2</v>
          </cell>
          <cell r="K415">
            <v>31.25</v>
          </cell>
          <cell r="L415">
            <v>0</v>
          </cell>
          <cell r="M415">
            <v>7600</v>
          </cell>
          <cell r="N415">
            <v>730</v>
          </cell>
          <cell r="O415">
            <v>4</v>
          </cell>
          <cell r="P415">
            <v>4</v>
          </cell>
          <cell r="Q415">
            <v>1</v>
          </cell>
          <cell r="R415">
            <v>10</v>
          </cell>
          <cell r="S415">
            <v>50</v>
          </cell>
          <cell r="T415">
            <v>29.761904761904763</v>
          </cell>
          <cell r="U415">
            <v>146</v>
          </cell>
          <cell r="V415">
            <v>119.04761904761905</v>
          </cell>
          <cell r="W415">
            <v>5</v>
          </cell>
          <cell r="X415">
            <v>20</v>
          </cell>
          <cell r="Y415">
            <v>18</v>
          </cell>
          <cell r="Z415">
            <v>0</v>
          </cell>
          <cell r="AA415" t="str">
            <v>9124300.png</v>
          </cell>
          <cell r="AB415">
            <v>5</v>
          </cell>
          <cell r="AC415">
            <v>974</v>
          </cell>
          <cell r="AD415">
            <v>1.1087554819742784</v>
          </cell>
        </row>
        <row r="416">
          <cell r="A416">
            <v>9124306</v>
          </cell>
          <cell r="B416" t="str">
            <v>裂空·斩第3段</v>
          </cell>
          <cell r="C416" t="str">
            <v>裂空·斩第3段</v>
          </cell>
          <cell r="D416">
            <v>1</v>
          </cell>
          <cell r="E416">
            <v>18</v>
          </cell>
          <cell r="F416" t="str">
            <v>第6级，共造成126.2%点伤害</v>
          </cell>
          <cell r="G416">
            <v>3</v>
          </cell>
          <cell r="H416">
            <v>3</v>
          </cell>
          <cell r="I416">
            <v>6</v>
          </cell>
          <cell r="J416">
            <v>2</v>
          </cell>
          <cell r="K416">
            <v>31.547619047619047</v>
          </cell>
          <cell r="L416">
            <v>0</v>
          </cell>
          <cell r="M416">
            <v>7520</v>
          </cell>
          <cell r="N416">
            <v>760</v>
          </cell>
          <cell r="O416">
            <v>4</v>
          </cell>
          <cell r="P416">
            <v>4</v>
          </cell>
          <cell r="Q416">
            <v>1</v>
          </cell>
          <cell r="R416">
            <v>10</v>
          </cell>
          <cell r="S416">
            <v>50</v>
          </cell>
          <cell r="T416">
            <v>29.761904761904763</v>
          </cell>
          <cell r="U416">
            <v>152</v>
          </cell>
          <cell r="V416">
            <v>119.04761904761905</v>
          </cell>
          <cell r="W416">
            <v>5</v>
          </cell>
          <cell r="X416">
            <v>25</v>
          </cell>
          <cell r="Y416">
            <v>18</v>
          </cell>
          <cell r="Z416">
            <v>0</v>
          </cell>
          <cell r="AA416" t="str">
            <v>9124300.png</v>
          </cell>
          <cell r="AB416">
            <v>5</v>
          </cell>
          <cell r="AC416">
            <v>974</v>
          </cell>
          <cell r="AD416">
            <v>1.3224131540087647</v>
          </cell>
        </row>
        <row r="417">
          <cell r="A417">
            <v>9124307</v>
          </cell>
          <cell r="B417" t="str">
            <v>裂空·斩第3段</v>
          </cell>
          <cell r="C417" t="str">
            <v>裂空·斩第3段</v>
          </cell>
          <cell r="D417">
            <v>1</v>
          </cell>
          <cell r="E417">
            <v>20</v>
          </cell>
          <cell r="F417" t="str">
            <v>第7级，共造成127.4%点伤害</v>
          </cell>
          <cell r="G417">
            <v>3</v>
          </cell>
          <cell r="H417">
            <v>3</v>
          </cell>
          <cell r="I417">
            <v>7</v>
          </cell>
          <cell r="J417">
            <v>2</v>
          </cell>
          <cell r="K417">
            <v>31.845238095238095</v>
          </cell>
          <cell r="L417">
            <v>0</v>
          </cell>
          <cell r="M417">
            <v>7440</v>
          </cell>
          <cell r="N417">
            <v>910</v>
          </cell>
          <cell r="O417">
            <v>4</v>
          </cell>
          <cell r="P417">
            <v>4</v>
          </cell>
          <cell r="Q417">
            <v>1</v>
          </cell>
          <cell r="R417">
            <v>10</v>
          </cell>
          <cell r="S417">
            <v>50</v>
          </cell>
          <cell r="T417">
            <v>29.761904761904763</v>
          </cell>
          <cell r="U417">
            <v>182</v>
          </cell>
          <cell r="V417">
            <v>119.04761904761905</v>
          </cell>
          <cell r="W417">
            <v>5</v>
          </cell>
          <cell r="X417">
            <v>30</v>
          </cell>
          <cell r="Y417">
            <v>18</v>
          </cell>
          <cell r="Z417">
            <v>0</v>
          </cell>
          <cell r="AA417" t="str">
            <v>9124300.png</v>
          </cell>
          <cell r="AB417">
            <v>5</v>
          </cell>
          <cell r="AC417">
            <v>974</v>
          </cell>
          <cell r="AD417">
            <v>1.5739839879736715</v>
          </cell>
        </row>
        <row r="418">
          <cell r="A418">
            <v>9124308</v>
          </cell>
          <cell r="B418" t="str">
            <v>裂空·斩第3段</v>
          </cell>
          <cell r="C418" t="str">
            <v>裂空·斩第3段</v>
          </cell>
          <cell r="D418">
            <v>1</v>
          </cell>
          <cell r="E418">
            <v>21</v>
          </cell>
          <cell r="F418" t="str">
            <v>第8级，共造成128.6%点伤害</v>
          </cell>
          <cell r="G418">
            <v>3</v>
          </cell>
          <cell r="H418">
            <v>3</v>
          </cell>
          <cell r="I418">
            <v>8</v>
          </cell>
          <cell r="J418">
            <v>2</v>
          </cell>
          <cell r="K418">
            <v>32.142857142857146</v>
          </cell>
          <cell r="L418">
            <v>0</v>
          </cell>
          <cell r="M418">
            <v>7360</v>
          </cell>
          <cell r="N418">
            <v>1260</v>
          </cell>
          <cell r="O418">
            <v>4</v>
          </cell>
          <cell r="P418">
            <v>4</v>
          </cell>
          <cell r="Q418">
            <v>1</v>
          </cell>
          <cell r="R418">
            <v>10</v>
          </cell>
          <cell r="S418">
            <v>50</v>
          </cell>
          <cell r="T418">
            <v>29.761904761904763</v>
          </cell>
          <cell r="U418">
            <v>210</v>
          </cell>
          <cell r="V418">
            <v>119.04761904761905</v>
          </cell>
          <cell r="W418">
            <v>6</v>
          </cell>
          <cell r="X418">
            <v>36</v>
          </cell>
          <cell r="Y418">
            <v>18</v>
          </cell>
          <cell r="Z418">
            <v>0</v>
          </cell>
          <cell r="AA418" t="str">
            <v>9124300.png</v>
          </cell>
          <cell r="AB418">
            <v>5</v>
          </cell>
          <cell r="AC418">
            <v>974</v>
          </cell>
          <cell r="AD418">
            <v>1.8698712748853268</v>
          </cell>
        </row>
        <row r="419">
          <cell r="A419">
            <v>9124309</v>
          </cell>
          <cell r="B419" t="str">
            <v>裂空·斩第3段</v>
          </cell>
          <cell r="C419" t="str">
            <v>裂空·斩第3段</v>
          </cell>
          <cell r="D419">
            <v>1</v>
          </cell>
          <cell r="E419">
            <v>23</v>
          </cell>
          <cell r="F419" t="str">
            <v>第9级，共造成129.8%点伤害</v>
          </cell>
          <cell r="G419">
            <v>3</v>
          </cell>
          <cell r="H419">
            <v>3</v>
          </cell>
          <cell r="I419">
            <v>9</v>
          </cell>
          <cell r="J419">
            <v>2</v>
          </cell>
          <cell r="K419">
            <v>32.44047619047619</v>
          </cell>
          <cell r="L419">
            <v>0</v>
          </cell>
          <cell r="M419">
            <v>7280</v>
          </cell>
          <cell r="N419">
            <v>1620</v>
          </cell>
          <cell r="O419">
            <v>4</v>
          </cell>
          <cell r="P419">
            <v>4</v>
          </cell>
          <cell r="Q419">
            <v>1</v>
          </cell>
          <cell r="R419">
            <v>10</v>
          </cell>
          <cell r="S419">
            <v>50</v>
          </cell>
          <cell r="T419">
            <v>29.761904761904763</v>
          </cell>
          <cell r="U419">
            <v>270</v>
          </cell>
          <cell r="V419">
            <v>119.04761904761905</v>
          </cell>
          <cell r="W419">
            <v>6</v>
          </cell>
          <cell r="X419">
            <v>42</v>
          </cell>
          <cell r="Y419">
            <v>18</v>
          </cell>
          <cell r="Z419">
            <v>0</v>
          </cell>
          <cell r="AA419" t="str">
            <v>9124300.png</v>
          </cell>
          <cell r="AB419">
            <v>5</v>
          </cell>
          <cell r="AC419">
            <v>974</v>
          </cell>
          <cell r="AD419">
            <v>2.2175247271611824</v>
          </cell>
        </row>
        <row r="420">
          <cell r="A420">
            <v>9124310</v>
          </cell>
          <cell r="B420" t="str">
            <v>裂空·斩第3段</v>
          </cell>
          <cell r="C420" t="str">
            <v>裂空·斩第3段</v>
          </cell>
          <cell r="D420">
            <v>1</v>
          </cell>
          <cell r="E420">
            <v>24</v>
          </cell>
          <cell r="F420" t="str">
            <v>第10级，共造成131%点伤害</v>
          </cell>
          <cell r="G420">
            <v>3</v>
          </cell>
          <cell r="H420">
            <v>3</v>
          </cell>
          <cell r="I420">
            <v>10</v>
          </cell>
          <cell r="J420">
            <v>2</v>
          </cell>
          <cell r="K420">
            <v>32.738095238095241</v>
          </cell>
          <cell r="L420">
            <v>0</v>
          </cell>
          <cell r="M420">
            <v>7200</v>
          </cell>
          <cell r="N420">
            <v>1812</v>
          </cell>
          <cell r="O420">
            <v>4</v>
          </cell>
          <cell r="P420">
            <v>4</v>
          </cell>
          <cell r="Q420">
            <v>1</v>
          </cell>
          <cell r="R420">
            <v>10</v>
          </cell>
          <cell r="S420">
            <v>50</v>
          </cell>
          <cell r="T420">
            <v>29.761904761904763</v>
          </cell>
          <cell r="U420">
            <v>302</v>
          </cell>
          <cell r="V420">
            <v>119.04761904761905</v>
          </cell>
          <cell r="W420">
            <v>6</v>
          </cell>
          <cell r="X420">
            <v>48</v>
          </cell>
          <cell r="Y420">
            <v>18</v>
          </cell>
          <cell r="Z420">
            <v>0</v>
          </cell>
          <cell r="AA420" t="str">
            <v>9124300.png</v>
          </cell>
          <cell r="AB420">
            <v>5</v>
          </cell>
          <cell r="AC420">
            <v>974</v>
          </cell>
          <cell r="AD420">
            <v>2.6256075036007216</v>
          </cell>
        </row>
        <row r="421">
          <cell r="A421">
            <v>9124311</v>
          </cell>
          <cell r="B421" t="str">
            <v>裂空·斩第3段</v>
          </cell>
          <cell r="C421" t="str">
            <v>裂空·斩第3段</v>
          </cell>
          <cell r="D421">
            <v>1</v>
          </cell>
          <cell r="E421">
            <v>25</v>
          </cell>
          <cell r="F421" t="str">
            <v>第11级，共造成132.1%点伤害</v>
          </cell>
          <cell r="G421">
            <v>3</v>
          </cell>
          <cell r="H421">
            <v>3</v>
          </cell>
          <cell r="I421">
            <v>11</v>
          </cell>
          <cell r="J421">
            <v>2</v>
          </cell>
          <cell r="K421">
            <v>33.035714285714285</v>
          </cell>
          <cell r="L421">
            <v>0</v>
          </cell>
          <cell r="M421">
            <v>7120</v>
          </cell>
          <cell r="N421">
            <v>2345</v>
          </cell>
          <cell r="O421">
            <v>4</v>
          </cell>
          <cell r="P421">
            <v>4</v>
          </cell>
          <cell r="Q421">
            <v>1</v>
          </cell>
          <cell r="R421">
            <v>10</v>
          </cell>
          <cell r="S421">
            <v>50</v>
          </cell>
          <cell r="T421">
            <v>29.761904761904763</v>
          </cell>
          <cell r="U421">
            <v>335</v>
          </cell>
          <cell r="V421">
            <v>119.04761904761905</v>
          </cell>
          <cell r="W421">
            <v>7</v>
          </cell>
          <cell r="X421">
            <v>55</v>
          </cell>
          <cell r="Y421">
            <v>18</v>
          </cell>
          <cell r="Z421">
            <v>0</v>
          </cell>
          <cell r="AA421" t="str">
            <v>9124300.png</v>
          </cell>
          <cell r="AB421">
            <v>5</v>
          </cell>
          <cell r="AC421">
            <v>974</v>
          </cell>
          <cell r="AD421">
            <v>3.1041894269850387</v>
          </cell>
        </row>
        <row r="422">
          <cell r="A422">
            <v>9124312</v>
          </cell>
          <cell r="B422" t="str">
            <v>裂空·斩第3段</v>
          </cell>
          <cell r="C422" t="str">
            <v>裂空·斩第3段</v>
          </cell>
          <cell r="D422">
            <v>1</v>
          </cell>
          <cell r="E422">
            <v>27</v>
          </cell>
          <cell r="F422" t="str">
            <v>第12级，共造成133.3%点伤害</v>
          </cell>
          <cell r="G422">
            <v>3</v>
          </cell>
          <cell r="H422">
            <v>3</v>
          </cell>
          <cell r="I422">
            <v>12</v>
          </cell>
          <cell r="J422">
            <v>2</v>
          </cell>
          <cell r="K422">
            <v>33.333333333333336</v>
          </cell>
          <cell r="L422">
            <v>0</v>
          </cell>
          <cell r="M422">
            <v>7040</v>
          </cell>
          <cell r="N422">
            <v>2842</v>
          </cell>
          <cell r="O422">
            <v>4</v>
          </cell>
          <cell r="P422">
            <v>4</v>
          </cell>
          <cell r="Q422">
            <v>1</v>
          </cell>
          <cell r="R422">
            <v>10</v>
          </cell>
          <cell r="S422">
            <v>50</v>
          </cell>
          <cell r="T422">
            <v>29.761904761904763</v>
          </cell>
          <cell r="U422">
            <v>406</v>
          </cell>
          <cell r="V422">
            <v>119.04761904761905</v>
          </cell>
          <cell r="W422">
            <v>7</v>
          </cell>
          <cell r="X422">
            <v>62</v>
          </cell>
          <cell r="Y422">
            <v>18</v>
          </cell>
          <cell r="Z422">
            <v>0</v>
          </cell>
          <cell r="AA422" t="str">
            <v>9124300.png</v>
          </cell>
          <cell r="AB422">
            <v>5</v>
          </cell>
          <cell r="AC422">
            <v>974</v>
          </cell>
          <cell r="AD422">
            <v>3.6649704456546304</v>
          </cell>
        </row>
        <row r="423">
          <cell r="A423">
            <v>9124313</v>
          </cell>
          <cell r="B423" t="str">
            <v>裂空·斩第3段</v>
          </cell>
          <cell r="C423" t="str">
            <v>裂空·斩第3段</v>
          </cell>
          <cell r="D423">
            <v>1</v>
          </cell>
          <cell r="E423">
            <v>28</v>
          </cell>
          <cell r="F423" t="str">
            <v>第13级，共造成134.5%点伤害</v>
          </cell>
          <cell r="G423">
            <v>3</v>
          </cell>
          <cell r="H423">
            <v>3</v>
          </cell>
          <cell r="I423">
            <v>13</v>
          </cell>
          <cell r="J423">
            <v>2</v>
          </cell>
          <cell r="K423">
            <v>33.63095238095238</v>
          </cell>
          <cell r="L423">
            <v>0</v>
          </cell>
          <cell r="M423">
            <v>6960</v>
          </cell>
          <cell r="N423">
            <v>3544</v>
          </cell>
          <cell r="O423">
            <v>4</v>
          </cell>
          <cell r="P423">
            <v>4</v>
          </cell>
          <cell r="Q423">
            <v>1</v>
          </cell>
          <cell r="R423">
            <v>10</v>
          </cell>
          <cell r="S423">
            <v>50</v>
          </cell>
          <cell r="T423">
            <v>29.761904761904763</v>
          </cell>
          <cell r="U423">
            <v>443</v>
          </cell>
          <cell r="V423">
            <v>119.04761904761905</v>
          </cell>
          <cell r="W423">
            <v>8</v>
          </cell>
          <cell r="X423">
            <v>70</v>
          </cell>
          <cell r="Y423">
            <v>18</v>
          </cell>
          <cell r="Z423">
            <v>0</v>
          </cell>
          <cell r="AA423" t="str">
            <v>9124300.png</v>
          </cell>
          <cell r="AB423">
            <v>5</v>
          </cell>
          <cell r="AC423">
            <v>974</v>
          </cell>
          <cell r="AD423">
            <v>4.3215390102069478</v>
          </cell>
        </row>
        <row r="424">
          <cell r="A424">
            <v>9124314</v>
          </cell>
          <cell r="B424" t="str">
            <v>裂空·斩第3段</v>
          </cell>
          <cell r="C424" t="str">
            <v>裂空·斩第3段</v>
          </cell>
          <cell r="D424">
            <v>1</v>
          </cell>
          <cell r="E424">
            <v>30</v>
          </cell>
          <cell r="F424" t="str">
            <v>第14级，共造成135.7%点伤害</v>
          </cell>
          <cell r="G424">
            <v>3</v>
          </cell>
          <cell r="H424">
            <v>3</v>
          </cell>
          <cell r="I424">
            <v>14</v>
          </cell>
          <cell r="J424">
            <v>2</v>
          </cell>
          <cell r="K424">
            <v>33.928571428571431</v>
          </cell>
          <cell r="L424">
            <v>0</v>
          </cell>
          <cell r="M424">
            <v>6880</v>
          </cell>
          <cell r="N424">
            <v>4176</v>
          </cell>
          <cell r="O424">
            <v>4</v>
          </cell>
          <cell r="P424">
            <v>4</v>
          </cell>
          <cell r="Q424">
            <v>1</v>
          </cell>
          <cell r="R424">
            <v>10</v>
          </cell>
          <cell r="S424">
            <v>50</v>
          </cell>
          <cell r="T424">
            <v>29.761904761904763</v>
          </cell>
          <cell r="U424">
            <v>522</v>
          </cell>
          <cell r="V424">
            <v>119.04761904761905</v>
          </cell>
          <cell r="W424">
            <v>8</v>
          </cell>
          <cell r="X424">
            <v>78</v>
          </cell>
          <cell r="Y424">
            <v>18</v>
          </cell>
          <cell r="Z424">
            <v>0</v>
          </cell>
          <cell r="AA424" t="str">
            <v>9124300.png</v>
          </cell>
          <cell r="AB424">
            <v>5</v>
          </cell>
          <cell r="AC424">
            <v>974</v>
          </cell>
          <cell r="AD424">
            <v>5.0896707502012646</v>
          </cell>
        </row>
        <row r="425">
          <cell r="A425">
            <v>9124315</v>
          </cell>
          <cell r="B425" t="str">
            <v>裂空·斩第3段</v>
          </cell>
          <cell r="C425" t="str">
            <v>裂空·斩第3段</v>
          </cell>
          <cell r="D425">
            <v>1</v>
          </cell>
          <cell r="E425">
            <v>31</v>
          </cell>
          <cell r="F425" t="str">
            <v>第15级，共造成136.9%点伤害</v>
          </cell>
          <cell r="G425">
            <v>3</v>
          </cell>
          <cell r="H425">
            <v>3</v>
          </cell>
          <cell r="I425">
            <v>15</v>
          </cell>
          <cell r="J425">
            <v>2</v>
          </cell>
          <cell r="K425">
            <v>34.226190476190474</v>
          </cell>
          <cell r="L425">
            <v>0</v>
          </cell>
          <cell r="M425">
            <v>6800</v>
          </cell>
          <cell r="N425">
            <v>5067</v>
          </cell>
          <cell r="O425">
            <v>4</v>
          </cell>
          <cell r="P425">
            <v>4</v>
          </cell>
          <cell r="Q425">
            <v>1</v>
          </cell>
          <cell r="R425">
            <v>10</v>
          </cell>
          <cell r="S425">
            <v>50</v>
          </cell>
          <cell r="T425">
            <v>29.761904761904763</v>
          </cell>
          <cell r="U425">
            <v>563</v>
          </cell>
          <cell r="V425">
            <v>119.04761904761905</v>
          </cell>
          <cell r="W425">
            <v>9</v>
          </cell>
          <cell r="X425">
            <v>87</v>
          </cell>
          <cell r="Y425">
            <v>18</v>
          </cell>
          <cell r="Z425">
            <v>0</v>
          </cell>
          <cell r="AA425" t="str">
            <v>9124300.png</v>
          </cell>
          <cell r="AB425">
            <v>5</v>
          </cell>
          <cell r="AC425">
            <v>974</v>
          </cell>
          <cell r="AD425">
            <v>5.9876736576069876</v>
          </cell>
        </row>
        <row r="426">
          <cell r="A426">
            <v>9124316</v>
          </cell>
          <cell r="B426" t="str">
            <v>裂空·斩第3段</v>
          </cell>
          <cell r="C426" t="str">
            <v>裂空·斩第3段</v>
          </cell>
          <cell r="D426">
            <v>1</v>
          </cell>
          <cell r="E426">
            <v>32</v>
          </cell>
          <cell r="F426" t="str">
            <v>第16级，共造成138.1%点伤害</v>
          </cell>
          <cell r="G426">
            <v>3</v>
          </cell>
          <cell r="H426">
            <v>3</v>
          </cell>
          <cell r="I426">
            <v>16</v>
          </cell>
          <cell r="J426">
            <v>2</v>
          </cell>
          <cell r="K426">
            <v>34.523809523809526</v>
          </cell>
          <cell r="L426">
            <v>0</v>
          </cell>
          <cell r="M426">
            <v>6720</v>
          </cell>
          <cell r="N426">
            <v>6060</v>
          </cell>
          <cell r="O426">
            <v>4</v>
          </cell>
          <cell r="P426">
            <v>4</v>
          </cell>
          <cell r="Q426">
            <v>1</v>
          </cell>
          <cell r="R426">
            <v>10</v>
          </cell>
          <cell r="S426">
            <v>50</v>
          </cell>
          <cell r="T426">
            <v>29.761904761904763</v>
          </cell>
          <cell r="U426">
            <v>606</v>
          </cell>
          <cell r="V426">
            <v>119.04761904761905</v>
          </cell>
          <cell r="W426">
            <v>10</v>
          </cell>
          <cell r="X426">
            <v>97</v>
          </cell>
          <cell r="Y426">
            <v>18</v>
          </cell>
          <cell r="Z426">
            <v>0</v>
          </cell>
          <cell r="AA426" t="str">
            <v>9124300.png</v>
          </cell>
          <cell r="AB426">
            <v>5</v>
          </cell>
          <cell r="AC426">
            <v>974</v>
          </cell>
          <cell r="AD426">
            <v>7.0367869299363806</v>
          </cell>
        </row>
        <row r="427">
          <cell r="A427">
            <v>9124317</v>
          </cell>
          <cell r="B427" t="str">
            <v>裂空·斩第3段</v>
          </cell>
          <cell r="C427" t="str">
            <v>裂空·斩第3段</v>
          </cell>
          <cell r="D427">
            <v>1</v>
          </cell>
          <cell r="E427">
            <v>34</v>
          </cell>
          <cell r="F427" t="str">
            <v>第17级，共造成139.3%点伤害</v>
          </cell>
          <cell r="G427">
            <v>3</v>
          </cell>
          <cell r="H427">
            <v>3</v>
          </cell>
          <cell r="I427">
            <v>17</v>
          </cell>
          <cell r="J427">
            <v>2</v>
          </cell>
          <cell r="K427">
            <v>34.821428571428569</v>
          </cell>
          <cell r="L427">
            <v>0</v>
          </cell>
          <cell r="M427">
            <v>6640</v>
          </cell>
          <cell r="N427">
            <v>6960</v>
          </cell>
          <cell r="O427">
            <v>4</v>
          </cell>
          <cell r="P427">
            <v>4</v>
          </cell>
          <cell r="Q427">
            <v>1</v>
          </cell>
          <cell r="R427">
            <v>10</v>
          </cell>
          <cell r="S427">
            <v>50</v>
          </cell>
          <cell r="T427">
            <v>29.761904761904763</v>
          </cell>
          <cell r="U427">
            <v>696</v>
          </cell>
          <cell r="V427">
            <v>119.04761904761905</v>
          </cell>
          <cell r="W427">
            <v>10</v>
          </cell>
          <cell r="X427">
            <v>107</v>
          </cell>
          <cell r="Y427">
            <v>18</v>
          </cell>
          <cell r="Z427">
            <v>0</v>
          </cell>
          <cell r="AA427" t="str">
            <v>9124300.png</v>
          </cell>
          <cell r="AB427">
            <v>5</v>
          </cell>
          <cell r="AC427">
            <v>974</v>
          </cell>
          <cell r="AD427">
            <v>8.2616417152442487</v>
          </cell>
        </row>
        <row r="428">
          <cell r="A428">
            <v>9124318</v>
          </cell>
          <cell r="B428" t="str">
            <v>裂空·斩第3段</v>
          </cell>
          <cell r="C428" t="str">
            <v>裂空·斩第3段</v>
          </cell>
          <cell r="D428">
            <v>1</v>
          </cell>
          <cell r="E428">
            <v>35</v>
          </cell>
          <cell r="F428" t="str">
            <v>第18级，共造成140.5%点伤害</v>
          </cell>
          <cell r="G428">
            <v>3</v>
          </cell>
          <cell r="H428">
            <v>3</v>
          </cell>
          <cell r="I428">
            <v>18</v>
          </cell>
          <cell r="J428">
            <v>2</v>
          </cell>
          <cell r="K428">
            <v>35.11904761904762</v>
          </cell>
          <cell r="L428">
            <v>0</v>
          </cell>
          <cell r="M428">
            <v>6560</v>
          </cell>
          <cell r="N428">
            <v>8173</v>
          </cell>
          <cell r="O428">
            <v>4</v>
          </cell>
          <cell r="P428">
            <v>4</v>
          </cell>
          <cell r="Q428">
            <v>1</v>
          </cell>
          <cell r="R428">
            <v>10</v>
          </cell>
          <cell r="S428">
            <v>50</v>
          </cell>
          <cell r="T428">
            <v>29.761904761904763</v>
          </cell>
          <cell r="U428">
            <v>743</v>
          </cell>
          <cell r="V428">
            <v>119.04761904761905</v>
          </cell>
          <cell r="W428">
            <v>11</v>
          </cell>
          <cell r="X428">
            <v>118</v>
          </cell>
          <cell r="Y428">
            <v>18</v>
          </cell>
          <cell r="Z428">
            <v>5</v>
          </cell>
          <cell r="AA428" t="str">
            <v>9124300.png</v>
          </cell>
          <cell r="AB428">
            <v>5</v>
          </cell>
          <cell r="AC428">
            <v>974</v>
          </cell>
          <cell r="AD428">
            <v>9.6907932549269837</v>
          </cell>
        </row>
        <row r="429">
          <cell r="A429">
            <v>9124319</v>
          </cell>
          <cell r="B429" t="str">
            <v>裂空·斩第3段</v>
          </cell>
          <cell r="C429" t="str">
            <v>裂空·斩第3段</v>
          </cell>
          <cell r="D429">
            <v>1</v>
          </cell>
          <cell r="E429">
            <v>37</v>
          </cell>
          <cell r="F429" t="str">
            <v>第19级，共造成141.7%点伤害</v>
          </cell>
          <cell r="G429">
            <v>3</v>
          </cell>
          <cell r="H429">
            <v>3</v>
          </cell>
          <cell r="I429">
            <v>19</v>
          </cell>
          <cell r="J429">
            <v>2</v>
          </cell>
          <cell r="K429">
            <v>35.416666666666671</v>
          </cell>
          <cell r="L429">
            <v>0</v>
          </cell>
          <cell r="M429">
            <v>6480</v>
          </cell>
          <cell r="N429">
            <v>10092</v>
          </cell>
          <cell r="O429">
            <v>4</v>
          </cell>
          <cell r="P429">
            <v>4</v>
          </cell>
          <cell r="Q429">
            <v>1</v>
          </cell>
          <cell r="R429">
            <v>10</v>
          </cell>
          <cell r="S429">
            <v>50</v>
          </cell>
          <cell r="T429">
            <v>29.761904761904763</v>
          </cell>
          <cell r="U429">
            <v>841</v>
          </cell>
          <cell r="V429">
            <v>119.04761904761905</v>
          </cell>
          <cell r="W429">
            <v>12</v>
          </cell>
          <cell r="X429">
            <v>130</v>
          </cell>
          <cell r="Y429">
            <v>18</v>
          </cell>
          <cell r="Z429">
            <v>5</v>
          </cell>
          <cell r="AA429" t="str">
            <v>9124300.png</v>
          </cell>
          <cell r="AB429">
            <v>5</v>
          </cell>
          <cell r="AC429">
            <v>974</v>
          </cell>
          <cell r="AD429">
            <v>11.357335363185069</v>
          </cell>
        </row>
        <row r="430">
          <cell r="A430">
            <v>9124320</v>
          </cell>
          <cell r="B430" t="str">
            <v>裂空·斩第3段</v>
          </cell>
          <cell r="C430" t="str">
            <v>裂空·斩第3段</v>
          </cell>
          <cell r="D430">
            <v>1</v>
          </cell>
          <cell r="E430">
            <v>38</v>
          </cell>
          <cell r="F430" t="str">
            <v>第20级，共造成142.9%点伤害</v>
          </cell>
          <cell r="G430">
            <v>3</v>
          </cell>
          <cell r="H430">
            <v>3</v>
          </cell>
          <cell r="I430">
            <v>20</v>
          </cell>
          <cell r="J430">
            <v>2</v>
          </cell>
          <cell r="K430">
            <v>35.714285714285715</v>
          </cell>
          <cell r="L430">
            <v>0</v>
          </cell>
          <cell r="M430">
            <v>6400</v>
          </cell>
          <cell r="N430">
            <v>11596</v>
          </cell>
          <cell r="O430">
            <v>4</v>
          </cell>
          <cell r="P430">
            <v>4</v>
          </cell>
          <cell r="Q430">
            <v>1</v>
          </cell>
          <cell r="R430">
            <v>10</v>
          </cell>
          <cell r="S430">
            <v>50</v>
          </cell>
          <cell r="T430">
            <v>29.761904761904763</v>
          </cell>
          <cell r="U430">
            <v>892</v>
          </cell>
          <cell r="V430">
            <v>119.04761904761905</v>
          </cell>
          <cell r="W430">
            <v>13</v>
          </cell>
          <cell r="X430">
            <v>143</v>
          </cell>
          <cell r="Y430">
            <v>18</v>
          </cell>
          <cell r="Z430">
            <v>6</v>
          </cell>
          <cell r="AA430" t="str">
            <v>9124300.png</v>
          </cell>
          <cell r="AB430">
            <v>5</v>
          </cell>
          <cell r="AC430">
            <v>974</v>
          </cell>
          <cell r="AD430">
            <v>13.299609842480328</v>
          </cell>
        </row>
        <row r="431">
          <cell r="A431">
            <v>9124321</v>
          </cell>
          <cell r="B431" t="str">
            <v>裂空·斩第3段</v>
          </cell>
          <cell r="C431" t="str">
            <v>裂空·斩第3段</v>
          </cell>
          <cell r="D431">
            <v>1</v>
          </cell>
          <cell r="E431">
            <v>39</v>
          </cell>
          <cell r="F431" t="str">
            <v>第21级，共造成144%点伤害</v>
          </cell>
          <cell r="G431">
            <v>3</v>
          </cell>
          <cell r="H431">
            <v>3</v>
          </cell>
          <cell r="I431">
            <v>21</v>
          </cell>
          <cell r="J431">
            <v>2</v>
          </cell>
          <cell r="K431">
            <v>36.011904761904759</v>
          </cell>
          <cell r="L431">
            <v>0</v>
          </cell>
          <cell r="M431">
            <v>6320</v>
          </cell>
          <cell r="N431">
            <v>12272</v>
          </cell>
          <cell r="O431">
            <v>4</v>
          </cell>
          <cell r="P431">
            <v>4</v>
          </cell>
          <cell r="Q431">
            <v>1</v>
          </cell>
          <cell r="R431">
            <v>10</v>
          </cell>
          <cell r="S431">
            <v>50</v>
          </cell>
          <cell r="T431">
            <v>29.761904761904763</v>
          </cell>
          <cell r="U431">
            <v>944</v>
          </cell>
          <cell r="V431">
            <v>119.04761904761905</v>
          </cell>
          <cell r="W431">
            <v>13</v>
          </cell>
          <cell r="X431">
            <v>156</v>
          </cell>
          <cell r="Y431">
            <v>18</v>
          </cell>
          <cell r="Z431">
            <v>6</v>
          </cell>
          <cell r="AA431" t="str">
            <v>9124300.png</v>
          </cell>
          <cell r="AB431">
            <v>5</v>
          </cell>
          <cell r="AC431">
            <v>974</v>
          </cell>
          <cell r="AD431">
            <v>15.562025344899888</v>
          </cell>
        </row>
        <row r="432">
          <cell r="A432">
            <v>9124322</v>
          </cell>
          <cell r="B432" t="str">
            <v>裂空·斩第3段</v>
          </cell>
          <cell r="C432" t="str">
            <v>裂空·斩第3段</v>
          </cell>
          <cell r="D432">
            <v>1</v>
          </cell>
          <cell r="E432">
            <v>41</v>
          </cell>
          <cell r="F432" t="str">
            <v>第22级，共造成145.2%点伤害</v>
          </cell>
          <cell r="G432">
            <v>3</v>
          </cell>
          <cell r="H432">
            <v>3</v>
          </cell>
          <cell r="I432">
            <v>22</v>
          </cell>
          <cell r="J432">
            <v>2</v>
          </cell>
          <cell r="K432">
            <v>36.30952380952381</v>
          </cell>
          <cell r="L432">
            <v>0</v>
          </cell>
          <cell r="M432">
            <v>6240</v>
          </cell>
          <cell r="N432">
            <v>14742</v>
          </cell>
          <cell r="O432">
            <v>4</v>
          </cell>
          <cell r="P432">
            <v>4</v>
          </cell>
          <cell r="Q432">
            <v>1</v>
          </cell>
          <cell r="R432">
            <v>10</v>
          </cell>
          <cell r="S432">
            <v>50</v>
          </cell>
          <cell r="T432">
            <v>29.761904761904763</v>
          </cell>
          <cell r="U432">
            <v>1053</v>
          </cell>
          <cell r="V432">
            <v>119.04761904761905</v>
          </cell>
          <cell r="W432">
            <v>14</v>
          </cell>
          <cell r="X432">
            <v>170</v>
          </cell>
          <cell r="Y432">
            <v>18</v>
          </cell>
          <cell r="Z432">
            <v>6</v>
          </cell>
          <cell r="AA432" t="str">
            <v>9124300.png</v>
          </cell>
          <cell r="AB432">
            <v>5</v>
          </cell>
          <cell r="AC432">
            <v>974</v>
          </cell>
          <cell r="AD432">
            <v>18.19600238746251</v>
          </cell>
        </row>
        <row r="433">
          <cell r="A433">
            <v>9124323</v>
          </cell>
          <cell r="B433" t="str">
            <v>裂空·斩第3段</v>
          </cell>
          <cell r="C433" t="str">
            <v>裂空·斩第3段</v>
          </cell>
          <cell r="D433">
            <v>1</v>
          </cell>
          <cell r="E433">
            <v>42</v>
          </cell>
          <cell r="F433" t="str">
            <v>第23级，共造成146.4%点伤害</v>
          </cell>
          <cell r="G433">
            <v>3</v>
          </cell>
          <cell r="H433">
            <v>3</v>
          </cell>
          <cell r="I433">
            <v>23</v>
          </cell>
          <cell r="J433">
            <v>2</v>
          </cell>
          <cell r="K433">
            <v>36.607142857142861</v>
          </cell>
          <cell r="L433">
            <v>0</v>
          </cell>
          <cell r="M433">
            <v>6160</v>
          </cell>
          <cell r="N433">
            <v>16650</v>
          </cell>
          <cell r="O433">
            <v>4</v>
          </cell>
          <cell r="P433">
            <v>4</v>
          </cell>
          <cell r="Q433">
            <v>1</v>
          </cell>
          <cell r="R433">
            <v>10</v>
          </cell>
          <cell r="S433">
            <v>50</v>
          </cell>
          <cell r="T433">
            <v>29.761904761904763</v>
          </cell>
          <cell r="U433">
            <v>1110</v>
          </cell>
          <cell r="V433">
            <v>119.04761904761905</v>
          </cell>
          <cell r="W433">
            <v>15</v>
          </cell>
          <cell r="X433">
            <v>185</v>
          </cell>
          <cell r="Y433">
            <v>18</v>
          </cell>
          <cell r="Z433">
            <v>6</v>
          </cell>
          <cell r="AA433" t="str">
            <v>9124300.png</v>
          </cell>
          <cell r="AB433">
            <v>5</v>
          </cell>
          <cell r="AC433">
            <v>974</v>
          </cell>
          <cell r="AD433">
            <v>21.261063758068786</v>
          </cell>
        </row>
        <row r="434">
          <cell r="A434">
            <v>9124324</v>
          </cell>
          <cell r="B434" t="str">
            <v>裂空·斩第3段</v>
          </cell>
          <cell r="C434" t="str">
            <v>裂空·斩第3段</v>
          </cell>
          <cell r="D434">
            <v>1</v>
          </cell>
          <cell r="E434">
            <v>44</v>
          </cell>
          <cell r="F434" t="str">
            <v>第24级，共造成147.6%点伤害</v>
          </cell>
          <cell r="G434">
            <v>3</v>
          </cell>
          <cell r="H434">
            <v>3</v>
          </cell>
          <cell r="I434">
            <v>24</v>
          </cell>
          <cell r="J434">
            <v>2</v>
          </cell>
          <cell r="K434">
            <v>36.904761904761905</v>
          </cell>
          <cell r="L434">
            <v>0</v>
          </cell>
          <cell r="M434">
            <v>6080</v>
          </cell>
          <cell r="N434">
            <v>19616</v>
          </cell>
          <cell r="O434">
            <v>4</v>
          </cell>
          <cell r="P434">
            <v>4</v>
          </cell>
          <cell r="Q434">
            <v>1</v>
          </cell>
          <cell r="R434">
            <v>10</v>
          </cell>
          <cell r="S434">
            <v>50</v>
          </cell>
          <cell r="T434">
            <v>29.761904761904763</v>
          </cell>
          <cell r="U434">
            <v>1226</v>
          </cell>
          <cell r="V434">
            <v>119.04761904761905</v>
          </cell>
          <cell r="W434">
            <v>16</v>
          </cell>
          <cell r="X434">
            <v>201</v>
          </cell>
          <cell r="Y434">
            <v>18</v>
          </cell>
          <cell r="Z434">
            <v>7</v>
          </cell>
          <cell r="AA434" t="str">
            <v>9124300.png</v>
          </cell>
          <cell r="AB434">
            <v>5</v>
          </cell>
          <cell r="AC434">
            <v>974</v>
          </cell>
          <cell r="AD434">
            <v>24.826092457400648</v>
          </cell>
        </row>
        <row r="435">
          <cell r="A435">
            <v>9124325</v>
          </cell>
          <cell r="B435" t="str">
            <v>裂空·斩第3段</v>
          </cell>
          <cell r="C435" t="str">
            <v>裂空·斩第3段</v>
          </cell>
          <cell r="D435">
            <v>1</v>
          </cell>
          <cell r="E435">
            <v>45</v>
          </cell>
          <cell r="F435" t="str">
            <v>第25级，共造成148.8%点伤害</v>
          </cell>
          <cell r="G435">
            <v>3</v>
          </cell>
          <cell r="H435">
            <v>3</v>
          </cell>
          <cell r="I435">
            <v>25</v>
          </cell>
          <cell r="J435">
            <v>2</v>
          </cell>
          <cell r="K435">
            <v>37.202380952380956</v>
          </cell>
          <cell r="L435">
            <v>0</v>
          </cell>
          <cell r="M435">
            <v>6000</v>
          </cell>
          <cell r="N435">
            <v>23166</v>
          </cell>
          <cell r="O435">
            <v>4</v>
          </cell>
          <cell r="P435">
            <v>4</v>
          </cell>
          <cell r="Q435">
            <v>1</v>
          </cell>
          <cell r="R435">
            <v>10</v>
          </cell>
          <cell r="S435">
            <v>50</v>
          </cell>
          <cell r="T435">
            <v>29.761904761904763</v>
          </cell>
          <cell r="U435">
            <v>1287</v>
          </cell>
          <cell r="V435">
            <v>119.04761904761905</v>
          </cell>
          <cell r="W435">
            <v>18</v>
          </cell>
          <cell r="X435">
            <v>219</v>
          </cell>
          <cell r="Y435">
            <v>18</v>
          </cell>
          <cell r="Z435">
            <v>8</v>
          </cell>
          <cell r="AA435" t="str">
            <v>9124300.png</v>
          </cell>
          <cell r="AB435">
            <v>5</v>
          </cell>
          <cell r="AC435">
            <v>974</v>
          </cell>
          <cell r="AD435">
            <v>28.970782667351624</v>
          </cell>
        </row>
        <row r="436">
          <cell r="A436">
            <v>9124326</v>
          </cell>
          <cell r="B436" t="str">
            <v>裂空·斩第3段</v>
          </cell>
          <cell r="C436" t="str">
            <v>裂空·斩第3段</v>
          </cell>
          <cell r="D436">
            <v>1</v>
          </cell>
          <cell r="E436">
            <v>46</v>
          </cell>
          <cell r="F436" t="str">
            <v>第26级，共造成150%点伤害</v>
          </cell>
          <cell r="G436">
            <v>3</v>
          </cell>
          <cell r="H436">
            <v>3</v>
          </cell>
          <cell r="I436">
            <v>26</v>
          </cell>
          <cell r="J436">
            <v>2</v>
          </cell>
          <cell r="K436">
            <v>37.5</v>
          </cell>
          <cell r="L436">
            <v>0</v>
          </cell>
          <cell r="M436">
            <v>5920</v>
          </cell>
          <cell r="N436">
            <v>25631</v>
          </cell>
          <cell r="O436">
            <v>4</v>
          </cell>
          <cell r="P436">
            <v>4</v>
          </cell>
          <cell r="Q436">
            <v>1</v>
          </cell>
          <cell r="R436">
            <v>10</v>
          </cell>
          <cell r="S436">
            <v>50</v>
          </cell>
          <cell r="T436">
            <v>29.761904761904763</v>
          </cell>
          <cell r="U436">
            <v>1349</v>
          </cell>
          <cell r="V436">
            <v>119.04761904761905</v>
          </cell>
          <cell r="W436">
            <v>19</v>
          </cell>
          <cell r="X436">
            <v>238</v>
          </cell>
          <cell r="Y436">
            <v>18</v>
          </cell>
          <cell r="Z436">
            <v>8</v>
          </cell>
          <cell r="AA436" t="str">
            <v>9124300.png</v>
          </cell>
          <cell r="AB436">
            <v>5</v>
          </cell>
          <cell r="AC436">
            <v>974</v>
          </cell>
          <cell r="AD436">
            <v>33.787313083683465</v>
          </cell>
        </row>
        <row r="437">
          <cell r="A437">
            <v>9124327</v>
          </cell>
          <cell r="B437" t="str">
            <v>裂空·斩第3段</v>
          </cell>
          <cell r="C437" t="str">
            <v>裂空·斩第3段</v>
          </cell>
          <cell r="D437">
            <v>1</v>
          </cell>
          <cell r="E437">
            <v>48</v>
          </cell>
          <cell r="F437" t="str">
            <v>第27级，共造成151.2%点伤害</v>
          </cell>
          <cell r="G437">
            <v>3</v>
          </cell>
          <cell r="H437">
            <v>3</v>
          </cell>
          <cell r="I437">
            <v>27</v>
          </cell>
          <cell r="J437">
            <v>2</v>
          </cell>
          <cell r="K437">
            <v>37.797619047619051</v>
          </cell>
          <cell r="L437">
            <v>0</v>
          </cell>
          <cell r="M437">
            <v>5840</v>
          </cell>
          <cell r="N437">
            <v>29540</v>
          </cell>
          <cell r="O437">
            <v>4</v>
          </cell>
          <cell r="P437">
            <v>4</v>
          </cell>
          <cell r="Q437">
            <v>1</v>
          </cell>
          <cell r="R437">
            <v>10</v>
          </cell>
          <cell r="S437">
            <v>50</v>
          </cell>
          <cell r="T437">
            <v>29.761904761904763</v>
          </cell>
          <cell r="U437">
            <v>1477</v>
          </cell>
          <cell r="V437">
            <v>119.04761904761905</v>
          </cell>
          <cell r="W437">
            <v>20</v>
          </cell>
          <cell r="X437">
            <v>258</v>
          </cell>
          <cell r="Y437">
            <v>18</v>
          </cell>
          <cell r="Z437">
            <v>8</v>
          </cell>
          <cell r="AA437" t="str">
            <v>9124300.png</v>
          </cell>
          <cell r="AB437">
            <v>5</v>
          </cell>
          <cell r="AC437">
            <v>974</v>
          </cell>
          <cell r="AD437">
            <v>39.382276374395779</v>
          </cell>
        </row>
        <row r="438">
          <cell r="A438">
            <v>9124328</v>
          </cell>
          <cell r="B438" t="str">
            <v>裂空·斩第3段</v>
          </cell>
          <cell r="C438" t="str">
            <v>裂空·斩第3段</v>
          </cell>
          <cell r="D438">
            <v>1</v>
          </cell>
          <cell r="E438">
            <v>49</v>
          </cell>
          <cell r="F438" t="str">
            <v>第28级，共造成152.4%点伤害</v>
          </cell>
          <cell r="G438">
            <v>3</v>
          </cell>
          <cell r="H438">
            <v>3</v>
          </cell>
          <cell r="I438">
            <v>28</v>
          </cell>
          <cell r="J438">
            <v>2</v>
          </cell>
          <cell r="K438">
            <v>38.095238095238095</v>
          </cell>
          <cell r="L438">
            <v>0</v>
          </cell>
          <cell r="M438">
            <v>5760</v>
          </cell>
          <cell r="N438">
            <v>32403</v>
          </cell>
          <cell r="O438">
            <v>4</v>
          </cell>
          <cell r="P438">
            <v>4</v>
          </cell>
          <cell r="Q438">
            <v>1</v>
          </cell>
          <cell r="R438">
            <v>10</v>
          </cell>
          <cell r="S438">
            <v>50</v>
          </cell>
          <cell r="T438">
            <v>29.761904761904763</v>
          </cell>
          <cell r="U438">
            <v>1543</v>
          </cell>
          <cell r="V438">
            <v>119.04761904761905</v>
          </cell>
          <cell r="W438">
            <v>21</v>
          </cell>
          <cell r="X438">
            <v>279</v>
          </cell>
          <cell r="Y438">
            <v>18</v>
          </cell>
          <cell r="Z438">
            <v>9</v>
          </cell>
          <cell r="AA438" t="str">
            <v>9124300.png</v>
          </cell>
          <cell r="AB438">
            <v>5</v>
          </cell>
          <cell r="AC438">
            <v>974</v>
          </cell>
          <cell r="AD438">
            <v>45.878903611700046</v>
          </cell>
        </row>
        <row r="439">
          <cell r="A439">
            <v>9124329</v>
          </cell>
          <cell r="B439" t="str">
            <v>裂空·斩第3段</v>
          </cell>
          <cell r="C439" t="str">
            <v>裂空·斩第3段</v>
          </cell>
          <cell r="D439">
            <v>1</v>
          </cell>
          <cell r="E439">
            <v>51</v>
          </cell>
          <cell r="F439" t="str">
            <v>第29级，共造成153.6%点伤害</v>
          </cell>
          <cell r="G439">
            <v>3</v>
          </cell>
          <cell r="H439">
            <v>3</v>
          </cell>
          <cell r="I439">
            <v>29</v>
          </cell>
          <cell r="J439">
            <v>2</v>
          </cell>
          <cell r="K439">
            <v>38.392857142857146</v>
          </cell>
          <cell r="L439">
            <v>0</v>
          </cell>
          <cell r="M439">
            <v>5680</v>
          </cell>
          <cell r="N439">
            <v>38617</v>
          </cell>
          <cell r="O439">
            <v>4</v>
          </cell>
          <cell r="P439">
            <v>4</v>
          </cell>
          <cell r="Q439">
            <v>1</v>
          </cell>
          <cell r="R439">
            <v>10</v>
          </cell>
          <cell r="S439">
            <v>50</v>
          </cell>
          <cell r="T439">
            <v>29.761904761904763</v>
          </cell>
          <cell r="U439">
            <v>1679</v>
          </cell>
          <cell r="V439">
            <v>119.04761904761905</v>
          </cell>
          <cell r="W439">
            <v>23</v>
          </cell>
          <cell r="X439">
            <v>302</v>
          </cell>
          <cell r="Y439">
            <v>18</v>
          </cell>
          <cell r="Z439">
            <v>10</v>
          </cell>
          <cell r="AA439" t="str">
            <v>9124300.png</v>
          </cell>
          <cell r="AB439">
            <v>5</v>
          </cell>
          <cell r="AC439">
            <v>974</v>
          </cell>
          <cell r="AD439">
            <v>53.41962837320149</v>
          </cell>
        </row>
        <row r="440">
          <cell r="A440">
            <v>9124330</v>
          </cell>
          <cell r="B440" t="str">
            <v>裂空·斩第3段</v>
          </cell>
          <cell r="C440" t="str">
            <v>裂空·斩第3段</v>
          </cell>
          <cell r="D440">
            <v>1</v>
          </cell>
          <cell r="E440">
            <v>52</v>
          </cell>
          <cell r="F440" t="str">
            <v>第30级，共造成154.8%点伤害</v>
          </cell>
          <cell r="G440">
            <v>3</v>
          </cell>
          <cell r="H440">
            <v>3</v>
          </cell>
          <cell r="I440">
            <v>30</v>
          </cell>
          <cell r="J440">
            <v>2</v>
          </cell>
          <cell r="K440">
            <v>38.69047619047619</v>
          </cell>
          <cell r="L440">
            <v>0</v>
          </cell>
          <cell r="M440">
            <v>5600</v>
          </cell>
          <cell r="N440">
            <v>43725</v>
          </cell>
          <cell r="O440">
            <v>4</v>
          </cell>
          <cell r="P440">
            <v>4</v>
          </cell>
          <cell r="Q440">
            <v>1</v>
          </cell>
          <cell r="R440">
            <v>10</v>
          </cell>
          <cell r="S440">
            <v>50</v>
          </cell>
          <cell r="T440">
            <v>29.761904761904763</v>
          </cell>
          <cell r="U440">
            <v>1749</v>
          </cell>
          <cell r="V440">
            <v>119.04761904761905</v>
          </cell>
          <cell r="W440">
            <v>25</v>
          </cell>
          <cell r="X440">
            <v>327</v>
          </cell>
          <cell r="Y440">
            <v>18</v>
          </cell>
          <cell r="Z440">
            <v>10</v>
          </cell>
          <cell r="AA440" t="str">
            <v>9124300.png</v>
          </cell>
          <cell r="AB440">
            <v>5</v>
          </cell>
          <cell r="AC440">
            <v>974</v>
          </cell>
          <cell r="AD440">
            <v>62.16904193021287</v>
          </cell>
        </row>
        <row r="441">
          <cell r="A441">
            <v>9124331</v>
          </cell>
          <cell r="B441" t="str">
            <v>裂空·斩第3段</v>
          </cell>
          <cell r="C441" t="str">
            <v>裂空·斩第3段</v>
          </cell>
          <cell r="D441">
            <v>1</v>
          </cell>
          <cell r="E441">
            <v>53</v>
          </cell>
          <cell r="F441" t="str">
            <v>第31级，共造成156%点伤害</v>
          </cell>
          <cell r="G441">
            <v>3</v>
          </cell>
          <cell r="H441">
            <v>3</v>
          </cell>
          <cell r="I441">
            <v>31</v>
          </cell>
          <cell r="J441">
            <v>2</v>
          </cell>
          <cell r="K441">
            <v>38.988095238095241</v>
          </cell>
          <cell r="L441">
            <v>0</v>
          </cell>
          <cell r="M441">
            <v>5520</v>
          </cell>
          <cell r="N441">
            <v>47320</v>
          </cell>
          <cell r="O441">
            <v>4</v>
          </cell>
          <cell r="P441">
            <v>4</v>
          </cell>
          <cell r="Q441">
            <v>1</v>
          </cell>
          <cell r="R441">
            <v>10</v>
          </cell>
          <cell r="S441">
            <v>50</v>
          </cell>
          <cell r="T441">
            <v>29.761904761904763</v>
          </cell>
          <cell r="U441">
            <v>1820</v>
          </cell>
          <cell r="V441">
            <v>119.04761904761905</v>
          </cell>
          <cell r="W441">
            <v>26</v>
          </cell>
          <cell r="X441">
            <v>353</v>
          </cell>
          <cell r="Y441">
            <v>18</v>
          </cell>
          <cell r="Z441">
            <v>11</v>
          </cell>
          <cell r="AA441" t="str">
            <v>9124300.png</v>
          </cell>
          <cell r="AB441">
            <v>5</v>
          </cell>
          <cell r="AC441">
            <v>974</v>
          </cell>
          <cell r="AD441">
            <v>72.317298668155971</v>
          </cell>
        </row>
        <row r="442">
          <cell r="A442">
            <v>9124332</v>
          </cell>
          <cell r="B442" t="str">
            <v>裂空·斩第3段</v>
          </cell>
          <cell r="C442" t="str">
            <v>裂空·斩第3段</v>
          </cell>
          <cell r="D442">
            <v>1</v>
          </cell>
          <cell r="E442">
            <v>55</v>
          </cell>
          <cell r="F442" t="str">
            <v>第32级，共造成157.1%点伤害</v>
          </cell>
          <cell r="G442">
            <v>3</v>
          </cell>
          <cell r="H442">
            <v>3</v>
          </cell>
          <cell r="I442">
            <v>32</v>
          </cell>
          <cell r="J442">
            <v>2</v>
          </cell>
          <cell r="K442">
            <v>39.285714285714285</v>
          </cell>
          <cell r="L442">
            <v>0</v>
          </cell>
          <cell r="M442">
            <v>5440</v>
          </cell>
          <cell r="N442">
            <v>55076</v>
          </cell>
          <cell r="O442">
            <v>4</v>
          </cell>
          <cell r="P442">
            <v>4</v>
          </cell>
          <cell r="Q442">
            <v>1</v>
          </cell>
          <cell r="R442">
            <v>10</v>
          </cell>
          <cell r="S442">
            <v>50</v>
          </cell>
          <cell r="T442">
            <v>29.761904761904763</v>
          </cell>
          <cell r="U442">
            <v>1967</v>
          </cell>
          <cell r="V442">
            <v>119.04761904761905</v>
          </cell>
          <cell r="W442">
            <v>28</v>
          </cell>
          <cell r="X442">
            <v>381</v>
          </cell>
          <cell r="Y442">
            <v>18</v>
          </cell>
          <cell r="Z442">
            <v>12</v>
          </cell>
          <cell r="AA442" t="str">
            <v>9124300.png</v>
          </cell>
          <cell r="AB442">
            <v>5</v>
          </cell>
          <cell r="AC442">
            <v>974</v>
          </cell>
          <cell r="AD442">
            <v>84.084039765094801</v>
          </cell>
        </row>
        <row r="443">
          <cell r="A443">
            <v>9124333</v>
          </cell>
          <cell r="B443" t="str">
            <v>裂空·斩第3段</v>
          </cell>
          <cell r="C443" t="str">
            <v>裂空·斩第3段</v>
          </cell>
          <cell r="D443">
            <v>1</v>
          </cell>
          <cell r="E443">
            <v>56</v>
          </cell>
          <cell r="F443" t="str">
            <v>第33级，共造成158.3%点伤害</v>
          </cell>
          <cell r="G443">
            <v>3</v>
          </cell>
          <cell r="H443">
            <v>3</v>
          </cell>
          <cell r="I443">
            <v>33</v>
          </cell>
          <cell r="J443">
            <v>2</v>
          </cell>
          <cell r="K443">
            <v>39.583333333333336</v>
          </cell>
          <cell r="L443">
            <v>0</v>
          </cell>
          <cell r="M443">
            <v>5360</v>
          </cell>
          <cell r="N443">
            <v>61260</v>
          </cell>
          <cell r="O443">
            <v>4</v>
          </cell>
          <cell r="P443">
            <v>4</v>
          </cell>
          <cell r="Q443">
            <v>1</v>
          </cell>
          <cell r="R443">
            <v>10</v>
          </cell>
          <cell r="S443">
            <v>50</v>
          </cell>
          <cell r="T443">
            <v>29.761904761904763</v>
          </cell>
          <cell r="U443">
            <v>2042</v>
          </cell>
          <cell r="V443">
            <v>119.04761904761905</v>
          </cell>
          <cell r="W443">
            <v>30</v>
          </cell>
          <cell r="X443">
            <v>411</v>
          </cell>
          <cell r="Y443">
            <v>18</v>
          </cell>
          <cell r="Z443">
            <v>12</v>
          </cell>
          <cell r="AA443" t="str">
            <v>9124300.png</v>
          </cell>
          <cell r="AB443">
            <v>5</v>
          </cell>
          <cell r="AC443">
            <v>974</v>
          </cell>
          <cell r="AD443">
            <v>97.722913361046224</v>
          </cell>
        </row>
        <row r="444">
          <cell r="A444">
            <v>9124334</v>
          </cell>
          <cell r="B444" t="str">
            <v>裂空·斩第3段</v>
          </cell>
          <cell r="C444" t="str">
            <v>裂空·斩第3段</v>
          </cell>
          <cell r="D444">
            <v>1</v>
          </cell>
          <cell r="E444">
            <v>58</v>
          </cell>
          <cell r="F444" t="str">
            <v>第34级，共造成159.5%点伤害</v>
          </cell>
          <cell r="G444">
            <v>3</v>
          </cell>
          <cell r="H444">
            <v>3</v>
          </cell>
          <cell r="I444">
            <v>34</v>
          </cell>
          <cell r="J444">
            <v>2</v>
          </cell>
          <cell r="K444">
            <v>39.88095238095238</v>
          </cell>
          <cell r="L444">
            <v>0</v>
          </cell>
          <cell r="M444">
            <v>5280</v>
          </cell>
          <cell r="N444">
            <v>70336</v>
          </cell>
          <cell r="O444">
            <v>4</v>
          </cell>
          <cell r="P444">
            <v>4</v>
          </cell>
          <cell r="Q444">
            <v>1</v>
          </cell>
          <cell r="R444">
            <v>10</v>
          </cell>
          <cell r="S444">
            <v>50</v>
          </cell>
          <cell r="T444">
            <v>29.761904761904763</v>
          </cell>
          <cell r="U444">
            <v>2198</v>
          </cell>
          <cell r="V444">
            <v>119.04761904761905</v>
          </cell>
          <cell r="W444">
            <v>32</v>
          </cell>
          <cell r="X444">
            <v>443</v>
          </cell>
          <cell r="Y444">
            <v>18</v>
          </cell>
          <cell r="Z444">
            <v>13</v>
          </cell>
          <cell r="AA444" t="str">
            <v>9124300.png</v>
          </cell>
          <cell r="AB444">
            <v>5</v>
          </cell>
          <cell r="AC444">
            <v>974</v>
          </cell>
          <cell r="AD444">
            <v>113.52678117962634</v>
          </cell>
        </row>
        <row r="445">
          <cell r="A445">
            <v>9124335</v>
          </cell>
          <cell r="B445" t="str">
            <v>裂空·斩第3段</v>
          </cell>
          <cell r="C445" t="str">
            <v>裂空·斩第3段</v>
          </cell>
          <cell r="D445">
            <v>1</v>
          </cell>
          <cell r="E445">
            <v>59</v>
          </cell>
          <cell r="F445" t="str">
            <v>第35级，共造成160.7%点伤害</v>
          </cell>
          <cell r="G445">
            <v>3</v>
          </cell>
          <cell r="H445">
            <v>3</v>
          </cell>
          <cell r="I445">
            <v>35</v>
          </cell>
          <cell r="J445">
            <v>2</v>
          </cell>
          <cell r="K445">
            <v>40.178571428571431</v>
          </cell>
          <cell r="L445">
            <v>0</v>
          </cell>
          <cell r="M445">
            <v>5200</v>
          </cell>
          <cell r="N445">
            <v>77418</v>
          </cell>
          <cell r="O445">
            <v>4</v>
          </cell>
          <cell r="P445">
            <v>4</v>
          </cell>
          <cell r="Q445">
            <v>1</v>
          </cell>
          <cell r="R445">
            <v>10</v>
          </cell>
          <cell r="S445">
            <v>50</v>
          </cell>
          <cell r="T445">
            <v>29.761904761904763</v>
          </cell>
          <cell r="U445">
            <v>2277</v>
          </cell>
          <cell r="V445">
            <v>119.04761904761905</v>
          </cell>
          <cell r="W445">
            <v>34</v>
          </cell>
          <cell r="X445">
            <v>477</v>
          </cell>
          <cell r="Y445">
            <v>18</v>
          </cell>
          <cell r="Z445">
            <v>14</v>
          </cell>
          <cell r="AA445" t="str">
            <v>9124300.png</v>
          </cell>
          <cell r="AB445">
            <v>5</v>
          </cell>
          <cell r="AC445">
            <v>974</v>
          </cell>
          <cell r="AD445">
            <v>131.8337150407161</v>
          </cell>
        </row>
        <row r="446">
          <cell r="A446">
            <v>9124336</v>
          </cell>
          <cell r="B446" t="str">
            <v>裂空·斩第3段</v>
          </cell>
          <cell r="C446" t="str">
            <v>裂空·斩第3段</v>
          </cell>
          <cell r="D446">
            <v>1</v>
          </cell>
          <cell r="E446">
            <v>60</v>
          </cell>
          <cell r="F446" t="str">
            <v>第36级，共造成161.9%点伤害</v>
          </cell>
          <cell r="G446">
            <v>3</v>
          </cell>
          <cell r="H446">
            <v>3</v>
          </cell>
          <cell r="I446">
            <v>36</v>
          </cell>
          <cell r="J446">
            <v>2</v>
          </cell>
          <cell r="K446">
            <v>40.476190476190474</v>
          </cell>
          <cell r="L446">
            <v>0</v>
          </cell>
          <cell r="M446">
            <v>5120</v>
          </cell>
          <cell r="N446">
            <v>87246</v>
          </cell>
          <cell r="O446">
            <v>4</v>
          </cell>
          <cell r="P446">
            <v>4</v>
          </cell>
          <cell r="Q446">
            <v>1</v>
          </cell>
          <cell r="R446">
            <v>10</v>
          </cell>
          <cell r="S446">
            <v>50</v>
          </cell>
          <cell r="T446">
            <v>29.761904761904763</v>
          </cell>
          <cell r="U446">
            <v>2358</v>
          </cell>
          <cell r="V446">
            <v>119.04761904761905</v>
          </cell>
          <cell r="W446">
            <v>37</v>
          </cell>
          <cell r="X446">
            <v>514</v>
          </cell>
          <cell r="Y446">
            <v>18</v>
          </cell>
          <cell r="Z446">
            <v>15</v>
          </cell>
          <cell r="AA446" t="str">
            <v>9124300.png</v>
          </cell>
          <cell r="AB446">
            <v>5</v>
          </cell>
          <cell r="AC446">
            <v>974</v>
          </cell>
          <cell r="AD446">
            <v>153.03390218742106</v>
          </cell>
        </row>
        <row r="447">
          <cell r="A447">
            <v>9124337</v>
          </cell>
          <cell r="B447" t="str">
            <v>裂空·斩第3段</v>
          </cell>
          <cell r="C447" t="str">
            <v>裂空·斩第3段</v>
          </cell>
          <cell r="D447">
            <v>1</v>
          </cell>
          <cell r="E447">
            <v>62</v>
          </cell>
          <cell r="F447" t="str">
            <v>第37级，共造成163.1%点伤害</v>
          </cell>
          <cell r="G447">
            <v>3</v>
          </cell>
          <cell r="H447">
            <v>3</v>
          </cell>
          <cell r="I447">
            <v>37</v>
          </cell>
          <cell r="J447">
            <v>2</v>
          </cell>
          <cell r="K447">
            <v>40.773809523809526</v>
          </cell>
          <cell r="L447">
            <v>0</v>
          </cell>
          <cell r="M447">
            <v>5040</v>
          </cell>
          <cell r="N447">
            <v>98436</v>
          </cell>
          <cell r="O447">
            <v>4</v>
          </cell>
          <cell r="P447">
            <v>4</v>
          </cell>
          <cell r="Q447">
            <v>1</v>
          </cell>
          <cell r="R447">
            <v>10</v>
          </cell>
          <cell r="S447">
            <v>50</v>
          </cell>
          <cell r="T447">
            <v>29.761904761904763</v>
          </cell>
          <cell r="U447">
            <v>2524</v>
          </cell>
          <cell r="V447">
            <v>119.04761904761905</v>
          </cell>
          <cell r="W447">
            <v>39</v>
          </cell>
          <cell r="X447">
            <v>553</v>
          </cell>
          <cell r="Y447">
            <v>18</v>
          </cell>
          <cell r="Z447">
            <v>16</v>
          </cell>
          <cell r="AA447" t="str">
            <v>9124300.png</v>
          </cell>
          <cell r="AB447">
            <v>5</v>
          </cell>
          <cell r="AC447">
            <v>974</v>
          </cell>
          <cell r="AD447">
            <v>177.57759614021001</v>
          </cell>
        </row>
        <row r="448">
          <cell r="A448">
            <v>9124338</v>
          </cell>
          <cell r="B448" t="str">
            <v>裂空·斩第3段</v>
          </cell>
          <cell r="C448" t="str">
            <v>裂空·斩第3段</v>
          </cell>
          <cell r="D448">
            <v>1</v>
          </cell>
          <cell r="E448">
            <v>63</v>
          </cell>
          <cell r="F448" t="str">
            <v>第38级，共造成164.3%点伤害</v>
          </cell>
          <cell r="G448">
            <v>3</v>
          </cell>
          <cell r="H448">
            <v>3</v>
          </cell>
          <cell r="I448">
            <v>38</v>
          </cell>
          <cell r="J448">
            <v>2</v>
          </cell>
          <cell r="K448">
            <v>41.071428571428569</v>
          </cell>
          <cell r="L448">
            <v>0</v>
          </cell>
          <cell r="M448">
            <v>4960</v>
          </cell>
          <cell r="N448">
            <v>109578</v>
          </cell>
          <cell r="O448">
            <v>4</v>
          </cell>
          <cell r="P448">
            <v>4</v>
          </cell>
          <cell r="Q448">
            <v>1</v>
          </cell>
          <cell r="R448">
            <v>10</v>
          </cell>
          <cell r="S448">
            <v>50</v>
          </cell>
          <cell r="T448">
            <v>29.761904761904763</v>
          </cell>
          <cell r="U448">
            <v>2609</v>
          </cell>
          <cell r="V448">
            <v>119.04761904761905</v>
          </cell>
          <cell r="W448">
            <v>42</v>
          </cell>
          <cell r="X448">
            <v>595</v>
          </cell>
          <cell r="Y448">
            <v>18</v>
          </cell>
          <cell r="Z448">
            <v>17</v>
          </cell>
          <cell r="AA448" t="str">
            <v>9124300.png</v>
          </cell>
          <cell r="AB448">
            <v>5</v>
          </cell>
          <cell r="AC448">
            <v>974</v>
          </cell>
          <cell r="AD448">
            <v>205.98427022719392</v>
          </cell>
        </row>
        <row r="449">
          <cell r="A449">
            <v>9124339</v>
          </cell>
          <cell r="B449" t="str">
            <v>裂空·斩第3段</v>
          </cell>
          <cell r="C449" t="str">
            <v>裂空·斩第3段</v>
          </cell>
          <cell r="D449">
            <v>1</v>
          </cell>
          <cell r="E449">
            <v>65</v>
          </cell>
          <cell r="F449" t="str">
            <v>第39级，共造成165.5%点伤害</v>
          </cell>
          <cell r="G449">
            <v>3</v>
          </cell>
          <cell r="H449">
            <v>3</v>
          </cell>
          <cell r="I449">
            <v>39</v>
          </cell>
          <cell r="J449">
            <v>2</v>
          </cell>
          <cell r="K449">
            <v>41.36904761904762</v>
          </cell>
          <cell r="L449">
            <v>0</v>
          </cell>
          <cell r="M449">
            <v>4880</v>
          </cell>
          <cell r="N449">
            <v>125235</v>
          </cell>
          <cell r="O449">
            <v>4</v>
          </cell>
          <cell r="P449">
            <v>4</v>
          </cell>
          <cell r="Q449">
            <v>1</v>
          </cell>
          <cell r="R449">
            <v>10</v>
          </cell>
          <cell r="S449">
            <v>50</v>
          </cell>
          <cell r="T449">
            <v>29.761904761904763</v>
          </cell>
          <cell r="U449">
            <v>2783</v>
          </cell>
          <cell r="V449">
            <v>119.04761904761905</v>
          </cell>
          <cell r="W449">
            <v>45</v>
          </cell>
          <cell r="X449">
            <v>640</v>
          </cell>
          <cell r="Y449">
            <v>18</v>
          </cell>
          <cell r="Z449">
            <v>18</v>
          </cell>
          <cell r="AA449" t="str">
            <v>9124300.png</v>
          </cell>
          <cell r="AB449">
            <v>5</v>
          </cell>
          <cell r="AC449">
            <v>974</v>
          </cell>
          <cell r="AD449">
            <v>238.85315441388576</v>
          </cell>
        </row>
        <row r="450">
          <cell r="A450">
            <v>9124340</v>
          </cell>
          <cell r="B450" t="str">
            <v>裂空·斩第3段</v>
          </cell>
          <cell r="C450" t="str">
            <v>裂空·斩第3段</v>
          </cell>
          <cell r="D450">
            <v>1</v>
          </cell>
          <cell r="E450">
            <v>66</v>
          </cell>
          <cell r="F450" t="str">
            <v>第40级，共造成166.7%点伤害</v>
          </cell>
          <cell r="G450">
            <v>3</v>
          </cell>
          <cell r="H450">
            <v>3</v>
          </cell>
          <cell r="I450">
            <v>40</v>
          </cell>
          <cell r="J450">
            <v>2</v>
          </cell>
          <cell r="K450">
            <v>41.666666666666671</v>
          </cell>
          <cell r="L450">
            <v>0</v>
          </cell>
          <cell r="M450">
            <v>4800</v>
          </cell>
          <cell r="N450">
            <v>137856</v>
          </cell>
          <cell r="O450">
            <v>4</v>
          </cell>
          <cell r="P450">
            <v>4</v>
          </cell>
          <cell r="Q450">
            <v>1</v>
          </cell>
          <cell r="R450">
            <v>10</v>
          </cell>
          <cell r="S450">
            <v>50</v>
          </cell>
          <cell r="T450">
            <v>29.761904761904763</v>
          </cell>
          <cell r="U450">
            <v>2872</v>
          </cell>
          <cell r="V450">
            <v>119.04761904761905</v>
          </cell>
          <cell r="W450">
            <v>48</v>
          </cell>
          <cell r="X450">
            <v>688</v>
          </cell>
          <cell r="Y450">
            <v>18</v>
          </cell>
          <cell r="Z450">
            <v>20</v>
          </cell>
          <cell r="AA450" t="str">
            <v>9124300.png</v>
          </cell>
          <cell r="AB450">
            <v>5</v>
          </cell>
          <cell r="AC450">
            <v>974</v>
          </cell>
          <cell r="AD450">
            <v>276.8753630180301</v>
          </cell>
        </row>
        <row r="451">
          <cell r="A451">
            <v>9124341</v>
          </cell>
          <cell r="B451" t="str">
            <v>裂空·斩第3段</v>
          </cell>
          <cell r="C451" t="str">
            <v>裂空·斩第3段</v>
          </cell>
          <cell r="D451">
            <v>1</v>
          </cell>
          <cell r="E451">
            <v>67</v>
          </cell>
          <cell r="F451" t="str">
            <v>第41级，共造成167.9%点伤害</v>
          </cell>
          <cell r="G451">
            <v>3</v>
          </cell>
          <cell r="H451">
            <v>3</v>
          </cell>
          <cell r="I451">
            <v>41</v>
          </cell>
          <cell r="J451">
            <v>2</v>
          </cell>
          <cell r="K451">
            <v>41.964285714285715</v>
          </cell>
          <cell r="L451">
            <v>0</v>
          </cell>
          <cell r="M451">
            <v>4720</v>
          </cell>
          <cell r="N451">
            <v>151113</v>
          </cell>
          <cell r="O451">
            <v>4</v>
          </cell>
          <cell r="P451">
            <v>4</v>
          </cell>
          <cell r="Q451">
            <v>1</v>
          </cell>
          <cell r="R451">
            <v>10</v>
          </cell>
          <cell r="S451">
            <v>50</v>
          </cell>
          <cell r="T451">
            <v>29.761904761904763</v>
          </cell>
          <cell r="U451">
            <v>2963</v>
          </cell>
          <cell r="V451">
            <v>119.04761904761905</v>
          </cell>
          <cell r="W451">
            <v>51</v>
          </cell>
          <cell r="X451">
            <v>739</v>
          </cell>
          <cell r="Y451">
            <v>18</v>
          </cell>
          <cell r="Z451">
            <v>21</v>
          </cell>
          <cell r="AA451" t="str">
            <v>9124300.png</v>
          </cell>
          <cell r="AB451">
            <v>5</v>
          </cell>
          <cell r="AC451">
            <v>974</v>
          </cell>
          <cell r="AD451">
            <v>320.84785186108957</v>
          </cell>
        </row>
        <row r="452">
          <cell r="A452">
            <v>9124342</v>
          </cell>
          <cell r="B452" t="str">
            <v>裂空·斩第3段</v>
          </cell>
          <cell r="C452" t="str">
            <v>裂空·斩第3段</v>
          </cell>
          <cell r="D452">
            <v>1</v>
          </cell>
          <cell r="E452">
            <v>69</v>
          </cell>
          <cell r="F452" t="str">
            <v>第42级，共造成169%点伤害</v>
          </cell>
          <cell r="G452">
            <v>3</v>
          </cell>
          <cell r="H452">
            <v>3</v>
          </cell>
          <cell r="I452">
            <v>42</v>
          </cell>
          <cell r="J452">
            <v>2</v>
          </cell>
          <cell r="K452">
            <v>42.261904761904759</v>
          </cell>
          <cell r="L452">
            <v>0</v>
          </cell>
          <cell r="M452">
            <v>4640</v>
          </cell>
          <cell r="N452">
            <v>173085</v>
          </cell>
          <cell r="O452">
            <v>4</v>
          </cell>
          <cell r="P452">
            <v>4</v>
          </cell>
          <cell r="Q452">
            <v>1</v>
          </cell>
          <cell r="R452">
            <v>10</v>
          </cell>
          <cell r="S452">
            <v>50</v>
          </cell>
          <cell r="T452">
            <v>29.761904761904763</v>
          </cell>
          <cell r="U452">
            <v>3147</v>
          </cell>
          <cell r="V452">
            <v>119.04761904761905</v>
          </cell>
          <cell r="W452">
            <v>55</v>
          </cell>
          <cell r="X452">
            <v>794</v>
          </cell>
          <cell r="Y452">
            <v>18</v>
          </cell>
          <cell r="Z452">
            <v>22</v>
          </cell>
          <cell r="AA452" t="str">
            <v>9124300.png</v>
          </cell>
          <cell r="AB452">
            <v>5</v>
          </cell>
          <cell r="AC452">
            <v>974</v>
          </cell>
          <cell r="AD452">
            <v>371.68947896952648</v>
          </cell>
        </row>
        <row r="453">
          <cell r="A453">
            <v>9124343</v>
          </cell>
          <cell r="B453" t="str">
            <v>裂空·斩第3段</v>
          </cell>
          <cell r="C453" t="str">
            <v>裂空·斩第3段</v>
          </cell>
          <cell r="D453">
            <v>1</v>
          </cell>
          <cell r="E453">
            <v>70</v>
          </cell>
          <cell r="F453" t="str">
            <v>第43级，共造成170.2%点伤害</v>
          </cell>
          <cell r="G453">
            <v>3</v>
          </cell>
          <cell r="H453">
            <v>3</v>
          </cell>
          <cell r="I453">
            <v>43</v>
          </cell>
          <cell r="J453">
            <v>2</v>
          </cell>
          <cell r="K453">
            <v>42.55952380952381</v>
          </cell>
          <cell r="L453">
            <v>0</v>
          </cell>
          <cell r="M453">
            <v>4560</v>
          </cell>
          <cell r="N453">
            <v>191278</v>
          </cell>
          <cell r="O453">
            <v>4</v>
          </cell>
          <cell r="P453">
            <v>4</v>
          </cell>
          <cell r="Q453">
            <v>1</v>
          </cell>
          <cell r="R453">
            <v>10</v>
          </cell>
          <cell r="S453">
            <v>50</v>
          </cell>
          <cell r="T453">
            <v>29.761904761904763</v>
          </cell>
          <cell r="U453">
            <v>3242</v>
          </cell>
          <cell r="V453">
            <v>119.04761904761905</v>
          </cell>
          <cell r="W453">
            <v>59</v>
          </cell>
          <cell r="X453">
            <v>853</v>
          </cell>
          <cell r="Y453">
            <v>18</v>
          </cell>
          <cell r="Z453">
            <v>24</v>
          </cell>
          <cell r="AA453" t="str">
            <v>9124300.png</v>
          </cell>
          <cell r="AB453">
            <v>5</v>
          </cell>
          <cell r="AC453">
            <v>974</v>
          </cell>
          <cell r="AD453">
            <v>430.45948377509148</v>
          </cell>
        </row>
        <row r="454">
          <cell r="A454">
            <v>9124344</v>
          </cell>
          <cell r="B454" t="str">
            <v>裂空·斩第3段</v>
          </cell>
          <cell r="C454" t="str">
            <v>裂空·斩第3段</v>
          </cell>
          <cell r="D454">
            <v>1</v>
          </cell>
          <cell r="E454">
            <v>72</v>
          </cell>
          <cell r="F454" t="str">
            <v>第44级，共造成171.4%点伤害</v>
          </cell>
          <cell r="G454">
            <v>3</v>
          </cell>
          <cell r="H454">
            <v>3</v>
          </cell>
          <cell r="I454">
            <v>44</v>
          </cell>
          <cell r="J454">
            <v>2</v>
          </cell>
          <cell r="K454">
            <v>42.857142857142861</v>
          </cell>
          <cell r="L454">
            <v>0</v>
          </cell>
          <cell r="M454">
            <v>4480</v>
          </cell>
          <cell r="N454">
            <v>216405</v>
          </cell>
          <cell r="O454">
            <v>4</v>
          </cell>
          <cell r="P454">
            <v>4</v>
          </cell>
          <cell r="Q454">
            <v>1</v>
          </cell>
          <cell r="R454">
            <v>10</v>
          </cell>
          <cell r="S454">
            <v>50</v>
          </cell>
          <cell r="T454">
            <v>29.761904761904763</v>
          </cell>
          <cell r="U454">
            <v>3435</v>
          </cell>
          <cell r="V454">
            <v>119.04761904761905</v>
          </cell>
          <cell r="W454">
            <v>63</v>
          </cell>
          <cell r="X454">
            <v>916</v>
          </cell>
          <cell r="Y454">
            <v>18</v>
          </cell>
          <cell r="Z454">
            <v>26</v>
          </cell>
          <cell r="AA454" t="str">
            <v>9124300.png</v>
          </cell>
          <cell r="AB454">
            <v>5</v>
          </cell>
          <cell r="AC454">
            <v>974</v>
          </cell>
          <cell r="AD454">
            <v>498.37874665282482</v>
          </cell>
        </row>
        <row r="455">
          <cell r="A455">
            <v>9124345</v>
          </cell>
          <cell r="B455" t="str">
            <v>裂空·斩第3段</v>
          </cell>
          <cell r="C455" t="str">
            <v>裂空·斩第3段</v>
          </cell>
          <cell r="D455">
            <v>1</v>
          </cell>
          <cell r="E455">
            <v>73</v>
          </cell>
          <cell r="F455" t="str">
            <v>第45级，共造成172.6%点伤害</v>
          </cell>
          <cell r="G455">
            <v>3</v>
          </cell>
          <cell r="H455">
            <v>3</v>
          </cell>
          <cell r="I455">
            <v>45</v>
          </cell>
          <cell r="J455">
            <v>2</v>
          </cell>
          <cell r="K455">
            <v>43.154761904761905</v>
          </cell>
          <cell r="L455">
            <v>0</v>
          </cell>
          <cell r="M455">
            <v>4400</v>
          </cell>
          <cell r="N455">
            <v>240312</v>
          </cell>
          <cell r="O455">
            <v>4</v>
          </cell>
          <cell r="P455">
            <v>4</v>
          </cell>
          <cell r="Q455">
            <v>1</v>
          </cell>
          <cell r="R455">
            <v>10</v>
          </cell>
          <cell r="S455">
            <v>50</v>
          </cell>
          <cell r="T455">
            <v>29.761904761904763</v>
          </cell>
          <cell r="U455">
            <v>3534</v>
          </cell>
          <cell r="V455">
            <v>119.04761904761905</v>
          </cell>
          <cell r="W455">
            <v>68</v>
          </cell>
          <cell r="X455">
            <v>984</v>
          </cell>
          <cell r="Y455">
            <v>18</v>
          </cell>
          <cell r="Z455">
            <v>28</v>
          </cell>
          <cell r="AA455" t="str">
            <v>9124300.png</v>
          </cell>
          <cell r="AB455">
            <v>5</v>
          </cell>
          <cell r="AC455">
            <v>974</v>
          </cell>
          <cell r="AD455">
            <v>576.85424447184187</v>
          </cell>
        </row>
        <row r="456">
          <cell r="A456">
            <v>9124346</v>
          </cell>
          <cell r="B456" t="str">
            <v>裂空·斩第3段</v>
          </cell>
          <cell r="C456" t="str">
            <v>裂空·斩第3段</v>
          </cell>
          <cell r="D456">
            <v>1</v>
          </cell>
          <cell r="E456">
            <v>74</v>
          </cell>
          <cell r="F456" t="str">
            <v>第46级，共造成173.8%点伤害</v>
          </cell>
          <cell r="G456">
            <v>3</v>
          </cell>
          <cell r="H456">
            <v>3</v>
          </cell>
          <cell r="I456">
            <v>46</v>
          </cell>
          <cell r="J456">
            <v>2</v>
          </cell>
          <cell r="K456">
            <v>43.452380952380949</v>
          </cell>
          <cell r="L456">
            <v>0</v>
          </cell>
          <cell r="M456">
            <v>4320</v>
          </cell>
          <cell r="N456">
            <v>261648</v>
          </cell>
          <cell r="O456">
            <v>4</v>
          </cell>
          <cell r="P456">
            <v>4</v>
          </cell>
          <cell r="Q456">
            <v>1</v>
          </cell>
          <cell r="R456">
            <v>10</v>
          </cell>
          <cell r="S456">
            <v>50</v>
          </cell>
          <cell r="T456">
            <v>29.761904761904763</v>
          </cell>
          <cell r="U456">
            <v>3634</v>
          </cell>
          <cell r="V456">
            <v>119.04761904761905</v>
          </cell>
          <cell r="W456">
            <v>72</v>
          </cell>
          <cell r="X456">
            <v>1056</v>
          </cell>
          <cell r="Y456">
            <v>18</v>
          </cell>
          <cell r="Z456">
            <v>29</v>
          </cell>
          <cell r="AA456" t="str">
            <v>9124300.png</v>
          </cell>
          <cell r="AB456">
            <v>5</v>
          </cell>
          <cell r="AC456">
            <v>974</v>
          </cell>
          <cell r="AD456">
            <v>667.50717964200942</v>
          </cell>
        </row>
        <row r="457">
          <cell r="A457">
            <v>9124347</v>
          </cell>
          <cell r="B457" t="str">
            <v>裂空·斩第3段</v>
          </cell>
          <cell r="C457" t="str">
            <v>裂空·斩第3段</v>
          </cell>
          <cell r="D457">
            <v>1</v>
          </cell>
          <cell r="E457">
            <v>76</v>
          </cell>
          <cell r="F457" t="str">
            <v>第47级，共造成175%点伤害</v>
          </cell>
          <cell r="G457">
            <v>3</v>
          </cell>
          <cell r="H457">
            <v>3</v>
          </cell>
          <cell r="I457">
            <v>47</v>
          </cell>
          <cell r="J457">
            <v>2</v>
          </cell>
          <cell r="K457">
            <v>43.75</v>
          </cell>
          <cell r="L457">
            <v>0</v>
          </cell>
          <cell r="M457">
            <v>4240</v>
          </cell>
          <cell r="N457">
            <v>295526</v>
          </cell>
          <cell r="O457">
            <v>4</v>
          </cell>
          <cell r="P457">
            <v>4</v>
          </cell>
          <cell r="Q457">
            <v>1</v>
          </cell>
          <cell r="R457">
            <v>10</v>
          </cell>
          <cell r="S457">
            <v>50</v>
          </cell>
          <cell r="T457">
            <v>29.761904761904763</v>
          </cell>
          <cell r="U457">
            <v>3838</v>
          </cell>
          <cell r="V457">
            <v>119.04761904761905</v>
          </cell>
          <cell r="W457">
            <v>77</v>
          </cell>
          <cell r="X457">
            <v>1133</v>
          </cell>
          <cell r="Y457">
            <v>18</v>
          </cell>
          <cell r="Z457">
            <v>31</v>
          </cell>
          <cell r="AA457" t="str">
            <v>9124300.png</v>
          </cell>
          <cell r="AB457">
            <v>5</v>
          </cell>
          <cell r="AC457">
            <v>974</v>
          </cell>
          <cell r="AD457">
            <v>772.20533109481289</v>
          </cell>
        </row>
        <row r="458">
          <cell r="A458">
            <v>9124348</v>
          </cell>
          <cell r="B458" t="str">
            <v>裂空·斩第3段</v>
          </cell>
          <cell r="C458" t="str">
            <v>裂空·斩第3段</v>
          </cell>
          <cell r="D458">
            <v>1</v>
          </cell>
          <cell r="E458">
            <v>77</v>
          </cell>
          <cell r="F458" t="str">
            <v>第48级，共造成176.2%点伤害</v>
          </cell>
          <cell r="G458">
            <v>3</v>
          </cell>
          <cell r="H458">
            <v>3</v>
          </cell>
          <cell r="I458">
            <v>48</v>
          </cell>
          <cell r="J458">
            <v>2</v>
          </cell>
          <cell r="K458">
            <v>44.047619047619051</v>
          </cell>
          <cell r="L458">
            <v>0</v>
          </cell>
          <cell r="M458">
            <v>4160</v>
          </cell>
          <cell r="N458">
            <v>327186</v>
          </cell>
          <cell r="O458">
            <v>4</v>
          </cell>
          <cell r="P458">
            <v>4</v>
          </cell>
          <cell r="Q458">
            <v>1</v>
          </cell>
          <cell r="R458">
            <v>10</v>
          </cell>
          <cell r="S458">
            <v>50</v>
          </cell>
          <cell r="T458">
            <v>29.761904761904763</v>
          </cell>
          <cell r="U458">
            <v>3942</v>
          </cell>
          <cell r="V458">
            <v>119.04761904761905</v>
          </cell>
          <cell r="W458">
            <v>83</v>
          </cell>
          <cell r="X458">
            <v>1216</v>
          </cell>
          <cell r="Y458">
            <v>18</v>
          </cell>
          <cell r="Z458">
            <v>34</v>
          </cell>
          <cell r="AA458" t="str">
            <v>9124300.png</v>
          </cell>
          <cell r="AB458">
            <v>5</v>
          </cell>
          <cell r="AC458">
            <v>974</v>
          </cell>
          <cell r="AD458">
            <v>893.10025708716933</v>
          </cell>
        </row>
        <row r="459">
          <cell r="A459">
            <v>9124349</v>
          </cell>
          <cell r="B459" t="str">
            <v>裂空·斩第3段</v>
          </cell>
          <cell r="C459" t="str">
            <v>裂空·斩第3段</v>
          </cell>
          <cell r="D459">
            <v>1</v>
          </cell>
          <cell r="E459">
            <v>79</v>
          </cell>
          <cell r="F459" t="str">
            <v>第49级，共造成177.4%点伤害</v>
          </cell>
          <cell r="G459">
            <v>3</v>
          </cell>
          <cell r="H459">
            <v>3</v>
          </cell>
          <cell r="I459">
            <v>49</v>
          </cell>
          <cell r="J459">
            <v>2</v>
          </cell>
          <cell r="K459">
            <v>44.345238095238095</v>
          </cell>
          <cell r="L459">
            <v>0</v>
          </cell>
          <cell r="M459">
            <v>4080</v>
          </cell>
          <cell r="N459">
            <v>369706</v>
          </cell>
          <cell r="O459">
            <v>4</v>
          </cell>
          <cell r="P459">
            <v>4</v>
          </cell>
          <cell r="Q459">
            <v>1</v>
          </cell>
          <cell r="R459">
            <v>10</v>
          </cell>
          <cell r="S459">
            <v>50</v>
          </cell>
          <cell r="T459">
            <v>29.761904761904763</v>
          </cell>
          <cell r="U459">
            <v>4154</v>
          </cell>
          <cell r="V459">
            <v>119.04761904761905</v>
          </cell>
          <cell r="W459">
            <v>89</v>
          </cell>
          <cell r="X459">
            <v>1305</v>
          </cell>
          <cell r="Y459">
            <v>18</v>
          </cell>
          <cell r="Z459">
            <v>36</v>
          </cell>
          <cell r="AA459" t="str">
            <v>9124300.png</v>
          </cell>
          <cell r="AB459">
            <v>5</v>
          </cell>
          <cell r="AC459">
            <v>974</v>
          </cell>
          <cell r="AD459">
            <v>1032.6700732087068</v>
          </cell>
        </row>
        <row r="460">
          <cell r="A460">
            <v>9124350</v>
          </cell>
          <cell r="B460" t="str">
            <v>裂空·斩第3段</v>
          </cell>
          <cell r="C460" t="str">
            <v>裂空·斩第3段</v>
          </cell>
          <cell r="D460">
            <v>1</v>
          </cell>
          <cell r="E460">
            <v>80</v>
          </cell>
          <cell r="F460" t="str">
            <v>第50级，共造成178.6%点伤害</v>
          </cell>
          <cell r="G460">
            <v>3</v>
          </cell>
          <cell r="H460">
            <v>3</v>
          </cell>
          <cell r="I460">
            <v>50</v>
          </cell>
          <cell r="J460">
            <v>2</v>
          </cell>
          <cell r="K460">
            <v>44.642857142857146</v>
          </cell>
          <cell r="L460">
            <v>0</v>
          </cell>
          <cell r="M460">
            <v>4000</v>
          </cell>
          <cell r="N460">
            <v>404890</v>
          </cell>
          <cell r="O460">
            <v>4</v>
          </cell>
          <cell r="P460">
            <v>4</v>
          </cell>
          <cell r="Q460">
            <v>1</v>
          </cell>
          <cell r="R460">
            <v>10</v>
          </cell>
          <cell r="S460">
            <v>50</v>
          </cell>
          <cell r="T460">
            <v>29.761904761904763</v>
          </cell>
          <cell r="U460">
            <v>4262</v>
          </cell>
          <cell r="V460">
            <v>119.04761904761905</v>
          </cell>
          <cell r="W460">
            <v>95</v>
          </cell>
          <cell r="X460">
            <v>1400</v>
          </cell>
          <cell r="Y460">
            <v>18</v>
          </cell>
          <cell r="Z460">
            <v>38</v>
          </cell>
          <cell r="AA460" t="str">
            <v>9124300.png</v>
          </cell>
          <cell r="AB460">
            <v>5</v>
          </cell>
          <cell r="AC460">
            <v>974</v>
          </cell>
          <cell r="AD460">
            <v>1193.7686362792215</v>
          </cell>
        </row>
        <row r="461">
          <cell r="A461">
            <v>1</v>
          </cell>
          <cell r="B461" t="str">
            <v>裂空·斩</v>
          </cell>
          <cell r="C461" t="str">
            <v>裂空·斩第4段</v>
          </cell>
          <cell r="D461">
            <v>1</v>
          </cell>
          <cell r="E461">
            <v>6</v>
          </cell>
          <cell r="F461" t="str">
            <v>第0级，共造成178.6%点伤害</v>
          </cell>
          <cell r="G461">
            <v>0</v>
          </cell>
          <cell r="H461">
            <v>4</v>
          </cell>
          <cell r="I461">
            <v>0</v>
          </cell>
          <cell r="J461">
            <v>2</v>
          </cell>
          <cell r="K461">
            <v>178.57142857142858</v>
          </cell>
          <cell r="L461">
            <v>0</v>
          </cell>
          <cell r="M461">
            <v>8000</v>
          </cell>
          <cell r="N461">
            <v>0</v>
          </cell>
          <cell r="O461">
            <v>4</v>
          </cell>
          <cell r="P461">
            <v>1</v>
          </cell>
          <cell r="Q461">
            <v>1</v>
          </cell>
          <cell r="R461">
            <v>12</v>
          </cell>
          <cell r="S461">
            <v>50</v>
          </cell>
          <cell r="T461">
            <v>178.57142857142858</v>
          </cell>
          <cell r="U461">
            <v>80</v>
          </cell>
          <cell r="V461">
            <v>178.57142857142858</v>
          </cell>
          <cell r="W461">
            <v>0</v>
          </cell>
          <cell r="X461">
            <v>0</v>
          </cell>
          <cell r="Y461">
            <v>18</v>
          </cell>
          <cell r="Z461">
            <v>0</v>
          </cell>
          <cell r="AA461" t="str">
            <v>9124400.png</v>
          </cell>
          <cell r="AB461">
            <v>20</v>
          </cell>
          <cell r="AC461">
            <v>982</v>
          </cell>
          <cell r="AD461">
            <v>1.8218828571428578</v>
          </cell>
        </row>
        <row r="462">
          <cell r="A462">
            <v>9124401</v>
          </cell>
          <cell r="B462" t="str">
            <v>裂空·斩第4段</v>
          </cell>
          <cell r="C462" t="str">
            <v>裂空·斩第4段</v>
          </cell>
          <cell r="D462">
            <v>1</v>
          </cell>
          <cell r="E462">
            <v>6</v>
          </cell>
          <cell r="F462" t="str">
            <v>第1级，共造成178.6%点伤害</v>
          </cell>
          <cell r="G462">
            <v>4</v>
          </cell>
          <cell r="H462">
            <v>4</v>
          </cell>
          <cell r="I462">
            <v>1</v>
          </cell>
          <cell r="J462">
            <v>2</v>
          </cell>
          <cell r="K462">
            <v>178.57142857142858</v>
          </cell>
          <cell r="L462">
            <v>0</v>
          </cell>
          <cell r="M462">
            <v>8000</v>
          </cell>
          <cell r="N462">
            <v>480</v>
          </cell>
          <cell r="O462">
            <v>4</v>
          </cell>
          <cell r="P462">
            <v>1</v>
          </cell>
          <cell r="Q462">
            <v>1</v>
          </cell>
          <cell r="R462">
            <v>12</v>
          </cell>
          <cell r="S462">
            <v>50</v>
          </cell>
          <cell r="T462">
            <v>178.57142857142858</v>
          </cell>
          <cell r="U462">
            <v>80</v>
          </cell>
          <cell r="V462">
            <v>178.57142857142858</v>
          </cell>
          <cell r="W462">
            <v>6</v>
          </cell>
          <cell r="X462">
            <v>6</v>
          </cell>
          <cell r="Y462">
            <v>18</v>
          </cell>
          <cell r="Z462">
            <v>0</v>
          </cell>
          <cell r="AA462" t="str">
            <v>9124400.png</v>
          </cell>
          <cell r="AB462">
            <v>20</v>
          </cell>
          <cell r="AC462">
            <v>982</v>
          </cell>
          <cell r="AD462">
            <v>2.0741895585914008</v>
          </cell>
        </row>
        <row r="463">
          <cell r="A463">
            <v>9124402</v>
          </cell>
          <cell r="B463" t="str">
            <v>裂空·斩第4段</v>
          </cell>
          <cell r="C463" t="str">
            <v>裂空·斩第4段</v>
          </cell>
          <cell r="D463">
            <v>1</v>
          </cell>
          <cell r="E463">
            <v>15</v>
          </cell>
          <cell r="F463" t="str">
            <v>第2级，共造成182.1%点伤害</v>
          </cell>
          <cell r="G463">
            <v>4</v>
          </cell>
          <cell r="H463">
            <v>4</v>
          </cell>
          <cell r="I463">
            <v>2</v>
          </cell>
          <cell r="J463">
            <v>2</v>
          </cell>
          <cell r="K463">
            <v>182.14285714285717</v>
          </cell>
          <cell r="L463">
            <v>0</v>
          </cell>
          <cell r="M463">
            <v>7840</v>
          </cell>
          <cell r="N463">
            <v>938</v>
          </cell>
          <cell r="O463">
            <v>4</v>
          </cell>
          <cell r="P463">
            <v>1</v>
          </cell>
          <cell r="Q463">
            <v>1</v>
          </cell>
          <cell r="R463">
            <v>12</v>
          </cell>
          <cell r="S463">
            <v>50</v>
          </cell>
          <cell r="T463">
            <v>178.57142857142858</v>
          </cell>
          <cell r="U463">
            <v>134</v>
          </cell>
          <cell r="V463">
            <v>178.57142857142858</v>
          </cell>
          <cell r="W463">
            <v>7</v>
          </cell>
          <cell r="X463">
            <v>13</v>
          </cell>
          <cell r="Y463">
            <v>18</v>
          </cell>
          <cell r="Z463">
            <v>0</v>
          </cell>
          <cell r="AA463" t="str">
            <v>9124400.png</v>
          </cell>
          <cell r="AB463">
            <v>20</v>
          </cell>
          <cell r="AC463">
            <v>982</v>
          </cell>
          <cell r="AD463">
            <v>2.4687754680511924</v>
          </cell>
        </row>
        <row r="464">
          <cell r="A464">
            <v>9124403</v>
          </cell>
          <cell r="B464" t="str">
            <v>裂空·斩第4段</v>
          </cell>
          <cell r="C464" t="str">
            <v>裂空·斩第4段</v>
          </cell>
          <cell r="D464">
            <v>1</v>
          </cell>
          <cell r="E464">
            <v>16</v>
          </cell>
          <cell r="F464" t="str">
            <v>第3级，共造成183.9%点伤害</v>
          </cell>
          <cell r="G464">
            <v>4</v>
          </cell>
          <cell r="H464">
            <v>4</v>
          </cell>
          <cell r="I464">
            <v>3</v>
          </cell>
          <cell r="J464">
            <v>2</v>
          </cell>
          <cell r="K464">
            <v>183.92857142857144</v>
          </cell>
          <cell r="L464">
            <v>0</v>
          </cell>
          <cell r="M464">
            <v>7760</v>
          </cell>
          <cell r="N464">
            <v>980</v>
          </cell>
          <cell r="O464">
            <v>4</v>
          </cell>
          <cell r="P464">
            <v>1</v>
          </cell>
          <cell r="Q464">
            <v>1</v>
          </cell>
          <cell r="R464">
            <v>12</v>
          </cell>
          <cell r="S464">
            <v>50</v>
          </cell>
          <cell r="T464">
            <v>178.57142857142858</v>
          </cell>
          <cell r="U464">
            <v>140</v>
          </cell>
          <cell r="V464">
            <v>178.57142857142858</v>
          </cell>
          <cell r="W464">
            <v>7</v>
          </cell>
          <cell r="X464">
            <v>20</v>
          </cell>
          <cell r="Y464">
            <v>18</v>
          </cell>
          <cell r="Z464">
            <v>0</v>
          </cell>
          <cell r="AA464" t="str">
            <v>9124400.png</v>
          </cell>
          <cell r="AB464">
            <v>20</v>
          </cell>
          <cell r="AC464">
            <v>982</v>
          </cell>
          <cell r="AD464">
            <v>2.8717697317595317</v>
          </cell>
        </row>
        <row r="465">
          <cell r="A465">
            <v>9124404</v>
          </cell>
          <cell r="B465" t="str">
            <v>裂空·斩第4段</v>
          </cell>
          <cell r="C465" t="str">
            <v>裂空·斩第4段</v>
          </cell>
          <cell r="D465">
            <v>1</v>
          </cell>
          <cell r="E465">
            <v>17</v>
          </cell>
          <cell r="F465" t="str">
            <v>第4级，共造成185.7%点伤害</v>
          </cell>
          <cell r="G465">
            <v>4</v>
          </cell>
          <cell r="H465">
            <v>4</v>
          </cell>
          <cell r="I465">
            <v>4</v>
          </cell>
          <cell r="J465">
            <v>2</v>
          </cell>
          <cell r="K465">
            <v>185.71428571428572</v>
          </cell>
          <cell r="L465">
            <v>0</v>
          </cell>
          <cell r="M465">
            <v>7680</v>
          </cell>
          <cell r="N465">
            <v>1168</v>
          </cell>
          <cell r="O465">
            <v>4</v>
          </cell>
          <cell r="P465">
            <v>1</v>
          </cell>
          <cell r="Q465">
            <v>1</v>
          </cell>
          <cell r="R465">
            <v>12</v>
          </cell>
          <cell r="S465">
            <v>50</v>
          </cell>
          <cell r="T465">
            <v>178.57142857142858</v>
          </cell>
          <cell r="U465">
            <v>146</v>
          </cell>
          <cell r="V465">
            <v>178.57142857142858</v>
          </cell>
          <cell r="W465">
            <v>8</v>
          </cell>
          <cell r="X465">
            <v>28</v>
          </cell>
          <cell r="Y465">
            <v>18</v>
          </cell>
          <cell r="Z465">
            <v>0</v>
          </cell>
          <cell r="AA465" t="str">
            <v>9124400.png</v>
          </cell>
          <cell r="AB465">
            <v>20</v>
          </cell>
          <cell r="AC465">
            <v>982</v>
          </cell>
          <cell r="AD465">
            <v>3.3390351239404432</v>
          </cell>
        </row>
        <row r="466">
          <cell r="A466">
            <v>9124405</v>
          </cell>
          <cell r="B466" t="str">
            <v>裂空·斩第4段</v>
          </cell>
          <cell r="C466" t="str">
            <v>裂空·斩第4段</v>
          </cell>
          <cell r="D466">
            <v>1</v>
          </cell>
          <cell r="E466">
            <v>19</v>
          </cell>
          <cell r="F466" t="str">
            <v>第5级，共造成187.5%点伤害</v>
          </cell>
          <cell r="G466">
            <v>4</v>
          </cell>
          <cell r="H466">
            <v>4</v>
          </cell>
          <cell r="I466">
            <v>5</v>
          </cell>
          <cell r="J466">
            <v>2</v>
          </cell>
          <cell r="K466">
            <v>187.5</v>
          </cell>
          <cell r="L466">
            <v>0</v>
          </cell>
          <cell r="M466">
            <v>7600</v>
          </cell>
          <cell r="N466">
            <v>1264</v>
          </cell>
          <cell r="O466">
            <v>4</v>
          </cell>
          <cell r="P466">
            <v>1</v>
          </cell>
          <cell r="Q466">
            <v>1</v>
          </cell>
          <cell r="R466">
            <v>12</v>
          </cell>
          <cell r="S466">
            <v>50</v>
          </cell>
          <cell r="T466">
            <v>178.57142857142858</v>
          </cell>
          <cell r="U466">
            <v>158</v>
          </cell>
          <cell r="V466">
            <v>178.57142857142858</v>
          </cell>
          <cell r="W466">
            <v>8</v>
          </cell>
          <cell r="X466">
            <v>36</v>
          </cell>
          <cell r="Y466">
            <v>18</v>
          </cell>
          <cell r="Z466">
            <v>0</v>
          </cell>
          <cell r="AA466" t="str">
            <v>9124400.png</v>
          </cell>
          <cell r="AB466">
            <v>20</v>
          </cell>
          <cell r="AC466">
            <v>982</v>
          </cell>
          <cell r="AD466">
            <v>3.8806441869099735</v>
          </cell>
        </row>
        <row r="467">
          <cell r="A467">
            <v>9124406</v>
          </cell>
          <cell r="B467" t="str">
            <v>裂空·斩第4段</v>
          </cell>
          <cell r="C467" t="str">
            <v>裂空·斩第4段</v>
          </cell>
          <cell r="D467">
            <v>1</v>
          </cell>
          <cell r="E467">
            <v>20</v>
          </cell>
          <cell r="F467" t="str">
            <v>第6级，共造成189.3%点伤害</v>
          </cell>
          <cell r="G467">
            <v>4</v>
          </cell>
          <cell r="H467">
            <v>4</v>
          </cell>
          <cell r="I467">
            <v>6</v>
          </cell>
          <cell r="J467">
            <v>2</v>
          </cell>
          <cell r="K467">
            <v>189.28571428571431</v>
          </cell>
          <cell r="L467">
            <v>0</v>
          </cell>
          <cell r="M467">
            <v>7520</v>
          </cell>
          <cell r="N467">
            <v>1638</v>
          </cell>
          <cell r="O467">
            <v>4</v>
          </cell>
          <cell r="P467">
            <v>1</v>
          </cell>
          <cell r="Q467">
            <v>1</v>
          </cell>
          <cell r="R467">
            <v>12</v>
          </cell>
          <cell r="S467">
            <v>50</v>
          </cell>
          <cell r="T467">
            <v>178.57142857142858</v>
          </cell>
          <cell r="U467">
            <v>182</v>
          </cell>
          <cell r="V467">
            <v>178.57142857142858</v>
          </cell>
          <cell r="W467">
            <v>9</v>
          </cell>
          <cell r="X467">
            <v>45</v>
          </cell>
          <cell r="Y467">
            <v>18</v>
          </cell>
          <cell r="Z467">
            <v>0</v>
          </cell>
          <cell r="AA467" t="str">
            <v>9124400.png</v>
          </cell>
          <cell r="AB467">
            <v>20</v>
          </cell>
          <cell r="AC467">
            <v>982</v>
          </cell>
          <cell r="AD467">
            <v>4.5082266613935182</v>
          </cell>
        </row>
        <row r="468">
          <cell r="A468">
            <v>9124407</v>
          </cell>
          <cell r="B468" t="str">
            <v>裂空·斩第4段</v>
          </cell>
          <cell r="C468" t="str">
            <v>裂空·斩第4段</v>
          </cell>
          <cell r="D468">
            <v>1</v>
          </cell>
          <cell r="E468">
            <v>22</v>
          </cell>
          <cell r="F468" t="str">
            <v>第7级，共造成191.1%点伤害</v>
          </cell>
          <cell r="G468">
            <v>4</v>
          </cell>
          <cell r="H468">
            <v>4</v>
          </cell>
          <cell r="I468">
            <v>7</v>
          </cell>
          <cell r="J468">
            <v>2</v>
          </cell>
          <cell r="K468">
            <v>191.07142857142858</v>
          </cell>
          <cell r="L468">
            <v>0</v>
          </cell>
          <cell r="M468">
            <v>7440</v>
          </cell>
          <cell r="N468">
            <v>2151</v>
          </cell>
          <cell r="O468">
            <v>4</v>
          </cell>
          <cell r="P468">
            <v>1</v>
          </cell>
          <cell r="Q468">
            <v>1</v>
          </cell>
          <cell r="R468">
            <v>12</v>
          </cell>
          <cell r="S468">
            <v>50</v>
          </cell>
          <cell r="T468">
            <v>178.57142857142858</v>
          </cell>
          <cell r="U468">
            <v>239</v>
          </cell>
          <cell r="V468">
            <v>178.57142857142858</v>
          </cell>
          <cell r="W468">
            <v>9</v>
          </cell>
          <cell r="X468">
            <v>54</v>
          </cell>
          <cell r="Y468">
            <v>18</v>
          </cell>
          <cell r="Z468">
            <v>0</v>
          </cell>
          <cell r="AA468" t="str">
            <v>9124400.png</v>
          </cell>
          <cell r="AB468">
            <v>20</v>
          </cell>
          <cell r="AC468">
            <v>982</v>
          </cell>
          <cell r="AD468">
            <v>5.2352076121732969</v>
          </cell>
        </row>
        <row r="469">
          <cell r="A469">
            <v>9124408</v>
          </cell>
          <cell r="B469" t="str">
            <v>裂空·斩第4段</v>
          </cell>
          <cell r="C469" t="str">
            <v>裂空·斩第4段</v>
          </cell>
          <cell r="D469">
            <v>1</v>
          </cell>
          <cell r="E469">
            <v>23</v>
          </cell>
          <cell r="F469" t="str">
            <v>第8级，共造成192.9%点伤害</v>
          </cell>
          <cell r="G469">
            <v>4</v>
          </cell>
          <cell r="H469">
            <v>4</v>
          </cell>
          <cell r="I469">
            <v>8</v>
          </cell>
          <cell r="J469">
            <v>2</v>
          </cell>
          <cell r="K469">
            <v>192.85714285714286</v>
          </cell>
          <cell r="L469">
            <v>0</v>
          </cell>
          <cell r="M469">
            <v>7360</v>
          </cell>
          <cell r="N469">
            <v>2700</v>
          </cell>
          <cell r="O469">
            <v>4</v>
          </cell>
          <cell r="P469">
            <v>1</v>
          </cell>
          <cell r="Q469">
            <v>1</v>
          </cell>
          <cell r="R469">
            <v>12</v>
          </cell>
          <cell r="S469">
            <v>50</v>
          </cell>
          <cell r="T469">
            <v>178.57142857142858</v>
          </cell>
          <cell r="U469">
            <v>270</v>
          </cell>
          <cell r="V469">
            <v>178.57142857142858</v>
          </cell>
          <cell r="W469">
            <v>10</v>
          </cell>
          <cell r="X469">
            <v>64</v>
          </cell>
          <cell r="Y469">
            <v>18</v>
          </cell>
          <cell r="Z469">
            <v>0</v>
          </cell>
          <cell r="AA469" t="str">
            <v>9124400.png</v>
          </cell>
          <cell r="AB469">
            <v>20</v>
          </cell>
          <cell r="AC469">
            <v>982</v>
          </cell>
          <cell r="AD469">
            <v>6.0770816433773103</v>
          </cell>
        </row>
        <row r="470">
          <cell r="A470">
            <v>9124409</v>
          </cell>
          <cell r="B470" t="str">
            <v>裂空·斩第4段</v>
          </cell>
          <cell r="C470" t="str">
            <v>裂空·斩第4段</v>
          </cell>
          <cell r="D470">
            <v>1</v>
          </cell>
          <cell r="E470">
            <v>24</v>
          </cell>
          <cell r="F470" t="str">
            <v>第9级，共造成194.6%点伤害</v>
          </cell>
          <cell r="G470">
            <v>4</v>
          </cell>
          <cell r="H470">
            <v>4</v>
          </cell>
          <cell r="I470">
            <v>9</v>
          </cell>
          <cell r="J470">
            <v>2</v>
          </cell>
          <cell r="K470">
            <v>194.64285714285717</v>
          </cell>
          <cell r="L470">
            <v>0</v>
          </cell>
          <cell r="M470">
            <v>7280</v>
          </cell>
          <cell r="N470">
            <v>3322</v>
          </cell>
          <cell r="O470">
            <v>4</v>
          </cell>
          <cell r="P470">
            <v>1</v>
          </cell>
          <cell r="Q470">
            <v>1</v>
          </cell>
          <cell r="R470">
            <v>12</v>
          </cell>
          <cell r="S470">
            <v>50</v>
          </cell>
          <cell r="T470">
            <v>178.57142857142858</v>
          </cell>
          <cell r="U470">
            <v>302</v>
          </cell>
          <cell r="V470">
            <v>178.57142857142858</v>
          </cell>
          <cell r="W470">
            <v>11</v>
          </cell>
          <cell r="X470">
            <v>75</v>
          </cell>
          <cell r="Y470">
            <v>18</v>
          </cell>
          <cell r="Z470">
            <v>0</v>
          </cell>
          <cell r="AA470" t="str">
            <v>9124400.png</v>
          </cell>
          <cell r="AB470">
            <v>20</v>
          </cell>
          <cell r="AC470">
            <v>982</v>
          </cell>
          <cell r="AD470">
            <v>7.0517286323725585</v>
          </cell>
        </row>
        <row r="471">
          <cell r="A471">
            <v>9124410</v>
          </cell>
          <cell r="B471" t="str">
            <v>裂空·斩第4段</v>
          </cell>
          <cell r="C471" t="str">
            <v>裂空·斩第4段</v>
          </cell>
          <cell r="D471">
            <v>1</v>
          </cell>
          <cell r="E471">
            <v>26</v>
          </cell>
          <cell r="F471" t="str">
            <v>第10级，共造成196.4%点伤害</v>
          </cell>
          <cell r="G471">
            <v>4</v>
          </cell>
          <cell r="H471">
            <v>4</v>
          </cell>
          <cell r="I471">
            <v>10</v>
          </cell>
          <cell r="J471">
            <v>2</v>
          </cell>
          <cell r="K471">
            <v>196.42857142857144</v>
          </cell>
          <cell r="L471">
            <v>0</v>
          </cell>
          <cell r="M471">
            <v>7200</v>
          </cell>
          <cell r="N471">
            <v>4440</v>
          </cell>
          <cell r="O471">
            <v>4</v>
          </cell>
          <cell r="P471">
            <v>1</v>
          </cell>
          <cell r="Q471">
            <v>1</v>
          </cell>
          <cell r="R471">
            <v>12</v>
          </cell>
          <cell r="S471">
            <v>50</v>
          </cell>
          <cell r="T471">
            <v>178.57142857142858</v>
          </cell>
          <cell r="U471">
            <v>370</v>
          </cell>
          <cell r="V471">
            <v>178.57142857142858</v>
          </cell>
          <cell r="W471">
            <v>12</v>
          </cell>
          <cell r="X471">
            <v>87</v>
          </cell>
          <cell r="Y471">
            <v>18</v>
          </cell>
          <cell r="Z471">
            <v>0</v>
          </cell>
          <cell r="AA471" t="str">
            <v>9124400.png</v>
          </cell>
          <cell r="AB471">
            <v>20</v>
          </cell>
          <cell r="AC471">
            <v>982</v>
          </cell>
          <cell r="AD471">
            <v>8.1797772227560976</v>
          </cell>
        </row>
        <row r="472">
          <cell r="A472">
            <v>9124411</v>
          </cell>
          <cell r="B472" t="str">
            <v>裂空·斩第4段</v>
          </cell>
          <cell r="C472" t="str">
            <v>裂空·斩第4段</v>
          </cell>
          <cell r="D472">
            <v>1</v>
          </cell>
          <cell r="E472">
            <v>27</v>
          </cell>
          <cell r="F472" t="str">
            <v>第11级，共造成198.2%点伤害</v>
          </cell>
          <cell r="G472">
            <v>4</v>
          </cell>
          <cell r="H472">
            <v>4</v>
          </cell>
          <cell r="I472">
            <v>11</v>
          </cell>
          <cell r="J472">
            <v>2</v>
          </cell>
          <cell r="K472">
            <v>198.21428571428572</v>
          </cell>
          <cell r="L472">
            <v>0</v>
          </cell>
          <cell r="M472">
            <v>7120</v>
          </cell>
          <cell r="N472">
            <v>4872</v>
          </cell>
          <cell r="O472">
            <v>4</v>
          </cell>
          <cell r="P472">
            <v>1</v>
          </cell>
          <cell r="Q472">
            <v>1</v>
          </cell>
          <cell r="R472">
            <v>12</v>
          </cell>
          <cell r="S472">
            <v>50</v>
          </cell>
          <cell r="T472">
            <v>178.57142857142858</v>
          </cell>
          <cell r="U472">
            <v>406</v>
          </cell>
          <cell r="V472">
            <v>178.57142857142858</v>
          </cell>
          <cell r="W472">
            <v>12</v>
          </cell>
          <cell r="X472">
            <v>99</v>
          </cell>
          <cell r="Y472">
            <v>18</v>
          </cell>
          <cell r="Z472">
            <v>0</v>
          </cell>
          <cell r="AA472" t="str">
            <v>9124400.png</v>
          </cell>
          <cell r="AB472">
            <v>20</v>
          </cell>
          <cell r="AC472">
            <v>982</v>
          </cell>
          <cell r="AD472">
            <v>9.4850232491209532</v>
          </cell>
        </row>
        <row r="473">
          <cell r="A473">
            <v>9124412</v>
          </cell>
          <cell r="B473" t="str">
            <v>裂空·斩第4段</v>
          </cell>
          <cell r="C473" t="str">
            <v>裂空·斩第4段</v>
          </cell>
          <cell r="D473">
            <v>1</v>
          </cell>
          <cell r="E473">
            <v>28</v>
          </cell>
          <cell r="F473" t="str">
            <v>第12级，共造成200%点伤害</v>
          </cell>
          <cell r="G473">
            <v>4</v>
          </cell>
          <cell r="H473">
            <v>4</v>
          </cell>
          <cell r="I473">
            <v>12</v>
          </cell>
          <cell r="J473">
            <v>2</v>
          </cell>
          <cell r="K473">
            <v>200</v>
          </cell>
          <cell r="L473">
            <v>0</v>
          </cell>
          <cell r="M473">
            <v>7040</v>
          </cell>
          <cell r="N473">
            <v>5759</v>
          </cell>
          <cell r="O473">
            <v>4</v>
          </cell>
          <cell r="P473">
            <v>1</v>
          </cell>
          <cell r="Q473">
            <v>1</v>
          </cell>
          <cell r="R473">
            <v>12</v>
          </cell>
          <cell r="S473">
            <v>50</v>
          </cell>
          <cell r="T473">
            <v>178.57142857142858</v>
          </cell>
          <cell r="U473">
            <v>443</v>
          </cell>
          <cell r="V473">
            <v>178.57142857142858</v>
          </cell>
          <cell r="W473">
            <v>13</v>
          </cell>
          <cell r="X473">
            <v>112</v>
          </cell>
          <cell r="Y473">
            <v>18</v>
          </cell>
          <cell r="Z473">
            <v>0</v>
          </cell>
          <cell r="AA473" t="str">
            <v>9124400.png</v>
          </cell>
          <cell r="AB473">
            <v>20</v>
          </cell>
          <cell r="AC473">
            <v>982</v>
          </cell>
          <cell r="AD473">
            <v>10.994911336963884</v>
          </cell>
        </row>
        <row r="474">
          <cell r="A474">
            <v>9124413</v>
          </cell>
          <cell r="B474" t="str">
            <v>裂空·斩第4段</v>
          </cell>
          <cell r="C474" t="str">
            <v>裂空·斩第4段</v>
          </cell>
          <cell r="D474">
            <v>1</v>
          </cell>
          <cell r="E474">
            <v>30</v>
          </cell>
          <cell r="F474" t="str">
            <v>第13级，共造成201.8%点伤害</v>
          </cell>
          <cell r="G474">
            <v>4</v>
          </cell>
          <cell r="H474">
            <v>4</v>
          </cell>
          <cell r="I474">
            <v>13</v>
          </cell>
          <cell r="J474">
            <v>2</v>
          </cell>
          <cell r="K474">
            <v>201.78571428571431</v>
          </cell>
          <cell r="L474">
            <v>0</v>
          </cell>
          <cell r="M474">
            <v>6960</v>
          </cell>
          <cell r="N474">
            <v>7308</v>
          </cell>
          <cell r="O474">
            <v>4</v>
          </cell>
          <cell r="P474">
            <v>1</v>
          </cell>
          <cell r="Q474">
            <v>1</v>
          </cell>
          <cell r="R474">
            <v>12</v>
          </cell>
          <cell r="S474">
            <v>50</v>
          </cell>
          <cell r="T474">
            <v>178.57142857142858</v>
          </cell>
          <cell r="U474">
            <v>522</v>
          </cell>
          <cell r="V474">
            <v>178.57142857142858</v>
          </cell>
          <cell r="W474">
            <v>14</v>
          </cell>
          <cell r="X474">
            <v>126</v>
          </cell>
          <cell r="Y474">
            <v>18</v>
          </cell>
          <cell r="Z474">
            <v>0</v>
          </cell>
          <cell r="AA474" t="str">
            <v>9124400.png</v>
          </cell>
          <cell r="AB474">
            <v>20</v>
          </cell>
          <cell r="AC474">
            <v>982</v>
          </cell>
          <cell r="AD474">
            <v>12.74108915078256</v>
          </cell>
        </row>
        <row r="475">
          <cell r="A475">
            <v>9124414</v>
          </cell>
          <cell r="B475" t="str">
            <v>裂空·斩第4段</v>
          </cell>
          <cell r="C475" t="str">
            <v>裂空·斩第4段</v>
          </cell>
          <cell r="D475">
            <v>1</v>
          </cell>
          <cell r="E475">
            <v>31</v>
          </cell>
          <cell r="F475" t="str">
            <v>第14级，共造成203.6%点伤害</v>
          </cell>
          <cell r="G475">
            <v>4</v>
          </cell>
          <cell r="H475">
            <v>4</v>
          </cell>
          <cell r="I475">
            <v>14</v>
          </cell>
          <cell r="J475">
            <v>2</v>
          </cell>
          <cell r="K475">
            <v>203.57142857142858</v>
          </cell>
          <cell r="L475">
            <v>0</v>
          </cell>
          <cell r="M475">
            <v>6880</v>
          </cell>
          <cell r="N475">
            <v>8445</v>
          </cell>
          <cell r="O475">
            <v>4</v>
          </cell>
          <cell r="P475">
            <v>1</v>
          </cell>
          <cell r="Q475">
            <v>1</v>
          </cell>
          <cell r="R475">
            <v>12</v>
          </cell>
          <cell r="S475">
            <v>50</v>
          </cell>
          <cell r="T475">
            <v>178.57142857142858</v>
          </cell>
          <cell r="U475">
            <v>563</v>
          </cell>
          <cell r="V475">
            <v>178.57142857142858</v>
          </cell>
          <cell r="W475">
            <v>15</v>
          </cell>
          <cell r="X475">
            <v>141</v>
          </cell>
          <cell r="Y475">
            <v>18</v>
          </cell>
          <cell r="Z475">
            <v>0</v>
          </cell>
          <cell r="AA475" t="str">
            <v>9124400.png</v>
          </cell>
          <cell r="AB475">
            <v>20</v>
          </cell>
          <cell r="AC475">
            <v>982</v>
          </cell>
          <cell r="AD475">
            <v>14.76004517558367</v>
          </cell>
        </row>
        <row r="476">
          <cell r="A476">
            <v>9124415</v>
          </cell>
          <cell r="B476" t="str">
            <v>裂空·斩第4段</v>
          </cell>
          <cell r="C476" t="str">
            <v>裂空·斩第4段</v>
          </cell>
          <cell r="D476">
            <v>1</v>
          </cell>
          <cell r="E476">
            <v>32</v>
          </cell>
          <cell r="F476" t="str">
            <v>第15级，共造成205.4%点伤害</v>
          </cell>
          <cell r="G476">
            <v>4</v>
          </cell>
          <cell r="H476">
            <v>4</v>
          </cell>
          <cell r="I476">
            <v>15</v>
          </cell>
          <cell r="J476">
            <v>2</v>
          </cell>
          <cell r="K476">
            <v>205.35714285714286</v>
          </cell>
          <cell r="L476">
            <v>0</v>
          </cell>
          <cell r="M476">
            <v>6800</v>
          </cell>
          <cell r="N476">
            <v>9696</v>
          </cell>
          <cell r="O476">
            <v>4</v>
          </cell>
          <cell r="P476">
            <v>1</v>
          </cell>
          <cell r="Q476">
            <v>1</v>
          </cell>
          <cell r="R476">
            <v>12</v>
          </cell>
          <cell r="S476">
            <v>50</v>
          </cell>
          <cell r="T476">
            <v>178.57142857142858</v>
          </cell>
          <cell r="U476">
            <v>606</v>
          </cell>
          <cell r="V476">
            <v>178.57142857142858</v>
          </cell>
          <cell r="W476">
            <v>16</v>
          </cell>
          <cell r="X476">
            <v>157</v>
          </cell>
          <cell r="Y476">
            <v>18</v>
          </cell>
          <cell r="Z476">
            <v>0</v>
          </cell>
          <cell r="AA476" t="str">
            <v>9124400.png</v>
          </cell>
          <cell r="AB476">
            <v>20</v>
          </cell>
          <cell r="AC476">
            <v>982</v>
          </cell>
          <cell r="AD476">
            <v>17.093842538652211</v>
          </cell>
        </row>
        <row r="477">
          <cell r="A477">
            <v>9124416</v>
          </cell>
          <cell r="B477" t="str">
            <v>裂空·斩第4段</v>
          </cell>
          <cell r="C477" t="str">
            <v>裂空·斩第4段</v>
          </cell>
          <cell r="D477">
            <v>1</v>
          </cell>
          <cell r="E477">
            <v>34</v>
          </cell>
          <cell r="F477" t="str">
            <v>第16级，共造成207.1%点伤害</v>
          </cell>
          <cell r="G477">
            <v>4</v>
          </cell>
          <cell r="H477">
            <v>4</v>
          </cell>
          <cell r="I477">
            <v>16</v>
          </cell>
          <cell r="J477">
            <v>2</v>
          </cell>
          <cell r="K477">
            <v>207.14285714285717</v>
          </cell>
          <cell r="L477">
            <v>0</v>
          </cell>
          <cell r="M477">
            <v>6720</v>
          </cell>
          <cell r="N477">
            <v>11832</v>
          </cell>
          <cell r="O477">
            <v>4</v>
          </cell>
          <cell r="P477">
            <v>1</v>
          </cell>
          <cell r="Q477">
            <v>1</v>
          </cell>
          <cell r="R477">
            <v>12</v>
          </cell>
          <cell r="S477">
            <v>50</v>
          </cell>
          <cell r="T477">
            <v>178.57142857142858</v>
          </cell>
          <cell r="U477">
            <v>696</v>
          </cell>
          <cell r="V477">
            <v>178.57142857142858</v>
          </cell>
          <cell r="W477">
            <v>17</v>
          </cell>
          <cell r="X477">
            <v>174</v>
          </cell>
          <cell r="Y477">
            <v>18</v>
          </cell>
          <cell r="Z477">
            <v>0</v>
          </cell>
          <cell r="AA477" t="str">
            <v>9124400.png</v>
          </cell>
          <cell r="AB477">
            <v>20</v>
          </cell>
          <cell r="AC477">
            <v>982</v>
          </cell>
          <cell r="AD477">
            <v>19.790963240446075</v>
          </cell>
        </row>
        <row r="478">
          <cell r="A478">
            <v>9124417</v>
          </cell>
          <cell r="B478" t="str">
            <v>裂空·斩第4段</v>
          </cell>
          <cell r="C478" t="str">
            <v>裂空·斩第4段</v>
          </cell>
          <cell r="D478">
            <v>1</v>
          </cell>
          <cell r="E478">
            <v>35</v>
          </cell>
          <cell r="F478" t="str">
            <v>第17级，共造成208.9%点伤害</v>
          </cell>
          <cell r="G478">
            <v>4</v>
          </cell>
          <cell r="H478">
            <v>4</v>
          </cell>
          <cell r="I478">
            <v>17</v>
          </cell>
          <cell r="J478">
            <v>2</v>
          </cell>
          <cell r="K478">
            <v>208.92857142857144</v>
          </cell>
          <cell r="L478">
            <v>0</v>
          </cell>
          <cell r="M478">
            <v>6640</v>
          </cell>
          <cell r="N478">
            <v>14117</v>
          </cell>
          <cell r="O478">
            <v>4</v>
          </cell>
          <cell r="P478">
            <v>1</v>
          </cell>
          <cell r="Q478">
            <v>1</v>
          </cell>
          <cell r="R478">
            <v>12</v>
          </cell>
          <cell r="S478">
            <v>50</v>
          </cell>
          <cell r="T478">
            <v>178.57142857142858</v>
          </cell>
          <cell r="U478">
            <v>743</v>
          </cell>
          <cell r="V478">
            <v>178.57142857142858</v>
          </cell>
          <cell r="W478">
            <v>19</v>
          </cell>
          <cell r="X478">
            <v>193</v>
          </cell>
          <cell r="Y478">
            <v>18</v>
          </cell>
          <cell r="Z478">
            <v>0</v>
          </cell>
          <cell r="AA478" t="str">
            <v>9124400.png</v>
          </cell>
          <cell r="AB478">
            <v>20</v>
          </cell>
          <cell r="AC478">
            <v>982</v>
          </cell>
          <cell r="AD478">
            <v>22.907279301359061</v>
          </cell>
        </row>
        <row r="479">
          <cell r="A479">
            <v>9124418</v>
          </cell>
          <cell r="B479" t="str">
            <v>裂空·斩第4段</v>
          </cell>
          <cell r="C479" t="str">
            <v>裂空·斩第4段</v>
          </cell>
          <cell r="D479">
            <v>1</v>
          </cell>
          <cell r="E479">
            <v>36</v>
          </cell>
          <cell r="F479" t="str">
            <v>第18级，共造成210.7%点伤害</v>
          </cell>
          <cell r="G479">
            <v>4</v>
          </cell>
          <cell r="H479">
            <v>4</v>
          </cell>
          <cell r="I479">
            <v>18</v>
          </cell>
          <cell r="J479">
            <v>2</v>
          </cell>
          <cell r="K479">
            <v>210.71428571428572</v>
          </cell>
          <cell r="L479">
            <v>0</v>
          </cell>
          <cell r="M479">
            <v>6560</v>
          </cell>
          <cell r="N479">
            <v>15820</v>
          </cell>
          <cell r="O479">
            <v>4</v>
          </cell>
          <cell r="P479">
            <v>1</v>
          </cell>
          <cell r="Q479">
            <v>1</v>
          </cell>
          <cell r="R479">
            <v>12</v>
          </cell>
          <cell r="S479">
            <v>50</v>
          </cell>
          <cell r="T479">
            <v>178.57142857142858</v>
          </cell>
          <cell r="U479">
            <v>791</v>
          </cell>
          <cell r="V479">
            <v>178.57142857142858</v>
          </cell>
          <cell r="W479">
            <v>20</v>
          </cell>
          <cell r="X479">
            <v>213</v>
          </cell>
          <cell r="Y479">
            <v>18</v>
          </cell>
          <cell r="Z479">
            <v>8</v>
          </cell>
          <cell r="AA479" t="str">
            <v>9124400.png</v>
          </cell>
          <cell r="AB479">
            <v>20</v>
          </cell>
          <cell r="AC479">
            <v>982</v>
          </cell>
          <cell r="AD479">
            <v>26.50716978553557</v>
          </cell>
        </row>
        <row r="480">
          <cell r="A480">
            <v>9124419</v>
          </cell>
          <cell r="B480" t="str">
            <v>裂空·斩第4段</v>
          </cell>
          <cell r="C480" t="str">
            <v>裂空·斩第4段</v>
          </cell>
          <cell r="D480">
            <v>1</v>
          </cell>
          <cell r="E480">
            <v>38</v>
          </cell>
          <cell r="F480" t="str">
            <v>第19级，共造成212.5%点伤害</v>
          </cell>
          <cell r="G480">
            <v>4</v>
          </cell>
          <cell r="H480">
            <v>4</v>
          </cell>
          <cell r="I480">
            <v>19</v>
          </cell>
          <cell r="J480">
            <v>2</v>
          </cell>
          <cell r="K480">
            <v>212.5</v>
          </cell>
          <cell r="L480">
            <v>0</v>
          </cell>
          <cell r="M480">
            <v>6480</v>
          </cell>
          <cell r="N480">
            <v>18732</v>
          </cell>
          <cell r="O480">
            <v>4</v>
          </cell>
          <cell r="P480">
            <v>1</v>
          </cell>
          <cell r="Q480">
            <v>1</v>
          </cell>
          <cell r="R480">
            <v>12</v>
          </cell>
          <cell r="S480">
            <v>50</v>
          </cell>
          <cell r="T480">
            <v>178.57142857142858</v>
          </cell>
          <cell r="U480">
            <v>892</v>
          </cell>
          <cell r="V480">
            <v>178.57142857142858</v>
          </cell>
          <cell r="W480">
            <v>21</v>
          </cell>
          <cell r="X480">
            <v>234</v>
          </cell>
          <cell r="Y480">
            <v>18</v>
          </cell>
          <cell r="Z480">
            <v>9</v>
          </cell>
          <cell r="AA480" t="str">
            <v>9124400.png</v>
          </cell>
          <cell r="AB480">
            <v>20</v>
          </cell>
          <cell r="AC480">
            <v>982</v>
          </cell>
          <cell r="AD480">
            <v>30.664805480599675</v>
          </cell>
        </row>
        <row r="481">
          <cell r="A481">
            <v>9124420</v>
          </cell>
          <cell r="B481" t="str">
            <v>裂空·斩第4段</v>
          </cell>
          <cell r="C481" t="str">
            <v>裂空·斩第4段</v>
          </cell>
          <cell r="D481">
            <v>1</v>
          </cell>
          <cell r="E481">
            <v>39</v>
          </cell>
          <cell r="F481" t="str">
            <v>第20级，共造成214.3%点伤害</v>
          </cell>
          <cell r="G481">
            <v>4</v>
          </cell>
          <cell r="H481">
            <v>4</v>
          </cell>
          <cell r="I481">
            <v>20</v>
          </cell>
          <cell r="J481">
            <v>2</v>
          </cell>
          <cell r="K481">
            <v>214.28571428571431</v>
          </cell>
          <cell r="L481">
            <v>0</v>
          </cell>
          <cell r="M481">
            <v>6400</v>
          </cell>
          <cell r="N481">
            <v>21712</v>
          </cell>
          <cell r="O481">
            <v>4</v>
          </cell>
          <cell r="P481">
            <v>1</v>
          </cell>
          <cell r="Q481">
            <v>1</v>
          </cell>
          <cell r="R481">
            <v>12</v>
          </cell>
          <cell r="S481">
            <v>50</v>
          </cell>
          <cell r="T481">
            <v>178.57142857142858</v>
          </cell>
          <cell r="U481">
            <v>944</v>
          </cell>
          <cell r="V481">
            <v>178.57142857142858</v>
          </cell>
          <cell r="W481">
            <v>23</v>
          </cell>
          <cell r="X481">
            <v>257</v>
          </cell>
          <cell r="Y481">
            <v>18</v>
          </cell>
          <cell r="Z481">
            <v>10</v>
          </cell>
          <cell r="AA481" t="str">
            <v>9124400.png</v>
          </cell>
          <cell r="AB481">
            <v>20</v>
          </cell>
          <cell r="AC481">
            <v>982</v>
          </cell>
          <cell r="AD481">
            <v>35.465626246614221</v>
          </cell>
        </row>
        <row r="482">
          <cell r="A482">
            <v>9124421</v>
          </cell>
          <cell r="B482" t="str">
            <v>裂空·斩第4段</v>
          </cell>
          <cell r="C482" t="str">
            <v>裂空·斩第4段</v>
          </cell>
          <cell r="D482">
            <v>1</v>
          </cell>
          <cell r="E482">
            <v>41</v>
          </cell>
          <cell r="F482" t="str">
            <v>第21级，共造成216.1%点伤害</v>
          </cell>
          <cell r="G482">
            <v>4</v>
          </cell>
          <cell r="H482">
            <v>4</v>
          </cell>
          <cell r="I482">
            <v>21</v>
          </cell>
          <cell r="J482">
            <v>2</v>
          </cell>
          <cell r="K482">
            <v>216.07142857142858</v>
          </cell>
          <cell r="L482">
            <v>0</v>
          </cell>
          <cell r="M482">
            <v>6320</v>
          </cell>
          <cell r="N482">
            <v>25272</v>
          </cell>
          <cell r="O482">
            <v>4</v>
          </cell>
          <cell r="P482">
            <v>1</v>
          </cell>
          <cell r="Q482">
            <v>1</v>
          </cell>
          <cell r="R482">
            <v>12</v>
          </cell>
          <cell r="S482">
            <v>50</v>
          </cell>
          <cell r="T482">
            <v>178.57142857142858</v>
          </cell>
          <cell r="U482">
            <v>1053</v>
          </cell>
          <cell r="V482">
            <v>178.57142857142858</v>
          </cell>
          <cell r="W482">
            <v>24</v>
          </cell>
          <cell r="X482">
            <v>281</v>
          </cell>
          <cell r="Y482">
            <v>18</v>
          </cell>
          <cell r="Z482">
            <v>10</v>
          </cell>
          <cell r="AA482" t="str">
            <v>9124400.png</v>
          </cell>
          <cell r="AB482">
            <v>20</v>
          </cell>
          <cell r="AC482">
            <v>982</v>
          </cell>
          <cell r="AD482">
            <v>41.008039760209201</v>
          </cell>
        </row>
        <row r="483">
          <cell r="A483">
            <v>9124422</v>
          </cell>
          <cell r="B483" t="str">
            <v>裂空·斩第4段</v>
          </cell>
          <cell r="C483" t="str">
            <v>裂空·斩第4段</v>
          </cell>
          <cell r="D483">
            <v>1</v>
          </cell>
          <cell r="E483">
            <v>42</v>
          </cell>
          <cell r="F483" t="str">
            <v>第22级，共造成217.9%点伤害</v>
          </cell>
          <cell r="G483">
            <v>4</v>
          </cell>
          <cell r="H483">
            <v>4</v>
          </cell>
          <cell r="I483">
            <v>22</v>
          </cell>
          <cell r="J483">
            <v>2</v>
          </cell>
          <cell r="K483">
            <v>217.85714285714286</v>
          </cell>
          <cell r="L483">
            <v>0</v>
          </cell>
          <cell r="M483">
            <v>6240</v>
          </cell>
          <cell r="N483">
            <v>28860</v>
          </cell>
          <cell r="O483">
            <v>4</v>
          </cell>
          <cell r="P483">
            <v>1</v>
          </cell>
          <cell r="Q483">
            <v>1</v>
          </cell>
          <cell r="R483">
            <v>12</v>
          </cell>
          <cell r="S483">
            <v>50</v>
          </cell>
          <cell r="T483">
            <v>178.57142857142858</v>
          </cell>
          <cell r="U483">
            <v>1110</v>
          </cell>
          <cell r="V483">
            <v>178.57142857142858</v>
          </cell>
          <cell r="W483">
            <v>26</v>
          </cell>
          <cell r="X483">
            <v>307</v>
          </cell>
          <cell r="Y483">
            <v>18</v>
          </cell>
          <cell r="Z483">
            <v>11</v>
          </cell>
          <cell r="AA483" t="str">
            <v>9124400.png</v>
          </cell>
          <cell r="AB483">
            <v>20</v>
          </cell>
          <cell r="AC483">
            <v>982</v>
          </cell>
          <cell r="AD483">
            <v>47.405374641020749</v>
          </cell>
        </row>
        <row r="484">
          <cell r="A484">
            <v>9124423</v>
          </cell>
          <cell r="B484" t="str">
            <v>裂空·斩第4段</v>
          </cell>
          <cell r="C484" t="str">
            <v>裂空·斩第4段</v>
          </cell>
          <cell r="D484">
            <v>1</v>
          </cell>
          <cell r="E484">
            <v>43</v>
          </cell>
          <cell r="F484" t="str">
            <v>第23级，共造成219.6%点伤害</v>
          </cell>
          <cell r="G484">
            <v>4</v>
          </cell>
          <cell r="H484">
            <v>4</v>
          </cell>
          <cell r="I484">
            <v>23</v>
          </cell>
          <cell r="J484">
            <v>2</v>
          </cell>
          <cell r="K484">
            <v>219.64285714285717</v>
          </cell>
          <cell r="L484">
            <v>0</v>
          </cell>
          <cell r="M484">
            <v>6160</v>
          </cell>
          <cell r="N484">
            <v>32676</v>
          </cell>
          <cell r="O484">
            <v>4</v>
          </cell>
          <cell r="P484">
            <v>1</v>
          </cell>
          <cell r="Q484">
            <v>1</v>
          </cell>
          <cell r="R484">
            <v>12</v>
          </cell>
          <cell r="S484">
            <v>50</v>
          </cell>
          <cell r="T484">
            <v>178.57142857142858</v>
          </cell>
          <cell r="U484">
            <v>1167</v>
          </cell>
          <cell r="V484">
            <v>178.57142857142858</v>
          </cell>
          <cell r="W484">
            <v>28</v>
          </cell>
          <cell r="X484">
            <v>335</v>
          </cell>
          <cell r="Y484">
            <v>18</v>
          </cell>
          <cell r="Z484">
            <v>12</v>
          </cell>
          <cell r="AA484" t="str">
            <v>9124400.png</v>
          </cell>
          <cell r="AB484">
            <v>20</v>
          </cell>
          <cell r="AC484">
            <v>982</v>
          </cell>
          <cell r="AD484">
            <v>54.788125838100335</v>
          </cell>
        </row>
        <row r="485">
          <cell r="A485">
            <v>9124424</v>
          </cell>
          <cell r="B485" t="str">
            <v>裂空·斩第4段</v>
          </cell>
          <cell r="C485" t="str">
            <v>裂空·斩第4段</v>
          </cell>
          <cell r="D485">
            <v>1</v>
          </cell>
          <cell r="E485">
            <v>45</v>
          </cell>
          <cell r="F485" t="str">
            <v>第24级，共造成221.4%点伤害</v>
          </cell>
          <cell r="G485">
            <v>4</v>
          </cell>
          <cell r="H485">
            <v>4</v>
          </cell>
          <cell r="I485">
            <v>24</v>
          </cell>
          <cell r="J485">
            <v>2</v>
          </cell>
          <cell r="K485">
            <v>221.42857142857144</v>
          </cell>
          <cell r="L485">
            <v>0</v>
          </cell>
          <cell r="M485">
            <v>6080</v>
          </cell>
          <cell r="N485">
            <v>38610</v>
          </cell>
          <cell r="O485">
            <v>4</v>
          </cell>
          <cell r="P485">
            <v>1</v>
          </cell>
          <cell r="Q485">
            <v>1</v>
          </cell>
          <cell r="R485">
            <v>12</v>
          </cell>
          <cell r="S485">
            <v>50</v>
          </cell>
          <cell r="T485">
            <v>178.57142857142858</v>
          </cell>
          <cell r="U485">
            <v>1287</v>
          </cell>
          <cell r="V485">
            <v>178.57142857142858</v>
          </cell>
          <cell r="W485">
            <v>30</v>
          </cell>
          <cell r="X485">
            <v>365</v>
          </cell>
          <cell r="Y485">
            <v>18</v>
          </cell>
          <cell r="Z485">
            <v>12</v>
          </cell>
          <cell r="AA485" t="str">
            <v>9124400.png</v>
          </cell>
          <cell r="AB485">
            <v>20</v>
          </cell>
          <cell r="AC485">
            <v>982</v>
          </cell>
          <cell r="AD485">
            <v>63.306535766371688</v>
          </cell>
        </row>
        <row r="486">
          <cell r="A486">
            <v>9124425</v>
          </cell>
          <cell r="B486" t="str">
            <v>裂空·斩第4段</v>
          </cell>
          <cell r="C486" t="str">
            <v>裂空·斩第4段</v>
          </cell>
          <cell r="D486">
            <v>1</v>
          </cell>
          <cell r="E486">
            <v>46</v>
          </cell>
          <cell r="F486" t="str">
            <v>第25级，共造成223.2%点伤害</v>
          </cell>
          <cell r="G486">
            <v>4</v>
          </cell>
          <cell r="H486">
            <v>4</v>
          </cell>
          <cell r="I486">
            <v>25</v>
          </cell>
          <cell r="J486">
            <v>2</v>
          </cell>
          <cell r="K486">
            <v>223.21428571428572</v>
          </cell>
          <cell r="L486">
            <v>0</v>
          </cell>
          <cell r="M486">
            <v>6000</v>
          </cell>
          <cell r="N486">
            <v>43168</v>
          </cell>
          <cell r="O486">
            <v>4</v>
          </cell>
          <cell r="P486">
            <v>1</v>
          </cell>
          <cell r="Q486">
            <v>1</v>
          </cell>
          <cell r="R486">
            <v>12</v>
          </cell>
          <cell r="S486">
            <v>50</v>
          </cell>
          <cell r="T486">
            <v>178.57142857142858</v>
          </cell>
          <cell r="U486">
            <v>1349</v>
          </cell>
          <cell r="V486">
            <v>178.57142857142858</v>
          </cell>
          <cell r="W486">
            <v>32</v>
          </cell>
          <cell r="X486">
            <v>397</v>
          </cell>
          <cell r="Y486">
            <v>18</v>
          </cell>
          <cell r="Z486">
            <v>13</v>
          </cell>
          <cell r="AA486" t="str">
            <v>9124400.png</v>
          </cell>
          <cell r="AB486">
            <v>20</v>
          </cell>
          <cell r="AC486">
            <v>982</v>
          </cell>
          <cell r="AD486">
            <v>73.133561123680281</v>
          </cell>
        </row>
        <row r="487">
          <cell r="A487">
            <v>9124426</v>
          </cell>
          <cell r="B487" t="str">
            <v>裂空·斩第4段</v>
          </cell>
          <cell r="C487" t="str">
            <v>裂空·斩第4段</v>
          </cell>
          <cell r="D487">
            <v>1</v>
          </cell>
          <cell r="E487">
            <v>47</v>
          </cell>
          <cell r="F487" t="str">
            <v>第26级，共造成225%点伤害</v>
          </cell>
          <cell r="G487">
            <v>4</v>
          </cell>
          <cell r="H487">
            <v>4</v>
          </cell>
          <cell r="I487">
            <v>26</v>
          </cell>
          <cell r="J487">
            <v>2</v>
          </cell>
          <cell r="K487">
            <v>225</v>
          </cell>
          <cell r="L487">
            <v>0</v>
          </cell>
          <cell r="M487">
            <v>5920</v>
          </cell>
          <cell r="N487">
            <v>48008</v>
          </cell>
          <cell r="O487">
            <v>4</v>
          </cell>
          <cell r="P487">
            <v>1</v>
          </cell>
          <cell r="Q487">
            <v>1</v>
          </cell>
          <cell r="R487">
            <v>12</v>
          </cell>
          <cell r="S487">
            <v>50</v>
          </cell>
          <cell r="T487">
            <v>178.57142857142858</v>
          </cell>
          <cell r="U487">
            <v>1412</v>
          </cell>
          <cell r="V487">
            <v>178.57142857142858</v>
          </cell>
          <cell r="W487">
            <v>34</v>
          </cell>
          <cell r="X487">
            <v>431</v>
          </cell>
          <cell r="Y487">
            <v>18</v>
          </cell>
          <cell r="Z487">
            <v>14</v>
          </cell>
          <cell r="AA487" t="str">
            <v>9124400.png</v>
          </cell>
          <cell r="AB487">
            <v>20</v>
          </cell>
          <cell r="AC487">
            <v>982</v>
          </cell>
          <cell r="AD487">
            <v>84.46828270920868</v>
          </cell>
        </row>
        <row r="488">
          <cell r="A488">
            <v>9124427</v>
          </cell>
          <cell r="B488" t="str">
            <v>裂空·斩第4段</v>
          </cell>
          <cell r="C488" t="str">
            <v>裂空·斩第4段</v>
          </cell>
          <cell r="D488">
            <v>1</v>
          </cell>
          <cell r="E488">
            <v>49</v>
          </cell>
          <cell r="F488" t="str">
            <v>第27级，共造成226.8%点伤害</v>
          </cell>
          <cell r="G488">
            <v>4</v>
          </cell>
          <cell r="H488">
            <v>4</v>
          </cell>
          <cell r="I488">
            <v>27</v>
          </cell>
          <cell r="J488">
            <v>2</v>
          </cell>
          <cell r="K488">
            <v>226.78571428571431</v>
          </cell>
          <cell r="L488">
            <v>0</v>
          </cell>
          <cell r="M488">
            <v>5840</v>
          </cell>
          <cell r="N488">
            <v>55548</v>
          </cell>
          <cell r="O488">
            <v>4</v>
          </cell>
          <cell r="P488">
            <v>1</v>
          </cell>
          <cell r="Q488">
            <v>1</v>
          </cell>
          <cell r="R488">
            <v>12</v>
          </cell>
          <cell r="S488">
            <v>50</v>
          </cell>
          <cell r="T488">
            <v>178.57142857142858</v>
          </cell>
          <cell r="U488">
            <v>1543</v>
          </cell>
          <cell r="V488">
            <v>178.57142857142858</v>
          </cell>
          <cell r="W488">
            <v>36</v>
          </cell>
          <cell r="X488">
            <v>467</v>
          </cell>
          <cell r="Y488">
            <v>18</v>
          </cell>
          <cell r="Z488">
            <v>15</v>
          </cell>
          <cell r="AA488" t="str">
            <v>9124400.png</v>
          </cell>
          <cell r="AB488">
            <v>20</v>
          </cell>
          <cell r="AC488">
            <v>982</v>
          </cell>
          <cell r="AD488">
            <v>97.539824043561666</v>
          </cell>
        </row>
        <row r="489">
          <cell r="A489">
            <v>9124428</v>
          </cell>
          <cell r="B489" t="str">
            <v>裂空·斩第4段</v>
          </cell>
          <cell r="C489" t="str">
            <v>裂空·斩第4段</v>
          </cell>
          <cell r="D489">
            <v>1</v>
          </cell>
          <cell r="E489">
            <v>50</v>
          </cell>
          <cell r="F489" t="str">
            <v>第28级，共造成228.6%点伤害</v>
          </cell>
          <cell r="G489">
            <v>4</v>
          </cell>
          <cell r="H489">
            <v>4</v>
          </cell>
          <cell r="I489">
            <v>28</v>
          </cell>
          <cell r="J489">
            <v>2</v>
          </cell>
          <cell r="K489">
            <v>228.57142857142858</v>
          </cell>
          <cell r="L489">
            <v>0</v>
          </cell>
          <cell r="M489">
            <v>5760</v>
          </cell>
          <cell r="N489">
            <v>62790</v>
          </cell>
          <cell r="O489">
            <v>4</v>
          </cell>
          <cell r="P489">
            <v>1</v>
          </cell>
          <cell r="Q489">
            <v>1</v>
          </cell>
          <cell r="R489">
            <v>12</v>
          </cell>
          <cell r="S489">
            <v>50</v>
          </cell>
          <cell r="T489">
            <v>178.57142857142858</v>
          </cell>
          <cell r="U489">
            <v>1610</v>
          </cell>
          <cell r="V489">
            <v>178.57142857142858</v>
          </cell>
          <cell r="W489">
            <v>39</v>
          </cell>
          <cell r="X489">
            <v>506</v>
          </cell>
          <cell r="Y489">
            <v>18</v>
          </cell>
          <cell r="Z489">
            <v>16</v>
          </cell>
          <cell r="AA489" t="str">
            <v>9124400.png</v>
          </cell>
          <cell r="AB489">
            <v>20</v>
          </cell>
          <cell r="AC489">
            <v>982</v>
          </cell>
          <cell r="AD489">
            <v>112.6118543196274</v>
          </cell>
        </row>
        <row r="490">
          <cell r="A490">
            <v>9124429</v>
          </cell>
          <cell r="B490" t="str">
            <v>裂空·斩第4段</v>
          </cell>
          <cell r="C490" t="str">
            <v>裂空·斩第4段</v>
          </cell>
          <cell r="D490">
            <v>1</v>
          </cell>
          <cell r="E490">
            <v>51</v>
          </cell>
          <cell r="F490" t="str">
            <v>第29级，共造成230.4%点伤害</v>
          </cell>
          <cell r="G490">
            <v>4</v>
          </cell>
          <cell r="H490">
            <v>4</v>
          </cell>
          <cell r="I490">
            <v>29</v>
          </cell>
          <cell r="J490">
            <v>2</v>
          </cell>
          <cell r="K490">
            <v>230.35714285714289</v>
          </cell>
          <cell r="L490">
            <v>0</v>
          </cell>
          <cell r="M490">
            <v>5680</v>
          </cell>
          <cell r="N490">
            <v>70518</v>
          </cell>
          <cell r="O490">
            <v>4</v>
          </cell>
          <cell r="P490">
            <v>1</v>
          </cell>
          <cell r="Q490">
            <v>1</v>
          </cell>
          <cell r="R490">
            <v>12</v>
          </cell>
          <cell r="S490">
            <v>50</v>
          </cell>
          <cell r="T490">
            <v>178.57142857142858</v>
          </cell>
          <cell r="U490">
            <v>1679</v>
          </cell>
          <cell r="V490">
            <v>178.57142857142858</v>
          </cell>
          <cell r="W490">
            <v>42</v>
          </cell>
          <cell r="X490">
            <v>548</v>
          </cell>
          <cell r="Y490">
            <v>18</v>
          </cell>
          <cell r="Z490">
            <v>17</v>
          </cell>
          <cell r="AA490" t="str">
            <v>9124400.png</v>
          </cell>
          <cell r="AB490">
            <v>20</v>
          </cell>
          <cell r="AC490">
            <v>982</v>
          </cell>
          <cell r="AD490">
            <v>129.98776237479032</v>
          </cell>
        </row>
        <row r="491">
          <cell r="A491">
            <v>9124430</v>
          </cell>
          <cell r="B491" t="str">
            <v>裂空·斩第4段</v>
          </cell>
          <cell r="C491" t="str">
            <v>裂空·斩第4段</v>
          </cell>
          <cell r="D491">
            <v>1</v>
          </cell>
          <cell r="E491">
            <v>53</v>
          </cell>
          <cell r="F491" t="str">
            <v>第30级，共造成232.1%点伤害</v>
          </cell>
          <cell r="G491">
            <v>4</v>
          </cell>
          <cell r="H491">
            <v>4</v>
          </cell>
          <cell r="I491">
            <v>30</v>
          </cell>
          <cell r="J491">
            <v>2</v>
          </cell>
          <cell r="K491">
            <v>232.14285714285717</v>
          </cell>
          <cell r="L491">
            <v>0</v>
          </cell>
          <cell r="M491">
            <v>5600</v>
          </cell>
          <cell r="N491">
            <v>81900</v>
          </cell>
          <cell r="O491">
            <v>4</v>
          </cell>
          <cell r="P491">
            <v>1</v>
          </cell>
          <cell r="Q491">
            <v>1</v>
          </cell>
          <cell r="R491">
            <v>12</v>
          </cell>
          <cell r="S491">
            <v>50</v>
          </cell>
          <cell r="T491">
            <v>178.57142857142858</v>
          </cell>
          <cell r="U491">
            <v>1820</v>
          </cell>
          <cell r="V491">
            <v>178.57142857142858</v>
          </cell>
          <cell r="W491">
            <v>45</v>
          </cell>
          <cell r="X491">
            <v>593</v>
          </cell>
          <cell r="Y491">
            <v>18</v>
          </cell>
          <cell r="Z491">
            <v>18</v>
          </cell>
          <cell r="AA491" t="str">
            <v>9124400.png</v>
          </cell>
          <cell r="AB491">
            <v>20</v>
          </cell>
          <cell r="AC491">
            <v>982</v>
          </cell>
          <cell r="AD491">
            <v>150.01660117942677</v>
          </cell>
        </row>
        <row r="492">
          <cell r="A492">
            <v>9124431</v>
          </cell>
          <cell r="B492" t="str">
            <v>裂空·斩第4段</v>
          </cell>
          <cell r="C492" t="str">
            <v>裂空·斩第4段</v>
          </cell>
          <cell r="D492">
            <v>1</v>
          </cell>
          <cell r="E492">
            <v>54</v>
          </cell>
          <cell r="F492" t="str">
            <v>第31级，共造成233.9%点伤害</v>
          </cell>
          <cell r="G492">
            <v>4</v>
          </cell>
          <cell r="H492">
            <v>4</v>
          </cell>
          <cell r="I492">
            <v>31</v>
          </cell>
          <cell r="J492">
            <v>2</v>
          </cell>
          <cell r="K492">
            <v>233.92857142857144</v>
          </cell>
          <cell r="L492">
            <v>0</v>
          </cell>
          <cell r="M492">
            <v>5520</v>
          </cell>
          <cell r="N492">
            <v>90864</v>
          </cell>
          <cell r="O492">
            <v>4</v>
          </cell>
          <cell r="P492">
            <v>1</v>
          </cell>
          <cell r="Q492">
            <v>1</v>
          </cell>
          <cell r="R492">
            <v>12</v>
          </cell>
          <cell r="S492">
            <v>50</v>
          </cell>
          <cell r="T492">
            <v>178.57142857142858</v>
          </cell>
          <cell r="U492">
            <v>1893</v>
          </cell>
          <cell r="V492">
            <v>178.57142857142858</v>
          </cell>
          <cell r="W492">
            <v>48</v>
          </cell>
          <cell r="X492">
            <v>641</v>
          </cell>
          <cell r="Y492">
            <v>18</v>
          </cell>
          <cell r="Z492">
            <v>20</v>
          </cell>
          <cell r="AA492" t="str">
            <v>9124400.png</v>
          </cell>
          <cell r="AB492">
            <v>20</v>
          </cell>
          <cell r="AC492">
            <v>982</v>
          </cell>
          <cell r="AD492">
            <v>173.09991702484137</v>
          </cell>
        </row>
        <row r="493">
          <cell r="A493">
            <v>9124432</v>
          </cell>
          <cell r="B493" t="str">
            <v>裂空·斩第4段</v>
          </cell>
          <cell r="C493" t="str">
            <v>裂空·斩第4段</v>
          </cell>
          <cell r="D493">
            <v>1</v>
          </cell>
          <cell r="E493">
            <v>56</v>
          </cell>
          <cell r="F493" t="str">
            <v>第32级，共造成235.7%点伤害</v>
          </cell>
          <cell r="G493">
            <v>4</v>
          </cell>
          <cell r="H493">
            <v>4</v>
          </cell>
          <cell r="I493">
            <v>32</v>
          </cell>
          <cell r="J493">
            <v>2</v>
          </cell>
          <cell r="K493">
            <v>235.71428571428572</v>
          </cell>
          <cell r="L493">
            <v>0</v>
          </cell>
          <cell r="M493">
            <v>5440</v>
          </cell>
          <cell r="N493">
            <v>104142</v>
          </cell>
          <cell r="O493">
            <v>4</v>
          </cell>
          <cell r="P493">
            <v>1</v>
          </cell>
          <cell r="Q493">
            <v>1</v>
          </cell>
          <cell r="R493">
            <v>12</v>
          </cell>
          <cell r="S493">
            <v>50</v>
          </cell>
          <cell r="T493">
            <v>178.57142857142858</v>
          </cell>
          <cell r="U493">
            <v>2042</v>
          </cell>
          <cell r="V493">
            <v>178.57142857142858</v>
          </cell>
          <cell r="W493">
            <v>51</v>
          </cell>
          <cell r="X493">
            <v>692</v>
          </cell>
          <cell r="Y493">
            <v>18</v>
          </cell>
          <cell r="Z493">
            <v>21</v>
          </cell>
          <cell r="AA493" t="str">
            <v>9124400.png</v>
          </cell>
          <cell r="AB493">
            <v>20</v>
          </cell>
          <cell r="AC493">
            <v>982</v>
          </cell>
          <cell r="AD493">
            <v>199.69959444210014</v>
          </cell>
        </row>
        <row r="494">
          <cell r="A494">
            <v>9124433</v>
          </cell>
          <cell r="B494" t="str">
            <v>裂空·斩第4段</v>
          </cell>
          <cell r="C494" t="str">
            <v>裂空·斩第4段</v>
          </cell>
          <cell r="D494">
            <v>1</v>
          </cell>
          <cell r="E494">
            <v>57</v>
          </cell>
          <cell r="F494" t="str">
            <v>第33级，共造成237.5%点伤害</v>
          </cell>
          <cell r="G494">
            <v>4</v>
          </cell>
          <cell r="H494">
            <v>4</v>
          </cell>
          <cell r="I494">
            <v>33</v>
          </cell>
          <cell r="J494">
            <v>2</v>
          </cell>
          <cell r="K494">
            <v>237.5</v>
          </cell>
          <cell r="L494">
            <v>0</v>
          </cell>
          <cell r="M494">
            <v>5360</v>
          </cell>
          <cell r="N494">
            <v>116545</v>
          </cell>
          <cell r="O494">
            <v>4</v>
          </cell>
          <cell r="P494">
            <v>1</v>
          </cell>
          <cell r="Q494">
            <v>1</v>
          </cell>
          <cell r="R494">
            <v>12</v>
          </cell>
          <cell r="S494">
            <v>50</v>
          </cell>
          <cell r="T494">
            <v>178.57142857142858</v>
          </cell>
          <cell r="U494">
            <v>2119</v>
          </cell>
          <cell r="V494">
            <v>178.57142857142858</v>
          </cell>
          <cell r="W494">
            <v>55</v>
          </cell>
          <cell r="X494">
            <v>747</v>
          </cell>
          <cell r="Y494">
            <v>18</v>
          </cell>
          <cell r="Z494">
            <v>22</v>
          </cell>
          <cell r="AA494" t="str">
            <v>9124400.png</v>
          </cell>
          <cell r="AB494">
            <v>20</v>
          </cell>
          <cell r="AC494">
            <v>982</v>
          </cell>
          <cell r="AD494">
            <v>230.34686720818021</v>
          </cell>
        </row>
        <row r="495">
          <cell r="A495">
            <v>9124434</v>
          </cell>
          <cell r="B495" t="str">
            <v>裂空·斩第4段</v>
          </cell>
          <cell r="C495" t="str">
            <v>裂空·斩第4段</v>
          </cell>
          <cell r="D495">
            <v>1</v>
          </cell>
          <cell r="E495">
            <v>58</v>
          </cell>
          <cell r="F495" t="str">
            <v>第34级，共造成239.3%点伤害</v>
          </cell>
          <cell r="G495">
            <v>4</v>
          </cell>
          <cell r="H495">
            <v>4</v>
          </cell>
          <cell r="I495">
            <v>34</v>
          </cell>
          <cell r="J495">
            <v>2</v>
          </cell>
          <cell r="K495">
            <v>239.28571428571431</v>
          </cell>
          <cell r="L495">
            <v>0</v>
          </cell>
          <cell r="M495">
            <v>5280</v>
          </cell>
          <cell r="N495">
            <v>129682</v>
          </cell>
          <cell r="O495">
            <v>4</v>
          </cell>
          <cell r="P495">
            <v>1</v>
          </cell>
          <cell r="Q495">
            <v>1</v>
          </cell>
          <cell r="R495">
            <v>12</v>
          </cell>
          <cell r="S495">
            <v>50</v>
          </cell>
          <cell r="T495">
            <v>178.57142857142858</v>
          </cell>
          <cell r="U495">
            <v>2198</v>
          </cell>
          <cell r="V495">
            <v>178.57142857142858</v>
          </cell>
          <cell r="W495">
            <v>59</v>
          </cell>
          <cell r="X495">
            <v>806</v>
          </cell>
          <cell r="Y495">
            <v>18</v>
          </cell>
          <cell r="Z495">
            <v>24</v>
          </cell>
          <cell r="AA495" t="str">
            <v>9124400.png</v>
          </cell>
          <cell r="AB495">
            <v>20</v>
          </cell>
          <cell r="AC495">
            <v>982</v>
          </cell>
          <cell r="AD495">
            <v>265.65266796032574</v>
          </cell>
        </row>
        <row r="496">
          <cell r="A496">
            <v>9124435</v>
          </cell>
          <cell r="B496" t="str">
            <v>裂空·斩第4段</v>
          </cell>
          <cell r="C496" t="str">
            <v>裂空·斩第4段</v>
          </cell>
          <cell r="D496">
            <v>1</v>
          </cell>
          <cell r="E496">
            <v>60</v>
          </cell>
          <cell r="F496" t="str">
            <v>第35级，共造成241.1%点伤害</v>
          </cell>
          <cell r="G496">
            <v>4</v>
          </cell>
          <cell r="H496">
            <v>4</v>
          </cell>
          <cell r="I496">
            <v>35</v>
          </cell>
          <cell r="J496">
            <v>2</v>
          </cell>
          <cell r="K496">
            <v>241.07142857142858</v>
          </cell>
          <cell r="L496">
            <v>0</v>
          </cell>
          <cell r="M496">
            <v>5200</v>
          </cell>
          <cell r="N496">
            <v>148554</v>
          </cell>
          <cell r="O496">
            <v>4</v>
          </cell>
          <cell r="P496">
            <v>1</v>
          </cell>
          <cell r="Q496">
            <v>1</v>
          </cell>
          <cell r="R496">
            <v>12</v>
          </cell>
          <cell r="S496">
            <v>50</v>
          </cell>
          <cell r="T496">
            <v>178.57142857142858</v>
          </cell>
          <cell r="U496">
            <v>2358</v>
          </cell>
          <cell r="V496">
            <v>178.57142857142858</v>
          </cell>
          <cell r="W496">
            <v>63</v>
          </cell>
          <cell r="X496">
            <v>869</v>
          </cell>
          <cell r="Y496">
            <v>18</v>
          </cell>
          <cell r="Z496">
            <v>26</v>
          </cell>
          <cell r="AA496" t="str">
            <v>9124400.png</v>
          </cell>
          <cell r="AB496">
            <v>20</v>
          </cell>
          <cell r="AC496">
            <v>982</v>
          </cell>
          <cell r="AD496">
            <v>306.31951435931103</v>
          </cell>
        </row>
        <row r="497">
          <cell r="A497">
            <v>9124436</v>
          </cell>
          <cell r="B497" t="str">
            <v>裂空·斩第4段</v>
          </cell>
          <cell r="C497" t="str">
            <v>裂空·斩第4段</v>
          </cell>
          <cell r="D497">
            <v>1</v>
          </cell>
          <cell r="E497">
            <v>61</v>
          </cell>
          <cell r="F497" t="str">
            <v>第36级，共造成242.9%点伤害</v>
          </cell>
          <cell r="G497">
            <v>4</v>
          </cell>
          <cell r="H497">
            <v>4</v>
          </cell>
          <cell r="I497">
            <v>36</v>
          </cell>
          <cell r="J497">
            <v>2</v>
          </cell>
          <cell r="K497">
            <v>242.85714285714289</v>
          </cell>
          <cell r="L497">
            <v>0</v>
          </cell>
          <cell r="M497">
            <v>5120</v>
          </cell>
          <cell r="N497">
            <v>163480</v>
          </cell>
          <cell r="O497">
            <v>4</v>
          </cell>
          <cell r="P497">
            <v>1</v>
          </cell>
          <cell r="Q497">
            <v>1</v>
          </cell>
          <cell r="R497">
            <v>12</v>
          </cell>
          <cell r="S497">
            <v>50</v>
          </cell>
          <cell r="T497">
            <v>178.57142857142858</v>
          </cell>
          <cell r="U497">
            <v>2440</v>
          </cell>
          <cell r="V497">
            <v>178.57142857142858</v>
          </cell>
          <cell r="W497">
            <v>67</v>
          </cell>
          <cell r="X497">
            <v>936</v>
          </cell>
          <cell r="Y497">
            <v>18</v>
          </cell>
          <cell r="Z497">
            <v>27</v>
          </cell>
          <cell r="AA497" t="str">
            <v>9124400.png</v>
          </cell>
          <cell r="AB497">
            <v>20</v>
          </cell>
          <cell r="AC497">
            <v>982</v>
          </cell>
          <cell r="AD497">
            <v>353.15515889404872</v>
          </cell>
        </row>
        <row r="498">
          <cell r="A498">
            <v>9124437</v>
          </cell>
          <cell r="B498" t="str">
            <v>裂空·斩第4段</v>
          </cell>
          <cell r="C498" t="str">
            <v>裂空·斩第4段</v>
          </cell>
          <cell r="D498">
            <v>1</v>
          </cell>
          <cell r="E498">
            <v>62</v>
          </cell>
          <cell r="F498" t="str">
            <v>第37级，共造成244.6%点伤害</v>
          </cell>
          <cell r="G498">
            <v>4</v>
          </cell>
          <cell r="H498">
            <v>4</v>
          </cell>
          <cell r="I498">
            <v>37</v>
          </cell>
          <cell r="J498">
            <v>2</v>
          </cell>
          <cell r="K498">
            <v>244.64285714285717</v>
          </cell>
          <cell r="L498">
            <v>0</v>
          </cell>
          <cell r="M498">
            <v>5040</v>
          </cell>
          <cell r="N498">
            <v>181728</v>
          </cell>
          <cell r="O498">
            <v>4</v>
          </cell>
          <cell r="P498">
            <v>1</v>
          </cell>
          <cell r="Q498">
            <v>1</v>
          </cell>
          <cell r="R498">
            <v>12</v>
          </cell>
          <cell r="S498">
            <v>50</v>
          </cell>
          <cell r="T498">
            <v>178.57142857142858</v>
          </cell>
          <cell r="U498">
            <v>2524</v>
          </cell>
          <cell r="V498">
            <v>178.57142857142858</v>
          </cell>
          <cell r="W498">
            <v>72</v>
          </cell>
          <cell r="X498">
            <v>1008</v>
          </cell>
          <cell r="Y498">
            <v>18</v>
          </cell>
          <cell r="Z498">
            <v>29</v>
          </cell>
          <cell r="AA498" t="str">
            <v>9124400.png</v>
          </cell>
          <cell r="AB498">
            <v>20</v>
          </cell>
          <cell r="AC498">
            <v>982</v>
          </cell>
          <cell r="AD498">
            <v>407.08826284972662</v>
          </cell>
        </row>
        <row r="499">
          <cell r="A499">
            <v>9124438</v>
          </cell>
          <cell r="B499" t="str">
            <v>裂空·斩第4段</v>
          </cell>
          <cell r="C499" t="str">
            <v>裂空·斩第4段</v>
          </cell>
          <cell r="D499">
            <v>1</v>
          </cell>
          <cell r="E499">
            <v>64</v>
          </cell>
          <cell r="F499" t="str">
            <v>第38级，共造成246.4%点伤害</v>
          </cell>
          <cell r="G499">
            <v>4</v>
          </cell>
          <cell r="H499">
            <v>4</v>
          </cell>
          <cell r="I499">
            <v>38</v>
          </cell>
          <cell r="J499">
            <v>2</v>
          </cell>
          <cell r="K499">
            <v>246.42857142857144</v>
          </cell>
          <cell r="L499">
            <v>0</v>
          </cell>
          <cell r="M499">
            <v>4960</v>
          </cell>
          <cell r="N499">
            <v>207515</v>
          </cell>
          <cell r="O499">
            <v>4</v>
          </cell>
          <cell r="P499">
            <v>1</v>
          </cell>
          <cell r="Q499">
            <v>1</v>
          </cell>
          <cell r="R499">
            <v>12</v>
          </cell>
          <cell r="S499">
            <v>50</v>
          </cell>
          <cell r="T499">
            <v>178.57142857142858</v>
          </cell>
          <cell r="U499">
            <v>2695</v>
          </cell>
          <cell r="V499">
            <v>178.57142857142858</v>
          </cell>
          <cell r="W499">
            <v>77</v>
          </cell>
          <cell r="X499">
            <v>1085</v>
          </cell>
          <cell r="Y499">
            <v>18</v>
          </cell>
          <cell r="Z499">
            <v>31</v>
          </cell>
          <cell r="AA499" t="str">
            <v>9124400.png</v>
          </cell>
          <cell r="AB499">
            <v>20</v>
          </cell>
          <cell r="AC499">
            <v>982</v>
          </cell>
          <cell r="AD499">
            <v>469.18639329527502</v>
          </cell>
        </row>
        <row r="500">
          <cell r="A500">
            <v>9124439</v>
          </cell>
          <cell r="B500" t="str">
            <v>裂空·斩第4段</v>
          </cell>
          <cell r="C500" t="str">
            <v>裂空·斩第4段</v>
          </cell>
          <cell r="D500">
            <v>1</v>
          </cell>
          <cell r="E500">
            <v>65</v>
          </cell>
          <cell r="F500" t="str">
            <v>第39级，共造成248.2%点伤害</v>
          </cell>
          <cell r="G500">
            <v>4</v>
          </cell>
          <cell r="H500">
            <v>4</v>
          </cell>
          <cell r="I500">
            <v>39</v>
          </cell>
          <cell r="J500">
            <v>2</v>
          </cell>
          <cell r="K500">
            <v>248.21428571428572</v>
          </cell>
          <cell r="L500">
            <v>0</v>
          </cell>
          <cell r="M500">
            <v>4880</v>
          </cell>
          <cell r="N500">
            <v>228206</v>
          </cell>
          <cell r="O500">
            <v>4</v>
          </cell>
          <cell r="P500">
            <v>1</v>
          </cell>
          <cell r="Q500">
            <v>1</v>
          </cell>
          <cell r="R500">
            <v>12</v>
          </cell>
          <cell r="S500">
            <v>50</v>
          </cell>
          <cell r="T500">
            <v>178.57142857142858</v>
          </cell>
          <cell r="U500">
            <v>2783</v>
          </cell>
          <cell r="V500">
            <v>178.57142857142858</v>
          </cell>
          <cell r="W500">
            <v>82</v>
          </cell>
          <cell r="X500">
            <v>1167</v>
          </cell>
          <cell r="Y500">
            <v>18</v>
          </cell>
          <cell r="Z500">
            <v>33</v>
          </cell>
          <cell r="AA500" t="str">
            <v>9124400.png</v>
          </cell>
          <cell r="AB500">
            <v>20</v>
          </cell>
          <cell r="AC500">
            <v>982</v>
          </cell>
          <cell r="AD500">
            <v>540.67668590052324</v>
          </cell>
        </row>
        <row r="501">
          <cell r="A501">
            <v>9124440</v>
          </cell>
          <cell r="B501" t="str">
            <v>裂空·斩第4段</v>
          </cell>
          <cell r="C501" t="str">
            <v>裂空·斩第4段</v>
          </cell>
          <cell r="D501">
            <v>1</v>
          </cell>
          <cell r="E501">
            <v>66</v>
          </cell>
          <cell r="F501" t="str">
            <v>第40级，共造成250%点伤害</v>
          </cell>
          <cell r="G501">
            <v>4</v>
          </cell>
          <cell r="H501">
            <v>4</v>
          </cell>
          <cell r="I501">
            <v>40</v>
          </cell>
          <cell r="J501">
            <v>2</v>
          </cell>
          <cell r="K501">
            <v>250</v>
          </cell>
          <cell r="L501">
            <v>0</v>
          </cell>
          <cell r="M501">
            <v>4800</v>
          </cell>
          <cell r="N501">
            <v>252736</v>
          </cell>
          <cell r="O501">
            <v>4</v>
          </cell>
          <cell r="P501">
            <v>1</v>
          </cell>
          <cell r="Q501">
            <v>1</v>
          </cell>
          <cell r="R501">
            <v>12</v>
          </cell>
          <cell r="S501">
            <v>50</v>
          </cell>
          <cell r="T501">
            <v>178.57142857142858</v>
          </cell>
          <cell r="U501">
            <v>2872</v>
          </cell>
          <cell r="V501">
            <v>178.57142857142858</v>
          </cell>
          <cell r="W501">
            <v>88</v>
          </cell>
          <cell r="X501">
            <v>1255</v>
          </cell>
          <cell r="Y501">
            <v>18</v>
          </cell>
          <cell r="Z501">
            <v>36</v>
          </cell>
          <cell r="AA501" t="str">
            <v>9124400.png</v>
          </cell>
          <cell r="AB501">
            <v>20</v>
          </cell>
          <cell r="AC501">
            <v>982</v>
          </cell>
          <cell r="AD501">
            <v>622.96956679056757</v>
          </cell>
        </row>
        <row r="502">
          <cell r="A502">
            <v>9124441</v>
          </cell>
          <cell r="B502" t="str">
            <v>裂空·斩第4段</v>
          </cell>
          <cell r="C502" t="str">
            <v>裂空·斩第4段</v>
          </cell>
          <cell r="D502">
            <v>1</v>
          </cell>
          <cell r="E502">
            <v>68</v>
          </cell>
          <cell r="F502" t="str">
            <v>第41级，共造成251.8%点伤害</v>
          </cell>
          <cell r="G502">
            <v>4</v>
          </cell>
          <cell r="H502">
            <v>4</v>
          </cell>
          <cell r="I502">
            <v>41</v>
          </cell>
          <cell r="J502">
            <v>2</v>
          </cell>
          <cell r="K502">
            <v>251.78571428571431</v>
          </cell>
          <cell r="L502">
            <v>0</v>
          </cell>
          <cell r="M502">
            <v>4720</v>
          </cell>
          <cell r="N502">
            <v>287076</v>
          </cell>
          <cell r="O502">
            <v>4</v>
          </cell>
          <cell r="P502">
            <v>1</v>
          </cell>
          <cell r="Q502">
            <v>1</v>
          </cell>
          <cell r="R502">
            <v>12</v>
          </cell>
          <cell r="S502">
            <v>50</v>
          </cell>
          <cell r="T502">
            <v>178.57142857142858</v>
          </cell>
          <cell r="U502">
            <v>3054</v>
          </cell>
          <cell r="V502">
            <v>178.57142857142858</v>
          </cell>
          <cell r="W502">
            <v>94</v>
          </cell>
          <cell r="X502">
            <v>1349</v>
          </cell>
          <cell r="Y502">
            <v>18</v>
          </cell>
          <cell r="Z502">
            <v>38</v>
          </cell>
          <cell r="AA502" t="str">
            <v>9124400.png</v>
          </cell>
          <cell r="AB502">
            <v>20</v>
          </cell>
          <cell r="AC502">
            <v>982</v>
          </cell>
          <cell r="AD502">
            <v>717.68598442612165</v>
          </cell>
        </row>
        <row r="503">
          <cell r="A503">
            <v>9124442</v>
          </cell>
          <cell r="B503" t="str">
            <v>裂空·斩第4段</v>
          </cell>
          <cell r="C503" t="str">
            <v>裂空·斩第4段</v>
          </cell>
          <cell r="D503">
            <v>1</v>
          </cell>
          <cell r="E503">
            <v>69</v>
          </cell>
          <cell r="F503" t="str">
            <v>第42级，共造成253.6%点伤害</v>
          </cell>
          <cell r="G503">
            <v>4</v>
          </cell>
          <cell r="H503">
            <v>4</v>
          </cell>
          <cell r="I503">
            <v>42</v>
          </cell>
          <cell r="J503">
            <v>2</v>
          </cell>
          <cell r="K503">
            <v>253.57142857142858</v>
          </cell>
          <cell r="L503">
            <v>0</v>
          </cell>
          <cell r="M503">
            <v>4640</v>
          </cell>
          <cell r="N503">
            <v>314700</v>
          </cell>
          <cell r="O503">
            <v>4</v>
          </cell>
          <cell r="P503">
            <v>1</v>
          </cell>
          <cell r="Q503">
            <v>1</v>
          </cell>
          <cell r="R503">
            <v>12</v>
          </cell>
          <cell r="S503">
            <v>50</v>
          </cell>
          <cell r="T503">
            <v>178.57142857142858</v>
          </cell>
          <cell r="U503">
            <v>3147</v>
          </cell>
          <cell r="V503">
            <v>178.57142857142858</v>
          </cell>
          <cell r="W503">
            <v>100</v>
          </cell>
          <cell r="X503">
            <v>1449</v>
          </cell>
          <cell r="Y503">
            <v>18</v>
          </cell>
          <cell r="Z503">
            <v>40</v>
          </cell>
          <cell r="AA503" t="str">
            <v>9124400.png</v>
          </cell>
          <cell r="AB503">
            <v>20</v>
          </cell>
          <cell r="AC503">
            <v>982</v>
          </cell>
          <cell r="AD503">
            <v>826.68866874256787</v>
          </cell>
        </row>
        <row r="504">
          <cell r="A504">
            <v>9124443</v>
          </cell>
          <cell r="B504" t="str">
            <v>裂空·斩第4段</v>
          </cell>
          <cell r="C504" t="str">
            <v>裂空·斩第4段</v>
          </cell>
          <cell r="D504">
            <v>1</v>
          </cell>
          <cell r="E504">
            <v>70</v>
          </cell>
          <cell r="F504" t="str">
            <v>第43级，共造成255.4%点伤害</v>
          </cell>
          <cell r="G504">
            <v>4</v>
          </cell>
          <cell r="H504">
            <v>4</v>
          </cell>
          <cell r="I504">
            <v>43</v>
          </cell>
          <cell r="J504">
            <v>2</v>
          </cell>
          <cell r="K504">
            <v>255.35714285714289</v>
          </cell>
          <cell r="L504">
            <v>0</v>
          </cell>
          <cell r="M504">
            <v>4560</v>
          </cell>
          <cell r="N504">
            <v>346894</v>
          </cell>
          <cell r="O504">
            <v>4</v>
          </cell>
          <cell r="P504">
            <v>1</v>
          </cell>
          <cell r="Q504">
            <v>1</v>
          </cell>
          <cell r="R504">
            <v>12</v>
          </cell>
          <cell r="S504">
            <v>50</v>
          </cell>
          <cell r="T504">
            <v>178.57142857142858</v>
          </cell>
          <cell r="U504">
            <v>3242</v>
          </cell>
          <cell r="V504">
            <v>178.57142857142858</v>
          </cell>
          <cell r="W504">
            <v>107</v>
          </cell>
          <cell r="X504">
            <v>1556</v>
          </cell>
          <cell r="Y504">
            <v>18</v>
          </cell>
          <cell r="Z504">
            <v>43</v>
          </cell>
          <cell r="AA504" t="str">
            <v>9124400.png</v>
          </cell>
          <cell r="AB504">
            <v>20</v>
          </cell>
          <cell r="AC504">
            <v>982</v>
          </cell>
          <cell r="AD504">
            <v>952.11801072287199</v>
          </cell>
        </row>
        <row r="505">
          <cell r="A505">
            <v>9124444</v>
          </cell>
          <cell r="B505" t="str">
            <v>裂空·斩第4段</v>
          </cell>
          <cell r="C505" t="str">
            <v>裂空·斩第4段</v>
          </cell>
          <cell r="D505">
            <v>1</v>
          </cell>
          <cell r="E505">
            <v>72</v>
          </cell>
          <cell r="F505" t="str">
            <v>第44级，共造成257.1%点伤害</v>
          </cell>
          <cell r="G505">
            <v>4</v>
          </cell>
          <cell r="H505">
            <v>4</v>
          </cell>
          <cell r="I505">
            <v>44</v>
          </cell>
          <cell r="J505">
            <v>2</v>
          </cell>
          <cell r="K505">
            <v>257.14285714285717</v>
          </cell>
          <cell r="L505">
            <v>0</v>
          </cell>
          <cell r="M505">
            <v>4480</v>
          </cell>
          <cell r="N505">
            <v>395025</v>
          </cell>
          <cell r="O505">
            <v>4</v>
          </cell>
          <cell r="P505">
            <v>1</v>
          </cell>
          <cell r="Q505">
            <v>1</v>
          </cell>
          <cell r="R505">
            <v>12</v>
          </cell>
          <cell r="S505">
            <v>50</v>
          </cell>
          <cell r="T505">
            <v>178.57142857142858</v>
          </cell>
          <cell r="U505">
            <v>3435</v>
          </cell>
          <cell r="V505">
            <v>178.57142857142858</v>
          </cell>
          <cell r="W505">
            <v>115</v>
          </cell>
          <cell r="X505">
            <v>1671</v>
          </cell>
          <cell r="Y505">
            <v>18</v>
          </cell>
          <cell r="Z505">
            <v>46</v>
          </cell>
          <cell r="AA505" t="str">
            <v>9124400.png</v>
          </cell>
          <cell r="AB505">
            <v>20</v>
          </cell>
          <cell r="AC505">
            <v>982</v>
          </cell>
          <cell r="AD505">
            <v>1096.4332426362143</v>
          </cell>
        </row>
        <row r="506">
          <cell r="A506">
            <v>9124445</v>
          </cell>
          <cell r="B506" t="str">
            <v>裂空·斩第4段</v>
          </cell>
          <cell r="C506" t="str">
            <v>裂空·斩第4段</v>
          </cell>
          <cell r="D506">
            <v>1</v>
          </cell>
          <cell r="E506">
            <v>73</v>
          </cell>
          <cell r="F506" t="str">
            <v>第45级，共造成258.9%点伤害</v>
          </cell>
          <cell r="G506">
            <v>4</v>
          </cell>
          <cell r="H506">
            <v>4</v>
          </cell>
          <cell r="I506">
            <v>45</v>
          </cell>
          <cell r="J506">
            <v>2</v>
          </cell>
          <cell r="K506">
            <v>258.92857142857144</v>
          </cell>
          <cell r="L506">
            <v>0</v>
          </cell>
          <cell r="M506">
            <v>4400</v>
          </cell>
          <cell r="N506">
            <v>434682</v>
          </cell>
          <cell r="O506">
            <v>4</v>
          </cell>
          <cell r="P506">
            <v>1</v>
          </cell>
          <cell r="Q506">
            <v>1</v>
          </cell>
          <cell r="R506">
            <v>12</v>
          </cell>
          <cell r="S506">
            <v>50</v>
          </cell>
          <cell r="T506">
            <v>178.57142857142858</v>
          </cell>
          <cell r="U506">
            <v>3534</v>
          </cell>
          <cell r="V506">
            <v>178.57142857142858</v>
          </cell>
          <cell r="W506">
            <v>123</v>
          </cell>
          <cell r="X506">
            <v>1794</v>
          </cell>
          <cell r="Y506">
            <v>18</v>
          </cell>
          <cell r="Z506">
            <v>50</v>
          </cell>
          <cell r="AA506" t="str">
            <v>9124400.png</v>
          </cell>
          <cell r="AB506">
            <v>20</v>
          </cell>
          <cell r="AC506">
            <v>982</v>
          </cell>
          <cell r="AD506">
            <v>1262.4596989670638</v>
          </cell>
        </row>
        <row r="507">
          <cell r="A507">
            <v>9124446</v>
          </cell>
          <cell r="B507" t="str">
            <v>裂空·斩第4段</v>
          </cell>
          <cell r="C507" t="str">
            <v>裂空·斩第4段</v>
          </cell>
          <cell r="D507">
            <v>1</v>
          </cell>
          <cell r="E507">
            <v>75</v>
          </cell>
          <cell r="F507" t="str">
            <v>第46级，共造成260.7%点伤害</v>
          </cell>
          <cell r="G507">
            <v>4</v>
          </cell>
          <cell r="H507">
            <v>4</v>
          </cell>
          <cell r="I507">
            <v>46</v>
          </cell>
          <cell r="J507">
            <v>2</v>
          </cell>
          <cell r="K507">
            <v>260.71428571428572</v>
          </cell>
          <cell r="L507">
            <v>0</v>
          </cell>
          <cell r="M507">
            <v>4320</v>
          </cell>
          <cell r="N507">
            <v>493020</v>
          </cell>
          <cell r="O507">
            <v>4</v>
          </cell>
          <cell r="P507">
            <v>1</v>
          </cell>
          <cell r="Q507">
            <v>1</v>
          </cell>
          <cell r="R507">
            <v>12</v>
          </cell>
          <cell r="S507">
            <v>50</v>
          </cell>
          <cell r="T507">
            <v>178.57142857142858</v>
          </cell>
          <cell r="U507">
            <v>3735</v>
          </cell>
          <cell r="V507">
            <v>178.57142857142858</v>
          </cell>
          <cell r="W507">
            <v>132</v>
          </cell>
          <cell r="X507">
            <v>1926</v>
          </cell>
          <cell r="Y507">
            <v>18</v>
          </cell>
          <cell r="Z507">
            <v>53</v>
          </cell>
          <cell r="AA507" t="str">
            <v>9124400.png</v>
          </cell>
          <cell r="AB507">
            <v>20</v>
          </cell>
          <cell r="AC507">
            <v>982</v>
          </cell>
          <cell r="AD507">
            <v>1453.443052446311</v>
          </cell>
        </row>
        <row r="508">
          <cell r="A508">
            <v>9124447</v>
          </cell>
          <cell r="B508" t="str">
            <v>裂空·斩第4段</v>
          </cell>
          <cell r="C508" t="str">
            <v>裂空·斩第4段</v>
          </cell>
          <cell r="D508">
            <v>1</v>
          </cell>
          <cell r="E508">
            <v>76</v>
          </cell>
          <cell r="F508" t="str">
            <v>第47级，共造成262.5%点伤害</v>
          </cell>
          <cell r="G508">
            <v>4</v>
          </cell>
          <cell r="H508">
            <v>4</v>
          </cell>
          <cell r="I508">
            <v>47</v>
          </cell>
          <cell r="J508">
            <v>2</v>
          </cell>
          <cell r="K508">
            <v>262.5</v>
          </cell>
          <cell r="L508">
            <v>0</v>
          </cell>
          <cell r="M508">
            <v>4240</v>
          </cell>
          <cell r="N508">
            <v>541158</v>
          </cell>
          <cell r="O508">
            <v>4</v>
          </cell>
          <cell r="P508">
            <v>1</v>
          </cell>
          <cell r="Q508">
            <v>1</v>
          </cell>
          <cell r="R508">
            <v>12</v>
          </cell>
          <cell r="S508">
            <v>50</v>
          </cell>
          <cell r="T508">
            <v>178.57142857142858</v>
          </cell>
          <cell r="U508">
            <v>3838</v>
          </cell>
          <cell r="V508">
            <v>178.57142857142858</v>
          </cell>
          <cell r="W508">
            <v>141</v>
          </cell>
          <cell r="X508">
            <v>2067</v>
          </cell>
          <cell r="Y508">
            <v>18</v>
          </cell>
          <cell r="Z508">
            <v>57</v>
          </cell>
          <cell r="AA508" t="str">
            <v>9124400.png</v>
          </cell>
          <cell r="AB508">
            <v>20</v>
          </cell>
          <cell r="AC508">
            <v>982</v>
          </cell>
          <cell r="AD508">
            <v>1673.111550705428</v>
          </cell>
        </row>
        <row r="509">
          <cell r="A509">
            <v>9124448</v>
          </cell>
          <cell r="B509" t="str">
            <v>裂空·斩第4段</v>
          </cell>
          <cell r="C509" t="str">
            <v>裂空·斩第4段</v>
          </cell>
          <cell r="D509">
            <v>1</v>
          </cell>
          <cell r="E509">
            <v>77</v>
          </cell>
          <cell r="F509" t="str">
            <v>第48级，共造成264.3%点伤害</v>
          </cell>
          <cell r="G509">
            <v>4</v>
          </cell>
          <cell r="H509">
            <v>4</v>
          </cell>
          <cell r="I509">
            <v>48</v>
          </cell>
          <cell r="J509">
            <v>2</v>
          </cell>
          <cell r="K509">
            <v>264.28571428571433</v>
          </cell>
          <cell r="L509">
            <v>0</v>
          </cell>
          <cell r="M509">
            <v>4160</v>
          </cell>
          <cell r="N509">
            <v>595242</v>
          </cell>
          <cell r="O509">
            <v>4</v>
          </cell>
          <cell r="P509">
            <v>1</v>
          </cell>
          <cell r="Q509">
            <v>1</v>
          </cell>
          <cell r="R509">
            <v>12</v>
          </cell>
          <cell r="S509">
            <v>50</v>
          </cell>
          <cell r="T509">
            <v>178.57142857142858</v>
          </cell>
          <cell r="U509">
            <v>3942</v>
          </cell>
          <cell r="V509">
            <v>178.57142857142858</v>
          </cell>
          <cell r="W509">
            <v>151</v>
          </cell>
          <cell r="X509">
            <v>2218</v>
          </cell>
          <cell r="Y509">
            <v>18</v>
          </cell>
          <cell r="Z509">
            <v>61</v>
          </cell>
          <cell r="AA509" t="str">
            <v>9124400.png</v>
          </cell>
          <cell r="AB509">
            <v>20</v>
          </cell>
          <cell r="AC509">
            <v>982</v>
          </cell>
          <cell r="AD509">
            <v>1925.7474293442087</v>
          </cell>
        </row>
        <row r="510">
          <cell r="A510">
            <v>9124449</v>
          </cell>
          <cell r="B510" t="str">
            <v>裂空·斩第4段</v>
          </cell>
          <cell r="C510" t="str">
            <v>裂空·斩第4段</v>
          </cell>
          <cell r="D510">
            <v>1</v>
          </cell>
          <cell r="E510">
            <v>79</v>
          </cell>
          <cell r="F510" t="str">
            <v>第49级，共造成266.1%点伤害</v>
          </cell>
          <cell r="G510">
            <v>4</v>
          </cell>
          <cell r="H510">
            <v>4</v>
          </cell>
          <cell r="I510">
            <v>49</v>
          </cell>
          <cell r="J510">
            <v>2</v>
          </cell>
          <cell r="K510">
            <v>266.07142857142856</v>
          </cell>
          <cell r="L510">
            <v>0</v>
          </cell>
          <cell r="M510">
            <v>4080</v>
          </cell>
          <cell r="N510">
            <v>668794</v>
          </cell>
          <cell r="O510">
            <v>4</v>
          </cell>
          <cell r="P510">
            <v>1</v>
          </cell>
          <cell r="Q510">
            <v>1</v>
          </cell>
          <cell r="R510">
            <v>12</v>
          </cell>
          <cell r="S510">
            <v>50</v>
          </cell>
          <cell r="T510">
            <v>178.57142857142858</v>
          </cell>
          <cell r="U510">
            <v>4154</v>
          </cell>
          <cell r="V510">
            <v>178.57142857142858</v>
          </cell>
          <cell r="W510">
            <v>161</v>
          </cell>
          <cell r="X510">
            <v>2379</v>
          </cell>
          <cell r="Y510">
            <v>18</v>
          </cell>
          <cell r="Z510">
            <v>65</v>
          </cell>
          <cell r="AA510" t="str">
            <v>9124400.png</v>
          </cell>
          <cell r="AB510">
            <v>20</v>
          </cell>
          <cell r="AC510">
            <v>982</v>
          </cell>
          <cell r="AD510">
            <v>2216.2688494248387</v>
          </cell>
        </row>
        <row r="511">
          <cell r="A511">
            <v>9124450</v>
          </cell>
          <cell r="B511" t="str">
            <v>裂空·斩第4段</v>
          </cell>
          <cell r="C511" t="str">
            <v>裂空·斩第4段</v>
          </cell>
          <cell r="D511">
            <v>1</v>
          </cell>
          <cell r="E511">
            <v>80</v>
          </cell>
          <cell r="F511" t="str">
            <v>第50级，共造成267.9%点伤害</v>
          </cell>
          <cell r="G511">
            <v>4</v>
          </cell>
          <cell r="H511">
            <v>4</v>
          </cell>
          <cell r="I511">
            <v>50</v>
          </cell>
          <cell r="J511">
            <v>2</v>
          </cell>
          <cell r="K511">
            <v>267.85714285714289</v>
          </cell>
          <cell r="L511">
            <v>0</v>
          </cell>
          <cell r="M511">
            <v>4000</v>
          </cell>
          <cell r="N511">
            <v>737326</v>
          </cell>
          <cell r="O511">
            <v>4</v>
          </cell>
          <cell r="P511">
            <v>1</v>
          </cell>
          <cell r="Q511">
            <v>1</v>
          </cell>
          <cell r="R511">
            <v>12</v>
          </cell>
          <cell r="S511">
            <v>50</v>
          </cell>
          <cell r="T511">
            <v>178.57142857142858</v>
          </cell>
          <cell r="U511">
            <v>4262</v>
          </cell>
          <cell r="V511">
            <v>178.57142857142858</v>
          </cell>
          <cell r="W511">
            <v>173</v>
          </cell>
          <cell r="X511">
            <v>2552</v>
          </cell>
          <cell r="Y511">
            <v>18</v>
          </cell>
          <cell r="Z511">
            <v>70</v>
          </cell>
          <cell r="AA511" t="str">
            <v>9124400.png</v>
          </cell>
          <cell r="AB511">
            <v>20</v>
          </cell>
          <cell r="AC511">
            <v>982</v>
          </cell>
          <cell r="AD511">
            <v>2550.3239047783368</v>
          </cell>
        </row>
        <row r="512">
          <cell r="A512">
            <v>9211000</v>
          </cell>
          <cell r="B512" t="str">
            <v>虎啸</v>
          </cell>
          <cell r="C512" t="str">
            <v>虎啸</v>
          </cell>
          <cell r="D512">
            <v>2</v>
          </cell>
          <cell r="E512">
            <v>2</v>
          </cell>
          <cell r="F512" t="str">
            <v>第0级，共造成215.2%点伤害</v>
          </cell>
          <cell r="G512">
            <v>0</v>
          </cell>
          <cell r="H512">
            <v>1</v>
          </cell>
          <cell r="I512">
            <v>0</v>
          </cell>
          <cell r="J512">
            <v>1</v>
          </cell>
          <cell r="K512">
            <v>107.60869565217392</v>
          </cell>
          <cell r="L512">
            <v>0</v>
          </cell>
          <cell r="M512">
            <v>10000</v>
          </cell>
          <cell r="N512">
            <v>0</v>
          </cell>
          <cell r="O512">
            <v>1</v>
          </cell>
          <cell r="P512">
            <v>2</v>
          </cell>
          <cell r="Q512">
            <v>1</v>
          </cell>
          <cell r="R512">
            <v>2</v>
          </cell>
          <cell r="S512">
            <v>50</v>
          </cell>
          <cell r="T512">
            <v>107.60869565217392</v>
          </cell>
          <cell r="U512">
            <v>56</v>
          </cell>
          <cell r="V512">
            <v>215.21739130434784</v>
          </cell>
          <cell r="W512">
            <v>0</v>
          </cell>
          <cell r="X512">
            <v>0</v>
          </cell>
          <cell r="Y512">
            <v>18</v>
          </cell>
          <cell r="Z512">
            <v>0</v>
          </cell>
          <cell r="AA512" t="str">
            <v>9211100.png</v>
          </cell>
          <cell r="AB512">
            <v>10</v>
          </cell>
          <cell r="AC512">
            <v>20</v>
          </cell>
          <cell r="AD512">
            <v>2.6716147826086956</v>
          </cell>
        </row>
        <row r="513">
          <cell r="A513">
            <v>9211101</v>
          </cell>
          <cell r="B513" t="str">
            <v>虎啸</v>
          </cell>
          <cell r="C513" t="str">
            <v>虎啸</v>
          </cell>
          <cell r="D513">
            <v>2</v>
          </cell>
          <cell r="E513">
            <v>2</v>
          </cell>
          <cell r="F513" t="str">
            <v>第1级，共造成215.2%点伤害</v>
          </cell>
          <cell r="G513">
            <v>1</v>
          </cell>
          <cell r="H513">
            <v>1</v>
          </cell>
          <cell r="I513">
            <v>1</v>
          </cell>
          <cell r="J513">
            <v>1</v>
          </cell>
          <cell r="K513">
            <v>107.60869565217392</v>
          </cell>
          <cell r="L513">
            <v>0</v>
          </cell>
          <cell r="M513">
            <v>10000</v>
          </cell>
          <cell r="N513">
            <v>448</v>
          </cell>
          <cell r="O513">
            <v>1</v>
          </cell>
          <cell r="P513">
            <v>2</v>
          </cell>
          <cell r="Q513">
            <v>1</v>
          </cell>
          <cell r="R513">
            <v>2</v>
          </cell>
          <cell r="S513">
            <v>50</v>
          </cell>
          <cell r="T513">
            <v>107.60869565217392</v>
          </cell>
          <cell r="U513">
            <v>56</v>
          </cell>
          <cell r="V513">
            <v>215.21739130434784</v>
          </cell>
          <cell r="W513">
            <v>8</v>
          </cell>
          <cell r="X513">
            <v>8</v>
          </cell>
          <cell r="Y513">
            <v>18</v>
          </cell>
          <cell r="Z513">
            <v>0</v>
          </cell>
          <cell r="AA513" t="str">
            <v>9211100.png</v>
          </cell>
          <cell r="AB513">
            <v>10</v>
          </cell>
          <cell r="AC513">
            <v>20</v>
          </cell>
          <cell r="AD513">
            <v>3.0415981274205919</v>
          </cell>
        </row>
        <row r="514">
          <cell r="A514">
            <v>9211102</v>
          </cell>
          <cell r="B514" t="str">
            <v>虎啸</v>
          </cell>
          <cell r="C514" t="str">
            <v>虎啸</v>
          </cell>
          <cell r="D514">
            <v>2</v>
          </cell>
          <cell r="E514">
            <v>2</v>
          </cell>
          <cell r="F514" t="str">
            <v>第2级，共造成219.5%点伤害</v>
          </cell>
          <cell r="G514">
            <v>1</v>
          </cell>
          <cell r="H514">
            <v>1</v>
          </cell>
          <cell r="I514">
            <v>2</v>
          </cell>
          <cell r="J514">
            <v>1</v>
          </cell>
          <cell r="K514">
            <v>109.7608695652174</v>
          </cell>
          <cell r="L514">
            <v>0</v>
          </cell>
          <cell r="M514">
            <v>9800</v>
          </cell>
          <cell r="N514">
            <v>504</v>
          </cell>
          <cell r="O514">
            <v>1</v>
          </cell>
          <cell r="P514">
            <v>2</v>
          </cell>
          <cell r="Q514">
            <v>1</v>
          </cell>
          <cell r="R514">
            <v>2</v>
          </cell>
          <cell r="S514">
            <v>50</v>
          </cell>
          <cell r="T514">
            <v>107.60869565217392</v>
          </cell>
          <cell r="U514">
            <v>56</v>
          </cell>
          <cell r="V514">
            <v>215.21739130434784</v>
          </cell>
          <cell r="W514">
            <v>9</v>
          </cell>
          <cell r="X514">
            <v>17</v>
          </cell>
          <cell r="Y514">
            <v>18</v>
          </cell>
          <cell r="Z514">
            <v>0</v>
          </cell>
          <cell r="AA514" t="str">
            <v>9211100.png</v>
          </cell>
          <cell r="AB514">
            <v>10</v>
          </cell>
          <cell r="AC514">
            <v>20</v>
          </cell>
          <cell r="AD514">
            <v>3.5921849778229942</v>
          </cell>
        </row>
        <row r="515">
          <cell r="A515">
            <v>9211103</v>
          </cell>
          <cell r="B515" t="str">
            <v>虎啸</v>
          </cell>
          <cell r="C515" t="str">
            <v>虎啸</v>
          </cell>
          <cell r="D515">
            <v>2</v>
          </cell>
          <cell r="E515">
            <v>7</v>
          </cell>
          <cell r="F515" t="str">
            <v>第3级，共造成221.7%点伤害</v>
          </cell>
          <cell r="G515">
            <v>1</v>
          </cell>
          <cell r="H515">
            <v>1</v>
          </cell>
          <cell r="I515">
            <v>3</v>
          </cell>
          <cell r="J515">
            <v>1</v>
          </cell>
          <cell r="K515">
            <v>110.83695652173914</v>
          </cell>
          <cell r="L515">
            <v>0</v>
          </cell>
          <cell r="M515">
            <v>9700</v>
          </cell>
          <cell r="N515">
            <v>860</v>
          </cell>
          <cell r="O515">
            <v>1</v>
          </cell>
          <cell r="P515">
            <v>2</v>
          </cell>
          <cell r="Q515">
            <v>1</v>
          </cell>
          <cell r="R515">
            <v>2</v>
          </cell>
          <cell r="S515">
            <v>50</v>
          </cell>
          <cell r="T515">
            <v>107.60869565217392</v>
          </cell>
          <cell r="U515">
            <v>86</v>
          </cell>
          <cell r="V515">
            <v>215.21739130434784</v>
          </cell>
          <cell r="W515">
            <v>10</v>
          </cell>
          <cell r="X515">
            <v>27</v>
          </cell>
          <cell r="Y515">
            <v>18</v>
          </cell>
          <cell r="Z515">
            <v>0</v>
          </cell>
          <cell r="AA515" t="str">
            <v>9211100.png</v>
          </cell>
          <cell r="AB515">
            <v>10</v>
          </cell>
          <cell r="AC515">
            <v>20</v>
          </cell>
          <cell r="AD515">
            <v>4.1632957010400258</v>
          </cell>
        </row>
        <row r="516">
          <cell r="A516">
            <v>9211104</v>
          </cell>
          <cell r="B516" t="str">
            <v>虎啸</v>
          </cell>
          <cell r="C516" t="str">
            <v>虎啸</v>
          </cell>
          <cell r="D516">
            <v>2</v>
          </cell>
          <cell r="E516">
            <v>8</v>
          </cell>
          <cell r="F516" t="str">
            <v>第4级，共造成223.8%点伤害</v>
          </cell>
          <cell r="G516">
            <v>1</v>
          </cell>
          <cell r="H516">
            <v>1</v>
          </cell>
          <cell r="I516">
            <v>4</v>
          </cell>
          <cell r="J516">
            <v>1</v>
          </cell>
          <cell r="K516">
            <v>111.91304347826087</v>
          </cell>
          <cell r="L516">
            <v>0</v>
          </cell>
          <cell r="M516">
            <v>9600</v>
          </cell>
          <cell r="N516">
            <v>920</v>
          </cell>
          <cell r="O516">
            <v>1</v>
          </cell>
          <cell r="P516">
            <v>2</v>
          </cell>
          <cell r="Q516">
            <v>1</v>
          </cell>
          <cell r="R516">
            <v>2</v>
          </cell>
          <cell r="S516">
            <v>50</v>
          </cell>
          <cell r="T516">
            <v>107.60869565217392</v>
          </cell>
          <cell r="U516">
            <v>92</v>
          </cell>
          <cell r="V516">
            <v>215.21739130434784</v>
          </cell>
          <cell r="W516">
            <v>10</v>
          </cell>
          <cell r="X516">
            <v>37</v>
          </cell>
          <cell r="Y516">
            <v>18</v>
          </cell>
          <cell r="Z516">
            <v>0</v>
          </cell>
          <cell r="AA516" t="str">
            <v>9211100.png</v>
          </cell>
          <cell r="AB516">
            <v>10</v>
          </cell>
          <cell r="AC516">
            <v>20</v>
          </cell>
          <cell r="AD516">
            <v>4.8236959587591777</v>
          </cell>
        </row>
        <row r="517">
          <cell r="A517">
            <v>9211105</v>
          </cell>
          <cell r="B517" t="str">
            <v>虎啸</v>
          </cell>
          <cell r="C517" t="str">
            <v>虎啸</v>
          </cell>
          <cell r="D517">
            <v>2</v>
          </cell>
          <cell r="E517">
            <v>10</v>
          </cell>
          <cell r="F517" t="str">
            <v>第5级，共造成226%点伤害</v>
          </cell>
          <cell r="G517">
            <v>1</v>
          </cell>
          <cell r="H517">
            <v>1</v>
          </cell>
          <cell r="I517">
            <v>5</v>
          </cell>
          <cell r="J517">
            <v>1</v>
          </cell>
          <cell r="K517">
            <v>112.98913043478262</v>
          </cell>
          <cell r="L517">
            <v>0</v>
          </cell>
          <cell r="M517">
            <v>9500</v>
          </cell>
          <cell r="N517">
            <v>1144</v>
          </cell>
          <cell r="O517">
            <v>1</v>
          </cell>
          <cell r="P517">
            <v>2</v>
          </cell>
          <cell r="Q517">
            <v>1</v>
          </cell>
          <cell r="R517">
            <v>2</v>
          </cell>
          <cell r="S517">
            <v>50</v>
          </cell>
          <cell r="T517">
            <v>107.60869565217392</v>
          </cell>
          <cell r="U517">
            <v>104</v>
          </cell>
          <cell r="V517">
            <v>215.21739130434784</v>
          </cell>
          <cell r="W517">
            <v>11</v>
          </cell>
          <cell r="X517">
            <v>48</v>
          </cell>
          <cell r="Y517">
            <v>18</v>
          </cell>
          <cell r="Z517">
            <v>0</v>
          </cell>
          <cell r="AA517" t="str">
            <v>9211100.png</v>
          </cell>
          <cell r="AB517">
            <v>10</v>
          </cell>
          <cell r="AC517">
            <v>20</v>
          </cell>
          <cell r="AD517">
            <v>5.5871634939486459</v>
          </cell>
        </row>
        <row r="518">
          <cell r="A518">
            <v>9211106</v>
          </cell>
          <cell r="B518" t="str">
            <v>虎啸</v>
          </cell>
          <cell r="C518" t="str">
            <v>虎啸</v>
          </cell>
          <cell r="D518">
            <v>2</v>
          </cell>
          <cell r="E518">
            <v>11</v>
          </cell>
          <cell r="F518" t="str">
            <v>第6级，共造成228.1%点伤害</v>
          </cell>
          <cell r="G518">
            <v>1</v>
          </cell>
          <cell r="H518">
            <v>1</v>
          </cell>
          <cell r="I518">
            <v>6</v>
          </cell>
          <cell r="J518">
            <v>1</v>
          </cell>
          <cell r="K518">
            <v>114.06521739130436</v>
          </cell>
          <cell r="L518">
            <v>0</v>
          </cell>
          <cell r="M518">
            <v>9400</v>
          </cell>
          <cell r="N518">
            <v>1320</v>
          </cell>
          <cell r="O518">
            <v>1</v>
          </cell>
          <cell r="P518">
            <v>2</v>
          </cell>
          <cell r="Q518">
            <v>1</v>
          </cell>
          <cell r="R518">
            <v>2</v>
          </cell>
          <cell r="S518">
            <v>50</v>
          </cell>
          <cell r="T518">
            <v>107.60869565217392</v>
          </cell>
          <cell r="U518">
            <v>110</v>
          </cell>
          <cell r="V518">
            <v>215.21739130434784</v>
          </cell>
          <cell r="W518">
            <v>12</v>
          </cell>
          <cell r="X518">
            <v>60</v>
          </cell>
          <cell r="Y518">
            <v>18</v>
          </cell>
          <cell r="Z518">
            <v>0</v>
          </cell>
          <cell r="AA518" t="str">
            <v>9211100.png</v>
          </cell>
          <cell r="AB518">
            <v>10</v>
          </cell>
          <cell r="AC518">
            <v>20</v>
          </cell>
          <cell r="AD518">
            <v>6.4695796728964812</v>
          </cell>
        </row>
        <row r="519">
          <cell r="A519">
            <v>9211107</v>
          </cell>
          <cell r="B519" t="str">
            <v>虎啸</v>
          </cell>
          <cell r="C519" t="str">
            <v>虎啸</v>
          </cell>
          <cell r="D519">
            <v>2</v>
          </cell>
          <cell r="E519">
            <v>13</v>
          </cell>
          <cell r="F519" t="str">
            <v>第7级，共造成230.3%点伤害</v>
          </cell>
          <cell r="G519">
            <v>1</v>
          </cell>
          <cell r="H519">
            <v>1</v>
          </cell>
          <cell r="I519">
            <v>7</v>
          </cell>
          <cell r="J519">
            <v>1</v>
          </cell>
          <cell r="K519">
            <v>115.14130434782609</v>
          </cell>
          <cell r="L519">
            <v>0</v>
          </cell>
          <cell r="M519">
            <v>9300</v>
          </cell>
          <cell r="N519">
            <v>1464</v>
          </cell>
          <cell r="O519">
            <v>1</v>
          </cell>
          <cell r="P519">
            <v>2</v>
          </cell>
          <cell r="Q519">
            <v>1</v>
          </cell>
          <cell r="R519">
            <v>2</v>
          </cell>
          <cell r="S519">
            <v>50</v>
          </cell>
          <cell r="T519">
            <v>107.60869565217392</v>
          </cell>
          <cell r="U519">
            <v>122</v>
          </cell>
          <cell r="V519">
            <v>215.21739130434784</v>
          </cell>
          <cell r="W519">
            <v>12</v>
          </cell>
          <cell r="X519">
            <v>72</v>
          </cell>
          <cell r="Y519">
            <v>18</v>
          </cell>
          <cell r="Z519">
            <v>0</v>
          </cell>
          <cell r="AA519" t="str">
            <v>9211100.png</v>
          </cell>
          <cell r="AB519">
            <v>10</v>
          </cell>
          <cell r="AC519">
            <v>20</v>
          </cell>
          <cell r="AD519">
            <v>7.4892478955935902</v>
          </cell>
        </row>
        <row r="520">
          <cell r="A520">
            <v>9211108</v>
          </cell>
          <cell r="B520" t="str">
            <v>虎啸</v>
          </cell>
          <cell r="C520" t="str">
            <v>虎啸</v>
          </cell>
          <cell r="D520">
            <v>2</v>
          </cell>
          <cell r="E520">
            <v>14</v>
          </cell>
          <cell r="F520" t="str">
            <v>第8级，共造成232.4%点伤害</v>
          </cell>
          <cell r="G520">
            <v>1</v>
          </cell>
          <cell r="H520">
            <v>1</v>
          </cell>
          <cell r="I520">
            <v>8</v>
          </cell>
          <cell r="J520">
            <v>1</v>
          </cell>
          <cell r="K520">
            <v>116.21739130434784</v>
          </cell>
          <cell r="L520">
            <v>0</v>
          </cell>
          <cell r="M520">
            <v>9200</v>
          </cell>
          <cell r="N520">
            <v>1664</v>
          </cell>
          <cell r="O520">
            <v>1</v>
          </cell>
          <cell r="P520">
            <v>2</v>
          </cell>
          <cell r="Q520">
            <v>1</v>
          </cell>
          <cell r="R520">
            <v>2</v>
          </cell>
          <cell r="S520">
            <v>50</v>
          </cell>
          <cell r="T520">
            <v>107.60869565217392</v>
          </cell>
          <cell r="U520">
            <v>128</v>
          </cell>
          <cell r="V520">
            <v>215.21739130434784</v>
          </cell>
          <cell r="W520">
            <v>13</v>
          </cell>
          <cell r="X520">
            <v>85</v>
          </cell>
          <cell r="Y520">
            <v>18</v>
          </cell>
          <cell r="Z520">
            <v>0</v>
          </cell>
          <cell r="AA520" t="str">
            <v>9211100.png</v>
          </cell>
          <cell r="AB520">
            <v>10</v>
          </cell>
          <cell r="AC520">
            <v>20</v>
          </cell>
          <cell r="AD520">
            <v>8.6672598528488987</v>
          </cell>
        </row>
        <row r="521">
          <cell r="A521">
            <v>9211109</v>
          </cell>
          <cell r="B521" t="str">
            <v>虎啸</v>
          </cell>
          <cell r="C521" t="str">
            <v>虎啸</v>
          </cell>
          <cell r="D521">
            <v>2</v>
          </cell>
          <cell r="E521">
            <v>16</v>
          </cell>
          <cell r="F521" t="str">
            <v>第9级，共造成234.6%点伤害</v>
          </cell>
          <cell r="G521">
            <v>1</v>
          </cell>
          <cell r="H521">
            <v>1</v>
          </cell>
          <cell r="I521">
            <v>9</v>
          </cell>
          <cell r="J521">
            <v>1</v>
          </cell>
          <cell r="K521">
            <v>117.29347826086958</v>
          </cell>
          <cell r="L521">
            <v>0</v>
          </cell>
          <cell r="M521">
            <v>9100</v>
          </cell>
          <cell r="N521">
            <v>1960</v>
          </cell>
          <cell r="O521">
            <v>1</v>
          </cell>
          <cell r="P521">
            <v>2</v>
          </cell>
          <cell r="Q521">
            <v>1</v>
          </cell>
          <cell r="R521">
            <v>2</v>
          </cell>
          <cell r="S521">
            <v>50</v>
          </cell>
          <cell r="T521">
            <v>107.60869565217392</v>
          </cell>
          <cell r="U521">
            <v>140</v>
          </cell>
          <cell r="V521">
            <v>215.21739130434784</v>
          </cell>
          <cell r="W521">
            <v>14</v>
          </cell>
          <cell r="X521">
            <v>99</v>
          </cell>
          <cell r="Y521">
            <v>18</v>
          </cell>
          <cell r="Z521">
            <v>0</v>
          </cell>
          <cell r="AA521" t="str">
            <v>9211100.png</v>
          </cell>
          <cell r="AB521">
            <v>10</v>
          </cell>
          <cell r="AC521">
            <v>20</v>
          </cell>
          <cell r="AD521">
            <v>10.02791677575487</v>
          </cell>
        </row>
        <row r="522">
          <cell r="A522">
            <v>9211110</v>
          </cell>
          <cell r="B522" t="str">
            <v>虎啸</v>
          </cell>
          <cell r="C522" t="str">
            <v>虎啸</v>
          </cell>
          <cell r="D522">
            <v>2</v>
          </cell>
          <cell r="E522">
            <v>18</v>
          </cell>
          <cell r="F522" t="str">
            <v>第10级，共造成236.7%点伤害</v>
          </cell>
          <cell r="G522">
            <v>1</v>
          </cell>
          <cell r="H522">
            <v>1</v>
          </cell>
          <cell r="I522">
            <v>10</v>
          </cell>
          <cell r="J522">
            <v>1</v>
          </cell>
          <cell r="K522">
            <v>118.36956521739131</v>
          </cell>
          <cell r="L522">
            <v>0</v>
          </cell>
          <cell r="M522">
            <v>9000</v>
          </cell>
          <cell r="N522">
            <v>2280</v>
          </cell>
          <cell r="O522">
            <v>1</v>
          </cell>
          <cell r="P522">
            <v>2</v>
          </cell>
          <cell r="Q522">
            <v>1</v>
          </cell>
          <cell r="R522">
            <v>2</v>
          </cell>
          <cell r="S522">
            <v>50</v>
          </cell>
          <cell r="T522">
            <v>107.60869565217392</v>
          </cell>
          <cell r="U522">
            <v>152</v>
          </cell>
          <cell r="V522">
            <v>215.21739130434784</v>
          </cell>
          <cell r="W522">
            <v>15</v>
          </cell>
          <cell r="X522">
            <v>114</v>
          </cell>
          <cell r="Y522">
            <v>18</v>
          </cell>
          <cell r="Z522">
            <v>0</v>
          </cell>
          <cell r="AA522" t="str">
            <v>9211100.png</v>
          </cell>
          <cell r="AB522">
            <v>10</v>
          </cell>
          <cell r="AC522">
            <v>20</v>
          </cell>
          <cell r="AD522">
            <v>11.599213884636102</v>
          </cell>
        </row>
        <row r="523">
          <cell r="A523">
            <v>9211111</v>
          </cell>
          <cell r="B523" t="str">
            <v>虎啸</v>
          </cell>
          <cell r="C523" t="str">
            <v>虎啸</v>
          </cell>
          <cell r="D523">
            <v>2</v>
          </cell>
          <cell r="E523">
            <v>19</v>
          </cell>
          <cell r="F523" t="str">
            <v>第11级，共造成238.9%点伤害</v>
          </cell>
          <cell r="G523">
            <v>1</v>
          </cell>
          <cell r="H523">
            <v>1</v>
          </cell>
          <cell r="I523">
            <v>11</v>
          </cell>
          <cell r="J523">
            <v>1</v>
          </cell>
          <cell r="K523">
            <v>119.44565217391306</v>
          </cell>
          <cell r="L523">
            <v>0</v>
          </cell>
          <cell r="M523">
            <v>8900</v>
          </cell>
          <cell r="N523">
            <v>2528</v>
          </cell>
          <cell r="O523">
            <v>1</v>
          </cell>
          <cell r="P523">
            <v>2</v>
          </cell>
          <cell r="Q523">
            <v>1</v>
          </cell>
          <cell r="R523">
            <v>2</v>
          </cell>
          <cell r="S523">
            <v>50</v>
          </cell>
          <cell r="T523">
            <v>107.60869565217392</v>
          </cell>
          <cell r="U523">
            <v>158</v>
          </cell>
          <cell r="V523">
            <v>215.21739130434784</v>
          </cell>
          <cell r="W523">
            <v>16</v>
          </cell>
          <cell r="X523">
            <v>130</v>
          </cell>
          <cell r="Y523">
            <v>18</v>
          </cell>
          <cell r="Z523">
            <v>0</v>
          </cell>
          <cell r="AA523" t="str">
            <v>9211100.png</v>
          </cell>
          <cell r="AB523">
            <v>10</v>
          </cell>
          <cell r="AC523">
            <v>20</v>
          </cell>
          <cell r="AD523">
            <v>13.4133974630968</v>
          </cell>
        </row>
        <row r="524">
          <cell r="A524">
            <v>9211112</v>
          </cell>
          <cell r="B524" t="str">
            <v>虎啸</v>
          </cell>
          <cell r="C524" t="str">
            <v>虎啸</v>
          </cell>
          <cell r="D524">
            <v>2</v>
          </cell>
          <cell r="E524">
            <v>21</v>
          </cell>
          <cell r="F524" t="str">
            <v>第12级，共造成241%点伤害</v>
          </cell>
          <cell r="G524">
            <v>1</v>
          </cell>
          <cell r="H524">
            <v>1</v>
          </cell>
          <cell r="I524">
            <v>12</v>
          </cell>
          <cell r="J524">
            <v>1</v>
          </cell>
          <cell r="K524">
            <v>120.5217391304348</v>
          </cell>
          <cell r="L524">
            <v>0</v>
          </cell>
          <cell r="M524">
            <v>8800</v>
          </cell>
          <cell r="N524">
            <v>3780</v>
          </cell>
          <cell r="O524">
            <v>1</v>
          </cell>
          <cell r="P524">
            <v>2</v>
          </cell>
          <cell r="Q524">
            <v>1</v>
          </cell>
          <cell r="R524">
            <v>2</v>
          </cell>
          <cell r="S524">
            <v>50</v>
          </cell>
          <cell r="T524">
            <v>107.60869565217392</v>
          </cell>
          <cell r="U524">
            <v>210</v>
          </cell>
          <cell r="V524">
            <v>215.21739130434784</v>
          </cell>
          <cell r="W524">
            <v>18</v>
          </cell>
          <cell r="X524">
            <v>148</v>
          </cell>
          <cell r="Y524">
            <v>18</v>
          </cell>
          <cell r="Z524">
            <v>0</v>
          </cell>
          <cell r="AA524" t="str">
            <v>9211100.png</v>
          </cell>
          <cell r="AB524">
            <v>10</v>
          </cell>
          <cell r="AC524">
            <v>20</v>
          </cell>
          <cell r="AD524">
            <v>15.507605381352544</v>
          </cell>
        </row>
        <row r="525">
          <cell r="A525">
            <v>9211113</v>
          </cell>
          <cell r="B525" t="str">
            <v>虎啸</v>
          </cell>
          <cell r="C525" t="str">
            <v>虎啸</v>
          </cell>
          <cell r="D525">
            <v>2</v>
          </cell>
          <cell r="E525">
            <v>22</v>
          </cell>
          <cell r="F525" t="str">
            <v>第13级，共造成243.2%点伤害</v>
          </cell>
          <cell r="G525">
            <v>1</v>
          </cell>
          <cell r="H525">
            <v>1</v>
          </cell>
          <cell r="I525">
            <v>13</v>
          </cell>
          <cell r="J525">
            <v>1</v>
          </cell>
          <cell r="K525">
            <v>121.59782608695653</v>
          </cell>
          <cell r="L525">
            <v>0</v>
          </cell>
          <cell r="M525">
            <v>8700</v>
          </cell>
          <cell r="N525">
            <v>4541</v>
          </cell>
          <cell r="O525">
            <v>1</v>
          </cell>
          <cell r="P525">
            <v>2</v>
          </cell>
          <cell r="Q525">
            <v>1</v>
          </cell>
          <cell r="R525">
            <v>2</v>
          </cell>
          <cell r="S525">
            <v>50</v>
          </cell>
          <cell r="T525">
            <v>107.60869565217392</v>
          </cell>
          <cell r="U525">
            <v>239</v>
          </cell>
          <cell r="V525">
            <v>215.21739130434784</v>
          </cell>
          <cell r="W525">
            <v>19</v>
          </cell>
          <cell r="X525">
            <v>167</v>
          </cell>
          <cell r="Y525">
            <v>18</v>
          </cell>
          <cell r="Z525">
            <v>0</v>
          </cell>
          <cell r="AA525" t="str">
            <v>9211100.png</v>
          </cell>
          <cell r="AB525">
            <v>10</v>
          </cell>
          <cell r="AC525">
            <v>20</v>
          </cell>
          <cell r="AD525">
            <v>17.924603498197804</v>
          </cell>
        </row>
        <row r="526">
          <cell r="A526">
            <v>9211114</v>
          </cell>
          <cell r="B526" t="str">
            <v>虎啸</v>
          </cell>
          <cell r="C526" t="str">
            <v>虎啸</v>
          </cell>
          <cell r="D526">
            <v>2</v>
          </cell>
          <cell r="E526">
            <v>24</v>
          </cell>
          <cell r="F526" t="str">
            <v>第14级，共造成245.3%点伤害</v>
          </cell>
          <cell r="G526">
            <v>1</v>
          </cell>
          <cell r="H526">
            <v>1</v>
          </cell>
          <cell r="I526">
            <v>14</v>
          </cell>
          <cell r="J526">
            <v>1</v>
          </cell>
          <cell r="K526">
            <v>122.67391304347827</v>
          </cell>
          <cell r="L526">
            <v>0</v>
          </cell>
          <cell r="M526">
            <v>8600</v>
          </cell>
          <cell r="N526">
            <v>6040</v>
          </cell>
          <cell r="O526">
            <v>1</v>
          </cell>
          <cell r="P526">
            <v>2</v>
          </cell>
          <cell r="Q526">
            <v>1</v>
          </cell>
          <cell r="R526">
            <v>2</v>
          </cell>
          <cell r="S526">
            <v>50</v>
          </cell>
          <cell r="T526">
            <v>107.60869565217392</v>
          </cell>
          <cell r="U526">
            <v>302</v>
          </cell>
          <cell r="V526">
            <v>215.21739130434784</v>
          </cell>
          <cell r="W526">
            <v>20</v>
          </cell>
          <cell r="X526">
            <v>187</v>
          </cell>
          <cell r="Y526">
            <v>18</v>
          </cell>
          <cell r="Z526">
            <v>0</v>
          </cell>
          <cell r="AA526" t="str">
            <v>9211100.png</v>
          </cell>
          <cell r="AB526">
            <v>10</v>
          </cell>
          <cell r="AC526">
            <v>20</v>
          </cell>
          <cell r="AD526">
            <v>20.713632213123439</v>
          </cell>
        </row>
        <row r="527">
          <cell r="A527">
            <v>9211115</v>
          </cell>
          <cell r="B527" t="str">
            <v>虎啸</v>
          </cell>
          <cell r="C527" t="str">
            <v>虎啸</v>
          </cell>
          <cell r="D527">
            <v>2</v>
          </cell>
          <cell r="E527">
            <v>25</v>
          </cell>
          <cell r="F527" t="str">
            <v>第15级，共造成247.5%点伤害</v>
          </cell>
          <cell r="G527">
            <v>1</v>
          </cell>
          <cell r="H527">
            <v>1</v>
          </cell>
          <cell r="I527">
            <v>15</v>
          </cell>
          <cell r="J527">
            <v>1</v>
          </cell>
          <cell r="K527">
            <v>123.75000000000001</v>
          </cell>
          <cell r="L527">
            <v>0</v>
          </cell>
          <cell r="M527">
            <v>8500</v>
          </cell>
          <cell r="N527">
            <v>7035</v>
          </cell>
          <cell r="O527">
            <v>1</v>
          </cell>
          <cell r="P527">
            <v>2</v>
          </cell>
          <cell r="Q527">
            <v>1</v>
          </cell>
          <cell r="R527">
            <v>2</v>
          </cell>
          <cell r="S527">
            <v>50</v>
          </cell>
          <cell r="T527">
            <v>107.60869565217392</v>
          </cell>
          <cell r="U527">
            <v>335</v>
          </cell>
          <cell r="V527">
            <v>215.21739130434784</v>
          </cell>
          <cell r="W527">
            <v>21</v>
          </cell>
          <cell r="X527">
            <v>208</v>
          </cell>
          <cell r="Y527">
            <v>18</v>
          </cell>
          <cell r="Z527">
            <v>0</v>
          </cell>
          <cell r="AA527" t="str">
            <v>9211100.png</v>
          </cell>
          <cell r="AB527">
            <v>10</v>
          </cell>
          <cell r="AC527">
            <v>20</v>
          </cell>
          <cell r="AD527">
            <v>23.9313795541131</v>
          </cell>
        </row>
        <row r="528">
          <cell r="A528">
            <v>9211116</v>
          </cell>
          <cell r="B528" t="str">
            <v>虎啸</v>
          </cell>
          <cell r="C528" t="str">
            <v>虎啸</v>
          </cell>
          <cell r="D528">
            <v>2</v>
          </cell>
          <cell r="E528">
            <v>27</v>
          </cell>
          <cell r="F528" t="str">
            <v>第16级，共造成249.7%点伤害</v>
          </cell>
          <cell r="G528">
            <v>1</v>
          </cell>
          <cell r="H528">
            <v>1</v>
          </cell>
          <cell r="I528">
            <v>16</v>
          </cell>
          <cell r="J528">
            <v>1</v>
          </cell>
          <cell r="K528">
            <v>124.82608695652175</v>
          </cell>
          <cell r="L528">
            <v>0</v>
          </cell>
          <cell r="M528">
            <v>8400</v>
          </cell>
          <cell r="N528">
            <v>9338</v>
          </cell>
          <cell r="O528">
            <v>1</v>
          </cell>
          <cell r="P528">
            <v>2</v>
          </cell>
          <cell r="Q528">
            <v>1</v>
          </cell>
          <cell r="R528">
            <v>2</v>
          </cell>
          <cell r="S528">
            <v>50</v>
          </cell>
          <cell r="T528">
            <v>107.60869565217392</v>
          </cell>
          <cell r="U528">
            <v>406</v>
          </cell>
          <cell r="V528">
            <v>215.21739130434784</v>
          </cell>
          <cell r="W528">
            <v>23</v>
          </cell>
          <cell r="X528">
            <v>231</v>
          </cell>
          <cell r="Y528">
            <v>18</v>
          </cell>
          <cell r="Z528">
            <v>0</v>
          </cell>
          <cell r="AA528" t="str">
            <v>9211100.png</v>
          </cell>
          <cell r="AB528">
            <v>10</v>
          </cell>
          <cell r="AC528">
            <v>20</v>
          </cell>
          <cell r="AD528">
            <v>27.643099612481603</v>
          </cell>
        </row>
        <row r="529">
          <cell r="A529">
            <v>9211117</v>
          </cell>
          <cell r="B529" t="str">
            <v>虎啸</v>
          </cell>
          <cell r="C529" t="str">
            <v>虎啸</v>
          </cell>
          <cell r="D529">
            <v>2</v>
          </cell>
          <cell r="E529">
            <v>29</v>
          </cell>
          <cell r="F529" t="str">
            <v>第17级，共造成251.8%点伤害</v>
          </cell>
          <cell r="G529">
            <v>1</v>
          </cell>
          <cell r="H529">
            <v>1</v>
          </cell>
          <cell r="I529">
            <v>17</v>
          </cell>
          <cell r="J529">
            <v>1</v>
          </cell>
          <cell r="K529">
            <v>125.90217391304348</v>
          </cell>
          <cell r="L529">
            <v>0</v>
          </cell>
          <cell r="M529">
            <v>8300</v>
          </cell>
          <cell r="N529">
            <v>12050</v>
          </cell>
          <cell r="O529">
            <v>1</v>
          </cell>
          <cell r="P529">
            <v>2</v>
          </cell>
          <cell r="Q529">
            <v>1</v>
          </cell>
          <cell r="R529">
            <v>2</v>
          </cell>
          <cell r="S529">
            <v>50</v>
          </cell>
          <cell r="T529">
            <v>107.60869565217392</v>
          </cell>
          <cell r="U529">
            <v>482</v>
          </cell>
          <cell r="V529">
            <v>215.21739130434784</v>
          </cell>
          <cell r="W529">
            <v>25</v>
          </cell>
          <cell r="X529">
            <v>256</v>
          </cell>
          <cell r="Y529">
            <v>18</v>
          </cell>
          <cell r="Z529">
            <v>0</v>
          </cell>
          <cell r="AA529" t="str">
            <v>9211100.png</v>
          </cell>
          <cell r="AB529">
            <v>10</v>
          </cell>
          <cell r="AC529">
            <v>20</v>
          </cell>
          <cell r="AD529">
            <v>31.92389791959322</v>
          </cell>
        </row>
        <row r="530">
          <cell r="A530">
            <v>9211118</v>
          </cell>
          <cell r="B530" t="str">
            <v>虎啸</v>
          </cell>
          <cell r="C530" t="str">
            <v>虎啸</v>
          </cell>
          <cell r="D530">
            <v>2</v>
          </cell>
          <cell r="E530">
            <v>30</v>
          </cell>
          <cell r="F530" t="str">
            <v>第18级，共造成254%点伤害</v>
          </cell>
          <cell r="G530">
            <v>1</v>
          </cell>
          <cell r="H530">
            <v>1</v>
          </cell>
          <cell r="I530">
            <v>18</v>
          </cell>
          <cell r="J530">
            <v>1</v>
          </cell>
          <cell r="K530">
            <v>126.97826086956522</v>
          </cell>
          <cell r="L530">
            <v>0</v>
          </cell>
          <cell r="M530">
            <v>8200</v>
          </cell>
          <cell r="N530">
            <v>13572</v>
          </cell>
          <cell r="O530">
            <v>1</v>
          </cell>
          <cell r="P530">
            <v>2</v>
          </cell>
          <cell r="Q530">
            <v>1</v>
          </cell>
          <cell r="R530">
            <v>2</v>
          </cell>
          <cell r="S530">
            <v>50</v>
          </cell>
          <cell r="T530">
            <v>107.60869565217392</v>
          </cell>
          <cell r="U530">
            <v>522</v>
          </cell>
          <cell r="V530">
            <v>215.21739130434784</v>
          </cell>
          <cell r="W530">
            <v>26</v>
          </cell>
          <cell r="X530">
            <v>282</v>
          </cell>
          <cell r="Y530">
            <v>18</v>
          </cell>
          <cell r="Z530">
            <v>11</v>
          </cell>
          <cell r="AA530" t="str">
            <v>9211100.png</v>
          </cell>
          <cell r="AB530">
            <v>10</v>
          </cell>
          <cell r="AC530">
            <v>20</v>
          </cell>
          <cell r="AD530">
            <v>36.860208553945036</v>
          </cell>
        </row>
        <row r="531">
          <cell r="A531">
            <v>9211119</v>
          </cell>
          <cell r="B531" t="str">
            <v>虎啸</v>
          </cell>
          <cell r="C531" t="str">
            <v>虎啸</v>
          </cell>
          <cell r="D531">
            <v>2</v>
          </cell>
          <cell r="E531">
            <v>32</v>
          </cell>
          <cell r="F531" t="str">
            <v>第19级，共造成256.1%点伤害</v>
          </cell>
          <cell r="G531">
            <v>1</v>
          </cell>
          <cell r="H531">
            <v>1</v>
          </cell>
          <cell r="I531">
            <v>19</v>
          </cell>
          <cell r="J531">
            <v>1</v>
          </cell>
          <cell r="K531">
            <v>128.05434782608697</v>
          </cell>
          <cell r="L531">
            <v>0</v>
          </cell>
          <cell r="M531">
            <v>8100</v>
          </cell>
          <cell r="N531">
            <v>16968</v>
          </cell>
          <cell r="O531">
            <v>1</v>
          </cell>
          <cell r="P531">
            <v>2</v>
          </cell>
          <cell r="Q531">
            <v>1</v>
          </cell>
          <cell r="R531">
            <v>2</v>
          </cell>
          <cell r="S531">
            <v>50</v>
          </cell>
          <cell r="T531">
            <v>107.60869565217392</v>
          </cell>
          <cell r="U531">
            <v>606</v>
          </cell>
          <cell r="V531">
            <v>215.21739130434784</v>
          </cell>
          <cell r="W531">
            <v>28</v>
          </cell>
          <cell r="X531">
            <v>310</v>
          </cell>
          <cell r="Y531">
            <v>18</v>
          </cell>
          <cell r="Z531">
            <v>12</v>
          </cell>
          <cell r="AA531" t="str">
            <v>9211100.png</v>
          </cell>
          <cell r="AB531">
            <v>10</v>
          </cell>
          <cell r="AC531">
            <v>20</v>
          </cell>
          <cell r="AD531">
            <v>42.551491431147106</v>
          </cell>
        </row>
        <row r="532">
          <cell r="A532">
            <v>9211120</v>
          </cell>
          <cell r="B532" t="str">
            <v>虎啸</v>
          </cell>
          <cell r="C532" t="str">
            <v>虎啸</v>
          </cell>
          <cell r="D532">
            <v>2</v>
          </cell>
          <cell r="E532">
            <v>33</v>
          </cell>
          <cell r="F532" t="str">
            <v>第20级，共造成258.3%点伤害</v>
          </cell>
          <cell r="G532">
            <v>1</v>
          </cell>
          <cell r="H532">
            <v>1</v>
          </cell>
          <cell r="I532">
            <v>20</v>
          </cell>
          <cell r="J532">
            <v>1</v>
          </cell>
          <cell r="K532">
            <v>129.13043478260872</v>
          </cell>
          <cell r="L532">
            <v>0</v>
          </cell>
          <cell r="M532">
            <v>8000</v>
          </cell>
          <cell r="N532">
            <v>19530</v>
          </cell>
          <cell r="O532">
            <v>1</v>
          </cell>
          <cell r="P532">
            <v>2</v>
          </cell>
          <cell r="Q532">
            <v>1</v>
          </cell>
          <cell r="R532">
            <v>2</v>
          </cell>
          <cell r="S532">
            <v>50</v>
          </cell>
          <cell r="T532">
            <v>107.60869565217392</v>
          </cell>
          <cell r="U532">
            <v>651</v>
          </cell>
          <cell r="V532">
            <v>215.21739130434784</v>
          </cell>
          <cell r="W532">
            <v>30</v>
          </cell>
          <cell r="X532">
            <v>340</v>
          </cell>
          <cell r="Y532">
            <v>18</v>
          </cell>
          <cell r="Z532">
            <v>12</v>
          </cell>
          <cell r="AA532" t="str">
            <v>9211100.png</v>
          </cell>
          <cell r="AB532">
            <v>10</v>
          </cell>
          <cell r="AC532">
            <v>20</v>
          </cell>
          <cell r="AD532">
            <v>49.11218243281143</v>
          </cell>
        </row>
        <row r="533">
          <cell r="A533">
            <v>9211121</v>
          </cell>
          <cell r="B533" t="str">
            <v>虎啸</v>
          </cell>
          <cell r="C533" t="str">
            <v>虎啸</v>
          </cell>
          <cell r="D533">
            <v>2</v>
          </cell>
          <cell r="E533">
            <v>35</v>
          </cell>
          <cell r="F533" t="str">
            <v>第21级，共造成260.4%点伤害</v>
          </cell>
          <cell r="G533">
            <v>1</v>
          </cell>
          <cell r="H533">
            <v>1</v>
          </cell>
          <cell r="I533">
            <v>21</v>
          </cell>
          <cell r="J533">
            <v>1</v>
          </cell>
          <cell r="K533">
            <v>130.20652173913044</v>
          </cell>
          <cell r="L533">
            <v>0</v>
          </cell>
          <cell r="M533">
            <v>7900</v>
          </cell>
          <cell r="N533">
            <v>24519</v>
          </cell>
          <cell r="O533">
            <v>1</v>
          </cell>
          <cell r="P533">
            <v>2</v>
          </cell>
          <cell r="Q533">
            <v>1</v>
          </cell>
          <cell r="R533">
            <v>2</v>
          </cell>
          <cell r="S533">
            <v>50</v>
          </cell>
          <cell r="T533">
            <v>107.60869565217392</v>
          </cell>
          <cell r="U533">
            <v>743</v>
          </cell>
          <cell r="V533">
            <v>215.21739130434784</v>
          </cell>
          <cell r="W533">
            <v>33</v>
          </cell>
          <cell r="X533">
            <v>373</v>
          </cell>
          <cell r="Y533">
            <v>18</v>
          </cell>
          <cell r="Z533">
            <v>14</v>
          </cell>
          <cell r="AA533" t="str">
            <v>9211100.png</v>
          </cell>
          <cell r="AB533">
            <v>10</v>
          </cell>
          <cell r="AC533">
            <v>20</v>
          </cell>
          <cell r="AD533">
            <v>56.673933852417008</v>
          </cell>
        </row>
        <row r="534">
          <cell r="A534">
            <v>9211122</v>
          </cell>
          <cell r="B534" t="str">
            <v>虎啸</v>
          </cell>
          <cell r="C534" t="str">
            <v>虎啸</v>
          </cell>
          <cell r="D534">
            <v>2</v>
          </cell>
          <cell r="E534">
            <v>36</v>
          </cell>
          <cell r="F534" t="str">
            <v>第22级，共造成262.6%点伤害</v>
          </cell>
          <cell r="G534">
            <v>1</v>
          </cell>
          <cell r="H534">
            <v>1</v>
          </cell>
          <cell r="I534">
            <v>22</v>
          </cell>
          <cell r="J534">
            <v>1</v>
          </cell>
          <cell r="K534">
            <v>131.28260869565219</v>
          </cell>
          <cell r="L534">
            <v>0</v>
          </cell>
          <cell r="M534">
            <v>7800</v>
          </cell>
          <cell r="N534">
            <v>27685</v>
          </cell>
          <cell r="O534">
            <v>1</v>
          </cell>
          <cell r="P534">
            <v>2</v>
          </cell>
          <cell r="Q534">
            <v>1</v>
          </cell>
          <cell r="R534">
            <v>2</v>
          </cell>
          <cell r="S534">
            <v>50</v>
          </cell>
          <cell r="T534">
            <v>107.60869565217392</v>
          </cell>
          <cell r="U534">
            <v>791</v>
          </cell>
          <cell r="V534">
            <v>215.21739130434784</v>
          </cell>
          <cell r="W534">
            <v>35</v>
          </cell>
          <cell r="X534">
            <v>408</v>
          </cell>
          <cell r="Y534">
            <v>18</v>
          </cell>
          <cell r="Z534">
            <v>14</v>
          </cell>
          <cell r="AA534" t="str">
            <v>9211100.png</v>
          </cell>
          <cell r="AB534">
            <v>10</v>
          </cell>
          <cell r="AC534">
            <v>20</v>
          </cell>
          <cell r="AD534">
            <v>65.388188167559235</v>
          </cell>
        </row>
        <row r="535">
          <cell r="A535">
            <v>9211123</v>
          </cell>
          <cell r="B535" t="str">
            <v>虎啸</v>
          </cell>
          <cell r="C535" t="str">
            <v>虎啸</v>
          </cell>
          <cell r="D535">
            <v>2</v>
          </cell>
          <cell r="E535">
            <v>38</v>
          </cell>
          <cell r="F535" t="str">
            <v>第23级，共造成264.7%点伤害</v>
          </cell>
          <cell r="G535">
            <v>1</v>
          </cell>
          <cell r="H535">
            <v>1</v>
          </cell>
          <cell r="I535">
            <v>23</v>
          </cell>
          <cell r="J535">
            <v>1</v>
          </cell>
          <cell r="K535">
            <v>132.35869565217394</v>
          </cell>
          <cell r="L535">
            <v>0</v>
          </cell>
          <cell r="M535">
            <v>7700</v>
          </cell>
          <cell r="N535">
            <v>33004</v>
          </cell>
          <cell r="O535">
            <v>1</v>
          </cell>
          <cell r="P535">
            <v>2</v>
          </cell>
          <cell r="Q535">
            <v>1</v>
          </cell>
          <cell r="R535">
            <v>2</v>
          </cell>
          <cell r="S535">
            <v>50</v>
          </cell>
          <cell r="T535">
            <v>107.60869565217392</v>
          </cell>
          <cell r="U535">
            <v>892</v>
          </cell>
          <cell r="V535">
            <v>215.21739130434784</v>
          </cell>
          <cell r="W535">
            <v>37</v>
          </cell>
          <cell r="X535">
            <v>445</v>
          </cell>
          <cell r="Y535">
            <v>18</v>
          </cell>
          <cell r="Z535">
            <v>15</v>
          </cell>
          <cell r="AA535" t="str">
            <v>9211100.png</v>
          </cell>
          <cell r="AB535">
            <v>10</v>
          </cell>
          <cell r="AC535">
            <v>20</v>
          </cell>
          <cell r="AD535">
            <v>75.429134492589327</v>
          </cell>
        </row>
        <row r="536">
          <cell r="A536">
            <v>9211124</v>
          </cell>
          <cell r="B536" t="str">
            <v>虎啸</v>
          </cell>
          <cell r="C536" t="str">
            <v>虎啸</v>
          </cell>
          <cell r="D536">
            <v>2</v>
          </cell>
          <cell r="E536">
            <v>39</v>
          </cell>
          <cell r="F536" t="str">
            <v>第24级，共造成266.9%点伤害</v>
          </cell>
          <cell r="G536">
            <v>1</v>
          </cell>
          <cell r="H536">
            <v>1</v>
          </cell>
          <cell r="I536">
            <v>24</v>
          </cell>
          <cell r="J536">
            <v>1</v>
          </cell>
          <cell r="K536">
            <v>133.43478260869566</v>
          </cell>
          <cell r="L536">
            <v>0</v>
          </cell>
          <cell r="M536">
            <v>7600</v>
          </cell>
          <cell r="N536">
            <v>37760</v>
          </cell>
          <cell r="O536">
            <v>1</v>
          </cell>
          <cell r="P536">
            <v>2</v>
          </cell>
          <cell r="Q536">
            <v>1</v>
          </cell>
          <cell r="R536">
            <v>2</v>
          </cell>
          <cell r="S536">
            <v>50</v>
          </cell>
          <cell r="T536">
            <v>107.60869565217392</v>
          </cell>
          <cell r="U536">
            <v>944</v>
          </cell>
          <cell r="V536">
            <v>215.21739130434784</v>
          </cell>
          <cell r="W536">
            <v>40</v>
          </cell>
          <cell r="X536">
            <v>485</v>
          </cell>
          <cell r="Y536">
            <v>18</v>
          </cell>
          <cell r="Z536">
            <v>16</v>
          </cell>
          <cell r="AA536" t="str">
            <v>9211100.png</v>
          </cell>
          <cell r="AB536">
            <v>10</v>
          </cell>
          <cell r="AC536">
            <v>20</v>
          </cell>
          <cell r="AD536">
            <v>86.997104342677318</v>
          </cell>
        </row>
        <row r="537">
          <cell r="A537">
            <v>9211125</v>
          </cell>
          <cell r="B537" t="str">
            <v>虎啸</v>
          </cell>
          <cell r="C537" t="str">
            <v>虎啸</v>
          </cell>
          <cell r="D537">
            <v>2</v>
          </cell>
          <cell r="E537">
            <v>41</v>
          </cell>
          <cell r="F537" t="str">
            <v>第25级，共造成269%点伤害</v>
          </cell>
          <cell r="G537">
            <v>1</v>
          </cell>
          <cell r="H537">
            <v>1</v>
          </cell>
          <cell r="I537">
            <v>25</v>
          </cell>
          <cell r="J537">
            <v>1</v>
          </cell>
          <cell r="K537">
            <v>134.5108695652174</v>
          </cell>
          <cell r="L537">
            <v>0</v>
          </cell>
          <cell r="M537">
            <v>7500</v>
          </cell>
          <cell r="N537">
            <v>45279</v>
          </cell>
          <cell r="O537">
            <v>1</v>
          </cell>
          <cell r="P537">
            <v>2</v>
          </cell>
          <cell r="Q537">
            <v>1</v>
          </cell>
          <cell r="R537">
            <v>2</v>
          </cell>
          <cell r="S537">
            <v>50</v>
          </cell>
          <cell r="T537">
            <v>107.60869565217392</v>
          </cell>
          <cell r="U537">
            <v>1053</v>
          </cell>
          <cell r="V537">
            <v>215.21739130434784</v>
          </cell>
          <cell r="W537">
            <v>43</v>
          </cell>
          <cell r="X537">
            <v>528</v>
          </cell>
          <cell r="Y537">
            <v>18</v>
          </cell>
          <cell r="Z537">
            <v>18</v>
          </cell>
          <cell r="AA537" t="str">
            <v>9211100.png</v>
          </cell>
          <cell r="AB537">
            <v>10</v>
          </cell>
          <cell r="AC537">
            <v>20</v>
          </cell>
          <cell r="AD537">
            <v>100.32247168635919</v>
          </cell>
        </row>
        <row r="538">
          <cell r="A538">
            <v>9211126</v>
          </cell>
          <cell r="B538" t="str">
            <v>虎啸</v>
          </cell>
          <cell r="C538" t="str">
            <v>虎啸</v>
          </cell>
          <cell r="D538">
            <v>2</v>
          </cell>
          <cell r="E538">
            <v>43</v>
          </cell>
          <cell r="F538" t="str">
            <v>第26级，共造成271.2%点伤害</v>
          </cell>
          <cell r="G538">
            <v>1</v>
          </cell>
          <cell r="H538">
            <v>1</v>
          </cell>
          <cell r="I538">
            <v>26</v>
          </cell>
          <cell r="J538">
            <v>1</v>
          </cell>
          <cell r="K538">
            <v>135.58695652173913</v>
          </cell>
          <cell r="L538">
            <v>0</v>
          </cell>
          <cell r="M538">
            <v>7400</v>
          </cell>
          <cell r="N538">
            <v>53682</v>
          </cell>
          <cell r="O538">
            <v>1</v>
          </cell>
          <cell r="P538">
            <v>2</v>
          </cell>
          <cell r="Q538">
            <v>1</v>
          </cell>
          <cell r="R538">
            <v>2</v>
          </cell>
          <cell r="S538">
            <v>50</v>
          </cell>
          <cell r="T538">
            <v>107.60869565217392</v>
          </cell>
          <cell r="U538">
            <v>1167</v>
          </cell>
          <cell r="V538">
            <v>215.21739130434784</v>
          </cell>
          <cell r="W538">
            <v>46</v>
          </cell>
          <cell r="X538">
            <v>574</v>
          </cell>
          <cell r="Y538">
            <v>18</v>
          </cell>
          <cell r="Z538">
            <v>19</v>
          </cell>
          <cell r="AA538" t="str">
            <v>9211100.png</v>
          </cell>
          <cell r="AB538">
            <v>10</v>
          </cell>
          <cell r="AC538">
            <v>20</v>
          </cell>
          <cell r="AD538">
            <v>115.67013183518421</v>
          </cell>
        </row>
        <row r="539">
          <cell r="A539">
            <v>9211127</v>
          </cell>
          <cell r="B539" t="str">
            <v>虎啸</v>
          </cell>
          <cell r="C539" t="str">
            <v>虎啸</v>
          </cell>
          <cell r="D539">
            <v>2</v>
          </cell>
          <cell r="E539">
            <v>44</v>
          </cell>
          <cell r="F539" t="str">
            <v>第27级，共造成273.3%点伤害</v>
          </cell>
          <cell r="G539">
            <v>1</v>
          </cell>
          <cell r="H539">
            <v>1</v>
          </cell>
          <cell r="I539">
            <v>27</v>
          </cell>
          <cell r="J539">
            <v>1</v>
          </cell>
          <cell r="K539">
            <v>136.66304347826087</v>
          </cell>
          <cell r="L539">
            <v>0</v>
          </cell>
          <cell r="M539">
            <v>7300</v>
          </cell>
          <cell r="N539">
            <v>60074</v>
          </cell>
          <cell r="O539">
            <v>1</v>
          </cell>
          <cell r="P539">
            <v>2</v>
          </cell>
          <cell r="Q539">
            <v>1</v>
          </cell>
          <cell r="R539">
            <v>2</v>
          </cell>
          <cell r="S539">
            <v>50</v>
          </cell>
          <cell r="T539">
            <v>107.60869565217392</v>
          </cell>
          <cell r="U539">
            <v>1226</v>
          </cell>
          <cell r="V539">
            <v>215.21739130434784</v>
          </cell>
          <cell r="W539">
            <v>49</v>
          </cell>
          <cell r="X539">
            <v>623</v>
          </cell>
          <cell r="Y539">
            <v>18</v>
          </cell>
          <cell r="Z539">
            <v>20</v>
          </cell>
          <cell r="AA539" t="str">
            <v>9211100.png</v>
          </cell>
          <cell r="AB539">
            <v>10</v>
          </cell>
          <cell r="AC539">
            <v>20</v>
          </cell>
          <cell r="AD539">
            <v>133.34464469553504</v>
          </cell>
        </row>
        <row r="540">
          <cell r="A540">
            <v>9211128</v>
          </cell>
          <cell r="B540" t="str">
            <v>虎啸</v>
          </cell>
          <cell r="C540" t="str">
            <v>虎啸</v>
          </cell>
          <cell r="D540">
            <v>2</v>
          </cell>
          <cell r="E540">
            <v>46</v>
          </cell>
          <cell r="F540" t="str">
            <v>第28级，共造成275.5%点伤害</v>
          </cell>
          <cell r="G540">
            <v>1</v>
          </cell>
          <cell r="H540">
            <v>1</v>
          </cell>
          <cell r="I540">
            <v>28</v>
          </cell>
          <cell r="J540">
            <v>1</v>
          </cell>
          <cell r="K540">
            <v>137.73913043478262</v>
          </cell>
          <cell r="L540">
            <v>0</v>
          </cell>
          <cell r="M540">
            <v>7200</v>
          </cell>
          <cell r="N540">
            <v>70148</v>
          </cell>
          <cell r="O540">
            <v>1</v>
          </cell>
          <cell r="P540">
            <v>2</v>
          </cell>
          <cell r="Q540">
            <v>1</v>
          </cell>
          <cell r="R540">
            <v>2</v>
          </cell>
          <cell r="S540">
            <v>50</v>
          </cell>
          <cell r="T540">
            <v>107.60869565217392</v>
          </cell>
          <cell r="U540">
            <v>1349</v>
          </cell>
          <cell r="V540">
            <v>215.21739130434784</v>
          </cell>
          <cell r="W540">
            <v>52</v>
          </cell>
          <cell r="X540">
            <v>675</v>
          </cell>
          <cell r="Y540">
            <v>18</v>
          </cell>
          <cell r="Z540">
            <v>21</v>
          </cell>
          <cell r="AA540" t="str">
            <v>9211100.png</v>
          </cell>
          <cell r="AB540">
            <v>10</v>
          </cell>
          <cell r="AC540">
            <v>20</v>
          </cell>
          <cell r="AD540">
            <v>153.69614049459489</v>
          </cell>
        </row>
        <row r="541">
          <cell r="A541">
            <v>9211129</v>
          </cell>
          <cell r="B541" t="str">
            <v>虎啸</v>
          </cell>
          <cell r="C541" t="str">
            <v>虎啸</v>
          </cell>
          <cell r="D541">
            <v>2</v>
          </cell>
          <cell r="E541">
            <v>47</v>
          </cell>
          <cell r="F541" t="str">
            <v>第29级，共造成277.6%点伤害</v>
          </cell>
          <cell r="G541">
            <v>1</v>
          </cell>
          <cell r="H541">
            <v>1</v>
          </cell>
          <cell r="I541">
            <v>29</v>
          </cell>
          <cell r="J541">
            <v>1</v>
          </cell>
          <cell r="K541">
            <v>138.81521739130437</v>
          </cell>
          <cell r="L541">
            <v>0</v>
          </cell>
          <cell r="M541">
            <v>7100</v>
          </cell>
          <cell r="N541">
            <v>79072</v>
          </cell>
          <cell r="O541">
            <v>1</v>
          </cell>
          <cell r="P541">
            <v>2</v>
          </cell>
          <cell r="Q541">
            <v>1</v>
          </cell>
          <cell r="R541">
            <v>2</v>
          </cell>
          <cell r="S541">
            <v>50</v>
          </cell>
          <cell r="T541">
            <v>107.60869565217392</v>
          </cell>
          <cell r="U541">
            <v>1412</v>
          </cell>
          <cell r="V541">
            <v>215.21739130434784</v>
          </cell>
          <cell r="W541">
            <v>56</v>
          </cell>
          <cell r="X541">
            <v>731</v>
          </cell>
          <cell r="Y541">
            <v>18</v>
          </cell>
          <cell r="Z541">
            <v>23</v>
          </cell>
          <cell r="AA541" t="str">
            <v>9211100.png</v>
          </cell>
          <cell r="AB541">
            <v>10</v>
          </cell>
          <cell r="AC541">
            <v>20</v>
          </cell>
          <cell r="AD541">
            <v>177.1271005253337</v>
          </cell>
        </row>
        <row r="542">
          <cell r="A542">
            <v>9211130</v>
          </cell>
          <cell r="B542" t="str">
            <v>虎啸</v>
          </cell>
          <cell r="C542" t="str">
            <v>虎啸</v>
          </cell>
          <cell r="D542">
            <v>2</v>
          </cell>
          <cell r="E542">
            <v>49</v>
          </cell>
          <cell r="F542" t="str">
            <v>第30级，共造成279.8%点伤害</v>
          </cell>
          <cell r="G542">
            <v>1</v>
          </cell>
          <cell r="H542">
            <v>1</v>
          </cell>
          <cell r="I542">
            <v>30</v>
          </cell>
          <cell r="J542">
            <v>1</v>
          </cell>
          <cell r="K542">
            <v>139.89130434782609</v>
          </cell>
          <cell r="L542">
            <v>0</v>
          </cell>
          <cell r="M542">
            <v>7000</v>
          </cell>
          <cell r="N542">
            <v>92580</v>
          </cell>
          <cell r="O542">
            <v>1</v>
          </cell>
          <cell r="P542">
            <v>2</v>
          </cell>
          <cell r="Q542">
            <v>1</v>
          </cell>
          <cell r="R542">
            <v>2</v>
          </cell>
          <cell r="S542">
            <v>50</v>
          </cell>
          <cell r="T542">
            <v>107.60869565217392</v>
          </cell>
          <cell r="U542">
            <v>1543</v>
          </cell>
          <cell r="V542">
            <v>215.21739130434784</v>
          </cell>
          <cell r="W542">
            <v>60</v>
          </cell>
          <cell r="X542">
            <v>791</v>
          </cell>
          <cell r="Y542">
            <v>18</v>
          </cell>
          <cell r="Z542">
            <v>24</v>
          </cell>
          <cell r="AA542" t="str">
            <v>9211100.png</v>
          </cell>
          <cell r="AB542">
            <v>10</v>
          </cell>
          <cell r="AC542">
            <v>20</v>
          </cell>
          <cell r="AD542">
            <v>204.10014200416009</v>
          </cell>
        </row>
        <row r="543">
          <cell r="A543">
            <v>9211131</v>
          </cell>
          <cell r="B543" t="str">
            <v>虎啸</v>
          </cell>
          <cell r="C543" t="str">
            <v>虎啸</v>
          </cell>
          <cell r="D543">
            <v>2</v>
          </cell>
          <cell r="E543">
            <v>50</v>
          </cell>
          <cell r="F543" t="str">
            <v>第31级，共造成281.9%点伤害</v>
          </cell>
          <cell r="G543">
            <v>1</v>
          </cell>
          <cell r="H543">
            <v>1</v>
          </cell>
          <cell r="I543">
            <v>31</v>
          </cell>
          <cell r="J543">
            <v>1</v>
          </cell>
          <cell r="K543">
            <v>140.96739130434784</v>
          </cell>
          <cell r="L543">
            <v>0</v>
          </cell>
          <cell r="M543">
            <v>6900</v>
          </cell>
          <cell r="N543">
            <v>103040</v>
          </cell>
          <cell r="O543">
            <v>1</v>
          </cell>
          <cell r="P543">
            <v>2</v>
          </cell>
          <cell r="Q543">
            <v>1</v>
          </cell>
          <cell r="R543">
            <v>2</v>
          </cell>
          <cell r="S543">
            <v>50</v>
          </cell>
          <cell r="T543">
            <v>107.60869565217392</v>
          </cell>
          <cell r="U543">
            <v>1610</v>
          </cell>
          <cell r="V543">
            <v>215.21739130434784</v>
          </cell>
          <cell r="W543">
            <v>64</v>
          </cell>
          <cell r="X543">
            <v>855</v>
          </cell>
          <cell r="Y543">
            <v>18</v>
          </cell>
          <cell r="Z543">
            <v>26</v>
          </cell>
          <cell r="AA543" t="str">
            <v>9211100.png</v>
          </cell>
          <cell r="AB543">
            <v>10</v>
          </cell>
          <cell r="AC543">
            <v>20</v>
          </cell>
          <cell r="AD543">
            <v>235.14695510878337</v>
          </cell>
        </row>
        <row r="544">
          <cell r="A544">
            <v>9211132</v>
          </cell>
          <cell r="B544" t="str">
            <v>虎啸</v>
          </cell>
          <cell r="C544" t="str">
            <v>虎啸</v>
          </cell>
          <cell r="D544">
            <v>2</v>
          </cell>
          <cell r="E544">
            <v>52</v>
          </cell>
          <cell r="F544" t="str">
            <v>第32级，共造成284.1%点伤害</v>
          </cell>
          <cell r="G544">
            <v>1</v>
          </cell>
          <cell r="H544">
            <v>1</v>
          </cell>
          <cell r="I544">
            <v>32</v>
          </cell>
          <cell r="J544">
            <v>1</v>
          </cell>
          <cell r="K544">
            <v>142.04347826086956</v>
          </cell>
          <cell r="L544">
            <v>0</v>
          </cell>
          <cell r="M544">
            <v>6800</v>
          </cell>
          <cell r="N544">
            <v>120681</v>
          </cell>
          <cell r="O544">
            <v>1</v>
          </cell>
          <cell r="P544">
            <v>2</v>
          </cell>
          <cell r="Q544">
            <v>1</v>
          </cell>
          <cell r="R544">
            <v>2</v>
          </cell>
          <cell r="S544">
            <v>50</v>
          </cell>
          <cell r="T544">
            <v>107.60869565217392</v>
          </cell>
          <cell r="U544">
            <v>1749</v>
          </cell>
          <cell r="V544">
            <v>215.21739130434784</v>
          </cell>
          <cell r="W544">
            <v>69</v>
          </cell>
          <cell r="X544">
            <v>924</v>
          </cell>
          <cell r="Y544">
            <v>18</v>
          </cell>
          <cell r="Z544">
            <v>28</v>
          </cell>
          <cell r="AA544" t="str">
            <v>9211100.png</v>
          </cell>
          <cell r="AB544">
            <v>10</v>
          </cell>
          <cell r="AC544">
            <v>20</v>
          </cell>
          <cell r="AD544">
            <v>270.87856201716079</v>
          </cell>
        </row>
        <row r="545">
          <cell r="A545">
            <v>9211133</v>
          </cell>
          <cell r="B545" t="str">
            <v>虎啸</v>
          </cell>
          <cell r="C545" t="str">
            <v>虎啸</v>
          </cell>
          <cell r="D545">
            <v>2</v>
          </cell>
          <cell r="E545">
            <v>53</v>
          </cell>
          <cell r="F545" t="str">
            <v>第33级，共造成286.2%点伤害</v>
          </cell>
          <cell r="G545">
            <v>1</v>
          </cell>
          <cell r="H545">
            <v>1</v>
          </cell>
          <cell r="I545">
            <v>33</v>
          </cell>
          <cell r="J545">
            <v>1</v>
          </cell>
          <cell r="K545">
            <v>143.11956521739131</v>
          </cell>
          <cell r="L545">
            <v>0</v>
          </cell>
          <cell r="M545">
            <v>6700</v>
          </cell>
          <cell r="N545">
            <v>134680</v>
          </cell>
          <cell r="O545">
            <v>1</v>
          </cell>
          <cell r="P545">
            <v>2</v>
          </cell>
          <cell r="Q545">
            <v>1</v>
          </cell>
          <cell r="R545">
            <v>2</v>
          </cell>
          <cell r="S545">
            <v>50</v>
          </cell>
          <cell r="T545">
            <v>107.60869565217392</v>
          </cell>
          <cell r="U545">
            <v>1820</v>
          </cell>
          <cell r="V545">
            <v>215.21739130434784</v>
          </cell>
          <cell r="W545">
            <v>74</v>
          </cell>
          <cell r="X545">
            <v>998</v>
          </cell>
          <cell r="Y545">
            <v>18</v>
          </cell>
          <cell r="Z545">
            <v>30</v>
          </cell>
          <cell r="AA545" t="str">
            <v>9211100.png</v>
          </cell>
          <cell r="AB545">
            <v>10</v>
          </cell>
          <cell r="AC545">
            <v>20</v>
          </cell>
          <cell r="AD545">
            <v>311.99709270711156</v>
          </cell>
        </row>
        <row r="546">
          <cell r="A546">
            <v>9211134</v>
          </cell>
          <cell r="B546" t="str">
            <v>虎啸</v>
          </cell>
          <cell r="C546" t="str">
            <v>虎啸</v>
          </cell>
          <cell r="D546">
            <v>2</v>
          </cell>
          <cell r="E546">
            <v>55</v>
          </cell>
          <cell r="F546" t="str">
            <v>第34级，共造成288.4%点伤害</v>
          </cell>
          <cell r="G546">
            <v>1</v>
          </cell>
          <cell r="H546">
            <v>1</v>
          </cell>
          <cell r="I546">
            <v>34</v>
          </cell>
          <cell r="J546">
            <v>1</v>
          </cell>
          <cell r="K546">
            <v>144.19565217391306</v>
          </cell>
          <cell r="L546">
            <v>0</v>
          </cell>
          <cell r="M546">
            <v>6600</v>
          </cell>
          <cell r="N546">
            <v>155393</v>
          </cell>
          <cell r="O546">
            <v>1</v>
          </cell>
          <cell r="P546">
            <v>2</v>
          </cell>
          <cell r="Q546">
            <v>1</v>
          </cell>
          <cell r="R546">
            <v>2</v>
          </cell>
          <cell r="S546">
            <v>50</v>
          </cell>
          <cell r="T546">
            <v>107.60869565217392</v>
          </cell>
          <cell r="U546">
            <v>1967</v>
          </cell>
          <cell r="V546">
            <v>215.21739130434784</v>
          </cell>
          <cell r="W546">
            <v>79</v>
          </cell>
          <cell r="X546">
            <v>1077</v>
          </cell>
          <cell r="Y546">
            <v>18</v>
          </cell>
          <cell r="Z546">
            <v>32</v>
          </cell>
          <cell r="AA546" t="str">
            <v>9211100.png</v>
          </cell>
          <cell r="AB546">
            <v>10</v>
          </cell>
          <cell r="AC546">
            <v>20</v>
          </cell>
          <cell r="AD546">
            <v>359.30930086531282</v>
          </cell>
        </row>
        <row r="547">
          <cell r="A547">
            <v>9211135</v>
          </cell>
          <cell r="B547" t="str">
            <v>虎啸</v>
          </cell>
          <cell r="C547" t="str">
            <v>虎啸</v>
          </cell>
          <cell r="D547">
            <v>2</v>
          </cell>
          <cell r="E547">
            <v>57</v>
          </cell>
          <cell r="F547" t="str">
            <v>第35级，共造成290.5%点伤害</v>
          </cell>
          <cell r="G547">
            <v>1</v>
          </cell>
          <cell r="H547">
            <v>1</v>
          </cell>
          <cell r="I547">
            <v>35</v>
          </cell>
          <cell r="J547">
            <v>1</v>
          </cell>
          <cell r="K547">
            <v>145.27173913043481</v>
          </cell>
          <cell r="L547">
            <v>0</v>
          </cell>
          <cell r="M547">
            <v>6500</v>
          </cell>
          <cell r="N547">
            <v>177996</v>
          </cell>
          <cell r="O547">
            <v>1</v>
          </cell>
          <cell r="P547">
            <v>2</v>
          </cell>
          <cell r="Q547">
            <v>1</v>
          </cell>
          <cell r="R547">
            <v>2</v>
          </cell>
          <cell r="S547">
            <v>50</v>
          </cell>
          <cell r="T547">
            <v>107.60869565217392</v>
          </cell>
          <cell r="U547">
            <v>2119</v>
          </cell>
          <cell r="V547">
            <v>215.21739130434784</v>
          </cell>
          <cell r="W547">
            <v>84</v>
          </cell>
          <cell r="X547">
            <v>1161</v>
          </cell>
          <cell r="Y547">
            <v>18</v>
          </cell>
          <cell r="Z547">
            <v>34</v>
          </cell>
          <cell r="AA547" t="str">
            <v>9211100.png</v>
          </cell>
          <cell r="AB547">
            <v>10</v>
          </cell>
          <cell r="AC547">
            <v>20</v>
          </cell>
          <cell r="AD547">
            <v>413.74207602675915</v>
          </cell>
        </row>
        <row r="548">
          <cell r="A548">
            <v>9211136</v>
          </cell>
          <cell r="B548" t="str">
            <v>虎啸</v>
          </cell>
          <cell r="C548" t="str">
            <v>虎啸</v>
          </cell>
          <cell r="D548">
            <v>2</v>
          </cell>
          <cell r="E548">
            <v>58</v>
          </cell>
          <cell r="F548" t="str">
            <v>第36级，共造成292.7%点伤害</v>
          </cell>
          <cell r="G548">
            <v>1</v>
          </cell>
          <cell r="H548">
            <v>1</v>
          </cell>
          <cell r="I548">
            <v>36</v>
          </cell>
          <cell r="J548">
            <v>1</v>
          </cell>
          <cell r="K548">
            <v>146.34782608695653</v>
          </cell>
          <cell r="L548">
            <v>0</v>
          </cell>
          <cell r="M548">
            <v>6400</v>
          </cell>
          <cell r="N548">
            <v>197820</v>
          </cell>
          <cell r="O548">
            <v>1</v>
          </cell>
          <cell r="P548">
            <v>2</v>
          </cell>
          <cell r="Q548">
            <v>1</v>
          </cell>
          <cell r="R548">
            <v>2</v>
          </cell>
          <cell r="S548">
            <v>50</v>
          </cell>
          <cell r="T548">
            <v>107.60869565217392</v>
          </cell>
          <cell r="U548">
            <v>2198</v>
          </cell>
          <cell r="V548">
            <v>215.21739130434784</v>
          </cell>
          <cell r="W548">
            <v>90</v>
          </cell>
          <cell r="X548">
            <v>1251</v>
          </cell>
          <cell r="Y548">
            <v>18</v>
          </cell>
          <cell r="Z548">
            <v>36</v>
          </cell>
          <cell r="AA548" t="str">
            <v>9211100.png</v>
          </cell>
          <cell r="AB548">
            <v>10</v>
          </cell>
          <cell r="AC548">
            <v>20</v>
          </cell>
          <cell r="AD548">
            <v>476.36024563169411</v>
          </cell>
        </row>
        <row r="549">
          <cell r="A549">
            <v>9211137</v>
          </cell>
          <cell r="B549" t="str">
            <v>虎啸</v>
          </cell>
          <cell r="C549" t="str">
            <v>虎啸</v>
          </cell>
          <cell r="D549">
            <v>2</v>
          </cell>
          <cell r="E549">
            <v>60</v>
          </cell>
          <cell r="F549" t="str">
            <v>第37级，共造成294.8%点伤害</v>
          </cell>
          <cell r="G549">
            <v>1</v>
          </cell>
          <cell r="H549">
            <v>1</v>
          </cell>
          <cell r="I549">
            <v>37</v>
          </cell>
          <cell r="J549">
            <v>1</v>
          </cell>
          <cell r="K549">
            <v>147.42391304347828</v>
          </cell>
          <cell r="L549">
            <v>0</v>
          </cell>
          <cell r="M549">
            <v>6300</v>
          </cell>
          <cell r="N549">
            <v>226368</v>
          </cell>
          <cell r="O549">
            <v>1</v>
          </cell>
          <cell r="P549">
            <v>2</v>
          </cell>
          <cell r="Q549">
            <v>1</v>
          </cell>
          <cell r="R549">
            <v>2</v>
          </cell>
          <cell r="S549">
            <v>50</v>
          </cell>
          <cell r="T549">
            <v>107.60869565217392</v>
          </cell>
          <cell r="U549">
            <v>2358</v>
          </cell>
          <cell r="V549">
            <v>215.21739130434784</v>
          </cell>
          <cell r="W549">
            <v>96</v>
          </cell>
          <cell r="X549">
            <v>1347</v>
          </cell>
          <cell r="Y549">
            <v>18</v>
          </cell>
          <cell r="Z549">
            <v>39</v>
          </cell>
          <cell r="AA549" t="str">
            <v>9211100.png</v>
          </cell>
          <cell r="AB549">
            <v>10</v>
          </cell>
          <cell r="AC549">
            <v>20</v>
          </cell>
          <cell r="AD549">
            <v>548.3870037456727</v>
          </cell>
        </row>
        <row r="550">
          <cell r="A550">
            <v>9211138</v>
          </cell>
          <cell r="B550" t="str">
            <v>虎啸</v>
          </cell>
          <cell r="C550" t="str">
            <v>虎啸</v>
          </cell>
          <cell r="D550">
            <v>2</v>
          </cell>
          <cell r="E550">
            <v>61</v>
          </cell>
          <cell r="F550" t="str">
            <v>第38级，共造成297%点伤害</v>
          </cell>
          <cell r="G550">
            <v>1</v>
          </cell>
          <cell r="H550">
            <v>1</v>
          </cell>
          <cell r="I550">
            <v>38</v>
          </cell>
          <cell r="J550">
            <v>1</v>
          </cell>
          <cell r="K550">
            <v>148.5</v>
          </cell>
          <cell r="L550">
            <v>0</v>
          </cell>
          <cell r="M550">
            <v>6200</v>
          </cell>
          <cell r="N550">
            <v>251320</v>
          </cell>
          <cell r="O550">
            <v>1</v>
          </cell>
          <cell r="P550">
            <v>2</v>
          </cell>
          <cell r="Q550">
            <v>1</v>
          </cell>
          <cell r="R550">
            <v>2</v>
          </cell>
          <cell r="S550">
            <v>50</v>
          </cell>
          <cell r="T550">
            <v>107.60869565217392</v>
          </cell>
          <cell r="U550">
            <v>2440</v>
          </cell>
          <cell r="V550">
            <v>215.21739130434784</v>
          </cell>
          <cell r="W550">
            <v>103</v>
          </cell>
          <cell r="X550">
            <v>1450</v>
          </cell>
          <cell r="Y550">
            <v>18</v>
          </cell>
          <cell r="Z550">
            <v>42</v>
          </cell>
          <cell r="AA550" t="str">
            <v>9211100.png</v>
          </cell>
          <cell r="AB550">
            <v>10</v>
          </cell>
          <cell r="AC550">
            <v>20</v>
          </cell>
          <cell r="AD550">
            <v>631.22735254066754</v>
          </cell>
        </row>
        <row r="551">
          <cell r="A551">
            <v>9211139</v>
          </cell>
          <cell r="B551" t="str">
            <v>虎啸</v>
          </cell>
          <cell r="C551" t="str">
            <v>虎啸</v>
          </cell>
          <cell r="D551">
            <v>2</v>
          </cell>
          <cell r="E551">
            <v>63</v>
          </cell>
          <cell r="F551" t="str">
            <v>第39级，共造成299.2%点伤害</v>
          </cell>
          <cell r="G551">
            <v>1</v>
          </cell>
          <cell r="H551">
            <v>1</v>
          </cell>
          <cell r="I551">
            <v>39</v>
          </cell>
          <cell r="J551">
            <v>1</v>
          </cell>
          <cell r="K551">
            <v>149.57608695652175</v>
          </cell>
          <cell r="L551">
            <v>0</v>
          </cell>
          <cell r="M551">
            <v>6100</v>
          </cell>
          <cell r="N551">
            <v>286990</v>
          </cell>
          <cell r="O551">
            <v>1</v>
          </cell>
          <cell r="P551">
            <v>2</v>
          </cell>
          <cell r="Q551">
            <v>1</v>
          </cell>
          <cell r="R551">
            <v>2</v>
          </cell>
          <cell r="S551">
            <v>50</v>
          </cell>
          <cell r="T551">
            <v>107.60869565217392</v>
          </cell>
          <cell r="U551">
            <v>2609</v>
          </cell>
          <cell r="V551">
            <v>215.21739130434784</v>
          </cell>
          <cell r="W551">
            <v>110</v>
          </cell>
          <cell r="X551">
            <v>1560</v>
          </cell>
          <cell r="Y551">
            <v>18</v>
          </cell>
          <cell r="Z551">
            <v>44</v>
          </cell>
          <cell r="AA551" t="str">
            <v>9211100.png</v>
          </cell>
          <cell r="AB551">
            <v>10</v>
          </cell>
          <cell r="AC551">
            <v>20</v>
          </cell>
          <cell r="AD551">
            <v>726.49499919838343</v>
          </cell>
        </row>
        <row r="552">
          <cell r="A552">
            <v>9211140</v>
          </cell>
          <cell r="B552" t="str">
            <v>虎啸</v>
          </cell>
          <cell r="C552" t="str">
            <v>虎啸</v>
          </cell>
          <cell r="D552">
            <v>2</v>
          </cell>
          <cell r="E552">
            <v>64</v>
          </cell>
          <cell r="F552" t="str">
            <v>第40级，共造成301.3%点伤害</v>
          </cell>
          <cell r="G552">
            <v>1</v>
          </cell>
          <cell r="H552">
            <v>1</v>
          </cell>
          <cell r="I552">
            <v>40</v>
          </cell>
          <cell r="J552">
            <v>1</v>
          </cell>
          <cell r="K552">
            <v>150.6521739130435</v>
          </cell>
          <cell r="L552">
            <v>0</v>
          </cell>
          <cell r="M552">
            <v>6000</v>
          </cell>
          <cell r="N552">
            <v>318010</v>
          </cell>
          <cell r="O552">
            <v>1</v>
          </cell>
          <cell r="P552">
            <v>2</v>
          </cell>
          <cell r="Q552">
            <v>1</v>
          </cell>
          <cell r="R552">
            <v>2</v>
          </cell>
          <cell r="S552">
            <v>50</v>
          </cell>
          <cell r="T552">
            <v>107.60869565217392</v>
          </cell>
          <cell r="U552">
            <v>2695</v>
          </cell>
          <cell r="V552">
            <v>215.21739130434784</v>
          </cell>
          <cell r="W552">
            <v>118</v>
          </cell>
          <cell r="X552">
            <v>1678</v>
          </cell>
          <cell r="Y552">
            <v>18</v>
          </cell>
          <cell r="Z552">
            <v>48</v>
          </cell>
          <cell r="AA552" t="str">
            <v>9211100.png</v>
          </cell>
          <cell r="AB552">
            <v>10</v>
          </cell>
          <cell r="AC552">
            <v>20</v>
          </cell>
          <cell r="AD552">
            <v>836.04321572183437</v>
          </cell>
        </row>
        <row r="553">
          <cell r="A553">
            <v>9211141</v>
          </cell>
          <cell r="B553" t="str">
            <v>虎啸</v>
          </cell>
          <cell r="C553" t="str">
            <v>虎啸</v>
          </cell>
          <cell r="D553">
            <v>2</v>
          </cell>
          <cell r="E553">
            <v>66</v>
          </cell>
          <cell r="F553" t="str">
            <v>第41级，共造成303.5%点伤害</v>
          </cell>
          <cell r="G553">
            <v>1</v>
          </cell>
          <cell r="H553">
            <v>1</v>
          </cell>
          <cell r="I553">
            <v>41</v>
          </cell>
          <cell r="J553">
            <v>1</v>
          </cell>
          <cell r="K553">
            <v>151.72826086956525</v>
          </cell>
          <cell r="L553">
            <v>0</v>
          </cell>
          <cell r="M553">
            <v>5900</v>
          </cell>
          <cell r="N553">
            <v>361872</v>
          </cell>
          <cell r="O553">
            <v>1</v>
          </cell>
          <cell r="P553">
            <v>2</v>
          </cell>
          <cell r="Q553">
            <v>1</v>
          </cell>
          <cell r="R553">
            <v>2</v>
          </cell>
          <cell r="S553">
            <v>50</v>
          </cell>
          <cell r="T553">
            <v>107.60869565217392</v>
          </cell>
          <cell r="U553">
            <v>2872</v>
          </cell>
          <cell r="V553">
            <v>215.21739130434784</v>
          </cell>
          <cell r="W553">
            <v>126</v>
          </cell>
          <cell r="X553">
            <v>1804</v>
          </cell>
          <cell r="Y553">
            <v>18</v>
          </cell>
          <cell r="Z553">
            <v>51</v>
          </cell>
          <cell r="AA553" t="str">
            <v>9211100.png</v>
          </cell>
          <cell r="AB553">
            <v>10</v>
          </cell>
          <cell r="AC553">
            <v>20</v>
          </cell>
          <cell r="AD553">
            <v>962.00024343137613</v>
          </cell>
        </row>
        <row r="554">
          <cell r="A554">
            <v>9211142</v>
          </cell>
          <cell r="B554" t="str">
            <v>虎啸</v>
          </cell>
          <cell r="C554" t="str">
            <v>虎啸</v>
          </cell>
          <cell r="D554">
            <v>2</v>
          </cell>
          <cell r="E554">
            <v>68</v>
          </cell>
          <cell r="F554" t="str">
            <v>第42级，共造成305.6%点伤害</v>
          </cell>
          <cell r="G554">
            <v>1</v>
          </cell>
          <cell r="H554">
            <v>1</v>
          </cell>
          <cell r="I554">
            <v>42</v>
          </cell>
          <cell r="J554">
            <v>1</v>
          </cell>
          <cell r="K554">
            <v>152.80434782608697</v>
          </cell>
          <cell r="L554">
            <v>0</v>
          </cell>
          <cell r="M554">
            <v>5800</v>
          </cell>
          <cell r="N554">
            <v>412290</v>
          </cell>
          <cell r="O554">
            <v>1</v>
          </cell>
          <cell r="P554">
            <v>2</v>
          </cell>
          <cell r="Q554">
            <v>1</v>
          </cell>
          <cell r="R554">
            <v>2</v>
          </cell>
          <cell r="S554">
            <v>50</v>
          </cell>
          <cell r="T554">
            <v>107.60869565217392</v>
          </cell>
          <cell r="U554">
            <v>3054</v>
          </cell>
          <cell r="V554">
            <v>215.21739130434784</v>
          </cell>
          <cell r="W554">
            <v>135</v>
          </cell>
          <cell r="X554">
            <v>1939</v>
          </cell>
          <cell r="Y554">
            <v>18</v>
          </cell>
          <cell r="Z554">
            <v>54</v>
          </cell>
          <cell r="AA554" t="str">
            <v>9211100.png</v>
          </cell>
          <cell r="AB554">
            <v>10</v>
          </cell>
          <cell r="AC554">
            <v>20</v>
          </cell>
          <cell r="AD554">
            <v>1106.8099090550145</v>
          </cell>
        </row>
        <row r="555">
          <cell r="A555">
            <v>9211143</v>
          </cell>
          <cell r="B555" t="str">
            <v>虎啸</v>
          </cell>
          <cell r="C555" t="str">
            <v>虎啸</v>
          </cell>
          <cell r="D555">
            <v>2</v>
          </cell>
          <cell r="E555">
            <v>69</v>
          </cell>
          <cell r="F555" t="str">
            <v>第43级，共造成307.8%点伤害</v>
          </cell>
          <cell r="G555">
            <v>1</v>
          </cell>
          <cell r="H555">
            <v>1</v>
          </cell>
          <cell r="I555">
            <v>43</v>
          </cell>
          <cell r="J555">
            <v>1</v>
          </cell>
          <cell r="K555">
            <v>153.88043478260872</v>
          </cell>
          <cell r="L555">
            <v>0</v>
          </cell>
          <cell r="M555">
            <v>5700</v>
          </cell>
          <cell r="N555">
            <v>456315</v>
          </cell>
          <cell r="O555">
            <v>1</v>
          </cell>
          <cell r="P555">
            <v>2</v>
          </cell>
          <cell r="Q555">
            <v>1</v>
          </cell>
          <cell r="R555">
            <v>2</v>
          </cell>
          <cell r="S555">
            <v>50</v>
          </cell>
          <cell r="T555">
            <v>107.60869565217392</v>
          </cell>
          <cell r="U555">
            <v>3147</v>
          </cell>
          <cell r="V555">
            <v>215.21739130434784</v>
          </cell>
          <cell r="W555">
            <v>145</v>
          </cell>
          <cell r="X555">
            <v>2084</v>
          </cell>
          <cell r="Y555">
            <v>18</v>
          </cell>
          <cell r="Z555">
            <v>58</v>
          </cell>
          <cell r="AA555" t="str">
            <v>9211100.png</v>
          </cell>
          <cell r="AB555">
            <v>10</v>
          </cell>
          <cell r="AC555">
            <v>20</v>
          </cell>
          <cell r="AD555">
            <v>1273.2782168785488</v>
          </cell>
        </row>
        <row r="556">
          <cell r="A556">
            <v>9211144</v>
          </cell>
          <cell r="B556" t="str">
            <v>虎啸</v>
          </cell>
          <cell r="C556" t="str">
            <v>虎啸</v>
          </cell>
          <cell r="D556">
            <v>2</v>
          </cell>
          <cell r="E556">
            <v>71</v>
          </cell>
          <cell r="F556" t="str">
            <v>第44级，共造成309.9%点伤害</v>
          </cell>
          <cell r="G556">
            <v>1</v>
          </cell>
          <cell r="H556">
            <v>1</v>
          </cell>
          <cell r="I556">
            <v>44</v>
          </cell>
          <cell r="J556">
            <v>1</v>
          </cell>
          <cell r="K556">
            <v>154.95652173913044</v>
          </cell>
          <cell r="L556">
            <v>0</v>
          </cell>
          <cell r="M556">
            <v>5600</v>
          </cell>
          <cell r="N556">
            <v>517390</v>
          </cell>
          <cell r="O556">
            <v>1</v>
          </cell>
          <cell r="P556">
            <v>2</v>
          </cell>
          <cell r="Q556">
            <v>1</v>
          </cell>
          <cell r="R556">
            <v>2</v>
          </cell>
          <cell r="S556">
            <v>50</v>
          </cell>
          <cell r="T556">
            <v>107.60869565217392</v>
          </cell>
          <cell r="U556">
            <v>3338</v>
          </cell>
          <cell r="V556">
            <v>215.21739130434784</v>
          </cell>
          <cell r="W556">
            <v>155</v>
          </cell>
          <cell r="X556">
            <v>2239</v>
          </cell>
          <cell r="Y556">
            <v>18</v>
          </cell>
          <cell r="Z556">
            <v>62</v>
          </cell>
          <cell r="AA556" t="str">
            <v>9211100.png</v>
          </cell>
          <cell r="AB556">
            <v>10</v>
          </cell>
          <cell r="AC556">
            <v>20</v>
          </cell>
          <cell r="AD556">
            <v>1464.6267932068574</v>
          </cell>
        </row>
        <row r="557">
          <cell r="A557">
            <v>9211145</v>
          </cell>
          <cell r="B557" t="str">
            <v>虎啸</v>
          </cell>
          <cell r="C557" t="str">
            <v>虎啸</v>
          </cell>
          <cell r="D557">
            <v>2</v>
          </cell>
          <cell r="E557">
            <v>72</v>
          </cell>
          <cell r="F557" t="str">
            <v>第45级，共造成312.1%点伤害</v>
          </cell>
          <cell r="G557">
            <v>1</v>
          </cell>
          <cell r="H557">
            <v>1</v>
          </cell>
          <cell r="I557">
            <v>45</v>
          </cell>
          <cell r="J557">
            <v>1</v>
          </cell>
          <cell r="K557">
            <v>156.03260869565219</v>
          </cell>
          <cell r="L557">
            <v>0</v>
          </cell>
          <cell r="M557">
            <v>5500</v>
          </cell>
          <cell r="N557">
            <v>566775</v>
          </cell>
          <cell r="O557">
            <v>1</v>
          </cell>
          <cell r="P557">
            <v>2</v>
          </cell>
          <cell r="Q557">
            <v>1</v>
          </cell>
          <cell r="R557">
            <v>2</v>
          </cell>
          <cell r="S557">
            <v>50</v>
          </cell>
          <cell r="T557">
            <v>107.60869565217392</v>
          </cell>
          <cell r="U557">
            <v>3435</v>
          </cell>
          <cell r="V557">
            <v>215.21739130434784</v>
          </cell>
          <cell r="W557">
            <v>165</v>
          </cell>
          <cell r="X557">
            <v>2404</v>
          </cell>
          <cell r="Y557">
            <v>18</v>
          </cell>
          <cell r="Z557">
            <v>66</v>
          </cell>
          <cell r="AA557" t="str">
            <v>9211100.png</v>
          </cell>
          <cell r="AB557">
            <v>10</v>
          </cell>
          <cell r="AC557">
            <v>20</v>
          </cell>
          <cell r="AD557">
            <v>1684.5541874736875</v>
          </cell>
        </row>
        <row r="558">
          <cell r="A558">
            <v>9211146</v>
          </cell>
          <cell r="B558" t="str">
            <v>虎啸</v>
          </cell>
          <cell r="C558" t="str">
            <v>虎啸</v>
          </cell>
          <cell r="D558">
            <v>2</v>
          </cell>
          <cell r="E558">
            <v>74</v>
          </cell>
          <cell r="F558" t="str">
            <v>第46级，共造成314.2%点伤害</v>
          </cell>
          <cell r="G558">
            <v>1</v>
          </cell>
          <cell r="H558">
            <v>1</v>
          </cell>
          <cell r="I558">
            <v>46</v>
          </cell>
          <cell r="J558">
            <v>1</v>
          </cell>
          <cell r="K558">
            <v>157.10869565217394</v>
          </cell>
          <cell r="L558">
            <v>0</v>
          </cell>
          <cell r="M558">
            <v>5400</v>
          </cell>
          <cell r="N558">
            <v>643218</v>
          </cell>
          <cell r="O558">
            <v>1</v>
          </cell>
          <cell r="P558">
            <v>2</v>
          </cell>
          <cell r="Q558">
            <v>1</v>
          </cell>
          <cell r="R558">
            <v>2</v>
          </cell>
          <cell r="S558">
            <v>50</v>
          </cell>
          <cell r="T558">
            <v>107.60869565217392</v>
          </cell>
          <cell r="U558">
            <v>3634</v>
          </cell>
          <cell r="V558">
            <v>215.21739130434784</v>
          </cell>
          <cell r="W558">
            <v>177</v>
          </cell>
          <cell r="X558">
            <v>2581</v>
          </cell>
          <cell r="Y558">
            <v>18</v>
          </cell>
          <cell r="Z558">
            <v>71</v>
          </cell>
          <cell r="AA558" t="str">
            <v>9211100.png</v>
          </cell>
          <cell r="AB558">
            <v>10</v>
          </cell>
          <cell r="AC558">
            <v>20</v>
          </cell>
          <cell r="AD558">
            <v>1937.3061810945248</v>
          </cell>
        </row>
        <row r="559">
          <cell r="A559">
            <v>9211147</v>
          </cell>
          <cell r="B559" t="str">
            <v>虎啸</v>
          </cell>
          <cell r="C559" t="str">
            <v>虎啸</v>
          </cell>
          <cell r="D559">
            <v>2</v>
          </cell>
          <cell r="E559">
            <v>75</v>
          </cell>
          <cell r="F559" t="str">
            <v>第47级，共造成316.4%点伤害</v>
          </cell>
          <cell r="G559">
            <v>1</v>
          </cell>
          <cell r="H559">
            <v>1</v>
          </cell>
          <cell r="I559">
            <v>47</v>
          </cell>
          <cell r="J559">
            <v>1</v>
          </cell>
          <cell r="K559">
            <v>158.18478260869566</v>
          </cell>
          <cell r="L559">
            <v>0</v>
          </cell>
          <cell r="M559">
            <v>5300</v>
          </cell>
          <cell r="N559">
            <v>705915</v>
          </cell>
          <cell r="O559">
            <v>1</v>
          </cell>
          <cell r="P559">
            <v>2</v>
          </cell>
          <cell r="Q559">
            <v>1</v>
          </cell>
          <cell r="R559">
            <v>2</v>
          </cell>
          <cell r="S559">
            <v>50</v>
          </cell>
          <cell r="T559">
            <v>107.60869565217392</v>
          </cell>
          <cell r="U559">
            <v>3735</v>
          </cell>
          <cell r="V559">
            <v>215.21739130434784</v>
          </cell>
          <cell r="W559">
            <v>189</v>
          </cell>
          <cell r="X559">
            <v>2770</v>
          </cell>
          <cell r="Y559">
            <v>18</v>
          </cell>
          <cell r="Z559">
            <v>76</v>
          </cell>
          <cell r="AA559" t="str">
            <v>9211100.png</v>
          </cell>
          <cell r="AB559">
            <v>10</v>
          </cell>
          <cell r="AC559">
            <v>20</v>
          </cell>
          <cell r="AD559">
            <v>2227.7564233004855</v>
          </cell>
        </row>
        <row r="560">
          <cell r="A560">
            <v>9211148</v>
          </cell>
          <cell r="B560" t="str">
            <v>虎啸</v>
          </cell>
          <cell r="C560" t="str">
            <v>虎啸</v>
          </cell>
          <cell r="D560">
            <v>2</v>
          </cell>
          <cell r="E560">
            <v>77</v>
          </cell>
          <cell r="F560" t="str">
            <v>第48级，共造成318.5%点伤害</v>
          </cell>
          <cell r="G560">
            <v>1</v>
          </cell>
          <cell r="H560">
            <v>1</v>
          </cell>
          <cell r="I560">
            <v>48</v>
          </cell>
          <cell r="J560">
            <v>1</v>
          </cell>
          <cell r="K560">
            <v>159.2608695652174</v>
          </cell>
          <cell r="L560">
            <v>0</v>
          </cell>
          <cell r="M560">
            <v>5200</v>
          </cell>
          <cell r="N560">
            <v>800226</v>
          </cell>
          <cell r="O560">
            <v>1</v>
          </cell>
          <cell r="P560">
            <v>2</v>
          </cell>
          <cell r="Q560">
            <v>1</v>
          </cell>
          <cell r="R560">
            <v>2</v>
          </cell>
          <cell r="S560">
            <v>50</v>
          </cell>
          <cell r="T560">
            <v>107.60869565217392</v>
          </cell>
          <cell r="U560">
            <v>3942</v>
          </cell>
          <cell r="V560">
            <v>215.21739130434784</v>
          </cell>
          <cell r="W560">
            <v>203</v>
          </cell>
          <cell r="X560">
            <v>2973</v>
          </cell>
          <cell r="Y560">
            <v>18</v>
          </cell>
          <cell r="Z560">
            <v>82</v>
          </cell>
          <cell r="AA560" t="str">
            <v>9211100.png</v>
          </cell>
          <cell r="AB560">
            <v>10</v>
          </cell>
          <cell r="AC560">
            <v>20</v>
          </cell>
          <cell r="AD560">
            <v>2561.4989058294113</v>
          </cell>
        </row>
        <row r="561">
          <cell r="A561">
            <v>9211149</v>
          </cell>
          <cell r="B561" t="str">
            <v>虎啸</v>
          </cell>
          <cell r="C561" t="str">
            <v>虎啸</v>
          </cell>
          <cell r="D561">
            <v>2</v>
          </cell>
          <cell r="E561">
            <v>78</v>
          </cell>
          <cell r="F561" t="str">
            <v>第49级，共造成320.7%点伤害</v>
          </cell>
          <cell r="G561">
            <v>1</v>
          </cell>
          <cell r="H561">
            <v>1</v>
          </cell>
          <cell r="I561">
            <v>49</v>
          </cell>
          <cell r="J561">
            <v>1</v>
          </cell>
          <cell r="K561">
            <v>160.33695652173915</v>
          </cell>
          <cell r="L561">
            <v>0</v>
          </cell>
          <cell r="M561">
            <v>5100</v>
          </cell>
          <cell r="N561">
            <v>878199</v>
          </cell>
          <cell r="O561">
            <v>1</v>
          </cell>
          <cell r="P561">
            <v>2</v>
          </cell>
          <cell r="Q561">
            <v>1</v>
          </cell>
          <cell r="R561">
            <v>2</v>
          </cell>
          <cell r="S561">
            <v>50</v>
          </cell>
          <cell r="T561">
            <v>107.60869565217392</v>
          </cell>
          <cell r="U561">
            <v>4047</v>
          </cell>
          <cell r="V561">
            <v>215.21739130434784</v>
          </cell>
          <cell r="W561">
            <v>217</v>
          </cell>
          <cell r="X561">
            <v>3190</v>
          </cell>
          <cell r="Y561">
            <v>18</v>
          </cell>
          <cell r="Z561">
            <v>87</v>
          </cell>
          <cell r="AA561" t="str">
            <v>9211100.png</v>
          </cell>
          <cell r="AB561">
            <v>10</v>
          </cell>
          <cell r="AC561">
            <v>20</v>
          </cell>
          <cell r="AD561">
            <v>2944.9540090431192</v>
          </cell>
        </row>
        <row r="562">
          <cell r="A562">
            <v>9211150</v>
          </cell>
          <cell r="B562" t="str">
            <v>虎啸</v>
          </cell>
          <cell r="C562" t="str">
            <v>虎啸</v>
          </cell>
          <cell r="D562">
            <v>2</v>
          </cell>
          <cell r="E562">
            <v>80</v>
          </cell>
          <cell r="F562" t="str">
            <v>第50级，共造成322.8%点伤害</v>
          </cell>
          <cell r="G562">
            <v>1</v>
          </cell>
          <cell r="H562">
            <v>1</v>
          </cell>
          <cell r="I562">
            <v>50</v>
          </cell>
          <cell r="J562">
            <v>1</v>
          </cell>
          <cell r="K562">
            <v>161.41304347826087</v>
          </cell>
          <cell r="L562">
            <v>0</v>
          </cell>
          <cell r="M562">
            <v>5000</v>
          </cell>
          <cell r="N562">
            <v>988784</v>
          </cell>
          <cell r="O562">
            <v>1</v>
          </cell>
          <cell r="P562">
            <v>2</v>
          </cell>
          <cell r="Q562">
            <v>1</v>
          </cell>
          <cell r="R562">
            <v>2</v>
          </cell>
          <cell r="S562">
            <v>50</v>
          </cell>
          <cell r="T562">
            <v>107.60869565217392</v>
          </cell>
          <cell r="U562">
            <v>4262</v>
          </cell>
          <cell r="V562">
            <v>215.21739130434784</v>
          </cell>
          <cell r="W562">
            <v>232</v>
          </cell>
          <cell r="X562">
            <v>3422</v>
          </cell>
          <cell r="Y562">
            <v>18</v>
          </cell>
          <cell r="Z562">
            <v>93</v>
          </cell>
          <cell r="AA562" t="str">
            <v>9211100.png</v>
          </cell>
          <cell r="AB562">
            <v>10</v>
          </cell>
          <cell r="AC562">
            <v>20</v>
          </cell>
          <cell r="AD562">
            <v>3385.4901048630099</v>
          </cell>
        </row>
        <row r="563">
          <cell r="A563">
            <v>9222000</v>
          </cell>
          <cell r="B563" t="str">
            <v>龙拳</v>
          </cell>
          <cell r="C563" t="str">
            <v>龙拳第1段</v>
          </cell>
          <cell r="D563">
            <v>2</v>
          </cell>
          <cell r="E563">
            <v>4</v>
          </cell>
          <cell r="F563" t="str">
            <v>第0级，共造成143.5%点伤害</v>
          </cell>
          <cell r="G563">
            <v>0</v>
          </cell>
          <cell r="H563">
            <v>1</v>
          </cell>
          <cell r="I563">
            <v>0</v>
          </cell>
          <cell r="J563">
            <v>2</v>
          </cell>
          <cell r="K563">
            <v>143.47826086956522</v>
          </cell>
          <cell r="L563">
            <v>0</v>
          </cell>
          <cell r="M563">
            <v>8000</v>
          </cell>
          <cell r="N563">
            <v>0</v>
          </cell>
          <cell r="O563">
            <v>2</v>
          </cell>
          <cell r="P563">
            <v>1</v>
          </cell>
          <cell r="Q563">
            <v>1</v>
          </cell>
          <cell r="R563">
            <v>4</v>
          </cell>
          <cell r="S563">
            <v>50</v>
          </cell>
          <cell r="T563">
            <v>143.47826086956522</v>
          </cell>
          <cell r="U563">
            <v>68</v>
          </cell>
          <cell r="V563">
            <v>143.47826086956522</v>
          </cell>
          <cell r="W563">
            <v>0</v>
          </cell>
          <cell r="X563">
            <v>0</v>
          </cell>
          <cell r="Y563">
            <v>18</v>
          </cell>
          <cell r="Z563">
            <v>0</v>
          </cell>
          <cell r="AA563" t="str">
            <v>9222100.png</v>
          </cell>
          <cell r="AB563">
            <v>20</v>
          </cell>
          <cell r="AC563">
            <v>24</v>
          </cell>
          <cell r="AD563">
            <v>1.0081565217391304</v>
          </cell>
        </row>
        <row r="564">
          <cell r="A564">
            <v>9222101</v>
          </cell>
          <cell r="B564" t="str">
            <v>龙拳第1段</v>
          </cell>
          <cell r="C564" t="str">
            <v>龙拳第1段</v>
          </cell>
          <cell r="D564">
            <v>2</v>
          </cell>
          <cell r="E564">
            <v>4</v>
          </cell>
          <cell r="F564" t="str">
            <v>第1级，共造成143.5%点伤害</v>
          </cell>
          <cell r="G564">
            <v>1</v>
          </cell>
          <cell r="H564">
            <v>1</v>
          </cell>
          <cell r="I564">
            <v>1</v>
          </cell>
          <cell r="J564">
            <v>2</v>
          </cell>
          <cell r="K564">
            <v>143.47826086956522</v>
          </cell>
          <cell r="L564">
            <v>0</v>
          </cell>
          <cell r="M564">
            <v>8000</v>
          </cell>
          <cell r="N564">
            <v>272</v>
          </cell>
          <cell r="O564">
            <v>2</v>
          </cell>
          <cell r="P564">
            <v>1</v>
          </cell>
          <cell r="Q564">
            <v>1</v>
          </cell>
          <cell r="R564">
            <v>4</v>
          </cell>
          <cell r="S564">
            <v>50</v>
          </cell>
          <cell r="T564">
            <v>143.47826086956522</v>
          </cell>
          <cell r="U564">
            <v>68</v>
          </cell>
          <cell r="V564">
            <v>143.47826086956522</v>
          </cell>
          <cell r="W564">
            <v>4</v>
          </cell>
          <cell r="X564">
            <v>4</v>
          </cell>
          <cell r="Y564">
            <v>18</v>
          </cell>
          <cell r="Z564">
            <v>0</v>
          </cell>
          <cell r="AA564" t="str">
            <v>9222100.png</v>
          </cell>
          <cell r="AB564">
            <v>20</v>
          </cell>
          <cell r="AC564">
            <v>24</v>
          </cell>
          <cell r="AD564">
            <v>1.1477728782719212</v>
          </cell>
        </row>
        <row r="565">
          <cell r="A565">
            <v>9222102</v>
          </cell>
          <cell r="B565" t="str">
            <v>龙拳第1段</v>
          </cell>
          <cell r="C565" t="str">
            <v>龙拳第1段</v>
          </cell>
          <cell r="D565">
            <v>2</v>
          </cell>
          <cell r="E565">
            <v>7</v>
          </cell>
          <cell r="F565" t="str">
            <v>第2级，共造成146.3%点伤害</v>
          </cell>
          <cell r="G565">
            <v>1</v>
          </cell>
          <cell r="H565">
            <v>1</v>
          </cell>
          <cell r="I565">
            <v>2</v>
          </cell>
          <cell r="J565">
            <v>2</v>
          </cell>
          <cell r="K565">
            <v>146.34782608695653</v>
          </cell>
          <cell r="L565">
            <v>0</v>
          </cell>
          <cell r="M565">
            <v>7840</v>
          </cell>
          <cell r="N565">
            <v>344</v>
          </cell>
          <cell r="O565">
            <v>2</v>
          </cell>
          <cell r="P565">
            <v>1</v>
          </cell>
          <cell r="Q565">
            <v>1</v>
          </cell>
          <cell r="R565">
            <v>4</v>
          </cell>
          <cell r="S565">
            <v>50</v>
          </cell>
          <cell r="T565">
            <v>143.47826086956522</v>
          </cell>
          <cell r="U565">
            <v>86</v>
          </cell>
          <cell r="V565">
            <v>143.47826086956522</v>
          </cell>
          <cell r="W565">
            <v>4</v>
          </cell>
          <cell r="X565">
            <v>8</v>
          </cell>
          <cell r="Y565">
            <v>18</v>
          </cell>
          <cell r="Z565">
            <v>0</v>
          </cell>
          <cell r="AA565" t="str">
            <v>9222100.png</v>
          </cell>
          <cell r="AB565">
            <v>20</v>
          </cell>
          <cell r="AC565">
            <v>24</v>
          </cell>
          <cell r="AD565">
            <v>1.3929680561510775</v>
          </cell>
        </row>
        <row r="566">
          <cell r="A566">
            <v>9222103</v>
          </cell>
          <cell r="B566" t="str">
            <v>龙拳第1段</v>
          </cell>
          <cell r="C566" t="str">
            <v>龙拳第1段</v>
          </cell>
          <cell r="D566">
            <v>2</v>
          </cell>
          <cell r="E566">
            <v>9</v>
          </cell>
          <cell r="F566" t="str">
            <v>第3级，共造成147.8%点伤害</v>
          </cell>
          <cell r="G566">
            <v>1</v>
          </cell>
          <cell r="H566">
            <v>1</v>
          </cell>
          <cell r="I566">
            <v>3</v>
          </cell>
          <cell r="J566">
            <v>2</v>
          </cell>
          <cell r="K566">
            <v>147.78260869565219</v>
          </cell>
          <cell r="L566">
            <v>0</v>
          </cell>
          <cell r="M566">
            <v>7760</v>
          </cell>
          <cell r="N566">
            <v>392</v>
          </cell>
          <cell r="O566">
            <v>2</v>
          </cell>
          <cell r="P566">
            <v>1</v>
          </cell>
          <cell r="Q566">
            <v>1</v>
          </cell>
          <cell r="R566">
            <v>4</v>
          </cell>
          <cell r="S566">
            <v>50</v>
          </cell>
          <cell r="T566">
            <v>143.47826086956522</v>
          </cell>
          <cell r="U566">
            <v>98</v>
          </cell>
          <cell r="V566">
            <v>143.47826086956522</v>
          </cell>
          <cell r="W566">
            <v>4</v>
          </cell>
          <cell r="X566">
            <v>12</v>
          </cell>
          <cell r="Y566">
            <v>18</v>
          </cell>
          <cell r="Z566">
            <v>0</v>
          </cell>
          <cell r="AA566" t="str">
            <v>9222100.png</v>
          </cell>
          <cell r="AB566">
            <v>20</v>
          </cell>
          <cell r="AC566">
            <v>24</v>
          </cell>
          <cell r="AD566">
            <v>1.6349694391434659</v>
          </cell>
        </row>
        <row r="567">
          <cell r="A567">
            <v>9222104</v>
          </cell>
          <cell r="B567" t="str">
            <v>龙拳第1段</v>
          </cell>
          <cell r="C567" t="str">
            <v>龙拳第1段</v>
          </cell>
          <cell r="D567">
            <v>2</v>
          </cell>
          <cell r="E567">
            <v>10</v>
          </cell>
          <cell r="F567" t="str">
            <v>第4级，共造成149.2%点伤害</v>
          </cell>
          <cell r="G567">
            <v>1</v>
          </cell>
          <cell r="H567">
            <v>1</v>
          </cell>
          <cell r="I567">
            <v>4</v>
          </cell>
          <cell r="J567">
            <v>2</v>
          </cell>
          <cell r="K567">
            <v>149.21739130434781</v>
          </cell>
          <cell r="L567">
            <v>0</v>
          </cell>
          <cell r="M567">
            <v>7680</v>
          </cell>
          <cell r="N567">
            <v>520</v>
          </cell>
          <cell r="O567">
            <v>2</v>
          </cell>
          <cell r="P567">
            <v>1</v>
          </cell>
          <cell r="Q567">
            <v>1</v>
          </cell>
          <cell r="R567">
            <v>4</v>
          </cell>
          <cell r="S567">
            <v>50</v>
          </cell>
          <cell r="T567">
            <v>143.47826086956522</v>
          </cell>
          <cell r="U567">
            <v>104</v>
          </cell>
          <cell r="V567">
            <v>143.47826086956522</v>
          </cell>
          <cell r="W567">
            <v>5</v>
          </cell>
          <cell r="X567">
            <v>17</v>
          </cell>
          <cell r="Y567">
            <v>18</v>
          </cell>
          <cell r="Z567">
            <v>0</v>
          </cell>
          <cell r="AA567" t="str">
            <v>9222100.png</v>
          </cell>
          <cell r="AB567">
            <v>20</v>
          </cell>
          <cell r="AC567">
            <v>24</v>
          </cell>
          <cell r="AD567">
            <v>1.9172836465292797</v>
          </cell>
        </row>
        <row r="568">
          <cell r="A568">
            <v>9222105</v>
          </cell>
          <cell r="B568" t="str">
            <v>龙拳第1段</v>
          </cell>
          <cell r="C568" t="str">
            <v>龙拳第1段</v>
          </cell>
          <cell r="D568">
            <v>2</v>
          </cell>
          <cell r="E568">
            <v>12</v>
          </cell>
          <cell r="F568" t="str">
            <v>第5级，共造成150.7%点伤害</v>
          </cell>
          <cell r="G568">
            <v>1</v>
          </cell>
          <cell r="H568">
            <v>1</v>
          </cell>
          <cell r="I568">
            <v>5</v>
          </cell>
          <cell r="J568">
            <v>2</v>
          </cell>
          <cell r="K568">
            <v>150.65217391304347</v>
          </cell>
          <cell r="L568">
            <v>0</v>
          </cell>
          <cell r="M568">
            <v>7600</v>
          </cell>
          <cell r="N568">
            <v>580</v>
          </cell>
          <cell r="O568">
            <v>2</v>
          </cell>
          <cell r="P568">
            <v>1</v>
          </cell>
          <cell r="Q568">
            <v>1</v>
          </cell>
          <cell r="R568">
            <v>4</v>
          </cell>
          <cell r="S568">
            <v>50</v>
          </cell>
          <cell r="T568">
            <v>143.47826086956522</v>
          </cell>
          <cell r="U568">
            <v>116</v>
          </cell>
          <cell r="V568">
            <v>143.47826086956522</v>
          </cell>
          <cell r="W568">
            <v>5</v>
          </cell>
          <cell r="X568">
            <v>22</v>
          </cell>
          <cell r="Y568">
            <v>18</v>
          </cell>
          <cell r="Z568">
            <v>0</v>
          </cell>
          <cell r="AA568" t="str">
            <v>9222100.png</v>
          </cell>
          <cell r="AB568">
            <v>20</v>
          </cell>
          <cell r="AC568">
            <v>24</v>
          </cell>
          <cell r="AD568">
            <v>2.2464350200000576</v>
          </cell>
        </row>
        <row r="569">
          <cell r="A569">
            <v>9222106</v>
          </cell>
          <cell r="B569" t="str">
            <v>龙拳第1段</v>
          </cell>
          <cell r="C569" t="str">
            <v>龙拳第1段</v>
          </cell>
          <cell r="D569">
            <v>2</v>
          </cell>
          <cell r="E569">
            <v>13</v>
          </cell>
          <cell r="F569" t="str">
            <v>第6级，共造成152.1%点伤害</v>
          </cell>
          <cell r="G569">
            <v>1</v>
          </cell>
          <cell r="H569">
            <v>1</v>
          </cell>
          <cell r="I569">
            <v>6</v>
          </cell>
          <cell r="J569">
            <v>2</v>
          </cell>
          <cell r="K569">
            <v>152.08695652173913</v>
          </cell>
          <cell r="L569">
            <v>0</v>
          </cell>
          <cell r="M569">
            <v>7520</v>
          </cell>
          <cell r="N569">
            <v>610</v>
          </cell>
          <cell r="O569">
            <v>2</v>
          </cell>
          <cell r="P569">
            <v>1</v>
          </cell>
          <cell r="Q569">
            <v>1</v>
          </cell>
          <cell r="R569">
            <v>4</v>
          </cell>
          <cell r="S569">
            <v>50</v>
          </cell>
          <cell r="T569">
            <v>143.47826086956522</v>
          </cell>
          <cell r="U569">
            <v>122</v>
          </cell>
          <cell r="V569">
            <v>143.47826086956522</v>
          </cell>
          <cell r="W569">
            <v>5</v>
          </cell>
          <cell r="X569">
            <v>27</v>
          </cell>
          <cell r="Y569">
            <v>18</v>
          </cell>
          <cell r="Z569">
            <v>0</v>
          </cell>
          <cell r="AA569" t="str">
            <v>9222100.png</v>
          </cell>
          <cell r="AB569">
            <v>20</v>
          </cell>
          <cell r="AC569">
            <v>24</v>
          </cell>
          <cell r="AD569">
            <v>2.6299818283440723</v>
          </cell>
        </row>
        <row r="570">
          <cell r="A570">
            <v>9222107</v>
          </cell>
          <cell r="B570" t="str">
            <v>龙拳第1段</v>
          </cell>
          <cell r="C570" t="str">
            <v>龙拳第1段</v>
          </cell>
          <cell r="D570">
            <v>2</v>
          </cell>
          <cell r="E570">
            <v>15</v>
          </cell>
          <cell r="F570" t="str">
            <v>第7级，共造成153.5%点伤害</v>
          </cell>
          <cell r="G570">
            <v>1</v>
          </cell>
          <cell r="H570">
            <v>1</v>
          </cell>
          <cell r="I570">
            <v>7</v>
          </cell>
          <cell r="J570">
            <v>2</v>
          </cell>
          <cell r="K570">
            <v>153.52173913043478</v>
          </cell>
          <cell r="L570">
            <v>0</v>
          </cell>
          <cell r="M570">
            <v>7440</v>
          </cell>
          <cell r="N570">
            <v>670</v>
          </cell>
          <cell r="O570">
            <v>2</v>
          </cell>
          <cell r="P570">
            <v>1</v>
          </cell>
          <cell r="Q570">
            <v>1</v>
          </cell>
          <cell r="R570">
            <v>4</v>
          </cell>
          <cell r="S570">
            <v>50</v>
          </cell>
          <cell r="T570">
            <v>143.47826086956522</v>
          </cell>
          <cell r="U570">
            <v>134</v>
          </cell>
          <cell r="V570">
            <v>143.47826086956522</v>
          </cell>
          <cell r="W570">
            <v>5</v>
          </cell>
          <cell r="X570">
            <v>32</v>
          </cell>
          <cell r="Y570">
            <v>18</v>
          </cell>
          <cell r="Z570">
            <v>0</v>
          </cell>
          <cell r="AA570" t="str">
            <v>9222100.png</v>
          </cell>
          <cell r="AB570">
            <v>20</v>
          </cell>
          <cell r="AC570">
            <v>24</v>
          </cell>
          <cell r="AD570">
            <v>3.076677510253865</v>
          </cell>
        </row>
        <row r="571">
          <cell r="A571">
            <v>9222108</v>
          </cell>
          <cell r="B571" t="str">
            <v>龙拳第1段</v>
          </cell>
          <cell r="C571" t="str">
            <v>龙拳第1段</v>
          </cell>
          <cell r="D571">
            <v>2</v>
          </cell>
          <cell r="E571">
            <v>16</v>
          </cell>
          <cell r="F571" t="str">
            <v>第8级，共造成155%点伤害</v>
          </cell>
          <cell r="G571">
            <v>1</v>
          </cell>
          <cell r="H571">
            <v>1</v>
          </cell>
          <cell r="I571">
            <v>8</v>
          </cell>
          <cell r="J571">
            <v>2</v>
          </cell>
          <cell r="K571">
            <v>154.95652173913044</v>
          </cell>
          <cell r="L571">
            <v>0</v>
          </cell>
          <cell r="M571">
            <v>7360</v>
          </cell>
          <cell r="N571">
            <v>840</v>
          </cell>
          <cell r="O571">
            <v>2</v>
          </cell>
          <cell r="P571">
            <v>1</v>
          </cell>
          <cell r="Q571">
            <v>1</v>
          </cell>
          <cell r="R571">
            <v>4</v>
          </cell>
          <cell r="S571">
            <v>50</v>
          </cell>
          <cell r="T571">
            <v>143.47826086956522</v>
          </cell>
          <cell r="U571">
            <v>140</v>
          </cell>
          <cell r="V571">
            <v>143.47826086956522</v>
          </cell>
          <cell r="W571">
            <v>6</v>
          </cell>
          <cell r="X571">
            <v>38</v>
          </cell>
          <cell r="Y571">
            <v>18</v>
          </cell>
          <cell r="Z571">
            <v>0</v>
          </cell>
          <cell r="AA571" t="str">
            <v>9222100.png</v>
          </cell>
          <cell r="AB571">
            <v>20</v>
          </cell>
          <cell r="AC571">
            <v>24</v>
          </cell>
          <cell r="AD571">
            <v>3.5966567478663847</v>
          </cell>
        </row>
        <row r="572">
          <cell r="A572">
            <v>9222109</v>
          </cell>
          <cell r="B572" t="str">
            <v>龙拳第1段</v>
          </cell>
          <cell r="C572" t="str">
            <v>龙拳第1段</v>
          </cell>
          <cell r="D572">
            <v>2</v>
          </cell>
          <cell r="E572">
            <v>18</v>
          </cell>
          <cell r="F572" t="str">
            <v>第9级，共造成156.4%点伤害</v>
          </cell>
          <cell r="G572">
            <v>1</v>
          </cell>
          <cell r="H572">
            <v>1</v>
          </cell>
          <cell r="I572">
            <v>9</v>
          </cell>
          <cell r="J572">
            <v>2</v>
          </cell>
          <cell r="K572">
            <v>156.39130434782609</v>
          </cell>
          <cell r="L572">
            <v>0</v>
          </cell>
          <cell r="M572">
            <v>7280</v>
          </cell>
          <cell r="N572">
            <v>912</v>
          </cell>
          <cell r="O572">
            <v>2</v>
          </cell>
          <cell r="P572">
            <v>1</v>
          </cell>
          <cell r="Q572">
            <v>1</v>
          </cell>
          <cell r="R572">
            <v>4</v>
          </cell>
          <cell r="S572">
            <v>50</v>
          </cell>
          <cell r="T572">
            <v>143.47826086956522</v>
          </cell>
          <cell r="U572">
            <v>152</v>
          </cell>
          <cell r="V572">
            <v>143.47826086956522</v>
          </cell>
          <cell r="W572">
            <v>6</v>
          </cell>
          <cell r="X572">
            <v>44</v>
          </cell>
          <cell r="Y572">
            <v>18</v>
          </cell>
          <cell r="Z572">
            <v>0</v>
          </cell>
          <cell r="AA572" t="str">
            <v>9222100.png</v>
          </cell>
          <cell r="AB572">
            <v>20</v>
          </cell>
          <cell r="AC572">
            <v>24</v>
          </cell>
          <cell r="AD572">
            <v>4.2016501560827209</v>
          </cell>
        </row>
        <row r="573">
          <cell r="A573">
            <v>9222110</v>
          </cell>
          <cell r="B573" t="str">
            <v>龙拳第1段</v>
          </cell>
          <cell r="C573" t="str">
            <v>龙拳第1段</v>
          </cell>
          <cell r="D573">
            <v>2</v>
          </cell>
          <cell r="E573">
            <v>19</v>
          </cell>
          <cell r="F573" t="str">
            <v>第10级，共造成157.8%点伤害</v>
          </cell>
          <cell r="G573">
            <v>1</v>
          </cell>
          <cell r="H573">
            <v>1</v>
          </cell>
          <cell r="I573">
            <v>10</v>
          </cell>
          <cell r="J573">
            <v>2</v>
          </cell>
          <cell r="K573">
            <v>157.82608695652175</v>
          </cell>
          <cell r="L573">
            <v>0</v>
          </cell>
          <cell r="M573">
            <v>7200</v>
          </cell>
          <cell r="N573">
            <v>1106</v>
          </cell>
          <cell r="O573">
            <v>2</v>
          </cell>
          <cell r="P573">
            <v>1</v>
          </cell>
          <cell r="Q573">
            <v>1</v>
          </cell>
          <cell r="R573">
            <v>4</v>
          </cell>
          <cell r="S573">
            <v>50</v>
          </cell>
          <cell r="T573">
            <v>143.47826086956522</v>
          </cell>
          <cell r="U573">
            <v>158</v>
          </cell>
          <cell r="V573">
            <v>143.47826086956522</v>
          </cell>
          <cell r="W573">
            <v>7</v>
          </cell>
          <cell r="X573">
            <v>51</v>
          </cell>
          <cell r="Y573">
            <v>18</v>
          </cell>
          <cell r="Z573">
            <v>0</v>
          </cell>
          <cell r="AA573" t="str">
            <v>9222100.png</v>
          </cell>
          <cell r="AB573">
            <v>20</v>
          </cell>
          <cell r="AC573">
            <v>24</v>
          </cell>
          <cell r="AD573">
            <v>4.9052319448540587</v>
          </cell>
        </row>
        <row r="574">
          <cell r="A574">
            <v>9222111</v>
          </cell>
          <cell r="B574" t="str">
            <v>龙拳第1段</v>
          </cell>
          <cell r="C574" t="str">
            <v>龙拳第1段</v>
          </cell>
          <cell r="D574">
            <v>2</v>
          </cell>
          <cell r="E574">
            <v>21</v>
          </cell>
          <cell r="F574" t="str">
            <v>第11级，共造成159.3%点伤害</v>
          </cell>
          <cell r="G574">
            <v>1</v>
          </cell>
          <cell r="H574">
            <v>1</v>
          </cell>
          <cell r="I574">
            <v>11</v>
          </cell>
          <cell r="J574">
            <v>2</v>
          </cell>
          <cell r="K574">
            <v>159.2608695652174</v>
          </cell>
          <cell r="L574">
            <v>0</v>
          </cell>
          <cell r="M574">
            <v>7120</v>
          </cell>
          <cell r="N574">
            <v>1470</v>
          </cell>
          <cell r="O574">
            <v>2</v>
          </cell>
          <cell r="P574">
            <v>1</v>
          </cell>
          <cell r="Q574">
            <v>1</v>
          </cell>
          <cell r="R574">
            <v>4</v>
          </cell>
          <cell r="S574">
            <v>50</v>
          </cell>
          <cell r="T574">
            <v>143.47826086956522</v>
          </cell>
          <cell r="U574">
            <v>210</v>
          </cell>
          <cell r="V574">
            <v>143.47826086956522</v>
          </cell>
          <cell r="W574">
            <v>7</v>
          </cell>
          <cell r="X574">
            <v>58</v>
          </cell>
          <cell r="Y574">
            <v>18</v>
          </cell>
          <cell r="Z574">
            <v>0</v>
          </cell>
          <cell r="AA574" t="str">
            <v>9222100.png</v>
          </cell>
          <cell r="AB574">
            <v>20</v>
          </cell>
          <cell r="AC574">
            <v>24</v>
          </cell>
          <cell r="AD574">
            <v>5.7231055696356048</v>
          </cell>
        </row>
        <row r="575">
          <cell r="A575">
            <v>9222112</v>
          </cell>
          <cell r="B575" t="str">
            <v>龙拳第1段</v>
          </cell>
          <cell r="C575" t="str">
            <v>龙拳第1段</v>
          </cell>
          <cell r="D575">
            <v>2</v>
          </cell>
          <cell r="E575">
            <v>22</v>
          </cell>
          <cell r="F575" t="str">
            <v>第12级，共造成160.7%点伤害</v>
          </cell>
          <cell r="G575">
            <v>1</v>
          </cell>
          <cell r="H575">
            <v>1</v>
          </cell>
          <cell r="I575">
            <v>12</v>
          </cell>
          <cell r="J575">
            <v>2</v>
          </cell>
          <cell r="K575">
            <v>160.69565217391303</v>
          </cell>
          <cell r="L575">
            <v>0</v>
          </cell>
          <cell r="M575">
            <v>7040</v>
          </cell>
          <cell r="N575">
            <v>1912</v>
          </cell>
          <cell r="O575">
            <v>2</v>
          </cell>
          <cell r="P575">
            <v>1</v>
          </cell>
          <cell r="Q575">
            <v>1</v>
          </cell>
          <cell r="R575">
            <v>4</v>
          </cell>
          <cell r="S575">
            <v>50</v>
          </cell>
          <cell r="T575">
            <v>143.47826086956522</v>
          </cell>
          <cell r="U575">
            <v>239</v>
          </cell>
          <cell r="V575">
            <v>143.47826086956522</v>
          </cell>
          <cell r="W575">
            <v>8</v>
          </cell>
          <cell r="X575">
            <v>66</v>
          </cell>
          <cell r="Y575">
            <v>18</v>
          </cell>
          <cell r="Z575">
            <v>0</v>
          </cell>
          <cell r="AA575" t="str">
            <v>9222100.png</v>
          </cell>
          <cell r="AB575">
            <v>20</v>
          </cell>
          <cell r="AC575">
            <v>24</v>
          </cell>
          <cell r="AD575">
            <v>6.6734331419137289</v>
          </cell>
        </row>
        <row r="576">
          <cell r="A576">
            <v>9222113</v>
          </cell>
          <cell r="B576" t="str">
            <v>龙拳第1段</v>
          </cell>
          <cell r="C576" t="str">
            <v>龙拳第1段</v>
          </cell>
          <cell r="D576">
            <v>2</v>
          </cell>
          <cell r="E576">
            <v>24</v>
          </cell>
          <cell r="F576" t="str">
            <v>第13级，共造成162.1%点伤害</v>
          </cell>
          <cell r="G576">
            <v>1</v>
          </cell>
          <cell r="H576">
            <v>1</v>
          </cell>
          <cell r="I576">
            <v>13</v>
          </cell>
          <cell r="J576">
            <v>2</v>
          </cell>
          <cell r="K576">
            <v>162.13043478260869</v>
          </cell>
          <cell r="L576">
            <v>0</v>
          </cell>
          <cell r="M576">
            <v>6960</v>
          </cell>
          <cell r="N576">
            <v>2416</v>
          </cell>
          <cell r="O576">
            <v>2</v>
          </cell>
          <cell r="P576">
            <v>1</v>
          </cell>
          <cell r="Q576">
            <v>1</v>
          </cell>
          <cell r="R576">
            <v>4</v>
          </cell>
          <cell r="S576">
            <v>50</v>
          </cell>
          <cell r="T576">
            <v>143.47826086956522</v>
          </cell>
          <cell r="U576">
            <v>302</v>
          </cell>
          <cell r="V576">
            <v>143.47826086956522</v>
          </cell>
          <cell r="W576">
            <v>8</v>
          </cell>
          <cell r="X576">
            <v>74</v>
          </cell>
          <cell r="Y576">
            <v>18</v>
          </cell>
          <cell r="Z576">
            <v>0</v>
          </cell>
          <cell r="AA576" t="str">
            <v>9222100.png</v>
          </cell>
          <cell r="AB576">
            <v>20</v>
          </cell>
          <cell r="AC576">
            <v>24</v>
          </cell>
          <cell r="AD576">
            <v>7.7772152418171085</v>
          </cell>
        </row>
        <row r="577">
          <cell r="A577">
            <v>9222114</v>
          </cell>
          <cell r="B577" t="str">
            <v>龙拳第1段</v>
          </cell>
          <cell r="C577" t="str">
            <v>龙拳第1段</v>
          </cell>
          <cell r="D577">
            <v>2</v>
          </cell>
          <cell r="E577">
            <v>25</v>
          </cell>
          <cell r="F577" t="str">
            <v>第14级，共造成163.6%点伤害</v>
          </cell>
          <cell r="G577">
            <v>1</v>
          </cell>
          <cell r="H577">
            <v>1</v>
          </cell>
          <cell r="I577">
            <v>14</v>
          </cell>
          <cell r="J577">
            <v>2</v>
          </cell>
          <cell r="K577">
            <v>163.56521739130434</v>
          </cell>
          <cell r="L577">
            <v>0</v>
          </cell>
          <cell r="M577">
            <v>6880</v>
          </cell>
          <cell r="N577">
            <v>3015</v>
          </cell>
          <cell r="O577">
            <v>2</v>
          </cell>
          <cell r="P577">
            <v>1</v>
          </cell>
          <cell r="Q577">
            <v>1</v>
          </cell>
          <cell r="R577">
            <v>4</v>
          </cell>
          <cell r="S577">
            <v>50</v>
          </cell>
          <cell r="T577">
            <v>143.47826086956522</v>
          </cell>
          <cell r="U577">
            <v>335</v>
          </cell>
          <cell r="V577">
            <v>143.47826086956522</v>
          </cell>
          <cell r="W577">
            <v>9</v>
          </cell>
          <cell r="X577">
            <v>83</v>
          </cell>
          <cell r="Y577">
            <v>18</v>
          </cell>
          <cell r="Z577">
            <v>0</v>
          </cell>
          <cell r="AA577" t="str">
            <v>9222100.png</v>
          </cell>
          <cell r="AB577">
            <v>20</v>
          </cell>
          <cell r="AC577">
            <v>24</v>
          </cell>
          <cell r="AD577">
            <v>9.058728775227781</v>
          </cell>
        </row>
        <row r="578">
          <cell r="A578">
            <v>9222115</v>
          </cell>
          <cell r="B578" t="str">
            <v>龙拳第1段</v>
          </cell>
          <cell r="C578" t="str">
            <v>龙拳第1段</v>
          </cell>
          <cell r="D578">
            <v>2</v>
          </cell>
          <cell r="E578">
            <v>27</v>
          </cell>
          <cell r="F578" t="str">
            <v>第15级，共造成165%点伤害</v>
          </cell>
          <cell r="G578">
            <v>1</v>
          </cell>
          <cell r="H578">
            <v>1</v>
          </cell>
          <cell r="I578">
            <v>15</v>
          </cell>
          <cell r="J578">
            <v>2</v>
          </cell>
          <cell r="K578">
            <v>165</v>
          </cell>
          <cell r="L578">
            <v>0</v>
          </cell>
          <cell r="M578">
            <v>6800</v>
          </cell>
          <cell r="N578">
            <v>4060</v>
          </cell>
          <cell r="O578">
            <v>2</v>
          </cell>
          <cell r="P578">
            <v>1</v>
          </cell>
          <cell r="Q578">
            <v>1</v>
          </cell>
          <cell r="R578">
            <v>4</v>
          </cell>
          <cell r="S578">
            <v>50</v>
          </cell>
          <cell r="T578">
            <v>143.47826086956522</v>
          </cell>
          <cell r="U578">
            <v>406</v>
          </cell>
          <cell r="V578">
            <v>143.47826086956522</v>
          </cell>
          <cell r="W578">
            <v>10</v>
          </cell>
          <cell r="X578">
            <v>93</v>
          </cell>
          <cell r="Y578">
            <v>18</v>
          </cell>
          <cell r="Z578">
            <v>0</v>
          </cell>
          <cell r="AA578" t="str">
            <v>9222100.png</v>
          </cell>
          <cell r="AB578">
            <v>20</v>
          </cell>
          <cell r="AC578">
            <v>24</v>
          </cell>
          <cell r="AD578">
            <v>10.546031667914246</v>
          </cell>
        </row>
        <row r="579">
          <cell r="A579">
            <v>9222116</v>
          </cell>
          <cell r="B579" t="str">
            <v>龙拳第1段</v>
          </cell>
          <cell r="C579" t="str">
            <v>龙拳第1段</v>
          </cell>
          <cell r="D579">
            <v>2</v>
          </cell>
          <cell r="E579">
            <v>28</v>
          </cell>
          <cell r="F579" t="str">
            <v>第16级，共造成166.4%点伤害</v>
          </cell>
          <cell r="G579">
            <v>1</v>
          </cell>
          <cell r="H579">
            <v>1</v>
          </cell>
          <cell r="I579">
            <v>16</v>
          </cell>
          <cell r="J579">
            <v>2</v>
          </cell>
          <cell r="K579">
            <v>166.43478260869566</v>
          </cell>
          <cell r="L579">
            <v>0</v>
          </cell>
          <cell r="M579">
            <v>6720</v>
          </cell>
          <cell r="N579">
            <v>4430</v>
          </cell>
          <cell r="O579">
            <v>2</v>
          </cell>
          <cell r="P579">
            <v>1</v>
          </cell>
          <cell r="Q579">
            <v>1</v>
          </cell>
          <cell r="R579">
            <v>4</v>
          </cell>
          <cell r="S579">
            <v>50</v>
          </cell>
          <cell r="T579">
            <v>143.47826086956522</v>
          </cell>
          <cell r="U579">
            <v>443</v>
          </cell>
          <cell r="V579">
            <v>143.47826086956522</v>
          </cell>
          <cell r="W579">
            <v>10</v>
          </cell>
          <cell r="X579">
            <v>103</v>
          </cell>
          <cell r="Y579">
            <v>18</v>
          </cell>
          <cell r="Z579">
            <v>0</v>
          </cell>
          <cell r="AA579" t="str">
            <v>9222100.png</v>
          </cell>
          <cell r="AB579">
            <v>20</v>
          </cell>
          <cell r="AC579">
            <v>24</v>
          </cell>
          <cell r="AD579">
            <v>12.271544511293399</v>
          </cell>
        </row>
        <row r="580">
          <cell r="A580">
            <v>9222117</v>
          </cell>
          <cell r="B580" t="str">
            <v>龙拳第1段</v>
          </cell>
          <cell r="C580" t="str">
            <v>龙拳第1段</v>
          </cell>
          <cell r="D580">
            <v>2</v>
          </cell>
          <cell r="E580">
            <v>30</v>
          </cell>
          <cell r="F580" t="str">
            <v>第17级，共造成167.9%点伤害</v>
          </cell>
          <cell r="G580">
            <v>1</v>
          </cell>
          <cell r="H580">
            <v>1</v>
          </cell>
          <cell r="I580">
            <v>17</v>
          </cell>
          <cell r="J580">
            <v>2</v>
          </cell>
          <cell r="K580">
            <v>167.86956521739131</v>
          </cell>
          <cell r="L580">
            <v>0</v>
          </cell>
          <cell r="M580">
            <v>6640</v>
          </cell>
          <cell r="N580">
            <v>5742</v>
          </cell>
          <cell r="O580">
            <v>2</v>
          </cell>
          <cell r="P580">
            <v>1</v>
          </cell>
          <cell r="Q580">
            <v>1</v>
          </cell>
          <cell r="R580">
            <v>4</v>
          </cell>
          <cell r="S580">
            <v>50</v>
          </cell>
          <cell r="T580">
            <v>143.47826086956522</v>
          </cell>
          <cell r="U580">
            <v>522</v>
          </cell>
          <cell r="V580">
            <v>143.47826086956522</v>
          </cell>
          <cell r="W580">
            <v>11</v>
          </cell>
          <cell r="X580">
            <v>114</v>
          </cell>
          <cell r="Y580">
            <v>18</v>
          </cell>
          <cell r="Z580">
            <v>0</v>
          </cell>
          <cell r="AA580" t="str">
            <v>9222100.png</v>
          </cell>
          <cell r="AB580">
            <v>20</v>
          </cell>
          <cell r="AC580">
            <v>24</v>
          </cell>
          <cell r="AD580">
            <v>14.272720794067023</v>
          </cell>
        </row>
        <row r="581">
          <cell r="A581">
            <v>9222118</v>
          </cell>
          <cell r="B581" t="str">
            <v>龙拳第1段</v>
          </cell>
          <cell r="C581" t="str">
            <v>龙拳第1段</v>
          </cell>
          <cell r="D581">
            <v>2</v>
          </cell>
          <cell r="E581">
            <v>31</v>
          </cell>
          <cell r="F581" t="str">
            <v>第18级，共造成169.3%点伤害</v>
          </cell>
          <cell r="G581">
            <v>1</v>
          </cell>
          <cell r="H581">
            <v>1</v>
          </cell>
          <cell r="I581">
            <v>18</v>
          </cell>
          <cell r="J581">
            <v>2</v>
          </cell>
          <cell r="K581">
            <v>169.30434782608697</v>
          </cell>
          <cell r="L581">
            <v>0</v>
          </cell>
          <cell r="M581">
            <v>6560</v>
          </cell>
          <cell r="N581">
            <v>6756</v>
          </cell>
          <cell r="O581">
            <v>2</v>
          </cell>
          <cell r="P581">
            <v>1</v>
          </cell>
          <cell r="Q581">
            <v>1</v>
          </cell>
          <cell r="R581">
            <v>4</v>
          </cell>
          <cell r="S581">
            <v>50</v>
          </cell>
          <cell r="T581">
            <v>143.47826086956522</v>
          </cell>
          <cell r="U581">
            <v>563</v>
          </cell>
          <cell r="V581">
            <v>143.47826086956522</v>
          </cell>
          <cell r="W581">
            <v>12</v>
          </cell>
          <cell r="X581">
            <v>126</v>
          </cell>
          <cell r="Y581">
            <v>18</v>
          </cell>
          <cell r="Z581">
            <v>5</v>
          </cell>
          <cell r="AA581" t="str">
            <v>9222100.png</v>
          </cell>
          <cell r="AB581">
            <v>20</v>
          </cell>
          <cell r="AC581">
            <v>24</v>
          </cell>
          <cell r="AD581">
            <v>16.592819100533298</v>
          </cell>
        </row>
        <row r="582">
          <cell r="A582">
            <v>9222119</v>
          </cell>
          <cell r="B582" t="str">
            <v>龙拳第1段</v>
          </cell>
          <cell r="C582" t="str">
            <v>龙拳第1段</v>
          </cell>
          <cell r="D582">
            <v>2</v>
          </cell>
          <cell r="E582">
            <v>33</v>
          </cell>
          <cell r="F582" t="str">
            <v>第19级，共造成170.7%点伤害</v>
          </cell>
          <cell r="G582">
            <v>1</v>
          </cell>
          <cell r="H582">
            <v>1</v>
          </cell>
          <cell r="I582">
            <v>19</v>
          </cell>
          <cell r="J582">
            <v>2</v>
          </cell>
          <cell r="K582">
            <v>170.73913043478262</v>
          </cell>
          <cell r="L582">
            <v>0</v>
          </cell>
          <cell r="M582">
            <v>6480</v>
          </cell>
          <cell r="N582">
            <v>8463</v>
          </cell>
          <cell r="O582">
            <v>2</v>
          </cell>
          <cell r="P582">
            <v>1</v>
          </cell>
          <cell r="Q582">
            <v>1</v>
          </cell>
          <cell r="R582">
            <v>4</v>
          </cell>
          <cell r="S582">
            <v>50</v>
          </cell>
          <cell r="T582">
            <v>143.47826086956522</v>
          </cell>
          <cell r="U582">
            <v>651</v>
          </cell>
          <cell r="V582">
            <v>143.47826086956522</v>
          </cell>
          <cell r="W582">
            <v>13</v>
          </cell>
          <cell r="X582">
            <v>139</v>
          </cell>
          <cell r="Y582">
            <v>18</v>
          </cell>
          <cell r="Z582">
            <v>6</v>
          </cell>
          <cell r="AA582" t="str">
            <v>9222100.png</v>
          </cell>
          <cell r="AB582">
            <v>20</v>
          </cell>
          <cell r="AC582">
            <v>24</v>
          </cell>
          <cell r="AD582">
            <v>19.281792663550021</v>
          </cell>
        </row>
        <row r="583">
          <cell r="A583">
            <v>9222120</v>
          </cell>
          <cell r="B583" t="str">
            <v>龙拳第1段</v>
          </cell>
          <cell r="C583" t="str">
            <v>龙拳第1段</v>
          </cell>
          <cell r="D583">
            <v>2</v>
          </cell>
          <cell r="E583">
            <v>34</v>
          </cell>
          <cell r="F583" t="str">
            <v>第20级，共造成172.2%点伤害</v>
          </cell>
          <cell r="G583">
            <v>1</v>
          </cell>
          <cell r="H583">
            <v>1</v>
          </cell>
          <cell r="I583">
            <v>20</v>
          </cell>
          <cell r="J583">
            <v>2</v>
          </cell>
          <cell r="K583">
            <v>172.17391304347825</v>
          </cell>
          <cell r="L583">
            <v>0</v>
          </cell>
          <cell r="M583">
            <v>6400</v>
          </cell>
          <cell r="N583">
            <v>9048</v>
          </cell>
          <cell r="O583">
            <v>2</v>
          </cell>
          <cell r="P583">
            <v>1</v>
          </cell>
          <cell r="Q583">
            <v>1</v>
          </cell>
          <cell r="R583">
            <v>4</v>
          </cell>
          <cell r="S583">
            <v>50</v>
          </cell>
          <cell r="T583">
            <v>143.47826086956522</v>
          </cell>
          <cell r="U583">
            <v>696</v>
          </cell>
          <cell r="V583">
            <v>143.47826086956522</v>
          </cell>
          <cell r="W583">
            <v>13</v>
          </cell>
          <cell r="X583">
            <v>152</v>
          </cell>
          <cell r="Y583">
            <v>18</v>
          </cell>
          <cell r="Z583">
            <v>6</v>
          </cell>
          <cell r="AA583" t="str">
            <v>9222100.png</v>
          </cell>
          <cell r="AB583">
            <v>20</v>
          </cell>
          <cell r="AC583">
            <v>24</v>
          </cell>
          <cell r="AD583">
            <v>22.397313966611801</v>
          </cell>
        </row>
        <row r="584">
          <cell r="A584">
            <v>9222121</v>
          </cell>
          <cell r="B584" t="str">
            <v>龙拳第1段</v>
          </cell>
          <cell r="C584" t="str">
            <v>龙拳第1段</v>
          </cell>
          <cell r="D584">
            <v>2</v>
          </cell>
          <cell r="E584">
            <v>36</v>
          </cell>
          <cell r="F584" t="str">
            <v>第21级，共造成173.6%点伤害</v>
          </cell>
          <cell r="G584">
            <v>1</v>
          </cell>
          <cell r="H584">
            <v>1</v>
          </cell>
          <cell r="I584">
            <v>21</v>
          </cell>
          <cell r="J584">
            <v>2</v>
          </cell>
          <cell r="K584">
            <v>173.60869565217391</v>
          </cell>
          <cell r="L584">
            <v>0</v>
          </cell>
          <cell r="M584">
            <v>6320</v>
          </cell>
          <cell r="N584">
            <v>11074</v>
          </cell>
          <cell r="O584">
            <v>2</v>
          </cell>
          <cell r="P584">
            <v>1</v>
          </cell>
          <cell r="Q584">
            <v>1</v>
          </cell>
          <cell r="R584">
            <v>4</v>
          </cell>
          <cell r="S584">
            <v>50</v>
          </cell>
          <cell r="T584">
            <v>143.47826086956522</v>
          </cell>
          <cell r="U584">
            <v>791</v>
          </cell>
          <cell r="V584">
            <v>143.47826086956522</v>
          </cell>
          <cell r="W584">
            <v>14</v>
          </cell>
          <cell r="X584">
            <v>166</v>
          </cell>
          <cell r="Y584">
            <v>18</v>
          </cell>
          <cell r="Z584">
            <v>6</v>
          </cell>
          <cell r="AA584" t="str">
            <v>9222100.png</v>
          </cell>
          <cell r="AB584">
            <v>20</v>
          </cell>
          <cell r="AC584">
            <v>24</v>
          </cell>
          <cell r="AD584">
            <v>26.005954739705096</v>
          </cell>
        </row>
        <row r="585">
          <cell r="A585">
            <v>9222122</v>
          </cell>
          <cell r="B585" t="str">
            <v>龙拳第1段</v>
          </cell>
          <cell r="C585" t="str">
            <v>龙拳第1段</v>
          </cell>
          <cell r="D585">
            <v>2</v>
          </cell>
          <cell r="E585">
            <v>37</v>
          </cell>
          <cell r="F585" t="str">
            <v>第22级，共造成175%点伤害</v>
          </cell>
          <cell r="G585">
            <v>1</v>
          </cell>
          <cell r="H585">
            <v>1</v>
          </cell>
          <cell r="I585">
            <v>22</v>
          </cell>
          <cell r="J585">
            <v>2</v>
          </cell>
          <cell r="K585">
            <v>175.04347826086956</v>
          </cell>
          <cell r="L585">
            <v>0</v>
          </cell>
          <cell r="M585">
            <v>6240</v>
          </cell>
          <cell r="N585">
            <v>12615</v>
          </cell>
          <cell r="O585">
            <v>2</v>
          </cell>
          <cell r="P585">
            <v>1</v>
          </cell>
          <cell r="Q585">
            <v>1</v>
          </cell>
          <cell r="R585">
            <v>4</v>
          </cell>
          <cell r="S585">
            <v>50</v>
          </cell>
          <cell r="T585">
            <v>143.47826086956522</v>
          </cell>
          <cell r="U585">
            <v>841</v>
          </cell>
          <cell r="V585">
            <v>143.47826086956522</v>
          </cell>
          <cell r="W585">
            <v>15</v>
          </cell>
          <cell r="X585">
            <v>181</v>
          </cell>
          <cell r="Y585">
            <v>18</v>
          </cell>
          <cell r="Z585">
            <v>6</v>
          </cell>
          <cell r="AA585" t="str">
            <v>9222100.png</v>
          </cell>
          <cell r="AB585">
            <v>20</v>
          </cell>
          <cell r="AC585">
            <v>24</v>
          </cell>
          <cell r="AD585">
            <v>30.18454473848815</v>
          </cell>
        </row>
        <row r="586">
          <cell r="A586">
            <v>9222123</v>
          </cell>
          <cell r="B586" t="str">
            <v>龙拳第1段</v>
          </cell>
          <cell r="C586" t="str">
            <v>龙拳第1段</v>
          </cell>
          <cell r="D586">
            <v>2</v>
          </cell>
          <cell r="E586">
            <v>39</v>
          </cell>
          <cell r="F586" t="str">
            <v>第23级，共造成176.5%点伤害</v>
          </cell>
          <cell r="G586">
            <v>1</v>
          </cell>
          <cell r="H586">
            <v>1</v>
          </cell>
          <cell r="I586">
            <v>23</v>
          </cell>
          <cell r="J586">
            <v>2</v>
          </cell>
          <cell r="K586">
            <v>176.47826086956522</v>
          </cell>
          <cell r="L586">
            <v>0</v>
          </cell>
          <cell r="M586">
            <v>6160</v>
          </cell>
          <cell r="N586">
            <v>15104</v>
          </cell>
          <cell r="O586">
            <v>2</v>
          </cell>
          <cell r="P586">
            <v>1</v>
          </cell>
          <cell r="Q586">
            <v>1</v>
          </cell>
          <cell r="R586">
            <v>4</v>
          </cell>
          <cell r="S586">
            <v>50</v>
          </cell>
          <cell r="T586">
            <v>143.47826086956522</v>
          </cell>
          <cell r="U586">
            <v>944</v>
          </cell>
          <cell r="V586">
            <v>143.47826086956522</v>
          </cell>
          <cell r="W586">
            <v>16</v>
          </cell>
          <cell r="X586">
            <v>197</v>
          </cell>
          <cell r="Y586">
            <v>18</v>
          </cell>
          <cell r="Z586">
            <v>7</v>
          </cell>
          <cell r="AA586" t="str">
            <v>9222100.png</v>
          </cell>
          <cell r="AB586">
            <v>20</v>
          </cell>
          <cell r="AC586">
            <v>24</v>
          </cell>
          <cell r="AD586">
            <v>35.021736194394776</v>
          </cell>
        </row>
        <row r="587">
          <cell r="A587">
            <v>9222124</v>
          </cell>
          <cell r="B587" t="str">
            <v>龙拳第1段</v>
          </cell>
          <cell r="C587" t="str">
            <v>龙拳第1段</v>
          </cell>
          <cell r="D587">
            <v>2</v>
          </cell>
          <cell r="E587">
            <v>40</v>
          </cell>
          <cell r="F587" t="str">
            <v>第24级，共造成177.9%点伤害</v>
          </cell>
          <cell r="G587">
            <v>1</v>
          </cell>
          <cell r="H587">
            <v>1</v>
          </cell>
          <cell r="I587">
            <v>24</v>
          </cell>
          <cell r="J587">
            <v>2</v>
          </cell>
          <cell r="K587">
            <v>177.91304347826087</v>
          </cell>
          <cell r="L587">
            <v>0</v>
          </cell>
          <cell r="M587">
            <v>6080</v>
          </cell>
          <cell r="N587">
            <v>16966</v>
          </cell>
          <cell r="O587">
            <v>2</v>
          </cell>
          <cell r="P587">
            <v>1</v>
          </cell>
          <cell r="Q587">
            <v>1</v>
          </cell>
          <cell r="R587">
            <v>4</v>
          </cell>
          <cell r="S587">
            <v>50</v>
          </cell>
          <cell r="T587">
            <v>143.47826086956522</v>
          </cell>
          <cell r="U587">
            <v>998</v>
          </cell>
          <cell r="V587">
            <v>143.47826086956522</v>
          </cell>
          <cell r="W587">
            <v>17</v>
          </cell>
          <cell r="X587">
            <v>214</v>
          </cell>
          <cell r="Y587">
            <v>18</v>
          </cell>
          <cell r="Z587">
            <v>7</v>
          </cell>
          <cell r="AA587" t="str">
            <v>9222100.png</v>
          </cell>
          <cell r="AB587">
            <v>20</v>
          </cell>
          <cell r="AC587">
            <v>24</v>
          </cell>
          <cell r="AD587">
            <v>40.61980484160442</v>
          </cell>
        </row>
        <row r="588">
          <cell r="A588">
            <v>9222125</v>
          </cell>
          <cell r="B588" t="str">
            <v>龙拳第1段</v>
          </cell>
          <cell r="C588" t="str">
            <v>龙拳第1段</v>
          </cell>
          <cell r="D588">
            <v>2</v>
          </cell>
          <cell r="E588">
            <v>42</v>
          </cell>
          <cell r="F588" t="str">
            <v>第25级，共造成179.3%点伤害</v>
          </cell>
          <cell r="G588">
            <v>1</v>
          </cell>
          <cell r="H588">
            <v>1</v>
          </cell>
          <cell r="I588">
            <v>25</v>
          </cell>
          <cell r="J588">
            <v>2</v>
          </cell>
          <cell r="K588">
            <v>179.34782608695653</v>
          </cell>
          <cell r="L588">
            <v>0</v>
          </cell>
          <cell r="M588">
            <v>6000</v>
          </cell>
          <cell r="N588">
            <v>21090</v>
          </cell>
          <cell r="O588">
            <v>2</v>
          </cell>
          <cell r="P588">
            <v>1</v>
          </cell>
          <cell r="Q588">
            <v>1</v>
          </cell>
          <cell r="R588">
            <v>4</v>
          </cell>
          <cell r="S588">
            <v>50</v>
          </cell>
          <cell r="T588">
            <v>143.47826086956522</v>
          </cell>
          <cell r="U588">
            <v>1110</v>
          </cell>
          <cell r="V588">
            <v>143.47826086956522</v>
          </cell>
          <cell r="W588">
            <v>19</v>
          </cell>
          <cell r="X588">
            <v>233</v>
          </cell>
          <cell r="Y588">
            <v>18</v>
          </cell>
          <cell r="Z588">
            <v>8</v>
          </cell>
          <cell r="AA588" t="str">
            <v>9222100.png</v>
          </cell>
          <cell r="AB588">
            <v>20</v>
          </cell>
          <cell r="AC588">
            <v>24</v>
          </cell>
          <cell r="AD588">
            <v>47.096723042470856</v>
          </cell>
        </row>
        <row r="589">
          <cell r="A589">
            <v>9222126</v>
          </cell>
          <cell r="B589" t="str">
            <v>龙拳第1段</v>
          </cell>
          <cell r="C589" t="str">
            <v>龙拳第1段</v>
          </cell>
          <cell r="D589">
            <v>2</v>
          </cell>
          <cell r="E589">
            <v>44</v>
          </cell>
          <cell r="F589" t="str">
            <v>第26级，共造成180.8%点伤害</v>
          </cell>
          <cell r="G589">
            <v>1</v>
          </cell>
          <cell r="H589">
            <v>1</v>
          </cell>
          <cell r="I589">
            <v>26</v>
          </cell>
          <cell r="J589">
            <v>2</v>
          </cell>
          <cell r="K589">
            <v>180.78260869565219</v>
          </cell>
          <cell r="L589">
            <v>0</v>
          </cell>
          <cell r="M589">
            <v>5920</v>
          </cell>
          <cell r="N589">
            <v>24520</v>
          </cell>
          <cell r="O589">
            <v>2</v>
          </cell>
          <cell r="P589">
            <v>1</v>
          </cell>
          <cell r="Q589">
            <v>1</v>
          </cell>
          <cell r="R589">
            <v>4</v>
          </cell>
          <cell r="S589">
            <v>50</v>
          </cell>
          <cell r="T589">
            <v>143.47826086956522</v>
          </cell>
          <cell r="U589">
            <v>1226</v>
          </cell>
          <cell r="V589">
            <v>143.47826086956522</v>
          </cell>
          <cell r="W589">
            <v>20</v>
          </cell>
          <cell r="X589">
            <v>253</v>
          </cell>
          <cell r="Y589">
            <v>18</v>
          </cell>
          <cell r="Z589">
            <v>8</v>
          </cell>
          <cell r="AA589" t="str">
            <v>9222100.png</v>
          </cell>
          <cell r="AB589">
            <v>20</v>
          </cell>
          <cell r="AC589">
            <v>24</v>
          </cell>
          <cell r="AD589">
            <v>54.588545834333843</v>
          </cell>
        </row>
        <row r="590">
          <cell r="A590">
            <v>9222127</v>
          </cell>
          <cell r="B590" t="str">
            <v>龙拳第1段</v>
          </cell>
          <cell r="C590" t="str">
            <v>龙拳第1段</v>
          </cell>
          <cell r="D590">
            <v>2</v>
          </cell>
          <cell r="E590">
            <v>45</v>
          </cell>
          <cell r="F590" t="str">
            <v>第27级，共造成182.2%点伤害</v>
          </cell>
          <cell r="G590">
            <v>1</v>
          </cell>
          <cell r="H590">
            <v>1</v>
          </cell>
          <cell r="I590">
            <v>27</v>
          </cell>
          <cell r="J590">
            <v>2</v>
          </cell>
          <cell r="K590">
            <v>182.21739130434781</v>
          </cell>
          <cell r="L590">
            <v>0</v>
          </cell>
          <cell r="M590">
            <v>5840</v>
          </cell>
          <cell r="N590">
            <v>27027</v>
          </cell>
          <cell r="O590">
            <v>2</v>
          </cell>
          <cell r="P590">
            <v>1</v>
          </cell>
          <cell r="Q590">
            <v>1</v>
          </cell>
          <cell r="R590">
            <v>4</v>
          </cell>
          <cell r="S590">
            <v>50</v>
          </cell>
          <cell r="T590">
            <v>143.47826086956522</v>
          </cell>
          <cell r="U590">
            <v>1287</v>
          </cell>
          <cell r="V590">
            <v>143.47826086956522</v>
          </cell>
          <cell r="W590">
            <v>21</v>
          </cell>
          <cell r="X590">
            <v>274</v>
          </cell>
          <cell r="Y590">
            <v>18</v>
          </cell>
          <cell r="Z590">
            <v>9</v>
          </cell>
          <cell r="AA590" t="str">
            <v>9222100.png</v>
          </cell>
          <cell r="AB590">
            <v>20</v>
          </cell>
          <cell r="AC590">
            <v>24</v>
          </cell>
          <cell r="AD590">
            <v>63.25215680904472</v>
          </cell>
        </row>
        <row r="591">
          <cell r="A591">
            <v>9222128</v>
          </cell>
          <cell r="B591" t="str">
            <v>龙拳第1段</v>
          </cell>
          <cell r="C591" t="str">
            <v>龙拳第1段</v>
          </cell>
          <cell r="D591">
            <v>2</v>
          </cell>
          <cell r="E591">
            <v>47</v>
          </cell>
          <cell r="F591" t="str">
            <v>第28级，共造成183.7%点伤害</v>
          </cell>
          <cell r="G591">
            <v>1</v>
          </cell>
          <cell r="H591">
            <v>1</v>
          </cell>
          <cell r="I591">
            <v>28</v>
          </cell>
          <cell r="J591">
            <v>2</v>
          </cell>
          <cell r="K591">
            <v>183.65217391304347</v>
          </cell>
          <cell r="L591">
            <v>0</v>
          </cell>
          <cell r="M591">
            <v>5760</v>
          </cell>
          <cell r="N591">
            <v>32476</v>
          </cell>
          <cell r="O591">
            <v>2</v>
          </cell>
          <cell r="P591">
            <v>1</v>
          </cell>
          <cell r="Q591">
            <v>1</v>
          </cell>
          <cell r="R591">
            <v>4</v>
          </cell>
          <cell r="S591">
            <v>50</v>
          </cell>
          <cell r="T591">
            <v>143.47826086956522</v>
          </cell>
          <cell r="U591">
            <v>1412</v>
          </cell>
          <cell r="V591">
            <v>143.47826086956522</v>
          </cell>
          <cell r="W591">
            <v>23</v>
          </cell>
          <cell r="X591">
            <v>297</v>
          </cell>
          <cell r="Y591">
            <v>18</v>
          </cell>
          <cell r="Z591">
            <v>10</v>
          </cell>
          <cell r="AA591" t="str">
            <v>9222100.png</v>
          </cell>
          <cell r="AB591">
            <v>20</v>
          </cell>
          <cell r="AC591">
            <v>24</v>
          </cell>
          <cell r="AD591">
            <v>73.268427728345017</v>
          </cell>
        </row>
        <row r="592">
          <cell r="A592">
            <v>9222129</v>
          </cell>
          <cell r="B592" t="str">
            <v>龙拳第1段</v>
          </cell>
          <cell r="C592" t="str">
            <v>龙拳第1段</v>
          </cell>
          <cell r="D592">
            <v>2</v>
          </cell>
          <cell r="E592">
            <v>48</v>
          </cell>
          <cell r="F592" t="str">
            <v>第29级，共造成185.1%点伤害</v>
          </cell>
          <cell r="G592">
            <v>1</v>
          </cell>
          <cell r="H592">
            <v>1</v>
          </cell>
          <cell r="I592">
            <v>29</v>
          </cell>
          <cell r="J592">
            <v>2</v>
          </cell>
          <cell r="K592">
            <v>185.08695652173913</v>
          </cell>
          <cell r="L592">
            <v>0</v>
          </cell>
          <cell r="M592">
            <v>5680</v>
          </cell>
          <cell r="N592">
            <v>36925</v>
          </cell>
          <cell r="O592">
            <v>2</v>
          </cell>
          <cell r="P592">
            <v>1</v>
          </cell>
          <cell r="Q592">
            <v>1</v>
          </cell>
          <cell r="R592">
            <v>4</v>
          </cell>
          <cell r="S592">
            <v>50</v>
          </cell>
          <cell r="T592">
            <v>143.47826086956522</v>
          </cell>
          <cell r="U592">
            <v>1477</v>
          </cell>
          <cell r="V592">
            <v>143.47826086956522</v>
          </cell>
          <cell r="W592">
            <v>25</v>
          </cell>
          <cell r="X592">
            <v>322</v>
          </cell>
          <cell r="Y592">
            <v>18</v>
          </cell>
          <cell r="Z592">
            <v>10</v>
          </cell>
          <cell r="AA592" t="str">
            <v>9222100.png</v>
          </cell>
          <cell r="AB592">
            <v>20</v>
          </cell>
          <cell r="AC592">
            <v>24</v>
          </cell>
          <cell r="AD592">
            <v>84.845853806897054</v>
          </cell>
        </row>
        <row r="593">
          <cell r="A593">
            <v>9222130</v>
          </cell>
          <cell r="B593" t="str">
            <v>龙拳第1段</v>
          </cell>
          <cell r="C593" t="str">
            <v>龙拳第1段</v>
          </cell>
          <cell r="D593">
            <v>2</v>
          </cell>
          <cell r="E593">
            <v>50</v>
          </cell>
          <cell r="F593" t="str">
            <v>第30级，共造成186.5%点伤害</v>
          </cell>
          <cell r="G593">
            <v>1</v>
          </cell>
          <cell r="H593">
            <v>1</v>
          </cell>
          <cell r="I593">
            <v>30</v>
          </cell>
          <cell r="J593">
            <v>2</v>
          </cell>
          <cell r="K593">
            <v>186.52173913043478</v>
          </cell>
          <cell r="L593">
            <v>0</v>
          </cell>
          <cell r="M593">
            <v>5600</v>
          </cell>
          <cell r="N593">
            <v>41860</v>
          </cell>
          <cell r="O593">
            <v>2</v>
          </cell>
          <cell r="P593">
            <v>1</v>
          </cell>
          <cell r="Q593">
            <v>1</v>
          </cell>
          <cell r="R593">
            <v>4</v>
          </cell>
          <cell r="S593">
            <v>50</v>
          </cell>
          <cell r="T593">
            <v>143.47826086956522</v>
          </cell>
          <cell r="U593">
            <v>1610</v>
          </cell>
          <cell r="V593">
            <v>143.47826086956522</v>
          </cell>
          <cell r="W593">
            <v>26</v>
          </cell>
          <cell r="X593">
            <v>348</v>
          </cell>
          <cell r="Y593">
            <v>18</v>
          </cell>
          <cell r="Z593">
            <v>11</v>
          </cell>
          <cell r="AA593" t="str">
            <v>9222100.png</v>
          </cell>
          <cell r="AB593">
            <v>20</v>
          </cell>
          <cell r="AC593">
            <v>24</v>
          </cell>
          <cell r="AD593">
            <v>98.224735813368468</v>
          </cell>
        </row>
        <row r="594">
          <cell r="A594">
            <v>9222131</v>
          </cell>
          <cell r="B594" t="str">
            <v>龙拳第1段</v>
          </cell>
          <cell r="C594" t="str">
            <v>龙拳第1段</v>
          </cell>
          <cell r="D594">
            <v>2</v>
          </cell>
          <cell r="E594">
            <v>51</v>
          </cell>
          <cell r="F594" t="str">
            <v>第31级，共造成188%点伤害</v>
          </cell>
          <cell r="G594">
            <v>1</v>
          </cell>
          <cell r="H594">
            <v>1</v>
          </cell>
          <cell r="I594">
            <v>31</v>
          </cell>
          <cell r="J594">
            <v>2</v>
          </cell>
          <cell r="K594">
            <v>187.95652173913044</v>
          </cell>
          <cell r="L594">
            <v>0</v>
          </cell>
          <cell r="M594">
            <v>5520</v>
          </cell>
          <cell r="N594">
            <v>47012</v>
          </cell>
          <cell r="O594">
            <v>2</v>
          </cell>
          <cell r="P594">
            <v>1</v>
          </cell>
          <cell r="Q594">
            <v>1</v>
          </cell>
          <cell r="R594">
            <v>4</v>
          </cell>
          <cell r="S594">
            <v>50</v>
          </cell>
          <cell r="T594">
            <v>143.47826086956522</v>
          </cell>
          <cell r="U594">
            <v>1679</v>
          </cell>
          <cell r="V594">
            <v>143.47826086956522</v>
          </cell>
          <cell r="W594">
            <v>28</v>
          </cell>
          <cell r="X594">
            <v>376</v>
          </cell>
          <cell r="Y594">
            <v>18</v>
          </cell>
          <cell r="Z594">
            <v>12</v>
          </cell>
          <cell r="AA594" t="str">
            <v>9222100.png</v>
          </cell>
          <cell r="AB594">
            <v>20</v>
          </cell>
          <cell r="AC594">
            <v>24</v>
          </cell>
          <cell r="AD594">
            <v>113.68199072411728</v>
          </cell>
        </row>
        <row r="595">
          <cell r="A595">
            <v>9222132</v>
          </cell>
          <cell r="B595" t="str">
            <v>龙拳第1段</v>
          </cell>
          <cell r="C595" t="str">
            <v>龙拳第1段</v>
          </cell>
          <cell r="D595">
            <v>2</v>
          </cell>
          <cell r="E595">
            <v>53</v>
          </cell>
          <cell r="F595" t="str">
            <v>第32级，共造成189.4%点伤害</v>
          </cell>
          <cell r="G595">
            <v>1</v>
          </cell>
          <cell r="H595">
            <v>1</v>
          </cell>
          <cell r="I595">
            <v>32</v>
          </cell>
          <cell r="J595">
            <v>2</v>
          </cell>
          <cell r="K595">
            <v>189.39130434782609</v>
          </cell>
          <cell r="L595">
            <v>0</v>
          </cell>
          <cell r="M595">
            <v>5440</v>
          </cell>
          <cell r="N595">
            <v>54600</v>
          </cell>
          <cell r="O595">
            <v>2</v>
          </cell>
          <cell r="P595">
            <v>1</v>
          </cell>
          <cell r="Q595">
            <v>1</v>
          </cell>
          <cell r="R595">
            <v>4</v>
          </cell>
          <cell r="S595">
            <v>50</v>
          </cell>
          <cell r="T595">
            <v>143.47826086956522</v>
          </cell>
          <cell r="U595">
            <v>1820</v>
          </cell>
          <cell r="V595">
            <v>143.47826086956522</v>
          </cell>
          <cell r="W595">
            <v>30</v>
          </cell>
          <cell r="X595">
            <v>406</v>
          </cell>
          <cell r="Y595">
            <v>18</v>
          </cell>
          <cell r="Z595">
            <v>12</v>
          </cell>
          <cell r="AA595" t="str">
            <v>9222100.png</v>
          </cell>
          <cell r="AB595">
            <v>20</v>
          </cell>
          <cell r="AC595">
            <v>24</v>
          </cell>
          <cell r="AD595">
            <v>131.53668481513523</v>
          </cell>
        </row>
        <row r="596">
          <cell r="A596">
            <v>9222133</v>
          </cell>
          <cell r="B596" t="str">
            <v>龙拳第1段</v>
          </cell>
          <cell r="C596" t="str">
            <v>龙拳第1段</v>
          </cell>
          <cell r="D596">
            <v>2</v>
          </cell>
          <cell r="E596">
            <v>54</v>
          </cell>
          <cell r="F596" t="str">
            <v>第33级，共造成190.8%点伤害</v>
          </cell>
          <cell r="G596">
            <v>1</v>
          </cell>
          <cell r="H596">
            <v>1</v>
          </cell>
          <cell r="I596">
            <v>33</v>
          </cell>
          <cell r="J596">
            <v>2</v>
          </cell>
          <cell r="K596">
            <v>190.82608695652175</v>
          </cell>
          <cell r="L596">
            <v>0</v>
          </cell>
          <cell r="M596">
            <v>5360</v>
          </cell>
          <cell r="N596">
            <v>60576</v>
          </cell>
          <cell r="O596">
            <v>2</v>
          </cell>
          <cell r="P596">
            <v>1</v>
          </cell>
          <cell r="Q596">
            <v>1</v>
          </cell>
          <cell r="R596">
            <v>4</v>
          </cell>
          <cell r="S596">
            <v>50</v>
          </cell>
          <cell r="T596">
            <v>143.47826086956522</v>
          </cell>
          <cell r="U596">
            <v>1893</v>
          </cell>
          <cell r="V596">
            <v>143.47826086956522</v>
          </cell>
          <cell r="W596">
            <v>32</v>
          </cell>
          <cell r="X596">
            <v>438</v>
          </cell>
          <cell r="Y596">
            <v>18</v>
          </cell>
          <cell r="Z596">
            <v>13</v>
          </cell>
          <cell r="AA596" t="str">
            <v>9222100.png</v>
          </cell>
          <cell r="AB596">
            <v>20</v>
          </cell>
          <cell r="AC596">
            <v>24</v>
          </cell>
          <cell r="AD596">
            <v>152.15639702700037</v>
          </cell>
        </row>
        <row r="597">
          <cell r="A597">
            <v>9222134</v>
          </cell>
          <cell r="B597" t="str">
            <v>龙拳第1段</v>
          </cell>
          <cell r="C597" t="str">
            <v>龙拳第1段</v>
          </cell>
          <cell r="D597">
            <v>2</v>
          </cell>
          <cell r="E597">
            <v>56</v>
          </cell>
          <cell r="F597" t="str">
            <v>第34级，共造成192.3%点伤害</v>
          </cell>
          <cell r="G597">
            <v>1</v>
          </cell>
          <cell r="H597">
            <v>1</v>
          </cell>
          <cell r="I597">
            <v>34</v>
          </cell>
          <cell r="J597">
            <v>2</v>
          </cell>
          <cell r="K597">
            <v>192.26086956521738</v>
          </cell>
          <cell r="L597">
            <v>0</v>
          </cell>
          <cell r="M597">
            <v>5280</v>
          </cell>
          <cell r="N597">
            <v>69428</v>
          </cell>
          <cell r="O597">
            <v>2</v>
          </cell>
          <cell r="P597">
            <v>1</v>
          </cell>
          <cell r="Q597">
            <v>1</v>
          </cell>
          <cell r="R597">
            <v>4</v>
          </cell>
          <cell r="S597">
            <v>50</v>
          </cell>
          <cell r="T597">
            <v>143.47826086956522</v>
          </cell>
          <cell r="U597">
            <v>2042</v>
          </cell>
          <cell r="V597">
            <v>143.47826086956522</v>
          </cell>
          <cell r="W597">
            <v>34</v>
          </cell>
          <cell r="X597">
            <v>472</v>
          </cell>
          <cell r="Y597">
            <v>18</v>
          </cell>
          <cell r="Z597">
            <v>14</v>
          </cell>
          <cell r="AA597" t="str">
            <v>9222100.png</v>
          </cell>
          <cell r="AB597">
            <v>20</v>
          </cell>
          <cell r="AC597">
            <v>24</v>
          </cell>
          <cell r="AD597">
            <v>175.9645364496177</v>
          </cell>
        </row>
        <row r="598">
          <cell r="A598">
            <v>9222135</v>
          </cell>
          <cell r="B598" t="str">
            <v>龙拳第1段</v>
          </cell>
          <cell r="C598" t="str">
            <v>龙拳第1段</v>
          </cell>
          <cell r="D598">
            <v>2</v>
          </cell>
          <cell r="E598">
            <v>57</v>
          </cell>
          <cell r="F598" t="str">
            <v>第35级，共造成193.7%点伤害</v>
          </cell>
          <cell r="G598">
            <v>1</v>
          </cell>
          <cell r="H598">
            <v>1</v>
          </cell>
          <cell r="I598">
            <v>35</v>
          </cell>
          <cell r="J598">
            <v>2</v>
          </cell>
          <cell r="K598">
            <v>193.69565217391303</v>
          </cell>
          <cell r="L598">
            <v>0</v>
          </cell>
          <cell r="M598">
            <v>5200</v>
          </cell>
          <cell r="N598">
            <v>76284</v>
          </cell>
          <cell r="O598">
            <v>2</v>
          </cell>
          <cell r="P598">
            <v>1</v>
          </cell>
          <cell r="Q598">
            <v>1</v>
          </cell>
          <cell r="R598">
            <v>4</v>
          </cell>
          <cell r="S598">
            <v>50</v>
          </cell>
          <cell r="T598">
            <v>143.47826086956522</v>
          </cell>
          <cell r="U598">
            <v>2119</v>
          </cell>
          <cell r="V598">
            <v>143.47826086956522</v>
          </cell>
          <cell r="W598">
            <v>36</v>
          </cell>
          <cell r="X598">
            <v>508</v>
          </cell>
          <cell r="Y598">
            <v>18</v>
          </cell>
          <cell r="Z598">
            <v>15</v>
          </cell>
          <cell r="AA598" t="str">
            <v>9222100.png</v>
          </cell>
          <cell r="AB598">
            <v>20</v>
          </cell>
          <cell r="AC598">
            <v>24</v>
          </cell>
          <cell r="AD598">
            <v>203.44875615234804</v>
          </cell>
        </row>
        <row r="599">
          <cell r="A599">
            <v>9222136</v>
          </cell>
          <cell r="B599" t="str">
            <v>龙拳第1段</v>
          </cell>
          <cell r="C599" t="str">
            <v>龙拳第1段</v>
          </cell>
          <cell r="D599">
            <v>2</v>
          </cell>
          <cell r="E599">
            <v>59</v>
          </cell>
          <cell r="F599" t="str">
            <v>第36级，共造成195.1%点伤害</v>
          </cell>
          <cell r="G599">
            <v>1</v>
          </cell>
          <cell r="H599">
            <v>1</v>
          </cell>
          <cell r="I599">
            <v>36</v>
          </cell>
          <cell r="J599">
            <v>2</v>
          </cell>
          <cell r="K599">
            <v>195.13043478260869</v>
          </cell>
          <cell r="L599">
            <v>0</v>
          </cell>
          <cell r="M599">
            <v>5120</v>
          </cell>
          <cell r="N599">
            <v>88803</v>
          </cell>
          <cell r="O599">
            <v>2</v>
          </cell>
          <cell r="P599">
            <v>1</v>
          </cell>
          <cell r="Q599">
            <v>1</v>
          </cell>
          <cell r="R599">
            <v>4</v>
          </cell>
          <cell r="S599">
            <v>50</v>
          </cell>
          <cell r="T599">
            <v>143.47826086956522</v>
          </cell>
          <cell r="U599">
            <v>2277</v>
          </cell>
          <cell r="V599">
            <v>143.47826086956522</v>
          </cell>
          <cell r="W599">
            <v>39</v>
          </cell>
          <cell r="X599">
            <v>547</v>
          </cell>
          <cell r="Y599">
            <v>18</v>
          </cell>
          <cell r="Z599">
            <v>16</v>
          </cell>
          <cell r="AA599" t="str">
            <v>9222100.png</v>
          </cell>
          <cell r="AB599">
            <v>20</v>
          </cell>
          <cell r="AC599">
            <v>24</v>
          </cell>
          <cell r="AD599">
            <v>235.17062667918475</v>
          </cell>
        </row>
        <row r="600">
          <cell r="A600">
            <v>9222137</v>
          </cell>
          <cell r="B600" t="str">
            <v>龙拳第1段</v>
          </cell>
          <cell r="C600" t="str">
            <v>龙拳第1段</v>
          </cell>
          <cell r="D600">
            <v>2</v>
          </cell>
          <cell r="E600">
            <v>60</v>
          </cell>
          <cell r="F600" t="str">
            <v>第37级，共造成196.6%点伤害</v>
          </cell>
          <cell r="G600">
            <v>1</v>
          </cell>
          <cell r="H600">
            <v>1</v>
          </cell>
          <cell r="I600">
            <v>37</v>
          </cell>
          <cell r="J600">
            <v>2</v>
          </cell>
          <cell r="K600">
            <v>196.56521739130434</v>
          </cell>
          <cell r="L600">
            <v>0</v>
          </cell>
          <cell r="M600">
            <v>5040</v>
          </cell>
          <cell r="N600">
            <v>99036</v>
          </cell>
          <cell r="O600">
            <v>2</v>
          </cell>
          <cell r="P600">
            <v>1</v>
          </cell>
          <cell r="Q600">
            <v>1</v>
          </cell>
          <cell r="R600">
            <v>4</v>
          </cell>
          <cell r="S600">
            <v>50</v>
          </cell>
          <cell r="T600">
            <v>143.47826086956522</v>
          </cell>
          <cell r="U600">
            <v>2358</v>
          </cell>
          <cell r="V600">
            <v>143.47826086956522</v>
          </cell>
          <cell r="W600">
            <v>42</v>
          </cell>
          <cell r="X600">
            <v>589</v>
          </cell>
          <cell r="Y600">
            <v>18</v>
          </cell>
          <cell r="Z600">
            <v>17</v>
          </cell>
          <cell r="AA600" t="str">
            <v>9222100.png</v>
          </cell>
          <cell r="AB600">
            <v>20</v>
          </cell>
          <cell r="AC600">
            <v>24</v>
          </cell>
          <cell r="AD600">
            <v>271.77675673750724</v>
          </cell>
        </row>
        <row r="601">
          <cell r="A601">
            <v>9222138</v>
          </cell>
          <cell r="B601" t="str">
            <v>龙拳第1段</v>
          </cell>
          <cell r="C601" t="str">
            <v>龙拳第1段</v>
          </cell>
          <cell r="D601">
            <v>2</v>
          </cell>
          <cell r="E601">
            <v>62</v>
          </cell>
          <cell r="F601" t="str">
            <v>第38级，共造成198%点伤害</v>
          </cell>
          <cell r="G601">
            <v>1</v>
          </cell>
          <cell r="H601">
            <v>1</v>
          </cell>
          <cell r="I601">
            <v>38</v>
          </cell>
          <cell r="J601">
            <v>2</v>
          </cell>
          <cell r="K601">
            <v>198</v>
          </cell>
          <cell r="L601">
            <v>0</v>
          </cell>
          <cell r="M601">
            <v>4960</v>
          </cell>
          <cell r="N601">
            <v>113580</v>
          </cell>
          <cell r="O601">
            <v>2</v>
          </cell>
          <cell r="P601">
            <v>1</v>
          </cell>
          <cell r="Q601">
            <v>1</v>
          </cell>
          <cell r="R601">
            <v>4</v>
          </cell>
          <cell r="S601">
            <v>50</v>
          </cell>
          <cell r="T601">
            <v>143.47826086956522</v>
          </cell>
          <cell r="U601">
            <v>2524</v>
          </cell>
          <cell r="V601">
            <v>143.47826086956522</v>
          </cell>
          <cell r="W601">
            <v>45</v>
          </cell>
          <cell r="X601">
            <v>634</v>
          </cell>
          <cell r="Y601">
            <v>18</v>
          </cell>
          <cell r="Z601">
            <v>18</v>
          </cell>
          <cell r="AA601" t="str">
            <v>9222100.png</v>
          </cell>
          <cell r="AB601">
            <v>20</v>
          </cell>
          <cell r="AC601">
            <v>24</v>
          </cell>
          <cell r="AD601">
            <v>314.01157639078895</v>
          </cell>
        </row>
        <row r="602">
          <cell r="A602">
            <v>9222139</v>
          </cell>
          <cell r="B602" t="str">
            <v>龙拳第1段</v>
          </cell>
          <cell r="C602" t="str">
            <v>龙拳第1段</v>
          </cell>
          <cell r="D602">
            <v>2</v>
          </cell>
          <cell r="E602">
            <v>63</v>
          </cell>
          <cell r="F602" t="str">
            <v>第39级，共造成199.4%点伤害</v>
          </cell>
          <cell r="G602">
            <v>1</v>
          </cell>
          <cell r="H602">
            <v>1</v>
          </cell>
          <cell r="I602">
            <v>39</v>
          </cell>
          <cell r="J602">
            <v>2</v>
          </cell>
          <cell r="K602">
            <v>199.43478260869566</v>
          </cell>
          <cell r="L602">
            <v>0</v>
          </cell>
          <cell r="M602">
            <v>4880</v>
          </cell>
          <cell r="N602">
            <v>125232</v>
          </cell>
          <cell r="O602">
            <v>2</v>
          </cell>
          <cell r="P602">
            <v>1</v>
          </cell>
          <cell r="Q602">
            <v>1</v>
          </cell>
          <cell r="R602">
            <v>4</v>
          </cell>
          <cell r="S602">
            <v>50</v>
          </cell>
          <cell r="T602">
            <v>143.47826086956522</v>
          </cell>
          <cell r="U602">
            <v>2609</v>
          </cell>
          <cell r="V602">
            <v>143.47826086956522</v>
          </cell>
          <cell r="W602">
            <v>48</v>
          </cell>
          <cell r="X602">
            <v>682</v>
          </cell>
          <cell r="Y602">
            <v>18</v>
          </cell>
          <cell r="Z602">
            <v>20</v>
          </cell>
          <cell r="AA602" t="str">
            <v>9222100.png</v>
          </cell>
          <cell r="AB602">
            <v>20</v>
          </cell>
          <cell r="AC602">
            <v>24</v>
          </cell>
          <cell r="AD602">
            <v>362.73202994579259</v>
          </cell>
        </row>
        <row r="603">
          <cell r="A603">
            <v>9222140</v>
          </cell>
          <cell r="B603" t="str">
            <v>龙拳第1段</v>
          </cell>
          <cell r="C603" t="str">
            <v>龙拳第1段</v>
          </cell>
          <cell r="D603">
            <v>2</v>
          </cell>
          <cell r="E603">
            <v>65</v>
          </cell>
          <cell r="F603" t="str">
            <v>第40级，共造成200.9%点伤害</v>
          </cell>
          <cell r="G603">
            <v>1</v>
          </cell>
          <cell r="H603">
            <v>1</v>
          </cell>
          <cell r="I603">
            <v>40</v>
          </cell>
          <cell r="J603">
            <v>2</v>
          </cell>
          <cell r="K603">
            <v>200.86956521739131</v>
          </cell>
          <cell r="L603">
            <v>0</v>
          </cell>
          <cell r="M603">
            <v>4800</v>
          </cell>
          <cell r="N603">
            <v>141933</v>
          </cell>
          <cell r="O603">
            <v>2</v>
          </cell>
          <cell r="P603">
            <v>1</v>
          </cell>
          <cell r="Q603">
            <v>1</v>
          </cell>
          <cell r="R603">
            <v>4</v>
          </cell>
          <cell r="S603">
            <v>50</v>
          </cell>
          <cell r="T603">
            <v>143.47826086956522</v>
          </cell>
          <cell r="U603">
            <v>2783</v>
          </cell>
          <cell r="V603">
            <v>143.47826086956522</v>
          </cell>
          <cell r="W603">
            <v>51</v>
          </cell>
          <cell r="X603">
            <v>733</v>
          </cell>
          <cell r="Y603">
            <v>18</v>
          </cell>
          <cell r="Z603">
            <v>21</v>
          </cell>
          <cell r="AA603" t="str">
            <v>9222100.png</v>
          </cell>
          <cell r="AB603">
            <v>20</v>
          </cell>
          <cell r="AC603">
            <v>24</v>
          </cell>
          <cell r="AD603">
            <v>418.92446230554117</v>
          </cell>
        </row>
        <row r="604">
          <cell r="A604">
            <v>9222141</v>
          </cell>
          <cell r="B604" t="str">
            <v>龙拳第1段</v>
          </cell>
          <cell r="C604" t="str">
            <v>龙拳第1段</v>
          </cell>
          <cell r="D604">
            <v>2</v>
          </cell>
          <cell r="E604">
            <v>66</v>
          </cell>
          <cell r="F604" t="str">
            <v>第41级，共造成202.3%点伤害</v>
          </cell>
          <cell r="G604">
            <v>1</v>
          </cell>
          <cell r="H604">
            <v>1</v>
          </cell>
          <cell r="I604">
            <v>41</v>
          </cell>
          <cell r="J604">
            <v>2</v>
          </cell>
          <cell r="K604">
            <v>202.30434782608694</v>
          </cell>
          <cell r="L604">
            <v>0</v>
          </cell>
          <cell r="M604">
            <v>4720</v>
          </cell>
          <cell r="N604">
            <v>157960</v>
          </cell>
          <cell r="O604">
            <v>2</v>
          </cell>
          <cell r="P604">
            <v>1</v>
          </cell>
          <cell r="Q604">
            <v>1</v>
          </cell>
          <cell r="R604">
            <v>4</v>
          </cell>
          <cell r="S604">
            <v>50</v>
          </cell>
          <cell r="T604">
            <v>143.47826086956522</v>
          </cell>
          <cell r="U604">
            <v>2872</v>
          </cell>
          <cell r="V604">
            <v>143.47826086956522</v>
          </cell>
          <cell r="W604">
            <v>55</v>
          </cell>
          <cell r="X604">
            <v>788</v>
          </cell>
          <cell r="Y604">
            <v>18</v>
          </cell>
          <cell r="Z604">
            <v>22</v>
          </cell>
          <cell r="AA604" t="str">
            <v>9222100.png</v>
          </cell>
          <cell r="AB604">
            <v>20</v>
          </cell>
          <cell r="AC604">
            <v>24</v>
          </cell>
          <cell r="AD604">
            <v>483.72402453125903</v>
          </cell>
        </row>
        <row r="605">
          <cell r="A605">
            <v>9222142</v>
          </cell>
          <cell r="B605" t="str">
            <v>龙拳第1段</v>
          </cell>
          <cell r="C605" t="str">
            <v>龙拳第1段</v>
          </cell>
          <cell r="D605">
            <v>2</v>
          </cell>
          <cell r="E605">
            <v>68</v>
          </cell>
          <cell r="F605" t="str">
            <v>第42级，共造成203.7%点伤害</v>
          </cell>
          <cell r="G605">
            <v>1</v>
          </cell>
          <cell r="H605">
            <v>1</v>
          </cell>
          <cell r="I605">
            <v>42</v>
          </cell>
          <cell r="J605">
            <v>2</v>
          </cell>
          <cell r="K605">
            <v>203.73913043478262</v>
          </cell>
          <cell r="L605">
            <v>0</v>
          </cell>
          <cell r="M605">
            <v>4640</v>
          </cell>
          <cell r="N605">
            <v>177132</v>
          </cell>
          <cell r="O605">
            <v>2</v>
          </cell>
          <cell r="P605">
            <v>1</v>
          </cell>
          <cell r="Q605">
            <v>1</v>
          </cell>
          <cell r="R605">
            <v>4</v>
          </cell>
          <cell r="S605">
            <v>50</v>
          </cell>
          <cell r="T605">
            <v>143.47826086956522</v>
          </cell>
          <cell r="U605">
            <v>3054</v>
          </cell>
          <cell r="V605">
            <v>143.47826086956522</v>
          </cell>
          <cell r="W605">
            <v>58</v>
          </cell>
          <cell r="X605">
            <v>846</v>
          </cell>
          <cell r="Y605">
            <v>18</v>
          </cell>
          <cell r="Z605">
            <v>24</v>
          </cell>
          <cell r="AA605" t="str">
            <v>9222100.png</v>
          </cell>
          <cell r="AB605">
            <v>20</v>
          </cell>
          <cell r="AC605">
            <v>24</v>
          </cell>
          <cell r="AD605">
            <v>558.43697251115759</v>
          </cell>
        </row>
        <row r="606">
          <cell r="A606">
            <v>9222143</v>
          </cell>
          <cell r="B606" t="str">
            <v>龙拳第1段</v>
          </cell>
          <cell r="C606" t="str">
            <v>龙拳第1段</v>
          </cell>
          <cell r="D606">
            <v>2</v>
          </cell>
          <cell r="E606">
            <v>69</v>
          </cell>
          <cell r="F606" t="str">
            <v>第43级，共造成205.2%点伤害</v>
          </cell>
          <cell r="G606">
            <v>1</v>
          </cell>
          <cell r="H606">
            <v>1</v>
          </cell>
          <cell r="I606">
            <v>43</v>
          </cell>
          <cell r="J606">
            <v>2</v>
          </cell>
          <cell r="K606">
            <v>205.17391304347825</v>
          </cell>
          <cell r="L606">
            <v>0</v>
          </cell>
          <cell r="M606">
            <v>4560</v>
          </cell>
          <cell r="N606">
            <v>198261</v>
          </cell>
          <cell r="O606">
            <v>2</v>
          </cell>
          <cell r="P606">
            <v>1</v>
          </cell>
          <cell r="Q606">
            <v>1</v>
          </cell>
          <cell r="R606">
            <v>4</v>
          </cell>
          <cell r="S606">
            <v>50</v>
          </cell>
          <cell r="T606">
            <v>143.47826086956522</v>
          </cell>
          <cell r="U606">
            <v>3147</v>
          </cell>
          <cell r="V606">
            <v>143.47826086956522</v>
          </cell>
          <cell r="W606">
            <v>63</v>
          </cell>
          <cell r="X606">
            <v>909</v>
          </cell>
          <cell r="Y606">
            <v>18</v>
          </cell>
          <cell r="Z606">
            <v>26</v>
          </cell>
          <cell r="AA606" t="str">
            <v>9222100.png</v>
          </cell>
          <cell r="AB606">
            <v>20</v>
          </cell>
          <cell r="AC606">
            <v>24</v>
          </cell>
          <cell r="AD606">
            <v>644.56628787887598</v>
          </cell>
        </row>
        <row r="607">
          <cell r="A607">
            <v>9222144</v>
          </cell>
          <cell r="B607" t="str">
            <v>龙拳第1段</v>
          </cell>
          <cell r="C607" t="str">
            <v>龙拳第1段</v>
          </cell>
          <cell r="D607">
            <v>2</v>
          </cell>
          <cell r="E607">
            <v>71</v>
          </cell>
          <cell r="F607" t="str">
            <v>第44级，共造成206.6%点伤害</v>
          </cell>
          <cell r="G607">
            <v>1</v>
          </cell>
          <cell r="H607">
            <v>1</v>
          </cell>
          <cell r="I607">
            <v>44</v>
          </cell>
          <cell r="J607">
            <v>2</v>
          </cell>
          <cell r="K607">
            <v>206.60869565217391</v>
          </cell>
          <cell r="L607">
            <v>0</v>
          </cell>
          <cell r="M607">
            <v>4480</v>
          </cell>
          <cell r="N607">
            <v>223646</v>
          </cell>
          <cell r="O607">
            <v>2</v>
          </cell>
          <cell r="P607">
            <v>1</v>
          </cell>
          <cell r="Q607">
            <v>1</v>
          </cell>
          <cell r="R607">
            <v>4</v>
          </cell>
          <cell r="S607">
            <v>50</v>
          </cell>
          <cell r="T607">
            <v>143.47826086956522</v>
          </cell>
          <cell r="U607">
            <v>3338</v>
          </cell>
          <cell r="V607">
            <v>143.47826086956522</v>
          </cell>
          <cell r="W607">
            <v>67</v>
          </cell>
          <cell r="X607">
            <v>976</v>
          </cell>
          <cell r="Y607">
            <v>18</v>
          </cell>
          <cell r="Z607">
            <v>27</v>
          </cell>
          <cell r="AA607" t="str">
            <v>9222100.png</v>
          </cell>
          <cell r="AB607">
            <v>20</v>
          </cell>
          <cell r="AC607">
            <v>24</v>
          </cell>
          <cell r="AD607">
            <v>743.84111369992002</v>
          </cell>
        </row>
        <row r="608">
          <cell r="A608">
            <v>9222145</v>
          </cell>
          <cell r="B608" t="str">
            <v>龙拳第1段</v>
          </cell>
          <cell r="C608" t="str">
            <v>龙拳第1段</v>
          </cell>
          <cell r="D608">
            <v>2</v>
          </cell>
          <cell r="E608">
            <v>72</v>
          </cell>
          <cell r="F608" t="str">
            <v>第45级，共造成208%点伤害</v>
          </cell>
          <cell r="G608">
            <v>1</v>
          </cell>
          <cell r="H608">
            <v>1</v>
          </cell>
          <cell r="I608">
            <v>45</v>
          </cell>
          <cell r="J608">
            <v>2</v>
          </cell>
          <cell r="K608">
            <v>208.04347826086956</v>
          </cell>
          <cell r="L608">
            <v>0</v>
          </cell>
          <cell r="M608">
            <v>4400</v>
          </cell>
          <cell r="N608">
            <v>247320</v>
          </cell>
          <cell r="O608">
            <v>2</v>
          </cell>
          <cell r="P608">
            <v>1</v>
          </cell>
          <cell r="Q608">
            <v>1</v>
          </cell>
          <cell r="R608">
            <v>4</v>
          </cell>
          <cell r="S608">
            <v>50</v>
          </cell>
          <cell r="T608">
            <v>143.47826086956522</v>
          </cell>
          <cell r="U608">
            <v>3435</v>
          </cell>
          <cell r="V608">
            <v>143.47826086956522</v>
          </cell>
          <cell r="W608">
            <v>72</v>
          </cell>
          <cell r="X608">
            <v>1048</v>
          </cell>
          <cell r="Y608">
            <v>18</v>
          </cell>
          <cell r="Z608">
            <v>29</v>
          </cell>
          <cell r="AA608" t="str">
            <v>9222100.png</v>
          </cell>
          <cell r="AB608">
            <v>20</v>
          </cell>
          <cell r="AC608">
            <v>24</v>
          </cell>
          <cell r="AD608">
            <v>858.25057014292395</v>
          </cell>
        </row>
        <row r="609">
          <cell r="A609">
            <v>9222146</v>
          </cell>
          <cell r="B609" t="str">
            <v>龙拳第1段</v>
          </cell>
          <cell r="C609" t="str">
            <v>龙拳第1段</v>
          </cell>
          <cell r="D609">
            <v>2</v>
          </cell>
          <cell r="E609">
            <v>74</v>
          </cell>
          <cell r="F609" t="str">
            <v>第46级，共造成209.5%点伤害</v>
          </cell>
          <cell r="G609">
            <v>1</v>
          </cell>
          <cell r="H609">
            <v>1</v>
          </cell>
          <cell r="I609">
            <v>46</v>
          </cell>
          <cell r="J609">
            <v>2</v>
          </cell>
          <cell r="K609">
            <v>209.47826086956522</v>
          </cell>
          <cell r="L609">
            <v>0</v>
          </cell>
          <cell r="M609">
            <v>4320</v>
          </cell>
          <cell r="N609">
            <v>279818</v>
          </cell>
          <cell r="O609">
            <v>2</v>
          </cell>
          <cell r="P609">
            <v>1</v>
          </cell>
          <cell r="Q609">
            <v>1</v>
          </cell>
          <cell r="R609">
            <v>4</v>
          </cell>
          <cell r="S609">
            <v>50</v>
          </cell>
          <cell r="T609">
            <v>143.47826086956522</v>
          </cell>
          <cell r="U609">
            <v>3634</v>
          </cell>
          <cell r="V609">
            <v>143.47826086956522</v>
          </cell>
          <cell r="W609">
            <v>77</v>
          </cell>
          <cell r="X609">
            <v>1125</v>
          </cell>
          <cell r="Y609">
            <v>18</v>
          </cell>
          <cell r="Z609">
            <v>31</v>
          </cell>
          <cell r="AA609" t="str">
            <v>9222100.png</v>
          </cell>
          <cell r="AB609">
            <v>20</v>
          </cell>
          <cell r="AC609">
            <v>24</v>
          </cell>
          <cell r="AD609">
            <v>990.0825987408183</v>
          </cell>
        </row>
        <row r="610">
          <cell r="A610">
            <v>9222147</v>
          </cell>
          <cell r="B610" t="str">
            <v>龙拳第1段</v>
          </cell>
          <cell r="C610" t="str">
            <v>龙拳第1段</v>
          </cell>
          <cell r="D610">
            <v>2</v>
          </cell>
          <cell r="E610">
            <v>75</v>
          </cell>
          <cell r="F610" t="str">
            <v>第47级，共造成210.9%点伤害</v>
          </cell>
          <cell r="G610">
            <v>1</v>
          </cell>
          <cell r="H610">
            <v>1</v>
          </cell>
          <cell r="I610">
            <v>47</v>
          </cell>
          <cell r="J610">
            <v>2</v>
          </cell>
          <cell r="K610">
            <v>210.91304347826087</v>
          </cell>
          <cell r="L610">
            <v>0</v>
          </cell>
          <cell r="M610">
            <v>4240</v>
          </cell>
          <cell r="N610">
            <v>306270</v>
          </cell>
          <cell r="O610">
            <v>2</v>
          </cell>
          <cell r="P610">
            <v>1</v>
          </cell>
          <cell r="Q610">
            <v>1</v>
          </cell>
          <cell r="R610">
            <v>4</v>
          </cell>
          <cell r="S610">
            <v>50</v>
          </cell>
          <cell r="T610">
            <v>143.47826086956522</v>
          </cell>
          <cell r="U610">
            <v>3735</v>
          </cell>
          <cell r="V610">
            <v>143.47826086956522</v>
          </cell>
          <cell r="W610">
            <v>82</v>
          </cell>
          <cell r="X610">
            <v>1207</v>
          </cell>
          <cell r="Y610">
            <v>18</v>
          </cell>
          <cell r="Z610">
            <v>33</v>
          </cell>
          <cell r="AA610" t="str">
            <v>9222100.png</v>
          </cell>
          <cell r="AB610">
            <v>20</v>
          </cell>
          <cell r="AC610">
            <v>24</v>
          </cell>
          <cell r="AD610">
            <v>1141.9685794915179</v>
          </cell>
        </row>
        <row r="611">
          <cell r="A611">
            <v>9222148</v>
          </cell>
          <cell r="B611" t="str">
            <v>龙拳第1段</v>
          </cell>
          <cell r="C611" t="str">
            <v>龙拳第1段</v>
          </cell>
          <cell r="D611">
            <v>2</v>
          </cell>
          <cell r="E611">
            <v>77</v>
          </cell>
          <cell r="F611" t="str">
            <v>第48级，共造成212.3%点伤害</v>
          </cell>
          <cell r="G611">
            <v>1</v>
          </cell>
          <cell r="H611">
            <v>1</v>
          </cell>
          <cell r="I611">
            <v>48</v>
          </cell>
          <cell r="J611">
            <v>2</v>
          </cell>
          <cell r="K611">
            <v>212.3478260869565</v>
          </cell>
          <cell r="L611">
            <v>0</v>
          </cell>
          <cell r="M611">
            <v>4160</v>
          </cell>
          <cell r="N611">
            <v>346896</v>
          </cell>
          <cell r="O611">
            <v>2</v>
          </cell>
          <cell r="P611">
            <v>1</v>
          </cell>
          <cell r="Q611">
            <v>1</v>
          </cell>
          <cell r="R611">
            <v>4</v>
          </cell>
          <cell r="S611">
            <v>50</v>
          </cell>
          <cell r="T611">
            <v>143.47826086956522</v>
          </cell>
          <cell r="U611">
            <v>3942</v>
          </cell>
          <cell r="V611">
            <v>143.47826086956522</v>
          </cell>
          <cell r="W611">
            <v>88</v>
          </cell>
          <cell r="X611">
            <v>1295</v>
          </cell>
          <cell r="Y611">
            <v>18</v>
          </cell>
          <cell r="Z611">
            <v>36</v>
          </cell>
          <cell r="AA611" t="str">
            <v>9222100.png</v>
          </cell>
          <cell r="AB611">
            <v>20</v>
          </cell>
          <cell r="AC611">
            <v>24</v>
          </cell>
          <cell r="AD611">
            <v>1316.9345747439711</v>
          </cell>
        </row>
        <row r="612">
          <cell r="A612">
            <v>9222149</v>
          </cell>
          <cell r="B612" t="str">
            <v>龙拳第1段</v>
          </cell>
          <cell r="C612" t="str">
            <v>龙拳第1段</v>
          </cell>
          <cell r="D612">
            <v>2</v>
          </cell>
          <cell r="E612">
            <v>78</v>
          </cell>
          <cell r="F612" t="str">
            <v>第49级，共造成213.8%点伤害</v>
          </cell>
          <cell r="G612">
            <v>1</v>
          </cell>
          <cell r="H612">
            <v>1</v>
          </cell>
          <cell r="I612">
            <v>49</v>
          </cell>
          <cell r="J612">
            <v>2</v>
          </cell>
          <cell r="K612">
            <v>213.78260869565219</v>
          </cell>
          <cell r="L612">
            <v>0</v>
          </cell>
          <cell r="M612">
            <v>4080</v>
          </cell>
          <cell r="N612">
            <v>380418</v>
          </cell>
          <cell r="O612">
            <v>2</v>
          </cell>
          <cell r="P612">
            <v>1</v>
          </cell>
          <cell r="Q612">
            <v>1</v>
          </cell>
          <cell r="R612">
            <v>4</v>
          </cell>
          <cell r="S612">
            <v>50</v>
          </cell>
          <cell r="T612">
            <v>143.47826086956522</v>
          </cell>
          <cell r="U612">
            <v>4047</v>
          </cell>
          <cell r="V612">
            <v>143.47826086956522</v>
          </cell>
          <cell r="W612">
            <v>94</v>
          </cell>
          <cell r="X612">
            <v>1389</v>
          </cell>
          <cell r="Y612">
            <v>18</v>
          </cell>
          <cell r="Z612">
            <v>38</v>
          </cell>
          <cell r="AA612" t="str">
            <v>9222100.png</v>
          </cell>
          <cell r="AB612">
            <v>20</v>
          </cell>
          <cell r="AC612">
            <v>24</v>
          </cell>
          <cell r="AD612">
            <v>1518.4601796208933</v>
          </cell>
        </row>
        <row r="613">
          <cell r="A613">
            <v>9222150</v>
          </cell>
          <cell r="B613" t="str">
            <v>龙拳第1段</v>
          </cell>
          <cell r="C613" t="str">
            <v>龙拳第1段</v>
          </cell>
          <cell r="D613">
            <v>2</v>
          </cell>
          <cell r="E613">
            <v>80</v>
          </cell>
          <cell r="F613" t="str">
            <v>第50级，共造成215.2%点伤害</v>
          </cell>
          <cell r="G613">
            <v>1</v>
          </cell>
          <cell r="H613">
            <v>1</v>
          </cell>
          <cell r="I613">
            <v>50</v>
          </cell>
          <cell r="J613">
            <v>2</v>
          </cell>
          <cell r="K613">
            <v>215.21739130434781</v>
          </cell>
          <cell r="L613">
            <v>0</v>
          </cell>
          <cell r="M613">
            <v>4000</v>
          </cell>
          <cell r="N613">
            <v>430462</v>
          </cell>
          <cell r="O613">
            <v>2</v>
          </cell>
          <cell r="P613">
            <v>1</v>
          </cell>
          <cell r="Q613">
            <v>1</v>
          </cell>
          <cell r="R613">
            <v>4</v>
          </cell>
          <cell r="S613">
            <v>50</v>
          </cell>
          <cell r="T613">
            <v>143.47826086956522</v>
          </cell>
          <cell r="U613">
            <v>4262</v>
          </cell>
          <cell r="V613">
            <v>143.47826086956522</v>
          </cell>
          <cell r="W613">
            <v>101</v>
          </cell>
          <cell r="X613">
            <v>1490</v>
          </cell>
          <cell r="Y613">
            <v>18</v>
          </cell>
          <cell r="Z613">
            <v>41</v>
          </cell>
          <cell r="AA613" t="str">
            <v>9222100.png</v>
          </cell>
          <cell r="AB613">
            <v>20</v>
          </cell>
          <cell r="AC613">
            <v>24</v>
          </cell>
          <cell r="AD613">
            <v>1750.5461030023362</v>
          </cell>
        </row>
        <row r="614">
          <cell r="A614">
            <v>1</v>
          </cell>
          <cell r="B614" t="str">
            <v>龙拳</v>
          </cell>
          <cell r="C614" t="str">
            <v>龙拳第2段</v>
          </cell>
          <cell r="D614">
            <v>2</v>
          </cell>
          <cell r="E614">
            <v>4</v>
          </cell>
          <cell r="F614" t="str">
            <v>第0级，共造成143.5%点伤害</v>
          </cell>
          <cell r="G614">
            <v>0</v>
          </cell>
          <cell r="H614">
            <v>2</v>
          </cell>
          <cell r="I614">
            <v>0</v>
          </cell>
          <cell r="J614">
            <v>2</v>
          </cell>
          <cell r="K614">
            <v>143.47826086956522</v>
          </cell>
          <cell r="L614">
            <v>0</v>
          </cell>
          <cell r="M614">
            <v>8000</v>
          </cell>
          <cell r="N614">
            <v>0</v>
          </cell>
          <cell r="O614">
            <v>2</v>
          </cell>
          <cell r="P614">
            <v>1</v>
          </cell>
          <cell r="Q614">
            <v>1</v>
          </cell>
          <cell r="R614">
            <v>4</v>
          </cell>
          <cell r="S614">
            <v>50</v>
          </cell>
          <cell r="T614">
            <v>143.47826086956522</v>
          </cell>
          <cell r="U614">
            <v>68</v>
          </cell>
          <cell r="V614">
            <v>143.47826086956522</v>
          </cell>
          <cell r="W614">
            <v>0</v>
          </cell>
          <cell r="X614">
            <v>0</v>
          </cell>
          <cell r="Y614">
            <v>18</v>
          </cell>
          <cell r="Z614">
            <v>0</v>
          </cell>
          <cell r="AA614" t="str">
            <v>9222200.png</v>
          </cell>
          <cell r="AB614">
            <v>20</v>
          </cell>
          <cell r="AC614">
            <v>25</v>
          </cell>
          <cell r="AD614">
            <v>1.0081565217391304</v>
          </cell>
        </row>
        <row r="615">
          <cell r="A615">
            <v>9222201</v>
          </cell>
          <cell r="B615" t="str">
            <v>龙拳第2段</v>
          </cell>
          <cell r="C615" t="str">
            <v>龙拳第2段</v>
          </cell>
          <cell r="D615">
            <v>2</v>
          </cell>
          <cell r="E615">
            <v>4</v>
          </cell>
          <cell r="F615" t="str">
            <v>第1级，共造成143.5%点伤害</v>
          </cell>
          <cell r="G615">
            <v>2</v>
          </cell>
          <cell r="H615">
            <v>2</v>
          </cell>
          <cell r="I615">
            <v>1</v>
          </cell>
          <cell r="J615">
            <v>2</v>
          </cell>
          <cell r="K615">
            <v>143.47826086956522</v>
          </cell>
          <cell r="L615">
            <v>0</v>
          </cell>
          <cell r="M615">
            <v>8000</v>
          </cell>
          <cell r="N615">
            <v>272</v>
          </cell>
          <cell r="O615">
            <v>2</v>
          </cell>
          <cell r="P615">
            <v>1</v>
          </cell>
          <cell r="Q615">
            <v>1</v>
          </cell>
          <cell r="R615">
            <v>4</v>
          </cell>
          <cell r="S615">
            <v>50</v>
          </cell>
          <cell r="T615">
            <v>143.47826086956522</v>
          </cell>
          <cell r="U615">
            <v>68</v>
          </cell>
          <cell r="V615">
            <v>143.47826086956522</v>
          </cell>
          <cell r="W615">
            <v>4</v>
          </cell>
          <cell r="X615">
            <v>4</v>
          </cell>
          <cell r="Y615">
            <v>18</v>
          </cell>
          <cell r="Z615">
            <v>0</v>
          </cell>
          <cell r="AA615" t="str">
            <v>9222200.png</v>
          </cell>
          <cell r="AB615">
            <v>20</v>
          </cell>
          <cell r="AC615">
            <v>25</v>
          </cell>
          <cell r="AD615">
            <v>1.1477728782719212</v>
          </cell>
        </row>
        <row r="616">
          <cell r="A616">
            <v>9222202</v>
          </cell>
          <cell r="B616" t="str">
            <v>龙拳第2段</v>
          </cell>
          <cell r="C616" t="str">
            <v>龙拳第2段</v>
          </cell>
          <cell r="D616">
            <v>2</v>
          </cell>
          <cell r="E616">
            <v>7</v>
          </cell>
          <cell r="F616" t="str">
            <v>第2级，共造成146.3%点伤害</v>
          </cell>
          <cell r="G616">
            <v>2</v>
          </cell>
          <cell r="H616">
            <v>2</v>
          </cell>
          <cell r="I616">
            <v>2</v>
          </cell>
          <cell r="J616">
            <v>2</v>
          </cell>
          <cell r="K616">
            <v>146.34782608695653</v>
          </cell>
          <cell r="L616">
            <v>0</v>
          </cell>
          <cell r="M616">
            <v>7840</v>
          </cell>
          <cell r="N616">
            <v>344</v>
          </cell>
          <cell r="O616">
            <v>2</v>
          </cell>
          <cell r="P616">
            <v>1</v>
          </cell>
          <cell r="Q616">
            <v>1</v>
          </cell>
          <cell r="R616">
            <v>4</v>
          </cell>
          <cell r="S616">
            <v>50</v>
          </cell>
          <cell r="T616">
            <v>143.47826086956522</v>
          </cell>
          <cell r="U616">
            <v>86</v>
          </cell>
          <cell r="V616">
            <v>143.47826086956522</v>
          </cell>
          <cell r="W616">
            <v>4</v>
          </cell>
          <cell r="X616">
            <v>8</v>
          </cell>
          <cell r="Y616">
            <v>18</v>
          </cell>
          <cell r="Z616">
            <v>0</v>
          </cell>
          <cell r="AA616" t="str">
            <v>9222200.png</v>
          </cell>
          <cell r="AB616">
            <v>20</v>
          </cell>
          <cell r="AC616">
            <v>25</v>
          </cell>
          <cell r="AD616">
            <v>1.3929680561510775</v>
          </cell>
        </row>
        <row r="617">
          <cell r="A617">
            <v>9222203</v>
          </cell>
          <cell r="B617" t="str">
            <v>龙拳第2段</v>
          </cell>
          <cell r="C617" t="str">
            <v>龙拳第2段</v>
          </cell>
          <cell r="D617">
            <v>2</v>
          </cell>
          <cell r="E617">
            <v>9</v>
          </cell>
          <cell r="F617" t="str">
            <v>第3级，共造成147.8%点伤害</v>
          </cell>
          <cell r="G617">
            <v>2</v>
          </cell>
          <cell r="H617">
            <v>2</v>
          </cell>
          <cell r="I617">
            <v>3</v>
          </cell>
          <cell r="J617">
            <v>2</v>
          </cell>
          <cell r="K617">
            <v>147.78260869565219</v>
          </cell>
          <cell r="L617">
            <v>0</v>
          </cell>
          <cell r="M617">
            <v>7760</v>
          </cell>
          <cell r="N617">
            <v>392</v>
          </cell>
          <cell r="O617">
            <v>2</v>
          </cell>
          <cell r="P617">
            <v>1</v>
          </cell>
          <cell r="Q617">
            <v>1</v>
          </cell>
          <cell r="R617">
            <v>4</v>
          </cell>
          <cell r="S617">
            <v>50</v>
          </cell>
          <cell r="T617">
            <v>143.47826086956522</v>
          </cell>
          <cell r="U617">
            <v>98</v>
          </cell>
          <cell r="V617">
            <v>143.47826086956522</v>
          </cell>
          <cell r="W617">
            <v>4</v>
          </cell>
          <cell r="X617">
            <v>12</v>
          </cell>
          <cell r="Y617">
            <v>18</v>
          </cell>
          <cell r="Z617">
            <v>0</v>
          </cell>
          <cell r="AA617" t="str">
            <v>9222200.png</v>
          </cell>
          <cell r="AB617">
            <v>20</v>
          </cell>
          <cell r="AC617">
            <v>25</v>
          </cell>
          <cell r="AD617">
            <v>1.6349694391434659</v>
          </cell>
        </row>
        <row r="618">
          <cell r="A618">
            <v>9222204</v>
          </cell>
          <cell r="B618" t="str">
            <v>龙拳第2段</v>
          </cell>
          <cell r="C618" t="str">
            <v>龙拳第2段</v>
          </cell>
          <cell r="D618">
            <v>2</v>
          </cell>
          <cell r="E618">
            <v>10</v>
          </cell>
          <cell r="F618" t="str">
            <v>第4级，共造成149.2%点伤害</v>
          </cell>
          <cell r="G618">
            <v>2</v>
          </cell>
          <cell r="H618">
            <v>2</v>
          </cell>
          <cell r="I618">
            <v>4</v>
          </cell>
          <cell r="J618">
            <v>2</v>
          </cell>
          <cell r="K618">
            <v>149.21739130434781</v>
          </cell>
          <cell r="L618">
            <v>0</v>
          </cell>
          <cell r="M618">
            <v>7680</v>
          </cell>
          <cell r="N618">
            <v>520</v>
          </cell>
          <cell r="O618">
            <v>2</v>
          </cell>
          <cell r="P618">
            <v>1</v>
          </cell>
          <cell r="Q618">
            <v>1</v>
          </cell>
          <cell r="R618">
            <v>4</v>
          </cell>
          <cell r="S618">
            <v>50</v>
          </cell>
          <cell r="T618">
            <v>143.47826086956522</v>
          </cell>
          <cell r="U618">
            <v>104</v>
          </cell>
          <cell r="V618">
            <v>143.47826086956522</v>
          </cell>
          <cell r="W618">
            <v>5</v>
          </cell>
          <cell r="X618">
            <v>17</v>
          </cell>
          <cell r="Y618">
            <v>18</v>
          </cell>
          <cell r="Z618">
            <v>0</v>
          </cell>
          <cell r="AA618" t="str">
            <v>9222200.png</v>
          </cell>
          <cell r="AB618">
            <v>20</v>
          </cell>
          <cell r="AC618">
            <v>25</v>
          </cell>
          <cell r="AD618">
            <v>1.9172836465292797</v>
          </cell>
        </row>
        <row r="619">
          <cell r="A619">
            <v>9222205</v>
          </cell>
          <cell r="B619" t="str">
            <v>龙拳第2段</v>
          </cell>
          <cell r="C619" t="str">
            <v>龙拳第2段</v>
          </cell>
          <cell r="D619">
            <v>2</v>
          </cell>
          <cell r="E619">
            <v>12</v>
          </cell>
          <cell r="F619" t="str">
            <v>第5级，共造成150.7%点伤害</v>
          </cell>
          <cell r="G619">
            <v>2</v>
          </cell>
          <cell r="H619">
            <v>2</v>
          </cell>
          <cell r="I619">
            <v>5</v>
          </cell>
          <cell r="J619">
            <v>2</v>
          </cell>
          <cell r="K619">
            <v>150.65217391304347</v>
          </cell>
          <cell r="L619">
            <v>0</v>
          </cell>
          <cell r="M619">
            <v>7600</v>
          </cell>
          <cell r="N619">
            <v>580</v>
          </cell>
          <cell r="O619">
            <v>2</v>
          </cell>
          <cell r="P619">
            <v>1</v>
          </cell>
          <cell r="Q619">
            <v>1</v>
          </cell>
          <cell r="R619">
            <v>4</v>
          </cell>
          <cell r="S619">
            <v>50</v>
          </cell>
          <cell r="T619">
            <v>143.47826086956522</v>
          </cell>
          <cell r="U619">
            <v>116</v>
          </cell>
          <cell r="V619">
            <v>143.47826086956522</v>
          </cell>
          <cell r="W619">
            <v>5</v>
          </cell>
          <cell r="X619">
            <v>22</v>
          </cell>
          <cell r="Y619">
            <v>18</v>
          </cell>
          <cell r="Z619">
            <v>0</v>
          </cell>
          <cell r="AA619" t="str">
            <v>9222200.png</v>
          </cell>
          <cell r="AB619">
            <v>20</v>
          </cell>
          <cell r="AC619">
            <v>25</v>
          </cell>
          <cell r="AD619">
            <v>2.2464350200000576</v>
          </cell>
        </row>
        <row r="620">
          <cell r="A620">
            <v>9222206</v>
          </cell>
          <cell r="B620" t="str">
            <v>龙拳第2段</v>
          </cell>
          <cell r="C620" t="str">
            <v>龙拳第2段</v>
          </cell>
          <cell r="D620">
            <v>2</v>
          </cell>
          <cell r="E620">
            <v>13</v>
          </cell>
          <cell r="F620" t="str">
            <v>第6级，共造成152.1%点伤害</v>
          </cell>
          <cell r="G620">
            <v>2</v>
          </cell>
          <cell r="H620">
            <v>2</v>
          </cell>
          <cell r="I620">
            <v>6</v>
          </cell>
          <cell r="J620">
            <v>2</v>
          </cell>
          <cell r="K620">
            <v>152.08695652173913</v>
          </cell>
          <cell r="L620">
            <v>0</v>
          </cell>
          <cell r="M620">
            <v>7520</v>
          </cell>
          <cell r="N620">
            <v>610</v>
          </cell>
          <cell r="O620">
            <v>2</v>
          </cell>
          <cell r="P620">
            <v>1</v>
          </cell>
          <cell r="Q620">
            <v>1</v>
          </cell>
          <cell r="R620">
            <v>4</v>
          </cell>
          <cell r="S620">
            <v>50</v>
          </cell>
          <cell r="T620">
            <v>143.47826086956522</v>
          </cell>
          <cell r="U620">
            <v>122</v>
          </cell>
          <cell r="V620">
            <v>143.47826086956522</v>
          </cell>
          <cell r="W620">
            <v>5</v>
          </cell>
          <cell r="X620">
            <v>27</v>
          </cell>
          <cell r="Y620">
            <v>18</v>
          </cell>
          <cell r="Z620">
            <v>0</v>
          </cell>
          <cell r="AA620" t="str">
            <v>9222200.png</v>
          </cell>
          <cell r="AB620">
            <v>20</v>
          </cell>
          <cell r="AC620">
            <v>25</v>
          </cell>
          <cell r="AD620">
            <v>2.6299818283440723</v>
          </cell>
        </row>
        <row r="621">
          <cell r="A621">
            <v>9222207</v>
          </cell>
          <cell r="B621" t="str">
            <v>龙拳第2段</v>
          </cell>
          <cell r="C621" t="str">
            <v>龙拳第2段</v>
          </cell>
          <cell r="D621">
            <v>2</v>
          </cell>
          <cell r="E621">
            <v>15</v>
          </cell>
          <cell r="F621" t="str">
            <v>第7级，共造成153.5%点伤害</v>
          </cell>
          <cell r="G621">
            <v>2</v>
          </cell>
          <cell r="H621">
            <v>2</v>
          </cell>
          <cell r="I621">
            <v>7</v>
          </cell>
          <cell r="J621">
            <v>2</v>
          </cell>
          <cell r="K621">
            <v>153.52173913043478</v>
          </cell>
          <cell r="L621">
            <v>0</v>
          </cell>
          <cell r="M621">
            <v>7440</v>
          </cell>
          <cell r="N621">
            <v>670</v>
          </cell>
          <cell r="O621">
            <v>2</v>
          </cell>
          <cell r="P621">
            <v>1</v>
          </cell>
          <cell r="Q621">
            <v>1</v>
          </cell>
          <cell r="R621">
            <v>4</v>
          </cell>
          <cell r="S621">
            <v>50</v>
          </cell>
          <cell r="T621">
            <v>143.47826086956522</v>
          </cell>
          <cell r="U621">
            <v>134</v>
          </cell>
          <cell r="V621">
            <v>143.47826086956522</v>
          </cell>
          <cell r="W621">
            <v>5</v>
          </cell>
          <cell r="X621">
            <v>32</v>
          </cell>
          <cell r="Y621">
            <v>18</v>
          </cell>
          <cell r="Z621">
            <v>0</v>
          </cell>
          <cell r="AA621" t="str">
            <v>9222200.png</v>
          </cell>
          <cell r="AB621">
            <v>20</v>
          </cell>
          <cell r="AC621">
            <v>25</v>
          </cell>
          <cell r="AD621">
            <v>3.076677510253865</v>
          </cell>
        </row>
        <row r="622">
          <cell r="A622">
            <v>9222208</v>
          </cell>
          <cell r="B622" t="str">
            <v>龙拳第2段</v>
          </cell>
          <cell r="C622" t="str">
            <v>龙拳第2段</v>
          </cell>
          <cell r="D622">
            <v>2</v>
          </cell>
          <cell r="E622">
            <v>16</v>
          </cell>
          <cell r="F622" t="str">
            <v>第8级，共造成155%点伤害</v>
          </cell>
          <cell r="G622">
            <v>2</v>
          </cell>
          <cell r="H622">
            <v>2</v>
          </cell>
          <cell r="I622">
            <v>8</v>
          </cell>
          <cell r="J622">
            <v>2</v>
          </cell>
          <cell r="K622">
            <v>154.95652173913044</v>
          </cell>
          <cell r="L622">
            <v>0</v>
          </cell>
          <cell r="M622">
            <v>7360</v>
          </cell>
          <cell r="N622">
            <v>840</v>
          </cell>
          <cell r="O622">
            <v>2</v>
          </cell>
          <cell r="P622">
            <v>1</v>
          </cell>
          <cell r="Q622">
            <v>1</v>
          </cell>
          <cell r="R622">
            <v>4</v>
          </cell>
          <cell r="S622">
            <v>50</v>
          </cell>
          <cell r="T622">
            <v>143.47826086956522</v>
          </cell>
          <cell r="U622">
            <v>140</v>
          </cell>
          <cell r="V622">
            <v>143.47826086956522</v>
          </cell>
          <cell r="W622">
            <v>6</v>
          </cell>
          <cell r="X622">
            <v>38</v>
          </cell>
          <cell r="Y622">
            <v>18</v>
          </cell>
          <cell r="Z622">
            <v>0</v>
          </cell>
          <cell r="AA622" t="str">
            <v>9222200.png</v>
          </cell>
          <cell r="AB622">
            <v>20</v>
          </cell>
          <cell r="AC622">
            <v>25</v>
          </cell>
          <cell r="AD622">
            <v>3.5966567478663847</v>
          </cell>
        </row>
        <row r="623">
          <cell r="A623">
            <v>9222209</v>
          </cell>
          <cell r="B623" t="str">
            <v>龙拳第2段</v>
          </cell>
          <cell r="C623" t="str">
            <v>龙拳第2段</v>
          </cell>
          <cell r="D623">
            <v>2</v>
          </cell>
          <cell r="E623">
            <v>18</v>
          </cell>
          <cell r="F623" t="str">
            <v>第9级，共造成156.4%点伤害</v>
          </cell>
          <cell r="G623">
            <v>2</v>
          </cell>
          <cell r="H623">
            <v>2</v>
          </cell>
          <cell r="I623">
            <v>9</v>
          </cell>
          <cell r="J623">
            <v>2</v>
          </cell>
          <cell r="K623">
            <v>156.39130434782609</v>
          </cell>
          <cell r="L623">
            <v>0</v>
          </cell>
          <cell r="M623">
            <v>7280</v>
          </cell>
          <cell r="N623">
            <v>912</v>
          </cell>
          <cell r="O623">
            <v>2</v>
          </cell>
          <cell r="P623">
            <v>1</v>
          </cell>
          <cell r="Q623">
            <v>1</v>
          </cell>
          <cell r="R623">
            <v>4</v>
          </cell>
          <cell r="S623">
            <v>50</v>
          </cell>
          <cell r="T623">
            <v>143.47826086956522</v>
          </cell>
          <cell r="U623">
            <v>152</v>
          </cell>
          <cell r="V623">
            <v>143.47826086956522</v>
          </cell>
          <cell r="W623">
            <v>6</v>
          </cell>
          <cell r="X623">
            <v>44</v>
          </cell>
          <cell r="Y623">
            <v>18</v>
          </cell>
          <cell r="Z623">
            <v>0</v>
          </cell>
          <cell r="AA623" t="str">
            <v>9222200.png</v>
          </cell>
          <cell r="AB623">
            <v>20</v>
          </cell>
          <cell r="AC623">
            <v>25</v>
          </cell>
          <cell r="AD623">
            <v>4.2016501560827209</v>
          </cell>
        </row>
        <row r="624">
          <cell r="A624">
            <v>9222210</v>
          </cell>
          <cell r="B624" t="str">
            <v>龙拳第2段</v>
          </cell>
          <cell r="C624" t="str">
            <v>龙拳第2段</v>
          </cell>
          <cell r="D624">
            <v>2</v>
          </cell>
          <cell r="E624">
            <v>19</v>
          </cell>
          <cell r="F624" t="str">
            <v>第10级，共造成157.8%点伤害</v>
          </cell>
          <cell r="G624">
            <v>2</v>
          </cell>
          <cell r="H624">
            <v>2</v>
          </cell>
          <cell r="I624">
            <v>10</v>
          </cell>
          <cell r="J624">
            <v>2</v>
          </cell>
          <cell r="K624">
            <v>157.82608695652175</v>
          </cell>
          <cell r="L624">
            <v>0</v>
          </cell>
          <cell r="M624">
            <v>7200</v>
          </cell>
          <cell r="N624">
            <v>1106</v>
          </cell>
          <cell r="O624">
            <v>2</v>
          </cell>
          <cell r="P624">
            <v>1</v>
          </cell>
          <cell r="Q624">
            <v>1</v>
          </cell>
          <cell r="R624">
            <v>4</v>
          </cell>
          <cell r="S624">
            <v>50</v>
          </cell>
          <cell r="T624">
            <v>143.47826086956522</v>
          </cell>
          <cell r="U624">
            <v>158</v>
          </cell>
          <cell r="V624">
            <v>143.47826086956522</v>
          </cell>
          <cell r="W624">
            <v>7</v>
          </cell>
          <cell r="X624">
            <v>51</v>
          </cell>
          <cell r="Y624">
            <v>18</v>
          </cell>
          <cell r="Z624">
            <v>0</v>
          </cell>
          <cell r="AA624" t="str">
            <v>9222200.png</v>
          </cell>
          <cell r="AB624">
            <v>20</v>
          </cell>
          <cell r="AC624">
            <v>25</v>
          </cell>
          <cell r="AD624">
            <v>4.9052319448540587</v>
          </cell>
        </row>
        <row r="625">
          <cell r="A625">
            <v>9222211</v>
          </cell>
          <cell r="B625" t="str">
            <v>龙拳第2段</v>
          </cell>
          <cell r="C625" t="str">
            <v>龙拳第2段</v>
          </cell>
          <cell r="D625">
            <v>2</v>
          </cell>
          <cell r="E625">
            <v>21</v>
          </cell>
          <cell r="F625" t="str">
            <v>第11级，共造成159.3%点伤害</v>
          </cell>
          <cell r="G625">
            <v>2</v>
          </cell>
          <cell r="H625">
            <v>2</v>
          </cell>
          <cell r="I625">
            <v>11</v>
          </cell>
          <cell r="J625">
            <v>2</v>
          </cell>
          <cell r="K625">
            <v>159.2608695652174</v>
          </cell>
          <cell r="L625">
            <v>0</v>
          </cell>
          <cell r="M625">
            <v>7120</v>
          </cell>
          <cell r="N625">
            <v>1470</v>
          </cell>
          <cell r="O625">
            <v>2</v>
          </cell>
          <cell r="P625">
            <v>1</v>
          </cell>
          <cell r="Q625">
            <v>1</v>
          </cell>
          <cell r="R625">
            <v>4</v>
          </cell>
          <cell r="S625">
            <v>50</v>
          </cell>
          <cell r="T625">
            <v>143.47826086956522</v>
          </cell>
          <cell r="U625">
            <v>210</v>
          </cell>
          <cell r="V625">
            <v>143.47826086956522</v>
          </cell>
          <cell r="W625">
            <v>7</v>
          </cell>
          <cell r="X625">
            <v>58</v>
          </cell>
          <cell r="Y625">
            <v>18</v>
          </cell>
          <cell r="Z625">
            <v>0</v>
          </cell>
          <cell r="AA625" t="str">
            <v>9222200.png</v>
          </cell>
          <cell r="AB625">
            <v>20</v>
          </cell>
          <cell r="AC625">
            <v>25</v>
          </cell>
          <cell r="AD625">
            <v>5.7231055696356048</v>
          </cell>
        </row>
        <row r="626">
          <cell r="A626">
            <v>9222212</v>
          </cell>
          <cell r="B626" t="str">
            <v>龙拳第2段</v>
          </cell>
          <cell r="C626" t="str">
            <v>龙拳第2段</v>
          </cell>
          <cell r="D626">
            <v>2</v>
          </cell>
          <cell r="E626">
            <v>22</v>
          </cell>
          <cell r="F626" t="str">
            <v>第12级，共造成160.7%点伤害</v>
          </cell>
          <cell r="G626">
            <v>2</v>
          </cell>
          <cell r="H626">
            <v>2</v>
          </cell>
          <cell r="I626">
            <v>12</v>
          </cell>
          <cell r="J626">
            <v>2</v>
          </cell>
          <cell r="K626">
            <v>160.69565217391303</v>
          </cell>
          <cell r="L626">
            <v>0</v>
          </cell>
          <cell r="M626">
            <v>7040</v>
          </cell>
          <cell r="N626">
            <v>1912</v>
          </cell>
          <cell r="O626">
            <v>2</v>
          </cell>
          <cell r="P626">
            <v>1</v>
          </cell>
          <cell r="Q626">
            <v>1</v>
          </cell>
          <cell r="R626">
            <v>4</v>
          </cell>
          <cell r="S626">
            <v>50</v>
          </cell>
          <cell r="T626">
            <v>143.47826086956522</v>
          </cell>
          <cell r="U626">
            <v>239</v>
          </cell>
          <cell r="V626">
            <v>143.47826086956522</v>
          </cell>
          <cell r="W626">
            <v>8</v>
          </cell>
          <cell r="X626">
            <v>66</v>
          </cell>
          <cell r="Y626">
            <v>18</v>
          </cell>
          <cell r="Z626">
            <v>0</v>
          </cell>
          <cell r="AA626" t="str">
            <v>9222200.png</v>
          </cell>
          <cell r="AB626">
            <v>20</v>
          </cell>
          <cell r="AC626">
            <v>25</v>
          </cell>
          <cell r="AD626">
            <v>6.6734331419137289</v>
          </cell>
        </row>
        <row r="627">
          <cell r="A627">
            <v>9222213</v>
          </cell>
          <cell r="B627" t="str">
            <v>龙拳第2段</v>
          </cell>
          <cell r="C627" t="str">
            <v>龙拳第2段</v>
          </cell>
          <cell r="D627">
            <v>2</v>
          </cell>
          <cell r="E627">
            <v>24</v>
          </cell>
          <cell r="F627" t="str">
            <v>第13级，共造成162.1%点伤害</v>
          </cell>
          <cell r="G627">
            <v>2</v>
          </cell>
          <cell r="H627">
            <v>2</v>
          </cell>
          <cell r="I627">
            <v>13</v>
          </cell>
          <cell r="J627">
            <v>2</v>
          </cell>
          <cell r="K627">
            <v>162.13043478260869</v>
          </cell>
          <cell r="L627">
            <v>0</v>
          </cell>
          <cell r="M627">
            <v>6960</v>
          </cell>
          <cell r="N627">
            <v>2416</v>
          </cell>
          <cell r="O627">
            <v>2</v>
          </cell>
          <cell r="P627">
            <v>1</v>
          </cell>
          <cell r="Q627">
            <v>1</v>
          </cell>
          <cell r="R627">
            <v>4</v>
          </cell>
          <cell r="S627">
            <v>50</v>
          </cell>
          <cell r="T627">
            <v>143.47826086956522</v>
          </cell>
          <cell r="U627">
            <v>302</v>
          </cell>
          <cell r="V627">
            <v>143.47826086956522</v>
          </cell>
          <cell r="W627">
            <v>8</v>
          </cell>
          <cell r="X627">
            <v>74</v>
          </cell>
          <cell r="Y627">
            <v>18</v>
          </cell>
          <cell r="Z627">
            <v>0</v>
          </cell>
          <cell r="AA627" t="str">
            <v>9222200.png</v>
          </cell>
          <cell r="AB627">
            <v>20</v>
          </cell>
          <cell r="AC627">
            <v>25</v>
          </cell>
          <cell r="AD627">
            <v>7.7772152418171085</v>
          </cell>
        </row>
        <row r="628">
          <cell r="A628">
            <v>9222214</v>
          </cell>
          <cell r="B628" t="str">
            <v>龙拳第2段</v>
          </cell>
          <cell r="C628" t="str">
            <v>龙拳第2段</v>
          </cell>
          <cell r="D628">
            <v>2</v>
          </cell>
          <cell r="E628">
            <v>25</v>
          </cell>
          <cell r="F628" t="str">
            <v>第14级，共造成163.6%点伤害</v>
          </cell>
          <cell r="G628">
            <v>2</v>
          </cell>
          <cell r="H628">
            <v>2</v>
          </cell>
          <cell r="I628">
            <v>14</v>
          </cell>
          <cell r="J628">
            <v>2</v>
          </cell>
          <cell r="K628">
            <v>163.56521739130434</v>
          </cell>
          <cell r="L628">
            <v>0</v>
          </cell>
          <cell r="M628">
            <v>6880</v>
          </cell>
          <cell r="N628">
            <v>3015</v>
          </cell>
          <cell r="O628">
            <v>2</v>
          </cell>
          <cell r="P628">
            <v>1</v>
          </cell>
          <cell r="Q628">
            <v>1</v>
          </cell>
          <cell r="R628">
            <v>4</v>
          </cell>
          <cell r="S628">
            <v>50</v>
          </cell>
          <cell r="T628">
            <v>143.47826086956522</v>
          </cell>
          <cell r="U628">
            <v>335</v>
          </cell>
          <cell r="V628">
            <v>143.47826086956522</v>
          </cell>
          <cell r="W628">
            <v>9</v>
          </cell>
          <cell r="X628">
            <v>83</v>
          </cell>
          <cell r="Y628">
            <v>18</v>
          </cell>
          <cell r="Z628">
            <v>0</v>
          </cell>
          <cell r="AA628" t="str">
            <v>9222200.png</v>
          </cell>
          <cell r="AB628">
            <v>20</v>
          </cell>
          <cell r="AC628">
            <v>25</v>
          </cell>
          <cell r="AD628">
            <v>9.058728775227781</v>
          </cell>
        </row>
        <row r="629">
          <cell r="A629">
            <v>9222215</v>
          </cell>
          <cell r="B629" t="str">
            <v>龙拳第2段</v>
          </cell>
          <cell r="C629" t="str">
            <v>龙拳第2段</v>
          </cell>
          <cell r="D629">
            <v>2</v>
          </cell>
          <cell r="E629">
            <v>27</v>
          </cell>
          <cell r="F629" t="str">
            <v>第15级，共造成165%点伤害</v>
          </cell>
          <cell r="G629">
            <v>2</v>
          </cell>
          <cell r="H629">
            <v>2</v>
          </cell>
          <cell r="I629">
            <v>15</v>
          </cell>
          <cell r="J629">
            <v>2</v>
          </cell>
          <cell r="K629">
            <v>165</v>
          </cell>
          <cell r="L629">
            <v>0</v>
          </cell>
          <cell r="M629">
            <v>6800</v>
          </cell>
          <cell r="N629">
            <v>4060</v>
          </cell>
          <cell r="O629">
            <v>2</v>
          </cell>
          <cell r="P629">
            <v>1</v>
          </cell>
          <cell r="Q629">
            <v>1</v>
          </cell>
          <cell r="R629">
            <v>4</v>
          </cell>
          <cell r="S629">
            <v>50</v>
          </cell>
          <cell r="T629">
            <v>143.47826086956522</v>
          </cell>
          <cell r="U629">
            <v>406</v>
          </cell>
          <cell r="V629">
            <v>143.47826086956522</v>
          </cell>
          <cell r="W629">
            <v>10</v>
          </cell>
          <cell r="X629">
            <v>93</v>
          </cell>
          <cell r="Y629">
            <v>18</v>
          </cell>
          <cell r="Z629">
            <v>0</v>
          </cell>
          <cell r="AA629" t="str">
            <v>9222200.png</v>
          </cell>
          <cell r="AB629">
            <v>20</v>
          </cell>
          <cell r="AC629">
            <v>25</v>
          </cell>
          <cell r="AD629">
            <v>10.546031667914246</v>
          </cell>
        </row>
        <row r="630">
          <cell r="A630">
            <v>9222216</v>
          </cell>
          <cell r="B630" t="str">
            <v>龙拳第2段</v>
          </cell>
          <cell r="C630" t="str">
            <v>龙拳第2段</v>
          </cell>
          <cell r="D630">
            <v>2</v>
          </cell>
          <cell r="E630">
            <v>28</v>
          </cell>
          <cell r="F630" t="str">
            <v>第16级，共造成166.4%点伤害</v>
          </cell>
          <cell r="G630">
            <v>2</v>
          </cell>
          <cell r="H630">
            <v>2</v>
          </cell>
          <cell r="I630">
            <v>16</v>
          </cell>
          <cell r="J630">
            <v>2</v>
          </cell>
          <cell r="K630">
            <v>166.43478260869566</v>
          </cell>
          <cell r="L630">
            <v>0</v>
          </cell>
          <cell r="M630">
            <v>6720</v>
          </cell>
          <cell r="N630">
            <v>4430</v>
          </cell>
          <cell r="O630">
            <v>2</v>
          </cell>
          <cell r="P630">
            <v>1</v>
          </cell>
          <cell r="Q630">
            <v>1</v>
          </cell>
          <cell r="R630">
            <v>4</v>
          </cell>
          <cell r="S630">
            <v>50</v>
          </cell>
          <cell r="T630">
            <v>143.47826086956522</v>
          </cell>
          <cell r="U630">
            <v>443</v>
          </cell>
          <cell r="V630">
            <v>143.47826086956522</v>
          </cell>
          <cell r="W630">
            <v>10</v>
          </cell>
          <cell r="X630">
            <v>103</v>
          </cell>
          <cell r="Y630">
            <v>18</v>
          </cell>
          <cell r="Z630">
            <v>0</v>
          </cell>
          <cell r="AA630" t="str">
            <v>9222200.png</v>
          </cell>
          <cell r="AB630">
            <v>20</v>
          </cell>
          <cell r="AC630">
            <v>25</v>
          </cell>
          <cell r="AD630">
            <v>12.271544511293399</v>
          </cell>
        </row>
        <row r="631">
          <cell r="A631">
            <v>9222217</v>
          </cell>
          <cell r="B631" t="str">
            <v>龙拳第2段</v>
          </cell>
          <cell r="C631" t="str">
            <v>龙拳第2段</v>
          </cell>
          <cell r="D631">
            <v>2</v>
          </cell>
          <cell r="E631">
            <v>30</v>
          </cell>
          <cell r="F631" t="str">
            <v>第17级，共造成167.9%点伤害</v>
          </cell>
          <cell r="G631">
            <v>2</v>
          </cell>
          <cell r="H631">
            <v>2</v>
          </cell>
          <cell r="I631">
            <v>17</v>
          </cell>
          <cell r="J631">
            <v>2</v>
          </cell>
          <cell r="K631">
            <v>167.86956521739131</v>
          </cell>
          <cell r="L631">
            <v>0</v>
          </cell>
          <cell r="M631">
            <v>6640</v>
          </cell>
          <cell r="N631">
            <v>5742</v>
          </cell>
          <cell r="O631">
            <v>2</v>
          </cell>
          <cell r="P631">
            <v>1</v>
          </cell>
          <cell r="Q631">
            <v>1</v>
          </cell>
          <cell r="R631">
            <v>4</v>
          </cell>
          <cell r="S631">
            <v>50</v>
          </cell>
          <cell r="T631">
            <v>143.47826086956522</v>
          </cell>
          <cell r="U631">
            <v>522</v>
          </cell>
          <cell r="V631">
            <v>143.47826086956522</v>
          </cell>
          <cell r="W631">
            <v>11</v>
          </cell>
          <cell r="X631">
            <v>114</v>
          </cell>
          <cell r="Y631">
            <v>18</v>
          </cell>
          <cell r="Z631">
            <v>0</v>
          </cell>
          <cell r="AA631" t="str">
            <v>9222200.png</v>
          </cell>
          <cell r="AB631">
            <v>20</v>
          </cell>
          <cell r="AC631">
            <v>25</v>
          </cell>
          <cell r="AD631">
            <v>14.272720794067023</v>
          </cell>
        </row>
        <row r="632">
          <cell r="A632">
            <v>9222218</v>
          </cell>
          <cell r="B632" t="str">
            <v>龙拳第2段</v>
          </cell>
          <cell r="C632" t="str">
            <v>龙拳第2段</v>
          </cell>
          <cell r="D632">
            <v>2</v>
          </cell>
          <cell r="E632">
            <v>31</v>
          </cell>
          <cell r="F632" t="str">
            <v>第18级，共造成169.3%点伤害</v>
          </cell>
          <cell r="G632">
            <v>2</v>
          </cell>
          <cell r="H632">
            <v>2</v>
          </cell>
          <cell r="I632">
            <v>18</v>
          </cell>
          <cell r="J632">
            <v>2</v>
          </cell>
          <cell r="K632">
            <v>169.30434782608697</v>
          </cell>
          <cell r="L632">
            <v>0</v>
          </cell>
          <cell r="M632">
            <v>6560</v>
          </cell>
          <cell r="N632">
            <v>6756</v>
          </cell>
          <cell r="O632">
            <v>2</v>
          </cell>
          <cell r="P632">
            <v>1</v>
          </cell>
          <cell r="Q632">
            <v>1</v>
          </cell>
          <cell r="R632">
            <v>4</v>
          </cell>
          <cell r="S632">
            <v>50</v>
          </cell>
          <cell r="T632">
            <v>143.47826086956522</v>
          </cell>
          <cell r="U632">
            <v>563</v>
          </cell>
          <cell r="V632">
            <v>143.47826086956522</v>
          </cell>
          <cell r="W632">
            <v>12</v>
          </cell>
          <cell r="X632">
            <v>126</v>
          </cell>
          <cell r="Y632">
            <v>18</v>
          </cell>
          <cell r="Z632">
            <v>5</v>
          </cell>
          <cell r="AA632" t="str">
            <v>9222200.png</v>
          </cell>
          <cell r="AB632">
            <v>20</v>
          </cell>
          <cell r="AC632">
            <v>25</v>
          </cell>
          <cell r="AD632">
            <v>16.592819100533298</v>
          </cell>
        </row>
        <row r="633">
          <cell r="A633">
            <v>9222219</v>
          </cell>
          <cell r="B633" t="str">
            <v>龙拳第2段</v>
          </cell>
          <cell r="C633" t="str">
            <v>龙拳第2段</v>
          </cell>
          <cell r="D633">
            <v>2</v>
          </cell>
          <cell r="E633">
            <v>33</v>
          </cell>
          <cell r="F633" t="str">
            <v>第19级，共造成170.7%点伤害</v>
          </cell>
          <cell r="G633">
            <v>2</v>
          </cell>
          <cell r="H633">
            <v>2</v>
          </cell>
          <cell r="I633">
            <v>19</v>
          </cell>
          <cell r="J633">
            <v>2</v>
          </cell>
          <cell r="K633">
            <v>170.73913043478262</v>
          </cell>
          <cell r="L633">
            <v>0</v>
          </cell>
          <cell r="M633">
            <v>6480</v>
          </cell>
          <cell r="N633">
            <v>8463</v>
          </cell>
          <cell r="O633">
            <v>2</v>
          </cell>
          <cell r="P633">
            <v>1</v>
          </cell>
          <cell r="Q633">
            <v>1</v>
          </cell>
          <cell r="R633">
            <v>4</v>
          </cell>
          <cell r="S633">
            <v>50</v>
          </cell>
          <cell r="T633">
            <v>143.47826086956522</v>
          </cell>
          <cell r="U633">
            <v>651</v>
          </cell>
          <cell r="V633">
            <v>143.47826086956522</v>
          </cell>
          <cell r="W633">
            <v>13</v>
          </cell>
          <cell r="X633">
            <v>139</v>
          </cell>
          <cell r="Y633">
            <v>18</v>
          </cell>
          <cell r="Z633">
            <v>6</v>
          </cell>
          <cell r="AA633" t="str">
            <v>9222200.png</v>
          </cell>
          <cell r="AB633">
            <v>20</v>
          </cell>
          <cell r="AC633">
            <v>25</v>
          </cell>
          <cell r="AD633">
            <v>19.281792663550021</v>
          </cell>
        </row>
        <row r="634">
          <cell r="A634">
            <v>9222220</v>
          </cell>
          <cell r="B634" t="str">
            <v>龙拳第2段</v>
          </cell>
          <cell r="C634" t="str">
            <v>龙拳第2段</v>
          </cell>
          <cell r="D634">
            <v>2</v>
          </cell>
          <cell r="E634">
            <v>34</v>
          </cell>
          <cell r="F634" t="str">
            <v>第20级，共造成172.2%点伤害</v>
          </cell>
          <cell r="G634">
            <v>2</v>
          </cell>
          <cell r="H634">
            <v>2</v>
          </cell>
          <cell r="I634">
            <v>20</v>
          </cell>
          <cell r="J634">
            <v>2</v>
          </cell>
          <cell r="K634">
            <v>172.17391304347825</v>
          </cell>
          <cell r="L634">
            <v>0</v>
          </cell>
          <cell r="M634">
            <v>6400</v>
          </cell>
          <cell r="N634">
            <v>9048</v>
          </cell>
          <cell r="O634">
            <v>2</v>
          </cell>
          <cell r="P634">
            <v>1</v>
          </cell>
          <cell r="Q634">
            <v>1</v>
          </cell>
          <cell r="R634">
            <v>4</v>
          </cell>
          <cell r="S634">
            <v>50</v>
          </cell>
          <cell r="T634">
            <v>143.47826086956522</v>
          </cell>
          <cell r="U634">
            <v>696</v>
          </cell>
          <cell r="V634">
            <v>143.47826086956522</v>
          </cell>
          <cell r="W634">
            <v>13</v>
          </cell>
          <cell r="X634">
            <v>152</v>
          </cell>
          <cell r="Y634">
            <v>18</v>
          </cell>
          <cell r="Z634">
            <v>6</v>
          </cell>
          <cell r="AA634" t="str">
            <v>9222200.png</v>
          </cell>
          <cell r="AB634">
            <v>20</v>
          </cell>
          <cell r="AC634">
            <v>25</v>
          </cell>
          <cell r="AD634">
            <v>22.397313966611801</v>
          </cell>
        </row>
        <row r="635">
          <cell r="A635">
            <v>9222221</v>
          </cell>
          <cell r="B635" t="str">
            <v>龙拳第2段</v>
          </cell>
          <cell r="C635" t="str">
            <v>龙拳第2段</v>
          </cell>
          <cell r="D635">
            <v>2</v>
          </cell>
          <cell r="E635">
            <v>36</v>
          </cell>
          <cell r="F635" t="str">
            <v>第21级，共造成173.6%点伤害</v>
          </cell>
          <cell r="G635">
            <v>2</v>
          </cell>
          <cell r="H635">
            <v>2</v>
          </cell>
          <cell r="I635">
            <v>21</v>
          </cell>
          <cell r="J635">
            <v>2</v>
          </cell>
          <cell r="K635">
            <v>173.60869565217391</v>
          </cell>
          <cell r="L635">
            <v>0</v>
          </cell>
          <cell r="M635">
            <v>6320</v>
          </cell>
          <cell r="N635">
            <v>11074</v>
          </cell>
          <cell r="O635">
            <v>2</v>
          </cell>
          <cell r="P635">
            <v>1</v>
          </cell>
          <cell r="Q635">
            <v>1</v>
          </cell>
          <cell r="R635">
            <v>4</v>
          </cell>
          <cell r="S635">
            <v>50</v>
          </cell>
          <cell r="T635">
            <v>143.47826086956522</v>
          </cell>
          <cell r="U635">
            <v>791</v>
          </cell>
          <cell r="V635">
            <v>143.47826086956522</v>
          </cell>
          <cell r="W635">
            <v>14</v>
          </cell>
          <cell r="X635">
            <v>166</v>
          </cell>
          <cell r="Y635">
            <v>18</v>
          </cell>
          <cell r="Z635">
            <v>6</v>
          </cell>
          <cell r="AA635" t="str">
            <v>9222200.png</v>
          </cell>
          <cell r="AB635">
            <v>20</v>
          </cell>
          <cell r="AC635">
            <v>25</v>
          </cell>
          <cell r="AD635">
            <v>26.005954739705096</v>
          </cell>
        </row>
        <row r="636">
          <cell r="A636">
            <v>9222222</v>
          </cell>
          <cell r="B636" t="str">
            <v>龙拳第2段</v>
          </cell>
          <cell r="C636" t="str">
            <v>龙拳第2段</v>
          </cell>
          <cell r="D636">
            <v>2</v>
          </cell>
          <cell r="E636">
            <v>37</v>
          </cell>
          <cell r="F636" t="str">
            <v>第22级，共造成175%点伤害</v>
          </cell>
          <cell r="G636">
            <v>2</v>
          </cell>
          <cell r="H636">
            <v>2</v>
          </cell>
          <cell r="I636">
            <v>22</v>
          </cell>
          <cell r="J636">
            <v>2</v>
          </cell>
          <cell r="K636">
            <v>175.04347826086956</v>
          </cell>
          <cell r="L636">
            <v>0</v>
          </cell>
          <cell r="M636">
            <v>6240</v>
          </cell>
          <cell r="N636">
            <v>12615</v>
          </cell>
          <cell r="O636">
            <v>2</v>
          </cell>
          <cell r="P636">
            <v>1</v>
          </cell>
          <cell r="Q636">
            <v>1</v>
          </cell>
          <cell r="R636">
            <v>4</v>
          </cell>
          <cell r="S636">
            <v>50</v>
          </cell>
          <cell r="T636">
            <v>143.47826086956522</v>
          </cell>
          <cell r="U636">
            <v>841</v>
          </cell>
          <cell r="V636">
            <v>143.47826086956522</v>
          </cell>
          <cell r="W636">
            <v>15</v>
          </cell>
          <cell r="X636">
            <v>181</v>
          </cell>
          <cell r="Y636">
            <v>18</v>
          </cell>
          <cell r="Z636">
            <v>6</v>
          </cell>
          <cell r="AA636" t="str">
            <v>9222200.png</v>
          </cell>
          <cell r="AB636">
            <v>20</v>
          </cell>
          <cell r="AC636">
            <v>25</v>
          </cell>
          <cell r="AD636">
            <v>30.18454473848815</v>
          </cell>
        </row>
        <row r="637">
          <cell r="A637">
            <v>9222223</v>
          </cell>
          <cell r="B637" t="str">
            <v>龙拳第2段</v>
          </cell>
          <cell r="C637" t="str">
            <v>龙拳第2段</v>
          </cell>
          <cell r="D637">
            <v>2</v>
          </cell>
          <cell r="E637">
            <v>39</v>
          </cell>
          <cell r="F637" t="str">
            <v>第23级，共造成176.5%点伤害</v>
          </cell>
          <cell r="G637">
            <v>2</v>
          </cell>
          <cell r="H637">
            <v>2</v>
          </cell>
          <cell r="I637">
            <v>23</v>
          </cell>
          <cell r="J637">
            <v>2</v>
          </cell>
          <cell r="K637">
            <v>176.47826086956522</v>
          </cell>
          <cell r="L637">
            <v>0</v>
          </cell>
          <cell r="M637">
            <v>6160</v>
          </cell>
          <cell r="N637">
            <v>15104</v>
          </cell>
          <cell r="O637">
            <v>2</v>
          </cell>
          <cell r="P637">
            <v>1</v>
          </cell>
          <cell r="Q637">
            <v>1</v>
          </cell>
          <cell r="R637">
            <v>4</v>
          </cell>
          <cell r="S637">
            <v>50</v>
          </cell>
          <cell r="T637">
            <v>143.47826086956522</v>
          </cell>
          <cell r="U637">
            <v>944</v>
          </cell>
          <cell r="V637">
            <v>143.47826086956522</v>
          </cell>
          <cell r="W637">
            <v>16</v>
          </cell>
          <cell r="X637">
            <v>197</v>
          </cell>
          <cell r="Y637">
            <v>18</v>
          </cell>
          <cell r="Z637">
            <v>7</v>
          </cell>
          <cell r="AA637" t="str">
            <v>9222200.png</v>
          </cell>
          <cell r="AB637">
            <v>20</v>
          </cell>
          <cell r="AC637">
            <v>25</v>
          </cell>
          <cell r="AD637">
            <v>35.021736194394776</v>
          </cell>
        </row>
        <row r="638">
          <cell r="A638">
            <v>9222224</v>
          </cell>
          <cell r="B638" t="str">
            <v>龙拳第2段</v>
          </cell>
          <cell r="C638" t="str">
            <v>龙拳第2段</v>
          </cell>
          <cell r="D638">
            <v>2</v>
          </cell>
          <cell r="E638">
            <v>40</v>
          </cell>
          <cell r="F638" t="str">
            <v>第24级，共造成177.9%点伤害</v>
          </cell>
          <cell r="G638">
            <v>2</v>
          </cell>
          <cell r="H638">
            <v>2</v>
          </cell>
          <cell r="I638">
            <v>24</v>
          </cell>
          <cell r="J638">
            <v>2</v>
          </cell>
          <cell r="K638">
            <v>177.91304347826087</v>
          </cell>
          <cell r="L638">
            <v>0</v>
          </cell>
          <cell r="M638">
            <v>6080</v>
          </cell>
          <cell r="N638">
            <v>16966</v>
          </cell>
          <cell r="O638">
            <v>2</v>
          </cell>
          <cell r="P638">
            <v>1</v>
          </cell>
          <cell r="Q638">
            <v>1</v>
          </cell>
          <cell r="R638">
            <v>4</v>
          </cell>
          <cell r="S638">
            <v>50</v>
          </cell>
          <cell r="T638">
            <v>143.47826086956522</v>
          </cell>
          <cell r="U638">
            <v>998</v>
          </cell>
          <cell r="V638">
            <v>143.47826086956522</v>
          </cell>
          <cell r="W638">
            <v>17</v>
          </cell>
          <cell r="X638">
            <v>214</v>
          </cell>
          <cell r="Y638">
            <v>18</v>
          </cell>
          <cell r="Z638">
            <v>7</v>
          </cell>
          <cell r="AA638" t="str">
            <v>9222200.png</v>
          </cell>
          <cell r="AB638">
            <v>20</v>
          </cell>
          <cell r="AC638">
            <v>25</v>
          </cell>
          <cell r="AD638">
            <v>40.61980484160442</v>
          </cell>
        </row>
        <row r="639">
          <cell r="A639">
            <v>9222225</v>
          </cell>
          <cell r="B639" t="str">
            <v>龙拳第2段</v>
          </cell>
          <cell r="C639" t="str">
            <v>龙拳第2段</v>
          </cell>
          <cell r="D639">
            <v>2</v>
          </cell>
          <cell r="E639">
            <v>42</v>
          </cell>
          <cell r="F639" t="str">
            <v>第25级，共造成179.3%点伤害</v>
          </cell>
          <cell r="G639">
            <v>2</v>
          </cell>
          <cell r="H639">
            <v>2</v>
          </cell>
          <cell r="I639">
            <v>25</v>
          </cell>
          <cell r="J639">
            <v>2</v>
          </cell>
          <cell r="K639">
            <v>179.34782608695653</v>
          </cell>
          <cell r="L639">
            <v>0</v>
          </cell>
          <cell r="M639">
            <v>6000</v>
          </cell>
          <cell r="N639">
            <v>21090</v>
          </cell>
          <cell r="O639">
            <v>2</v>
          </cell>
          <cell r="P639">
            <v>1</v>
          </cell>
          <cell r="Q639">
            <v>1</v>
          </cell>
          <cell r="R639">
            <v>4</v>
          </cell>
          <cell r="S639">
            <v>50</v>
          </cell>
          <cell r="T639">
            <v>143.47826086956522</v>
          </cell>
          <cell r="U639">
            <v>1110</v>
          </cell>
          <cell r="V639">
            <v>143.47826086956522</v>
          </cell>
          <cell r="W639">
            <v>19</v>
          </cell>
          <cell r="X639">
            <v>233</v>
          </cell>
          <cell r="Y639">
            <v>18</v>
          </cell>
          <cell r="Z639">
            <v>8</v>
          </cell>
          <cell r="AA639" t="str">
            <v>9222200.png</v>
          </cell>
          <cell r="AB639">
            <v>20</v>
          </cell>
          <cell r="AC639">
            <v>25</v>
          </cell>
          <cell r="AD639">
            <v>47.096723042470856</v>
          </cell>
        </row>
        <row r="640">
          <cell r="A640">
            <v>9222226</v>
          </cell>
          <cell r="B640" t="str">
            <v>龙拳第2段</v>
          </cell>
          <cell r="C640" t="str">
            <v>龙拳第2段</v>
          </cell>
          <cell r="D640">
            <v>2</v>
          </cell>
          <cell r="E640">
            <v>44</v>
          </cell>
          <cell r="F640" t="str">
            <v>第26级，共造成180.8%点伤害</v>
          </cell>
          <cell r="G640">
            <v>2</v>
          </cell>
          <cell r="H640">
            <v>2</v>
          </cell>
          <cell r="I640">
            <v>26</v>
          </cell>
          <cell r="J640">
            <v>2</v>
          </cell>
          <cell r="K640">
            <v>180.78260869565219</v>
          </cell>
          <cell r="L640">
            <v>0</v>
          </cell>
          <cell r="M640">
            <v>5920</v>
          </cell>
          <cell r="N640">
            <v>24520</v>
          </cell>
          <cell r="O640">
            <v>2</v>
          </cell>
          <cell r="P640">
            <v>1</v>
          </cell>
          <cell r="Q640">
            <v>1</v>
          </cell>
          <cell r="R640">
            <v>4</v>
          </cell>
          <cell r="S640">
            <v>50</v>
          </cell>
          <cell r="T640">
            <v>143.47826086956522</v>
          </cell>
          <cell r="U640">
            <v>1226</v>
          </cell>
          <cell r="V640">
            <v>143.47826086956522</v>
          </cell>
          <cell r="W640">
            <v>20</v>
          </cell>
          <cell r="X640">
            <v>253</v>
          </cell>
          <cell r="Y640">
            <v>18</v>
          </cell>
          <cell r="Z640">
            <v>8</v>
          </cell>
          <cell r="AA640" t="str">
            <v>9222200.png</v>
          </cell>
          <cell r="AB640">
            <v>20</v>
          </cell>
          <cell r="AC640">
            <v>25</v>
          </cell>
          <cell r="AD640">
            <v>54.588545834333843</v>
          </cell>
        </row>
        <row r="641">
          <cell r="A641">
            <v>9222227</v>
          </cell>
          <cell r="B641" t="str">
            <v>龙拳第2段</v>
          </cell>
          <cell r="C641" t="str">
            <v>龙拳第2段</v>
          </cell>
          <cell r="D641">
            <v>2</v>
          </cell>
          <cell r="E641">
            <v>45</v>
          </cell>
          <cell r="F641" t="str">
            <v>第27级，共造成182.2%点伤害</v>
          </cell>
          <cell r="G641">
            <v>2</v>
          </cell>
          <cell r="H641">
            <v>2</v>
          </cell>
          <cell r="I641">
            <v>27</v>
          </cell>
          <cell r="J641">
            <v>2</v>
          </cell>
          <cell r="K641">
            <v>182.21739130434781</v>
          </cell>
          <cell r="L641">
            <v>0</v>
          </cell>
          <cell r="M641">
            <v>5840</v>
          </cell>
          <cell r="N641">
            <v>27027</v>
          </cell>
          <cell r="O641">
            <v>2</v>
          </cell>
          <cell r="P641">
            <v>1</v>
          </cell>
          <cell r="Q641">
            <v>1</v>
          </cell>
          <cell r="R641">
            <v>4</v>
          </cell>
          <cell r="S641">
            <v>50</v>
          </cell>
          <cell r="T641">
            <v>143.47826086956522</v>
          </cell>
          <cell r="U641">
            <v>1287</v>
          </cell>
          <cell r="V641">
            <v>143.47826086956522</v>
          </cell>
          <cell r="W641">
            <v>21</v>
          </cell>
          <cell r="X641">
            <v>274</v>
          </cell>
          <cell r="Y641">
            <v>18</v>
          </cell>
          <cell r="Z641">
            <v>9</v>
          </cell>
          <cell r="AA641" t="str">
            <v>9222200.png</v>
          </cell>
          <cell r="AB641">
            <v>20</v>
          </cell>
          <cell r="AC641">
            <v>25</v>
          </cell>
          <cell r="AD641">
            <v>63.25215680904472</v>
          </cell>
        </row>
        <row r="642">
          <cell r="A642">
            <v>9222228</v>
          </cell>
          <cell r="B642" t="str">
            <v>龙拳第2段</v>
          </cell>
          <cell r="C642" t="str">
            <v>龙拳第2段</v>
          </cell>
          <cell r="D642">
            <v>2</v>
          </cell>
          <cell r="E642">
            <v>47</v>
          </cell>
          <cell r="F642" t="str">
            <v>第28级，共造成183.7%点伤害</v>
          </cell>
          <cell r="G642">
            <v>2</v>
          </cell>
          <cell r="H642">
            <v>2</v>
          </cell>
          <cell r="I642">
            <v>28</v>
          </cell>
          <cell r="J642">
            <v>2</v>
          </cell>
          <cell r="K642">
            <v>183.65217391304347</v>
          </cell>
          <cell r="L642">
            <v>0</v>
          </cell>
          <cell r="M642">
            <v>5760</v>
          </cell>
          <cell r="N642">
            <v>32476</v>
          </cell>
          <cell r="O642">
            <v>2</v>
          </cell>
          <cell r="P642">
            <v>1</v>
          </cell>
          <cell r="Q642">
            <v>1</v>
          </cell>
          <cell r="R642">
            <v>4</v>
          </cell>
          <cell r="S642">
            <v>50</v>
          </cell>
          <cell r="T642">
            <v>143.47826086956522</v>
          </cell>
          <cell r="U642">
            <v>1412</v>
          </cell>
          <cell r="V642">
            <v>143.47826086956522</v>
          </cell>
          <cell r="W642">
            <v>23</v>
          </cell>
          <cell r="X642">
            <v>297</v>
          </cell>
          <cell r="Y642">
            <v>18</v>
          </cell>
          <cell r="Z642">
            <v>10</v>
          </cell>
          <cell r="AA642" t="str">
            <v>9222200.png</v>
          </cell>
          <cell r="AB642">
            <v>20</v>
          </cell>
          <cell r="AC642">
            <v>25</v>
          </cell>
          <cell r="AD642">
            <v>73.268427728345017</v>
          </cell>
        </row>
        <row r="643">
          <cell r="A643">
            <v>9222229</v>
          </cell>
          <cell r="B643" t="str">
            <v>龙拳第2段</v>
          </cell>
          <cell r="C643" t="str">
            <v>龙拳第2段</v>
          </cell>
          <cell r="D643">
            <v>2</v>
          </cell>
          <cell r="E643">
            <v>48</v>
          </cell>
          <cell r="F643" t="str">
            <v>第29级，共造成185.1%点伤害</v>
          </cell>
          <cell r="G643">
            <v>2</v>
          </cell>
          <cell r="H643">
            <v>2</v>
          </cell>
          <cell r="I643">
            <v>29</v>
          </cell>
          <cell r="J643">
            <v>2</v>
          </cell>
          <cell r="K643">
            <v>185.08695652173913</v>
          </cell>
          <cell r="L643">
            <v>0</v>
          </cell>
          <cell r="M643">
            <v>5680</v>
          </cell>
          <cell r="N643">
            <v>36925</v>
          </cell>
          <cell r="O643">
            <v>2</v>
          </cell>
          <cell r="P643">
            <v>1</v>
          </cell>
          <cell r="Q643">
            <v>1</v>
          </cell>
          <cell r="R643">
            <v>4</v>
          </cell>
          <cell r="S643">
            <v>50</v>
          </cell>
          <cell r="T643">
            <v>143.47826086956522</v>
          </cell>
          <cell r="U643">
            <v>1477</v>
          </cell>
          <cell r="V643">
            <v>143.47826086956522</v>
          </cell>
          <cell r="W643">
            <v>25</v>
          </cell>
          <cell r="X643">
            <v>322</v>
          </cell>
          <cell r="Y643">
            <v>18</v>
          </cell>
          <cell r="Z643">
            <v>10</v>
          </cell>
          <cell r="AA643" t="str">
            <v>9222200.png</v>
          </cell>
          <cell r="AB643">
            <v>20</v>
          </cell>
          <cell r="AC643">
            <v>25</v>
          </cell>
          <cell r="AD643">
            <v>84.845853806897054</v>
          </cell>
        </row>
        <row r="644">
          <cell r="A644">
            <v>9222230</v>
          </cell>
          <cell r="B644" t="str">
            <v>龙拳第2段</v>
          </cell>
          <cell r="C644" t="str">
            <v>龙拳第2段</v>
          </cell>
          <cell r="D644">
            <v>2</v>
          </cell>
          <cell r="E644">
            <v>50</v>
          </cell>
          <cell r="F644" t="str">
            <v>第30级，共造成186.5%点伤害</v>
          </cell>
          <cell r="G644">
            <v>2</v>
          </cell>
          <cell r="H644">
            <v>2</v>
          </cell>
          <cell r="I644">
            <v>30</v>
          </cell>
          <cell r="J644">
            <v>2</v>
          </cell>
          <cell r="K644">
            <v>186.52173913043478</v>
          </cell>
          <cell r="L644">
            <v>0</v>
          </cell>
          <cell r="M644">
            <v>5600</v>
          </cell>
          <cell r="N644">
            <v>41860</v>
          </cell>
          <cell r="O644">
            <v>2</v>
          </cell>
          <cell r="P644">
            <v>1</v>
          </cell>
          <cell r="Q644">
            <v>1</v>
          </cell>
          <cell r="R644">
            <v>4</v>
          </cell>
          <cell r="S644">
            <v>50</v>
          </cell>
          <cell r="T644">
            <v>143.47826086956522</v>
          </cell>
          <cell r="U644">
            <v>1610</v>
          </cell>
          <cell r="V644">
            <v>143.47826086956522</v>
          </cell>
          <cell r="W644">
            <v>26</v>
          </cell>
          <cell r="X644">
            <v>348</v>
          </cell>
          <cell r="Y644">
            <v>18</v>
          </cell>
          <cell r="Z644">
            <v>11</v>
          </cell>
          <cell r="AA644" t="str">
            <v>9222200.png</v>
          </cell>
          <cell r="AB644">
            <v>20</v>
          </cell>
          <cell r="AC644">
            <v>25</v>
          </cell>
          <cell r="AD644">
            <v>98.224735813368468</v>
          </cell>
        </row>
        <row r="645">
          <cell r="A645">
            <v>9222231</v>
          </cell>
          <cell r="B645" t="str">
            <v>龙拳第2段</v>
          </cell>
          <cell r="C645" t="str">
            <v>龙拳第2段</v>
          </cell>
          <cell r="D645">
            <v>2</v>
          </cell>
          <cell r="E645">
            <v>51</v>
          </cell>
          <cell r="F645" t="str">
            <v>第31级，共造成188%点伤害</v>
          </cell>
          <cell r="G645">
            <v>2</v>
          </cell>
          <cell r="H645">
            <v>2</v>
          </cell>
          <cell r="I645">
            <v>31</v>
          </cell>
          <cell r="J645">
            <v>2</v>
          </cell>
          <cell r="K645">
            <v>187.95652173913044</v>
          </cell>
          <cell r="L645">
            <v>0</v>
          </cell>
          <cell r="M645">
            <v>5520</v>
          </cell>
          <cell r="N645">
            <v>47012</v>
          </cell>
          <cell r="O645">
            <v>2</v>
          </cell>
          <cell r="P645">
            <v>1</v>
          </cell>
          <cell r="Q645">
            <v>1</v>
          </cell>
          <cell r="R645">
            <v>4</v>
          </cell>
          <cell r="S645">
            <v>50</v>
          </cell>
          <cell r="T645">
            <v>143.47826086956522</v>
          </cell>
          <cell r="U645">
            <v>1679</v>
          </cell>
          <cell r="V645">
            <v>143.47826086956522</v>
          </cell>
          <cell r="W645">
            <v>28</v>
          </cell>
          <cell r="X645">
            <v>376</v>
          </cell>
          <cell r="Y645">
            <v>18</v>
          </cell>
          <cell r="Z645">
            <v>12</v>
          </cell>
          <cell r="AA645" t="str">
            <v>9222200.png</v>
          </cell>
          <cell r="AB645">
            <v>20</v>
          </cell>
          <cell r="AC645">
            <v>25</v>
          </cell>
          <cell r="AD645">
            <v>113.68199072411728</v>
          </cell>
        </row>
        <row r="646">
          <cell r="A646">
            <v>9222232</v>
          </cell>
          <cell r="B646" t="str">
            <v>龙拳第2段</v>
          </cell>
          <cell r="C646" t="str">
            <v>龙拳第2段</v>
          </cell>
          <cell r="D646">
            <v>2</v>
          </cell>
          <cell r="E646">
            <v>53</v>
          </cell>
          <cell r="F646" t="str">
            <v>第32级，共造成189.4%点伤害</v>
          </cell>
          <cell r="G646">
            <v>2</v>
          </cell>
          <cell r="H646">
            <v>2</v>
          </cell>
          <cell r="I646">
            <v>32</v>
          </cell>
          <cell r="J646">
            <v>2</v>
          </cell>
          <cell r="K646">
            <v>189.39130434782609</v>
          </cell>
          <cell r="L646">
            <v>0</v>
          </cell>
          <cell r="M646">
            <v>5440</v>
          </cell>
          <cell r="N646">
            <v>54600</v>
          </cell>
          <cell r="O646">
            <v>2</v>
          </cell>
          <cell r="P646">
            <v>1</v>
          </cell>
          <cell r="Q646">
            <v>1</v>
          </cell>
          <cell r="R646">
            <v>4</v>
          </cell>
          <cell r="S646">
            <v>50</v>
          </cell>
          <cell r="T646">
            <v>143.47826086956522</v>
          </cell>
          <cell r="U646">
            <v>1820</v>
          </cell>
          <cell r="V646">
            <v>143.47826086956522</v>
          </cell>
          <cell r="W646">
            <v>30</v>
          </cell>
          <cell r="X646">
            <v>406</v>
          </cell>
          <cell r="Y646">
            <v>18</v>
          </cell>
          <cell r="Z646">
            <v>12</v>
          </cell>
          <cell r="AA646" t="str">
            <v>9222200.png</v>
          </cell>
          <cell r="AB646">
            <v>20</v>
          </cell>
          <cell r="AC646">
            <v>25</v>
          </cell>
          <cell r="AD646">
            <v>131.53668481513523</v>
          </cell>
        </row>
        <row r="647">
          <cell r="A647">
            <v>9222233</v>
          </cell>
          <cell r="B647" t="str">
            <v>龙拳第2段</v>
          </cell>
          <cell r="C647" t="str">
            <v>龙拳第2段</v>
          </cell>
          <cell r="D647">
            <v>2</v>
          </cell>
          <cell r="E647">
            <v>54</v>
          </cell>
          <cell r="F647" t="str">
            <v>第33级，共造成190.8%点伤害</v>
          </cell>
          <cell r="G647">
            <v>2</v>
          </cell>
          <cell r="H647">
            <v>2</v>
          </cell>
          <cell r="I647">
            <v>33</v>
          </cell>
          <cell r="J647">
            <v>2</v>
          </cell>
          <cell r="K647">
            <v>190.82608695652175</v>
          </cell>
          <cell r="L647">
            <v>0</v>
          </cell>
          <cell r="M647">
            <v>5360</v>
          </cell>
          <cell r="N647">
            <v>60576</v>
          </cell>
          <cell r="O647">
            <v>2</v>
          </cell>
          <cell r="P647">
            <v>1</v>
          </cell>
          <cell r="Q647">
            <v>1</v>
          </cell>
          <cell r="R647">
            <v>4</v>
          </cell>
          <cell r="S647">
            <v>50</v>
          </cell>
          <cell r="T647">
            <v>143.47826086956522</v>
          </cell>
          <cell r="U647">
            <v>1893</v>
          </cell>
          <cell r="V647">
            <v>143.47826086956522</v>
          </cell>
          <cell r="W647">
            <v>32</v>
          </cell>
          <cell r="X647">
            <v>438</v>
          </cell>
          <cell r="Y647">
            <v>18</v>
          </cell>
          <cell r="Z647">
            <v>13</v>
          </cell>
          <cell r="AA647" t="str">
            <v>9222200.png</v>
          </cell>
          <cell r="AB647">
            <v>20</v>
          </cell>
          <cell r="AC647">
            <v>25</v>
          </cell>
          <cell r="AD647">
            <v>152.15639702700037</v>
          </cell>
        </row>
        <row r="648">
          <cell r="A648">
            <v>9222234</v>
          </cell>
          <cell r="B648" t="str">
            <v>龙拳第2段</v>
          </cell>
          <cell r="C648" t="str">
            <v>龙拳第2段</v>
          </cell>
          <cell r="D648">
            <v>2</v>
          </cell>
          <cell r="E648">
            <v>56</v>
          </cell>
          <cell r="F648" t="str">
            <v>第34级，共造成192.3%点伤害</v>
          </cell>
          <cell r="G648">
            <v>2</v>
          </cell>
          <cell r="H648">
            <v>2</v>
          </cell>
          <cell r="I648">
            <v>34</v>
          </cell>
          <cell r="J648">
            <v>2</v>
          </cell>
          <cell r="K648">
            <v>192.26086956521738</v>
          </cell>
          <cell r="L648">
            <v>0</v>
          </cell>
          <cell r="M648">
            <v>5280</v>
          </cell>
          <cell r="N648">
            <v>69428</v>
          </cell>
          <cell r="O648">
            <v>2</v>
          </cell>
          <cell r="P648">
            <v>1</v>
          </cell>
          <cell r="Q648">
            <v>1</v>
          </cell>
          <cell r="R648">
            <v>4</v>
          </cell>
          <cell r="S648">
            <v>50</v>
          </cell>
          <cell r="T648">
            <v>143.47826086956522</v>
          </cell>
          <cell r="U648">
            <v>2042</v>
          </cell>
          <cell r="V648">
            <v>143.47826086956522</v>
          </cell>
          <cell r="W648">
            <v>34</v>
          </cell>
          <cell r="X648">
            <v>472</v>
          </cell>
          <cell r="Y648">
            <v>18</v>
          </cell>
          <cell r="Z648">
            <v>14</v>
          </cell>
          <cell r="AA648" t="str">
            <v>9222200.png</v>
          </cell>
          <cell r="AB648">
            <v>20</v>
          </cell>
          <cell r="AC648">
            <v>25</v>
          </cell>
          <cell r="AD648">
            <v>175.9645364496177</v>
          </cell>
        </row>
        <row r="649">
          <cell r="A649">
            <v>9222235</v>
          </cell>
          <cell r="B649" t="str">
            <v>龙拳第2段</v>
          </cell>
          <cell r="C649" t="str">
            <v>龙拳第2段</v>
          </cell>
          <cell r="D649">
            <v>2</v>
          </cell>
          <cell r="E649">
            <v>57</v>
          </cell>
          <cell r="F649" t="str">
            <v>第35级，共造成193.7%点伤害</v>
          </cell>
          <cell r="G649">
            <v>2</v>
          </cell>
          <cell r="H649">
            <v>2</v>
          </cell>
          <cell r="I649">
            <v>35</v>
          </cell>
          <cell r="J649">
            <v>2</v>
          </cell>
          <cell r="K649">
            <v>193.69565217391303</v>
          </cell>
          <cell r="L649">
            <v>0</v>
          </cell>
          <cell r="M649">
            <v>5200</v>
          </cell>
          <cell r="N649">
            <v>76284</v>
          </cell>
          <cell r="O649">
            <v>2</v>
          </cell>
          <cell r="P649">
            <v>1</v>
          </cell>
          <cell r="Q649">
            <v>1</v>
          </cell>
          <cell r="R649">
            <v>4</v>
          </cell>
          <cell r="S649">
            <v>50</v>
          </cell>
          <cell r="T649">
            <v>143.47826086956522</v>
          </cell>
          <cell r="U649">
            <v>2119</v>
          </cell>
          <cell r="V649">
            <v>143.47826086956522</v>
          </cell>
          <cell r="W649">
            <v>36</v>
          </cell>
          <cell r="X649">
            <v>508</v>
          </cell>
          <cell r="Y649">
            <v>18</v>
          </cell>
          <cell r="Z649">
            <v>15</v>
          </cell>
          <cell r="AA649" t="str">
            <v>9222200.png</v>
          </cell>
          <cell r="AB649">
            <v>20</v>
          </cell>
          <cell r="AC649">
            <v>25</v>
          </cell>
          <cell r="AD649">
            <v>203.44875615234804</v>
          </cell>
        </row>
        <row r="650">
          <cell r="A650">
            <v>9222236</v>
          </cell>
          <cell r="B650" t="str">
            <v>龙拳第2段</v>
          </cell>
          <cell r="C650" t="str">
            <v>龙拳第2段</v>
          </cell>
          <cell r="D650">
            <v>2</v>
          </cell>
          <cell r="E650">
            <v>59</v>
          </cell>
          <cell r="F650" t="str">
            <v>第36级，共造成195.1%点伤害</v>
          </cell>
          <cell r="G650">
            <v>2</v>
          </cell>
          <cell r="H650">
            <v>2</v>
          </cell>
          <cell r="I650">
            <v>36</v>
          </cell>
          <cell r="J650">
            <v>2</v>
          </cell>
          <cell r="K650">
            <v>195.13043478260869</v>
          </cell>
          <cell r="L650">
            <v>0</v>
          </cell>
          <cell r="M650">
            <v>5120</v>
          </cell>
          <cell r="N650">
            <v>88803</v>
          </cell>
          <cell r="O650">
            <v>2</v>
          </cell>
          <cell r="P650">
            <v>1</v>
          </cell>
          <cell r="Q650">
            <v>1</v>
          </cell>
          <cell r="R650">
            <v>4</v>
          </cell>
          <cell r="S650">
            <v>50</v>
          </cell>
          <cell r="T650">
            <v>143.47826086956522</v>
          </cell>
          <cell r="U650">
            <v>2277</v>
          </cell>
          <cell r="V650">
            <v>143.47826086956522</v>
          </cell>
          <cell r="W650">
            <v>39</v>
          </cell>
          <cell r="X650">
            <v>547</v>
          </cell>
          <cell r="Y650">
            <v>18</v>
          </cell>
          <cell r="Z650">
            <v>16</v>
          </cell>
          <cell r="AA650" t="str">
            <v>9222200.png</v>
          </cell>
          <cell r="AB650">
            <v>20</v>
          </cell>
          <cell r="AC650">
            <v>25</v>
          </cell>
          <cell r="AD650">
            <v>235.17062667918475</v>
          </cell>
        </row>
        <row r="651">
          <cell r="A651">
            <v>9222237</v>
          </cell>
          <cell r="B651" t="str">
            <v>龙拳第2段</v>
          </cell>
          <cell r="C651" t="str">
            <v>龙拳第2段</v>
          </cell>
          <cell r="D651">
            <v>2</v>
          </cell>
          <cell r="E651">
            <v>60</v>
          </cell>
          <cell r="F651" t="str">
            <v>第37级，共造成196.6%点伤害</v>
          </cell>
          <cell r="G651">
            <v>2</v>
          </cell>
          <cell r="H651">
            <v>2</v>
          </cell>
          <cell r="I651">
            <v>37</v>
          </cell>
          <cell r="J651">
            <v>2</v>
          </cell>
          <cell r="K651">
            <v>196.56521739130434</v>
          </cell>
          <cell r="L651">
            <v>0</v>
          </cell>
          <cell r="M651">
            <v>5040</v>
          </cell>
          <cell r="N651">
            <v>99036</v>
          </cell>
          <cell r="O651">
            <v>2</v>
          </cell>
          <cell r="P651">
            <v>1</v>
          </cell>
          <cell r="Q651">
            <v>1</v>
          </cell>
          <cell r="R651">
            <v>4</v>
          </cell>
          <cell r="S651">
            <v>50</v>
          </cell>
          <cell r="T651">
            <v>143.47826086956522</v>
          </cell>
          <cell r="U651">
            <v>2358</v>
          </cell>
          <cell r="V651">
            <v>143.47826086956522</v>
          </cell>
          <cell r="W651">
            <v>42</v>
          </cell>
          <cell r="X651">
            <v>589</v>
          </cell>
          <cell r="Y651">
            <v>18</v>
          </cell>
          <cell r="Z651">
            <v>17</v>
          </cell>
          <cell r="AA651" t="str">
            <v>9222200.png</v>
          </cell>
          <cell r="AB651">
            <v>20</v>
          </cell>
          <cell r="AC651">
            <v>25</v>
          </cell>
          <cell r="AD651">
            <v>271.77675673750724</v>
          </cell>
        </row>
        <row r="652">
          <cell r="A652">
            <v>9222238</v>
          </cell>
          <cell r="B652" t="str">
            <v>龙拳第2段</v>
          </cell>
          <cell r="C652" t="str">
            <v>龙拳第2段</v>
          </cell>
          <cell r="D652">
            <v>2</v>
          </cell>
          <cell r="E652">
            <v>62</v>
          </cell>
          <cell r="F652" t="str">
            <v>第38级，共造成198%点伤害</v>
          </cell>
          <cell r="G652">
            <v>2</v>
          </cell>
          <cell r="H652">
            <v>2</v>
          </cell>
          <cell r="I652">
            <v>38</v>
          </cell>
          <cell r="J652">
            <v>2</v>
          </cell>
          <cell r="K652">
            <v>198</v>
          </cell>
          <cell r="L652">
            <v>0</v>
          </cell>
          <cell r="M652">
            <v>4960</v>
          </cell>
          <cell r="N652">
            <v>113580</v>
          </cell>
          <cell r="O652">
            <v>2</v>
          </cell>
          <cell r="P652">
            <v>1</v>
          </cell>
          <cell r="Q652">
            <v>1</v>
          </cell>
          <cell r="R652">
            <v>4</v>
          </cell>
          <cell r="S652">
            <v>50</v>
          </cell>
          <cell r="T652">
            <v>143.47826086956522</v>
          </cell>
          <cell r="U652">
            <v>2524</v>
          </cell>
          <cell r="V652">
            <v>143.47826086956522</v>
          </cell>
          <cell r="W652">
            <v>45</v>
          </cell>
          <cell r="X652">
            <v>634</v>
          </cell>
          <cell r="Y652">
            <v>18</v>
          </cell>
          <cell r="Z652">
            <v>18</v>
          </cell>
          <cell r="AA652" t="str">
            <v>9222200.png</v>
          </cell>
          <cell r="AB652">
            <v>20</v>
          </cell>
          <cell r="AC652">
            <v>25</v>
          </cell>
          <cell r="AD652">
            <v>314.01157639078895</v>
          </cell>
        </row>
        <row r="653">
          <cell r="A653">
            <v>9222239</v>
          </cell>
          <cell r="B653" t="str">
            <v>龙拳第2段</v>
          </cell>
          <cell r="C653" t="str">
            <v>龙拳第2段</v>
          </cell>
          <cell r="D653">
            <v>2</v>
          </cell>
          <cell r="E653">
            <v>63</v>
          </cell>
          <cell r="F653" t="str">
            <v>第39级，共造成199.4%点伤害</v>
          </cell>
          <cell r="G653">
            <v>2</v>
          </cell>
          <cell r="H653">
            <v>2</v>
          </cell>
          <cell r="I653">
            <v>39</v>
          </cell>
          <cell r="J653">
            <v>2</v>
          </cell>
          <cell r="K653">
            <v>199.43478260869566</v>
          </cell>
          <cell r="L653">
            <v>0</v>
          </cell>
          <cell r="M653">
            <v>4880</v>
          </cell>
          <cell r="N653">
            <v>125232</v>
          </cell>
          <cell r="O653">
            <v>2</v>
          </cell>
          <cell r="P653">
            <v>1</v>
          </cell>
          <cell r="Q653">
            <v>1</v>
          </cell>
          <cell r="R653">
            <v>4</v>
          </cell>
          <cell r="S653">
            <v>50</v>
          </cell>
          <cell r="T653">
            <v>143.47826086956522</v>
          </cell>
          <cell r="U653">
            <v>2609</v>
          </cell>
          <cell r="V653">
            <v>143.47826086956522</v>
          </cell>
          <cell r="W653">
            <v>48</v>
          </cell>
          <cell r="X653">
            <v>682</v>
          </cell>
          <cell r="Y653">
            <v>18</v>
          </cell>
          <cell r="Z653">
            <v>20</v>
          </cell>
          <cell r="AA653" t="str">
            <v>9222200.png</v>
          </cell>
          <cell r="AB653">
            <v>20</v>
          </cell>
          <cell r="AC653">
            <v>25</v>
          </cell>
          <cell r="AD653">
            <v>362.73202994579259</v>
          </cell>
        </row>
        <row r="654">
          <cell r="A654">
            <v>9222240</v>
          </cell>
          <cell r="B654" t="str">
            <v>龙拳第2段</v>
          </cell>
          <cell r="C654" t="str">
            <v>龙拳第2段</v>
          </cell>
          <cell r="D654">
            <v>2</v>
          </cell>
          <cell r="E654">
            <v>65</v>
          </cell>
          <cell r="F654" t="str">
            <v>第40级，共造成200.9%点伤害</v>
          </cell>
          <cell r="G654">
            <v>2</v>
          </cell>
          <cell r="H654">
            <v>2</v>
          </cell>
          <cell r="I654">
            <v>40</v>
          </cell>
          <cell r="J654">
            <v>2</v>
          </cell>
          <cell r="K654">
            <v>200.86956521739131</v>
          </cell>
          <cell r="L654">
            <v>0</v>
          </cell>
          <cell r="M654">
            <v>4800</v>
          </cell>
          <cell r="N654">
            <v>141933</v>
          </cell>
          <cell r="O654">
            <v>2</v>
          </cell>
          <cell r="P654">
            <v>1</v>
          </cell>
          <cell r="Q654">
            <v>1</v>
          </cell>
          <cell r="R654">
            <v>4</v>
          </cell>
          <cell r="S654">
            <v>50</v>
          </cell>
          <cell r="T654">
            <v>143.47826086956522</v>
          </cell>
          <cell r="U654">
            <v>2783</v>
          </cell>
          <cell r="V654">
            <v>143.47826086956522</v>
          </cell>
          <cell r="W654">
            <v>51</v>
          </cell>
          <cell r="X654">
            <v>733</v>
          </cell>
          <cell r="Y654">
            <v>18</v>
          </cell>
          <cell r="Z654">
            <v>21</v>
          </cell>
          <cell r="AA654" t="str">
            <v>9222200.png</v>
          </cell>
          <cell r="AB654">
            <v>20</v>
          </cell>
          <cell r="AC654">
            <v>25</v>
          </cell>
          <cell r="AD654">
            <v>418.92446230554117</v>
          </cell>
        </row>
        <row r="655">
          <cell r="A655">
            <v>9222241</v>
          </cell>
          <cell r="B655" t="str">
            <v>龙拳第2段</v>
          </cell>
          <cell r="C655" t="str">
            <v>龙拳第2段</v>
          </cell>
          <cell r="D655">
            <v>2</v>
          </cell>
          <cell r="E655">
            <v>66</v>
          </cell>
          <cell r="F655" t="str">
            <v>第41级，共造成202.3%点伤害</v>
          </cell>
          <cell r="G655">
            <v>2</v>
          </cell>
          <cell r="H655">
            <v>2</v>
          </cell>
          <cell r="I655">
            <v>41</v>
          </cell>
          <cell r="J655">
            <v>2</v>
          </cell>
          <cell r="K655">
            <v>202.30434782608694</v>
          </cell>
          <cell r="L655">
            <v>0</v>
          </cell>
          <cell r="M655">
            <v>4720</v>
          </cell>
          <cell r="N655">
            <v>157960</v>
          </cell>
          <cell r="O655">
            <v>2</v>
          </cell>
          <cell r="P655">
            <v>1</v>
          </cell>
          <cell r="Q655">
            <v>1</v>
          </cell>
          <cell r="R655">
            <v>4</v>
          </cell>
          <cell r="S655">
            <v>50</v>
          </cell>
          <cell r="T655">
            <v>143.47826086956522</v>
          </cell>
          <cell r="U655">
            <v>2872</v>
          </cell>
          <cell r="V655">
            <v>143.47826086956522</v>
          </cell>
          <cell r="W655">
            <v>55</v>
          </cell>
          <cell r="X655">
            <v>788</v>
          </cell>
          <cell r="Y655">
            <v>18</v>
          </cell>
          <cell r="Z655">
            <v>22</v>
          </cell>
          <cell r="AA655" t="str">
            <v>9222200.png</v>
          </cell>
          <cell r="AB655">
            <v>20</v>
          </cell>
          <cell r="AC655">
            <v>25</v>
          </cell>
          <cell r="AD655">
            <v>483.72402453125903</v>
          </cell>
        </row>
        <row r="656">
          <cell r="A656">
            <v>9222242</v>
          </cell>
          <cell r="B656" t="str">
            <v>龙拳第2段</v>
          </cell>
          <cell r="C656" t="str">
            <v>龙拳第2段</v>
          </cell>
          <cell r="D656">
            <v>2</v>
          </cell>
          <cell r="E656">
            <v>68</v>
          </cell>
          <cell r="F656" t="str">
            <v>第42级，共造成203.7%点伤害</v>
          </cell>
          <cell r="G656">
            <v>2</v>
          </cell>
          <cell r="H656">
            <v>2</v>
          </cell>
          <cell r="I656">
            <v>42</v>
          </cell>
          <cell r="J656">
            <v>2</v>
          </cell>
          <cell r="K656">
            <v>203.73913043478262</v>
          </cell>
          <cell r="L656">
            <v>0</v>
          </cell>
          <cell r="M656">
            <v>4640</v>
          </cell>
          <cell r="N656">
            <v>177132</v>
          </cell>
          <cell r="O656">
            <v>2</v>
          </cell>
          <cell r="P656">
            <v>1</v>
          </cell>
          <cell r="Q656">
            <v>1</v>
          </cell>
          <cell r="R656">
            <v>4</v>
          </cell>
          <cell r="S656">
            <v>50</v>
          </cell>
          <cell r="T656">
            <v>143.47826086956522</v>
          </cell>
          <cell r="U656">
            <v>3054</v>
          </cell>
          <cell r="V656">
            <v>143.47826086956522</v>
          </cell>
          <cell r="W656">
            <v>58</v>
          </cell>
          <cell r="X656">
            <v>846</v>
          </cell>
          <cell r="Y656">
            <v>18</v>
          </cell>
          <cell r="Z656">
            <v>24</v>
          </cell>
          <cell r="AA656" t="str">
            <v>9222200.png</v>
          </cell>
          <cell r="AB656">
            <v>20</v>
          </cell>
          <cell r="AC656">
            <v>25</v>
          </cell>
          <cell r="AD656">
            <v>558.43697251115759</v>
          </cell>
        </row>
        <row r="657">
          <cell r="A657">
            <v>9222243</v>
          </cell>
          <cell r="B657" t="str">
            <v>龙拳第2段</v>
          </cell>
          <cell r="C657" t="str">
            <v>龙拳第2段</v>
          </cell>
          <cell r="D657">
            <v>2</v>
          </cell>
          <cell r="E657">
            <v>69</v>
          </cell>
          <cell r="F657" t="str">
            <v>第43级，共造成205.2%点伤害</v>
          </cell>
          <cell r="G657">
            <v>2</v>
          </cell>
          <cell r="H657">
            <v>2</v>
          </cell>
          <cell r="I657">
            <v>43</v>
          </cell>
          <cell r="J657">
            <v>2</v>
          </cell>
          <cell r="K657">
            <v>205.17391304347825</v>
          </cell>
          <cell r="L657">
            <v>0</v>
          </cell>
          <cell r="M657">
            <v>4560</v>
          </cell>
          <cell r="N657">
            <v>198261</v>
          </cell>
          <cell r="O657">
            <v>2</v>
          </cell>
          <cell r="P657">
            <v>1</v>
          </cell>
          <cell r="Q657">
            <v>1</v>
          </cell>
          <cell r="R657">
            <v>4</v>
          </cell>
          <cell r="S657">
            <v>50</v>
          </cell>
          <cell r="T657">
            <v>143.47826086956522</v>
          </cell>
          <cell r="U657">
            <v>3147</v>
          </cell>
          <cell r="V657">
            <v>143.47826086956522</v>
          </cell>
          <cell r="W657">
            <v>63</v>
          </cell>
          <cell r="X657">
            <v>909</v>
          </cell>
          <cell r="Y657">
            <v>18</v>
          </cell>
          <cell r="Z657">
            <v>26</v>
          </cell>
          <cell r="AA657" t="str">
            <v>9222200.png</v>
          </cell>
          <cell r="AB657">
            <v>20</v>
          </cell>
          <cell r="AC657">
            <v>25</v>
          </cell>
          <cell r="AD657">
            <v>644.56628787887598</v>
          </cell>
        </row>
        <row r="658">
          <cell r="A658">
            <v>9222244</v>
          </cell>
          <cell r="B658" t="str">
            <v>龙拳第2段</v>
          </cell>
          <cell r="C658" t="str">
            <v>龙拳第2段</v>
          </cell>
          <cell r="D658">
            <v>2</v>
          </cell>
          <cell r="E658">
            <v>71</v>
          </cell>
          <cell r="F658" t="str">
            <v>第44级，共造成206.6%点伤害</v>
          </cell>
          <cell r="G658">
            <v>2</v>
          </cell>
          <cell r="H658">
            <v>2</v>
          </cell>
          <cell r="I658">
            <v>44</v>
          </cell>
          <cell r="J658">
            <v>2</v>
          </cell>
          <cell r="K658">
            <v>206.60869565217391</v>
          </cell>
          <cell r="L658">
            <v>0</v>
          </cell>
          <cell r="M658">
            <v>4480</v>
          </cell>
          <cell r="N658">
            <v>223646</v>
          </cell>
          <cell r="O658">
            <v>2</v>
          </cell>
          <cell r="P658">
            <v>1</v>
          </cell>
          <cell r="Q658">
            <v>1</v>
          </cell>
          <cell r="R658">
            <v>4</v>
          </cell>
          <cell r="S658">
            <v>50</v>
          </cell>
          <cell r="T658">
            <v>143.47826086956522</v>
          </cell>
          <cell r="U658">
            <v>3338</v>
          </cell>
          <cell r="V658">
            <v>143.47826086956522</v>
          </cell>
          <cell r="W658">
            <v>67</v>
          </cell>
          <cell r="X658">
            <v>976</v>
          </cell>
          <cell r="Y658">
            <v>18</v>
          </cell>
          <cell r="Z658">
            <v>27</v>
          </cell>
          <cell r="AA658" t="str">
            <v>9222200.png</v>
          </cell>
          <cell r="AB658">
            <v>20</v>
          </cell>
          <cell r="AC658">
            <v>25</v>
          </cell>
          <cell r="AD658">
            <v>743.84111369992002</v>
          </cell>
        </row>
        <row r="659">
          <cell r="A659">
            <v>9222245</v>
          </cell>
          <cell r="B659" t="str">
            <v>龙拳第2段</v>
          </cell>
          <cell r="C659" t="str">
            <v>龙拳第2段</v>
          </cell>
          <cell r="D659">
            <v>2</v>
          </cell>
          <cell r="E659">
            <v>72</v>
          </cell>
          <cell r="F659" t="str">
            <v>第45级，共造成208%点伤害</v>
          </cell>
          <cell r="G659">
            <v>2</v>
          </cell>
          <cell r="H659">
            <v>2</v>
          </cell>
          <cell r="I659">
            <v>45</v>
          </cell>
          <cell r="J659">
            <v>2</v>
          </cell>
          <cell r="K659">
            <v>208.04347826086956</v>
          </cell>
          <cell r="L659">
            <v>0</v>
          </cell>
          <cell r="M659">
            <v>4400</v>
          </cell>
          <cell r="N659">
            <v>247320</v>
          </cell>
          <cell r="O659">
            <v>2</v>
          </cell>
          <cell r="P659">
            <v>1</v>
          </cell>
          <cell r="Q659">
            <v>1</v>
          </cell>
          <cell r="R659">
            <v>4</v>
          </cell>
          <cell r="S659">
            <v>50</v>
          </cell>
          <cell r="T659">
            <v>143.47826086956522</v>
          </cell>
          <cell r="U659">
            <v>3435</v>
          </cell>
          <cell r="V659">
            <v>143.47826086956522</v>
          </cell>
          <cell r="W659">
            <v>72</v>
          </cell>
          <cell r="X659">
            <v>1048</v>
          </cell>
          <cell r="Y659">
            <v>18</v>
          </cell>
          <cell r="Z659">
            <v>29</v>
          </cell>
          <cell r="AA659" t="str">
            <v>9222200.png</v>
          </cell>
          <cell r="AB659">
            <v>20</v>
          </cell>
          <cell r="AC659">
            <v>25</v>
          </cell>
          <cell r="AD659">
            <v>858.25057014292395</v>
          </cell>
        </row>
        <row r="660">
          <cell r="A660">
            <v>9222246</v>
          </cell>
          <cell r="B660" t="str">
            <v>龙拳第2段</v>
          </cell>
          <cell r="C660" t="str">
            <v>龙拳第2段</v>
          </cell>
          <cell r="D660">
            <v>2</v>
          </cell>
          <cell r="E660">
            <v>74</v>
          </cell>
          <cell r="F660" t="str">
            <v>第46级，共造成209.5%点伤害</v>
          </cell>
          <cell r="G660">
            <v>2</v>
          </cell>
          <cell r="H660">
            <v>2</v>
          </cell>
          <cell r="I660">
            <v>46</v>
          </cell>
          <cell r="J660">
            <v>2</v>
          </cell>
          <cell r="K660">
            <v>209.47826086956522</v>
          </cell>
          <cell r="L660">
            <v>0</v>
          </cell>
          <cell r="M660">
            <v>4320</v>
          </cell>
          <cell r="N660">
            <v>279818</v>
          </cell>
          <cell r="O660">
            <v>2</v>
          </cell>
          <cell r="P660">
            <v>1</v>
          </cell>
          <cell r="Q660">
            <v>1</v>
          </cell>
          <cell r="R660">
            <v>4</v>
          </cell>
          <cell r="S660">
            <v>50</v>
          </cell>
          <cell r="T660">
            <v>143.47826086956522</v>
          </cell>
          <cell r="U660">
            <v>3634</v>
          </cell>
          <cell r="V660">
            <v>143.47826086956522</v>
          </cell>
          <cell r="W660">
            <v>77</v>
          </cell>
          <cell r="X660">
            <v>1125</v>
          </cell>
          <cell r="Y660">
            <v>18</v>
          </cell>
          <cell r="Z660">
            <v>31</v>
          </cell>
          <cell r="AA660" t="str">
            <v>9222200.png</v>
          </cell>
          <cell r="AB660">
            <v>20</v>
          </cell>
          <cell r="AC660">
            <v>25</v>
          </cell>
          <cell r="AD660">
            <v>990.0825987408183</v>
          </cell>
        </row>
        <row r="661">
          <cell r="A661">
            <v>9222247</v>
          </cell>
          <cell r="B661" t="str">
            <v>龙拳第2段</v>
          </cell>
          <cell r="C661" t="str">
            <v>龙拳第2段</v>
          </cell>
          <cell r="D661">
            <v>2</v>
          </cell>
          <cell r="E661">
            <v>75</v>
          </cell>
          <cell r="F661" t="str">
            <v>第47级，共造成210.9%点伤害</v>
          </cell>
          <cell r="G661">
            <v>2</v>
          </cell>
          <cell r="H661">
            <v>2</v>
          </cell>
          <cell r="I661">
            <v>47</v>
          </cell>
          <cell r="J661">
            <v>2</v>
          </cell>
          <cell r="K661">
            <v>210.91304347826087</v>
          </cell>
          <cell r="L661">
            <v>0</v>
          </cell>
          <cell r="M661">
            <v>4240</v>
          </cell>
          <cell r="N661">
            <v>306270</v>
          </cell>
          <cell r="O661">
            <v>2</v>
          </cell>
          <cell r="P661">
            <v>1</v>
          </cell>
          <cell r="Q661">
            <v>1</v>
          </cell>
          <cell r="R661">
            <v>4</v>
          </cell>
          <cell r="S661">
            <v>50</v>
          </cell>
          <cell r="T661">
            <v>143.47826086956522</v>
          </cell>
          <cell r="U661">
            <v>3735</v>
          </cell>
          <cell r="V661">
            <v>143.47826086956522</v>
          </cell>
          <cell r="W661">
            <v>82</v>
          </cell>
          <cell r="X661">
            <v>1207</v>
          </cell>
          <cell r="Y661">
            <v>18</v>
          </cell>
          <cell r="Z661">
            <v>33</v>
          </cell>
          <cell r="AA661" t="str">
            <v>9222200.png</v>
          </cell>
          <cell r="AB661">
            <v>20</v>
          </cell>
          <cell r="AC661">
            <v>25</v>
          </cell>
          <cell r="AD661">
            <v>1141.9685794915179</v>
          </cell>
        </row>
        <row r="662">
          <cell r="A662">
            <v>9222248</v>
          </cell>
          <cell r="B662" t="str">
            <v>龙拳第2段</v>
          </cell>
          <cell r="C662" t="str">
            <v>龙拳第2段</v>
          </cell>
          <cell r="D662">
            <v>2</v>
          </cell>
          <cell r="E662">
            <v>77</v>
          </cell>
          <cell r="F662" t="str">
            <v>第48级，共造成212.3%点伤害</v>
          </cell>
          <cell r="G662">
            <v>2</v>
          </cell>
          <cell r="H662">
            <v>2</v>
          </cell>
          <cell r="I662">
            <v>48</v>
          </cell>
          <cell r="J662">
            <v>2</v>
          </cell>
          <cell r="K662">
            <v>212.3478260869565</v>
          </cell>
          <cell r="L662">
            <v>0</v>
          </cell>
          <cell r="M662">
            <v>4160</v>
          </cell>
          <cell r="N662">
            <v>346896</v>
          </cell>
          <cell r="O662">
            <v>2</v>
          </cell>
          <cell r="P662">
            <v>1</v>
          </cell>
          <cell r="Q662">
            <v>1</v>
          </cell>
          <cell r="R662">
            <v>4</v>
          </cell>
          <cell r="S662">
            <v>50</v>
          </cell>
          <cell r="T662">
            <v>143.47826086956522</v>
          </cell>
          <cell r="U662">
            <v>3942</v>
          </cell>
          <cell r="V662">
            <v>143.47826086956522</v>
          </cell>
          <cell r="W662">
            <v>88</v>
          </cell>
          <cell r="X662">
            <v>1295</v>
          </cell>
          <cell r="Y662">
            <v>18</v>
          </cell>
          <cell r="Z662">
            <v>36</v>
          </cell>
          <cell r="AA662" t="str">
            <v>9222200.png</v>
          </cell>
          <cell r="AB662">
            <v>20</v>
          </cell>
          <cell r="AC662">
            <v>25</v>
          </cell>
          <cell r="AD662">
            <v>1316.9345747439711</v>
          </cell>
        </row>
        <row r="663">
          <cell r="A663">
            <v>9222249</v>
          </cell>
          <cell r="B663" t="str">
            <v>龙拳第2段</v>
          </cell>
          <cell r="C663" t="str">
            <v>龙拳第2段</v>
          </cell>
          <cell r="D663">
            <v>2</v>
          </cell>
          <cell r="E663">
            <v>78</v>
          </cell>
          <cell r="F663" t="str">
            <v>第49级，共造成213.8%点伤害</v>
          </cell>
          <cell r="G663">
            <v>2</v>
          </cell>
          <cell r="H663">
            <v>2</v>
          </cell>
          <cell r="I663">
            <v>49</v>
          </cell>
          <cell r="J663">
            <v>2</v>
          </cell>
          <cell r="K663">
            <v>213.78260869565219</v>
          </cell>
          <cell r="L663">
            <v>0</v>
          </cell>
          <cell r="M663">
            <v>4080</v>
          </cell>
          <cell r="N663">
            <v>380418</v>
          </cell>
          <cell r="O663">
            <v>2</v>
          </cell>
          <cell r="P663">
            <v>1</v>
          </cell>
          <cell r="Q663">
            <v>1</v>
          </cell>
          <cell r="R663">
            <v>4</v>
          </cell>
          <cell r="S663">
            <v>50</v>
          </cell>
          <cell r="T663">
            <v>143.47826086956522</v>
          </cell>
          <cell r="U663">
            <v>4047</v>
          </cell>
          <cell r="V663">
            <v>143.47826086956522</v>
          </cell>
          <cell r="W663">
            <v>94</v>
          </cell>
          <cell r="X663">
            <v>1389</v>
          </cell>
          <cell r="Y663">
            <v>18</v>
          </cell>
          <cell r="Z663">
            <v>38</v>
          </cell>
          <cell r="AA663" t="str">
            <v>9222200.png</v>
          </cell>
          <cell r="AB663">
            <v>20</v>
          </cell>
          <cell r="AC663">
            <v>25</v>
          </cell>
          <cell r="AD663">
            <v>1518.4601796208933</v>
          </cell>
        </row>
        <row r="664">
          <cell r="A664">
            <v>9222250</v>
          </cell>
          <cell r="B664" t="str">
            <v>龙拳第2段</v>
          </cell>
          <cell r="C664" t="str">
            <v>龙拳第2段</v>
          </cell>
          <cell r="D664">
            <v>2</v>
          </cell>
          <cell r="E664">
            <v>80</v>
          </cell>
          <cell r="F664" t="str">
            <v>第50级，共造成215.2%点伤害</v>
          </cell>
          <cell r="G664">
            <v>2</v>
          </cell>
          <cell r="H664">
            <v>2</v>
          </cell>
          <cell r="I664">
            <v>50</v>
          </cell>
          <cell r="J664">
            <v>2</v>
          </cell>
          <cell r="K664">
            <v>215.21739130434781</v>
          </cell>
          <cell r="L664">
            <v>0</v>
          </cell>
          <cell r="M664">
            <v>4000</v>
          </cell>
          <cell r="N664">
            <v>430462</v>
          </cell>
          <cell r="O664">
            <v>2</v>
          </cell>
          <cell r="P664">
            <v>1</v>
          </cell>
          <cell r="Q664">
            <v>1</v>
          </cell>
          <cell r="R664">
            <v>4</v>
          </cell>
          <cell r="S664">
            <v>50</v>
          </cell>
          <cell r="T664">
            <v>143.47826086956522</v>
          </cell>
          <cell r="U664">
            <v>4262</v>
          </cell>
          <cell r="V664">
            <v>143.47826086956522</v>
          </cell>
          <cell r="W664">
            <v>101</v>
          </cell>
          <cell r="X664">
            <v>1490</v>
          </cell>
          <cell r="Y664">
            <v>18</v>
          </cell>
          <cell r="Z664">
            <v>41</v>
          </cell>
          <cell r="AA664" t="str">
            <v>9222200.png</v>
          </cell>
          <cell r="AB664">
            <v>20</v>
          </cell>
          <cell r="AC664">
            <v>25</v>
          </cell>
          <cell r="AD664">
            <v>1750.5461030023362</v>
          </cell>
        </row>
        <row r="665">
          <cell r="A665">
            <v>1</v>
          </cell>
          <cell r="B665" t="str">
            <v>龙拳</v>
          </cell>
          <cell r="C665" t="str">
            <v>龙拳第3段</v>
          </cell>
          <cell r="D665">
            <v>2</v>
          </cell>
          <cell r="E665">
            <v>4</v>
          </cell>
          <cell r="F665" t="str">
            <v>第0级，共造成143.5%点伤害</v>
          </cell>
          <cell r="G665">
            <v>0</v>
          </cell>
          <cell r="H665">
            <v>3</v>
          </cell>
          <cell r="I665">
            <v>0</v>
          </cell>
          <cell r="J665">
            <v>2</v>
          </cell>
          <cell r="K665">
            <v>143.47826086956522</v>
          </cell>
          <cell r="L665">
            <v>0</v>
          </cell>
          <cell r="M665">
            <v>8000</v>
          </cell>
          <cell r="N665">
            <v>0</v>
          </cell>
          <cell r="O665">
            <v>2</v>
          </cell>
          <cell r="P665">
            <v>1</v>
          </cell>
          <cell r="Q665">
            <v>1</v>
          </cell>
          <cell r="R665">
            <v>7</v>
          </cell>
          <cell r="S665">
            <v>50</v>
          </cell>
          <cell r="T665">
            <v>143.47826086956522</v>
          </cell>
          <cell r="U665">
            <v>68</v>
          </cell>
          <cell r="V665">
            <v>143.47826086956522</v>
          </cell>
          <cell r="W665">
            <v>0</v>
          </cell>
          <cell r="X665">
            <v>0</v>
          </cell>
          <cell r="Y665">
            <v>18</v>
          </cell>
          <cell r="Z665">
            <v>0</v>
          </cell>
          <cell r="AA665" t="str">
            <v>9222300.png</v>
          </cell>
          <cell r="AB665">
            <v>20</v>
          </cell>
          <cell r="AC665">
            <v>28</v>
          </cell>
          <cell r="AD665">
            <v>1.0081565217391304</v>
          </cell>
        </row>
        <row r="666">
          <cell r="A666">
            <v>9222301</v>
          </cell>
          <cell r="B666" t="str">
            <v>龙拳第3段</v>
          </cell>
          <cell r="C666" t="str">
            <v>龙拳第3段</v>
          </cell>
          <cell r="D666">
            <v>2</v>
          </cell>
          <cell r="E666">
            <v>4</v>
          </cell>
          <cell r="F666" t="str">
            <v>第1级，共造成143.5%点伤害</v>
          </cell>
          <cell r="G666">
            <v>3</v>
          </cell>
          <cell r="H666">
            <v>3</v>
          </cell>
          <cell r="I666">
            <v>1</v>
          </cell>
          <cell r="J666">
            <v>2</v>
          </cell>
          <cell r="K666">
            <v>143.47826086956522</v>
          </cell>
          <cell r="L666">
            <v>0</v>
          </cell>
          <cell r="M666">
            <v>8000</v>
          </cell>
          <cell r="N666">
            <v>272</v>
          </cell>
          <cell r="O666">
            <v>2</v>
          </cell>
          <cell r="P666">
            <v>1</v>
          </cell>
          <cell r="Q666">
            <v>1</v>
          </cell>
          <cell r="R666">
            <v>7</v>
          </cell>
          <cell r="S666">
            <v>50</v>
          </cell>
          <cell r="T666">
            <v>143.47826086956522</v>
          </cell>
          <cell r="U666">
            <v>68</v>
          </cell>
          <cell r="V666">
            <v>143.47826086956522</v>
          </cell>
          <cell r="W666">
            <v>4</v>
          </cell>
          <cell r="X666">
            <v>4</v>
          </cell>
          <cell r="Y666">
            <v>18</v>
          </cell>
          <cell r="Z666">
            <v>0</v>
          </cell>
          <cell r="AA666" t="str">
            <v>9222300.png</v>
          </cell>
          <cell r="AB666">
            <v>20</v>
          </cell>
          <cell r="AC666">
            <v>28</v>
          </cell>
          <cell r="AD666">
            <v>1.1477728782719212</v>
          </cell>
        </row>
        <row r="667">
          <cell r="A667">
            <v>9222302</v>
          </cell>
          <cell r="B667" t="str">
            <v>龙拳第3段</v>
          </cell>
          <cell r="C667" t="str">
            <v>龙拳第3段</v>
          </cell>
          <cell r="D667">
            <v>2</v>
          </cell>
          <cell r="E667">
            <v>10</v>
          </cell>
          <cell r="F667" t="str">
            <v>第2级，共造成146.3%点伤害</v>
          </cell>
          <cell r="G667">
            <v>3</v>
          </cell>
          <cell r="H667">
            <v>3</v>
          </cell>
          <cell r="I667">
            <v>2</v>
          </cell>
          <cell r="J667">
            <v>2</v>
          </cell>
          <cell r="K667">
            <v>146.34782608695653</v>
          </cell>
          <cell r="L667">
            <v>0</v>
          </cell>
          <cell r="M667">
            <v>7840</v>
          </cell>
          <cell r="N667">
            <v>416</v>
          </cell>
          <cell r="O667">
            <v>2</v>
          </cell>
          <cell r="P667">
            <v>1</v>
          </cell>
          <cell r="Q667">
            <v>1</v>
          </cell>
          <cell r="R667">
            <v>7</v>
          </cell>
          <cell r="S667">
            <v>50</v>
          </cell>
          <cell r="T667">
            <v>143.47826086956522</v>
          </cell>
          <cell r="U667">
            <v>104</v>
          </cell>
          <cell r="V667">
            <v>143.47826086956522</v>
          </cell>
          <cell r="W667">
            <v>4</v>
          </cell>
          <cell r="X667">
            <v>8</v>
          </cell>
          <cell r="Y667">
            <v>18</v>
          </cell>
          <cell r="Z667">
            <v>0</v>
          </cell>
          <cell r="AA667" t="str">
            <v>9222300.png</v>
          </cell>
          <cell r="AB667">
            <v>20</v>
          </cell>
          <cell r="AC667">
            <v>28</v>
          </cell>
          <cell r="AD667">
            <v>1.3929680561510775</v>
          </cell>
        </row>
        <row r="668">
          <cell r="A668">
            <v>9222303</v>
          </cell>
          <cell r="B668" t="str">
            <v>龙拳第3段</v>
          </cell>
          <cell r="C668" t="str">
            <v>龙拳第3段</v>
          </cell>
          <cell r="D668">
            <v>2</v>
          </cell>
          <cell r="E668">
            <v>11</v>
          </cell>
          <cell r="F668" t="str">
            <v>第3级，共造成147.8%点伤害</v>
          </cell>
          <cell r="G668">
            <v>3</v>
          </cell>
          <cell r="H668">
            <v>3</v>
          </cell>
          <cell r="I668">
            <v>3</v>
          </cell>
          <cell r="J668">
            <v>2</v>
          </cell>
          <cell r="K668">
            <v>147.78260869565219</v>
          </cell>
          <cell r="L668">
            <v>0</v>
          </cell>
          <cell r="M668">
            <v>7760</v>
          </cell>
          <cell r="N668">
            <v>440</v>
          </cell>
          <cell r="O668">
            <v>2</v>
          </cell>
          <cell r="P668">
            <v>1</v>
          </cell>
          <cell r="Q668">
            <v>1</v>
          </cell>
          <cell r="R668">
            <v>7</v>
          </cell>
          <cell r="S668">
            <v>50</v>
          </cell>
          <cell r="T668">
            <v>143.47826086956522</v>
          </cell>
          <cell r="U668">
            <v>110</v>
          </cell>
          <cell r="V668">
            <v>143.47826086956522</v>
          </cell>
          <cell r="W668">
            <v>4</v>
          </cell>
          <cell r="X668">
            <v>12</v>
          </cell>
          <cell r="Y668">
            <v>18</v>
          </cell>
          <cell r="Z668">
            <v>0</v>
          </cell>
          <cell r="AA668" t="str">
            <v>9222300.png</v>
          </cell>
          <cell r="AB668">
            <v>20</v>
          </cell>
          <cell r="AC668">
            <v>28</v>
          </cell>
          <cell r="AD668">
            <v>1.6349694391434659</v>
          </cell>
        </row>
        <row r="669">
          <cell r="A669">
            <v>9222304</v>
          </cell>
          <cell r="B669" t="str">
            <v>龙拳第3段</v>
          </cell>
          <cell r="C669" t="str">
            <v>龙拳第3段</v>
          </cell>
          <cell r="D669">
            <v>2</v>
          </cell>
          <cell r="E669">
            <v>13</v>
          </cell>
          <cell r="F669" t="str">
            <v>第4级，共造成149.2%点伤害</v>
          </cell>
          <cell r="G669">
            <v>3</v>
          </cell>
          <cell r="H669">
            <v>3</v>
          </cell>
          <cell r="I669">
            <v>4</v>
          </cell>
          <cell r="J669">
            <v>2</v>
          </cell>
          <cell r="K669">
            <v>149.21739130434781</v>
          </cell>
          <cell r="L669">
            <v>0</v>
          </cell>
          <cell r="M669">
            <v>7680</v>
          </cell>
          <cell r="N669">
            <v>610</v>
          </cell>
          <cell r="O669">
            <v>2</v>
          </cell>
          <cell r="P669">
            <v>1</v>
          </cell>
          <cell r="Q669">
            <v>1</v>
          </cell>
          <cell r="R669">
            <v>7</v>
          </cell>
          <cell r="S669">
            <v>50</v>
          </cell>
          <cell r="T669">
            <v>143.47826086956522</v>
          </cell>
          <cell r="U669">
            <v>122</v>
          </cell>
          <cell r="V669">
            <v>143.47826086956522</v>
          </cell>
          <cell r="W669">
            <v>5</v>
          </cell>
          <cell r="X669">
            <v>17</v>
          </cell>
          <cell r="Y669">
            <v>18</v>
          </cell>
          <cell r="Z669">
            <v>0</v>
          </cell>
          <cell r="AA669" t="str">
            <v>9222300.png</v>
          </cell>
          <cell r="AB669">
            <v>20</v>
          </cell>
          <cell r="AC669">
            <v>28</v>
          </cell>
          <cell r="AD669">
            <v>1.9172836465292797</v>
          </cell>
        </row>
        <row r="670">
          <cell r="A670">
            <v>9222305</v>
          </cell>
          <cell r="B670" t="str">
            <v>龙拳第3段</v>
          </cell>
          <cell r="C670" t="str">
            <v>龙拳第3段</v>
          </cell>
          <cell r="D670">
            <v>2</v>
          </cell>
          <cell r="E670">
            <v>14</v>
          </cell>
          <cell r="F670" t="str">
            <v>第5级，共造成150.7%点伤害</v>
          </cell>
          <cell r="G670">
            <v>3</v>
          </cell>
          <cell r="H670">
            <v>3</v>
          </cell>
          <cell r="I670">
            <v>5</v>
          </cell>
          <cell r="J670">
            <v>2</v>
          </cell>
          <cell r="K670">
            <v>150.65217391304347</v>
          </cell>
          <cell r="L670">
            <v>0</v>
          </cell>
          <cell r="M670">
            <v>7600</v>
          </cell>
          <cell r="N670">
            <v>640</v>
          </cell>
          <cell r="O670">
            <v>2</v>
          </cell>
          <cell r="P670">
            <v>1</v>
          </cell>
          <cell r="Q670">
            <v>1</v>
          </cell>
          <cell r="R670">
            <v>7</v>
          </cell>
          <cell r="S670">
            <v>50</v>
          </cell>
          <cell r="T670">
            <v>143.47826086956522</v>
          </cell>
          <cell r="U670">
            <v>128</v>
          </cell>
          <cell r="V670">
            <v>143.47826086956522</v>
          </cell>
          <cell r="W670">
            <v>5</v>
          </cell>
          <cell r="X670">
            <v>22</v>
          </cell>
          <cell r="Y670">
            <v>18</v>
          </cell>
          <cell r="Z670">
            <v>0</v>
          </cell>
          <cell r="AA670" t="str">
            <v>9222300.png</v>
          </cell>
          <cell r="AB670">
            <v>20</v>
          </cell>
          <cell r="AC670">
            <v>28</v>
          </cell>
          <cell r="AD670">
            <v>2.2464350200000576</v>
          </cell>
        </row>
        <row r="671">
          <cell r="A671">
            <v>9222306</v>
          </cell>
          <cell r="B671" t="str">
            <v>龙拳第3段</v>
          </cell>
          <cell r="C671" t="str">
            <v>龙拳第3段</v>
          </cell>
          <cell r="D671">
            <v>2</v>
          </cell>
          <cell r="E671">
            <v>16</v>
          </cell>
          <cell r="F671" t="str">
            <v>第6级，共造成152.1%点伤害</v>
          </cell>
          <cell r="G671">
            <v>3</v>
          </cell>
          <cell r="H671">
            <v>3</v>
          </cell>
          <cell r="I671">
            <v>6</v>
          </cell>
          <cell r="J671">
            <v>2</v>
          </cell>
          <cell r="K671">
            <v>152.08695652173913</v>
          </cell>
          <cell r="L671">
            <v>0</v>
          </cell>
          <cell r="M671">
            <v>7520</v>
          </cell>
          <cell r="N671">
            <v>700</v>
          </cell>
          <cell r="O671">
            <v>2</v>
          </cell>
          <cell r="P671">
            <v>1</v>
          </cell>
          <cell r="Q671">
            <v>1</v>
          </cell>
          <cell r="R671">
            <v>7</v>
          </cell>
          <cell r="S671">
            <v>50</v>
          </cell>
          <cell r="T671">
            <v>143.47826086956522</v>
          </cell>
          <cell r="U671">
            <v>140</v>
          </cell>
          <cell r="V671">
            <v>143.47826086956522</v>
          </cell>
          <cell r="W671">
            <v>5</v>
          </cell>
          <cell r="X671">
            <v>27</v>
          </cell>
          <cell r="Y671">
            <v>18</v>
          </cell>
          <cell r="Z671">
            <v>0</v>
          </cell>
          <cell r="AA671" t="str">
            <v>9222300.png</v>
          </cell>
          <cell r="AB671">
            <v>20</v>
          </cell>
          <cell r="AC671">
            <v>28</v>
          </cell>
          <cell r="AD671">
            <v>2.6299818283440723</v>
          </cell>
        </row>
        <row r="672">
          <cell r="A672">
            <v>9222307</v>
          </cell>
          <cell r="B672" t="str">
            <v>龙拳第3段</v>
          </cell>
          <cell r="C672" t="str">
            <v>龙拳第3段</v>
          </cell>
          <cell r="D672">
            <v>2</v>
          </cell>
          <cell r="E672">
            <v>17</v>
          </cell>
          <cell r="F672" t="str">
            <v>第7级，共造成153.5%点伤害</v>
          </cell>
          <cell r="G672">
            <v>3</v>
          </cell>
          <cell r="H672">
            <v>3</v>
          </cell>
          <cell r="I672">
            <v>7</v>
          </cell>
          <cell r="J672">
            <v>2</v>
          </cell>
          <cell r="K672">
            <v>153.52173913043478</v>
          </cell>
          <cell r="L672">
            <v>0</v>
          </cell>
          <cell r="M672">
            <v>7440</v>
          </cell>
          <cell r="N672">
            <v>730</v>
          </cell>
          <cell r="O672">
            <v>2</v>
          </cell>
          <cell r="P672">
            <v>1</v>
          </cell>
          <cell r="Q672">
            <v>1</v>
          </cell>
          <cell r="R672">
            <v>7</v>
          </cell>
          <cell r="S672">
            <v>50</v>
          </cell>
          <cell r="T672">
            <v>143.47826086956522</v>
          </cell>
          <cell r="U672">
            <v>146</v>
          </cell>
          <cell r="V672">
            <v>143.47826086956522</v>
          </cell>
          <cell r="W672">
            <v>5</v>
          </cell>
          <cell r="X672">
            <v>32</v>
          </cell>
          <cell r="Y672">
            <v>18</v>
          </cell>
          <cell r="Z672">
            <v>0</v>
          </cell>
          <cell r="AA672" t="str">
            <v>9222300.png</v>
          </cell>
          <cell r="AB672">
            <v>20</v>
          </cell>
          <cell r="AC672">
            <v>28</v>
          </cell>
          <cell r="AD672">
            <v>3.076677510253865</v>
          </cell>
        </row>
        <row r="673">
          <cell r="A673">
            <v>9222308</v>
          </cell>
          <cell r="B673" t="str">
            <v>龙拳第3段</v>
          </cell>
          <cell r="C673" t="str">
            <v>龙拳第3段</v>
          </cell>
          <cell r="D673">
            <v>2</v>
          </cell>
          <cell r="E673">
            <v>19</v>
          </cell>
          <cell r="F673" t="str">
            <v>第8级，共造成155%点伤害</v>
          </cell>
          <cell r="G673">
            <v>3</v>
          </cell>
          <cell r="H673">
            <v>3</v>
          </cell>
          <cell r="I673">
            <v>8</v>
          </cell>
          <cell r="J673">
            <v>2</v>
          </cell>
          <cell r="K673">
            <v>154.95652173913044</v>
          </cell>
          <cell r="L673">
            <v>0</v>
          </cell>
          <cell r="M673">
            <v>7360</v>
          </cell>
          <cell r="N673">
            <v>948</v>
          </cell>
          <cell r="O673">
            <v>2</v>
          </cell>
          <cell r="P673">
            <v>1</v>
          </cell>
          <cell r="Q673">
            <v>1</v>
          </cell>
          <cell r="R673">
            <v>7</v>
          </cell>
          <cell r="S673">
            <v>50</v>
          </cell>
          <cell r="T673">
            <v>143.47826086956522</v>
          </cell>
          <cell r="U673">
            <v>158</v>
          </cell>
          <cell r="V673">
            <v>143.47826086956522</v>
          </cell>
          <cell r="W673">
            <v>6</v>
          </cell>
          <cell r="X673">
            <v>38</v>
          </cell>
          <cell r="Y673">
            <v>18</v>
          </cell>
          <cell r="Z673">
            <v>0</v>
          </cell>
          <cell r="AA673" t="str">
            <v>9222300.png</v>
          </cell>
          <cell r="AB673">
            <v>20</v>
          </cell>
          <cell r="AC673">
            <v>28</v>
          </cell>
          <cell r="AD673">
            <v>3.5966567478663847</v>
          </cell>
        </row>
        <row r="674">
          <cell r="A674">
            <v>9222309</v>
          </cell>
          <cell r="B674" t="str">
            <v>龙拳第3段</v>
          </cell>
          <cell r="C674" t="str">
            <v>龙拳第3段</v>
          </cell>
          <cell r="D674">
            <v>2</v>
          </cell>
          <cell r="E674">
            <v>20</v>
          </cell>
          <cell r="F674" t="str">
            <v>第9级，共造成156.4%点伤害</v>
          </cell>
          <cell r="G674">
            <v>3</v>
          </cell>
          <cell r="H674">
            <v>3</v>
          </cell>
          <cell r="I674">
            <v>9</v>
          </cell>
          <cell r="J674">
            <v>2</v>
          </cell>
          <cell r="K674">
            <v>156.39130434782609</v>
          </cell>
          <cell r="L674">
            <v>0</v>
          </cell>
          <cell r="M674">
            <v>7280</v>
          </cell>
          <cell r="N674">
            <v>1092</v>
          </cell>
          <cell r="O674">
            <v>2</v>
          </cell>
          <cell r="P674">
            <v>1</v>
          </cell>
          <cell r="Q674">
            <v>1</v>
          </cell>
          <cell r="R674">
            <v>7</v>
          </cell>
          <cell r="S674">
            <v>50</v>
          </cell>
          <cell r="T674">
            <v>143.47826086956522</v>
          </cell>
          <cell r="U674">
            <v>182</v>
          </cell>
          <cell r="V674">
            <v>143.47826086956522</v>
          </cell>
          <cell r="W674">
            <v>6</v>
          </cell>
          <cell r="X674">
            <v>44</v>
          </cell>
          <cell r="Y674">
            <v>18</v>
          </cell>
          <cell r="Z674">
            <v>0</v>
          </cell>
          <cell r="AA674" t="str">
            <v>9222300.png</v>
          </cell>
          <cell r="AB674">
            <v>20</v>
          </cell>
          <cell r="AC674">
            <v>28</v>
          </cell>
          <cell r="AD674">
            <v>4.2016501560827209</v>
          </cell>
        </row>
        <row r="675">
          <cell r="A675">
            <v>9222310</v>
          </cell>
          <cell r="B675" t="str">
            <v>龙拳第3段</v>
          </cell>
          <cell r="C675" t="str">
            <v>龙拳第3段</v>
          </cell>
          <cell r="D675">
            <v>2</v>
          </cell>
          <cell r="E675">
            <v>22</v>
          </cell>
          <cell r="F675" t="str">
            <v>第10级，共造成157.8%点伤害</v>
          </cell>
          <cell r="G675">
            <v>3</v>
          </cell>
          <cell r="H675">
            <v>3</v>
          </cell>
          <cell r="I675">
            <v>10</v>
          </cell>
          <cell r="J675">
            <v>2</v>
          </cell>
          <cell r="K675">
            <v>157.82608695652175</v>
          </cell>
          <cell r="L675">
            <v>0</v>
          </cell>
          <cell r="M675">
            <v>7200</v>
          </cell>
          <cell r="N675">
            <v>1673</v>
          </cell>
          <cell r="O675">
            <v>2</v>
          </cell>
          <cell r="P675">
            <v>1</v>
          </cell>
          <cell r="Q675">
            <v>1</v>
          </cell>
          <cell r="R675">
            <v>7</v>
          </cell>
          <cell r="S675">
            <v>50</v>
          </cell>
          <cell r="T675">
            <v>143.47826086956522</v>
          </cell>
          <cell r="U675">
            <v>239</v>
          </cell>
          <cell r="V675">
            <v>143.47826086956522</v>
          </cell>
          <cell r="W675">
            <v>7</v>
          </cell>
          <cell r="X675">
            <v>51</v>
          </cell>
          <cell r="Y675">
            <v>18</v>
          </cell>
          <cell r="Z675">
            <v>0</v>
          </cell>
          <cell r="AA675" t="str">
            <v>9222300.png</v>
          </cell>
          <cell r="AB675">
            <v>20</v>
          </cell>
          <cell r="AC675">
            <v>28</v>
          </cell>
          <cell r="AD675">
            <v>4.9052319448540587</v>
          </cell>
        </row>
        <row r="676">
          <cell r="A676">
            <v>9222311</v>
          </cell>
          <cell r="B676" t="str">
            <v>龙拳第3段</v>
          </cell>
          <cell r="C676" t="str">
            <v>龙拳第3段</v>
          </cell>
          <cell r="D676">
            <v>2</v>
          </cell>
          <cell r="E676">
            <v>23</v>
          </cell>
          <cell r="F676" t="str">
            <v>第11级，共造成159.3%点伤害</v>
          </cell>
          <cell r="G676">
            <v>3</v>
          </cell>
          <cell r="H676">
            <v>3</v>
          </cell>
          <cell r="I676">
            <v>11</v>
          </cell>
          <cell r="J676">
            <v>2</v>
          </cell>
          <cell r="K676">
            <v>159.2608695652174</v>
          </cell>
          <cell r="L676">
            <v>0</v>
          </cell>
          <cell r="M676">
            <v>7120</v>
          </cell>
          <cell r="N676">
            <v>1890</v>
          </cell>
          <cell r="O676">
            <v>2</v>
          </cell>
          <cell r="P676">
            <v>1</v>
          </cell>
          <cell r="Q676">
            <v>1</v>
          </cell>
          <cell r="R676">
            <v>7</v>
          </cell>
          <cell r="S676">
            <v>50</v>
          </cell>
          <cell r="T676">
            <v>143.47826086956522</v>
          </cell>
          <cell r="U676">
            <v>270</v>
          </cell>
          <cell r="V676">
            <v>143.47826086956522</v>
          </cell>
          <cell r="W676">
            <v>7</v>
          </cell>
          <cell r="X676">
            <v>58</v>
          </cell>
          <cell r="Y676">
            <v>18</v>
          </cell>
          <cell r="Z676">
            <v>0</v>
          </cell>
          <cell r="AA676" t="str">
            <v>9222300.png</v>
          </cell>
          <cell r="AB676">
            <v>20</v>
          </cell>
          <cell r="AC676">
            <v>28</v>
          </cell>
          <cell r="AD676">
            <v>5.7231055696356048</v>
          </cell>
        </row>
        <row r="677">
          <cell r="A677">
            <v>9222312</v>
          </cell>
          <cell r="B677" t="str">
            <v>龙拳第3段</v>
          </cell>
          <cell r="C677" t="str">
            <v>龙拳第3段</v>
          </cell>
          <cell r="D677">
            <v>2</v>
          </cell>
          <cell r="E677">
            <v>25</v>
          </cell>
          <cell r="F677" t="str">
            <v>第12级，共造成160.7%点伤害</v>
          </cell>
          <cell r="G677">
            <v>3</v>
          </cell>
          <cell r="H677">
            <v>3</v>
          </cell>
          <cell r="I677">
            <v>12</v>
          </cell>
          <cell r="J677">
            <v>2</v>
          </cell>
          <cell r="K677">
            <v>160.69565217391303</v>
          </cell>
          <cell r="L677">
            <v>0</v>
          </cell>
          <cell r="M677">
            <v>7040</v>
          </cell>
          <cell r="N677">
            <v>2680</v>
          </cell>
          <cell r="O677">
            <v>2</v>
          </cell>
          <cell r="P677">
            <v>1</v>
          </cell>
          <cell r="Q677">
            <v>1</v>
          </cell>
          <cell r="R677">
            <v>7</v>
          </cell>
          <cell r="S677">
            <v>50</v>
          </cell>
          <cell r="T677">
            <v>143.47826086956522</v>
          </cell>
          <cell r="U677">
            <v>335</v>
          </cell>
          <cell r="V677">
            <v>143.47826086956522</v>
          </cell>
          <cell r="W677">
            <v>8</v>
          </cell>
          <cell r="X677">
            <v>66</v>
          </cell>
          <cell r="Y677">
            <v>18</v>
          </cell>
          <cell r="Z677">
            <v>0</v>
          </cell>
          <cell r="AA677" t="str">
            <v>9222300.png</v>
          </cell>
          <cell r="AB677">
            <v>20</v>
          </cell>
          <cell r="AC677">
            <v>28</v>
          </cell>
          <cell r="AD677">
            <v>6.6734331419137289</v>
          </cell>
        </row>
        <row r="678">
          <cell r="A678">
            <v>9222313</v>
          </cell>
          <cell r="B678" t="str">
            <v>龙拳第3段</v>
          </cell>
          <cell r="C678" t="str">
            <v>龙拳第3段</v>
          </cell>
          <cell r="D678">
            <v>2</v>
          </cell>
          <cell r="E678">
            <v>26</v>
          </cell>
          <cell r="F678" t="str">
            <v>第13级，共造成162.1%点伤害</v>
          </cell>
          <cell r="G678">
            <v>3</v>
          </cell>
          <cell r="H678">
            <v>3</v>
          </cell>
          <cell r="I678">
            <v>13</v>
          </cell>
          <cell r="J678">
            <v>2</v>
          </cell>
          <cell r="K678">
            <v>162.13043478260869</v>
          </cell>
          <cell r="L678">
            <v>0</v>
          </cell>
          <cell r="M678">
            <v>6960</v>
          </cell>
          <cell r="N678">
            <v>2960</v>
          </cell>
          <cell r="O678">
            <v>2</v>
          </cell>
          <cell r="P678">
            <v>1</v>
          </cell>
          <cell r="Q678">
            <v>1</v>
          </cell>
          <cell r="R678">
            <v>7</v>
          </cell>
          <cell r="S678">
            <v>50</v>
          </cell>
          <cell r="T678">
            <v>143.47826086956522</v>
          </cell>
          <cell r="U678">
            <v>370</v>
          </cell>
          <cell r="V678">
            <v>143.47826086956522</v>
          </cell>
          <cell r="W678">
            <v>8</v>
          </cell>
          <cell r="X678">
            <v>74</v>
          </cell>
          <cell r="Y678">
            <v>18</v>
          </cell>
          <cell r="Z678">
            <v>0</v>
          </cell>
          <cell r="AA678" t="str">
            <v>9222300.png</v>
          </cell>
          <cell r="AB678">
            <v>20</v>
          </cell>
          <cell r="AC678">
            <v>28</v>
          </cell>
          <cell r="AD678">
            <v>7.7772152418171085</v>
          </cell>
        </row>
        <row r="679">
          <cell r="A679">
            <v>9222314</v>
          </cell>
          <cell r="B679" t="str">
            <v>龙拳第3段</v>
          </cell>
          <cell r="C679" t="str">
            <v>龙拳第3段</v>
          </cell>
          <cell r="D679">
            <v>2</v>
          </cell>
          <cell r="E679">
            <v>27</v>
          </cell>
          <cell r="F679" t="str">
            <v>第14级，共造成163.6%点伤害</v>
          </cell>
          <cell r="G679">
            <v>3</v>
          </cell>
          <cell r="H679">
            <v>3</v>
          </cell>
          <cell r="I679">
            <v>14</v>
          </cell>
          <cell r="J679">
            <v>2</v>
          </cell>
          <cell r="K679">
            <v>163.56521739130434</v>
          </cell>
          <cell r="L679">
            <v>0</v>
          </cell>
          <cell r="M679">
            <v>6880</v>
          </cell>
          <cell r="N679">
            <v>3654</v>
          </cell>
          <cell r="O679">
            <v>2</v>
          </cell>
          <cell r="P679">
            <v>1</v>
          </cell>
          <cell r="Q679">
            <v>1</v>
          </cell>
          <cell r="R679">
            <v>7</v>
          </cell>
          <cell r="S679">
            <v>50</v>
          </cell>
          <cell r="T679">
            <v>143.47826086956522</v>
          </cell>
          <cell r="U679">
            <v>406</v>
          </cell>
          <cell r="V679">
            <v>143.47826086956522</v>
          </cell>
          <cell r="W679">
            <v>9</v>
          </cell>
          <cell r="X679">
            <v>83</v>
          </cell>
          <cell r="Y679">
            <v>18</v>
          </cell>
          <cell r="Z679">
            <v>0</v>
          </cell>
          <cell r="AA679" t="str">
            <v>9222300.png</v>
          </cell>
          <cell r="AB679">
            <v>20</v>
          </cell>
          <cell r="AC679">
            <v>28</v>
          </cell>
          <cell r="AD679">
            <v>9.058728775227781</v>
          </cell>
        </row>
        <row r="680">
          <cell r="A680">
            <v>9222315</v>
          </cell>
          <cell r="B680" t="str">
            <v>龙拳第3段</v>
          </cell>
          <cell r="C680" t="str">
            <v>龙拳第3段</v>
          </cell>
          <cell r="D680">
            <v>2</v>
          </cell>
          <cell r="E680">
            <v>29</v>
          </cell>
          <cell r="F680" t="str">
            <v>第15级，共造成165%点伤害</v>
          </cell>
          <cell r="G680">
            <v>3</v>
          </cell>
          <cell r="H680">
            <v>3</v>
          </cell>
          <cell r="I680">
            <v>15</v>
          </cell>
          <cell r="J680">
            <v>2</v>
          </cell>
          <cell r="K680">
            <v>165</v>
          </cell>
          <cell r="L680">
            <v>0</v>
          </cell>
          <cell r="M680">
            <v>6800</v>
          </cell>
          <cell r="N680">
            <v>4820</v>
          </cell>
          <cell r="O680">
            <v>2</v>
          </cell>
          <cell r="P680">
            <v>1</v>
          </cell>
          <cell r="Q680">
            <v>1</v>
          </cell>
          <cell r="R680">
            <v>7</v>
          </cell>
          <cell r="S680">
            <v>50</v>
          </cell>
          <cell r="T680">
            <v>143.47826086956522</v>
          </cell>
          <cell r="U680">
            <v>482</v>
          </cell>
          <cell r="V680">
            <v>143.47826086956522</v>
          </cell>
          <cell r="W680">
            <v>10</v>
          </cell>
          <cell r="X680">
            <v>93</v>
          </cell>
          <cell r="Y680">
            <v>18</v>
          </cell>
          <cell r="Z680">
            <v>0</v>
          </cell>
          <cell r="AA680" t="str">
            <v>9222300.png</v>
          </cell>
          <cell r="AB680">
            <v>20</v>
          </cell>
          <cell r="AC680">
            <v>28</v>
          </cell>
          <cell r="AD680">
            <v>10.546031667914246</v>
          </cell>
        </row>
        <row r="681">
          <cell r="A681">
            <v>9222316</v>
          </cell>
          <cell r="B681" t="str">
            <v>龙拳第3段</v>
          </cell>
          <cell r="C681" t="str">
            <v>龙拳第3段</v>
          </cell>
          <cell r="D681">
            <v>2</v>
          </cell>
          <cell r="E681">
            <v>30</v>
          </cell>
          <cell r="F681" t="str">
            <v>第16级，共造成166.4%点伤害</v>
          </cell>
          <cell r="G681">
            <v>3</v>
          </cell>
          <cell r="H681">
            <v>3</v>
          </cell>
          <cell r="I681">
            <v>16</v>
          </cell>
          <cell r="J681">
            <v>2</v>
          </cell>
          <cell r="K681">
            <v>166.43478260869566</v>
          </cell>
          <cell r="L681">
            <v>0</v>
          </cell>
          <cell r="M681">
            <v>6720</v>
          </cell>
          <cell r="N681">
            <v>5220</v>
          </cell>
          <cell r="O681">
            <v>2</v>
          </cell>
          <cell r="P681">
            <v>1</v>
          </cell>
          <cell r="Q681">
            <v>1</v>
          </cell>
          <cell r="R681">
            <v>7</v>
          </cell>
          <cell r="S681">
            <v>50</v>
          </cell>
          <cell r="T681">
            <v>143.47826086956522</v>
          </cell>
          <cell r="U681">
            <v>522</v>
          </cell>
          <cell r="V681">
            <v>143.47826086956522</v>
          </cell>
          <cell r="W681">
            <v>10</v>
          </cell>
          <cell r="X681">
            <v>103</v>
          </cell>
          <cell r="Y681">
            <v>18</v>
          </cell>
          <cell r="Z681">
            <v>0</v>
          </cell>
          <cell r="AA681" t="str">
            <v>9222300.png</v>
          </cell>
          <cell r="AB681">
            <v>20</v>
          </cell>
          <cell r="AC681">
            <v>28</v>
          </cell>
          <cell r="AD681">
            <v>12.271544511293399</v>
          </cell>
        </row>
        <row r="682">
          <cell r="A682">
            <v>9222317</v>
          </cell>
          <cell r="B682" t="str">
            <v>龙拳第3段</v>
          </cell>
          <cell r="C682" t="str">
            <v>龙拳第3段</v>
          </cell>
          <cell r="D682">
            <v>2</v>
          </cell>
          <cell r="E682">
            <v>32</v>
          </cell>
          <cell r="F682" t="str">
            <v>第17级，共造成167.9%点伤害</v>
          </cell>
          <cell r="G682">
            <v>3</v>
          </cell>
          <cell r="H682">
            <v>3</v>
          </cell>
          <cell r="I682">
            <v>17</v>
          </cell>
          <cell r="J682">
            <v>2</v>
          </cell>
          <cell r="K682">
            <v>167.86956521739131</v>
          </cell>
          <cell r="L682">
            <v>0</v>
          </cell>
          <cell r="M682">
            <v>6640</v>
          </cell>
          <cell r="N682">
            <v>6666</v>
          </cell>
          <cell r="O682">
            <v>2</v>
          </cell>
          <cell r="P682">
            <v>1</v>
          </cell>
          <cell r="Q682">
            <v>1</v>
          </cell>
          <cell r="R682">
            <v>7</v>
          </cell>
          <cell r="S682">
            <v>50</v>
          </cell>
          <cell r="T682">
            <v>143.47826086956522</v>
          </cell>
          <cell r="U682">
            <v>606</v>
          </cell>
          <cell r="V682">
            <v>143.47826086956522</v>
          </cell>
          <cell r="W682">
            <v>11</v>
          </cell>
          <cell r="X682">
            <v>114</v>
          </cell>
          <cell r="Y682">
            <v>18</v>
          </cell>
          <cell r="Z682">
            <v>0</v>
          </cell>
          <cell r="AA682" t="str">
            <v>9222300.png</v>
          </cell>
          <cell r="AB682">
            <v>20</v>
          </cell>
          <cell r="AC682">
            <v>28</v>
          </cell>
          <cell r="AD682">
            <v>14.272720794067023</v>
          </cell>
        </row>
        <row r="683">
          <cell r="A683">
            <v>9222318</v>
          </cell>
          <cell r="B683" t="str">
            <v>龙拳第3段</v>
          </cell>
          <cell r="C683" t="str">
            <v>龙拳第3段</v>
          </cell>
          <cell r="D683">
            <v>2</v>
          </cell>
          <cell r="E683">
            <v>33</v>
          </cell>
          <cell r="F683" t="str">
            <v>第18级，共造成169.3%点伤害</v>
          </cell>
          <cell r="G683">
            <v>3</v>
          </cell>
          <cell r="H683">
            <v>3</v>
          </cell>
          <cell r="I683">
            <v>18</v>
          </cell>
          <cell r="J683">
            <v>2</v>
          </cell>
          <cell r="K683">
            <v>169.30434782608697</v>
          </cell>
          <cell r="L683">
            <v>0</v>
          </cell>
          <cell r="M683">
            <v>6560</v>
          </cell>
          <cell r="N683">
            <v>7812</v>
          </cell>
          <cell r="O683">
            <v>2</v>
          </cell>
          <cell r="P683">
            <v>1</v>
          </cell>
          <cell r="Q683">
            <v>1</v>
          </cell>
          <cell r="R683">
            <v>7</v>
          </cell>
          <cell r="S683">
            <v>50</v>
          </cell>
          <cell r="T683">
            <v>143.47826086956522</v>
          </cell>
          <cell r="U683">
            <v>651</v>
          </cell>
          <cell r="V683">
            <v>143.47826086956522</v>
          </cell>
          <cell r="W683">
            <v>12</v>
          </cell>
          <cell r="X683">
            <v>126</v>
          </cell>
          <cell r="Y683">
            <v>18</v>
          </cell>
          <cell r="Z683">
            <v>5</v>
          </cell>
          <cell r="AA683" t="str">
            <v>9222300.png</v>
          </cell>
          <cell r="AB683">
            <v>20</v>
          </cell>
          <cell r="AC683">
            <v>28</v>
          </cell>
          <cell r="AD683">
            <v>16.592819100533298</v>
          </cell>
        </row>
        <row r="684">
          <cell r="A684">
            <v>9222319</v>
          </cell>
          <cell r="B684" t="str">
            <v>龙拳第3段</v>
          </cell>
          <cell r="C684" t="str">
            <v>龙拳第3段</v>
          </cell>
          <cell r="D684">
            <v>2</v>
          </cell>
          <cell r="E684">
            <v>35</v>
          </cell>
          <cell r="F684" t="str">
            <v>第19级，共造成170.7%点伤害</v>
          </cell>
          <cell r="G684">
            <v>3</v>
          </cell>
          <cell r="H684">
            <v>3</v>
          </cell>
          <cell r="I684">
            <v>19</v>
          </cell>
          <cell r="J684">
            <v>2</v>
          </cell>
          <cell r="K684">
            <v>170.73913043478262</v>
          </cell>
          <cell r="L684">
            <v>0</v>
          </cell>
          <cell r="M684">
            <v>6480</v>
          </cell>
          <cell r="N684">
            <v>9659</v>
          </cell>
          <cell r="O684">
            <v>2</v>
          </cell>
          <cell r="P684">
            <v>1</v>
          </cell>
          <cell r="Q684">
            <v>1</v>
          </cell>
          <cell r="R684">
            <v>7</v>
          </cell>
          <cell r="S684">
            <v>50</v>
          </cell>
          <cell r="T684">
            <v>143.47826086956522</v>
          </cell>
          <cell r="U684">
            <v>743</v>
          </cell>
          <cell r="V684">
            <v>143.47826086956522</v>
          </cell>
          <cell r="W684">
            <v>13</v>
          </cell>
          <cell r="X684">
            <v>139</v>
          </cell>
          <cell r="Y684">
            <v>18</v>
          </cell>
          <cell r="Z684">
            <v>6</v>
          </cell>
          <cell r="AA684" t="str">
            <v>9222300.png</v>
          </cell>
          <cell r="AB684">
            <v>20</v>
          </cell>
          <cell r="AC684">
            <v>28</v>
          </cell>
          <cell r="AD684">
            <v>19.281792663550021</v>
          </cell>
        </row>
        <row r="685">
          <cell r="A685">
            <v>9222320</v>
          </cell>
          <cell r="B685" t="str">
            <v>龙拳第3段</v>
          </cell>
          <cell r="C685" t="str">
            <v>龙拳第3段</v>
          </cell>
          <cell r="D685">
            <v>2</v>
          </cell>
          <cell r="E685">
            <v>36</v>
          </cell>
          <cell r="F685" t="str">
            <v>第20级，共造成172.2%点伤害</v>
          </cell>
          <cell r="G685">
            <v>3</v>
          </cell>
          <cell r="H685">
            <v>3</v>
          </cell>
          <cell r="I685">
            <v>20</v>
          </cell>
          <cell r="J685">
            <v>2</v>
          </cell>
          <cell r="K685">
            <v>172.17391304347825</v>
          </cell>
          <cell r="L685">
            <v>0</v>
          </cell>
          <cell r="M685">
            <v>6400</v>
          </cell>
          <cell r="N685">
            <v>10283</v>
          </cell>
          <cell r="O685">
            <v>2</v>
          </cell>
          <cell r="P685">
            <v>1</v>
          </cell>
          <cell r="Q685">
            <v>1</v>
          </cell>
          <cell r="R685">
            <v>7</v>
          </cell>
          <cell r="S685">
            <v>50</v>
          </cell>
          <cell r="T685">
            <v>143.47826086956522</v>
          </cell>
          <cell r="U685">
            <v>791</v>
          </cell>
          <cell r="V685">
            <v>143.47826086956522</v>
          </cell>
          <cell r="W685">
            <v>13</v>
          </cell>
          <cell r="X685">
            <v>152</v>
          </cell>
          <cell r="Y685">
            <v>18</v>
          </cell>
          <cell r="Z685">
            <v>6</v>
          </cell>
          <cell r="AA685" t="str">
            <v>9222300.png</v>
          </cell>
          <cell r="AB685">
            <v>20</v>
          </cell>
          <cell r="AC685">
            <v>28</v>
          </cell>
          <cell r="AD685">
            <v>22.397313966611801</v>
          </cell>
        </row>
        <row r="686">
          <cell r="A686">
            <v>9222321</v>
          </cell>
          <cell r="B686" t="str">
            <v>龙拳第3段</v>
          </cell>
          <cell r="C686" t="str">
            <v>龙拳第3段</v>
          </cell>
          <cell r="D686">
            <v>2</v>
          </cell>
          <cell r="E686">
            <v>38</v>
          </cell>
          <cell r="F686" t="str">
            <v>第21级，共造成173.6%点伤害</v>
          </cell>
          <cell r="G686">
            <v>3</v>
          </cell>
          <cell r="H686">
            <v>3</v>
          </cell>
          <cell r="I686">
            <v>21</v>
          </cell>
          <cell r="J686">
            <v>2</v>
          </cell>
          <cell r="K686">
            <v>173.60869565217391</v>
          </cell>
          <cell r="L686">
            <v>0</v>
          </cell>
          <cell r="M686">
            <v>6320</v>
          </cell>
          <cell r="N686">
            <v>12488</v>
          </cell>
          <cell r="O686">
            <v>2</v>
          </cell>
          <cell r="P686">
            <v>1</v>
          </cell>
          <cell r="Q686">
            <v>1</v>
          </cell>
          <cell r="R686">
            <v>7</v>
          </cell>
          <cell r="S686">
            <v>50</v>
          </cell>
          <cell r="T686">
            <v>143.47826086956522</v>
          </cell>
          <cell r="U686">
            <v>892</v>
          </cell>
          <cell r="V686">
            <v>143.47826086956522</v>
          </cell>
          <cell r="W686">
            <v>14</v>
          </cell>
          <cell r="X686">
            <v>166</v>
          </cell>
          <cell r="Y686">
            <v>18</v>
          </cell>
          <cell r="Z686">
            <v>6</v>
          </cell>
          <cell r="AA686" t="str">
            <v>9222300.png</v>
          </cell>
          <cell r="AB686">
            <v>20</v>
          </cell>
          <cell r="AC686">
            <v>28</v>
          </cell>
          <cell r="AD686">
            <v>26.005954739705096</v>
          </cell>
        </row>
        <row r="687">
          <cell r="A687">
            <v>9222322</v>
          </cell>
          <cell r="B687" t="str">
            <v>龙拳第3段</v>
          </cell>
          <cell r="C687" t="str">
            <v>龙拳第3段</v>
          </cell>
          <cell r="D687">
            <v>2</v>
          </cell>
          <cell r="E687">
            <v>39</v>
          </cell>
          <cell r="F687" t="str">
            <v>第22级，共造成175%点伤害</v>
          </cell>
          <cell r="G687">
            <v>3</v>
          </cell>
          <cell r="H687">
            <v>3</v>
          </cell>
          <cell r="I687">
            <v>22</v>
          </cell>
          <cell r="J687">
            <v>2</v>
          </cell>
          <cell r="K687">
            <v>175.04347826086956</v>
          </cell>
          <cell r="L687">
            <v>0</v>
          </cell>
          <cell r="M687">
            <v>6240</v>
          </cell>
          <cell r="N687">
            <v>14160</v>
          </cell>
          <cell r="O687">
            <v>2</v>
          </cell>
          <cell r="P687">
            <v>1</v>
          </cell>
          <cell r="Q687">
            <v>1</v>
          </cell>
          <cell r="R687">
            <v>7</v>
          </cell>
          <cell r="S687">
            <v>50</v>
          </cell>
          <cell r="T687">
            <v>143.47826086956522</v>
          </cell>
          <cell r="U687">
            <v>944</v>
          </cell>
          <cell r="V687">
            <v>143.47826086956522</v>
          </cell>
          <cell r="W687">
            <v>15</v>
          </cell>
          <cell r="X687">
            <v>181</v>
          </cell>
          <cell r="Y687">
            <v>18</v>
          </cell>
          <cell r="Z687">
            <v>6</v>
          </cell>
          <cell r="AA687" t="str">
            <v>9222300.png</v>
          </cell>
          <cell r="AB687">
            <v>20</v>
          </cell>
          <cell r="AC687">
            <v>28</v>
          </cell>
          <cell r="AD687">
            <v>30.18454473848815</v>
          </cell>
        </row>
        <row r="688">
          <cell r="A688">
            <v>9222323</v>
          </cell>
          <cell r="B688" t="str">
            <v>龙拳第3段</v>
          </cell>
          <cell r="C688" t="str">
            <v>龙拳第3段</v>
          </cell>
          <cell r="D688">
            <v>2</v>
          </cell>
          <cell r="E688">
            <v>41</v>
          </cell>
          <cell r="F688" t="str">
            <v>第23级，共造成176.5%点伤害</v>
          </cell>
          <cell r="G688">
            <v>3</v>
          </cell>
          <cell r="H688">
            <v>3</v>
          </cell>
          <cell r="I688">
            <v>23</v>
          </cell>
          <cell r="J688">
            <v>2</v>
          </cell>
          <cell r="K688">
            <v>176.47826086956522</v>
          </cell>
          <cell r="L688">
            <v>0</v>
          </cell>
          <cell r="M688">
            <v>6160</v>
          </cell>
          <cell r="N688">
            <v>16848</v>
          </cell>
          <cell r="O688">
            <v>2</v>
          </cell>
          <cell r="P688">
            <v>1</v>
          </cell>
          <cell r="Q688">
            <v>1</v>
          </cell>
          <cell r="R688">
            <v>7</v>
          </cell>
          <cell r="S688">
            <v>50</v>
          </cell>
          <cell r="T688">
            <v>143.47826086956522</v>
          </cell>
          <cell r="U688">
            <v>1053</v>
          </cell>
          <cell r="V688">
            <v>143.47826086956522</v>
          </cell>
          <cell r="W688">
            <v>16</v>
          </cell>
          <cell r="X688">
            <v>197</v>
          </cell>
          <cell r="Y688">
            <v>18</v>
          </cell>
          <cell r="Z688">
            <v>7</v>
          </cell>
          <cell r="AA688" t="str">
            <v>9222300.png</v>
          </cell>
          <cell r="AB688">
            <v>20</v>
          </cell>
          <cell r="AC688">
            <v>28</v>
          </cell>
          <cell r="AD688">
            <v>35.021736194394776</v>
          </cell>
        </row>
        <row r="689">
          <cell r="A689">
            <v>9222324</v>
          </cell>
          <cell r="B689" t="str">
            <v>龙拳第3段</v>
          </cell>
          <cell r="C689" t="str">
            <v>龙拳第3段</v>
          </cell>
          <cell r="D689">
            <v>2</v>
          </cell>
          <cell r="E689">
            <v>42</v>
          </cell>
          <cell r="F689" t="str">
            <v>第24级，共造成177.9%点伤害</v>
          </cell>
          <cell r="G689">
            <v>3</v>
          </cell>
          <cell r="H689">
            <v>3</v>
          </cell>
          <cell r="I689">
            <v>24</v>
          </cell>
          <cell r="J689">
            <v>2</v>
          </cell>
          <cell r="K689">
            <v>177.91304347826087</v>
          </cell>
          <cell r="L689">
            <v>0</v>
          </cell>
          <cell r="M689">
            <v>6080</v>
          </cell>
          <cell r="N689">
            <v>18870</v>
          </cell>
          <cell r="O689">
            <v>2</v>
          </cell>
          <cell r="P689">
            <v>1</v>
          </cell>
          <cell r="Q689">
            <v>1</v>
          </cell>
          <cell r="R689">
            <v>7</v>
          </cell>
          <cell r="S689">
            <v>50</v>
          </cell>
          <cell r="T689">
            <v>143.47826086956522</v>
          </cell>
          <cell r="U689">
            <v>1110</v>
          </cell>
          <cell r="V689">
            <v>143.47826086956522</v>
          </cell>
          <cell r="W689">
            <v>17</v>
          </cell>
          <cell r="X689">
            <v>214</v>
          </cell>
          <cell r="Y689">
            <v>18</v>
          </cell>
          <cell r="Z689">
            <v>7</v>
          </cell>
          <cell r="AA689" t="str">
            <v>9222300.png</v>
          </cell>
          <cell r="AB689">
            <v>20</v>
          </cell>
          <cell r="AC689">
            <v>28</v>
          </cell>
          <cell r="AD689">
            <v>40.61980484160442</v>
          </cell>
        </row>
        <row r="690">
          <cell r="A690">
            <v>9222325</v>
          </cell>
          <cell r="B690" t="str">
            <v>龙拳第3段</v>
          </cell>
          <cell r="C690" t="str">
            <v>龙拳第3段</v>
          </cell>
          <cell r="D690">
            <v>2</v>
          </cell>
          <cell r="E690">
            <v>44</v>
          </cell>
          <cell r="F690" t="str">
            <v>第25级，共造成179.3%点伤害</v>
          </cell>
          <cell r="G690">
            <v>3</v>
          </cell>
          <cell r="H690">
            <v>3</v>
          </cell>
          <cell r="I690">
            <v>25</v>
          </cell>
          <cell r="J690">
            <v>2</v>
          </cell>
          <cell r="K690">
            <v>179.34782608695653</v>
          </cell>
          <cell r="L690">
            <v>0</v>
          </cell>
          <cell r="M690">
            <v>6000</v>
          </cell>
          <cell r="N690">
            <v>23294</v>
          </cell>
          <cell r="O690">
            <v>2</v>
          </cell>
          <cell r="P690">
            <v>1</v>
          </cell>
          <cell r="Q690">
            <v>1</v>
          </cell>
          <cell r="R690">
            <v>7</v>
          </cell>
          <cell r="S690">
            <v>50</v>
          </cell>
          <cell r="T690">
            <v>143.47826086956522</v>
          </cell>
          <cell r="U690">
            <v>1226</v>
          </cell>
          <cell r="V690">
            <v>143.47826086956522</v>
          </cell>
          <cell r="W690">
            <v>19</v>
          </cell>
          <cell r="X690">
            <v>233</v>
          </cell>
          <cell r="Y690">
            <v>18</v>
          </cell>
          <cell r="Z690">
            <v>8</v>
          </cell>
          <cell r="AA690" t="str">
            <v>9222300.png</v>
          </cell>
          <cell r="AB690">
            <v>20</v>
          </cell>
          <cell r="AC690">
            <v>28</v>
          </cell>
          <cell r="AD690">
            <v>47.096723042470856</v>
          </cell>
        </row>
        <row r="691">
          <cell r="A691">
            <v>9222326</v>
          </cell>
          <cell r="B691" t="str">
            <v>龙拳第3段</v>
          </cell>
          <cell r="C691" t="str">
            <v>龙拳第3段</v>
          </cell>
          <cell r="D691">
            <v>2</v>
          </cell>
          <cell r="E691">
            <v>45</v>
          </cell>
          <cell r="F691" t="str">
            <v>第26级，共造成180.8%点伤害</v>
          </cell>
          <cell r="G691">
            <v>3</v>
          </cell>
          <cell r="H691">
            <v>3</v>
          </cell>
          <cell r="I691">
            <v>26</v>
          </cell>
          <cell r="J691">
            <v>2</v>
          </cell>
          <cell r="K691">
            <v>180.78260869565219</v>
          </cell>
          <cell r="L691">
            <v>0</v>
          </cell>
          <cell r="M691">
            <v>5920</v>
          </cell>
          <cell r="N691">
            <v>25740</v>
          </cell>
          <cell r="O691">
            <v>2</v>
          </cell>
          <cell r="P691">
            <v>1</v>
          </cell>
          <cell r="Q691">
            <v>1</v>
          </cell>
          <cell r="R691">
            <v>7</v>
          </cell>
          <cell r="S691">
            <v>50</v>
          </cell>
          <cell r="T691">
            <v>143.47826086956522</v>
          </cell>
          <cell r="U691">
            <v>1287</v>
          </cell>
          <cell r="V691">
            <v>143.47826086956522</v>
          </cell>
          <cell r="W691">
            <v>20</v>
          </cell>
          <cell r="X691">
            <v>253</v>
          </cell>
          <cell r="Y691">
            <v>18</v>
          </cell>
          <cell r="Z691">
            <v>8</v>
          </cell>
          <cell r="AA691" t="str">
            <v>9222300.png</v>
          </cell>
          <cell r="AB691">
            <v>20</v>
          </cell>
          <cell r="AC691">
            <v>28</v>
          </cell>
          <cell r="AD691">
            <v>54.588545834333843</v>
          </cell>
        </row>
        <row r="692">
          <cell r="A692">
            <v>9222327</v>
          </cell>
          <cell r="B692" t="str">
            <v>龙拳第3段</v>
          </cell>
          <cell r="C692" t="str">
            <v>龙拳第3段</v>
          </cell>
          <cell r="D692">
            <v>2</v>
          </cell>
          <cell r="E692">
            <v>46</v>
          </cell>
          <cell r="F692" t="str">
            <v>第27级，共造成182.2%点伤害</v>
          </cell>
          <cell r="G692">
            <v>3</v>
          </cell>
          <cell r="H692">
            <v>3</v>
          </cell>
          <cell r="I692">
            <v>27</v>
          </cell>
          <cell r="J692">
            <v>2</v>
          </cell>
          <cell r="K692">
            <v>182.21739130434781</v>
          </cell>
          <cell r="L692">
            <v>0</v>
          </cell>
          <cell r="M692">
            <v>5840</v>
          </cell>
          <cell r="N692">
            <v>28329</v>
          </cell>
          <cell r="O692">
            <v>2</v>
          </cell>
          <cell r="P692">
            <v>1</v>
          </cell>
          <cell r="Q692">
            <v>1</v>
          </cell>
          <cell r="R692">
            <v>7</v>
          </cell>
          <cell r="S692">
            <v>50</v>
          </cell>
          <cell r="T692">
            <v>143.47826086956522</v>
          </cell>
          <cell r="U692">
            <v>1349</v>
          </cell>
          <cell r="V692">
            <v>143.47826086956522</v>
          </cell>
          <cell r="W692">
            <v>21</v>
          </cell>
          <cell r="X692">
            <v>274</v>
          </cell>
          <cell r="Y692">
            <v>18</v>
          </cell>
          <cell r="Z692">
            <v>9</v>
          </cell>
          <cell r="AA692" t="str">
            <v>9222300.png</v>
          </cell>
          <cell r="AB692">
            <v>20</v>
          </cell>
          <cell r="AC692">
            <v>28</v>
          </cell>
          <cell r="AD692">
            <v>63.25215680904472</v>
          </cell>
        </row>
        <row r="693">
          <cell r="A693">
            <v>9222328</v>
          </cell>
          <cell r="B693" t="str">
            <v>龙拳第3段</v>
          </cell>
          <cell r="C693" t="str">
            <v>龙拳第3段</v>
          </cell>
          <cell r="D693">
            <v>2</v>
          </cell>
          <cell r="E693">
            <v>48</v>
          </cell>
          <cell r="F693" t="str">
            <v>第28级，共造成183.7%点伤害</v>
          </cell>
          <cell r="G693">
            <v>3</v>
          </cell>
          <cell r="H693">
            <v>3</v>
          </cell>
          <cell r="I693">
            <v>28</v>
          </cell>
          <cell r="J693">
            <v>2</v>
          </cell>
          <cell r="K693">
            <v>183.65217391304347</v>
          </cell>
          <cell r="L693">
            <v>0</v>
          </cell>
          <cell r="M693">
            <v>5760</v>
          </cell>
          <cell r="N693">
            <v>33971</v>
          </cell>
          <cell r="O693">
            <v>2</v>
          </cell>
          <cell r="P693">
            <v>1</v>
          </cell>
          <cell r="Q693">
            <v>1</v>
          </cell>
          <cell r="R693">
            <v>7</v>
          </cell>
          <cell r="S693">
            <v>50</v>
          </cell>
          <cell r="T693">
            <v>143.47826086956522</v>
          </cell>
          <cell r="U693">
            <v>1477</v>
          </cell>
          <cell r="V693">
            <v>143.47826086956522</v>
          </cell>
          <cell r="W693">
            <v>23</v>
          </cell>
          <cell r="X693">
            <v>297</v>
          </cell>
          <cell r="Y693">
            <v>18</v>
          </cell>
          <cell r="Z693">
            <v>10</v>
          </cell>
          <cell r="AA693" t="str">
            <v>9222300.png</v>
          </cell>
          <cell r="AB693">
            <v>20</v>
          </cell>
          <cell r="AC693">
            <v>28</v>
          </cell>
          <cell r="AD693">
            <v>73.268427728345017</v>
          </cell>
        </row>
        <row r="694">
          <cell r="A694">
            <v>9222329</v>
          </cell>
          <cell r="B694" t="str">
            <v>龙拳第3段</v>
          </cell>
          <cell r="C694" t="str">
            <v>龙拳第3段</v>
          </cell>
          <cell r="D694">
            <v>2</v>
          </cell>
          <cell r="E694">
            <v>49</v>
          </cell>
          <cell r="F694" t="str">
            <v>第29级，共造成185.1%点伤害</v>
          </cell>
          <cell r="G694">
            <v>3</v>
          </cell>
          <cell r="H694">
            <v>3</v>
          </cell>
          <cell r="I694">
            <v>29</v>
          </cell>
          <cell r="J694">
            <v>2</v>
          </cell>
          <cell r="K694">
            <v>185.08695652173913</v>
          </cell>
          <cell r="L694">
            <v>0</v>
          </cell>
          <cell r="M694">
            <v>5680</v>
          </cell>
          <cell r="N694">
            <v>38575</v>
          </cell>
          <cell r="O694">
            <v>2</v>
          </cell>
          <cell r="P694">
            <v>1</v>
          </cell>
          <cell r="Q694">
            <v>1</v>
          </cell>
          <cell r="R694">
            <v>7</v>
          </cell>
          <cell r="S694">
            <v>50</v>
          </cell>
          <cell r="T694">
            <v>143.47826086956522</v>
          </cell>
          <cell r="U694">
            <v>1543</v>
          </cell>
          <cell r="V694">
            <v>143.47826086956522</v>
          </cell>
          <cell r="W694">
            <v>25</v>
          </cell>
          <cell r="X694">
            <v>322</v>
          </cell>
          <cell r="Y694">
            <v>18</v>
          </cell>
          <cell r="Z694">
            <v>10</v>
          </cell>
          <cell r="AA694" t="str">
            <v>9222300.png</v>
          </cell>
          <cell r="AB694">
            <v>20</v>
          </cell>
          <cell r="AC694">
            <v>28</v>
          </cell>
          <cell r="AD694">
            <v>84.845853806897054</v>
          </cell>
        </row>
        <row r="695">
          <cell r="A695">
            <v>9222330</v>
          </cell>
          <cell r="B695" t="str">
            <v>龙拳第3段</v>
          </cell>
          <cell r="C695" t="str">
            <v>龙拳第3段</v>
          </cell>
          <cell r="D695">
            <v>2</v>
          </cell>
          <cell r="E695">
            <v>51</v>
          </cell>
          <cell r="F695" t="str">
            <v>第30级，共造成186.5%点伤害</v>
          </cell>
          <cell r="G695">
            <v>3</v>
          </cell>
          <cell r="H695">
            <v>3</v>
          </cell>
          <cell r="I695">
            <v>30</v>
          </cell>
          <cell r="J695">
            <v>2</v>
          </cell>
          <cell r="K695">
            <v>186.52173913043478</v>
          </cell>
          <cell r="L695">
            <v>0</v>
          </cell>
          <cell r="M695">
            <v>5600</v>
          </cell>
          <cell r="N695">
            <v>43654</v>
          </cell>
          <cell r="O695">
            <v>2</v>
          </cell>
          <cell r="P695">
            <v>1</v>
          </cell>
          <cell r="Q695">
            <v>1</v>
          </cell>
          <cell r="R695">
            <v>7</v>
          </cell>
          <cell r="S695">
            <v>50</v>
          </cell>
          <cell r="T695">
            <v>143.47826086956522</v>
          </cell>
          <cell r="U695">
            <v>1679</v>
          </cell>
          <cell r="V695">
            <v>143.47826086956522</v>
          </cell>
          <cell r="W695">
            <v>26</v>
          </cell>
          <cell r="X695">
            <v>348</v>
          </cell>
          <cell r="Y695">
            <v>18</v>
          </cell>
          <cell r="Z695">
            <v>11</v>
          </cell>
          <cell r="AA695" t="str">
            <v>9222300.png</v>
          </cell>
          <cell r="AB695">
            <v>20</v>
          </cell>
          <cell r="AC695">
            <v>28</v>
          </cell>
          <cell r="AD695">
            <v>98.224735813368468</v>
          </cell>
        </row>
        <row r="696">
          <cell r="A696">
            <v>9222331</v>
          </cell>
          <cell r="B696" t="str">
            <v>龙拳第3段</v>
          </cell>
          <cell r="C696" t="str">
            <v>龙拳第3段</v>
          </cell>
          <cell r="D696">
            <v>2</v>
          </cell>
          <cell r="E696">
            <v>52</v>
          </cell>
          <cell r="F696" t="str">
            <v>第31级，共造成188%点伤害</v>
          </cell>
          <cell r="G696">
            <v>3</v>
          </cell>
          <cell r="H696">
            <v>3</v>
          </cell>
          <cell r="I696">
            <v>31</v>
          </cell>
          <cell r="J696">
            <v>2</v>
          </cell>
          <cell r="K696">
            <v>187.95652173913044</v>
          </cell>
          <cell r="L696">
            <v>0</v>
          </cell>
          <cell r="M696">
            <v>5520</v>
          </cell>
          <cell r="N696">
            <v>48972</v>
          </cell>
          <cell r="O696">
            <v>2</v>
          </cell>
          <cell r="P696">
            <v>1</v>
          </cell>
          <cell r="Q696">
            <v>1</v>
          </cell>
          <cell r="R696">
            <v>7</v>
          </cell>
          <cell r="S696">
            <v>50</v>
          </cell>
          <cell r="T696">
            <v>143.47826086956522</v>
          </cell>
          <cell r="U696">
            <v>1749</v>
          </cell>
          <cell r="V696">
            <v>143.47826086956522</v>
          </cell>
          <cell r="W696">
            <v>28</v>
          </cell>
          <cell r="X696">
            <v>376</v>
          </cell>
          <cell r="Y696">
            <v>18</v>
          </cell>
          <cell r="Z696">
            <v>12</v>
          </cell>
          <cell r="AA696" t="str">
            <v>9222300.png</v>
          </cell>
          <cell r="AB696">
            <v>20</v>
          </cell>
          <cell r="AC696">
            <v>28</v>
          </cell>
          <cell r="AD696">
            <v>113.68199072411728</v>
          </cell>
        </row>
        <row r="697">
          <cell r="A697">
            <v>9222332</v>
          </cell>
          <cell r="B697" t="str">
            <v>龙拳第3段</v>
          </cell>
          <cell r="C697" t="str">
            <v>龙拳第3段</v>
          </cell>
          <cell r="D697">
            <v>2</v>
          </cell>
          <cell r="E697">
            <v>54</v>
          </cell>
          <cell r="F697" t="str">
            <v>第32级，共造成189.4%点伤害</v>
          </cell>
          <cell r="G697">
            <v>3</v>
          </cell>
          <cell r="H697">
            <v>3</v>
          </cell>
          <cell r="I697">
            <v>32</v>
          </cell>
          <cell r="J697">
            <v>2</v>
          </cell>
          <cell r="K697">
            <v>189.39130434782609</v>
          </cell>
          <cell r="L697">
            <v>0</v>
          </cell>
          <cell r="M697">
            <v>5440</v>
          </cell>
          <cell r="N697">
            <v>56790</v>
          </cell>
          <cell r="O697">
            <v>2</v>
          </cell>
          <cell r="P697">
            <v>1</v>
          </cell>
          <cell r="Q697">
            <v>1</v>
          </cell>
          <cell r="R697">
            <v>7</v>
          </cell>
          <cell r="S697">
            <v>50</v>
          </cell>
          <cell r="T697">
            <v>143.47826086956522</v>
          </cell>
          <cell r="U697">
            <v>1893</v>
          </cell>
          <cell r="V697">
            <v>143.47826086956522</v>
          </cell>
          <cell r="W697">
            <v>30</v>
          </cell>
          <cell r="X697">
            <v>406</v>
          </cell>
          <cell r="Y697">
            <v>18</v>
          </cell>
          <cell r="Z697">
            <v>12</v>
          </cell>
          <cell r="AA697" t="str">
            <v>9222300.png</v>
          </cell>
          <cell r="AB697">
            <v>20</v>
          </cell>
          <cell r="AC697">
            <v>28</v>
          </cell>
          <cell r="AD697">
            <v>131.53668481513523</v>
          </cell>
        </row>
        <row r="698">
          <cell r="A698">
            <v>9222333</v>
          </cell>
          <cell r="B698" t="str">
            <v>龙拳第3段</v>
          </cell>
          <cell r="C698" t="str">
            <v>龙拳第3段</v>
          </cell>
          <cell r="D698">
            <v>2</v>
          </cell>
          <cell r="E698">
            <v>55</v>
          </cell>
          <cell r="F698" t="str">
            <v>第33级，共造成190.8%点伤害</v>
          </cell>
          <cell r="G698">
            <v>3</v>
          </cell>
          <cell r="H698">
            <v>3</v>
          </cell>
          <cell r="I698">
            <v>33</v>
          </cell>
          <cell r="J698">
            <v>2</v>
          </cell>
          <cell r="K698">
            <v>190.82608695652175</v>
          </cell>
          <cell r="L698">
            <v>0</v>
          </cell>
          <cell r="M698">
            <v>5360</v>
          </cell>
          <cell r="N698">
            <v>62944</v>
          </cell>
          <cell r="O698">
            <v>2</v>
          </cell>
          <cell r="P698">
            <v>1</v>
          </cell>
          <cell r="Q698">
            <v>1</v>
          </cell>
          <cell r="R698">
            <v>7</v>
          </cell>
          <cell r="S698">
            <v>50</v>
          </cell>
          <cell r="T698">
            <v>143.47826086956522</v>
          </cell>
          <cell r="U698">
            <v>1967</v>
          </cell>
          <cell r="V698">
            <v>143.47826086956522</v>
          </cell>
          <cell r="W698">
            <v>32</v>
          </cell>
          <cell r="X698">
            <v>438</v>
          </cell>
          <cell r="Y698">
            <v>18</v>
          </cell>
          <cell r="Z698">
            <v>13</v>
          </cell>
          <cell r="AA698" t="str">
            <v>9222300.png</v>
          </cell>
          <cell r="AB698">
            <v>20</v>
          </cell>
          <cell r="AC698">
            <v>28</v>
          </cell>
          <cell r="AD698">
            <v>152.15639702700037</v>
          </cell>
        </row>
        <row r="699">
          <cell r="A699">
            <v>9222334</v>
          </cell>
          <cell r="B699" t="str">
            <v>龙拳第3段</v>
          </cell>
          <cell r="C699" t="str">
            <v>龙拳第3段</v>
          </cell>
          <cell r="D699">
            <v>2</v>
          </cell>
          <cell r="E699">
            <v>57</v>
          </cell>
          <cell r="F699" t="str">
            <v>第34级，共造成192.3%点伤害</v>
          </cell>
          <cell r="G699">
            <v>3</v>
          </cell>
          <cell r="H699">
            <v>3</v>
          </cell>
          <cell r="I699">
            <v>34</v>
          </cell>
          <cell r="J699">
            <v>2</v>
          </cell>
          <cell r="K699">
            <v>192.26086956521738</v>
          </cell>
          <cell r="L699">
            <v>0</v>
          </cell>
          <cell r="M699">
            <v>5280</v>
          </cell>
          <cell r="N699">
            <v>72046</v>
          </cell>
          <cell r="O699">
            <v>2</v>
          </cell>
          <cell r="P699">
            <v>1</v>
          </cell>
          <cell r="Q699">
            <v>1</v>
          </cell>
          <cell r="R699">
            <v>7</v>
          </cell>
          <cell r="S699">
            <v>50</v>
          </cell>
          <cell r="T699">
            <v>143.47826086956522</v>
          </cell>
          <cell r="U699">
            <v>2119</v>
          </cell>
          <cell r="V699">
            <v>143.47826086956522</v>
          </cell>
          <cell r="W699">
            <v>34</v>
          </cell>
          <cell r="X699">
            <v>472</v>
          </cell>
          <cell r="Y699">
            <v>18</v>
          </cell>
          <cell r="Z699">
            <v>14</v>
          </cell>
          <cell r="AA699" t="str">
            <v>9222300.png</v>
          </cell>
          <cell r="AB699">
            <v>20</v>
          </cell>
          <cell r="AC699">
            <v>28</v>
          </cell>
          <cell r="AD699">
            <v>175.9645364496177</v>
          </cell>
        </row>
        <row r="700">
          <cell r="A700">
            <v>9222335</v>
          </cell>
          <cell r="B700" t="str">
            <v>龙拳第3段</v>
          </cell>
          <cell r="C700" t="str">
            <v>龙拳第3段</v>
          </cell>
          <cell r="D700">
            <v>2</v>
          </cell>
          <cell r="E700">
            <v>58</v>
          </cell>
          <cell r="F700" t="str">
            <v>第35级，共造成193.7%点伤害</v>
          </cell>
          <cell r="G700">
            <v>3</v>
          </cell>
          <cell r="H700">
            <v>3</v>
          </cell>
          <cell r="I700">
            <v>35</v>
          </cell>
          <cell r="J700">
            <v>2</v>
          </cell>
          <cell r="K700">
            <v>193.69565217391303</v>
          </cell>
          <cell r="L700">
            <v>0</v>
          </cell>
          <cell r="M700">
            <v>5200</v>
          </cell>
          <cell r="N700">
            <v>79128</v>
          </cell>
          <cell r="O700">
            <v>2</v>
          </cell>
          <cell r="P700">
            <v>1</v>
          </cell>
          <cell r="Q700">
            <v>1</v>
          </cell>
          <cell r="R700">
            <v>7</v>
          </cell>
          <cell r="S700">
            <v>50</v>
          </cell>
          <cell r="T700">
            <v>143.47826086956522</v>
          </cell>
          <cell r="U700">
            <v>2198</v>
          </cell>
          <cell r="V700">
            <v>143.47826086956522</v>
          </cell>
          <cell r="W700">
            <v>36</v>
          </cell>
          <cell r="X700">
            <v>508</v>
          </cell>
          <cell r="Y700">
            <v>18</v>
          </cell>
          <cell r="Z700">
            <v>15</v>
          </cell>
          <cell r="AA700" t="str">
            <v>9222300.png</v>
          </cell>
          <cell r="AB700">
            <v>20</v>
          </cell>
          <cell r="AC700">
            <v>28</v>
          </cell>
          <cell r="AD700">
            <v>203.44875615234804</v>
          </cell>
        </row>
        <row r="701">
          <cell r="A701">
            <v>9222336</v>
          </cell>
          <cell r="B701" t="str">
            <v>龙拳第3段</v>
          </cell>
          <cell r="C701" t="str">
            <v>龙拳第3段</v>
          </cell>
          <cell r="D701">
            <v>2</v>
          </cell>
          <cell r="E701">
            <v>60</v>
          </cell>
          <cell r="F701" t="str">
            <v>第36级，共造成195.1%点伤害</v>
          </cell>
          <cell r="G701">
            <v>3</v>
          </cell>
          <cell r="H701">
            <v>3</v>
          </cell>
          <cell r="I701">
            <v>36</v>
          </cell>
          <cell r="J701">
            <v>2</v>
          </cell>
          <cell r="K701">
            <v>195.13043478260869</v>
          </cell>
          <cell r="L701">
            <v>0</v>
          </cell>
          <cell r="M701">
            <v>5120</v>
          </cell>
          <cell r="N701">
            <v>91962</v>
          </cell>
          <cell r="O701">
            <v>2</v>
          </cell>
          <cell r="P701">
            <v>1</v>
          </cell>
          <cell r="Q701">
            <v>1</v>
          </cell>
          <cell r="R701">
            <v>7</v>
          </cell>
          <cell r="S701">
            <v>50</v>
          </cell>
          <cell r="T701">
            <v>143.47826086956522</v>
          </cell>
          <cell r="U701">
            <v>2358</v>
          </cell>
          <cell r="V701">
            <v>143.47826086956522</v>
          </cell>
          <cell r="W701">
            <v>39</v>
          </cell>
          <cell r="X701">
            <v>547</v>
          </cell>
          <cell r="Y701">
            <v>18</v>
          </cell>
          <cell r="Z701">
            <v>16</v>
          </cell>
          <cell r="AA701" t="str">
            <v>9222300.png</v>
          </cell>
          <cell r="AB701">
            <v>20</v>
          </cell>
          <cell r="AC701">
            <v>28</v>
          </cell>
          <cell r="AD701">
            <v>235.17062667918475</v>
          </cell>
        </row>
        <row r="702">
          <cell r="A702">
            <v>9222337</v>
          </cell>
          <cell r="B702" t="str">
            <v>龙拳第3段</v>
          </cell>
          <cell r="C702" t="str">
            <v>龙拳第3段</v>
          </cell>
          <cell r="D702">
            <v>2</v>
          </cell>
          <cell r="E702">
            <v>61</v>
          </cell>
          <cell r="F702" t="str">
            <v>第37级，共造成196.6%点伤害</v>
          </cell>
          <cell r="G702">
            <v>3</v>
          </cell>
          <cell r="H702">
            <v>3</v>
          </cell>
          <cell r="I702">
            <v>37</v>
          </cell>
          <cell r="J702">
            <v>2</v>
          </cell>
          <cell r="K702">
            <v>196.56521739130434</v>
          </cell>
          <cell r="L702">
            <v>0</v>
          </cell>
          <cell r="M702">
            <v>5040</v>
          </cell>
          <cell r="N702">
            <v>102480</v>
          </cell>
          <cell r="O702">
            <v>2</v>
          </cell>
          <cell r="P702">
            <v>1</v>
          </cell>
          <cell r="Q702">
            <v>1</v>
          </cell>
          <cell r="R702">
            <v>7</v>
          </cell>
          <cell r="S702">
            <v>50</v>
          </cell>
          <cell r="T702">
            <v>143.47826086956522</v>
          </cell>
          <cell r="U702">
            <v>2440</v>
          </cell>
          <cell r="V702">
            <v>143.47826086956522</v>
          </cell>
          <cell r="W702">
            <v>42</v>
          </cell>
          <cell r="X702">
            <v>589</v>
          </cell>
          <cell r="Y702">
            <v>18</v>
          </cell>
          <cell r="Z702">
            <v>17</v>
          </cell>
          <cell r="AA702" t="str">
            <v>9222300.png</v>
          </cell>
          <cell r="AB702">
            <v>20</v>
          </cell>
          <cell r="AC702">
            <v>28</v>
          </cell>
          <cell r="AD702">
            <v>271.77675673750724</v>
          </cell>
        </row>
        <row r="703">
          <cell r="A703">
            <v>9222338</v>
          </cell>
          <cell r="B703" t="str">
            <v>龙拳第3段</v>
          </cell>
          <cell r="C703" t="str">
            <v>龙拳第3段</v>
          </cell>
          <cell r="D703">
            <v>2</v>
          </cell>
          <cell r="E703">
            <v>62</v>
          </cell>
          <cell r="F703" t="str">
            <v>第38级，共造成198%点伤害</v>
          </cell>
          <cell r="G703">
            <v>3</v>
          </cell>
          <cell r="H703">
            <v>3</v>
          </cell>
          <cell r="I703">
            <v>38</v>
          </cell>
          <cell r="J703">
            <v>2</v>
          </cell>
          <cell r="K703">
            <v>198</v>
          </cell>
          <cell r="L703">
            <v>0</v>
          </cell>
          <cell r="M703">
            <v>4960</v>
          </cell>
          <cell r="N703">
            <v>113580</v>
          </cell>
          <cell r="O703">
            <v>2</v>
          </cell>
          <cell r="P703">
            <v>1</v>
          </cell>
          <cell r="Q703">
            <v>1</v>
          </cell>
          <cell r="R703">
            <v>7</v>
          </cell>
          <cell r="S703">
            <v>50</v>
          </cell>
          <cell r="T703">
            <v>143.47826086956522</v>
          </cell>
          <cell r="U703">
            <v>2524</v>
          </cell>
          <cell r="V703">
            <v>143.47826086956522</v>
          </cell>
          <cell r="W703">
            <v>45</v>
          </cell>
          <cell r="X703">
            <v>634</v>
          </cell>
          <cell r="Y703">
            <v>18</v>
          </cell>
          <cell r="Z703">
            <v>18</v>
          </cell>
          <cell r="AA703" t="str">
            <v>9222300.png</v>
          </cell>
          <cell r="AB703">
            <v>20</v>
          </cell>
          <cell r="AC703">
            <v>28</v>
          </cell>
          <cell r="AD703">
            <v>314.01157639078895</v>
          </cell>
        </row>
        <row r="704">
          <cell r="A704">
            <v>9222339</v>
          </cell>
          <cell r="B704" t="str">
            <v>龙拳第3段</v>
          </cell>
          <cell r="C704" t="str">
            <v>龙拳第3段</v>
          </cell>
          <cell r="D704">
            <v>2</v>
          </cell>
          <cell r="E704">
            <v>64</v>
          </cell>
          <cell r="F704" t="str">
            <v>第39级，共造成199.4%点伤害</v>
          </cell>
          <cell r="G704">
            <v>3</v>
          </cell>
          <cell r="H704">
            <v>3</v>
          </cell>
          <cell r="I704">
            <v>39</v>
          </cell>
          <cell r="J704">
            <v>2</v>
          </cell>
          <cell r="K704">
            <v>199.43478260869566</v>
          </cell>
          <cell r="L704">
            <v>0</v>
          </cell>
          <cell r="M704">
            <v>4880</v>
          </cell>
          <cell r="N704">
            <v>129360</v>
          </cell>
          <cell r="O704">
            <v>2</v>
          </cell>
          <cell r="P704">
            <v>1</v>
          </cell>
          <cell r="Q704">
            <v>1</v>
          </cell>
          <cell r="R704">
            <v>7</v>
          </cell>
          <cell r="S704">
            <v>50</v>
          </cell>
          <cell r="T704">
            <v>143.47826086956522</v>
          </cell>
          <cell r="U704">
            <v>2695</v>
          </cell>
          <cell r="V704">
            <v>143.47826086956522</v>
          </cell>
          <cell r="W704">
            <v>48</v>
          </cell>
          <cell r="X704">
            <v>682</v>
          </cell>
          <cell r="Y704">
            <v>18</v>
          </cell>
          <cell r="Z704">
            <v>20</v>
          </cell>
          <cell r="AA704" t="str">
            <v>9222300.png</v>
          </cell>
          <cell r="AB704">
            <v>20</v>
          </cell>
          <cell r="AC704">
            <v>28</v>
          </cell>
          <cell r="AD704">
            <v>362.73202994579259</v>
          </cell>
        </row>
        <row r="705">
          <cell r="A705">
            <v>9222340</v>
          </cell>
          <cell r="B705" t="str">
            <v>龙拳第3段</v>
          </cell>
          <cell r="C705" t="str">
            <v>龙拳第3段</v>
          </cell>
          <cell r="D705">
            <v>2</v>
          </cell>
          <cell r="E705">
            <v>65</v>
          </cell>
          <cell r="F705" t="str">
            <v>第40级，共造成200.9%点伤害</v>
          </cell>
          <cell r="G705">
            <v>3</v>
          </cell>
          <cell r="H705">
            <v>3</v>
          </cell>
          <cell r="I705">
            <v>40</v>
          </cell>
          <cell r="J705">
            <v>2</v>
          </cell>
          <cell r="K705">
            <v>200.86956521739131</v>
          </cell>
          <cell r="L705">
            <v>0</v>
          </cell>
          <cell r="M705">
            <v>4800</v>
          </cell>
          <cell r="N705">
            <v>141933</v>
          </cell>
          <cell r="O705">
            <v>2</v>
          </cell>
          <cell r="P705">
            <v>1</v>
          </cell>
          <cell r="Q705">
            <v>1</v>
          </cell>
          <cell r="R705">
            <v>7</v>
          </cell>
          <cell r="S705">
            <v>50</v>
          </cell>
          <cell r="T705">
            <v>143.47826086956522</v>
          </cell>
          <cell r="U705">
            <v>2783</v>
          </cell>
          <cell r="V705">
            <v>143.47826086956522</v>
          </cell>
          <cell r="W705">
            <v>51</v>
          </cell>
          <cell r="X705">
            <v>733</v>
          </cell>
          <cell r="Y705">
            <v>18</v>
          </cell>
          <cell r="Z705">
            <v>21</v>
          </cell>
          <cell r="AA705" t="str">
            <v>9222300.png</v>
          </cell>
          <cell r="AB705">
            <v>20</v>
          </cell>
          <cell r="AC705">
            <v>28</v>
          </cell>
          <cell r="AD705">
            <v>418.92446230554117</v>
          </cell>
        </row>
        <row r="706">
          <cell r="A706">
            <v>9222341</v>
          </cell>
          <cell r="B706" t="str">
            <v>龙拳第3段</v>
          </cell>
          <cell r="C706" t="str">
            <v>龙拳第3段</v>
          </cell>
          <cell r="D706">
            <v>2</v>
          </cell>
          <cell r="E706">
            <v>67</v>
          </cell>
          <cell r="F706" t="str">
            <v>第41级，共造成202.3%点伤害</v>
          </cell>
          <cell r="G706">
            <v>3</v>
          </cell>
          <cell r="H706">
            <v>3</v>
          </cell>
          <cell r="I706">
            <v>41</v>
          </cell>
          <cell r="J706">
            <v>2</v>
          </cell>
          <cell r="K706">
            <v>202.30434782608694</v>
          </cell>
          <cell r="L706">
            <v>0</v>
          </cell>
          <cell r="M706">
            <v>4720</v>
          </cell>
          <cell r="N706">
            <v>162965</v>
          </cell>
          <cell r="O706">
            <v>2</v>
          </cell>
          <cell r="P706">
            <v>1</v>
          </cell>
          <cell r="Q706">
            <v>1</v>
          </cell>
          <cell r="R706">
            <v>7</v>
          </cell>
          <cell r="S706">
            <v>50</v>
          </cell>
          <cell r="T706">
            <v>143.47826086956522</v>
          </cell>
          <cell r="U706">
            <v>2963</v>
          </cell>
          <cell r="V706">
            <v>143.47826086956522</v>
          </cell>
          <cell r="W706">
            <v>55</v>
          </cell>
          <cell r="X706">
            <v>788</v>
          </cell>
          <cell r="Y706">
            <v>18</v>
          </cell>
          <cell r="Z706">
            <v>22</v>
          </cell>
          <cell r="AA706" t="str">
            <v>9222300.png</v>
          </cell>
          <cell r="AB706">
            <v>20</v>
          </cell>
          <cell r="AC706">
            <v>28</v>
          </cell>
          <cell r="AD706">
            <v>483.72402453125903</v>
          </cell>
        </row>
        <row r="707">
          <cell r="A707">
            <v>9222342</v>
          </cell>
          <cell r="B707" t="str">
            <v>龙拳第3段</v>
          </cell>
          <cell r="C707" t="str">
            <v>龙拳第3段</v>
          </cell>
          <cell r="D707">
            <v>2</v>
          </cell>
          <cell r="E707">
            <v>68</v>
          </cell>
          <cell r="F707" t="str">
            <v>第42级，共造成203.7%点伤害</v>
          </cell>
          <cell r="G707">
            <v>3</v>
          </cell>
          <cell r="H707">
            <v>3</v>
          </cell>
          <cell r="I707">
            <v>42</v>
          </cell>
          <cell r="J707">
            <v>2</v>
          </cell>
          <cell r="K707">
            <v>203.73913043478262</v>
          </cell>
          <cell r="L707">
            <v>0</v>
          </cell>
          <cell r="M707">
            <v>4640</v>
          </cell>
          <cell r="N707">
            <v>177132</v>
          </cell>
          <cell r="O707">
            <v>2</v>
          </cell>
          <cell r="P707">
            <v>1</v>
          </cell>
          <cell r="Q707">
            <v>1</v>
          </cell>
          <cell r="R707">
            <v>7</v>
          </cell>
          <cell r="S707">
            <v>50</v>
          </cell>
          <cell r="T707">
            <v>143.47826086956522</v>
          </cell>
          <cell r="U707">
            <v>3054</v>
          </cell>
          <cell r="V707">
            <v>143.47826086956522</v>
          </cell>
          <cell r="W707">
            <v>58</v>
          </cell>
          <cell r="X707">
            <v>846</v>
          </cell>
          <cell r="Y707">
            <v>18</v>
          </cell>
          <cell r="Z707">
            <v>24</v>
          </cell>
          <cell r="AA707" t="str">
            <v>9222300.png</v>
          </cell>
          <cell r="AB707">
            <v>20</v>
          </cell>
          <cell r="AC707">
            <v>28</v>
          </cell>
          <cell r="AD707">
            <v>558.43697251115759</v>
          </cell>
        </row>
        <row r="708">
          <cell r="A708">
            <v>9222343</v>
          </cell>
          <cell r="B708" t="str">
            <v>龙拳第3段</v>
          </cell>
          <cell r="C708" t="str">
            <v>龙拳第3段</v>
          </cell>
          <cell r="D708">
            <v>2</v>
          </cell>
          <cell r="E708">
            <v>70</v>
          </cell>
          <cell r="F708" t="str">
            <v>第43级，共造成205.2%点伤害</v>
          </cell>
          <cell r="G708">
            <v>3</v>
          </cell>
          <cell r="H708">
            <v>3</v>
          </cell>
          <cell r="I708">
            <v>43</v>
          </cell>
          <cell r="J708">
            <v>2</v>
          </cell>
          <cell r="K708">
            <v>205.17391304347825</v>
          </cell>
          <cell r="L708">
            <v>0</v>
          </cell>
          <cell r="M708">
            <v>4560</v>
          </cell>
          <cell r="N708">
            <v>204246</v>
          </cell>
          <cell r="O708">
            <v>2</v>
          </cell>
          <cell r="P708">
            <v>1</v>
          </cell>
          <cell r="Q708">
            <v>1</v>
          </cell>
          <cell r="R708">
            <v>7</v>
          </cell>
          <cell r="S708">
            <v>50</v>
          </cell>
          <cell r="T708">
            <v>143.47826086956522</v>
          </cell>
          <cell r="U708">
            <v>3242</v>
          </cell>
          <cell r="V708">
            <v>143.47826086956522</v>
          </cell>
          <cell r="W708">
            <v>63</v>
          </cell>
          <cell r="X708">
            <v>909</v>
          </cell>
          <cell r="Y708">
            <v>18</v>
          </cell>
          <cell r="Z708">
            <v>26</v>
          </cell>
          <cell r="AA708" t="str">
            <v>9222300.png</v>
          </cell>
          <cell r="AB708">
            <v>20</v>
          </cell>
          <cell r="AC708">
            <v>28</v>
          </cell>
          <cell r="AD708">
            <v>644.56628787887598</v>
          </cell>
        </row>
        <row r="709">
          <cell r="A709">
            <v>9222344</v>
          </cell>
          <cell r="B709" t="str">
            <v>龙拳第3段</v>
          </cell>
          <cell r="C709" t="str">
            <v>龙拳第3段</v>
          </cell>
          <cell r="D709">
            <v>2</v>
          </cell>
          <cell r="E709">
            <v>71</v>
          </cell>
          <cell r="F709" t="str">
            <v>第44级，共造成206.6%点伤害</v>
          </cell>
          <cell r="G709">
            <v>3</v>
          </cell>
          <cell r="H709">
            <v>3</v>
          </cell>
          <cell r="I709">
            <v>44</v>
          </cell>
          <cell r="J709">
            <v>2</v>
          </cell>
          <cell r="K709">
            <v>206.60869565217391</v>
          </cell>
          <cell r="L709">
            <v>0</v>
          </cell>
          <cell r="M709">
            <v>4480</v>
          </cell>
          <cell r="N709">
            <v>223646</v>
          </cell>
          <cell r="O709">
            <v>2</v>
          </cell>
          <cell r="P709">
            <v>1</v>
          </cell>
          <cell r="Q709">
            <v>1</v>
          </cell>
          <cell r="R709">
            <v>7</v>
          </cell>
          <cell r="S709">
            <v>50</v>
          </cell>
          <cell r="T709">
            <v>143.47826086956522</v>
          </cell>
          <cell r="U709">
            <v>3338</v>
          </cell>
          <cell r="V709">
            <v>143.47826086956522</v>
          </cell>
          <cell r="W709">
            <v>67</v>
          </cell>
          <cell r="X709">
            <v>976</v>
          </cell>
          <cell r="Y709">
            <v>18</v>
          </cell>
          <cell r="Z709">
            <v>27</v>
          </cell>
          <cell r="AA709" t="str">
            <v>9222300.png</v>
          </cell>
          <cell r="AB709">
            <v>20</v>
          </cell>
          <cell r="AC709">
            <v>28</v>
          </cell>
          <cell r="AD709">
            <v>743.84111369992002</v>
          </cell>
        </row>
        <row r="710">
          <cell r="A710">
            <v>9222345</v>
          </cell>
          <cell r="B710" t="str">
            <v>龙拳第3段</v>
          </cell>
          <cell r="C710" t="str">
            <v>龙拳第3段</v>
          </cell>
          <cell r="D710">
            <v>2</v>
          </cell>
          <cell r="E710">
            <v>73</v>
          </cell>
          <cell r="F710" t="str">
            <v>第45级，共造成208%点伤害</v>
          </cell>
          <cell r="G710">
            <v>3</v>
          </cell>
          <cell r="H710">
            <v>3</v>
          </cell>
          <cell r="I710">
            <v>45</v>
          </cell>
          <cell r="J710">
            <v>2</v>
          </cell>
          <cell r="K710">
            <v>208.04347826086956</v>
          </cell>
          <cell r="L710">
            <v>0</v>
          </cell>
          <cell r="M710">
            <v>4400</v>
          </cell>
          <cell r="N710">
            <v>254448</v>
          </cell>
          <cell r="O710">
            <v>2</v>
          </cell>
          <cell r="P710">
            <v>1</v>
          </cell>
          <cell r="Q710">
            <v>1</v>
          </cell>
          <cell r="R710">
            <v>7</v>
          </cell>
          <cell r="S710">
            <v>50</v>
          </cell>
          <cell r="T710">
            <v>143.47826086956522</v>
          </cell>
          <cell r="U710">
            <v>3534</v>
          </cell>
          <cell r="V710">
            <v>143.47826086956522</v>
          </cell>
          <cell r="W710">
            <v>72</v>
          </cell>
          <cell r="X710">
            <v>1048</v>
          </cell>
          <cell r="Y710">
            <v>18</v>
          </cell>
          <cell r="Z710">
            <v>29</v>
          </cell>
          <cell r="AA710" t="str">
            <v>9222300.png</v>
          </cell>
          <cell r="AB710">
            <v>20</v>
          </cell>
          <cell r="AC710">
            <v>28</v>
          </cell>
          <cell r="AD710">
            <v>858.25057014292395</v>
          </cell>
        </row>
        <row r="711">
          <cell r="A711">
            <v>9222346</v>
          </cell>
          <cell r="B711" t="str">
            <v>龙拳第3段</v>
          </cell>
          <cell r="C711" t="str">
            <v>龙拳第3段</v>
          </cell>
          <cell r="D711">
            <v>2</v>
          </cell>
          <cell r="E711">
            <v>74</v>
          </cell>
          <cell r="F711" t="str">
            <v>第46级，共造成209.5%点伤害</v>
          </cell>
          <cell r="G711">
            <v>3</v>
          </cell>
          <cell r="H711">
            <v>3</v>
          </cell>
          <cell r="I711">
            <v>46</v>
          </cell>
          <cell r="J711">
            <v>2</v>
          </cell>
          <cell r="K711">
            <v>209.47826086956522</v>
          </cell>
          <cell r="L711">
            <v>0</v>
          </cell>
          <cell r="M711">
            <v>4320</v>
          </cell>
          <cell r="N711">
            <v>279818</v>
          </cell>
          <cell r="O711">
            <v>2</v>
          </cell>
          <cell r="P711">
            <v>1</v>
          </cell>
          <cell r="Q711">
            <v>1</v>
          </cell>
          <cell r="R711">
            <v>7</v>
          </cell>
          <cell r="S711">
            <v>50</v>
          </cell>
          <cell r="T711">
            <v>143.47826086956522</v>
          </cell>
          <cell r="U711">
            <v>3634</v>
          </cell>
          <cell r="V711">
            <v>143.47826086956522</v>
          </cell>
          <cell r="W711">
            <v>77</v>
          </cell>
          <cell r="X711">
            <v>1125</v>
          </cell>
          <cell r="Y711">
            <v>18</v>
          </cell>
          <cell r="Z711">
            <v>31</v>
          </cell>
          <cell r="AA711" t="str">
            <v>9222300.png</v>
          </cell>
          <cell r="AB711">
            <v>20</v>
          </cell>
          <cell r="AC711">
            <v>28</v>
          </cell>
          <cell r="AD711">
            <v>990.0825987408183</v>
          </cell>
        </row>
        <row r="712">
          <cell r="A712">
            <v>9222347</v>
          </cell>
          <cell r="B712" t="str">
            <v>龙拳第3段</v>
          </cell>
          <cell r="C712" t="str">
            <v>龙拳第3段</v>
          </cell>
          <cell r="D712">
            <v>2</v>
          </cell>
          <cell r="E712">
            <v>76</v>
          </cell>
          <cell r="F712" t="str">
            <v>第47级，共造成210.9%点伤害</v>
          </cell>
          <cell r="G712">
            <v>3</v>
          </cell>
          <cell r="H712">
            <v>3</v>
          </cell>
          <cell r="I712">
            <v>47</v>
          </cell>
          <cell r="J712">
            <v>2</v>
          </cell>
          <cell r="K712">
            <v>210.91304347826087</v>
          </cell>
          <cell r="L712">
            <v>0</v>
          </cell>
          <cell r="M712">
            <v>4240</v>
          </cell>
          <cell r="N712">
            <v>314716</v>
          </cell>
          <cell r="O712">
            <v>2</v>
          </cell>
          <cell r="P712">
            <v>1</v>
          </cell>
          <cell r="Q712">
            <v>1</v>
          </cell>
          <cell r="R712">
            <v>7</v>
          </cell>
          <cell r="S712">
            <v>50</v>
          </cell>
          <cell r="T712">
            <v>143.47826086956522</v>
          </cell>
          <cell r="U712">
            <v>3838</v>
          </cell>
          <cell r="V712">
            <v>143.47826086956522</v>
          </cell>
          <cell r="W712">
            <v>82</v>
          </cell>
          <cell r="X712">
            <v>1207</v>
          </cell>
          <cell r="Y712">
            <v>18</v>
          </cell>
          <cell r="Z712">
            <v>33</v>
          </cell>
          <cell r="AA712" t="str">
            <v>9222300.png</v>
          </cell>
          <cell r="AB712">
            <v>20</v>
          </cell>
          <cell r="AC712">
            <v>28</v>
          </cell>
          <cell r="AD712">
            <v>1141.9685794915179</v>
          </cell>
        </row>
        <row r="713">
          <cell r="A713">
            <v>9222348</v>
          </cell>
          <cell r="B713" t="str">
            <v>龙拳第3段</v>
          </cell>
          <cell r="C713" t="str">
            <v>龙拳第3段</v>
          </cell>
          <cell r="D713">
            <v>2</v>
          </cell>
          <cell r="E713">
            <v>77</v>
          </cell>
          <cell r="F713" t="str">
            <v>第48级，共造成212.3%点伤害</v>
          </cell>
          <cell r="G713">
            <v>3</v>
          </cell>
          <cell r="H713">
            <v>3</v>
          </cell>
          <cell r="I713">
            <v>48</v>
          </cell>
          <cell r="J713">
            <v>2</v>
          </cell>
          <cell r="K713">
            <v>212.3478260869565</v>
          </cell>
          <cell r="L713">
            <v>0</v>
          </cell>
          <cell r="M713">
            <v>4160</v>
          </cell>
          <cell r="N713">
            <v>346896</v>
          </cell>
          <cell r="O713">
            <v>2</v>
          </cell>
          <cell r="P713">
            <v>1</v>
          </cell>
          <cell r="Q713">
            <v>1</v>
          </cell>
          <cell r="R713">
            <v>7</v>
          </cell>
          <cell r="S713">
            <v>50</v>
          </cell>
          <cell r="T713">
            <v>143.47826086956522</v>
          </cell>
          <cell r="U713">
            <v>3942</v>
          </cell>
          <cell r="V713">
            <v>143.47826086956522</v>
          </cell>
          <cell r="W713">
            <v>88</v>
          </cell>
          <cell r="X713">
            <v>1295</v>
          </cell>
          <cell r="Y713">
            <v>18</v>
          </cell>
          <cell r="Z713">
            <v>36</v>
          </cell>
          <cell r="AA713" t="str">
            <v>9222300.png</v>
          </cell>
          <cell r="AB713">
            <v>20</v>
          </cell>
          <cell r="AC713">
            <v>28</v>
          </cell>
          <cell r="AD713">
            <v>1316.9345747439711</v>
          </cell>
        </row>
        <row r="714">
          <cell r="A714">
            <v>9222349</v>
          </cell>
          <cell r="B714" t="str">
            <v>龙拳第3段</v>
          </cell>
          <cell r="C714" t="str">
            <v>龙拳第3段</v>
          </cell>
          <cell r="D714">
            <v>2</v>
          </cell>
          <cell r="E714">
            <v>79</v>
          </cell>
          <cell r="F714" t="str">
            <v>第49级，共造成213.8%点伤害</v>
          </cell>
          <cell r="G714">
            <v>3</v>
          </cell>
          <cell r="H714">
            <v>3</v>
          </cell>
          <cell r="I714">
            <v>49</v>
          </cell>
          <cell r="J714">
            <v>2</v>
          </cell>
          <cell r="K714">
            <v>213.78260869565219</v>
          </cell>
          <cell r="L714">
            <v>0</v>
          </cell>
          <cell r="M714">
            <v>4080</v>
          </cell>
          <cell r="N714">
            <v>390476</v>
          </cell>
          <cell r="O714">
            <v>2</v>
          </cell>
          <cell r="P714">
            <v>1</v>
          </cell>
          <cell r="Q714">
            <v>1</v>
          </cell>
          <cell r="R714">
            <v>7</v>
          </cell>
          <cell r="S714">
            <v>50</v>
          </cell>
          <cell r="T714">
            <v>143.47826086956522</v>
          </cell>
          <cell r="U714">
            <v>4154</v>
          </cell>
          <cell r="V714">
            <v>143.47826086956522</v>
          </cell>
          <cell r="W714">
            <v>94</v>
          </cell>
          <cell r="X714">
            <v>1389</v>
          </cell>
          <cell r="Y714">
            <v>18</v>
          </cell>
          <cell r="Z714">
            <v>38</v>
          </cell>
          <cell r="AA714" t="str">
            <v>9222300.png</v>
          </cell>
          <cell r="AB714">
            <v>20</v>
          </cell>
          <cell r="AC714">
            <v>28</v>
          </cell>
          <cell r="AD714">
            <v>1518.4601796208933</v>
          </cell>
        </row>
        <row r="715">
          <cell r="A715">
            <v>9222350</v>
          </cell>
          <cell r="B715" t="str">
            <v>龙拳第3段</v>
          </cell>
          <cell r="C715" t="str">
            <v>龙拳第3段</v>
          </cell>
          <cell r="D715">
            <v>2</v>
          </cell>
          <cell r="E715">
            <v>80</v>
          </cell>
          <cell r="F715" t="str">
            <v>第50级，共造成215.2%点伤害</v>
          </cell>
          <cell r="G715">
            <v>3</v>
          </cell>
          <cell r="H715">
            <v>3</v>
          </cell>
          <cell r="I715">
            <v>50</v>
          </cell>
          <cell r="J715">
            <v>2</v>
          </cell>
          <cell r="K715">
            <v>215.21739130434781</v>
          </cell>
          <cell r="L715">
            <v>0</v>
          </cell>
          <cell r="M715">
            <v>4000</v>
          </cell>
          <cell r="N715">
            <v>430462</v>
          </cell>
          <cell r="O715">
            <v>2</v>
          </cell>
          <cell r="P715">
            <v>1</v>
          </cell>
          <cell r="Q715">
            <v>1</v>
          </cell>
          <cell r="R715">
            <v>7</v>
          </cell>
          <cell r="S715">
            <v>50</v>
          </cell>
          <cell r="T715">
            <v>143.47826086956522</v>
          </cell>
          <cell r="U715">
            <v>4262</v>
          </cell>
          <cell r="V715">
            <v>143.47826086956522</v>
          </cell>
          <cell r="W715">
            <v>101</v>
          </cell>
          <cell r="X715">
            <v>1490</v>
          </cell>
          <cell r="Y715">
            <v>18</v>
          </cell>
          <cell r="Z715">
            <v>41</v>
          </cell>
          <cell r="AA715" t="str">
            <v>9222300.png</v>
          </cell>
          <cell r="AB715">
            <v>20</v>
          </cell>
          <cell r="AC715">
            <v>28</v>
          </cell>
          <cell r="AD715">
            <v>1750.5461030023362</v>
          </cell>
        </row>
        <row r="716">
          <cell r="A716">
            <v>1</v>
          </cell>
          <cell r="B716" t="str">
            <v>龙拳</v>
          </cell>
          <cell r="C716" t="str">
            <v>龙拳第4段</v>
          </cell>
          <cell r="D716">
            <v>2</v>
          </cell>
          <cell r="E716">
            <v>4</v>
          </cell>
          <cell r="F716" t="str">
            <v>第0级，共造成179.3%点伤害</v>
          </cell>
          <cell r="G716">
            <v>0</v>
          </cell>
          <cell r="H716">
            <v>4</v>
          </cell>
          <cell r="I716">
            <v>0</v>
          </cell>
          <cell r="J716">
            <v>2</v>
          </cell>
          <cell r="K716">
            <v>59.782608695652179</v>
          </cell>
          <cell r="L716">
            <v>0</v>
          </cell>
          <cell r="M716">
            <v>8000</v>
          </cell>
          <cell r="N716">
            <v>0</v>
          </cell>
          <cell r="O716">
            <v>2</v>
          </cell>
          <cell r="P716">
            <v>3</v>
          </cell>
          <cell r="Q716">
            <v>1</v>
          </cell>
          <cell r="R716">
            <v>9</v>
          </cell>
          <cell r="S716">
            <v>50</v>
          </cell>
          <cell r="T716">
            <v>59.782608695652179</v>
          </cell>
          <cell r="U716">
            <v>68</v>
          </cell>
          <cell r="V716">
            <v>179.34782608695653</v>
          </cell>
          <cell r="W716">
            <v>0</v>
          </cell>
          <cell r="X716">
            <v>0</v>
          </cell>
          <cell r="Y716">
            <v>18</v>
          </cell>
          <cell r="Z716">
            <v>0</v>
          </cell>
          <cell r="AA716" t="str">
            <v>9222400.png</v>
          </cell>
          <cell r="AB716">
            <v>7</v>
          </cell>
          <cell r="AC716">
            <v>27</v>
          </cell>
          <cell r="AD716">
            <v>1.8398856521739131</v>
          </cell>
        </row>
        <row r="717">
          <cell r="A717">
            <v>9222401</v>
          </cell>
          <cell r="B717" t="str">
            <v>龙拳第4段</v>
          </cell>
          <cell r="C717" t="str">
            <v>龙拳第4段</v>
          </cell>
          <cell r="D717">
            <v>2</v>
          </cell>
          <cell r="E717">
            <v>4</v>
          </cell>
          <cell r="F717" t="str">
            <v>第1级，共造成179.3%点伤害</v>
          </cell>
          <cell r="G717">
            <v>4</v>
          </cell>
          <cell r="H717">
            <v>4</v>
          </cell>
          <cell r="I717">
            <v>1</v>
          </cell>
          <cell r="J717">
            <v>2</v>
          </cell>
          <cell r="K717">
            <v>59.782608695652179</v>
          </cell>
          <cell r="L717">
            <v>0</v>
          </cell>
          <cell r="M717">
            <v>8000</v>
          </cell>
          <cell r="N717">
            <v>408</v>
          </cell>
          <cell r="O717">
            <v>2</v>
          </cell>
          <cell r="P717">
            <v>3</v>
          </cell>
          <cell r="Q717">
            <v>1</v>
          </cell>
          <cell r="R717">
            <v>9</v>
          </cell>
          <cell r="S717">
            <v>50</v>
          </cell>
          <cell r="T717">
            <v>59.782608695652179</v>
          </cell>
          <cell r="U717">
            <v>68</v>
          </cell>
          <cell r="V717">
            <v>179.34782608695653</v>
          </cell>
          <cell r="W717">
            <v>6</v>
          </cell>
          <cell r="X717">
            <v>6</v>
          </cell>
          <cell r="Y717">
            <v>18</v>
          </cell>
          <cell r="Z717">
            <v>0</v>
          </cell>
          <cell r="AA717" t="str">
            <v>9222400.png</v>
          </cell>
          <cell r="AB717">
            <v>7</v>
          </cell>
          <cell r="AC717">
            <v>27</v>
          </cell>
          <cell r="AD717">
            <v>2.0946855028462572</v>
          </cell>
        </row>
        <row r="718">
          <cell r="A718">
            <v>9222402</v>
          </cell>
          <cell r="B718" t="str">
            <v>龙拳第4段</v>
          </cell>
          <cell r="C718" t="str">
            <v>龙拳第4段</v>
          </cell>
          <cell r="D718">
            <v>2</v>
          </cell>
          <cell r="E718">
            <v>12</v>
          </cell>
          <cell r="F718" t="str">
            <v>第2级，共造成182.9%点伤害</v>
          </cell>
          <cell r="G718">
            <v>4</v>
          </cell>
          <cell r="H718">
            <v>4</v>
          </cell>
          <cell r="I718">
            <v>2</v>
          </cell>
          <cell r="J718">
            <v>2</v>
          </cell>
          <cell r="K718">
            <v>60.978260869565226</v>
          </cell>
          <cell r="L718">
            <v>0</v>
          </cell>
          <cell r="M718">
            <v>7840</v>
          </cell>
          <cell r="N718">
            <v>812</v>
          </cell>
          <cell r="O718">
            <v>2</v>
          </cell>
          <cell r="P718">
            <v>3</v>
          </cell>
          <cell r="Q718">
            <v>1</v>
          </cell>
          <cell r="R718">
            <v>9</v>
          </cell>
          <cell r="S718">
            <v>50</v>
          </cell>
          <cell r="T718">
            <v>59.782608695652179</v>
          </cell>
          <cell r="U718">
            <v>116</v>
          </cell>
          <cell r="V718">
            <v>179.34782608695653</v>
          </cell>
          <cell r="W718">
            <v>7</v>
          </cell>
          <cell r="X718">
            <v>13</v>
          </cell>
          <cell r="Y718">
            <v>18</v>
          </cell>
          <cell r="Z718">
            <v>0</v>
          </cell>
          <cell r="AA718" t="str">
            <v>9222400.png</v>
          </cell>
          <cell r="AB718">
            <v>7</v>
          </cell>
          <cell r="AC718">
            <v>27</v>
          </cell>
          <cell r="AD718">
            <v>2.4925765169870355</v>
          </cell>
        </row>
        <row r="719">
          <cell r="A719">
            <v>9222403</v>
          </cell>
          <cell r="B719" t="str">
            <v>龙拳第4段</v>
          </cell>
          <cell r="C719" t="str">
            <v>龙拳第4段</v>
          </cell>
          <cell r="D719">
            <v>2</v>
          </cell>
          <cell r="E719">
            <v>13</v>
          </cell>
          <cell r="F719" t="str">
            <v>第3级，共造成184.7%点伤害</v>
          </cell>
          <cell r="G719">
            <v>4</v>
          </cell>
          <cell r="H719">
            <v>4</v>
          </cell>
          <cell r="I719">
            <v>3</v>
          </cell>
          <cell r="J719">
            <v>2</v>
          </cell>
          <cell r="K719">
            <v>61.576086956521742</v>
          </cell>
          <cell r="L719">
            <v>0</v>
          </cell>
          <cell r="M719">
            <v>7760</v>
          </cell>
          <cell r="N719">
            <v>854</v>
          </cell>
          <cell r="O719">
            <v>2</v>
          </cell>
          <cell r="P719">
            <v>3</v>
          </cell>
          <cell r="Q719">
            <v>1</v>
          </cell>
          <cell r="R719">
            <v>9</v>
          </cell>
          <cell r="S719">
            <v>50</v>
          </cell>
          <cell r="T719">
            <v>59.782608695652179</v>
          </cell>
          <cell r="U719">
            <v>122</v>
          </cell>
          <cell r="V719">
            <v>179.34782608695653</v>
          </cell>
          <cell r="W719">
            <v>7</v>
          </cell>
          <cell r="X719">
            <v>20</v>
          </cell>
          <cell r="Y719">
            <v>18</v>
          </cell>
          <cell r="Z719">
            <v>0</v>
          </cell>
          <cell r="AA719" t="str">
            <v>9222400.png</v>
          </cell>
          <cell r="AB719">
            <v>7</v>
          </cell>
          <cell r="AC719">
            <v>27</v>
          </cell>
          <cell r="AD719">
            <v>2.8991325700917452</v>
          </cell>
        </row>
        <row r="720">
          <cell r="A720">
            <v>9222404</v>
          </cell>
          <cell r="B720" t="str">
            <v>龙拳第4段</v>
          </cell>
          <cell r="C720" t="str">
            <v>龙拳第4段</v>
          </cell>
          <cell r="D720">
            <v>2</v>
          </cell>
          <cell r="E720">
            <v>15</v>
          </cell>
          <cell r="F720" t="str">
            <v>第4级，共造成186.5%点伤害</v>
          </cell>
          <cell r="G720">
            <v>4</v>
          </cell>
          <cell r="H720">
            <v>4</v>
          </cell>
          <cell r="I720">
            <v>4</v>
          </cell>
          <cell r="J720">
            <v>2</v>
          </cell>
          <cell r="K720">
            <v>62.173913043478265</v>
          </cell>
          <cell r="L720">
            <v>0</v>
          </cell>
          <cell r="M720">
            <v>7680</v>
          </cell>
          <cell r="N720">
            <v>1072</v>
          </cell>
          <cell r="O720">
            <v>2</v>
          </cell>
          <cell r="P720">
            <v>3</v>
          </cell>
          <cell r="Q720">
            <v>1</v>
          </cell>
          <cell r="R720">
            <v>9</v>
          </cell>
          <cell r="S720">
            <v>50</v>
          </cell>
          <cell r="T720">
            <v>59.782608695652179</v>
          </cell>
          <cell r="U720">
            <v>134</v>
          </cell>
          <cell r="V720">
            <v>179.34782608695653</v>
          </cell>
          <cell r="W720">
            <v>8</v>
          </cell>
          <cell r="X720">
            <v>28</v>
          </cell>
          <cell r="Y720">
            <v>18</v>
          </cell>
          <cell r="Z720">
            <v>0</v>
          </cell>
          <cell r="AA720" t="str">
            <v>9222400.png</v>
          </cell>
          <cell r="AB720">
            <v>7</v>
          </cell>
          <cell r="AC720">
            <v>27</v>
          </cell>
          <cell r="AD720">
            <v>3.3704898026442303</v>
          </cell>
        </row>
        <row r="721">
          <cell r="A721">
            <v>9222405</v>
          </cell>
          <cell r="B721" t="str">
            <v>龙拳第4段</v>
          </cell>
          <cell r="C721" t="str">
            <v>龙拳第4段</v>
          </cell>
          <cell r="D721">
            <v>2</v>
          </cell>
          <cell r="E721">
            <v>16</v>
          </cell>
          <cell r="F721" t="str">
            <v>第5级，共造成188.3%点伤害</v>
          </cell>
          <cell r="G721">
            <v>4</v>
          </cell>
          <cell r="H721">
            <v>4</v>
          </cell>
          <cell r="I721">
            <v>5</v>
          </cell>
          <cell r="J721">
            <v>2</v>
          </cell>
          <cell r="K721">
            <v>62.771739130434788</v>
          </cell>
          <cell r="L721">
            <v>0</v>
          </cell>
          <cell r="M721">
            <v>7600</v>
          </cell>
          <cell r="N721">
            <v>1120</v>
          </cell>
          <cell r="O721">
            <v>2</v>
          </cell>
          <cell r="P721">
            <v>3</v>
          </cell>
          <cell r="Q721">
            <v>1</v>
          </cell>
          <cell r="R721">
            <v>9</v>
          </cell>
          <cell r="S721">
            <v>50</v>
          </cell>
          <cell r="T721">
            <v>59.782608695652179</v>
          </cell>
          <cell r="U721">
            <v>140</v>
          </cell>
          <cell r="V721">
            <v>179.34782608695653</v>
          </cell>
          <cell r="W721">
            <v>8</v>
          </cell>
          <cell r="X721">
            <v>36</v>
          </cell>
          <cell r="Y721">
            <v>18</v>
          </cell>
          <cell r="Z721">
            <v>0</v>
          </cell>
          <cell r="AA721" t="str">
            <v>9222400.png</v>
          </cell>
          <cell r="AB721">
            <v>7</v>
          </cell>
          <cell r="AC721">
            <v>27</v>
          </cell>
          <cell r="AD721">
            <v>3.9167992569743526</v>
          </cell>
        </row>
        <row r="722">
          <cell r="A722">
            <v>9222406</v>
          </cell>
          <cell r="B722" t="str">
            <v>龙拳第4段</v>
          </cell>
          <cell r="C722" t="str">
            <v>龙拳第4段</v>
          </cell>
          <cell r="D722">
            <v>2</v>
          </cell>
          <cell r="E722">
            <v>18</v>
          </cell>
          <cell r="F722" t="str">
            <v>第6级，共造成190.1%点伤害</v>
          </cell>
          <cell r="G722">
            <v>4</v>
          </cell>
          <cell r="H722">
            <v>4</v>
          </cell>
          <cell r="I722">
            <v>6</v>
          </cell>
          <cell r="J722">
            <v>2</v>
          </cell>
          <cell r="K722">
            <v>63.369565217391312</v>
          </cell>
          <cell r="L722">
            <v>0</v>
          </cell>
          <cell r="M722">
            <v>7520</v>
          </cell>
          <cell r="N722">
            <v>1368</v>
          </cell>
          <cell r="O722">
            <v>2</v>
          </cell>
          <cell r="P722">
            <v>3</v>
          </cell>
          <cell r="Q722">
            <v>1</v>
          </cell>
          <cell r="R722">
            <v>9</v>
          </cell>
          <cell r="S722">
            <v>50</v>
          </cell>
          <cell r="T722">
            <v>59.782608695652179</v>
          </cell>
          <cell r="U722">
            <v>152</v>
          </cell>
          <cell r="V722">
            <v>179.34782608695653</v>
          </cell>
          <cell r="W722">
            <v>9</v>
          </cell>
          <cell r="X722">
            <v>45</v>
          </cell>
          <cell r="Y722">
            <v>18</v>
          </cell>
          <cell r="Z722">
            <v>0</v>
          </cell>
          <cell r="AA722" t="str">
            <v>9222400.png</v>
          </cell>
          <cell r="AB722">
            <v>7</v>
          </cell>
          <cell r="AC722">
            <v>27</v>
          </cell>
          <cell r="AD722">
            <v>4.5497807506202754</v>
          </cell>
        </row>
        <row r="723">
          <cell r="A723">
            <v>9222407</v>
          </cell>
          <cell r="B723" t="str">
            <v>龙拳第4段</v>
          </cell>
          <cell r="C723" t="str">
            <v>龙拳第4段</v>
          </cell>
          <cell r="D723">
            <v>2</v>
          </cell>
          <cell r="E723">
            <v>19</v>
          </cell>
          <cell r="F723" t="str">
            <v>第7级，共造成191.9%点伤害</v>
          </cell>
          <cell r="G723">
            <v>4</v>
          </cell>
          <cell r="H723">
            <v>4</v>
          </cell>
          <cell r="I723">
            <v>7</v>
          </cell>
          <cell r="J723">
            <v>2</v>
          </cell>
          <cell r="K723">
            <v>63.967391304347835</v>
          </cell>
          <cell r="L723">
            <v>0</v>
          </cell>
          <cell r="M723">
            <v>7440</v>
          </cell>
          <cell r="N723">
            <v>1422</v>
          </cell>
          <cell r="O723">
            <v>2</v>
          </cell>
          <cell r="P723">
            <v>3</v>
          </cell>
          <cell r="Q723">
            <v>1</v>
          </cell>
          <cell r="R723">
            <v>9</v>
          </cell>
          <cell r="S723">
            <v>50</v>
          </cell>
          <cell r="T723">
            <v>59.782608695652179</v>
          </cell>
          <cell r="U723">
            <v>158</v>
          </cell>
          <cell r="V723">
            <v>179.34782608695653</v>
          </cell>
          <cell r="W723">
            <v>9</v>
          </cell>
          <cell r="X723">
            <v>54</v>
          </cell>
          <cell r="Y723">
            <v>18</v>
          </cell>
          <cell r="Z723">
            <v>0</v>
          </cell>
          <cell r="AA723" t="str">
            <v>9222400.png</v>
          </cell>
          <cell r="AB723">
            <v>7</v>
          </cell>
          <cell r="AC723">
            <v>27</v>
          </cell>
          <cell r="AD723">
            <v>5.2829627029237294</v>
          </cell>
        </row>
        <row r="724">
          <cell r="A724">
            <v>9222408</v>
          </cell>
          <cell r="B724" t="str">
            <v>龙拳第4段</v>
          </cell>
          <cell r="C724" t="str">
            <v>龙拳第4段</v>
          </cell>
          <cell r="D724">
            <v>2</v>
          </cell>
          <cell r="E724">
            <v>20</v>
          </cell>
          <cell r="F724" t="str">
            <v>第8级，共造成193.7%点伤害</v>
          </cell>
          <cell r="G724">
            <v>4</v>
          </cell>
          <cell r="H724">
            <v>4</v>
          </cell>
          <cell r="I724">
            <v>8</v>
          </cell>
          <cell r="J724">
            <v>2</v>
          </cell>
          <cell r="K724">
            <v>64.565217391304358</v>
          </cell>
          <cell r="L724">
            <v>0</v>
          </cell>
          <cell r="M724">
            <v>7360</v>
          </cell>
          <cell r="N724">
            <v>1820</v>
          </cell>
          <cell r="O724">
            <v>2</v>
          </cell>
          <cell r="P724">
            <v>3</v>
          </cell>
          <cell r="Q724">
            <v>1</v>
          </cell>
          <cell r="R724">
            <v>9</v>
          </cell>
          <cell r="S724">
            <v>50</v>
          </cell>
          <cell r="T724">
            <v>59.782608695652179</v>
          </cell>
          <cell r="U724">
            <v>182</v>
          </cell>
          <cell r="V724">
            <v>179.34782608695653</v>
          </cell>
          <cell r="W724">
            <v>10</v>
          </cell>
          <cell r="X724">
            <v>64</v>
          </cell>
          <cell r="Y724">
            <v>18</v>
          </cell>
          <cell r="Z724">
            <v>0</v>
          </cell>
          <cell r="AA724" t="str">
            <v>9222400.png</v>
          </cell>
          <cell r="AB724">
            <v>7</v>
          </cell>
          <cell r="AC724">
            <v>27</v>
          </cell>
          <cell r="AD724">
            <v>6.1319583003576428</v>
          </cell>
        </row>
        <row r="725">
          <cell r="A725">
            <v>9222409</v>
          </cell>
          <cell r="B725" t="str">
            <v>龙拳第4段</v>
          </cell>
          <cell r="C725" t="str">
            <v>龙拳第4段</v>
          </cell>
          <cell r="D725">
            <v>2</v>
          </cell>
          <cell r="E725">
            <v>22</v>
          </cell>
          <cell r="F725" t="str">
            <v>第9级，共造成195.5%点伤害</v>
          </cell>
          <cell r="G725">
            <v>4</v>
          </cell>
          <cell r="H725">
            <v>4</v>
          </cell>
          <cell r="I725">
            <v>9</v>
          </cell>
          <cell r="J725">
            <v>2</v>
          </cell>
          <cell r="K725">
            <v>65.163043478260875</v>
          </cell>
          <cell r="L725">
            <v>0</v>
          </cell>
          <cell r="M725">
            <v>7280</v>
          </cell>
          <cell r="N725">
            <v>2629</v>
          </cell>
          <cell r="O725">
            <v>2</v>
          </cell>
          <cell r="P725">
            <v>3</v>
          </cell>
          <cell r="Q725">
            <v>1</v>
          </cell>
          <cell r="R725">
            <v>9</v>
          </cell>
          <cell r="S725">
            <v>50</v>
          </cell>
          <cell r="T725">
            <v>59.782608695652179</v>
          </cell>
          <cell r="U725">
            <v>239</v>
          </cell>
          <cell r="V725">
            <v>179.34782608695653</v>
          </cell>
          <cell r="W725">
            <v>11</v>
          </cell>
          <cell r="X725">
            <v>75</v>
          </cell>
          <cell r="Y725">
            <v>18</v>
          </cell>
          <cell r="Z725">
            <v>0</v>
          </cell>
          <cell r="AA725" t="str">
            <v>9222400.png</v>
          </cell>
          <cell r="AB725">
            <v>7</v>
          </cell>
          <cell r="AC725">
            <v>27</v>
          </cell>
          <cell r="AD725">
            <v>7.1147834659187934</v>
          </cell>
        </row>
        <row r="726">
          <cell r="A726">
            <v>9222410</v>
          </cell>
          <cell r="B726" t="str">
            <v>龙拳第4段</v>
          </cell>
          <cell r="C726" t="str">
            <v>龙拳第4段</v>
          </cell>
          <cell r="D726">
            <v>2</v>
          </cell>
          <cell r="E726">
            <v>23</v>
          </cell>
          <cell r="F726" t="str">
            <v>第10级，共造成197.3%点伤害</v>
          </cell>
          <cell r="G726">
            <v>4</v>
          </cell>
          <cell r="H726">
            <v>4</v>
          </cell>
          <cell r="I726">
            <v>10</v>
          </cell>
          <cell r="J726">
            <v>2</v>
          </cell>
          <cell r="K726">
            <v>65.760869565217405</v>
          </cell>
          <cell r="L726">
            <v>0</v>
          </cell>
          <cell r="M726">
            <v>7200</v>
          </cell>
          <cell r="N726">
            <v>2970</v>
          </cell>
          <cell r="O726">
            <v>2</v>
          </cell>
          <cell r="P726">
            <v>3</v>
          </cell>
          <cell r="Q726">
            <v>1</v>
          </cell>
          <cell r="R726">
            <v>9</v>
          </cell>
          <cell r="S726">
            <v>50</v>
          </cell>
          <cell r="T726">
            <v>59.782608695652179</v>
          </cell>
          <cell r="U726">
            <v>270</v>
          </cell>
          <cell r="V726">
            <v>179.34782608695653</v>
          </cell>
          <cell r="W726">
            <v>11</v>
          </cell>
          <cell r="X726">
            <v>86</v>
          </cell>
          <cell r="Y726">
            <v>18</v>
          </cell>
          <cell r="Z726">
            <v>0</v>
          </cell>
          <cell r="AA726" t="str">
            <v>9222400.png</v>
          </cell>
          <cell r="AB726">
            <v>7</v>
          </cell>
          <cell r="AC726">
            <v>27</v>
          </cell>
          <cell r="AD726">
            <v>8.2522229147450794</v>
          </cell>
        </row>
        <row r="727">
          <cell r="A727">
            <v>9222411</v>
          </cell>
          <cell r="B727" t="str">
            <v>龙拳第4段</v>
          </cell>
          <cell r="C727" t="str">
            <v>龙拳第4段</v>
          </cell>
          <cell r="D727">
            <v>2</v>
          </cell>
          <cell r="E727">
            <v>25</v>
          </cell>
          <cell r="F727" t="str">
            <v>第11级，共造成199.1%点伤害</v>
          </cell>
          <cell r="G727">
            <v>4</v>
          </cell>
          <cell r="H727">
            <v>4</v>
          </cell>
          <cell r="I727">
            <v>11</v>
          </cell>
          <cell r="J727">
            <v>2</v>
          </cell>
          <cell r="K727">
            <v>66.358695652173921</v>
          </cell>
          <cell r="L727">
            <v>0</v>
          </cell>
          <cell r="M727">
            <v>7120</v>
          </cell>
          <cell r="N727">
            <v>4020</v>
          </cell>
          <cell r="O727">
            <v>2</v>
          </cell>
          <cell r="P727">
            <v>3</v>
          </cell>
          <cell r="Q727">
            <v>1</v>
          </cell>
          <cell r="R727">
            <v>9</v>
          </cell>
          <cell r="S727">
            <v>50</v>
          </cell>
          <cell r="T727">
            <v>59.782608695652179</v>
          </cell>
          <cell r="U727">
            <v>335</v>
          </cell>
          <cell r="V727">
            <v>179.34782608695653</v>
          </cell>
          <cell r="W727">
            <v>12</v>
          </cell>
          <cell r="X727">
            <v>98</v>
          </cell>
          <cell r="Y727">
            <v>18</v>
          </cell>
          <cell r="Z727">
            <v>0</v>
          </cell>
          <cell r="AA727" t="str">
            <v>9222400.png</v>
          </cell>
          <cell r="AB727">
            <v>7</v>
          </cell>
          <cell r="AC727">
            <v>27</v>
          </cell>
          <cell r="AD727">
            <v>9.568251516366205</v>
          </cell>
        </row>
        <row r="728">
          <cell r="A728">
            <v>9222412</v>
          </cell>
          <cell r="B728" t="str">
            <v>龙拳第4段</v>
          </cell>
          <cell r="C728" t="str">
            <v>龙拳第4段</v>
          </cell>
          <cell r="D728">
            <v>2</v>
          </cell>
          <cell r="E728">
            <v>26</v>
          </cell>
          <cell r="F728" t="str">
            <v>第12级，共造成200.9%点伤害</v>
          </cell>
          <cell r="G728">
            <v>4</v>
          </cell>
          <cell r="H728">
            <v>4</v>
          </cell>
          <cell r="I728">
            <v>12</v>
          </cell>
          <cell r="J728">
            <v>2</v>
          </cell>
          <cell r="K728">
            <v>66.956521739130437</v>
          </cell>
          <cell r="L728">
            <v>0</v>
          </cell>
          <cell r="M728">
            <v>7040</v>
          </cell>
          <cell r="N728">
            <v>4810</v>
          </cell>
          <cell r="O728">
            <v>2</v>
          </cell>
          <cell r="P728">
            <v>3</v>
          </cell>
          <cell r="Q728">
            <v>1</v>
          </cell>
          <cell r="R728">
            <v>9</v>
          </cell>
          <cell r="S728">
            <v>50</v>
          </cell>
          <cell r="T728">
            <v>59.782608695652179</v>
          </cell>
          <cell r="U728">
            <v>370</v>
          </cell>
          <cell r="V728">
            <v>179.34782608695653</v>
          </cell>
          <cell r="W728">
            <v>13</v>
          </cell>
          <cell r="X728">
            <v>111</v>
          </cell>
          <cell r="Y728">
            <v>18</v>
          </cell>
          <cell r="Z728">
            <v>0</v>
          </cell>
          <cell r="AA728" t="str">
            <v>9222400.png</v>
          </cell>
          <cell r="AB728">
            <v>7</v>
          </cell>
          <cell r="AC728">
            <v>27</v>
          </cell>
          <cell r="AD728">
            <v>11.090519261633135</v>
          </cell>
        </row>
        <row r="729">
          <cell r="A729">
            <v>9222413</v>
          </cell>
          <cell r="B729" t="str">
            <v>龙拳第4段</v>
          </cell>
          <cell r="C729" t="str">
            <v>龙拳第4段</v>
          </cell>
          <cell r="D729">
            <v>2</v>
          </cell>
          <cell r="E729">
            <v>27</v>
          </cell>
          <cell r="F729" t="str">
            <v>第13级，共造成202.7%点伤害</v>
          </cell>
          <cell r="G729">
            <v>4</v>
          </cell>
          <cell r="H729">
            <v>4</v>
          </cell>
          <cell r="I729">
            <v>13</v>
          </cell>
          <cell r="J729">
            <v>2</v>
          </cell>
          <cell r="K729">
            <v>67.554347826086968</v>
          </cell>
          <cell r="L729">
            <v>0</v>
          </cell>
          <cell r="M729">
            <v>6960</v>
          </cell>
          <cell r="N729">
            <v>5684</v>
          </cell>
          <cell r="O729">
            <v>2</v>
          </cell>
          <cell r="P729">
            <v>3</v>
          </cell>
          <cell r="Q729">
            <v>1</v>
          </cell>
          <cell r="R729">
            <v>9</v>
          </cell>
          <cell r="S729">
            <v>50</v>
          </cell>
          <cell r="T729">
            <v>59.782608695652179</v>
          </cell>
          <cell r="U729">
            <v>406</v>
          </cell>
          <cell r="V729">
            <v>179.34782608695653</v>
          </cell>
          <cell r="W729">
            <v>14</v>
          </cell>
          <cell r="X729">
            <v>125</v>
          </cell>
          <cell r="Y729">
            <v>18</v>
          </cell>
          <cell r="Z729">
            <v>0</v>
          </cell>
          <cell r="AA729" t="str">
            <v>9222400.png</v>
          </cell>
          <cell r="AB729">
            <v>7</v>
          </cell>
          <cell r="AC729">
            <v>27</v>
          </cell>
          <cell r="AD729">
            <v>12.850909370007457</v>
          </cell>
        </row>
        <row r="730">
          <cell r="A730">
            <v>9222414</v>
          </cell>
          <cell r="B730" t="str">
            <v>龙拳第4段</v>
          </cell>
          <cell r="C730" t="str">
            <v>龙拳第4段</v>
          </cell>
          <cell r="D730">
            <v>2</v>
          </cell>
          <cell r="E730">
            <v>29</v>
          </cell>
          <cell r="F730" t="str">
            <v>第14级，共造成204.5%点伤害</v>
          </cell>
          <cell r="G730">
            <v>4</v>
          </cell>
          <cell r="H730">
            <v>4</v>
          </cell>
          <cell r="I730">
            <v>14</v>
          </cell>
          <cell r="J730">
            <v>2</v>
          </cell>
          <cell r="K730">
            <v>68.152173913043484</v>
          </cell>
          <cell r="L730">
            <v>0</v>
          </cell>
          <cell r="M730">
            <v>6880</v>
          </cell>
          <cell r="N730">
            <v>6748</v>
          </cell>
          <cell r="O730">
            <v>2</v>
          </cell>
          <cell r="P730">
            <v>3</v>
          </cell>
          <cell r="Q730">
            <v>1</v>
          </cell>
          <cell r="R730">
            <v>9</v>
          </cell>
          <cell r="S730">
            <v>50</v>
          </cell>
          <cell r="T730">
            <v>59.782608695652179</v>
          </cell>
          <cell r="U730">
            <v>482</v>
          </cell>
          <cell r="V730">
            <v>179.34782608695653</v>
          </cell>
          <cell r="W730">
            <v>14</v>
          </cell>
          <cell r="X730">
            <v>139</v>
          </cell>
          <cell r="Y730">
            <v>18</v>
          </cell>
          <cell r="Z730">
            <v>0</v>
          </cell>
          <cell r="AA730" t="str">
            <v>9222400.png</v>
          </cell>
          <cell r="AB730">
            <v>7</v>
          </cell>
          <cell r="AC730">
            <v>27</v>
          </cell>
          <cell r="AD730">
            <v>14.88618049417561</v>
          </cell>
        </row>
        <row r="731">
          <cell r="A731">
            <v>9222415</v>
          </cell>
          <cell r="B731" t="str">
            <v>龙拳第4段</v>
          </cell>
          <cell r="C731" t="str">
            <v>龙拳第4段</v>
          </cell>
          <cell r="D731">
            <v>2</v>
          </cell>
          <cell r="E731">
            <v>30</v>
          </cell>
          <cell r="F731" t="str">
            <v>第15级，共造成206.3%点伤害</v>
          </cell>
          <cell r="G731">
            <v>4</v>
          </cell>
          <cell r="H731">
            <v>4</v>
          </cell>
          <cell r="I731">
            <v>15</v>
          </cell>
          <cell r="J731">
            <v>2</v>
          </cell>
          <cell r="K731">
            <v>68.75</v>
          </cell>
          <cell r="L731">
            <v>0</v>
          </cell>
          <cell r="M731">
            <v>6800</v>
          </cell>
          <cell r="N731">
            <v>7830</v>
          </cell>
          <cell r="O731">
            <v>2</v>
          </cell>
          <cell r="P731">
            <v>3</v>
          </cell>
          <cell r="Q731">
            <v>1</v>
          </cell>
          <cell r="R731">
            <v>9</v>
          </cell>
          <cell r="S731">
            <v>50</v>
          </cell>
          <cell r="T731">
            <v>59.782608695652179</v>
          </cell>
          <cell r="U731">
            <v>522</v>
          </cell>
          <cell r="V731">
            <v>179.34782608695653</v>
          </cell>
          <cell r="W731">
            <v>15</v>
          </cell>
          <cell r="X731">
            <v>154</v>
          </cell>
          <cell r="Y731">
            <v>18</v>
          </cell>
          <cell r="Z731">
            <v>0</v>
          </cell>
          <cell r="AA731" t="str">
            <v>9222400.png</v>
          </cell>
          <cell r="AB731">
            <v>7</v>
          </cell>
          <cell r="AC731">
            <v>27</v>
          </cell>
          <cell r="AD731">
            <v>17.238705611013671</v>
          </cell>
        </row>
        <row r="732">
          <cell r="A732">
            <v>9222416</v>
          </cell>
          <cell r="B732" t="str">
            <v>龙拳第4段</v>
          </cell>
          <cell r="C732" t="str">
            <v>龙拳第4段</v>
          </cell>
          <cell r="D732">
            <v>2</v>
          </cell>
          <cell r="E732">
            <v>32</v>
          </cell>
          <cell r="F732" t="str">
            <v>第16级，共造成208%点伤害</v>
          </cell>
          <cell r="G732">
            <v>4</v>
          </cell>
          <cell r="H732">
            <v>4</v>
          </cell>
          <cell r="I732">
            <v>16</v>
          </cell>
          <cell r="J732">
            <v>2</v>
          </cell>
          <cell r="K732">
            <v>69.34782608695653</v>
          </cell>
          <cell r="L732">
            <v>0</v>
          </cell>
          <cell r="M732">
            <v>6720</v>
          </cell>
          <cell r="N732">
            <v>9696</v>
          </cell>
          <cell r="O732">
            <v>2</v>
          </cell>
          <cell r="P732">
            <v>3</v>
          </cell>
          <cell r="Q732">
            <v>1</v>
          </cell>
          <cell r="R732">
            <v>9</v>
          </cell>
          <cell r="S732">
            <v>50</v>
          </cell>
          <cell r="T732">
            <v>59.782608695652179</v>
          </cell>
          <cell r="U732">
            <v>606</v>
          </cell>
          <cell r="V732">
            <v>179.34782608695653</v>
          </cell>
          <cell r="W732">
            <v>16</v>
          </cell>
          <cell r="X732">
            <v>170</v>
          </cell>
          <cell r="Y732">
            <v>18</v>
          </cell>
          <cell r="Z732">
            <v>0</v>
          </cell>
          <cell r="AA732" t="str">
            <v>9222400.png</v>
          </cell>
          <cell r="AB732">
            <v>7</v>
          </cell>
          <cell r="AC732">
            <v>27</v>
          </cell>
          <cell r="AD732">
            <v>19.957322061887503</v>
          </cell>
        </row>
        <row r="733">
          <cell r="A733">
            <v>9222417</v>
          </cell>
          <cell r="B733" t="str">
            <v>龙拳第4段</v>
          </cell>
          <cell r="C733" t="str">
            <v>龙拳第4段</v>
          </cell>
          <cell r="D733">
            <v>2</v>
          </cell>
          <cell r="E733">
            <v>33</v>
          </cell>
          <cell r="F733" t="str">
            <v>第17级，共造成209.8%点伤害</v>
          </cell>
          <cell r="G733">
            <v>4</v>
          </cell>
          <cell r="H733">
            <v>4</v>
          </cell>
          <cell r="I733">
            <v>17</v>
          </cell>
          <cell r="J733">
            <v>2</v>
          </cell>
          <cell r="K733">
            <v>69.945652173913047</v>
          </cell>
          <cell r="L733">
            <v>0</v>
          </cell>
          <cell r="M733">
            <v>6640</v>
          </cell>
          <cell r="N733">
            <v>11718</v>
          </cell>
          <cell r="O733">
            <v>2</v>
          </cell>
          <cell r="P733">
            <v>3</v>
          </cell>
          <cell r="Q733">
            <v>1</v>
          </cell>
          <cell r="R733">
            <v>9</v>
          </cell>
          <cell r="S733">
            <v>50</v>
          </cell>
          <cell r="T733">
            <v>59.782608695652179</v>
          </cell>
          <cell r="U733">
            <v>651</v>
          </cell>
          <cell r="V733">
            <v>179.34782608695653</v>
          </cell>
          <cell r="W733">
            <v>18</v>
          </cell>
          <cell r="X733">
            <v>188</v>
          </cell>
          <cell r="Y733">
            <v>18</v>
          </cell>
          <cell r="Z733">
            <v>0</v>
          </cell>
          <cell r="AA733" t="str">
            <v>9222400.png</v>
          </cell>
          <cell r="AB733">
            <v>7</v>
          </cell>
          <cell r="AC733">
            <v>27</v>
          </cell>
          <cell r="AD733">
            <v>23.098309356830125</v>
          </cell>
        </row>
        <row r="734">
          <cell r="A734">
            <v>9222418</v>
          </cell>
          <cell r="B734" t="str">
            <v>龙拳第4段</v>
          </cell>
          <cell r="C734" t="str">
            <v>龙拳第4段</v>
          </cell>
          <cell r="D734">
            <v>2</v>
          </cell>
          <cell r="E734">
            <v>35</v>
          </cell>
          <cell r="F734" t="str">
            <v>第18级，共造成211.6%点伤害</v>
          </cell>
          <cell r="G734">
            <v>4</v>
          </cell>
          <cell r="H734">
            <v>4</v>
          </cell>
          <cell r="I734">
            <v>18</v>
          </cell>
          <cell r="J734">
            <v>2</v>
          </cell>
          <cell r="K734">
            <v>70.543478260869577</v>
          </cell>
          <cell r="L734">
            <v>0</v>
          </cell>
          <cell r="M734">
            <v>6560</v>
          </cell>
          <cell r="N734">
            <v>14117</v>
          </cell>
          <cell r="O734">
            <v>2</v>
          </cell>
          <cell r="P734">
            <v>3</v>
          </cell>
          <cell r="Q734">
            <v>1</v>
          </cell>
          <cell r="R734">
            <v>9</v>
          </cell>
          <cell r="S734">
            <v>50</v>
          </cell>
          <cell r="T734">
            <v>59.782608695652179</v>
          </cell>
          <cell r="U734">
            <v>743</v>
          </cell>
          <cell r="V734">
            <v>179.34782608695653</v>
          </cell>
          <cell r="W734">
            <v>19</v>
          </cell>
          <cell r="X734">
            <v>207</v>
          </cell>
          <cell r="Y734">
            <v>18</v>
          </cell>
          <cell r="Z734">
            <v>8</v>
          </cell>
          <cell r="AA734" t="str">
            <v>9222400.png</v>
          </cell>
          <cell r="AB734">
            <v>7</v>
          </cell>
          <cell r="AC734">
            <v>27</v>
          </cell>
          <cell r="AD734">
            <v>26.72651382723917</v>
          </cell>
        </row>
        <row r="735">
          <cell r="A735">
            <v>9222419</v>
          </cell>
          <cell r="B735" t="str">
            <v>龙拳第4段</v>
          </cell>
          <cell r="C735" t="str">
            <v>龙拳第4段</v>
          </cell>
          <cell r="D735">
            <v>2</v>
          </cell>
          <cell r="E735">
            <v>36</v>
          </cell>
          <cell r="F735" t="str">
            <v>第19级，共造成213.4%点伤害</v>
          </cell>
          <cell r="G735">
            <v>4</v>
          </cell>
          <cell r="H735">
            <v>4</v>
          </cell>
          <cell r="I735">
            <v>19</v>
          </cell>
          <cell r="J735">
            <v>2</v>
          </cell>
          <cell r="K735">
            <v>71.141304347826093</v>
          </cell>
          <cell r="L735">
            <v>0</v>
          </cell>
          <cell r="M735">
            <v>6480</v>
          </cell>
          <cell r="N735">
            <v>15820</v>
          </cell>
          <cell r="O735">
            <v>2</v>
          </cell>
          <cell r="P735">
            <v>3</v>
          </cell>
          <cell r="Q735">
            <v>1</v>
          </cell>
          <cell r="R735">
            <v>9</v>
          </cell>
          <cell r="S735">
            <v>50</v>
          </cell>
          <cell r="T735">
            <v>59.782608695652179</v>
          </cell>
          <cell r="U735">
            <v>791</v>
          </cell>
          <cell r="V735">
            <v>179.34782608695653</v>
          </cell>
          <cell r="W735">
            <v>20</v>
          </cell>
          <cell r="X735">
            <v>227</v>
          </cell>
          <cell r="Y735">
            <v>18</v>
          </cell>
          <cell r="Z735">
            <v>8</v>
          </cell>
          <cell r="AA735" t="str">
            <v>9222400.png</v>
          </cell>
          <cell r="AB735">
            <v>7</v>
          </cell>
          <cell r="AC735">
            <v>27</v>
          </cell>
          <cell r="AD735">
            <v>30.916642047348564</v>
          </cell>
        </row>
        <row r="736">
          <cell r="A736">
            <v>9222420</v>
          </cell>
          <cell r="B736" t="str">
            <v>龙拳第4段</v>
          </cell>
          <cell r="C736" t="str">
            <v>龙拳第4段</v>
          </cell>
          <cell r="D736">
            <v>2</v>
          </cell>
          <cell r="E736">
            <v>37</v>
          </cell>
          <cell r="F736" t="str">
            <v>第20级，共造成215.2%点伤害</v>
          </cell>
          <cell r="G736">
            <v>4</v>
          </cell>
          <cell r="H736">
            <v>4</v>
          </cell>
          <cell r="I736">
            <v>20</v>
          </cell>
          <cell r="J736">
            <v>2</v>
          </cell>
          <cell r="K736">
            <v>71.739130434782624</v>
          </cell>
          <cell r="L736">
            <v>0</v>
          </cell>
          <cell r="M736">
            <v>6400</v>
          </cell>
          <cell r="N736">
            <v>18502</v>
          </cell>
          <cell r="O736">
            <v>2</v>
          </cell>
          <cell r="P736">
            <v>3</v>
          </cell>
          <cell r="Q736">
            <v>1</v>
          </cell>
          <cell r="R736">
            <v>9</v>
          </cell>
          <cell r="S736">
            <v>50</v>
          </cell>
          <cell r="T736">
            <v>59.782608695652179</v>
          </cell>
          <cell r="U736">
            <v>841</v>
          </cell>
          <cell r="V736">
            <v>179.34782608695653</v>
          </cell>
          <cell r="W736">
            <v>22</v>
          </cell>
          <cell r="X736">
            <v>249</v>
          </cell>
          <cell r="Y736">
            <v>18</v>
          </cell>
          <cell r="Z736">
            <v>9</v>
          </cell>
          <cell r="AA736" t="str">
            <v>9222400.png</v>
          </cell>
          <cell r="AB736">
            <v>7</v>
          </cell>
          <cell r="AC736">
            <v>27</v>
          </cell>
          <cell r="AD736">
            <v>35.754748199711621</v>
          </cell>
        </row>
        <row r="737">
          <cell r="A737">
            <v>9222421</v>
          </cell>
          <cell r="B737" t="str">
            <v>龙拳第4段</v>
          </cell>
          <cell r="C737" t="str">
            <v>龙拳第4段</v>
          </cell>
          <cell r="D737">
            <v>2</v>
          </cell>
          <cell r="E737">
            <v>39</v>
          </cell>
          <cell r="F737" t="str">
            <v>第21级，共造成217%点伤害</v>
          </cell>
          <cell r="G737">
            <v>4</v>
          </cell>
          <cell r="H737">
            <v>4</v>
          </cell>
          <cell r="I737">
            <v>21</v>
          </cell>
          <cell r="J737">
            <v>2</v>
          </cell>
          <cell r="K737">
            <v>72.33695652173914</v>
          </cell>
          <cell r="L737">
            <v>0</v>
          </cell>
          <cell r="M737">
            <v>6320</v>
          </cell>
          <cell r="N737">
            <v>21712</v>
          </cell>
          <cell r="O737">
            <v>2</v>
          </cell>
          <cell r="P737">
            <v>3</v>
          </cell>
          <cell r="Q737">
            <v>1</v>
          </cell>
          <cell r="R737">
            <v>9</v>
          </cell>
          <cell r="S737">
            <v>50</v>
          </cell>
          <cell r="T737">
            <v>59.782608695652179</v>
          </cell>
          <cell r="U737">
            <v>944</v>
          </cell>
          <cell r="V737">
            <v>179.34782608695653</v>
          </cell>
          <cell r="W737">
            <v>23</v>
          </cell>
          <cell r="X737">
            <v>272</v>
          </cell>
          <cell r="Y737">
            <v>18</v>
          </cell>
          <cell r="Z737">
            <v>10</v>
          </cell>
          <cell r="AA737" t="str">
            <v>9222400.png</v>
          </cell>
          <cell r="AB737">
            <v>7</v>
          </cell>
          <cell r="AC737">
            <v>27</v>
          </cell>
          <cell r="AD737">
            <v>41.339944296061056</v>
          </cell>
        </row>
        <row r="738">
          <cell r="A738">
            <v>9222422</v>
          </cell>
          <cell r="B738" t="str">
            <v>龙拳第4段</v>
          </cell>
          <cell r="C738" t="str">
            <v>龙拳第4段</v>
          </cell>
          <cell r="D738">
            <v>2</v>
          </cell>
          <cell r="E738">
            <v>40</v>
          </cell>
          <cell r="F738" t="str">
            <v>第22级，共造成218.8%点伤害</v>
          </cell>
          <cell r="G738">
            <v>4</v>
          </cell>
          <cell r="H738">
            <v>4</v>
          </cell>
          <cell r="I738">
            <v>22</v>
          </cell>
          <cell r="J738">
            <v>2</v>
          </cell>
          <cell r="K738">
            <v>72.934782608695656</v>
          </cell>
          <cell r="L738">
            <v>0</v>
          </cell>
          <cell r="M738">
            <v>6240</v>
          </cell>
          <cell r="N738">
            <v>24950</v>
          </cell>
          <cell r="O738">
            <v>2</v>
          </cell>
          <cell r="P738">
            <v>3</v>
          </cell>
          <cell r="Q738">
            <v>1</v>
          </cell>
          <cell r="R738">
            <v>9</v>
          </cell>
          <cell r="S738">
            <v>50</v>
          </cell>
          <cell r="T738">
            <v>59.782608695652179</v>
          </cell>
          <cell r="U738">
            <v>998</v>
          </cell>
          <cell r="V738">
            <v>179.34782608695653</v>
          </cell>
          <cell r="W738">
            <v>25</v>
          </cell>
          <cell r="X738">
            <v>297</v>
          </cell>
          <cell r="Y738">
            <v>18</v>
          </cell>
          <cell r="Z738">
            <v>10</v>
          </cell>
          <cell r="AA738" t="str">
            <v>9222400.png</v>
          </cell>
          <cell r="AB738">
            <v>7</v>
          </cell>
          <cell r="AC738">
            <v>27</v>
          </cell>
          <cell r="AD738">
            <v>47.786366453023689</v>
          </cell>
        </row>
        <row r="739">
          <cell r="A739">
            <v>9222423</v>
          </cell>
          <cell r="B739" t="str">
            <v>龙拳第4段</v>
          </cell>
          <cell r="C739" t="str">
            <v>龙拳第4段</v>
          </cell>
          <cell r="D739">
            <v>2</v>
          </cell>
          <cell r="E739">
            <v>42</v>
          </cell>
          <cell r="F739" t="str">
            <v>第23级，共造成220.6%点伤害</v>
          </cell>
          <cell r="G739">
            <v>4</v>
          </cell>
          <cell r="H739">
            <v>4</v>
          </cell>
          <cell r="I739">
            <v>23</v>
          </cell>
          <cell r="J739">
            <v>2</v>
          </cell>
          <cell r="K739">
            <v>73.532608695652186</v>
          </cell>
          <cell r="L739">
            <v>0</v>
          </cell>
          <cell r="M739">
            <v>6160</v>
          </cell>
          <cell r="N739">
            <v>29970</v>
          </cell>
          <cell r="O739">
            <v>2</v>
          </cell>
          <cell r="P739">
            <v>3</v>
          </cell>
          <cell r="Q739">
            <v>1</v>
          </cell>
          <cell r="R739">
            <v>9</v>
          </cell>
          <cell r="S739">
            <v>50</v>
          </cell>
          <cell r="T739">
            <v>59.782608695652179</v>
          </cell>
          <cell r="U739">
            <v>1110</v>
          </cell>
          <cell r="V739">
            <v>179.34782608695653</v>
          </cell>
          <cell r="W739">
            <v>27</v>
          </cell>
          <cell r="X739">
            <v>324</v>
          </cell>
          <cell r="Y739">
            <v>18</v>
          </cell>
          <cell r="Z739">
            <v>11</v>
          </cell>
          <cell r="AA739" t="str">
            <v>9222400.png</v>
          </cell>
          <cell r="AB739">
            <v>7</v>
          </cell>
          <cell r="AC739">
            <v>27</v>
          </cell>
          <cell r="AD739">
            <v>55.225435343492038</v>
          </cell>
        </row>
        <row r="740">
          <cell r="A740">
            <v>9222424</v>
          </cell>
          <cell r="B740" t="str">
            <v>龙拳第4段</v>
          </cell>
          <cell r="C740" t="str">
            <v>龙拳第4段</v>
          </cell>
          <cell r="D740">
            <v>2</v>
          </cell>
          <cell r="E740">
            <v>43</v>
          </cell>
          <cell r="F740" t="str">
            <v>第24级，共造成222.4%点伤害</v>
          </cell>
          <cell r="G740">
            <v>4</v>
          </cell>
          <cell r="H740">
            <v>4</v>
          </cell>
          <cell r="I740">
            <v>24</v>
          </cell>
          <cell r="J740">
            <v>2</v>
          </cell>
          <cell r="K740">
            <v>74.130434782608702</v>
          </cell>
          <cell r="L740">
            <v>0</v>
          </cell>
          <cell r="M740">
            <v>6080</v>
          </cell>
          <cell r="N740">
            <v>33843</v>
          </cell>
          <cell r="O740">
            <v>2</v>
          </cell>
          <cell r="P740">
            <v>3</v>
          </cell>
          <cell r="Q740">
            <v>1</v>
          </cell>
          <cell r="R740">
            <v>9</v>
          </cell>
          <cell r="S740">
            <v>50</v>
          </cell>
          <cell r="T740">
            <v>59.782608695652179</v>
          </cell>
          <cell r="U740">
            <v>1167</v>
          </cell>
          <cell r="V740">
            <v>179.34782608695653</v>
          </cell>
          <cell r="W740">
            <v>29</v>
          </cell>
          <cell r="X740">
            <v>353</v>
          </cell>
          <cell r="Y740">
            <v>18</v>
          </cell>
          <cell r="Z740">
            <v>12</v>
          </cell>
          <cell r="AA740" t="str">
            <v>9222400.png</v>
          </cell>
          <cell r="AB740">
            <v>7</v>
          </cell>
          <cell r="AC740">
            <v>27</v>
          </cell>
          <cell r="AD740">
            <v>63.808454592140876</v>
          </cell>
        </row>
        <row r="741">
          <cell r="A741">
            <v>9222425</v>
          </cell>
          <cell r="B741" t="str">
            <v>龙拳第4段</v>
          </cell>
          <cell r="C741" t="str">
            <v>龙拳第4段</v>
          </cell>
          <cell r="D741">
            <v>2</v>
          </cell>
          <cell r="E741">
            <v>45</v>
          </cell>
          <cell r="F741" t="str">
            <v>第25级，共造成224.2%点伤害</v>
          </cell>
          <cell r="G741">
            <v>4</v>
          </cell>
          <cell r="H741">
            <v>4</v>
          </cell>
          <cell r="I741">
            <v>25</v>
          </cell>
          <cell r="J741">
            <v>2</v>
          </cell>
          <cell r="K741">
            <v>74.728260869565219</v>
          </cell>
          <cell r="L741">
            <v>0</v>
          </cell>
          <cell r="M741">
            <v>6000</v>
          </cell>
          <cell r="N741">
            <v>39897</v>
          </cell>
          <cell r="O741">
            <v>2</v>
          </cell>
          <cell r="P741">
            <v>3</v>
          </cell>
          <cell r="Q741">
            <v>1</v>
          </cell>
          <cell r="R741">
            <v>9</v>
          </cell>
          <cell r="S741">
            <v>50</v>
          </cell>
          <cell r="T741">
            <v>59.782608695652179</v>
          </cell>
          <cell r="U741">
            <v>1287</v>
          </cell>
          <cell r="V741">
            <v>179.34782608695653</v>
          </cell>
          <cell r="W741">
            <v>31</v>
          </cell>
          <cell r="X741">
            <v>384</v>
          </cell>
          <cell r="Y741">
            <v>18</v>
          </cell>
          <cell r="Z741">
            <v>13</v>
          </cell>
          <cell r="AA741" t="str">
            <v>9222400.png</v>
          </cell>
          <cell r="AB741">
            <v>7</v>
          </cell>
          <cell r="AC741">
            <v>27</v>
          </cell>
          <cell r="AD741">
            <v>73.709597364415032</v>
          </cell>
        </row>
        <row r="742">
          <cell r="A742">
            <v>9222426</v>
          </cell>
          <cell r="B742" t="str">
            <v>龙拳第4段</v>
          </cell>
          <cell r="C742" t="str">
            <v>龙拳第4段</v>
          </cell>
          <cell r="D742">
            <v>2</v>
          </cell>
          <cell r="E742">
            <v>46</v>
          </cell>
          <cell r="F742" t="str">
            <v>第26级，共造成226%点伤害</v>
          </cell>
          <cell r="G742">
            <v>4</v>
          </cell>
          <cell r="H742">
            <v>4</v>
          </cell>
          <cell r="I742">
            <v>26</v>
          </cell>
          <cell r="J742">
            <v>2</v>
          </cell>
          <cell r="K742">
            <v>75.326086956521749</v>
          </cell>
          <cell r="L742">
            <v>0</v>
          </cell>
          <cell r="M742">
            <v>5920</v>
          </cell>
          <cell r="N742">
            <v>44517</v>
          </cell>
          <cell r="O742">
            <v>2</v>
          </cell>
          <cell r="P742">
            <v>3</v>
          </cell>
          <cell r="Q742">
            <v>1</v>
          </cell>
          <cell r="R742">
            <v>9</v>
          </cell>
          <cell r="S742">
            <v>50</v>
          </cell>
          <cell r="T742">
            <v>59.782608695652179</v>
          </cell>
          <cell r="U742">
            <v>1349</v>
          </cell>
          <cell r="V742">
            <v>179.34782608695653</v>
          </cell>
          <cell r="W742">
            <v>33</v>
          </cell>
          <cell r="X742">
            <v>417</v>
          </cell>
          <cell r="Y742">
            <v>18</v>
          </cell>
          <cell r="Z742">
            <v>14</v>
          </cell>
          <cell r="AA742" t="str">
            <v>9222400.png</v>
          </cell>
          <cell r="AB742">
            <v>7</v>
          </cell>
          <cell r="AC742">
            <v>27</v>
          </cell>
          <cell r="AD742">
            <v>85.129338834759039</v>
          </cell>
        </row>
        <row r="743">
          <cell r="A743">
            <v>9222427</v>
          </cell>
          <cell r="B743" t="str">
            <v>龙拳第4段</v>
          </cell>
          <cell r="C743" t="str">
            <v>龙拳第4段</v>
          </cell>
          <cell r="D743">
            <v>2</v>
          </cell>
          <cell r="E743">
            <v>47</v>
          </cell>
          <cell r="F743" t="str">
            <v>第27级，共造成227.8%点伤害</v>
          </cell>
          <cell r="G743">
            <v>4</v>
          </cell>
          <cell r="H743">
            <v>4</v>
          </cell>
          <cell r="I743">
            <v>27</v>
          </cell>
          <cell r="J743">
            <v>2</v>
          </cell>
          <cell r="K743">
            <v>75.923913043478265</v>
          </cell>
          <cell r="L743">
            <v>0</v>
          </cell>
          <cell r="M743">
            <v>5840</v>
          </cell>
          <cell r="N743">
            <v>49420</v>
          </cell>
          <cell r="O743">
            <v>2</v>
          </cell>
          <cell r="P743">
            <v>3</v>
          </cell>
          <cell r="Q743">
            <v>1</v>
          </cell>
          <cell r="R743">
            <v>9</v>
          </cell>
          <cell r="S743">
            <v>50</v>
          </cell>
          <cell r="T743">
            <v>59.782608695652179</v>
          </cell>
          <cell r="U743">
            <v>1412</v>
          </cell>
          <cell r="V743">
            <v>179.34782608695653</v>
          </cell>
          <cell r="W743">
            <v>35</v>
          </cell>
          <cell r="X743">
            <v>452</v>
          </cell>
          <cell r="Y743">
            <v>18</v>
          </cell>
          <cell r="Z743">
            <v>14</v>
          </cell>
          <cell r="AA743" t="str">
            <v>9222400.png</v>
          </cell>
          <cell r="AB743">
            <v>7</v>
          </cell>
          <cell r="AC743">
            <v>27</v>
          </cell>
          <cell r="AD743">
            <v>98.298400752289908</v>
          </cell>
        </row>
        <row r="744">
          <cell r="A744">
            <v>9222428</v>
          </cell>
          <cell r="B744" t="str">
            <v>龙拳第4段</v>
          </cell>
          <cell r="C744" t="str">
            <v>龙拳第4段</v>
          </cell>
          <cell r="D744">
            <v>2</v>
          </cell>
          <cell r="E744">
            <v>49</v>
          </cell>
          <cell r="F744" t="str">
            <v>第28级，共造成229.6%点伤害</v>
          </cell>
          <cell r="G744">
            <v>4</v>
          </cell>
          <cell r="H744">
            <v>4</v>
          </cell>
          <cell r="I744">
            <v>28</v>
          </cell>
          <cell r="J744">
            <v>2</v>
          </cell>
          <cell r="K744">
            <v>76.521739130434796</v>
          </cell>
          <cell r="L744">
            <v>0</v>
          </cell>
          <cell r="M744">
            <v>5760</v>
          </cell>
          <cell r="N744">
            <v>58634</v>
          </cell>
          <cell r="O744">
            <v>2</v>
          </cell>
          <cell r="P744">
            <v>3</v>
          </cell>
          <cell r="Q744">
            <v>1</v>
          </cell>
          <cell r="R744">
            <v>9</v>
          </cell>
          <cell r="S744">
            <v>50</v>
          </cell>
          <cell r="T744">
            <v>59.782608695652179</v>
          </cell>
          <cell r="U744">
            <v>1543</v>
          </cell>
          <cell r="V744">
            <v>179.34782608695653</v>
          </cell>
          <cell r="W744">
            <v>38</v>
          </cell>
          <cell r="X744">
            <v>490</v>
          </cell>
          <cell r="Y744">
            <v>18</v>
          </cell>
          <cell r="Z744">
            <v>16</v>
          </cell>
          <cell r="AA744" t="str">
            <v>9222400.png</v>
          </cell>
          <cell r="AB744">
            <v>7</v>
          </cell>
          <cell r="AC744">
            <v>27</v>
          </cell>
          <cell r="AD744">
            <v>113.48228411146992</v>
          </cell>
        </row>
        <row r="745">
          <cell r="A745">
            <v>9222429</v>
          </cell>
          <cell r="B745" t="str">
            <v>龙拳第4段</v>
          </cell>
          <cell r="C745" t="str">
            <v>龙拳第4段</v>
          </cell>
          <cell r="D745">
            <v>2</v>
          </cell>
          <cell r="E745">
            <v>50</v>
          </cell>
          <cell r="F745" t="str">
            <v>第29级，共造成231.4%点伤害</v>
          </cell>
          <cell r="G745">
            <v>4</v>
          </cell>
          <cell r="H745">
            <v>4</v>
          </cell>
          <cell r="I745">
            <v>29</v>
          </cell>
          <cell r="J745">
            <v>2</v>
          </cell>
          <cell r="K745">
            <v>77.119565217391312</v>
          </cell>
          <cell r="L745">
            <v>0</v>
          </cell>
          <cell r="M745">
            <v>5680</v>
          </cell>
          <cell r="N745">
            <v>64400</v>
          </cell>
          <cell r="O745">
            <v>2</v>
          </cell>
          <cell r="P745">
            <v>3</v>
          </cell>
          <cell r="Q745">
            <v>1</v>
          </cell>
          <cell r="R745">
            <v>9</v>
          </cell>
          <cell r="S745">
            <v>50</v>
          </cell>
          <cell r="T745">
            <v>59.782608695652179</v>
          </cell>
          <cell r="U745">
            <v>1610</v>
          </cell>
          <cell r="V745">
            <v>179.34782608695653</v>
          </cell>
          <cell r="W745">
            <v>40</v>
          </cell>
          <cell r="X745">
            <v>530</v>
          </cell>
          <cell r="Y745">
            <v>18</v>
          </cell>
          <cell r="Z745">
            <v>16</v>
          </cell>
          <cell r="AA745" t="str">
            <v>9222400.png</v>
          </cell>
          <cell r="AB745">
            <v>7</v>
          </cell>
          <cell r="AC745">
            <v>27</v>
          </cell>
          <cell r="AD745">
            <v>130.98647716611535</v>
          </cell>
        </row>
        <row r="746">
          <cell r="A746">
            <v>9222430</v>
          </cell>
          <cell r="B746" t="str">
            <v>龙拳第4段</v>
          </cell>
          <cell r="C746" t="str">
            <v>龙拳第4段</v>
          </cell>
          <cell r="D746">
            <v>2</v>
          </cell>
          <cell r="E746">
            <v>52</v>
          </cell>
          <cell r="F746" t="str">
            <v>第30级，共造成233.2%点伤害</v>
          </cell>
          <cell r="G746">
            <v>4</v>
          </cell>
          <cell r="H746">
            <v>4</v>
          </cell>
          <cell r="I746">
            <v>30</v>
          </cell>
          <cell r="J746">
            <v>2</v>
          </cell>
          <cell r="K746">
            <v>77.717391304347842</v>
          </cell>
          <cell r="L746">
            <v>0</v>
          </cell>
          <cell r="M746">
            <v>5600</v>
          </cell>
          <cell r="N746">
            <v>75207</v>
          </cell>
          <cell r="O746">
            <v>2</v>
          </cell>
          <cell r="P746">
            <v>3</v>
          </cell>
          <cell r="Q746">
            <v>1</v>
          </cell>
          <cell r="R746">
            <v>9</v>
          </cell>
          <cell r="S746">
            <v>50</v>
          </cell>
          <cell r="T746">
            <v>59.782608695652179</v>
          </cell>
          <cell r="U746">
            <v>1749</v>
          </cell>
          <cell r="V746">
            <v>179.34782608695653</v>
          </cell>
          <cell r="W746">
            <v>43</v>
          </cell>
          <cell r="X746">
            <v>573</v>
          </cell>
          <cell r="Y746">
            <v>18</v>
          </cell>
          <cell r="Z746">
            <v>18</v>
          </cell>
          <cell r="AA746" t="str">
            <v>9222400.png</v>
          </cell>
          <cell r="AB746">
            <v>7</v>
          </cell>
          <cell r="AC746">
            <v>27</v>
          </cell>
          <cell r="AD746">
            <v>151.16243890876433</v>
          </cell>
        </row>
        <row r="747">
          <cell r="A747">
            <v>9222431</v>
          </cell>
          <cell r="B747" t="str">
            <v>龙拳第4段</v>
          </cell>
          <cell r="C747" t="str">
            <v>龙拳第4段</v>
          </cell>
          <cell r="D747">
            <v>2</v>
          </cell>
          <cell r="E747">
            <v>53</v>
          </cell>
          <cell r="F747" t="str">
            <v>第31级，共造成234.9%点伤害</v>
          </cell>
          <cell r="G747">
            <v>4</v>
          </cell>
          <cell r="H747">
            <v>4</v>
          </cell>
          <cell r="I747">
            <v>31</v>
          </cell>
          <cell r="J747">
            <v>2</v>
          </cell>
          <cell r="K747">
            <v>78.315217391304358</v>
          </cell>
          <cell r="L747">
            <v>0</v>
          </cell>
          <cell r="M747">
            <v>5520</v>
          </cell>
          <cell r="N747">
            <v>83720</v>
          </cell>
          <cell r="O747">
            <v>2</v>
          </cell>
          <cell r="P747">
            <v>3</v>
          </cell>
          <cell r="Q747">
            <v>1</v>
          </cell>
          <cell r="R747">
            <v>9</v>
          </cell>
          <cell r="S747">
            <v>50</v>
          </cell>
          <cell r="T747">
            <v>59.782608695652179</v>
          </cell>
          <cell r="U747">
            <v>1820</v>
          </cell>
          <cell r="V747">
            <v>179.34782608695653</v>
          </cell>
          <cell r="W747">
            <v>46</v>
          </cell>
          <cell r="X747">
            <v>619</v>
          </cell>
          <cell r="Y747">
            <v>18</v>
          </cell>
          <cell r="Z747">
            <v>19</v>
          </cell>
          <cell r="AA747" t="str">
            <v>9222400.png</v>
          </cell>
          <cell r="AB747">
            <v>7</v>
          </cell>
          <cell r="AC747">
            <v>27</v>
          </cell>
          <cell r="AD747">
            <v>174.41447291645039</v>
          </cell>
        </row>
        <row r="748">
          <cell r="A748">
            <v>9222432</v>
          </cell>
          <cell r="B748" t="str">
            <v>龙拳第4段</v>
          </cell>
          <cell r="C748" t="str">
            <v>龙拳第4段</v>
          </cell>
          <cell r="D748">
            <v>2</v>
          </cell>
          <cell r="E748">
            <v>54</v>
          </cell>
          <cell r="F748" t="str">
            <v>第32级，共造成236.7%点伤害</v>
          </cell>
          <cell r="G748">
            <v>4</v>
          </cell>
          <cell r="H748">
            <v>4</v>
          </cell>
          <cell r="I748">
            <v>32</v>
          </cell>
          <cell r="J748">
            <v>2</v>
          </cell>
          <cell r="K748">
            <v>78.913043478260875</v>
          </cell>
          <cell r="L748">
            <v>0</v>
          </cell>
          <cell r="M748">
            <v>5440</v>
          </cell>
          <cell r="N748">
            <v>92757</v>
          </cell>
          <cell r="O748">
            <v>2</v>
          </cell>
          <cell r="P748">
            <v>3</v>
          </cell>
          <cell r="Q748">
            <v>1</v>
          </cell>
          <cell r="R748">
            <v>9</v>
          </cell>
          <cell r="S748">
            <v>50</v>
          </cell>
          <cell r="T748">
            <v>59.782608695652179</v>
          </cell>
          <cell r="U748">
            <v>1893</v>
          </cell>
          <cell r="V748">
            <v>179.34782608695653</v>
          </cell>
          <cell r="W748">
            <v>49</v>
          </cell>
          <cell r="X748">
            <v>668</v>
          </cell>
          <cell r="Y748">
            <v>18</v>
          </cell>
          <cell r="Z748">
            <v>20</v>
          </cell>
          <cell r="AA748" t="str">
            <v>9222400.png</v>
          </cell>
          <cell r="AB748">
            <v>7</v>
          </cell>
          <cell r="AC748">
            <v>27</v>
          </cell>
          <cell r="AD748">
            <v>201.20762341614804</v>
          </cell>
        </row>
        <row r="749">
          <cell r="A749">
            <v>9222433</v>
          </cell>
          <cell r="B749" t="str">
            <v>龙拳第4段</v>
          </cell>
          <cell r="C749" t="str">
            <v>龙拳第4段</v>
          </cell>
          <cell r="D749">
            <v>2</v>
          </cell>
          <cell r="E749">
            <v>56</v>
          </cell>
          <cell r="F749" t="str">
            <v>第33级，共造成238.5%点伤害</v>
          </cell>
          <cell r="G749">
            <v>4</v>
          </cell>
          <cell r="H749">
            <v>4</v>
          </cell>
          <cell r="I749">
            <v>33</v>
          </cell>
          <cell r="J749">
            <v>2</v>
          </cell>
          <cell r="K749">
            <v>79.510869565217405</v>
          </cell>
          <cell r="L749">
            <v>0</v>
          </cell>
          <cell r="M749">
            <v>5360</v>
          </cell>
          <cell r="N749">
            <v>108226</v>
          </cell>
          <cell r="O749">
            <v>2</v>
          </cell>
          <cell r="P749">
            <v>3</v>
          </cell>
          <cell r="Q749">
            <v>1</v>
          </cell>
          <cell r="R749">
            <v>9</v>
          </cell>
          <cell r="S749">
            <v>50</v>
          </cell>
          <cell r="T749">
            <v>59.782608695652179</v>
          </cell>
          <cell r="U749">
            <v>2042</v>
          </cell>
          <cell r="V749">
            <v>179.34782608695653</v>
          </cell>
          <cell r="W749">
            <v>53</v>
          </cell>
          <cell r="X749">
            <v>721</v>
          </cell>
          <cell r="Y749">
            <v>18</v>
          </cell>
          <cell r="Z749">
            <v>22</v>
          </cell>
          <cell r="AA749" t="str">
            <v>9222400.png</v>
          </cell>
          <cell r="AB749">
            <v>7</v>
          </cell>
          <cell r="AC749">
            <v>27</v>
          </cell>
          <cell r="AD749">
            <v>232.07674486705591</v>
          </cell>
        </row>
        <row r="750">
          <cell r="A750">
            <v>9222434</v>
          </cell>
          <cell r="B750" t="str">
            <v>龙拳第4段</v>
          </cell>
          <cell r="C750" t="str">
            <v>龙拳第4段</v>
          </cell>
          <cell r="D750">
            <v>2</v>
          </cell>
          <cell r="E750">
            <v>57</v>
          </cell>
          <cell r="F750" t="str">
            <v>第34级，共造成240.3%点伤害</v>
          </cell>
          <cell r="G750">
            <v>4</v>
          </cell>
          <cell r="H750">
            <v>4</v>
          </cell>
          <cell r="I750">
            <v>34</v>
          </cell>
          <cell r="J750">
            <v>2</v>
          </cell>
          <cell r="K750">
            <v>80.108695652173921</v>
          </cell>
          <cell r="L750">
            <v>0</v>
          </cell>
          <cell r="M750">
            <v>5280</v>
          </cell>
          <cell r="N750">
            <v>120783</v>
          </cell>
          <cell r="O750">
            <v>2</v>
          </cell>
          <cell r="P750">
            <v>3</v>
          </cell>
          <cell r="Q750">
            <v>1</v>
          </cell>
          <cell r="R750">
            <v>9</v>
          </cell>
          <cell r="S750">
            <v>50</v>
          </cell>
          <cell r="T750">
            <v>59.782608695652179</v>
          </cell>
          <cell r="U750">
            <v>2119</v>
          </cell>
          <cell r="V750">
            <v>179.34782608695653</v>
          </cell>
          <cell r="W750">
            <v>57</v>
          </cell>
          <cell r="X750">
            <v>778</v>
          </cell>
          <cell r="Y750">
            <v>18</v>
          </cell>
          <cell r="Z750">
            <v>23</v>
          </cell>
          <cell r="AA750" t="str">
            <v>9222400.png</v>
          </cell>
          <cell r="AB750">
            <v>7</v>
          </cell>
          <cell r="AC750">
            <v>27</v>
          </cell>
          <cell r="AD750">
            <v>267.63691865746534</v>
          </cell>
        </row>
        <row r="751">
          <cell r="A751">
            <v>9222435</v>
          </cell>
          <cell r="B751" t="str">
            <v>龙拳第4段</v>
          </cell>
          <cell r="C751" t="str">
            <v>龙拳第4段</v>
          </cell>
          <cell r="D751">
            <v>2</v>
          </cell>
          <cell r="E751">
            <v>59</v>
          </cell>
          <cell r="F751" t="str">
            <v>第35级，共造成242.1%点伤害</v>
          </cell>
          <cell r="G751">
            <v>4</v>
          </cell>
          <cell r="H751">
            <v>4</v>
          </cell>
          <cell r="I751">
            <v>35</v>
          </cell>
          <cell r="J751">
            <v>2</v>
          </cell>
          <cell r="K751">
            <v>80.706521739130437</v>
          </cell>
          <cell r="L751">
            <v>0</v>
          </cell>
          <cell r="M751">
            <v>5200</v>
          </cell>
          <cell r="N751">
            <v>138897</v>
          </cell>
          <cell r="O751">
            <v>2</v>
          </cell>
          <cell r="P751">
            <v>3</v>
          </cell>
          <cell r="Q751">
            <v>1</v>
          </cell>
          <cell r="R751">
            <v>9</v>
          </cell>
          <cell r="S751">
            <v>50</v>
          </cell>
          <cell r="T751">
            <v>59.782608695652179</v>
          </cell>
          <cell r="U751">
            <v>2277</v>
          </cell>
          <cell r="V751">
            <v>179.34782608695653</v>
          </cell>
          <cell r="W751">
            <v>61</v>
          </cell>
          <cell r="X751">
            <v>839</v>
          </cell>
          <cell r="Y751">
            <v>18</v>
          </cell>
          <cell r="Z751">
            <v>25</v>
          </cell>
          <cell r="AA751" t="str">
            <v>9222400.png</v>
          </cell>
          <cell r="AB751">
            <v>7</v>
          </cell>
          <cell r="AC751">
            <v>27</v>
          </cell>
          <cell r="AD751">
            <v>308.59541608955351</v>
          </cell>
        </row>
        <row r="752">
          <cell r="A752">
            <v>9222436</v>
          </cell>
          <cell r="B752" t="str">
            <v>龙拳第4段</v>
          </cell>
          <cell r="C752" t="str">
            <v>龙拳第4段</v>
          </cell>
          <cell r="D752">
            <v>2</v>
          </cell>
          <cell r="E752">
            <v>60</v>
          </cell>
          <cell r="F752" t="str">
            <v>第36级，共造成243.9%点伤害</v>
          </cell>
          <cell r="G752">
            <v>4</v>
          </cell>
          <cell r="H752">
            <v>4</v>
          </cell>
          <cell r="I752">
            <v>36</v>
          </cell>
          <cell r="J752">
            <v>2</v>
          </cell>
          <cell r="K752">
            <v>81.304347826086968</v>
          </cell>
          <cell r="L752">
            <v>0</v>
          </cell>
          <cell r="M752">
            <v>5120</v>
          </cell>
          <cell r="N752">
            <v>150912</v>
          </cell>
          <cell r="O752">
            <v>2</v>
          </cell>
          <cell r="P752">
            <v>3</v>
          </cell>
          <cell r="Q752">
            <v>1</v>
          </cell>
          <cell r="R752">
            <v>9</v>
          </cell>
          <cell r="S752">
            <v>50</v>
          </cell>
          <cell r="T752">
            <v>59.782608695652179</v>
          </cell>
          <cell r="U752">
            <v>2358</v>
          </cell>
          <cell r="V752">
            <v>179.34782608695653</v>
          </cell>
          <cell r="W752">
            <v>64</v>
          </cell>
          <cell r="X752">
            <v>903</v>
          </cell>
          <cell r="Y752">
            <v>18</v>
          </cell>
          <cell r="Z752">
            <v>26</v>
          </cell>
          <cell r="AA752" t="str">
            <v>9222400.png</v>
          </cell>
          <cell r="AB752">
            <v>7</v>
          </cell>
          <cell r="AC752">
            <v>27</v>
          </cell>
          <cell r="AD752">
            <v>355.76543615543955</v>
          </cell>
        </row>
        <row r="753">
          <cell r="A753">
            <v>9222437</v>
          </cell>
          <cell r="B753" t="str">
            <v>龙拳第4段</v>
          </cell>
          <cell r="C753" t="str">
            <v>龙拳第4段</v>
          </cell>
          <cell r="D753">
            <v>2</v>
          </cell>
          <cell r="E753">
            <v>62</v>
          </cell>
          <cell r="F753" t="str">
            <v>第37级，共造成245.7%点伤害</v>
          </cell>
          <cell r="G753">
            <v>4</v>
          </cell>
          <cell r="H753">
            <v>4</v>
          </cell>
          <cell r="I753">
            <v>37</v>
          </cell>
          <cell r="J753">
            <v>2</v>
          </cell>
          <cell r="K753">
            <v>81.902173913043484</v>
          </cell>
          <cell r="L753">
            <v>0</v>
          </cell>
          <cell r="M753">
            <v>5040</v>
          </cell>
          <cell r="N753">
            <v>174156</v>
          </cell>
          <cell r="O753">
            <v>2</v>
          </cell>
          <cell r="P753">
            <v>3</v>
          </cell>
          <cell r="Q753">
            <v>1</v>
          </cell>
          <cell r="R753">
            <v>9</v>
          </cell>
          <cell r="S753">
            <v>50</v>
          </cell>
          <cell r="T753">
            <v>59.782608695652179</v>
          </cell>
          <cell r="U753">
            <v>2524</v>
          </cell>
          <cell r="V753">
            <v>179.34782608695653</v>
          </cell>
          <cell r="W753">
            <v>69</v>
          </cell>
          <cell r="X753">
            <v>972</v>
          </cell>
          <cell r="Y753">
            <v>18</v>
          </cell>
          <cell r="Z753">
            <v>28</v>
          </cell>
          <cell r="AA753" t="str">
            <v>9222400.png</v>
          </cell>
          <cell r="AB753">
            <v>7</v>
          </cell>
          <cell r="AC753">
            <v>27</v>
          </cell>
          <cell r="AD753">
            <v>410.08188024158989</v>
          </cell>
        </row>
        <row r="754">
          <cell r="A754">
            <v>9222438</v>
          </cell>
          <cell r="B754" t="str">
            <v>龙拳第4段</v>
          </cell>
          <cell r="C754" t="str">
            <v>龙拳第4段</v>
          </cell>
          <cell r="D754">
            <v>2</v>
          </cell>
          <cell r="E754">
            <v>63</v>
          </cell>
          <cell r="F754" t="str">
            <v>第38级，共造成247.5%点伤害</v>
          </cell>
          <cell r="G754">
            <v>4</v>
          </cell>
          <cell r="H754">
            <v>4</v>
          </cell>
          <cell r="I754">
            <v>38</v>
          </cell>
          <cell r="J754">
            <v>2</v>
          </cell>
          <cell r="K754">
            <v>82.500000000000014</v>
          </cell>
          <cell r="L754">
            <v>0</v>
          </cell>
          <cell r="M754">
            <v>4960</v>
          </cell>
          <cell r="N754">
            <v>193066</v>
          </cell>
          <cell r="O754">
            <v>2</v>
          </cell>
          <cell r="P754">
            <v>3</v>
          </cell>
          <cell r="Q754">
            <v>1</v>
          </cell>
          <cell r="R754">
            <v>9</v>
          </cell>
          <cell r="S754">
            <v>50</v>
          </cell>
          <cell r="T754">
            <v>59.782608695652179</v>
          </cell>
          <cell r="U754">
            <v>2609</v>
          </cell>
          <cell r="V754">
            <v>179.34782608695653</v>
          </cell>
          <cell r="W754">
            <v>74</v>
          </cell>
          <cell r="X754">
            <v>1046</v>
          </cell>
          <cell r="Y754">
            <v>18</v>
          </cell>
          <cell r="Z754">
            <v>30</v>
          </cell>
          <cell r="AA754" t="str">
            <v>9222400.png</v>
          </cell>
          <cell r="AB754">
            <v>7</v>
          </cell>
          <cell r="AC754">
            <v>27</v>
          </cell>
          <cell r="AD754">
            <v>472.61946446572836</v>
          </cell>
        </row>
        <row r="755">
          <cell r="A755">
            <v>9222439</v>
          </cell>
          <cell r="B755" t="str">
            <v>龙拳第4段</v>
          </cell>
          <cell r="C755" t="str">
            <v>龙拳第4段</v>
          </cell>
          <cell r="D755">
            <v>2</v>
          </cell>
          <cell r="E755">
            <v>64</v>
          </cell>
          <cell r="F755" t="str">
            <v>第39级，共造成249.3%点伤害</v>
          </cell>
          <cell r="G755">
            <v>4</v>
          </cell>
          <cell r="H755">
            <v>4</v>
          </cell>
          <cell r="I755">
            <v>39</v>
          </cell>
          <cell r="J755">
            <v>2</v>
          </cell>
          <cell r="K755">
            <v>83.09782608695653</v>
          </cell>
          <cell r="L755">
            <v>0</v>
          </cell>
          <cell r="M755">
            <v>4880</v>
          </cell>
          <cell r="N755">
            <v>212905</v>
          </cell>
          <cell r="O755">
            <v>2</v>
          </cell>
          <cell r="P755">
            <v>3</v>
          </cell>
          <cell r="Q755">
            <v>1</v>
          </cell>
          <cell r="R755">
            <v>9</v>
          </cell>
          <cell r="S755">
            <v>50</v>
          </cell>
          <cell r="T755">
            <v>59.782608695652179</v>
          </cell>
          <cell r="U755">
            <v>2695</v>
          </cell>
          <cell r="V755">
            <v>179.34782608695653</v>
          </cell>
          <cell r="W755">
            <v>79</v>
          </cell>
          <cell r="X755">
            <v>1125</v>
          </cell>
          <cell r="Y755">
            <v>18</v>
          </cell>
          <cell r="Z755">
            <v>32</v>
          </cell>
          <cell r="AA755" t="str">
            <v>9222400.png</v>
          </cell>
          <cell r="AB755">
            <v>7</v>
          </cell>
          <cell r="AC755">
            <v>27</v>
          </cell>
          <cell r="AD755">
            <v>544.61351457208821</v>
          </cell>
        </row>
        <row r="756">
          <cell r="A756">
            <v>9222440</v>
          </cell>
          <cell r="B756" t="str">
            <v>龙拳第4段</v>
          </cell>
          <cell r="C756" t="str">
            <v>龙拳第4段</v>
          </cell>
          <cell r="D756">
            <v>2</v>
          </cell>
          <cell r="E756">
            <v>66</v>
          </cell>
          <cell r="F756" t="str">
            <v>第40级，共造成251.1%点伤害</v>
          </cell>
          <cell r="G756">
            <v>4</v>
          </cell>
          <cell r="H756">
            <v>4</v>
          </cell>
          <cell r="I756">
            <v>40</v>
          </cell>
          <cell r="J756">
            <v>2</v>
          </cell>
          <cell r="K756">
            <v>83.695652173913061</v>
          </cell>
          <cell r="L756">
            <v>0</v>
          </cell>
          <cell r="M756">
            <v>4800</v>
          </cell>
          <cell r="N756">
            <v>244120</v>
          </cell>
          <cell r="O756">
            <v>2</v>
          </cell>
          <cell r="P756">
            <v>3</v>
          </cell>
          <cell r="Q756">
            <v>1</v>
          </cell>
          <cell r="R756">
            <v>9</v>
          </cell>
          <cell r="S756">
            <v>50</v>
          </cell>
          <cell r="T756">
            <v>59.782608695652179</v>
          </cell>
          <cell r="U756">
            <v>2872</v>
          </cell>
          <cell r="V756">
            <v>179.34782608695653</v>
          </cell>
          <cell r="W756">
            <v>85</v>
          </cell>
          <cell r="X756">
            <v>1210</v>
          </cell>
          <cell r="Y756">
            <v>18</v>
          </cell>
          <cell r="Z756">
            <v>34</v>
          </cell>
          <cell r="AA756" t="str">
            <v>9222400.png</v>
          </cell>
          <cell r="AB756">
            <v>7</v>
          </cell>
          <cell r="AC756">
            <v>27</v>
          </cell>
          <cell r="AD756">
            <v>627.48383901368788</v>
          </cell>
        </row>
        <row r="757">
          <cell r="A757">
            <v>9222441</v>
          </cell>
          <cell r="B757" t="str">
            <v>龙拳第4段</v>
          </cell>
          <cell r="C757" t="str">
            <v>龙拳第4段</v>
          </cell>
          <cell r="D757">
            <v>2</v>
          </cell>
          <cell r="E757">
            <v>67</v>
          </cell>
          <cell r="F757" t="str">
            <v>第41级，共造成252.9%点伤害</v>
          </cell>
          <cell r="G757">
            <v>4</v>
          </cell>
          <cell r="H757">
            <v>4</v>
          </cell>
          <cell r="I757">
            <v>41</v>
          </cell>
          <cell r="J757">
            <v>2</v>
          </cell>
          <cell r="K757">
            <v>84.293478260869577</v>
          </cell>
          <cell r="L757">
            <v>0</v>
          </cell>
          <cell r="M757">
            <v>4720</v>
          </cell>
          <cell r="N757">
            <v>269633</v>
          </cell>
          <cell r="O757">
            <v>2</v>
          </cell>
          <cell r="P757">
            <v>3</v>
          </cell>
          <cell r="Q757">
            <v>1</v>
          </cell>
          <cell r="R757">
            <v>9</v>
          </cell>
          <cell r="S757">
            <v>50</v>
          </cell>
          <cell r="T757">
            <v>59.782608695652179</v>
          </cell>
          <cell r="U757">
            <v>2963</v>
          </cell>
          <cell r="V757">
            <v>179.34782608695653</v>
          </cell>
          <cell r="W757">
            <v>91</v>
          </cell>
          <cell r="X757">
            <v>1301</v>
          </cell>
          <cell r="Y757">
            <v>18</v>
          </cell>
          <cell r="Z757">
            <v>37</v>
          </cell>
          <cell r="AA757" t="str">
            <v>9222400.png</v>
          </cell>
          <cell r="AB757">
            <v>7</v>
          </cell>
          <cell r="AC757">
            <v>27</v>
          </cell>
          <cell r="AD757">
            <v>722.86213398131781</v>
          </cell>
        </row>
        <row r="758">
          <cell r="A758">
            <v>9222442</v>
          </cell>
          <cell r="B758" t="str">
            <v>龙拳第4段</v>
          </cell>
          <cell r="C758" t="str">
            <v>龙拳第4段</v>
          </cell>
          <cell r="D758">
            <v>2</v>
          </cell>
          <cell r="E758">
            <v>69</v>
          </cell>
          <cell r="F758" t="str">
            <v>第42级，共造成254.7%点伤害</v>
          </cell>
          <cell r="G758">
            <v>4</v>
          </cell>
          <cell r="H758">
            <v>4</v>
          </cell>
          <cell r="I758">
            <v>42</v>
          </cell>
          <cell r="J758">
            <v>2</v>
          </cell>
          <cell r="K758">
            <v>84.891304347826093</v>
          </cell>
          <cell r="L758">
            <v>0</v>
          </cell>
          <cell r="M758">
            <v>4640</v>
          </cell>
          <cell r="N758">
            <v>305259</v>
          </cell>
          <cell r="O758">
            <v>2</v>
          </cell>
          <cell r="P758">
            <v>3</v>
          </cell>
          <cell r="Q758">
            <v>1</v>
          </cell>
          <cell r="R758">
            <v>9</v>
          </cell>
          <cell r="S758">
            <v>50</v>
          </cell>
          <cell r="T758">
            <v>59.782608695652179</v>
          </cell>
          <cell r="U758">
            <v>3147</v>
          </cell>
          <cell r="V758">
            <v>179.34782608695653</v>
          </cell>
          <cell r="W758">
            <v>97</v>
          </cell>
          <cell r="X758">
            <v>1398</v>
          </cell>
          <cell r="Y758">
            <v>18</v>
          </cell>
          <cell r="Z758">
            <v>39</v>
          </cell>
          <cell r="AA758" t="str">
            <v>9222400.png</v>
          </cell>
          <cell r="AB758">
            <v>7</v>
          </cell>
          <cell r="AC758">
            <v>27</v>
          </cell>
          <cell r="AD758">
            <v>832.62344078308581</v>
          </cell>
        </row>
        <row r="759">
          <cell r="A759">
            <v>9222443</v>
          </cell>
          <cell r="B759" t="str">
            <v>龙拳第4段</v>
          </cell>
          <cell r="C759" t="str">
            <v>龙拳第4段</v>
          </cell>
          <cell r="D759">
            <v>2</v>
          </cell>
          <cell r="E759">
            <v>70</v>
          </cell>
          <cell r="F759" t="str">
            <v>第43级，共造成256.5%点伤害</v>
          </cell>
          <cell r="G759">
            <v>4</v>
          </cell>
          <cell r="H759">
            <v>4</v>
          </cell>
          <cell r="I759">
            <v>43</v>
          </cell>
          <cell r="J759">
            <v>2</v>
          </cell>
          <cell r="K759">
            <v>85.489130434782624</v>
          </cell>
          <cell r="L759">
            <v>0</v>
          </cell>
          <cell r="M759">
            <v>4560</v>
          </cell>
          <cell r="N759">
            <v>337168</v>
          </cell>
          <cell r="O759">
            <v>2</v>
          </cell>
          <cell r="P759">
            <v>3</v>
          </cell>
          <cell r="Q759">
            <v>1</v>
          </cell>
          <cell r="R759">
            <v>9</v>
          </cell>
          <cell r="S759">
            <v>50</v>
          </cell>
          <cell r="T759">
            <v>59.782608695652179</v>
          </cell>
          <cell r="U759">
            <v>3242</v>
          </cell>
          <cell r="V759">
            <v>179.34782608695653</v>
          </cell>
          <cell r="W759">
            <v>104</v>
          </cell>
          <cell r="X759">
            <v>1502</v>
          </cell>
          <cell r="Y759">
            <v>18</v>
          </cell>
          <cell r="Z759">
            <v>42</v>
          </cell>
          <cell r="AA759" t="str">
            <v>9222400.png</v>
          </cell>
          <cell r="AB759">
            <v>7</v>
          </cell>
          <cell r="AC759">
            <v>27</v>
          </cell>
          <cell r="AD759">
            <v>958.92225237871276</v>
          </cell>
        </row>
        <row r="760">
          <cell r="A760">
            <v>9222444</v>
          </cell>
          <cell r="B760" t="str">
            <v>龙拳第4段</v>
          </cell>
          <cell r="C760" t="str">
            <v>龙拳第4段</v>
          </cell>
          <cell r="D760">
            <v>2</v>
          </cell>
          <cell r="E760">
            <v>71</v>
          </cell>
          <cell r="F760" t="str">
            <v>第44级，共造成258.3%点伤害</v>
          </cell>
          <cell r="G760">
            <v>4</v>
          </cell>
          <cell r="H760">
            <v>4</v>
          </cell>
          <cell r="I760">
            <v>44</v>
          </cell>
          <cell r="J760">
            <v>2</v>
          </cell>
          <cell r="K760">
            <v>86.08695652173914</v>
          </cell>
          <cell r="L760">
            <v>0</v>
          </cell>
          <cell r="M760">
            <v>4480</v>
          </cell>
          <cell r="N760">
            <v>370518</v>
          </cell>
          <cell r="O760">
            <v>2</v>
          </cell>
          <cell r="P760">
            <v>3</v>
          </cell>
          <cell r="Q760">
            <v>1</v>
          </cell>
          <cell r="R760">
            <v>9</v>
          </cell>
          <cell r="S760">
            <v>50</v>
          </cell>
          <cell r="T760">
            <v>59.782608695652179</v>
          </cell>
          <cell r="U760">
            <v>3338</v>
          </cell>
          <cell r="V760">
            <v>179.34782608695653</v>
          </cell>
          <cell r="W760">
            <v>111</v>
          </cell>
          <cell r="X760">
            <v>1613</v>
          </cell>
          <cell r="Y760">
            <v>18</v>
          </cell>
          <cell r="Z760">
            <v>45</v>
          </cell>
          <cell r="AA760" t="str">
            <v>9222400.png</v>
          </cell>
          <cell r="AB760">
            <v>7</v>
          </cell>
          <cell r="AC760">
            <v>27</v>
          </cell>
          <cell r="AD760">
            <v>1104.2339534533889</v>
          </cell>
        </row>
        <row r="761">
          <cell r="A761">
            <v>9222445</v>
          </cell>
          <cell r="B761" t="str">
            <v>龙拳第4段</v>
          </cell>
          <cell r="C761" t="str">
            <v>龙拳第4段</v>
          </cell>
          <cell r="D761">
            <v>2</v>
          </cell>
          <cell r="E761">
            <v>73</v>
          </cell>
          <cell r="F761" t="str">
            <v>第45级，共造成260.1%点伤害</v>
          </cell>
          <cell r="G761">
            <v>4</v>
          </cell>
          <cell r="H761">
            <v>4</v>
          </cell>
          <cell r="I761">
            <v>45</v>
          </cell>
          <cell r="J761">
            <v>2</v>
          </cell>
          <cell r="K761">
            <v>86.684782608695656</v>
          </cell>
          <cell r="L761">
            <v>0</v>
          </cell>
          <cell r="M761">
            <v>4400</v>
          </cell>
          <cell r="N761">
            <v>420546</v>
          </cell>
          <cell r="O761">
            <v>2</v>
          </cell>
          <cell r="P761">
            <v>3</v>
          </cell>
          <cell r="Q761">
            <v>1</v>
          </cell>
          <cell r="R761">
            <v>9</v>
          </cell>
          <cell r="S761">
            <v>50</v>
          </cell>
          <cell r="T761">
            <v>59.782608695652179</v>
          </cell>
          <cell r="U761">
            <v>3534</v>
          </cell>
          <cell r="V761">
            <v>179.34782608695653</v>
          </cell>
          <cell r="W761">
            <v>119</v>
          </cell>
          <cell r="X761">
            <v>1732</v>
          </cell>
          <cell r="Y761">
            <v>18</v>
          </cell>
          <cell r="Z761">
            <v>48</v>
          </cell>
          <cell r="AA761" t="str">
            <v>9222400.png</v>
          </cell>
          <cell r="AB761">
            <v>7</v>
          </cell>
          <cell r="AC761">
            <v>27</v>
          </cell>
          <cell r="AD761">
            <v>1271.4023788083057</v>
          </cell>
        </row>
        <row r="762">
          <cell r="A762">
            <v>9222446</v>
          </cell>
          <cell r="B762" t="str">
            <v>龙拳第4段</v>
          </cell>
          <cell r="C762" t="str">
            <v>龙拳第4段</v>
          </cell>
          <cell r="D762">
            <v>2</v>
          </cell>
          <cell r="E762">
            <v>74</v>
          </cell>
          <cell r="F762" t="str">
            <v>第46级，共造成261.8%点伤害</v>
          </cell>
          <cell r="G762">
            <v>4</v>
          </cell>
          <cell r="H762">
            <v>4</v>
          </cell>
          <cell r="I762">
            <v>46</v>
          </cell>
          <cell r="J762">
            <v>2</v>
          </cell>
          <cell r="K762">
            <v>87.282608695652186</v>
          </cell>
          <cell r="L762">
            <v>0</v>
          </cell>
          <cell r="M762">
            <v>4320</v>
          </cell>
          <cell r="N762">
            <v>461518</v>
          </cell>
          <cell r="O762">
            <v>2</v>
          </cell>
          <cell r="P762">
            <v>3</v>
          </cell>
          <cell r="Q762">
            <v>1</v>
          </cell>
          <cell r="R762">
            <v>9</v>
          </cell>
          <cell r="S762">
            <v>50</v>
          </cell>
          <cell r="T762">
            <v>59.782608695652179</v>
          </cell>
          <cell r="U762">
            <v>3634</v>
          </cell>
          <cell r="V762">
            <v>179.34782608695653</v>
          </cell>
          <cell r="W762">
            <v>127</v>
          </cell>
          <cell r="X762">
            <v>1859</v>
          </cell>
          <cell r="Y762">
            <v>18</v>
          </cell>
          <cell r="Z762">
            <v>51</v>
          </cell>
          <cell r="AA762" t="str">
            <v>9222400.png</v>
          </cell>
          <cell r="AB762">
            <v>7</v>
          </cell>
          <cell r="AC762">
            <v>27</v>
          </cell>
          <cell r="AD762">
            <v>1463.6943899176717</v>
          </cell>
        </row>
        <row r="763">
          <cell r="A763">
            <v>9222447</v>
          </cell>
          <cell r="B763" t="str">
            <v>龙拳第4段</v>
          </cell>
          <cell r="C763" t="str">
            <v>龙拳第4段</v>
          </cell>
          <cell r="D763">
            <v>2</v>
          </cell>
          <cell r="E763">
            <v>76</v>
          </cell>
          <cell r="F763" t="str">
            <v>第47级，共造成263.6%点伤害</v>
          </cell>
          <cell r="G763">
            <v>4</v>
          </cell>
          <cell r="H763">
            <v>4</v>
          </cell>
          <cell r="I763">
            <v>47</v>
          </cell>
          <cell r="J763">
            <v>2</v>
          </cell>
          <cell r="K763">
            <v>87.880434782608702</v>
          </cell>
          <cell r="L763">
            <v>0</v>
          </cell>
          <cell r="M763">
            <v>4240</v>
          </cell>
          <cell r="N763">
            <v>521968</v>
          </cell>
          <cell r="O763">
            <v>2</v>
          </cell>
          <cell r="P763">
            <v>3</v>
          </cell>
          <cell r="Q763">
            <v>1</v>
          </cell>
          <cell r="R763">
            <v>9</v>
          </cell>
          <cell r="S763">
            <v>50</v>
          </cell>
          <cell r="T763">
            <v>59.782608695652179</v>
          </cell>
          <cell r="U763">
            <v>3838</v>
          </cell>
          <cell r="V763">
            <v>179.34782608695653</v>
          </cell>
          <cell r="W763">
            <v>136</v>
          </cell>
          <cell r="X763">
            <v>1995</v>
          </cell>
          <cell r="Y763">
            <v>18</v>
          </cell>
          <cell r="Z763">
            <v>55</v>
          </cell>
          <cell r="AA763" t="str">
            <v>9222400.png</v>
          </cell>
          <cell r="AB763">
            <v>7</v>
          </cell>
          <cell r="AC763">
            <v>27</v>
          </cell>
          <cell r="AD763">
            <v>1684.862501396002</v>
          </cell>
        </row>
        <row r="764">
          <cell r="A764">
            <v>9222448</v>
          </cell>
          <cell r="B764" t="str">
            <v>龙拳第4段</v>
          </cell>
          <cell r="C764" t="str">
            <v>龙拳第4段</v>
          </cell>
          <cell r="D764">
            <v>2</v>
          </cell>
          <cell r="E764">
            <v>77</v>
          </cell>
          <cell r="F764" t="str">
            <v>第48级，共造成265.4%点伤害</v>
          </cell>
          <cell r="G764">
            <v>4</v>
          </cell>
          <cell r="H764">
            <v>4</v>
          </cell>
          <cell r="I764">
            <v>48</v>
          </cell>
          <cell r="J764">
            <v>2</v>
          </cell>
          <cell r="K764">
            <v>88.478260869565219</v>
          </cell>
          <cell r="L764">
            <v>0</v>
          </cell>
          <cell r="M764">
            <v>4160</v>
          </cell>
          <cell r="N764">
            <v>575532</v>
          </cell>
          <cell r="O764">
            <v>2</v>
          </cell>
          <cell r="P764">
            <v>3</v>
          </cell>
          <cell r="Q764">
            <v>1</v>
          </cell>
          <cell r="R764">
            <v>9</v>
          </cell>
          <cell r="S764">
            <v>50</v>
          </cell>
          <cell r="T764">
            <v>59.782608695652179</v>
          </cell>
          <cell r="U764">
            <v>3942</v>
          </cell>
          <cell r="V764">
            <v>179.34782608695653</v>
          </cell>
          <cell r="W764">
            <v>146</v>
          </cell>
          <cell r="X764">
            <v>2141</v>
          </cell>
          <cell r="Y764">
            <v>18</v>
          </cell>
          <cell r="Z764">
            <v>59</v>
          </cell>
          <cell r="AA764" t="str">
            <v>9222400.png</v>
          </cell>
          <cell r="AB764">
            <v>7</v>
          </cell>
          <cell r="AC764">
            <v>27</v>
          </cell>
          <cell r="AD764">
            <v>1939.2167402866914</v>
          </cell>
        </row>
        <row r="765">
          <cell r="A765">
            <v>9222449</v>
          </cell>
          <cell r="B765" t="str">
            <v>龙拳第4段</v>
          </cell>
          <cell r="C765" t="str">
            <v>龙拳第4段</v>
          </cell>
          <cell r="D765">
            <v>2</v>
          </cell>
          <cell r="E765">
            <v>79</v>
          </cell>
          <cell r="F765" t="str">
            <v>第49级，共造成267.2%点伤害</v>
          </cell>
          <cell r="G765">
            <v>4</v>
          </cell>
          <cell r="H765">
            <v>4</v>
          </cell>
          <cell r="I765">
            <v>49</v>
          </cell>
          <cell r="J765">
            <v>2</v>
          </cell>
          <cell r="K765">
            <v>89.076086956521749</v>
          </cell>
          <cell r="L765">
            <v>0</v>
          </cell>
          <cell r="M765">
            <v>4080</v>
          </cell>
          <cell r="N765">
            <v>648024</v>
          </cell>
          <cell r="O765">
            <v>2</v>
          </cell>
          <cell r="P765">
            <v>3</v>
          </cell>
          <cell r="Q765">
            <v>1</v>
          </cell>
          <cell r="R765">
            <v>9</v>
          </cell>
          <cell r="S765">
            <v>50</v>
          </cell>
          <cell r="T765">
            <v>59.782608695652179</v>
          </cell>
          <cell r="U765">
            <v>4154</v>
          </cell>
          <cell r="V765">
            <v>179.34782608695653</v>
          </cell>
          <cell r="W765">
            <v>156</v>
          </cell>
          <cell r="X765">
            <v>2297</v>
          </cell>
          <cell r="Y765">
            <v>18</v>
          </cell>
          <cell r="Z765">
            <v>63</v>
          </cell>
          <cell r="AA765" t="str">
            <v>9222400.png</v>
          </cell>
          <cell r="AB765">
            <v>7</v>
          </cell>
          <cell r="AC765">
            <v>27</v>
          </cell>
          <cell r="AD765">
            <v>2231.7070943320059</v>
          </cell>
        </row>
        <row r="766">
          <cell r="A766">
            <v>9222450</v>
          </cell>
          <cell r="B766" t="str">
            <v>龙拳第4段</v>
          </cell>
          <cell r="C766" t="str">
            <v>龙拳第4段</v>
          </cell>
          <cell r="D766">
            <v>2</v>
          </cell>
          <cell r="E766">
            <v>80</v>
          </cell>
          <cell r="F766" t="str">
            <v>第50级，共造成269%点伤害</v>
          </cell>
          <cell r="G766">
            <v>4</v>
          </cell>
          <cell r="H766">
            <v>4</v>
          </cell>
          <cell r="I766">
            <v>50</v>
          </cell>
          <cell r="J766">
            <v>2</v>
          </cell>
          <cell r="K766">
            <v>89.673913043478279</v>
          </cell>
          <cell r="L766">
            <v>0</v>
          </cell>
          <cell r="M766">
            <v>4000</v>
          </cell>
          <cell r="N766">
            <v>711754</v>
          </cell>
          <cell r="O766">
            <v>2</v>
          </cell>
          <cell r="P766">
            <v>3</v>
          </cell>
          <cell r="Q766">
            <v>1</v>
          </cell>
          <cell r="R766">
            <v>9</v>
          </cell>
          <cell r="S766">
            <v>50</v>
          </cell>
          <cell r="T766">
            <v>59.782608695652179</v>
          </cell>
          <cell r="U766">
            <v>4262</v>
          </cell>
          <cell r="V766">
            <v>179.34782608695653</v>
          </cell>
          <cell r="W766">
            <v>167</v>
          </cell>
          <cell r="X766">
            <v>2464</v>
          </cell>
          <cell r="Y766">
            <v>18</v>
          </cell>
          <cell r="Z766">
            <v>67</v>
          </cell>
          <cell r="AA766" t="str">
            <v>9222400.png</v>
          </cell>
          <cell r="AB766">
            <v>7</v>
          </cell>
          <cell r="AC766">
            <v>27</v>
          </cell>
          <cell r="AD766">
            <v>2568.0181039326735</v>
          </cell>
        </row>
        <row r="767">
          <cell r="A767">
            <v>9213000</v>
          </cell>
          <cell r="B767" t="str">
            <v>裂地诀</v>
          </cell>
          <cell r="C767" t="str">
            <v>裂地诀</v>
          </cell>
          <cell r="D767">
            <v>2</v>
          </cell>
          <cell r="E767">
            <v>5</v>
          </cell>
          <cell r="F767" t="str">
            <v>第0级，共造成215.2%点伤害</v>
          </cell>
          <cell r="G767">
            <v>0</v>
          </cell>
          <cell r="H767">
            <v>1</v>
          </cell>
          <cell r="I767">
            <v>0</v>
          </cell>
          <cell r="J767">
            <v>1</v>
          </cell>
          <cell r="K767">
            <v>215.21739130434784</v>
          </cell>
          <cell r="L767">
            <v>0</v>
          </cell>
          <cell r="M767">
            <v>10000</v>
          </cell>
          <cell r="N767">
            <v>0</v>
          </cell>
          <cell r="O767">
            <v>3</v>
          </cell>
          <cell r="P767">
            <v>1</v>
          </cell>
          <cell r="Q767">
            <v>1</v>
          </cell>
          <cell r="R767">
            <v>5</v>
          </cell>
          <cell r="S767">
            <v>50</v>
          </cell>
          <cell r="T767">
            <v>215.21739130434784</v>
          </cell>
          <cell r="U767">
            <v>74</v>
          </cell>
          <cell r="V767">
            <v>215.21739130434784</v>
          </cell>
          <cell r="W767">
            <v>0</v>
          </cell>
          <cell r="X767">
            <v>0</v>
          </cell>
          <cell r="Y767">
            <v>18</v>
          </cell>
          <cell r="Z767">
            <v>0</v>
          </cell>
          <cell r="AA767" t="str">
            <v>9213100.png</v>
          </cell>
          <cell r="AB767">
            <v>20</v>
          </cell>
          <cell r="AC767">
            <v>22</v>
          </cell>
          <cell r="AD767">
            <v>2.6716147826086956</v>
          </cell>
        </row>
        <row r="768">
          <cell r="A768">
            <v>9213101</v>
          </cell>
          <cell r="B768" t="str">
            <v>裂地诀</v>
          </cell>
          <cell r="C768" t="str">
            <v>裂地诀</v>
          </cell>
          <cell r="D768">
            <v>2</v>
          </cell>
          <cell r="E768">
            <v>5</v>
          </cell>
          <cell r="F768" t="str">
            <v>第1级，共造成215.2%点伤害</v>
          </cell>
          <cell r="G768">
            <v>1</v>
          </cell>
          <cell r="H768">
            <v>1</v>
          </cell>
          <cell r="I768">
            <v>1</v>
          </cell>
          <cell r="J768">
            <v>1</v>
          </cell>
          <cell r="K768">
            <v>215.21739130434784</v>
          </cell>
          <cell r="L768">
            <v>0</v>
          </cell>
          <cell r="M768">
            <v>10000</v>
          </cell>
          <cell r="N768">
            <v>592</v>
          </cell>
          <cell r="O768">
            <v>3</v>
          </cell>
          <cell r="P768">
            <v>1</v>
          </cell>
          <cell r="Q768">
            <v>1</v>
          </cell>
          <cell r="R768">
            <v>5</v>
          </cell>
          <cell r="S768">
            <v>50</v>
          </cell>
          <cell r="T768">
            <v>215.21739130434784</v>
          </cell>
          <cell r="U768">
            <v>74</v>
          </cell>
          <cell r="V768">
            <v>215.21739130434784</v>
          </cell>
          <cell r="W768">
            <v>8</v>
          </cell>
          <cell r="X768">
            <v>8</v>
          </cell>
          <cell r="Y768">
            <v>18</v>
          </cell>
          <cell r="Z768">
            <v>0</v>
          </cell>
          <cell r="AA768" t="str">
            <v>9213100.png</v>
          </cell>
          <cell r="AB768">
            <v>20</v>
          </cell>
          <cell r="AC768">
            <v>22</v>
          </cell>
          <cell r="AD768">
            <v>3.0415981274205919</v>
          </cell>
        </row>
        <row r="769">
          <cell r="A769">
            <v>9213102</v>
          </cell>
          <cell r="B769" t="str">
            <v>裂地诀</v>
          </cell>
          <cell r="C769" t="str">
            <v>裂地诀</v>
          </cell>
          <cell r="D769">
            <v>2</v>
          </cell>
          <cell r="E769">
            <v>8</v>
          </cell>
          <cell r="F769" t="str">
            <v>第2级，共造成219.5%点伤害</v>
          </cell>
          <cell r="G769">
            <v>1</v>
          </cell>
          <cell r="H769">
            <v>1</v>
          </cell>
          <cell r="I769">
            <v>2</v>
          </cell>
          <cell r="J769">
            <v>1</v>
          </cell>
          <cell r="K769">
            <v>219.52173913043481</v>
          </cell>
          <cell r="L769">
            <v>0</v>
          </cell>
          <cell r="M769">
            <v>9800</v>
          </cell>
          <cell r="N769">
            <v>828</v>
          </cell>
          <cell r="O769">
            <v>3</v>
          </cell>
          <cell r="P769">
            <v>1</v>
          </cell>
          <cell r="Q769">
            <v>1</v>
          </cell>
          <cell r="R769">
            <v>5</v>
          </cell>
          <cell r="S769">
            <v>50</v>
          </cell>
          <cell r="T769">
            <v>215.21739130434784</v>
          </cell>
          <cell r="U769">
            <v>92</v>
          </cell>
          <cell r="V769">
            <v>215.21739130434784</v>
          </cell>
          <cell r="W769">
            <v>9</v>
          </cell>
          <cell r="X769">
            <v>17</v>
          </cell>
          <cell r="Y769">
            <v>18</v>
          </cell>
          <cell r="Z769">
            <v>0</v>
          </cell>
          <cell r="AA769" t="str">
            <v>9213100.png</v>
          </cell>
          <cell r="AB769">
            <v>20</v>
          </cell>
          <cell r="AC769">
            <v>22</v>
          </cell>
          <cell r="AD769">
            <v>3.5921849778229942</v>
          </cell>
        </row>
        <row r="770">
          <cell r="A770">
            <v>9213103</v>
          </cell>
          <cell r="B770" t="str">
            <v>裂地诀</v>
          </cell>
          <cell r="C770" t="str">
            <v>裂地诀</v>
          </cell>
          <cell r="D770">
            <v>2</v>
          </cell>
          <cell r="E770">
            <v>10</v>
          </cell>
          <cell r="F770" t="str">
            <v>第3级，共造成221.7%点伤害</v>
          </cell>
          <cell r="G770">
            <v>1</v>
          </cell>
          <cell r="H770">
            <v>1</v>
          </cell>
          <cell r="I770">
            <v>3</v>
          </cell>
          <cell r="J770">
            <v>1</v>
          </cell>
          <cell r="K770">
            <v>221.67391304347828</v>
          </cell>
          <cell r="L770">
            <v>0</v>
          </cell>
          <cell r="M770">
            <v>9700</v>
          </cell>
          <cell r="N770">
            <v>936</v>
          </cell>
          <cell r="O770">
            <v>3</v>
          </cell>
          <cell r="P770">
            <v>1</v>
          </cell>
          <cell r="Q770">
            <v>1</v>
          </cell>
          <cell r="R770">
            <v>5</v>
          </cell>
          <cell r="S770">
            <v>50</v>
          </cell>
          <cell r="T770">
            <v>215.21739130434784</v>
          </cell>
          <cell r="U770">
            <v>104</v>
          </cell>
          <cell r="V770">
            <v>215.21739130434784</v>
          </cell>
          <cell r="W770">
            <v>9</v>
          </cell>
          <cell r="X770">
            <v>26</v>
          </cell>
          <cell r="Y770">
            <v>18</v>
          </cell>
          <cell r="Z770">
            <v>0</v>
          </cell>
          <cell r="AA770" t="str">
            <v>9213100.png</v>
          </cell>
          <cell r="AB770">
            <v>20</v>
          </cell>
          <cell r="AC770">
            <v>22</v>
          </cell>
          <cell r="AD770">
            <v>4.1632957010400258</v>
          </cell>
        </row>
        <row r="771">
          <cell r="A771">
            <v>9213104</v>
          </cell>
          <cell r="B771" t="str">
            <v>裂地诀</v>
          </cell>
          <cell r="C771" t="str">
            <v>裂地诀</v>
          </cell>
          <cell r="D771">
            <v>2</v>
          </cell>
          <cell r="E771">
            <v>11</v>
          </cell>
          <cell r="F771" t="str">
            <v>第4级，共造成223.8%点伤害</v>
          </cell>
          <cell r="G771">
            <v>1</v>
          </cell>
          <cell r="H771">
            <v>1</v>
          </cell>
          <cell r="I771">
            <v>4</v>
          </cell>
          <cell r="J771">
            <v>1</v>
          </cell>
          <cell r="K771">
            <v>223.82608695652175</v>
          </cell>
          <cell r="L771">
            <v>0</v>
          </cell>
          <cell r="M771">
            <v>9600</v>
          </cell>
          <cell r="N771">
            <v>1100</v>
          </cell>
          <cell r="O771">
            <v>3</v>
          </cell>
          <cell r="P771">
            <v>1</v>
          </cell>
          <cell r="Q771">
            <v>1</v>
          </cell>
          <cell r="R771">
            <v>5</v>
          </cell>
          <cell r="S771">
            <v>50</v>
          </cell>
          <cell r="T771">
            <v>215.21739130434784</v>
          </cell>
          <cell r="U771">
            <v>110</v>
          </cell>
          <cell r="V771">
            <v>215.21739130434784</v>
          </cell>
          <cell r="W771">
            <v>10</v>
          </cell>
          <cell r="X771">
            <v>36</v>
          </cell>
          <cell r="Y771">
            <v>18</v>
          </cell>
          <cell r="Z771">
            <v>0</v>
          </cell>
          <cell r="AA771" t="str">
            <v>9213100.png</v>
          </cell>
          <cell r="AB771">
            <v>20</v>
          </cell>
          <cell r="AC771">
            <v>22</v>
          </cell>
          <cell r="AD771">
            <v>4.8236959587591777</v>
          </cell>
        </row>
        <row r="772">
          <cell r="A772">
            <v>9213105</v>
          </cell>
          <cell r="B772" t="str">
            <v>裂地诀</v>
          </cell>
          <cell r="C772" t="str">
            <v>裂地诀</v>
          </cell>
          <cell r="D772">
            <v>2</v>
          </cell>
          <cell r="E772">
            <v>13</v>
          </cell>
          <cell r="F772" t="str">
            <v>第5级，共造成226%点伤害</v>
          </cell>
          <cell r="G772">
            <v>1</v>
          </cell>
          <cell r="H772">
            <v>1</v>
          </cell>
          <cell r="I772">
            <v>5</v>
          </cell>
          <cell r="J772">
            <v>1</v>
          </cell>
          <cell r="K772">
            <v>225.97826086956525</v>
          </cell>
          <cell r="L772">
            <v>0</v>
          </cell>
          <cell r="M772">
            <v>9500</v>
          </cell>
          <cell r="N772">
            <v>1342</v>
          </cell>
          <cell r="O772">
            <v>3</v>
          </cell>
          <cell r="P772">
            <v>1</v>
          </cell>
          <cell r="Q772">
            <v>1</v>
          </cell>
          <cell r="R772">
            <v>5</v>
          </cell>
          <cell r="S772">
            <v>50</v>
          </cell>
          <cell r="T772">
            <v>215.21739130434784</v>
          </cell>
          <cell r="U772">
            <v>122</v>
          </cell>
          <cell r="V772">
            <v>215.21739130434784</v>
          </cell>
          <cell r="W772">
            <v>11</v>
          </cell>
          <cell r="X772">
            <v>47</v>
          </cell>
          <cell r="Y772">
            <v>18</v>
          </cell>
          <cell r="Z772">
            <v>0</v>
          </cell>
          <cell r="AA772" t="str">
            <v>9213100.png</v>
          </cell>
          <cell r="AB772">
            <v>20</v>
          </cell>
          <cell r="AC772">
            <v>22</v>
          </cell>
          <cell r="AD772">
            <v>5.5871634939486459</v>
          </cell>
        </row>
        <row r="773">
          <cell r="A773">
            <v>9213106</v>
          </cell>
          <cell r="B773" t="str">
            <v>裂地诀</v>
          </cell>
          <cell r="C773" t="str">
            <v>裂地诀</v>
          </cell>
          <cell r="D773">
            <v>2</v>
          </cell>
          <cell r="E773">
            <v>14</v>
          </cell>
          <cell r="F773" t="str">
            <v>第6级，共造成228.1%点伤害</v>
          </cell>
          <cell r="G773">
            <v>1</v>
          </cell>
          <cell r="H773">
            <v>1</v>
          </cell>
          <cell r="I773">
            <v>6</v>
          </cell>
          <cell r="J773">
            <v>1</v>
          </cell>
          <cell r="K773">
            <v>228.13043478260872</v>
          </cell>
          <cell r="L773">
            <v>0</v>
          </cell>
          <cell r="M773">
            <v>9400</v>
          </cell>
          <cell r="N773">
            <v>1408</v>
          </cell>
          <cell r="O773">
            <v>3</v>
          </cell>
          <cell r="P773">
            <v>1</v>
          </cell>
          <cell r="Q773">
            <v>1</v>
          </cell>
          <cell r="R773">
            <v>5</v>
          </cell>
          <cell r="S773">
            <v>50</v>
          </cell>
          <cell r="T773">
            <v>215.21739130434784</v>
          </cell>
          <cell r="U773">
            <v>128</v>
          </cell>
          <cell r="V773">
            <v>215.21739130434784</v>
          </cell>
          <cell r="W773">
            <v>11</v>
          </cell>
          <cell r="X773">
            <v>58</v>
          </cell>
          <cell r="Y773">
            <v>18</v>
          </cell>
          <cell r="Z773">
            <v>0</v>
          </cell>
          <cell r="AA773" t="str">
            <v>9213100.png</v>
          </cell>
          <cell r="AB773">
            <v>20</v>
          </cell>
          <cell r="AC773">
            <v>22</v>
          </cell>
          <cell r="AD773">
            <v>6.4695796728964812</v>
          </cell>
        </row>
        <row r="774">
          <cell r="A774">
            <v>9213107</v>
          </cell>
          <cell r="B774" t="str">
            <v>裂地诀</v>
          </cell>
          <cell r="C774" t="str">
            <v>裂地诀</v>
          </cell>
          <cell r="D774">
            <v>2</v>
          </cell>
          <cell r="E774">
            <v>16</v>
          </cell>
          <cell r="F774" t="str">
            <v>第7级，共造成230.3%点伤害</v>
          </cell>
          <cell r="G774">
            <v>1</v>
          </cell>
          <cell r="H774">
            <v>1</v>
          </cell>
          <cell r="I774">
            <v>7</v>
          </cell>
          <cell r="J774">
            <v>1</v>
          </cell>
          <cell r="K774">
            <v>230.28260869565219</v>
          </cell>
          <cell r="L774">
            <v>0</v>
          </cell>
          <cell r="M774">
            <v>9300</v>
          </cell>
          <cell r="N774">
            <v>1680</v>
          </cell>
          <cell r="O774">
            <v>3</v>
          </cell>
          <cell r="P774">
            <v>1</v>
          </cell>
          <cell r="Q774">
            <v>1</v>
          </cell>
          <cell r="R774">
            <v>5</v>
          </cell>
          <cell r="S774">
            <v>50</v>
          </cell>
          <cell r="T774">
            <v>215.21739130434784</v>
          </cell>
          <cell r="U774">
            <v>140</v>
          </cell>
          <cell r="V774">
            <v>215.21739130434784</v>
          </cell>
          <cell r="W774">
            <v>12</v>
          </cell>
          <cell r="X774">
            <v>70</v>
          </cell>
          <cell r="Y774">
            <v>18</v>
          </cell>
          <cell r="Z774">
            <v>0</v>
          </cell>
          <cell r="AA774" t="str">
            <v>9213100.png</v>
          </cell>
          <cell r="AB774">
            <v>20</v>
          </cell>
          <cell r="AC774">
            <v>22</v>
          </cell>
          <cell r="AD774">
            <v>7.4892478955935902</v>
          </cell>
        </row>
        <row r="775">
          <cell r="A775">
            <v>9213108</v>
          </cell>
          <cell r="B775" t="str">
            <v>裂地诀</v>
          </cell>
          <cell r="C775" t="str">
            <v>裂地诀</v>
          </cell>
          <cell r="D775">
            <v>2</v>
          </cell>
          <cell r="E775">
            <v>17</v>
          </cell>
          <cell r="F775" t="str">
            <v>第8级，共造成232.4%点伤害</v>
          </cell>
          <cell r="G775">
            <v>1</v>
          </cell>
          <cell r="H775">
            <v>1</v>
          </cell>
          <cell r="I775">
            <v>8</v>
          </cell>
          <cell r="J775">
            <v>1</v>
          </cell>
          <cell r="K775">
            <v>232.43478260869568</v>
          </cell>
          <cell r="L775">
            <v>0</v>
          </cell>
          <cell r="M775">
            <v>9200</v>
          </cell>
          <cell r="N775">
            <v>1898</v>
          </cell>
          <cell r="O775">
            <v>3</v>
          </cell>
          <cell r="P775">
            <v>1</v>
          </cell>
          <cell r="Q775">
            <v>1</v>
          </cell>
          <cell r="R775">
            <v>5</v>
          </cell>
          <cell r="S775">
            <v>50</v>
          </cell>
          <cell r="T775">
            <v>215.21739130434784</v>
          </cell>
          <cell r="U775">
            <v>146</v>
          </cell>
          <cell r="V775">
            <v>215.21739130434784</v>
          </cell>
          <cell r="W775">
            <v>13</v>
          </cell>
          <cell r="X775">
            <v>83</v>
          </cell>
          <cell r="Y775">
            <v>18</v>
          </cell>
          <cell r="Z775">
            <v>0</v>
          </cell>
          <cell r="AA775" t="str">
            <v>9213100.png</v>
          </cell>
          <cell r="AB775">
            <v>20</v>
          </cell>
          <cell r="AC775">
            <v>22</v>
          </cell>
          <cell r="AD775">
            <v>8.6672598528488987</v>
          </cell>
        </row>
        <row r="776">
          <cell r="A776">
            <v>9213109</v>
          </cell>
          <cell r="B776" t="str">
            <v>裂地诀</v>
          </cell>
          <cell r="C776" t="str">
            <v>裂地诀</v>
          </cell>
          <cell r="D776">
            <v>2</v>
          </cell>
          <cell r="E776">
            <v>19</v>
          </cell>
          <cell r="F776" t="str">
            <v>第9级，共造成234.6%点伤害</v>
          </cell>
          <cell r="G776">
            <v>1</v>
          </cell>
          <cell r="H776">
            <v>1</v>
          </cell>
          <cell r="I776">
            <v>9</v>
          </cell>
          <cell r="J776">
            <v>1</v>
          </cell>
          <cell r="K776">
            <v>234.58695652173915</v>
          </cell>
          <cell r="L776">
            <v>0</v>
          </cell>
          <cell r="M776">
            <v>9100</v>
          </cell>
          <cell r="N776">
            <v>2212</v>
          </cell>
          <cell r="O776">
            <v>3</v>
          </cell>
          <cell r="P776">
            <v>1</v>
          </cell>
          <cell r="Q776">
            <v>1</v>
          </cell>
          <cell r="R776">
            <v>5</v>
          </cell>
          <cell r="S776">
            <v>50</v>
          </cell>
          <cell r="T776">
            <v>215.21739130434784</v>
          </cell>
          <cell r="U776">
            <v>158</v>
          </cell>
          <cell r="V776">
            <v>215.21739130434784</v>
          </cell>
          <cell r="W776">
            <v>14</v>
          </cell>
          <cell r="X776">
            <v>97</v>
          </cell>
          <cell r="Y776">
            <v>18</v>
          </cell>
          <cell r="Z776">
            <v>0</v>
          </cell>
          <cell r="AA776" t="str">
            <v>9213100.png</v>
          </cell>
          <cell r="AB776">
            <v>20</v>
          </cell>
          <cell r="AC776">
            <v>22</v>
          </cell>
          <cell r="AD776">
            <v>10.02791677575487</v>
          </cell>
        </row>
        <row r="777">
          <cell r="A777">
            <v>9213110</v>
          </cell>
          <cell r="B777" t="str">
            <v>裂地诀</v>
          </cell>
          <cell r="C777" t="str">
            <v>裂地诀</v>
          </cell>
          <cell r="D777">
            <v>2</v>
          </cell>
          <cell r="E777">
            <v>20</v>
          </cell>
          <cell r="F777" t="str">
            <v>第10级，共造成236.7%点伤害</v>
          </cell>
          <cell r="G777">
            <v>1</v>
          </cell>
          <cell r="H777">
            <v>1</v>
          </cell>
          <cell r="I777">
            <v>10</v>
          </cell>
          <cell r="J777">
            <v>1</v>
          </cell>
          <cell r="K777">
            <v>236.73913043478262</v>
          </cell>
          <cell r="L777">
            <v>0</v>
          </cell>
          <cell r="M777">
            <v>9000</v>
          </cell>
          <cell r="N777">
            <v>2730</v>
          </cell>
          <cell r="O777">
            <v>3</v>
          </cell>
          <cell r="P777">
            <v>1</v>
          </cell>
          <cell r="Q777">
            <v>1</v>
          </cell>
          <cell r="R777">
            <v>5</v>
          </cell>
          <cell r="S777">
            <v>50</v>
          </cell>
          <cell r="T777">
            <v>215.21739130434784</v>
          </cell>
          <cell r="U777">
            <v>182</v>
          </cell>
          <cell r="V777">
            <v>215.21739130434784</v>
          </cell>
          <cell r="W777">
            <v>15</v>
          </cell>
          <cell r="X777">
            <v>112</v>
          </cell>
          <cell r="Y777">
            <v>18</v>
          </cell>
          <cell r="Z777">
            <v>0</v>
          </cell>
          <cell r="AA777" t="str">
            <v>9213100.png</v>
          </cell>
          <cell r="AB777">
            <v>20</v>
          </cell>
          <cell r="AC777">
            <v>22</v>
          </cell>
          <cell r="AD777">
            <v>11.599213884636102</v>
          </cell>
        </row>
        <row r="778">
          <cell r="A778">
            <v>9213111</v>
          </cell>
          <cell r="B778" t="str">
            <v>裂地诀</v>
          </cell>
          <cell r="C778" t="str">
            <v>裂地诀</v>
          </cell>
          <cell r="D778">
            <v>2</v>
          </cell>
          <cell r="E778">
            <v>22</v>
          </cell>
          <cell r="F778" t="str">
            <v>第11级，共造成238.9%点伤害</v>
          </cell>
          <cell r="G778">
            <v>1</v>
          </cell>
          <cell r="H778">
            <v>1</v>
          </cell>
          <cell r="I778">
            <v>11</v>
          </cell>
          <cell r="J778">
            <v>1</v>
          </cell>
          <cell r="K778">
            <v>238.89130434782612</v>
          </cell>
          <cell r="L778">
            <v>0</v>
          </cell>
          <cell r="M778">
            <v>8900</v>
          </cell>
          <cell r="N778">
            <v>3824</v>
          </cell>
          <cell r="O778">
            <v>3</v>
          </cell>
          <cell r="P778">
            <v>1</v>
          </cell>
          <cell r="Q778">
            <v>1</v>
          </cell>
          <cell r="R778">
            <v>5</v>
          </cell>
          <cell r="S778">
            <v>50</v>
          </cell>
          <cell r="T778">
            <v>215.21739130434784</v>
          </cell>
          <cell r="U778">
            <v>239</v>
          </cell>
          <cell r="V778">
            <v>215.21739130434784</v>
          </cell>
          <cell r="W778">
            <v>16</v>
          </cell>
          <cell r="X778">
            <v>128</v>
          </cell>
          <cell r="Y778">
            <v>18</v>
          </cell>
          <cell r="Z778">
            <v>0</v>
          </cell>
          <cell r="AA778" t="str">
            <v>9213100.png</v>
          </cell>
          <cell r="AB778">
            <v>20</v>
          </cell>
          <cell r="AC778">
            <v>22</v>
          </cell>
          <cell r="AD778">
            <v>13.4133974630968</v>
          </cell>
        </row>
        <row r="779">
          <cell r="A779">
            <v>9213112</v>
          </cell>
          <cell r="B779" t="str">
            <v>裂地诀</v>
          </cell>
          <cell r="C779" t="str">
            <v>裂地诀</v>
          </cell>
          <cell r="D779">
            <v>2</v>
          </cell>
          <cell r="E779">
            <v>23</v>
          </cell>
          <cell r="F779" t="str">
            <v>第12级，共造成241%点伤害</v>
          </cell>
          <cell r="G779">
            <v>1</v>
          </cell>
          <cell r="H779">
            <v>1</v>
          </cell>
          <cell r="I779">
            <v>12</v>
          </cell>
          <cell r="J779">
            <v>1</v>
          </cell>
          <cell r="K779">
            <v>241.04347826086959</v>
          </cell>
          <cell r="L779">
            <v>0</v>
          </cell>
          <cell r="M779">
            <v>8800</v>
          </cell>
          <cell r="N779">
            <v>4590</v>
          </cell>
          <cell r="O779">
            <v>3</v>
          </cell>
          <cell r="P779">
            <v>1</v>
          </cell>
          <cell r="Q779">
            <v>1</v>
          </cell>
          <cell r="R779">
            <v>5</v>
          </cell>
          <cell r="S779">
            <v>50</v>
          </cell>
          <cell r="T779">
            <v>215.21739130434784</v>
          </cell>
          <cell r="U779">
            <v>270</v>
          </cell>
          <cell r="V779">
            <v>215.21739130434784</v>
          </cell>
          <cell r="W779">
            <v>17</v>
          </cell>
          <cell r="X779">
            <v>145</v>
          </cell>
          <cell r="Y779">
            <v>18</v>
          </cell>
          <cell r="Z779">
            <v>0</v>
          </cell>
          <cell r="AA779" t="str">
            <v>9213100.png</v>
          </cell>
          <cell r="AB779">
            <v>20</v>
          </cell>
          <cell r="AC779">
            <v>22</v>
          </cell>
          <cell r="AD779">
            <v>15.507605381352544</v>
          </cell>
        </row>
        <row r="780">
          <cell r="A780">
            <v>9213113</v>
          </cell>
          <cell r="B780" t="str">
            <v>裂地诀</v>
          </cell>
          <cell r="C780" t="str">
            <v>裂地诀</v>
          </cell>
          <cell r="D780">
            <v>2</v>
          </cell>
          <cell r="E780">
            <v>25</v>
          </cell>
          <cell r="F780" t="str">
            <v>第13级，共造成243.2%点伤害</v>
          </cell>
          <cell r="G780">
            <v>1</v>
          </cell>
          <cell r="H780">
            <v>1</v>
          </cell>
          <cell r="I780">
            <v>13</v>
          </cell>
          <cell r="J780">
            <v>1</v>
          </cell>
          <cell r="K780">
            <v>243.19565217391306</v>
          </cell>
          <cell r="L780">
            <v>0</v>
          </cell>
          <cell r="M780">
            <v>8700</v>
          </cell>
          <cell r="N780">
            <v>6030</v>
          </cell>
          <cell r="O780">
            <v>3</v>
          </cell>
          <cell r="P780">
            <v>1</v>
          </cell>
          <cell r="Q780">
            <v>1</v>
          </cell>
          <cell r="R780">
            <v>5</v>
          </cell>
          <cell r="S780">
            <v>50</v>
          </cell>
          <cell r="T780">
            <v>215.21739130434784</v>
          </cell>
          <cell r="U780">
            <v>335</v>
          </cell>
          <cell r="V780">
            <v>215.21739130434784</v>
          </cell>
          <cell r="W780">
            <v>18</v>
          </cell>
          <cell r="X780">
            <v>163</v>
          </cell>
          <cell r="Y780">
            <v>18</v>
          </cell>
          <cell r="Z780">
            <v>0</v>
          </cell>
          <cell r="AA780" t="str">
            <v>9213100.png</v>
          </cell>
          <cell r="AB780">
            <v>20</v>
          </cell>
          <cell r="AC780">
            <v>22</v>
          </cell>
          <cell r="AD780">
            <v>17.924603498197804</v>
          </cell>
        </row>
        <row r="781">
          <cell r="A781">
            <v>9213114</v>
          </cell>
          <cell r="B781" t="str">
            <v>裂地诀</v>
          </cell>
          <cell r="C781" t="str">
            <v>裂地诀</v>
          </cell>
          <cell r="D781">
            <v>2</v>
          </cell>
          <cell r="E781">
            <v>26</v>
          </cell>
          <cell r="F781" t="str">
            <v>第14级，共造成245.3%点伤害</v>
          </cell>
          <cell r="G781">
            <v>1</v>
          </cell>
          <cell r="H781">
            <v>1</v>
          </cell>
          <cell r="I781">
            <v>14</v>
          </cell>
          <cell r="J781">
            <v>1</v>
          </cell>
          <cell r="K781">
            <v>245.34782608695653</v>
          </cell>
          <cell r="L781">
            <v>0</v>
          </cell>
          <cell r="M781">
            <v>8600</v>
          </cell>
          <cell r="N781">
            <v>7030</v>
          </cell>
          <cell r="O781">
            <v>3</v>
          </cell>
          <cell r="P781">
            <v>1</v>
          </cell>
          <cell r="Q781">
            <v>1</v>
          </cell>
          <cell r="R781">
            <v>5</v>
          </cell>
          <cell r="S781">
            <v>50</v>
          </cell>
          <cell r="T781">
            <v>215.21739130434784</v>
          </cell>
          <cell r="U781">
            <v>370</v>
          </cell>
          <cell r="V781">
            <v>215.21739130434784</v>
          </cell>
          <cell r="W781">
            <v>19</v>
          </cell>
          <cell r="X781">
            <v>182</v>
          </cell>
          <cell r="Y781">
            <v>18</v>
          </cell>
          <cell r="Z781">
            <v>0</v>
          </cell>
          <cell r="AA781" t="str">
            <v>9213100.png</v>
          </cell>
          <cell r="AB781">
            <v>20</v>
          </cell>
          <cell r="AC781">
            <v>22</v>
          </cell>
          <cell r="AD781">
            <v>20.713632213123439</v>
          </cell>
        </row>
        <row r="782">
          <cell r="A782">
            <v>9213115</v>
          </cell>
          <cell r="B782" t="str">
            <v>裂地诀</v>
          </cell>
          <cell r="C782" t="str">
            <v>裂地诀</v>
          </cell>
          <cell r="D782">
            <v>2</v>
          </cell>
          <cell r="E782">
            <v>28</v>
          </cell>
          <cell r="F782" t="str">
            <v>第15级，共造成247.5%点伤害</v>
          </cell>
          <cell r="G782">
            <v>1</v>
          </cell>
          <cell r="H782">
            <v>1</v>
          </cell>
          <cell r="I782">
            <v>15</v>
          </cell>
          <cell r="J782">
            <v>1</v>
          </cell>
          <cell r="K782">
            <v>247.50000000000003</v>
          </cell>
          <cell r="L782">
            <v>0</v>
          </cell>
          <cell r="M782">
            <v>8500</v>
          </cell>
          <cell r="N782">
            <v>8860</v>
          </cell>
          <cell r="O782">
            <v>3</v>
          </cell>
          <cell r="P782">
            <v>1</v>
          </cell>
          <cell r="Q782">
            <v>1</v>
          </cell>
          <cell r="R782">
            <v>5</v>
          </cell>
          <cell r="S782">
            <v>50</v>
          </cell>
          <cell r="T782">
            <v>215.21739130434784</v>
          </cell>
          <cell r="U782">
            <v>443</v>
          </cell>
          <cell r="V782">
            <v>215.21739130434784</v>
          </cell>
          <cell r="W782">
            <v>20</v>
          </cell>
          <cell r="X782">
            <v>202</v>
          </cell>
          <cell r="Y782">
            <v>18</v>
          </cell>
          <cell r="Z782">
            <v>0</v>
          </cell>
          <cell r="AA782" t="str">
            <v>9213100.png</v>
          </cell>
          <cell r="AB782">
            <v>20</v>
          </cell>
          <cell r="AC782">
            <v>22</v>
          </cell>
          <cell r="AD782">
            <v>23.9313795541131</v>
          </cell>
        </row>
        <row r="783">
          <cell r="A783">
            <v>9213116</v>
          </cell>
          <cell r="B783" t="str">
            <v>裂地诀</v>
          </cell>
          <cell r="C783" t="str">
            <v>裂地诀</v>
          </cell>
          <cell r="D783">
            <v>2</v>
          </cell>
          <cell r="E783">
            <v>29</v>
          </cell>
          <cell r="F783" t="str">
            <v>第16级，共造成249.7%点伤害</v>
          </cell>
          <cell r="G783">
            <v>1</v>
          </cell>
          <cell r="H783">
            <v>1</v>
          </cell>
          <cell r="I783">
            <v>16</v>
          </cell>
          <cell r="J783">
            <v>1</v>
          </cell>
          <cell r="K783">
            <v>249.6521739130435</v>
          </cell>
          <cell r="L783">
            <v>0</v>
          </cell>
          <cell r="M783">
            <v>8400</v>
          </cell>
          <cell r="N783">
            <v>10604</v>
          </cell>
          <cell r="O783">
            <v>3</v>
          </cell>
          <cell r="P783">
            <v>1</v>
          </cell>
          <cell r="Q783">
            <v>1</v>
          </cell>
          <cell r="R783">
            <v>5</v>
          </cell>
          <cell r="S783">
            <v>50</v>
          </cell>
          <cell r="T783">
            <v>215.21739130434784</v>
          </cell>
          <cell r="U783">
            <v>482</v>
          </cell>
          <cell r="V783">
            <v>215.21739130434784</v>
          </cell>
          <cell r="W783">
            <v>22</v>
          </cell>
          <cell r="X783">
            <v>224</v>
          </cell>
          <cell r="Y783">
            <v>18</v>
          </cell>
          <cell r="Z783">
            <v>0</v>
          </cell>
          <cell r="AA783" t="str">
            <v>9213100.png</v>
          </cell>
          <cell r="AB783">
            <v>20</v>
          </cell>
          <cell r="AC783">
            <v>22</v>
          </cell>
          <cell r="AD783">
            <v>27.643099612481603</v>
          </cell>
        </row>
        <row r="784">
          <cell r="A784">
            <v>9213117</v>
          </cell>
          <cell r="B784" t="str">
            <v>裂地诀</v>
          </cell>
          <cell r="C784" t="str">
            <v>裂地诀</v>
          </cell>
          <cell r="D784">
            <v>2</v>
          </cell>
          <cell r="E784">
            <v>31</v>
          </cell>
          <cell r="F784" t="str">
            <v>第17级，共造成251.8%点伤害</v>
          </cell>
          <cell r="G784">
            <v>1</v>
          </cell>
          <cell r="H784">
            <v>1</v>
          </cell>
          <cell r="I784">
            <v>17</v>
          </cell>
          <cell r="J784">
            <v>1</v>
          </cell>
          <cell r="K784">
            <v>251.80434782608697</v>
          </cell>
          <cell r="L784">
            <v>0</v>
          </cell>
          <cell r="M784">
            <v>8300</v>
          </cell>
          <cell r="N784">
            <v>13512</v>
          </cell>
          <cell r="O784">
            <v>3</v>
          </cell>
          <cell r="P784">
            <v>1</v>
          </cell>
          <cell r="Q784">
            <v>1</v>
          </cell>
          <cell r="R784">
            <v>5</v>
          </cell>
          <cell r="S784">
            <v>50</v>
          </cell>
          <cell r="T784">
            <v>215.21739130434784</v>
          </cell>
          <cell r="U784">
            <v>563</v>
          </cell>
          <cell r="V784">
            <v>215.21739130434784</v>
          </cell>
          <cell r="W784">
            <v>24</v>
          </cell>
          <cell r="X784">
            <v>248</v>
          </cell>
          <cell r="Y784">
            <v>18</v>
          </cell>
          <cell r="Z784">
            <v>0</v>
          </cell>
          <cell r="AA784" t="str">
            <v>9213100.png</v>
          </cell>
          <cell r="AB784">
            <v>20</v>
          </cell>
          <cell r="AC784">
            <v>22</v>
          </cell>
          <cell r="AD784">
            <v>31.92389791959322</v>
          </cell>
        </row>
        <row r="785">
          <cell r="A785">
            <v>9213118</v>
          </cell>
          <cell r="B785" t="str">
            <v>裂地诀</v>
          </cell>
          <cell r="C785" t="str">
            <v>裂地诀</v>
          </cell>
          <cell r="D785">
            <v>2</v>
          </cell>
          <cell r="E785">
            <v>32</v>
          </cell>
          <cell r="F785" t="str">
            <v>第18级，共造成254%点伤害</v>
          </cell>
          <cell r="G785">
            <v>1</v>
          </cell>
          <cell r="H785">
            <v>1</v>
          </cell>
          <cell r="I785">
            <v>18</v>
          </cell>
          <cell r="J785">
            <v>1</v>
          </cell>
          <cell r="K785">
            <v>253.95652173913044</v>
          </cell>
          <cell r="L785">
            <v>0</v>
          </cell>
          <cell r="M785">
            <v>8200</v>
          </cell>
          <cell r="N785">
            <v>15150</v>
          </cell>
          <cell r="O785">
            <v>3</v>
          </cell>
          <cell r="P785">
            <v>1</v>
          </cell>
          <cell r="Q785">
            <v>1</v>
          </cell>
          <cell r="R785">
            <v>5</v>
          </cell>
          <cell r="S785">
            <v>50</v>
          </cell>
          <cell r="T785">
            <v>215.21739130434784</v>
          </cell>
          <cell r="U785">
            <v>606</v>
          </cell>
          <cell r="V785">
            <v>215.21739130434784</v>
          </cell>
          <cell r="W785">
            <v>25</v>
          </cell>
          <cell r="X785">
            <v>273</v>
          </cell>
          <cell r="Y785">
            <v>18</v>
          </cell>
          <cell r="Z785">
            <v>10</v>
          </cell>
          <cell r="AA785" t="str">
            <v>9213100.png</v>
          </cell>
          <cell r="AB785">
            <v>20</v>
          </cell>
          <cell r="AC785">
            <v>22</v>
          </cell>
          <cell r="AD785">
            <v>36.860208553945036</v>
          </cell>
        </row>
        <row r="786">
          <cell r="A786">
            <v>9213119</v>
          </cell>
          <cell r="B786" t="str">
            <v>裂地诀</v>
          </cell>
          <cell r="C786" t="str">
            <v>裂地诀</v>
          </cell>
          <cell r="D786">
            <v>2</v>
          </cell>
          <cell r="E786">
            <v>34</v>
          </cell>
          <cell r="F786" t="str">
            <v>第19级，共造成256.1%点伤害</v>
          </cell>
          <cell r="G786">
            <v>1</v>
          </cell>
          <cell r="H786">
            <v>1</v>
          </cell>
          <cell r="I786">
            <v>19</v>
          </cell>
          <cell r="J786">
            <v>1</v>
          </cell>
          <cell r="K786">
            <v>256.10869565217394</v>
          </cell>
          <cell r="L786">
            <v>0</v>
          </cell>
          <cell r="M786">
            <v>8100</v>
          </cell>
          <cell r="N786">
            <v>18792</v>
          </cell>
          <cell r="O786">
            <v>3</v>
          </cell>
          <cell r="P786">
            <v>1</v>
          </cell>
          <cell r="Q786">
            <v>1</v>
          </cell>
          <cell r="R786">
            <v>5</v>
          </cell>
          <cell r="S786">
            <v>50</v>
          </cell>
          <cell r="T786">
            <v>215.21739130434784</v>
          </cell>
          <cell r="U786">
            <v>696</v>
          </cell>
          <cell r="V786">
            <v>215.21739130434784</v>
          </cell>
          <cell r="W786">
            <v>27</v>
          </cell>
          <cell r="X786">
            <v>300</v>
          </cell>
          <cell r="Y786">
            <v>18</v>
          </cell>
          <cell r="Z786">
            <v>11</v>
          </cell>
          <cell r="AA786" t="str">
            <v>9213100.png</v>
          </cell>
          <cell r="AB786">
            <v>20</v>
          </cell>
          <cell r="AC786">
            <v>22</v>
          </cell>
          <cell r="AD786">
            <v>42.551491431147106</v>
          </cell>
        </row>
        <row r="787">
          <cell r="A787">
            <v>9213120</v>
          </cell>
          <cell r="B787" t="str">
            <v>裂地诀</v>
          </cell>
          <cell r="C787" t="str">
            <v>裂地诀</v>
          </cell>
          <cell r="D787">
            <v>2</v>
          </cell>
          <cell r="E787">
            <v>35</v>
          </cell>
          <cell r="F787" t="str">
            <v>第20级，共造成258.3%点伤害</v>
          </cell>
          <cell r="G787">
            <v>1</v>
          </cell>
          <cell r="H787">
            <v>1</v>
          </cell>
          <cell r="I787">
            <v>20</v>
          </cell>
          <cell r="J787">
            <v>1</v>
          </cell>
          <cell r="K787">
            <v>258.26086956521743</v>
          </cell>
          <cell r="L787">
            <v>0</v>
          </cell>
          <cell r="M787">
            <v>8000</v>
          </cell>
          <cell r="N787">
            <v>21547</v>
          </cell>
          <cell r="O787">
            <v>3</v>
          </cell>
          <cell r="P787">
            <v>1</v>
          </cell>
          <cell r="Q787">
            <v>1</v>
          </cell>
          <cell r="R787">
            <v>5</v>
          </cell>
          <cell r="S787">
            <v>50</v>
          </cell>
          <cell r="T787">
            <v>215.21739130434784</v>
          </cell>
          <cell r="U787">
            <v>743</v>
          </cell>
          <cell r="V787">
            <v>215.21739130434784</v>
          </cell>
          <cell r="W787">
            <v>29</v>
          </cell>
          <cell r="X787">
            <v>329</v>
          </cell>
          <cell r="Y787">
            <v>18</v>
          </cell>
          <cell r="Z787">
            <v>12</v>
          </cell>
          <cell r="AA787" t="str">
            <v>9213100.png</v>
          </cell>
          <cell r="AB787">
            <v>20</v>
          </cell>
          <cell r="AC787">
            <v>22</v>
          </cell>
          <cell r="AD787">
            <v>49.11218243281143</v>
          </cell>
        </row>
        <row r="788">
          <cell r="A788">
            <v>9213121</v>
          </cell>
          <cell r="B788" t="str">
            <v>裂地诀</v>
          </cell>
          <cell r="C788" t="str">
            <v>裂地诀</v>
          </cell>
          <cell r="D788">
            <v>2</v>
          </cell>
          <cell r="E788">
            <v>37</v>
          </cell>
          <cell r="F788" t="str">
            <v>第21级，共造成260.4%点伤害</v>
          </cell>
          <cell r="G788">
            <v>1</v>
          </cell>
          <cell r="H788">
            <v>1</v>
          </cell>
          <cell r="I788">
            <v>21</v>
          </cell>
          <cell r="J788">
            <v>1</v>
          </cell>
          <cell r="K788">
            <v>260.41304347826087</v>
          </cell>
          <cell r="L788">
            <v>0</v>
          </cell>
          <cell r="M788">
            <v>7900</v>
          </cell>
          <cell r="N788">
            <v>26071</v>
          </cell>
          <cell r="O788">
            <v>3</v>
          </cell>
          <cell r="P788">
            <v>1</v>
          </cell>
          <cell r="Q788">
            <v>1</v>
          </cell>
          <cell r="R788">
            <v>5</v>
          </cell>
          <cell r="S788">
            <v>50</v>
          </cell>
          <cell r="T788">
            <v>215.21739130434784</v>
          </cell>
          <cell r="U788">
            <v>841</v>
          </cell>
          <cell r="V788">
            <v>215.21739130434784</v>
          </cell>
          <cell r="W788">
            <v>31</v>
          </cell>
          <cell r="X788">
            <v>360</v>
          </cell>
          <cell r="Y788">
            <v>18</v>
          </cell>
          <cell r="Z788">
            <v>13</v>
          </cell>
          <cell r="AA788" t="str">
            <v>9213100.png</v>
          </cell>
          <cell r="AB788">
            <v>20</v>
          </cell>
          <cell r="AC788">
            <v>22</v>
          </cell>
          <cell r="AD788">
            <v>56.673933852417008</v>
          </cell>
        </row>
        <row r="789">
          <cell r="A789">
            <v>9213122</v>
          </cell>
          <cell r="B789" t="str">
            <v>裂地诀</v>
          </cell>
          <cell r="C789" t="str">
            <v>裂地诀</v>
          </cell>
          <cell r="D789">
            <v>2</v>
          </cell>
          <cell r="E789">
            <v>38</v>
          </cell>
          <cell r="F789" t="str">
            <v>第22级，共造成262.6%点伤害</v>
          </cell>
          <cell r="G789">
            <v>1</v>
          </cell>
          <cell r="H789">
            <v>1</v>
          </cell>
          <cell r="I789">
            <v>22</v>
          </cell>
          <cell r="J789">
            <v>1</v>
          </cell>
          <cell r="K789">
            <v>262.56521739130437</v>
          </cell>
          <cell r="L789">
            <v>0</v>
          </cell>
          <cell r="M789">
            <v>7800</v>
          </cell>
          <cell r="N789">
            <v>29436</v>
          </cell>
          <cell r="O789">
            <v>3</v>
          </cell>
          <cell r="P789">
            <v>1</v>
          </cell>
          <cell r="Q789">
            <v>1</v>
          </cell>
          <cell r="R789">
            <v>5</v>
          </cell>
          <cell r="S789">
            <v>50</v>
          </cell>
          <cell r="T789">
            <v>215.21739130434784</v>
          </cell>
          <cell r="U789">
            <v>892</v>
          </cell>
          <cell r="V789">
            <v>215.21739130434784</v>
          </cell>
          <cell r="W789">
            <v>33</v>
          </cell>
          <cell r="X789">
            <v>393</v>
          </cell>
          <cell r="Y789">
            <v>18</v>
          </cell>
          <cell r="Z789">
            <v>14</v>
          </cell>
          <cell r="AA789" t="str">
            <v>9213100.png</v>
          </cell>
          <cell r="AB789">
            <v>20</v>
          </cell>
          <cell r="AC789">
            <v>22</v>
          </cell>
          <cell r="AD789">
            <v>65.388188167559235</v>
          </cell>
        </row>
        <row r="790">
          <cell r="A790">
            <v>9213123</v>
          </cell>
          <cell r="B790" t="str">
            <v>裂地诀</v>
          </cell>
          <cell r="C790" t="str">
            <v>裂地诀</v>
          </cell>
          <cell r="D790">
            <v>2</v>
          </cell>
          <cell r="E790">
            <v>40</v>
          </cell>
          <cell r="F790" t="str">
            <v>第23级，共造成264.7%点伤害</v>
          </cell>
          <cell r="G790">
            <v>1</v>
          </cell>
          <cell r="H790">
            <v>1</v>
          </cell>
          <cell r="I790">
            <v>23</v>
          </cell>
          <cell r="J790">
            <v>1</v>
          </cell>
          <cell r="K790">
            <v>264.71739130434787</v>
          </cell>
          <cell r="L790">
            <v>0</v>
          </cell>
          <cell r="M790">
            <v>7700</v>
          </cell>
          <cell r="N790">
            <v>35928</v>
          </cell>
          <cell r="O790">
            <v>3</v>
          </cell>
          <cell r="P790">
            <v>1</v>
          </cell>
          <cell r="Q790">
            <v>1</v>
          </cell>
          <cell r="R790">
            <v>5</v>
          </cell>
          <cell r="S790">
            <v>50</v>
          </cell>
          <cell r="T790">
            <v>215.21739130434784</v>
          </cell>
          <cell r="U790">
            <v>998</v>
          </cell>
          <cell r="V790">
            <v>215.21739130434784</v>
          </cell>
          <cell r="W790">
            <v>36</v>
          </cell>
          <cell r="X790">
            <v>429</v>
          </cell>
          <cell r="Y790">
            <v>18</v>
          </cell>
          <cell r="Z790">
            <v>15</v>
          </cell>
          <cell r="AA790" t="str">
            <v>9213100.png</v>
          </cell>
          <cell r="AB790">
            <v>20</v>
          </cell>
          <cell r="AC790">
            <v>22</v>
          </cell>
          <cell r="AD790">
            <v>75.429134492589327</v>
          </cell>
        </row>
        <row r="791">
          <cell r="A791">
            <v>9213124</v>
          </cell>
          <cell r="B791" t="str">
            <v>裂地诀</v>
          </cell>
          <cell r="C791" t="str">
            <v>裂地诀</v>
          </cell>
          <cell r="D791">
            <v>2</v>
          </cell>
          <cell r="E791">
            <v>41</v>
          </cell>
          <cell r="F791" t="str">
            <v>第24级，共造成266.9%点伤害</v>
          </cell>
          <cell r="G791">
            <v>1</v>
          </cell>
          <cell r="H791">
            <v>1</v>
          </cell>
          <cell r="I791">
            <v>24</v>
          </cell>
          <cell r="J791">
            <v>1</v>
          </cell>
          <cell r="K791">
            <v>266.86956521739131</v>
          </cell>
          <cell r="L791">
            <v>0</v>
          </cell>
          <cell r="M791">
            <v>7600</v>
          </cell>
          <cell r="N791">
            <v>40014</v>
          </cell>
          <cell r="O791">
            <v>3</v>
          </cell>
          <cell r="P791">
            <v>1</v>
          </cell>
          <cell r="Q791">
            <v>1</v>
          </cell>
          <cell r="R791">
            <v>5</v>
          </cell>
          <cell r="S791">
            <v>50</v>
          </cell>
          <cell r="T791">
            <v>215.21739130434784</v>
          </cell>
          <cell r="U791">
            <v>1053</v>
          </cell>
          <cell r="V791">
            <v>215.21739130434784</v>
          </cell>
          <cell r="W791">
            <v>38</v>
          </cell>
          <cell r="X791">
            <v>467</v>
          </cell>
          <cell r="Y791">
            <v>18</v>
          </cell>
          <cell r="Z791">
            <v>16</v>
          </cell>
          <cell r="AA791" t="str">
            <v>9213100.png</v>
          </cell>
          <cell r="AB791">
            <v>20</v>
          </cell>
          <cell r="AC791">
            <v>22</v>
          </cell>
          <cell r="AD791">
            <v>86.997104342677318</v>
          </cell>
        </row>
        <row r="792">
          <cell r="A792">
            <v>9213125</v>
          </cell>
          <cell r="B792" t="str">
            <v>裂地诀</v>
          </cell>
          <cell r="C792" t="str">
            <v>裂地诀</v>
          </cell>
          <cell r="D792">
            <v>2</v>
          </cell>
          <cell r="E792">
            <v>43</v>
          </cell>
          <cell r="F792" t="str">
            <v>第25级，共造成269%点伤害</v>
          </cell>
          <cell r="G792">
            <v>1</v>
          </cell>
          <cell r="H792">
            <v>1</v>
          </cell>
          <cell r="I792">
            <v>25</v>
          </cell>
          <cell r="J792">
            <v>1</v>
          </cell>
          <cell r="K792">
            <v>269.02173913043481</v>
          </cell>
          <cell r="L792">
            <v>0</v>
          </cell>
          <cell r="M792">
            <v>7500</v>
          </cell>
          <cell r="N792">
            <v>47847</v>
          </cell>
          <cell r="O792">
            <v>3</v>
          </cell>
          <cell r="P792">
            <v>1</v>
          </cell>
          <cell r="Q792">
            <v>1</v>
          </cell>
          <cell r="R792">
            <v>5</v>
          </cell>
          <cell r="S792">
            <v>50</v>
          </cell>
          <cell r="T792">
            <v>215.21739130434784</v>
          </cell>
          <cell r="U792">
            <v>1167</v>
          </cell>
          <cell r="V792">
            <v>215.21739130434784</v>
          </cell>
          <cell r="W792">
            <v>41</v>
          </cell>
          <cell r="X792">
            <v>508</v>
          </cell>
          <cell r="Y792">
            <v>18</v>
          </cell>
          <cell r="Z792">
            <v>17</v>
          </cell>
          <cell r="AA792" t="str">
            <v>9213100.png</v>
          </cell>
          <cell r="AB792">
            <v>20</v>
          </cell>
          <cell r="AC792">
            <v>22</v>
          </cell>
          <cell r="AD792">
            <v>100.32247168635919</v>
          </cell>
        </row>
        <row r="793">
          <cell r="A793">
            <v>9213126</v>
          </cell>
          <cell r="B793" t="str">
            <v>裂地诀</v>
          </cell>
          <cell r="C793" t="str">
            <v>裂地诀</v>
          </cell>
          <cell r="D793">
            <v>2</v>
          </cell>
          <cell r="E793">
            <v>44</v>
          </cell>
          <cell r="F793" t="str">
            <v>第26级，共造成271.2%点伤害</v>
          </cell>
          <cell r="G793">
            <v>1</v>
          </cell>
          <cell r="H793">
            <v>1</v>
          </cell>
          <cell r="I793">
            <v>26</v>
          </cell>
          <cell r="J793">
            <v>1</v>
          </cell>
          <cell r="K793">
            <v>271.17391304347825</v>
          </cell>
          <cell r="L793">
            <v>0</v>
          </cell>
          <cell r="M793">
            <v>7400</v>
          </cell>
          <cell r="N793">
            <v>52718</v>
          </cell>
          <cell r="O793">
            <v>3</v>
          </cell>
          <cell r="P793">
            <v>1</v>
          </cell>
          <cell r="Q793">
            <v>1</v>
          </cell>
          <cell r="R793">
            <v>5</v>
          </cell>
          <cell r="S793">
            <v>50</v>
          </cell>
          <cell r="T793">
            <v>215.21739130434784</v>
          </cell>
          <cell r="U793">
            <v>1226</v>
          </cell>
          <cell r="V793">
            <v>215.21739130434784</v>
          </cell>
          <cell r="W793">
            <v>43</v>
          </cell>
          <cell r="X793">
            <v>551</v>
          </cell>
          <cell r="Y793">
            <v>18</v>
          </cell>
          <cell r="Z793">
            <v>18</v>
          </cell>
          <cell r="AA793" t="str">
            <v>9213100.png</v>
          </cell>
          <cell r="AB793">
            <v>20</v>
          </cell>
          <cell r="AC793">
            <v>22</v>
          </cell>
          <cell r="AD793">
            <v>115.67013183518421</v>
          </cell>
        </row>
        <row r="794">
          <cell r="A794">
            <v>9213127</v>
          </cell>
          <cell r="B794" t="str">
            <v>裂地诀</v>
          </cell>
          <cell r="C794" t="str">
            <v>裂地诀</v>
          </cell>
          <cell r="D794">
            <v>2</v>
          </cell>
          <cell r="E794">
            <v>46</v>
          </cell>
          <cell r="F794" t="str">
            <v>第27级，共造成273.3%点伤害</v>
          </cell>
          <cell r="G794">
            <v>1</v>
          </cell>
          <cell r="H794">
            <v>1</v>
          </cell>
          <cell r="I794">
            <v>27</v>
          </cell>
          <cell r="J794">
            <v>1</v>
          </cell>
          <cell r="K794">
            <v>273.32608695652175</v>
          </cell>
          <cell r="L794">
            <v>0</v>
          </cell>
          <cell r="M794">
            <v>7300</v>
          </cell>
          <cell r="N794">
            <v>62054</v>
          </cell>
          <cell r="O794">
            <v>3</v>
          </cell>
          <cell r="P794">
            <v>1</v>
          </cell>
          <cell r="Q794">
            <v>1</v>
          </cell>
          <cell r="R794">
            <v>5</v>
          </cell>
          <cell r="S794">
            <v>50</v>
          </cell>
          <cell r="T794">
            <v>215.21739130434784</v>
          </cell>
          <cell r="U794">
            <v>1349</v>
          </cell>
          <cell r="V794">
            <v>215.21739130434784</v>
          </cell>
          <cell r="W794">
            <v>46</v>
          </cell>
          <cell r="X794">
            <v>597</v>
          </cell>
          <cell r="Y794">
            <v>18</v>
          </cell>
          <cell r="Z794">
            <v>19</v>
          </cell>
          <cell r="AA794" t="str">
            <v>9213100.png</v>
          </cell>
          <cell r="AB794">
            <v>20</v>
          </cell>
          <cell r="AC794">
            <v>22</v>
          </cell>
          <cell r="AD794">
            <v>133.34464469553504</v>
          </cell>
        </row>
        <row r="795">
          <cell r="A795">
            <v>9213128</v>
          </cell>
          <cell r="B795" t="str">
            <v>裂地诀</v>
          </cell>
          <cell r="C795" t="str">
            <v>裂地诀</v>
          </cell>
          <cell r="D795">
            <v>2</v>
          </cell>
          <cell r="E795">
            <v>47</v>
          </cell>
          <cell r="F795" t="str">
            <v>第28级，共造成275.5%点伤害</v>
          </cell>
          <cell r="G795">
            <v>1</v>
          </cell>
          <cell r="H795">
            <v>1</v>
          </cell>
          <cell r="I795">
            <v>28</v>
          </cell>
          <cell r="J795">
            <v>1</v>
          </cell>
          <cell r="K795">
            <v>275.47826086956525</v>
          </cell>
          <cell r="L795">
            <v>0</v>
          </cell>
          <cell r="M795">
            <v>7200</v>
          </cell>
          <cell r="N795">
            <v>70600</v>
          </cell>
          <cell r="O795">
            <v>3</v>
          </cell>
          <cell r="P795">
            <v>1</v>
          </cell>
          <cell r="Q795">
            <v>1</v>
          </cell>
          <cell r="R795">
            <v>5</v>
          </cell>
          <cell r="S795">
            <v>50</v>
          </cell>
          <cell r="T795">
            <v>215.21739130434784</v>
          </cell>
          <cell r="U795">
            <v>1412</v>
          </cell>
          <cell r="V795">
            <v>215.21739130434784</v>
          </cell>
          <cell r="W795">
            <v>50</v>
          </cell>
          <cell r="X795">
            <v>647</v>
          </cell>
          <cell r="Y795">
            <v>18</v>
          </cell>
          <cell r="Z795">
            <v>20</v>
          </cell>
          <cell r="AA795" t="str">
            <v>9213100.png</v>
          </cell>
          <cell r="AB795">
            <v>20</v>
          </cell>
          <cell r="AC795">
            <v>22</v>
          </cell>
          <cell r="AD795">
            <v>153.69614049459489</v>
          </cell>
        </row>
        <row r="796">
          <cell r="A796">
            <v>9213129</v>
          </cell>
          <cell r="B796" t="str">
            <v>裂地诀</v>
          </cell>
          <cell r="C796" t="str">
            <v>裂地诀</v>
          </cell>
          <cell r="D796">
            <v>2</v>
          </cell>
          <cell r="E796">
            <v>49</v>
          </cell>
          <cell r="F796" t="str">
            <v>第29级，共造成277.6%点伤害</v>
          </cell>
          <cell r="G796">
            <v>1</v>
          </cell>
          <cell r="H796">
            <v>1</v>
          </cell>
          <cell r="I796">
            <v>29</v>
          </cell>
          <cell r="J796">
            <v>1</v>
          </cell>
          <cell r="K796">
            <v>277.63043478260875</v>
          </cell>
          <cell r="L796">
            <v>0</v>
          </cell>
          <cell r="M796">
            <v>7100</v>
          </cell>
          <cell r="N796">
            <v>81779</v>
          </cell>
          <cell r="O796">
            <v>3</v>
          </cell>
          <cell r="P796">
            <v>1</v>
          </cell>
          <cell r="Q796">
            <v>1</v>
          </cell>
          <cell r="R796">
            <v>5</v>
          </cell>
          <cell r="S796">
            <v>50</v>
          </cell>
          <cell r="T796">
            <v>215.21739130434784</v>
          </cell>
          <cell r="U796">
            <v>1543</v>
          </cell>
          <cell r="V796">
            <v>215.21739130434784</v>
          </cell>
          <cell r="W796">
            <v>53</v>
          </cell>
          <cell r="X796">
            <v>700</v>
          </cell>
          <cell r="Y796">
            <v>18</v>
          </cell>
          <cell r="Z796">
            <v>22</v>
          </cell>
          <cell r="AA796" t="str">
            <v>9213100.png</v>
          </cell>
          <cell r="AB796">
            <v>20</v>
          </cell>
          <cell r="AC796">
            <v>22</v>
          </cell>
          <cell r="AD796">
            <v>177.1271005253337</v>
          </cell>
        </row>
        <row r="797">
          <cell r="A797">
            <v>9213130</v>
          </cell>
          <cell r="B797" t="str">
            <v>裂地诀</v>
          </cell>
          <cell r="C797" t="str">
            <v>裂地诀</v>
          </cell>
          <cell r="D797">
            <v>2</v>
          </cell>
          <cell r="E797">
            <v>50</v>
          </cell>
          <cell r="F797" t="str">
            <v>第30级，共造成279.8%点伤害</v>
          </cell>
          <cell r="G797">
            <v>1</v>
          </cell>
          <cell r="H797">
            <v>1</v>
          </cell>
          <cell r="I797">
            <v>30</v>
          </cell>
          <cell r="J797">
            <v>1</v>
          </cell>
          <cell r="K797">
            <v>279.78260869565219</v>
          </cell>
          <cell r="L797">
            <v>0</v>
          </cell>
          <cell r="M797">
            <v>7000</v>
          </cell>
          <cell r="N797">
            <v>91770</v>
          </cell>
          <cell r="O797">
            <v>3</v>
          </cell>
          <cell r="P797">
            <v>1</v>
          </cell>
          <cell r="Q797">
            <v>1</v>
          </cell>
          <cell r="R797">
            <v>5</v>
          </cell>
          <cell r="S797">
            <v>50</v>
          </cell>
          <cell r="T797">
            <v>215.21739130434784</v>
          </cell>
          <cell r="U797">
            <v>1610</v>
          </cell>
          <cell r="V797">
            <v>215.21739130434784</v>
          </cell>
          <cell r="W797">
            <v>57</v>
          </cell>
          <cell r="X797">
            <v>757</v>
          </cell>
          <cell r="Y797">
            <v>18</v>
          </cell>
          <cell r="Z797">
            <v>23</v>
          </cell>
          <cell r="AA797" t="str">
            <v>9213100.png</v>
          </cell>
          <cell r="AB797">
            <v>20</v>
          </cell>
          <cell r="AC797">
            <v>22</v>
          </cell>
          <cell r="AD797">
            <v>204.10014200416009</v>
          </cell>
        </row>
        <row r="798">
          <cell r="A798">
            <v>9213131</v>
          </cell>
          <cell r="B798" t="str">
            <v>裂地诀</v>
          </cell>
          <cell r="C798" t="str">
            <v>裂地诀</v>
          </cell>
          <cell r="D798">
            <v>2</v>
          </cell>
          <cell r="E798">
            <v>52</v>
          </cell>
          <cell r="F798" t="str">
            <v>第31级，共造成281.9%点伤害</v>
          </cell>
          <cell r="G798">
            <v>1</v>
          </cell>
          <cell r="H798">
            <v>1</v>
          </cell>
          <cell r="I798">
            <v>31</v>
          </cell>
          <cell r="J798">
            <v>1</v>
          </cell>
          <cell r="K798">
            <v>281.93478260869568</v>
          </cell>
          <cell r="L798">
            <v>0</v>
          </cell>
          <cell r="M798">
            <v>6900</v>
          </cell>
          <cell r="N798">
            <v>106689</v>
          </cell>
          <cell r="O798">
            <v>3</v>
          </cell>
          <cell r="P798">
            <v>1</v>
          </cell>
          <cell r="Q798">
            <v>1</v>
          </cell>
          <cell r="R798">
            <v>5</v>
          </cell>
          <cell r="S798">
            <v>50</v>
          </cell>
          <cell r="T798">
            <v>215.21739130434784</v>
          </cell>
          <cell r="U798">
            <v>1749</v>
          </cell>
          <cell r="V798">
            <v>215.21739130434784</v>
          </cell>
          <cell r="W798">
            <v>61</v>
          </cell>
          <cell r="X798">
            <v>818</v>
          </cell>
          <cell r="Y798">
            <v>18</v>
          </cell>
          <cell r="Z798">
            <v>25</v>
          </cell>
          <cell r="AA798" t="str">
            <v>9213100.png</v>
          </cell>
          <cell r="AB798">
            <v>20</v>
          </cell>
          <cell r="AC798">
            <v>22</v>
          </cell>
          <cell r="AD798">
            <v>235.14695510878337</v>
          </cell>
        </row>
        <row r="799">
          <cell r="A799">
            <v>9213132</v>
          </cell>
          <cell r="B799" t="str">
            <v>裂地诀</v>
          </cell>
          <cell r="C799" t="str">
            <v>裂地诀</v>
          </cell>
          <cell r="D799">
            <v>2</v>
          </cell>
          <cell r="E799">
            <v>53</v>
          </cell>
          <cell r="F799" t="str">
            <v>第32级，共造成284.1%点伤害</v>
          </cell>
          <cell r="G799">
            <v>1</v>
          </cell>
          <cell r="H799">
            <v>1</v>
          </cell>
          <cell r="I799">
            <v>32</v>
          </cell>
          <cell r="J799">
            <v>1</v>
          </cell>
          <cell r="K799">
            <v>284.08695652173913</v>
          </cell>
          <cell r="L799">
            <v>0</v>
          </cell>
          <cell r="M799">
            <v>6800</v>
          </cell>
          <cell r="N799">
            <v>118300</v>
          </cell>
          <cell r="O799">
            <v>3</v>
          </cell>
          <cell r="P799">
            <v>1</v>
          </cell>
          <cell r="Q799">
            <v>1</v>
          </cell>
          <cell r="R799">
            <v>5</v>
          </cell>
          <cell r="S799">
            <v>50</v>
          </cell>
          <cell r="T799">
            <v>215.21739130434784</v>
          </cell>
          <cell r="U799">
            <v>1820</v>
          </cell>
          <cell r="V799">
            <v>215.21739130434784</v>
          </cell>
          <cell r="W799">
            <v>65</v>
          </cell>
          <cell r="X799">
            <v>883</v>
          </cell>
          <cell r="Y799">
            <v>18</v>
          </cell>
          <cell r="Z799">
            <v>26</v>
          </cell>
          <cell r="AA799" t="str">
            <v>9213100.png</v>
          </cell>
          <cell r="AB799">
            <v>20</v>
          </cell>
          <cell r="AC799">
            <v>22</v>
          </cell>
          <cell r="AD799">
            <v>270.87856201716079</v>
          </cell>
        </row>
        <row r="800">
          <cell r="A800">
            <v>9213133</v>
          </cell>
          <cell r="B800" t="str">
            <v>裂地诀</v>
          </cell>
          <cell r="C800" t="str">
            <v>裂地诀</v>
          </cell>
          <cell r="D800">
            <v>2</v>
          </cell>
          <cell r="E800">
            <v>55</v>
          </cell>
          <cell r="F800" t="str">
            <v>第33级，共造成286.2%点伤害</v>
          </cell>
          <cell r="G800">
            <v>1</v>
          </cell>
          <cell r="H800">
            <v>1</v>
          </cell>
          <cell r="I800">
            <v>33</v>
          </cell>
          <cell r="J800">
            <v>1</v>
          </cell>
          <cell r="K800">
            <v>286.23913043478262</v>
          </cell>
          <cell r="L800">
            <v>0</v>
          </cell>
          <cell r="M800">
            <v>6700</v>
          </cell>
          <cell r="N800">
            <v>137690</v>
          </cell>
          <cell r="O800">
            <v>3</v>
          </cell>
          <cell r="P800">
            <v>1</v>
          </cell>
          <cell r="Q800">
            <v>1</v>
          </cell>
          <cell r="R800">
            <v>5</v>
          </cell>
          <cell r="S800">
            <v>50</v>
          </cell>
          <cell r="T800">
            <v>215.21739130434784</v>
          </cell>
          <cell r="U800">
            <v>1967</v>
          </cell>
          <cell r="V800">
            <v>215.21739130434784</v>
          </cell>
          <cell r="W800">
            <v>70</v>
          </cell>
          <cell r="X800">
            <v>953</v>
          </cell>
          <cell r="Y800">
            <v>18</v>
          </cell>
          <cell r="Z800">
            <v>28</v>
          </cell>
          <cell r="AA800" t="str">
            <v>9213100.png</v>
          </cell>
          <cell r="AB800">
            <v>20</v>
          </cell>
          <cell r="AC800">
            <v>22</v>
          </cell>
          <cell r="AD800">
            <v>311.99709270711156</v>
          </cell>
        </row>
        <row r="801">
          <cell r="A801">
            <v>9213134</v>
          </cell>
          <cell r="B801" t="str">
            <v>裂地诀</v>
          </cell>
          <cell r="C801" t="str">
            <v>裂地诀</v>
          </cell>
          <cell r="D801">
            <v>2</v>
          </cell>
          <cell r="E801">
            <v>56</v>
          </cell>
          <cell r="F801" t="str">
            <v>第34级，共造成288.4%点伤害</v>
          </cell>
          <cell r="G801">
            <v>1</v>
          </cell>
          <cell r="H801">
            <v>1</v>
          </cell>
          <cell r="I801">
            <v>34</v>
          </cell>
          <cell r="J801">
            <v>1</v>
          </cell>
          <cell r="K801">
            <v>288.39130434782612</v>
          </cell>
          <cell r="L801">
            <v>0</v>
          </cell>
          <cell r="M801">
            <v>6600</v>
          </cell>
          <cell r="N801">
            <v>153150</v>
          </cell>
          <cell r="O801">
            <v>3</v>
          </cell>
          <cell r="P801">
            <v>1</v>
          </cell>
          <cell r="Q801">
            <v>1</v>
          </cell>
          <cell r="R801">
            <v>5</v>
          </cell>
          <cell r="S801">
            <v>50</v>
          </cell>
          <cell r="T801">
            <v>215.21739130434784</v>
          </cell>
          <cell r="U801">
            <v>2042</v>
          </cell>
          <cell r="V801">
            <v>215.21739130434784</v>
          </cell>
          <cell r="W801">
            <v>75</v>
          </cell>
          <cell r="X801">
            <v>1028</v>
          </cell>
          <cell r="Y801">
            <v>18</v>
          </cell>
          <cell r="Z801">
            <v>30</v>
          </cell>
          <cell r="AA801" t="str">
            <v>9213100.png</v>
          </cell>
          <cell r="AB801">
            <v>20</v>
          </cell>
          <cell r="AC801">
            <v>22</v>
          </cell>
          <cell r="AD801">
            <v>359.30930086531282</v>
          </cell>
        </row>
        <row r="802">
          <cell r="A802">
            <v>9213135</v>
          </cell>
          <cell r="B802" t="str">
            <v>裂地诀</v>
          </cell>
          <cell r="C802" t="str">
            <v>裂地诀</v>
          </cell>
          <cell r="D802">
            <v>2</v>
          </cell>
          <cell r="E802">
            <v>58</v>
          </cell>
          <cell r="F802" t="str">
            <v>第35级，共造成290.5%点伤害</v>
          </cell>
          <cell r="G802">
            <v>1</v>
          </cell>
          <cell r="H802">
            <v>1</v>
          </cell>
          <cell r="I802">
            <v>35</v>
          </cell>
          <cell r="J802">
            <v>1</v>
          </cell>
          <cell r="K802">
            <v>290.54347826086962</v>
          </cell>
          <cell r="L802">
            <v>0</v>
          </cell>
          <cell r="M802">
            <v>6500</v>
          </cell>
          <cell r="N802">
            <v>175840</v>
          </cell>
          <cell r="O802">
            <v>3</v>
          </cell>
          <cell r="P802">
            <v>1</v>
          </cell>
          <cell r="Q802">
            <v>1</v>
          </cell>
          <cell r="R802">
            <v>5</v>
          </cell>
          <cell r="S802">
            <v>50</v>
          </cell>
          <cell r="T802">
            <v>215.21739130434784</v>
          </cell>
          <cell r="U802">
            <v>2198</v>
          </cell>
          <cell r="V802">
            <v>215.21739130434784</v>
          </cell>
          <cell r="W802">
            <v>80</v>
          </cell>
          <cell r="X802">
            <v>1108</v>
          </cell>
          <cell r="Y802">
            <v>18</v>
          </cell>
          <cell r="Z802">
            <v>32</v>
          </cell>
          <cell r="AA802" t="str">
            <v>9213100.png</v>
          </cell>
          <cell r="AB802">
            <v>20</v>
          </cell>
          <cell r="AC802">
            <v>22</v>
          </cell>
          <cell r="AD802">
            <v>413.74207602675915</v>
          </cell>
        </row>
        <row r="803">
          <cell r="A803">
            <v>9213136</v>
          </cell>
          <cell r="B803" t="str">
            <v>裂地诀</v>
          </cell>
          <cell r="C803" t="str">
            <v>裂地诀</v>
          </cell>
          <cell r="D803">
            <v>2</v>
          </cell>
          <cell r="E803">
            <v>59</v>
          </cell>
          <cell r="F803" t="str">
            <v>第36级，共造成292.7%点伤害</v>
          </cell>
          <cell r="G803">
            <v>1</v>
          </cell>
          <cell r="H803">
            <v>1</v>
          </cell>
          <cell r="I803">
            <v>36</v>
          </cell>
          <cell r="J803">
            <v>1</v>
          </cell>
          <cell r="K803">
            <v>292.69565217391306</v>
          </cell>
          <cell r="L803">
            <v>0</v>
          </cell>
          <cell r="M803">
            <v>6400</v>
          </cell>
          <cell r="N803">
            <v>193545</v>
          </cell>
          <cell r="O803">
            <v>3</v>
          </cell>
          <cell r="P803">
            <v>1</v>
          </cell>
          <cell r="Q803">
            <v>1</v>
          </cell>
          <cell r="R803">
            <v>5</v>
          </cell>
          <cell r="S803">
            <v>50</v>
          </cell>
          <cell r="T803">
            <v>215.21739130434784</v>
          </cell>
          <cell r="U803">
            <v>2277</v>
          </cell>
          <cell r="V803">
            <v>215.21739130434784</v>
          </cell>
          <cell r="W803">
            <v>85</v>
          </cell>
          <cell r="X803">
            <v>1193</v>
          </cell>
          <cell r="Y803">
            <v>18</v>
          </cell>
          <cell r="Z803">
            <v>34</v>
          </cell>
          <cell r="AA803" t="str">
            <v>9213100.png</v>
          </cell>
          <cell r="AB803">
            <v>20</v>
          </cell>
          <cell r="AC803">
            <v>22</v>
          </cell>
          <cell r="AD803">
            <v>476.36024563169411</v>
          </cell>
        </row>
        <row r="804">
          <cell r="A804">
            <v>9213137</v>
          </cell>
          <cell r="B804" t="str">
            <v>裂地诀</v>
          </cell>
          <cell r="C804" t="str">
            <v>裂地诀</v>
          </cell>
          <cell r="D804">
            <v>2</v>
          </cell>
          <cell r="E804">
            <v>61</v>
          </cell>
          <cell r="F804" t="str">
            <v>第37级，共造成294.8%点伤害</v>
          </cell>
          <cell r="G804">
            <v>1</v>
          </cell>
          <cell r="H804">
            <v>1</v>
          </cell>
          <cell r="I804">
            <v>37</v>
          </cell>
          <cell r="J804">
            <v>1</v>
          </cell>
          <cell r="K804">
            <v>294.84782608695656</v>
          </cell>
          <cell r="L804">
            <v>0</v>
          </cell>
          <cell r="M804">
            <v>6300</v>
          </cell>
          <cell r="N804">
            <v>224480</v>
          </cell>
          <cell r="O804">
            <v>3</v>
          </cell>
          <cell r="P804">
            <v>1</v>
          </cell>
          <cell r="Q804">
            <v>1</v>
          </cell>
          <cell r="R804">
            <v>5</v>
          </cell>
          <cell r="S804">
            <v>50</v>
          </cell>
          <cell r="T804">
            <v>215.21739130434784</v>
          </cell>
          <cell r="U804">
            <v>2440</v>
          </cell>
          <cell r="V804">
            <v>215.21739130434784</v>
          </cell>
          <cell r="W804">
            <v>92</v>
          </cell>
          <cell r="X804">
            <v>1285</v>
          </cell>
          <cell r="Y804">
            <v>18</v>
          </cell>
          <cell r="Z804">
            <v>37</v>
          </cell>
          <cell r="AA804" t="str">
            <v>9213100.png</v>
          </cell>
          <cell r="AB804">
            <v>20</v>
          </cell>
          <cell r="AC804">
            <v>22</v>
          </cell>
          <cell r="AD804">
            <v>548.3870037456727</v>
          </cell>
        </row>
        <row r="805">
          <cell r="A805">
            <v>9213138</v>
          </cell>
          <cell r="B805" t="str">
            <v>裂地诀</v>
          </cell>
          <cell r="C805" t="str">
            <v>裂地诀</v>
          </cell>
          <cell r="D805">
            <v>2</v>
          </cell>
          <cell r="E805">
            <v>62</v>
          </cell>
          <cell r="F805" t="str">
            <v>第38级，共造成297%点伤害</v>
          </cell>
          <cell r="G805">
            <v>1</v>
          </cell>
          <cell r="H805">
            <v>1</v>
          </cell>
          <cell r="I805">
            <v>38</v>
          </cell>
          <cell r="J805">
            <v>1</v>
          </cell>
          <cell r="K805">
            <v>297</v>
          </cell>
          <cell r="L805">
            <v>0</v>
          </cell>
          <cell r="M805">
            <v>6200</v>
          </cell>
          <cell r="N805">
            <v>247352</v>
          </cell>
          <cell r="O805">
            <v>3</v>
          </cell>
          <cell r="P805">
            <v>1</v>
          </cell>
          <cell r="Q805">
            <v>1</v>
          </cell>
          <cell r="R805">
            <v>5</v>
          </cell>
          <cell r="S805">
            <v>50</v>
          </cell>
          <cell r="T805">
            <v>215.21739130434784</v>
          </cell>
          <cell r="U805">
            <v>2524</v>
          </cell>
          <cell r="V805">
            <v>215.21739130434784</v>
          </cell>
          <cell r="W805">
            <v>98</v>
          </cell>
          <cell r="X805">
            <v>1383</v>
          </cell>
          <cell r="Y805">
            <v>18</v>
          </cell>
          <cell r="Z805">
            <v>40</v>
          </cell>
          <cell r="AA805" t="str">
            <v>9213100.png</v>
          </cell>
          <cell r="AB805">
            <v>20</v>
          </cell>
          <cell r="AC805">
            <v>22</v>
          </cell>
          <cell r="AD805">
            <v>631.22735254066754</v>
          </cell>
        </row>
        <row r="806">
          <cell r="A806">
            <v>9213139</v>
          </cell>
          <cell r="B806" t="str">
            <v>裂地诀</v>
          </cell>
          <cell r="C806" t="str">
            <v>裂地诀</v>
          </cell>
          <cell r="D806">
            <v>2</v>
          </cell>
          <cell r="E806">
            <v>64</v>
          </cell>
          <cell r="F806" t="str">
            <v>第39级，共造成299.2%点伤害</v>
          </cell>
          <cell r="G806">
            <v>1</v>
          </cell>
          <cell r="H806">
            <v>1</v>
          </cell>
          <cell r="I806">
            <v>39</v>
          </cell>
          <cell r="J806">
            <v>1</v>
          </cell>
          <cell r="K806">
            <v>299.1521739130435</v>
          </cell>
          <cell r="L806">
            <v>0</v>
          </cell>
          <cell r="M806">
            <v>6100</v>
          </cell>
          <cell r="N806">
            <v>282975</v>
          </cell>
          <cell r="O806">
            <v>3</v>
          </cell>
          <cell r="P806">
            <v>1</v>
          </cell>
          <cell r="Q806">
            <v>1</v>
          </cell>
          <cell r="R806">
            <v>5</v>
          </cell>
          <cell r="S806">
            <v>50</v>
          </cell>
          <cell r="T806">
            <v>215.21739130434784</v>
          </cell>
          <cell r="U806">
            <v>2695</v>
          </cell>
          <cell r="V806">
            <v>215.21739130434784</v>
          </cell>
          <cell r="W806">
            <v>105</v>
          </cell>
          <cell r="X806">
            <v>1488</v>
          </cell>
          <cell r="Y806">
            <v>18</v>
          </cell>
          <cell r="Z806">
            <v>42</v>
          </cell>
          <cell r="AA806" t="str">
            <v>9213100.png</v>
          </cell>
          <cell r="AB806">
            <v>20</v>
          </cell>
          <cell r="AC806">
            <v>22</v>
          </cell>
          <cell r="AD806">
            <v>726.49499919838343</v>
          </cell>
        </row>
        <row r="807">
          <cell r="A807">
            <v>9213140</v>
          </cell>
          <cell r="B807" t="str">
            <v>裂地诀</v>
          </cell>
          <cell r="C807" t="str">
            <v>裂地诀</v>
          </cell>
          <cell r="D807">
            <v>2</v>
          </cell>
          <cell r="E807">
            <v>65</v>
          </cell>
          <cell r="F807" t="str">
            <v>第40级，共造成301.3%点伤害</v>
          </cell>
          <cell r="G807">
            <v>1</v>
          </cell>
          <cell r="H807">
            <v>1</v>
          </cell>
          <cell r="I807">
            <v>40</v>
          </cell>
          <cell r="J807">
            <v>1</v>
          </cell>
          <cell r="K807">
            <v>301.304347826087</v>
          </cell>
          <cell r="L807">
            <v>0</v>
          </cell>
          <cell r="M807">
            <v>6000</v>
          </cell>
          <cell r="N807">
            <v>311696</v>
          </cell>
          <cell r="O807">
            <v>3</v>
          </cell>
          <cell r="P807">
            <v>1</v>
          </cell>
          <cell r="Q807">
            <v>1</v>
          </cell>
          <cell r="R807">
            <v>5</v>
          </cell>
          <cell r="S807">
            <v>50</v>
          </cell>
          <cell r="T807">
            <v>215.21739130434784</v>
          </cell>
          <cell r="U807">
            <v>2783</v>
          </cell>
          <cell r="V807">
            <v>215.21739130434784</v>
          </cell>
          <cell r="W807">
            <v>112</v>
          </cell>
          <cell r="X807">
            <v>1600</v>
          </cell>
          <cell r="Y807">
            <v>18</v>
          </cell>
          <cell r="Z807">
            <v>45</v>
          </cell>
          <cell r="AA807" t="str">
            <v>9213100.png</v>
          </cell>
          <cell r="AB807">
            <v>20</v>
          </cell>
          <cell r="AC807">
            <v>22</v>
          </cell>
          <cell r="AD807">
            <v>836.04321572183437</v>
          </cell>
        </row>
        <row r="808">
          <cell r="A808">
            <v>9213141</v>
          </cell>
          <cell r="B808" t="str">
            <v>裂地诀</v>
          </cell>
          <cell r="C808" t="str">
            <v>裂地诀</v>
          </cell>
          <cell r="D808">
            <v>2</v>
          </cell>
          <cell r="E808">
            <v>67</v>
          </cell>
          <cell r="F808" t="str">
            <v>第41级，共造成303.5%点伤害</v>
          </cell>
          <cell r="G808">
            <v>1</v>
          </cell>
          <cell r="H808">
            <v>1</v>
          </cell>
          <cell r="I808">
            <v>41</v>
          </cell>
          <cell r="J808">
            <v>1</v>
          </cell>
          <cell r="K808">
            <v>303.45652173913049</v>
          </cell>
          <cell r="L808">
            <v>0</v>
          </cell>
          <cell r="M808">
            <v>5900</v>
          </cell>
          <cell r="N808">
            <v>355560</v>
          </cell>
          <cell r="O808">
            <v>3</v>
          </cell>
          <cell r="P808">
            <v>1</v>
          </cell>
          <cell r="Q808">
            <v>1</v>
          </cell>
          <cell r="R808">
            <v>5</v>
          </cell>
          <cell r="S808">
            <v>50</v>
          </cell>
          <cell r="T808">
            <v>215.21739130434784</v>
          </cell>
          <cell r="U808">
            <v>2963</v>
          </cell>
          <cell r="V808">
            <v>215.21739130434784</v>
          </cell>
          <cell r="W808">
            <v>120</v>
          </cell>
          <cell r="X808">
            <v>1720</v>
          </cell>
          <cell r="Y808">
            <v>18</v>
          </cell>
          <cell r="Z808">
            <v>48</v>
          </cell>
          <cell r="AA808" t="str">
            <v>9213100.png</v>
          </cell>
          <cell r="AB808">
            <v>20</v>
          </cell>
          <cell r="AC808">
            <v>22</v>
          </cell>
          <cell r="AD808">
            <v>962.00024343137613</v>
          </cell>
        </row>
        <row r="809">
          <cell r="A809">
            <v>9213142</v>
          </cell>
          <cell r="B809" t="str">
            <v>裂地诀</v>
          </cell>
          <cell r="C809" t="str">
            <v>裂地诀</v>
          </cell>
          <cell r="D809">
            <v>2</v>
          </cell>
          <cell r="E809">
            <v>68</v>
          </cell>
          <cell r="F809" t="str">
            <v>第42级，共造成305.6%点伤害</v>
          </cell>
          <cell r="G809">
            <v>1</v>
          </cell>
          <cell r="H809">
            <v>1</v>
          </cell>
          <cell r="I809">
            <v>42</v>
          </cell>
          <cell r="J809">
            <v>1</v>
          </cell>
          <cell r="K809">
            <v>305.60869565217394</v>
          </cell>
          <cell r="L809">
            <v>0</v>
          </cell>
          <cell r="M809">
            <v>5800</v>
          </cell>
          <cell r="N809">
            <v>390912</v>
          </cell>
          <cell r="O809">
            <v>3</v>
          </cell>
          <cell r="P809">
            <v>1</v>
          </cell>
          <cell r="Q809">
            <v>1</v>
          </cell>
          <cell r="R809">
            <v>5</v>
          </cell>
          <cell r="S809">
            <v>50</v>
          </cell>
          <cell r="T809">
            <v>215.21739130434784</v>
          </cell>
          <cell r="U809">
            <v>3054</v>
          </cell>
          <cell r="V809">
            <v>215.21739130434784</v>
          </cell>
          <cell r="W809">
            <v>128</v>
          </cell>
          <cell r="X809">
            <v>1848</v>
          </cell>
          <cell r="Y809">
            <v>18</v>
          </cell>
          <cell r="Z809">
            <v>52</v>
          </cell>
          <cell r="AA809" t="str">
            <v>9213100.png</v>
          </cell>
          <cell r="AB809">
            <v>20</v>
          </cell>
          <cell r="AC809">
            <v>22</v>
          </cell>
          <cell r="AD809">
            <v>1106.8099090550145</v>
          </cell>
        </row>
        <row r="810">
          <cell r="A810">
            <v>9213143</v>
          </cell>
          <cell r="B810" t="str">
            <v>裂地诀</v>
          </cell>
          <cell r="C810" t="str">
            <v>裂地诀</v>
          </cell>
          <cell r="D810">
            <v>2</v>
          </cell>
          <cell r="E810">
            <v>70</v>
          </cell>
          <cell r="F810" t="str">
            <v>第43级，共造成307.8%点伤害</v>
          </cell>
          <cell r="G810">
            <v>1</v>
          </cell>
          <cell r="H810">
            <v>1</v>
          </cell>
          <cell r="I810">
            <v>43</v>
          </cell>
          <cell r="J810">
            <v>1</v>
          </cell>
          <cell r="K810">
            <v>307.76086956521743</v>
          </cell>
          <cell r="L810">
            <v>0</v>
          </cell>
          <cell r="M810">
            <v>5700</v>
          </cell>
          <cell r="N810">
            <v>444154</v>
          </cell>
          <cell r="O810">
            <v>3</v>
          </cell>
          <cell r="P810">
            <v>1</v>
          </cell>
          <cell r="Q810">
            <v>1</v>
          </cell>
          <cell r="R810">
            <v>5</v>
          </cell>
          <cell r="S810">
            <v>50</v>
          </cell>
          <cell r="T810">
            <v>215.21739130434784</v>
          </cell>
          <cell r="U810">
            <v>3242</v>
          </cell>
          <cell r="V810">
            <v>215.21739130434784</v>
          </cell>
          <cell r="W810">
            <v>137</v>
          </cell>
          <cell r="X810">
            <v>1985</v>
          </cell>
          <cell r="Y810">
            <v>18</v>
          </cell>
          <cell r="Z810">
            <v>55</v>
          </cell>
          <cell r="AA810" t="str">
            <v>9213100.png</v>
          </cell>
          <cell r="AB810">
            <v>20</v>
          </cell>
          <cell r="AC810">
            <v>22</v>
          </cell>
          <cell r="AD810">
            <v>1273.2782168785488</v>
          </cell>
        </row>
        <row r="811">
          <cell r="A811">
            <v>9213144</v>
          </cell>
          <cell r="B811" t="str">
            <v>裂地诀</v>
          </cell>
          <cell r="C811" t="str">
            <v>裂地诀</v>
          </cell>
          <cell r="D811">
            <v>2</v>
          </cell>
          <cell r="E811">
            <v>71</v>
          </cell>
          <cell r="F811" t="str">
            <v>第44级，共造成309.9%点伤害</v>
          </cell>
          <cell r="G811">
            <v>1</v>
          </cell>
          <cell r="H811">
            <v>1</v>
          </cell>
          <cell r="I811">
            <v>44</v>
          </cell>
          <cell r="J811">
            <v>1</v>
          </cell>
          <cell r="K811">
            <v>309.91304347826087</v>
          </cell>
          <cell r="L811">
            <v>0</v>
          </cell>
          <cell r="M811">
            <v>5600</v>
          </cell>
          <cell r="N811">
            <v>490686</v>
          </cell>
          <cell r="O811">
            <v>3</v>
          </cell>
          <cell r="P811">
            <v>1</v>
          </cell>
          <cell r="Q811">
            <v>1</v>
          </cell>
          <cell r="R811">
            <v>5</v>
          </cell>
          <cell r="S811">
            <v>50</v>
          </cell>
          <cell r="T811">
            <v>215.21739130434784</v>
          </cell>
          <cell r="U811">
            <v>3338</v>
          </cell>
          <cell r="V811">
            <v>215.21739130434784</v>
          </cell>
          <cell r="W811">
            <v>147</v>
          </cell>
          <cell r="X811">
            <v>2132</v>
          </cell>
          <cell r="Y811">
            <v>18</v>
          </cell>
          <cell r="Z811">
            <v>59</v>
          </cell>
          <cell r="AA811" t="str">
            <v>9213100.png</v>
          </cell>
          <cell r="AB811">
            <v>20</v>
          </cell>
          <cell r="AC811">
            <v>22</v>
          </cell>
          <cell r="AD811">
            <v>1464.6267932068574</v>
          </cell>
        </row>
        <row r="812">
          <cell r="A812">
            <v>9213145</v>
          </cell>
          <cell r="B812" t="str">
            <v>裂地诀</v>
          </cell>
          <cell r="C812" t="str">
            <v>裂地诀</v>
          </cell>
          <cell r="D812">
            <v>2</v>
          </cell>
          <cell r="E812">
            <v>73</v>
          </cell>
          <cell r="F812" t="str">
            <v>第45级，共造成312.1%点伤害</v>
          </cell>
          <cell r="G812">
            <v>1</v>
          </cell>
          <cell r="H812">
            <v>1</v>
          </cell>
          <cell r="I812">
            <v>45</v>
          </cell>
          <cell r="J812">
            <v>1</v>
          </cell>
          <cell r="K812">
            <v>312.06521739130437</v>
          </cell>
          <cell r="L812">
            <v>0</v>
          </cell>
          <cell r="M812">
            <v>5500</v>
          </cell>
          <cell r="N812">
            <v>554838</v>
          </cell>
          <cell r="O812">
            <v>3</v>
          </cell>
          <cell r="P812">
            <v>1</v>
          </cell>
          <cell r="Q812">
            <v>1</v>
          </cell>
          <cell r="R812">
            <v>5</v>
          </cell>
          <cell r="S812">
            <v>50</v>
          </cell>
          <cell r="T812">
            <v>215.21739130434784</v>
          </cell>
          <cell r="U812">
            <v>3534</v>
          </cell>
          <cell r="V812">
            <v>215.21739130434784</v>
          </cell>
          <cell r="W812">
            <v>157</v>
          </cell>
          <cell r="X812">
            <v>2289</v>
          </cell>
          <cell r="Y812">
            <v>18</v>
          </cell>
          <cell r="Z812">
            <v>63</v>
          </cell>
          <cell r="AA812" t="str">
            <v>9213100.png</v>
          </cell>
          <cell r="AB812">
            <v>20</v>
          </cell>
          <cell r="AC812">
            <v>22</v>
          </cell>
          <cell r="AD812">
            <v>1684.5541874736875</v>
          </cell>
        </row>
        <row r="813">
          <cell r="A813">
            <v>9213146</v>
          </cell>
          <cell r="B813" t="str">
            <v>裂地诀</v>
          </cell>
          <cell r="C813" t="str">
            <v>裂地诀</v>
          </cell>
          <cell r="D813">
            <v>2</v>
          </cell>
          <cell r="E813">
            <v>74</v>
          </cell>
          <cell r="F813" t="str">
            <v>第46级，共造成314.2%点伤害</v>
          </cell>
          <cell r="G813">
            <v>1</v>
          </cell>
          <cell r="H813">
            <v>1</v>
          </cell>
          <cell r="I813">
            <v>46</v>
          </cell>
          <cell r="J813">
            <v>1</v>
          </cell>
          <cell r="K813">
            <v>314.21739130434787</v>
          </cell>
          <cell r="L813">
            <v>0</v>
          </cell>
          <cell r="M813">
            <v>5400</v>
          </cell>
          <cell r="N813">
            <v>610512</v>
          </cell>
          <cell r="O813">
            <v>3</v>
          </cell>
          <cell r="P813">
            <v>1</v>
          </cell>
          <cell r="Q813">
            <v>1</v>
          </cell>
          <cell r="R813">
            <v>5</v>
          </cell>
          <cell r="S813">
            <v>50</v>
          </cell>
          <cell r="T813">
            <v>215.21739130434784</v>
          </cell>
          <cell r="U813">
            <v>3634</v>
          </cell>
          <cell r="V813">
            <v>215.21739130434784</v>
          </cell>
          <cell r="W813">
            <v>168</v>
          </cell>
          <cell r="X813">
            <v>2457</v>
          </cell>
          <cell r="Y813">
            <v>18</v>
          </cell>
          <cell r="Z813">
            <v>68</v>
          </cell>
          <cell r="AA813" t="str">
            <v>9213100.png</v>
          </cell>
          <cell r="AB813">
            <v>20</v>
          </cell>
          <cell r="AC813">
            <v>22</v>
          </cell>
          <cell r="AD813">
            <v>1937.3061810945248</v>
          </cell>
        </row>
        <row r="814">
          <cell r="A814">
            <v>9213147</v>
          </cell>
          <cell r="B814" t="str">
            <v>裂地诀</v>
          </cell>
          <cell r="C814" t="str">
            <v>裂地诀</v>
          </cell>
          <cell r="D814">
            <v>2</v>
          </cell>
          <cell r="E814">
            <v>76</v>
          </cell>
          <cell r="F814" t="str">
            <v>第47级，共造成316.4%点伤害</v>
          </cell>
          <cell r="G814">
            <v>1</v>
          </cell>
          <cell r="H814">
            <v>1</v>
          </cell>
          <cell r="I814">
            <v>47</v>
          </cell>
          <cell r="J814">
            <v>1</v>
          </cell>
          <cell r="K814">
            <v>316.36956521739131</v>
          </cell>
          <cell r="L814">
            <v>0</v>
          </cell>
          <cell r="M814">
            <v>5300</v>
          </cell>
          <cell r="N814">
            <v>690840</v>
          </cell>
          <cell r="O814">
            <v>3</v>
          </cell>
          <cell r="P814">
            <v>1</v>
          </cell>
          <cell r="Q814">
            <v>1</v>
          </cell>
          <cell r="R814">
            <v>5</v>
          </cell>
          <cell r="S814">
            <v>50</v>
          </cell>
          <cell r="T814">
            <v>215.21739130434784</v>
          </cell>
          <cell r="U814">
            <v>3838</v>
          </cell>
          <cell r="V814">
            <v>215.21739130434784</v>
          </cell>
          <cell r="W814">
            <v>180</v>
          </cell>
          <cell r="X814">
            <v>2637</v>
          </cell>
          <cell r="Y814">
            <v>18</v>
          </cell>
          <cell r="Z814">
            <v>72</v>
          </cell>
          <cell r="AA814" t="str">
            <v>9213100.png</v>
          </cell>
          <cell r="AB814">
            <v>20</v>
          </cell>
          <cell r="AC814">
            <v>22</v>
          </cell>
          <cell r="AD814">
            <v>2227.7564233004855</v>
          </cell>
        </row>
        <row r="815">
          <cell r="A815">
            <v>9213148</v>
          </cell>
          <cell r="B815" t="str">
            <v>裂地诀</v>
          </cell>
          <cell r="C815" t="str">
            <v>裂地诀</v>
          </cell>
          <cell r="D815">
            <v>2</v>
          </cell>
          <cell r="E815">
            <v>77</v>
          </cell>
          <cell r="F815" t="str">
            <v>第48级，共造成318.5%点伤害</v>
          </cell>
          <cell r="G815">
            <v>1</v>
          </cell>
          <cell r="H815">
            <v>1</v>
          </cell>
          <cell r="I815">
            <v>48</v>
          </cell>
          <cell r="J815">
            <v>1</v>
          </cell>
          <cell r="K815">
            <v>318.52173913043481</v>
          </cell>
          <cell r="L815">
            <v>0</v>
          </cell>
          <cell r="M815">
            <v>5200</v>
          </cell>
          <cell r="N815">
            <v>760806</v>
          </cell>
          <cell r="O815">
            <v>3</v>
          </cell>
          <cell r="P815">
            <v>1</v>
          </cell>
          <cell r="Q815">
            <v>1</v>
          </cell>
          <cell r="R815">
            <v>5</v>
          </cell>
          <cell r="S815">
            <v>50</v>
          </cell>
          <cell r="T815">
            <v>215.21739130434784</v>
          </cell>
          <cell r="U815">
            <v>3942</v>
          </cell>
          <cell r="V815">
            <v>215.21739130434784</v>
          </cell>
          <cell r="W815">
            <v>193</v>
          </cell>
          <cell r="X815">
            <v>2830</v>
          </cell>
          <cell r="Y815">
            <v>18</v>
          </cell>
          <cell r="Z815">
            <v>78</v>
          </cell>
          <cell r="AA815" t="str">
            <v>9213100.png</v>
          </cell>
          <cell r="AB815">
            <v>20</v>
          </cell>
          <cell r="AC815">
            <v>22</v>
          </cell>
          <cell r="AD815">
            <v>2561.4989058294113</v>
          </cell>
        </row>
        <row r="816">
          <cell r="A816">
            <v>9213149</v>
          </cell>
          <cell r="B816" t="str">
            <v>裂地诀</v>
          </cell>
          <cell r="C816" t="str">
            <v>裂地诀</v>
          </cell>
          <cell r="D816">
            <v>2</v>
          </cell>
          <cell r="E816">
            <v>79</v>
          </cell>
          <cell r="F816" t="str">
            <v>第49级，共造成320.7%点伤害</v>
          </cell>
          <cell r="G816">
            <v>1</v>
          </cell>
          <cell r="H816">
            <v>1</v>
          </cell>
          <cell r="I816">
            <v>49</v>
          </cell>
          <cell r="J816">
            <v>1</v>
          </cell>
          <cell r="K816">
            <v>320.67391304347831</v>
          </cell>
          <cell r="L816">
            <v>0</v>
          </cell>
          <cell r="M816">
            <v>5100</v>
          </cell>
          <cell r="N816">
            <v>855724</v>
          </cell>
          <cell r="O816">
            <v>3</v>
          </cell>
          <cell r="P816">
            <v>1</v>
          </cell>
          <cell r="Q816">
            <v>1</v>
          </cell>
          <cell r="R816">
            <v>5</v>
          </cell>
          <cell r="S816">
            <v>50</v>
          </cell>
          <cell r="T816">
            <v>215.21739130434784</v>
          </cell>
          <cell r="U816">
            <v>4154</v>
          </cell>
          <cell r="V816">
            <v>215.21739130434784</v>
          </cell>
          <cell r="W816">
            <v>206</v>
          </cell>
          <cell r="X816">
            <v>3036</v>
          </cell>
          <cell r="Y816">
            <v>18</v>
          </cell>
          <cell r="Z816">
            <v>83</v>
          </cell>
          <cell r="AA816" t="str">
            <v>9213100.png</v>
          </cell>
          <cell r="AB816">
            <v>20</v>
          </cell>
          <cell r="AC816">
            <v>22</v>
          </cell>
          <cell r="AD816">
            <v>2944.9540090431192</v>
          </cell>
        </row>
        <row r="817">
          <cell r="A817">
            <v>9213150</v>
          </cell>
          <cell r="B817" t="str">
            <v>裂地诀</v>
          </cell>
          <cell r="C817" t="str">
            <v>裂地诀</v>
          </cell>
          <cell r="D817">
            <v>2</v>
          </cell>
          <cell r="E817">
            <v>80</v>
          </cell>
          <cell r="F817" t="str">
            <v>第50级，共造成322.8%点伤害</v>
          </cell>
          <cell r="G817">
            <v>1</v>
          </cell>
          <cell r="H817">
            <v>1</v>
          </cell>
          <cell r="I817">
            <v>50</v>
          </cell>
          <cell r="J817">
            <v>1</v>
          </cell>
          <cell r="K817">
            <v>322.82608695652175</v>
          </cell>
          <cell r="L817">
            <v>0</v>
          </cell>
          <cell r="M817">
            <v>5000</v>
          </cell>
          <cell r="N817">
            <v>941902</v>
          </cell>
          <cell r="O817">
            <v>3</v>
          </cell>
          <cell r="P817">
            <v>1</v>
          </cell>
          <cell r="Q817">
            <v>1</v>
          </cell>
          <cell r="R817">
            <v>5</v>
          </cell>
          <cell r="S817">
            <v>50</v>
          </cell>
          <cell r="T817">
            <v>215.21739130434784</v>
          </cell>
          <cell r="U817">
            <v>4262</v>
          </cell>
          <cell r="V817">
            <v>215.21739130434784</v>
          </cell>
          <cell r="W817">
            <v>221</v>
          </cell>
          <cell r="X817">
            <v>3257</v>
          </cell>
          <cell r="Y817">
            <v>18</v>
          </cell>
          <cell r="Z817">
            <v>89</v>
          </cell>
          <cell r="AA817" t="str">
            <v>9213100.png</v>
          </cell>
          <cell r="AB817">
            <v>20</v>
          </cell>
          <cell r="AC817">
            <v>22</v>
          </cell>
          <cell r="AD817">
            <v>3385.4901048630099</v>
          </cell>
        </row>
        <row r="818">
          <cell r="A818">
            <v>9224000</v>
          </cell>
          <cell r="B818" t="str">
            <v>幻影脚</v>
          </cell>
          <cell r="C818" t="str">
            <v>幻影脚第1段</v>
          </cell>
          <cell r="D818">
            <v>2</v>
          </cell>
          <cell r="E818">
            <v>6</v>
          </cell>
          <cell r="F818" t="str">
            <v>第0级，共造成143.5%点伤害</v>
          </cell>
          <cell r="G818">
            <v>0</v>
          </cell>
          <cell r="H818">
            <v>1</v>
          </cell>
          <cell r="I818">
            <v>0</v>
          </cell>
          <cell r="J818">
            <v>2</v>
          </cell>
          <cell r="K818">
            <v>71.739130434782609</v>
          </cell>
          <cell r="L818">
            <v>0</v>
          </cell>
          <cell r="M818">
            <v>8000</v>
          </cell>
          <cell r="N818">
            <v>0</v>
          </cell>
          <cell r="O818">
            <v>4</v>
          </cell>
          <cell r="P818">
            <v>2</v>
          </cell>
          <cell r="Q818">
            <v>1</v>
          </cell>
          <cell r="R818">
            <v>6</v>
          </cell>
          <cell r="S818">
            <v>50</v>
          </cell>
          <cell r="T818">
            <v>71.739130434782609</v>
          </cell>
          <cell r="U818">
            <v>80</v>
          </cell>
          <cell r="V818">
            <v>143.47826086956522</v>
          </cell>
          <cell r="W818">
            <v>0</v>
          </cell>
          <cell r="X818">
            <v>0</v>
          </cell>
          <cell r="Y818">
            <v>18</v>
          </cell>
          <cell r="Z818">
            <v>0</v>
          </cell>
          <cell r="AA818" t="str">
            <v>9224100.png</v>
          </cell>
          <cell r="AB818">
            <v>10</v>
          </cell>
          <cell r="AC818">
            <v>33</v>
          </cell>
          <cell r="AD818">
            <v>1.0081565217391304</v>
          </cell>
        </row>
        <row r="819">
          <cell r="A819">
            <v>9224101</v>
          </cell>
          <cell r="B819" t="str">
            <v>幻影脚第1段</v>
          </cell>
          <cell r="C819" t="str">
            <v>幻影脚第1段</v>
          </cell>
          <cell r="D819">
            <v>2</v>
          </cell>
          <cell r="E819">
            <v>6</v>
          </cell>
          <cell r="F819" t="str">
            <v>第1级，共造成143.5%点伤害</v>
          </cell>
          <cell r="G819">
            <v>1</v>
          </cell>
          <cell r="H819">
            <v>1</v>
          </cell>
          <cell r="I819">
            <v>1</v>
          </cell>
          <cell r="J819">
            <v>2</v>
          </cell>
          <cell r="K819">
            <v>71.739130434782609</v>
          </cell>
          <cell r="L819">
            <v>0</v>
          </cell>
          <cell r="M819">
            <v>8000</v>
          </cell>
          <cell r="N819">
            <v>320</v>
          </cell>
          <cell r="O819">
            <v>4</v>
          </cell>
          <cell r="P819">
            <v>2</v>
          </cell>
          <cell r="Q819">
            <v>1</v>
          </cell>
          <cell r="R819">
            <v>6</v>
          </cell>
          <cell r="S819">
            <v>50</v>
          </cell>
          <cell r="T819">
            <v>71.739130434782609</v>
          </cell>
          <cell r="U819">
            <v>80</v>
          </cell>
          <cell r="V819">
            <v>143.47826086956522</v>
          </cell>
          <cell r="W819">
            <v>4</v>
          </cell>
          <cell r="X819">
            <v>4</v>
          </cell>
          <cell r="Y819">
            <v>18</v>
          </cell>
          <cell r="Z819">
            <v>0</v>
          </cell>
          <cell r="AA819" t="str">
            <v>9224100.png</v>
          </cell>
          <cell r="AB819">
            <v>10</v>
          </cell>
          <cell r="AC819">
            <v>33</v>
          </cell>
          <cell r="AD819">
            <v>1.1477728782719212</v>
          </cell>
        </row>
        <row r="820">
          <cell r="A820">
            <v>9224102</v>
          </cell>
          <cell r="B820" t="str">
            <v>幻影脚第1段</v>
          </cell>
          <cell r="C820" t="str">
            <v>幻影脚第1段</v>
          </cell>
          <cell r="D820">
            <v>2</v>
          </cell>
          <cell r="E820">
            <v>9</v>
          </cell>
          <cell r="F820" t="str">
            <v>第2级，共造成146.3%点伤害</v>
          </cell>
          <cell r="G820">
            <v>1</v>
          </cell>
          <cell r="H820">
            <v>1</v>
          </cell>
          <cell r="I820">
            <v>2</v>
          </cell>
          <cell r="J820">
            <v>2</v>
          </cell>
          <cell r="K820">
            <v>73.173913043478265</v>
          </cell>
          <cell r="L820">
            <v>0</v>
          </cell>
          <cell r="M820">
            <v>7840</v>
          </cell>
          <cell r="N820">
            <v>392</v>
          </cell>
          <cell r="O820">
            <v>4</v>
          </cell>
          <cell r="P820">
            <v>2</v>
          </cell>
          <cell r="Q820">
            <v>1</v>
          </cell>
          <cell r="R820">
            <v>6</v>
          </cell>
          <cell r="S820">
            <v>50</v>
          </cell>
          <cell r="T820">
            <v>71.739130434782609</v>
          </cell>
          <cell r="U820">
            <v>98</v>
          </cell>
          <cell r="V820">
            <v>143.47826086956522</v>
          </cell>
          <cell r="W820">
            <v>4</v>
          </cell>
          <cell r="X820">
            <v>8</v>
          </cell>
          <cell r="Y820">
            <v>18</v>
          </cell>
          <cell r="Z820">
            <v>0</v>
          </cell>
          <cell r="AA820" t="str">
            <v>9224100.png</v>
          </cell>
          <cell r="AB820">
            <v>10</v>
          </cell>
          <cell r="AC820">
            <v>33</v>
          </cell>
          <cell r="AD820">
            <v>1.3929680561510775</v>
          </cell>
        </row>
        <row r="821">
          <cell r="A821">
            <v>9224103</v>
          </cell>
          <cell r="B821" t="str">
            <v>幻影脚第1段</v>
          </cell>
          <cell r="C821" t="str">
            <v>幻影脚第1段</v>
          </cell>
          <cell r="D821">
            <v>2</v>
          </cell>
          <cell r="E821">
            <v>10</v>
          </cell>
          <cell r="F821" t="str">
            <v>第3级，共造成147.8%点伤害</v>
          </cell>
          <cell r="G821">
            <v>1</v>
          </cell>
          <cell r="H821">
            <v>1</v>
          </cell>
          <cell r="I821">
            <v>3</v>
          </cell>
          <cell r="J821">
            <v>2</v>
          </cell>
          <cell r="K821">
            <v>73.891304347826093</v>
          </cell>
          <cell r="L821">
            <v>0</v>
          </cell>
          <cell r="M821">
            <v>7760</v>
          </cell>
          <cell r="N821">
            <v>416</v>
          </cell>
          <cell r="O821">
            <v>4</v>
          </cell>
          <cell r="P821">
            <v>2</v>
          </cell>
          <cell r="Q821">
            <v>1</v>
          </cell>
          <cell r="R821">
            <v>6</v>
          </cell>
          <cell r="S821">
            <v>50</v>
          </cell>
          <cell r="T821">
            <v>71.739130434782609</v>
          </cell>
          <cell r="U821">
            <v>104</v>
          </cell>
          <cell r="V821">
            <v>143.47826086956522</v>
          </cell>
          <cell r="W821">
            <v>4</v>
          </cell>
          <cell r="X821">
            <v>12</v>
          </cell>
          <cell r="Y821">
            <v>18</v>
          </cell>
          <cell r="Z821">
            <v>0</v>
          </cell>
          <cell r="AA821" t="str">
            <v>9224100.png</v>
          </cell>
          <cell r="AB821">
            <v>10</v>
          </cell>
          <cell r="AC821">
            <v>33</v>
          </cell>
          <cell r="AD821">
            <v>1.6349694391434659</v>
          </cell>
        </row>
        <row r="822">
          <cell r="A822">
            <v>9224104</v>
          </cell>
          <cell r="B822" t="str">
            <v>幻影脚第1段</v>
          </cell>
          <cell r="C822" t="str">
            <v>幻影脚第1段</v>
          </cell>
          <cell r="D822">
            <v>2</v>
          </cell>
          <cell r="E822">
            <v>12</v>
          </cell>
          <cell r="F822" t="str">
            <v>第4级，共造成149.2%点伤害</v>
          </cell>
          <cell r="G822">
            <v>1</v>
          </cell>
          <cell r="H822">
            <v>1</v>
          </cell>
          <cell r="I822">
            <v>4</v>
          </cell>
          <cell r="J822">
            <v>2</v>
          </cell>
          <cell r="K822">
            <v>74.608695652173907</v>
          </cell>
          <cell r="L822">
            <v>0</v>
          </cell>
          <cell r="M822">
            <v>7680</v>
          </cell>
          <cell r="N822">
            <v>580</v>
          </cell>
          <cell r="O822">
            <v>4</v>
          </cell>
          <cell r="P822">
            <v>2</v>
          </cell>
          <cell r="Q822">
            <v>1</v>
          </cell>
          <cell r="R822">
            <v>6</v>
          </cell>
          <cell r="S822">
            <v>50</v>
          </cell>
          <cell r="T822">
            <v>71.739130434782609</v>
          </cell>
          <cell r="U822">
            <v>116</v>
          </cell>
          <cell r="V822">
            <v>143.47826086956522</v>
          </cell>
          <cell r="W822">
            <v>5</v>
          </cell>
          <cell r="X822">
            <v>17</v>
          </cell>
          <cell r="Y822">
            <v>18</v>
          </cell>
          <cell r="Z822">
            <v>0</v>
          </cell>
          <cell r="AA822" t="str">
            <v>9224100.png</v>
          </cell>
          <cell r="AB822">
            <v>10</v>
          </cell>
          <cell r="AC822">
            <v>33</v>
          </cell>
          <cell r="AD822">
            <v>1.9172836465292797</v>
          </cell>
        </row>
        <row r="823">
          <cell r="A823">
            <v>9224105</v>
          </cell>
          <cell r="B823" t="str">
            <v>幻影脚第1段</v>
          </cell>
          <cell r="C823" t="str">
            <v>幻影脚第1段</v>
          </cell>
          <cell r="D823">
            <v>2</v>
          </cell>
          <cell r="E823">
            <v>13</v>
          </cell>
          <cell r="F823" t="str">
            <v>第5级，共造成150.7%点伤害</v>
          </cell>
          <cell r="G823">
            <v>1</v>
          </cell>
          <cell r="H823">
            <v>1</v>
          </cell>
          <cell r="I823">
            <v>5</v>
          </cell>
          <cell r="J823">
            <v>2</v>
          </cell>
          <cell r="K823">
            <v>75.326086956521735</v>
          </cell>
          <cell r="L823">
            <v>0</v>
          </cell>
          <cell r="M823">
            <v>7600</v>
          </cell>
          <cell r="N823">
            <v>610</v>
          </cell>
          <cell r="O823">
            <v>4</v>
          </cell>
          <cell r="P823">
            <v>2</v>
          </cell>
          <cell r="Q823">
            <v>1</v>
          </cell>
          <cell r="R823">
            <v>6</v>
          </cell>
          <cell r="S823">
            <v>50</v>
          </cell>
          <cell r="T823">
            <v>71.739130434782609</v>
          </cell>
          <cell r="U823">
            <v>122</v>
          </cell>
          <cell r="V823">
            <v>143.47826086956522</v>
          </cell>
          <cell r="W823">
            <v>5</v>
          </cell>
          <cell r="X823">
            <v>22</v>
          </cell>
          <cell r="Y823">
            <v>18</v>
          </cell>
          <cell r="Z823">
            <v>0</v>
          </cell>
          <cell r="AA823" t="str">
            <v>9224100.png</v>
          </cell>
          <cell r="AB823">
            <v>10</v>
          </cell>
          <cell r="AC823">
            <v>33</v>
          </cell>
          <cell r="AD823">
            <v>2.2464350200000576</v>
          </cell>
        </row>
        <row r="824">
          <cell r="A824">
            <v>9224106</v>
          </cell>
          <cell r="B824" t="str">
            <v>幻影脚第1段</v>
          </cell>
          <cell r="C824" t="str">
            <v>幻影脚第1段</v>
          </cell>
          <cell r="D824">
            <v>2</v>
          </cell>
          <cell r="E824">
            <v>15</v>
          </cell>
          <cell r="F824" t="str">
            <v>第6级，共造成152.1%点伤害</v>
          </cell>
          <cell r="G824">
            <v>1</v>
          </cell>
          <cell r="H824">
            <v>1</v>
          </cell>
          <cell r="I824">
            <v>6</v>
          </cell>
          <cell r="J824">
            <v>2</v>
          </cell>
          <cell r="K824">
            <v>76.043478260869563</v>
          </cell>
          <cell r="L824">
            <v>0</v>
          </cell>
          <cell r="M824">
            <v>7520</v>
          </cell>
          <cell r="N824">
            <v>670</v>
          </cell>
          <cell r="O824">
            <v>4</v>
          </cell>
          <cell r="P824">
            <v>2</v>
          </cell>
          <cell r="Q824">
            <v>1</v>
          </cell>
          <cell r="R824">
            <v>6</v>
          </cell>
          <cell r="S824">
            <v>50</v>
          </cell>
          <cell r="T824">
            <v>71.739130434782609</v>
          </cell>
          <cell r="U824">
            <v>134</v>
          </cell>
          <cell r="V824">
            <v>143.47826086956522</v>
          </cell>
          <cell r="W824">
            <v>5</v>
          </cell>
          <cell r="X824">
            <v>27</v>
          </cell>
          <cell r="Y824">
            <v>18</v>
          </cell>
          <cell r="Z824">
            <v>0</v>
          </cell>
          <cell r="AA824" t="str">
            <v>9224100.png</v>
          </cell>
          <cell r="AB824">
            <v>10</v>
          </cell>
          <cell r="AC824">
            <v>33</v>
          </cell>
          <cell r="AD824">
            <v>2.6299818283440723</v>
          </cell>
        </row>
        <row r="825">
          <cell r="A825">
            <v>9224107</v>
          </cell>
          <cell r="B825" t="str">
            <v>幻影脚第1段</v>
          </cell>
          <cell r="C825" t="str">
            <v>幻影脚第1段</v>
          </cell>
          <cell r="D825">
            <v>2</v>
          </cell>
          <cell r="E825">
            <v>16</v>
          </cell>
          <cell r="F825" t="str">
            <v>第7级，共造成153.5%点伤害</v>
          </cell>
          <cell r="G825">
            <v>1</v>
          </cell>
          <cell r="H825">
            <v>1</v>
          </cell>
          <cell r="I825">
            <v>7</v>
          </cell>
          <cell r="J825">
            <v>2</v>
          </cell>
          <cell r="K825">
            <v>76.760869565217391</v>
          </cell>
          <cell r="L825">
            <v>0</v>
          </cell>
          <cell r="M825">
            <v>7440</v>
          </cell>
          <cell r="N825">
            <v>840</v>
          </cell>
          <cell r="O825">
            <v>4</v>
          </cell>
          <cell r="P825">
            <v>2</v>
          </cell>
          <cell r="Q825">
            <v>1</v>
          </cell>
          <cell r="R825">
            <v>6</v>
          </cell>
          <cell r="S825">
            <v>50</v>
          </cell>
          <cell r="T825">
            <v>71.739130434782609</v>
          </cell>
          <cell r="U825">
            <v>140</v>
          </cell>
          <cell r="V825">
            <v>143.47826086956522</v>
          </cell>
          <cell r="W825">
            <v>6</v>
          </cell>
          <cell r="X825">
            <v>33</v>
          </cell>
          <cell r="Y825">
            <v>18</v>
          </cell>
          <cell r="Z825">
            <v>0</v>
          </cell>
          <cell r="AA825" t="str">
            <v>9224100.png</v>
          </cell>
          <cell r="AB825">
            <v>10</v>
          </cell>
          <cell r="AC825">
            <v>33</v>
          </cell>
          <cell r="AD825">
            <v>3.076677510253865</v>
          </cell>
        </row>
        <row r="826">
          <cell r="A826">
            <v>9224108</v>
          </cell>
          <cell r="B826" t="str">
            <v>幻影脚第1段</v>
          </cell>
          <cell r="C826" t="str">
            <v>幻影脚第1段</v>
          </cell>
          <cell r="D826">
            <v>2</v>
          </cell>
          <cell r="E826">
            <v>18</v>
          </cell>
          <cell r="F826" t="str">
            <v>第8级，共造成155%点伤害</v>
          </cell>
          <cell r="G826">
            <v>1</v>
          </cell>
          <cell r="H826">
            <v>1</v>
          </cell>
          <cell r="I826">
            <v>8</v>
          </cell>
          <cell r="J826">
            <v>2</v>
          </cell>
          <cell r="K826">
            <v>77.478260869565219</v>
          </cell>
          <cell r="L826">
            <v>0</v>
          </cell>
          <cell r="M826">
            <v>7360</v>
          </cell>
          <cell r="N826">
            <v>912</v>
          </cell>
          <cell r="O826">
            <v>4</v>
          </cell>
          <cell r="P826">
            <v>2</v>
          </cell>
          <cell r="Q826">
            <v>1</v>
          </cell>
          <cell r="R826">
            <v>6</v>
          </cell>
          <cell r="S826">
            <v>50</v>
          </cell>
          <cell r="T826">
            <v>71.739130434782609</v>
          </cell>
          <cell r="U826">
            <v>152</v>
          </cell>
          <cell r="V826">
            <v>143.47826086956522</v>
          </cell>
          <cell r="W826">
            <v>6</v>
          </cell>
          <cell r="X826">
            <v>39</v>
          </cell>
          <cell r="Y826">
            <v>18</v>
          </cell>
          <cell r="Z826">
            <v>0</v>
          </cell>
          <cell r="AA826" t="str">
            <v>9224100.png</v>
          </cell>
          <cell r="AB826">
            <v>10</v>
          </cell>
          <cell r="AC826">
            <v>33</v>
          </cell>
          <cell r="AD826">
            <v>3.5966567478663847</v>
          </cell>
        </row>
        <row r="827">
          <cell r="A827">
            <v>9224109</v>
          </cell>
          <cell r="B827" t="str">
            <v>幻影脚第1段</v>
          </cell>
          <cell r="C827" t="str">
            <v>幻影脚第1段</v>
          </cell>
          <cell r="D827">
            <v>2</v>
          </cell>
          <cell r="E827">
            <v>19</v>
          </cell>
          <cell r="F827" t="str">
            <v>第9级，共造成156.4%点伤害</v>
          </cell>
          <cell r="G827">
            <v>1</v>
          </cell>
          <cell r="H827">
            <v>1</v>
          </cell>
          <cell r="I827">
            <v>9</v>
          </cell>
          <cell r="J827">
            <v>2</v>
          </cell>
          <cell r="K827">
            <v>78.195652173913047</v>
          </cell>
          <cell r="L827">
            <v>0</v>
          </cell>
          <cell r="M827">
            <v>7280</v>
          </cell>
          <cell r="N827">
            <v>948</v>
          </cell>
          <cell r="O827">
            <v>4</v>
          </cell>
          <cell r="P827">
            <v>2</v>
          </cell>
          <cell r="Q827">
            <v>1</v>
          </cell>
          <cell r="R827">
            <v>6</v>
          </cell>
          <cell r="S827">
            <v>50</v>
          </cell>
          <cell r="T827">
            <v>71.739130434782609</v>
          </cell>
          <cell r="U827">
            <v>158</v>
          </cell>
          <cell r="V827">
            <v>143.47826086956522</v>
          </cell>
          <cell r="W827">
            <v>6</v>
          </cell>
          <cell r="X827">
            <v>45</v>
          </cell>
          <cell r="Y827">
            <v>18</v>
          </cell>
          <cell r="Z827">
            <v>0</v>
          </cell>
          <cell r="AA827" t="str">
            <v>9224100.png</v>
          </cell>
          <cell r="AB827">
            <v>10</v>
          </cell>
          <cell r="AC827">
            <v>33</v>
          </cell>
          <cell r="AD827">
            <v>4.2016501560827209</v>
          </cell>
        </row>
        <row r="828">
          <cell r="A828">
            <v>9224110</v>
          </cell>
          <cell r="B828" t="str">
            <v>幻影脚第1段</v>
          </cell>
          <cell r="C828" t="str">
            <v>幻影脚第1段</v>
          </cell>
          <cell r="D828">
            <v>2</v>
          </cell>
          <cell r="E828">
            <v>21</v>
          </cell>
          <cell r="F828" t="str">
            <v>第10级，共造成157.8%点伤害</v>
          </cell>
          <cell r="G828">
            <v>1</v>
          </cell>
          <cell r="H828">
            <v>1</v>
          </cell>
          <cell r="I828">
            <v>10</v>
          </cell>
          <cell r="J828">
            <v>2</v>
          </cell>
          <cell r="K828">
            <v>78.913043478260875</v>
          </cell>
          <cell r="L828">
            <v>0</v>
          </cell>
          <cell r="M828">
            <v>7200</v>
          </cell>
          <cell r="N828">
            <v>1470</v>
          </cell>
          <cell r="O828">
            <v>4</v>
          </cell>
          <cell r="P828">
            <v>2</v>
          </cell>
          <cell r="Q828">
            <v>1</v>
          </cell>
          <cell r="R828">
            <v>6</v>
          </cell>
          <cell r="S828">
            <v>50</v>
          </cell>
          <cell r="T828">
            <v>71.739130434782609</v>
          </cell>
          <cell r="U828">
            <v>210</v>
          </cell>
          <cell r="V828">
            <v>143.47826086956522</v>
          </cell>
          <cell r="W828">
            <v>7</v>
          </cell>
          <cell r="X828">
            <v>52</v>
          </cell>
          <cell r="Y828">
            <v>18</v>
          </cell>
          <cell r="Z828">
            <v>0</v>
          </cell>
          <cell r="AA828" t="str">
            <v>9224100.png</v>
          </cell>
          <cell r="AB828">
            <v>10</v>
          </cell>
          <cell r="AC828">
            <v>33</v>
          </cell>
          <cell r="AD828">
            <v>4.9052319448540587</v>
          </cell>
        </row>
        <row r="829">
          <cell r="A829">
            <v>9224111</v>
          </cell>
          <cell r="B829" t="str">
            <v>幻影脚第1段</v>
          </cell>
          <cell r="C829" t="str">
            <v>幻影脚第1段</v>
          </cell>
          <cell r="D829">
            <v>2</v>
          </cell>
          <cell r="E829">
            <v>22</v>
          </cell>
          <cell r="F829" t="str">
            <v>第11级，共造成159.3%点伤害</v>
          </cell>
          <cell r="G829">
            <v>1</v>
          </cell>
          <cell r="H829">
            <v>1</v>
          </cell>
          <cell r="I829">
            <v>11</v>
          </cell>
          <cell r="J829">
            <v>2</v>
          </cell>
          <cell r="K829">
            <v>79.630434782608702</v>
          </cell>
          <cell r="L829">
            <v>0</v>
          </cell>
          <cell r="M829">
            <v>7120</v>
          </cell>
          <cell r="N829">
            <v>1912</v>
          </cell>
          <cell r="O829">
            <v>4</v>
          </cell>
          <cell r="P829">
            <v>2</v>
          </cell>
          <cell r="Q829">
            <v>1</v>
          </cell>
          <cell r="R829">
            <v>6</v>
          </cell>
          <cell r="S829">
            <v>50</v>
          </cell>
          <cell r="T829">
            <v>71.739130434782609</v>
          </cell>
          <cell r="U829">
            <v>239</v>
          </cell>
          <cell r="V829">
            <v>143.47826086956522</v>
          </cell>
          <cell r="W829">
            <v>8</v>
          </cell>
          <cell r="X829">
            <v>60</v>
          </cell>
          <cell r="Y829">
            <v>18</v>
          </cell>
          <cell r="Z829">
            <v>0</v>
          </cell>
          <cell r="AA829" t="str">
            <v>9224100.png</v>
          </cell>
          <cell r="AB829">
            <v>10</v>
          </cell>
          <cell r="AC829">
            <v>33</v>
          </cell>
          <cell r="AD829">
            <v>5.7231055696356048</v>
          </cell>
        </row>
        <row r="830">
          <cell r="A830">
            <v>9224112</v>
          </cell>
          <cell r="B830" t="str">
            <v>幻影脚第1段</v>
          </cell>
          <cell r="C830" t="str">
            <v>幻影脚第1段</v>
          </cell>
          <cell r="D830">
            <v>2</v>
          </cell>
          <cell r="E830">
            <v>24</v>
          </cell>
          <cell r="F830" t="str">
            <v>第12级，共造成160.7%点伤害</v>
          </cell>
          <cell r="G830">
            <v>1</v>
          </cell>
          <cell r="H830">
            <v>1</v>
          </cell>
          <cell r="I830">
            <v>12</v>
          </cell>
          <cell r="J830">
            <v>2</v>
          </cell>
          <cell r="K830">
            <v>80.347826086956516</v>
          </cell>
          <cell r="L830">
            <v>0</v>
          </cell>
          <cell r="M830">
            <v>7040</v>
          </cell>
          <cell r="N830">
            <v>2416</v>
          </cell>
          <cell r="O830">
            <v>4</v>
          </cell>
          <cell r="P830">
            <v>2</v>
          </cell>
          <cell r="Q830">
            <v>1</v>
          </cell>
          <cell r="R830">
            <v>6</v>
          </cell>
          <cell r="S830">
            <v>50</v>
          </cell>
          <cell r="T830">
            <v>71.739130434782609</v>
          </cell>
          <cell r="U830">
            <v>302</v>
          </cell>
          <cell r="V830">
            <v>143.47826086956522</v>
          </cell>
          <cell r="W830">
            <v>8</v>
          </cell>
          <cell r="X830">
            <v>68</v>
          </cell>
          <cell r="Y830">
            <v>18</v>
          </cell>
          <cell r="Z830">
            <v>0</v>
          </cell>
          <cell r="AA830" t="str">
            <v>9224100.png</v>
          </cell>
          <cell r="AB830">
            <v>10</v>
          </cell>
          <cell r="AC830">
            <v>33</v>
          </cell>
          <cell r="AD830">
            <v>6.6734331419137289</v>
          </cell>
        </row>
        <row r="831">
          <cell r="A831">
            <v>9224113</v>
          </cell>
          <cell r="B831" t="str">
            <v>幻影脚第1段</v>
          </cell>
          <cell r="C831" t="str">
            <v>幻影脚第1段</v>
          </cell>
          <cell r="D831">
            <v>2</v>
          </cell>
          <cell r="E831">
            <v>25</v>
          </cell>
          <cell r="F831" t="str">
            <v>第13级，共造成162.1%点伤害</v>
          </cell>
          <cell r="G831">
            <v>1</v>
          </cell>
          <cell r="H831">
            <v>1</v>
          </cell>
          <cell r="I831">
            <v>13</v>
          </cell>
          <cell r="J831">
            <v>2</v>
          </cell>
          <cell r="K831">
            <v>81.065217391304344</v>
          </cell>
          <cell r="L831">
            <v>0</v>
          </cell>
          <cell r="M831">
            <v>6960</v>
          </cell>
          <cell r="N831">
            <v>3015</v>
          </cell>
          <cell r="O831">
            <v>4</v>
          </cell>
          <cell r="P831">
            <v>2</v>
          </cell>
          <cell r="Q831">
            <v>1</v>
          </cell>
          <cell r="R831">
            <v>6</v>
          </cell>
          <cell r="S831">
            <v>50</v>
          </cell>
          <cell r="T831">
            <v>71.739130434782609</v>
          </cell>
          <cell r="U831">
            <v>335</v>
          </cell>
          <cell r="V831">
            <v>143.47826086956522</v>
          </cell>
          <cell r="W831">
            <v>9</v>
          </cell>
          <cell r="X831">
            <v>77</v>
          </cell>
          <cell r="Y831">
            <v>18</v>
          </cell>
          <cell r="Z831">
            <v>0</v>
          </cell>
          <cell r="AA831" t="str">
            <v>9224100.png</v>
          </cell>
          <cell r="AB831">
            <v>10</v>
          </cell>
          <cell r="AC831">
            <v>33</v>
          </cell>
          <cell r="AD831">
            <v>7.7772152418171085</v>
          </cell>
        </row>
        <row r="832">
          <cell r="A832">
            <v>9224114</v>
          </cell>
          <cell r="B832" t="str">
            <v>幻影脚第1段</v>
          </cell>
          <cell r="C832" t="str">
            <v>幻影脚第1段</v>
          </cell>
          <cell r="D832">
            <v>2</v>
          </cell>
          <cell r="E832">
            <v>27</v>
          </cell>
          <cell r="F832" t="str">
            <v>第14级，共造成163.6%点伤害</v>
          </cell>
          <cell r="G832">
            <v>1</v>
          </cell>
          <cell r="H832">
            <v>1</v>
          </cell>
          <cell r="I832">
            <v>14</v>
          </cell>
          <cell r="J832">
            <v>2</v>
          </cell>
          <cell r="K832">
            <v>81.782608695652172</v>
          </cell>
          <cell r="L832">
            <v>0</v>
          </cell>
          <cell r="M832">
            <v>6880</v>
          </cell>
          <cell r="N832">
            <v>3654</v>
          </cell>
          <cell r="O832">
            <v>4</v>
          </cell>
          <cell r="P832">
            <v>2</v>
          </cell>
          <cell r="Q832">
            <v>1</v>
          </cell>
          <cell r="R832">
            <v>6</v>
          </cell>
          <cell r="S832">
            <v>50</v>
          </cell>
          <cell r="T832">
            <v>71.739130434782609</v>
          </cell>
          <cell r="U832">
            <v>406</v>
          </cell>
          <cell r="V832">
            <v>143.47826086956522</v>
          </cell>
          <cell r="W832">
            <v>9</v>
          </cell>
          <cell r="X832">
            <v>86</v>
          </cell>
          <cell r="Y832">
            <v>18</v>
          </cell>
          <cell r="Z832">
            <v>0</v>
          </cell>
          <cell r="AA832" t="str">
            <v>9224100.png</v>
          </cell>
          <cell r="AB832">
            <v>10</v>
          </cell>
          <cell r="AC832">
            <v>33</v>
          </cell>
          <cell r="AD832">
            <v>9.058728775227781</v>
          </cell>
        </row>
        <row r="833">
          <cell r="A833">
            <v>9224115</v>
          </cell>
          <cell r="B833" t="str">
            <v>幻影脚第1段</v>
          </cell>
          <cell r="C833" t="str">
            <v>幻影脚第1段</v>
          </cell>
          <cell r="D833">
            <v>2</v>
          </cell>
          <cell r="E833">
            <v>28</v>
          </cell>
          <cell r="F833" t="str">
            <v>第15级，共造成165%点伤害</v>
          </cell>
          <cell r="G833">
            <v>1</v>
          </cell>
          <cell r="H833">
            <v>1</v>
          </cell>
          <cell r="I833">
            <v>15</v>
          </cell>
          <cell r="J833">
            <v>2</v>
          </cell>
          <cell r="K833">
            <v>82.5</v>
          </cell>
          <cell r="L833">
            <v>0</v>
          </cell>
          <cell r="M833">
            <v>6800</v>
          </cell>
          <cell r="N833">
            <v>4430</v>
          </cell>
          <cell r="O833">
            <v>4</v>
          </cell>
          <cell r="P833">
            <v>2</v>
          </cell>
          <cell r="Q833">
            <v>1</v>
          </cell>
          <cell r="R833">
            <v>6</v>
          </cell>
          <cell r="S833">
            <v>50</v>
          </cell>
          <cell r="T833">
            <v>71.739130434782609</v>
          </cell>
          <cell r="U833">
            <v>443</v>
          </cell>
          <cell r="V833">
            <v>143.47826086956522</v>
          </cell>
          <cell r="W833">
            <v>10</v>
          </cell>
          <cell r="X833">
            <v>96</v>
          </cell>
          <cell r="Y833">
            <v>18</v>
          </cell>
          <cell r="Z833">
            <v>0</v>
          </cell>
          <cell r="AA833" t="str">
            <v>9224100.png</v>
          </cell>
          <cell r="AB833">
            <v>10</v>
          </cell>
          <cell r="AC833">
            <v>33</v>
          </cell>
          <cell r="AD833">
            <v>10.546031667914246</v>
          </cell>
        </row>
        <row r="834">
          <cell r="A834">
            <v>9224116</v>
          </cell>
          <cell r="B834" t="str">
            <v>幻影脚第1段</v>
          </cell>
          <cell r="C834" t="str">
            <v>幻影脚第1段</v>
          </cell>
          <cell r="D834">
            <v>2</v>
          </cell>
          <cell r="E834">
            <v>30</v>
          </cell>
          <cell r="F834" t="str">
            <v>第16级，共造成166.4%点伤害</v>
          </cell>
          <cell r="G834">
            <v>1</v>
          </cell>
          <cell r="H834">
            <v>1</v>
          </cell>
          <cell r="I834">
            <v>16</v>
          </cell>
          <cell r="J834">
            <v>2</v>
          </cell>
          <cell r="K834">
            <v>83.217391304347828</v>
          </cell>
          <cell r="L834">
            <v>0</v>
          </cell>
          <cell r="M834">
            <v>6720</v>
          </cell>
          <cell r="N834">
            <v>5742</v>
          </cell>
          <cell r="O834">
            <v>4</v>
          </cell>
          <cell r="P834">
            <v>2</v>
          </cell>
          <cell r="Q834">
            <v>1</v>
          </cell>
          <cell r="R834">
            <v>6</v>
          </cell>
          <cell r="S834">
            <v>50</v>
          </cell>
          <cell r="T834">
            <v>71.739130434782609</v>
          </cell>
          <cell r="U834">
            <v>522</v>
          </cell>
          <cell r="V834">
            <v>143.47826086956522</v>
          </cell>
          <cell r="W834">
            <v>11</v>
          </cell>
          <cell r="X834">
            <v>107</v>
          </cell>
          <cell r="Y834">
            <v>18</v>
          </cell>
          <cell r="Z834">
            <v>0</v>
          </cell>
          <cell r="AA834" t="str">
            <v>9224100.png</v>
          </cell>
          <cell r="AB834">
            <v>10</v>
          </cell>
          <cell r="AC834">
            <v>33</v>
          </cell>
          <cell r="AD834">
            <v>12.271544511293399</v>
          </cell>
        </row>
        <row r="835">
          <cell r="A835">
            <v>9224117</v>
          </cell>
          <cell r="B835" t="str">
            <v>幻影脚第1段</v>
          </cell>
          <cell r="C835" t="str">
            <v>幻影脚第1段</v>
          </cell>
          <cell r="D835">
            <v>2</v>
          </cell>
          <cell r="E835">
            <v>31</v>
          </cell>
          <cell r="F835" t="str">
            <v>第17级，共造成167.9%点伤害</v>
          </cell>
          <cell r="G835">
            <v>1</v>
          </cell>
          <cell r="H835">
            <v>1</v>
          </cell>
          <cell r="I835">
            <v>17</v>
          </cell>
          <cell r="J835">
            <v>2</v>
          </cell>
          <cell r="K835">
            <v>83.934782608695656</v>
          </cell>
          <cell r="L835">
            <v>0</v>
          </cell>
          <cell r="M835">
            <v>6640</v>
          </cell>
          <cell r="N835">
            <v>6756</v>
          </cell>
          <cell r="O835">
            <v>4</v>
          </cell>
          <cell r="P835">
            <v>2</v>
          </cell>
          <cell r="Q835">
            <v>1</v>
          </cell>
          <cell r="R835">
            <v>6</v>
          </cell>
          <cell r="S835">
            <v>50</v>
          </cell>
          <cell r="T835">
            <v>71.739130434782609</v>
          </cell>
          <cell r="U835">
            <v>563</v>
          </cell>
          <cell r="V835">
            <v>143.47826086956522</v>
          </cell>
          <cell r="W835">
            <v>12</v>
          </cell>
          <cell r="X835">
            <v>119</v>
          </cell>
          <cell r="Y835">
            <v>18</v>
          </cell>
          <cell r="Z835">
            <v>0</v>
          </cell>
          <cell r="AA835" t="str">
            <v>9224100.png</v>
          </cell>
          <cell r="AB835">
            <v>10</v>
          </cell>
          <cell r="AC835">
            <v>33</v>
          </cell>
          <cell r="AD835">
            <v>14.272720794067023</v>
          </cell>
        </row>
        <row r="836">
          <cell r="A836">
            <v>9224118</v>
          </cell>
          <cell r="B836" t="str">
            <v>幻影脚第1段</v>
          </cell>
          <cell r="C836" t="str">
            <v>幻影脚第1段</v>
          </cell>
          <cell r="D836">
            <v>2</v>
          </cell>
          <cell r="E836">
            <v>33</v>
          </cell>
          <cell r="F836" t="str">
            <v>第18级，共造成169.3%点伤害</v>
          </cell>
          <cell r="G836">
            <v>1</v>
          </cell>
          <cell r="H836">
            <v>1</v>
          </cell>
          <cell r="I836">
            <v>18</v>
          </cell>
          <cell r="J836">
            <v>2</v>
          </cell>
          <cell r="K836">
            <v>84.652173913043484</v>
          </cell>
          <cell r="L836">
            <v>0</v>
          </cell>
          <cell r="M836">
            <v>6560</v>
          </cell>
          <cell r="N836">
            <v>7812</v>
          </cell>
          <cell r="O836">
            <v>4</v>
          </cell>
          <cell r="P836">
            <v>2</v>
          </cell>
          <cell r="Q836">
            <v>1</v>
          </cell>
          <cell r="R836">
            <v>6</v>
          </cell>
          <cell r="S836">
            <v>50</v>
          </cell>
          <cell r="T836">
            <v>71.739130434782609</v>
          </cell>
          <cell r="U836">
            <v>651</v>
          </cell>
          <cell r="V836">
            <v>143.47826086956522</v>
          </cell>
          <cell r="W836">
            <v>12</v>
          </cell>
          <cell r="X836">
            <v>131</v>
          </cell>
          <cell r="Y836">
            <v>18</v>
          </cell>
          <cell r="Z836">
            <v>5</v>
          </cell>
          <cell r="AA836" t="str">
            <v>9224100.png</v>
          </cell>
          <cell r="AB836">
            <v>10</v>
          </cell>
          <cell r="AC836">
            <v>33</v>
          </cell>
          <cell r="AD836">
            <v>16.592819100533298</v>
          </cell>
        </row>
        <row r="837">
          <cell r="A837">
            <v>9224119</v>
          </cell>
          <cell r="B837" t="str">
            <v>幻影脚第1段</v>
          </cell>
          <cell r="C837" t="str">
            <v>幻影脚第1段</v>
          </cell>
          <cell r="D837">
            <v>2</v>
          </cell>
          <cell r="E837">
            <v>34</v>
          </cell>
          <cell r="F837" t="str">
            <v>第19级，共造成170.7%点伤害</v>
          </cell>
          <cell r="G837">
            <v>1</v>
          </cell>
          <cell r="H837">
            <v>1</v>
          </cell>
          <cell r="I837">
            <v>19</v>
          </cell>
          <cell r="J837">
            <v>2</v>
          </cell>
          <cell r="K837">
            <v>85.369565217391312</v>
          </cell>
          <cell r="L837">
            <v>0</v>
          </cell>
          <cell r="M837">
            <v>6480</v>
          </cell>
          <cell r="N837">
            <v>9048</v>
          </cell>
          <cell r="O837">
            <v>4</v>
          </cell>
          <cell r="P837">
            <v>2</v>
          </cell>
          <cell r="Q837">
            <v>1</v>
          </cell>
          <cell r="R837">
            <v>6</v>
          </cell>
          <cell r="S837">
            <v>50</v>
          </cell>
          <cell r="T837">
            <v>71.739130434782609</v>
          </cell>
          <cell r="U837">
            <v>696</v>
          </cell>
          <cell r="V837">
            <v>143.47826086956522</v>
          </cell>
          <cell r="W837">
            <v>13</v>
          </cell>
          <cell r="X837">
            <v>144</v>
          </cell>
          <cell r="Y837">
            <v>18</v>
          </cell>
          <cell r="Z837">
            <v>6</v>
          </cell>
          <cell r="AA837" t="str">
            <v>9224100.png</v>
          </cell>
          <cell r="AB837">
            <v>10</v>
          </cell>
          <cell r="AC837">
            <v>33</v>
          </cell>
          <cell r="AD837">
            <v>19.281792663550021</v>
          </cell>
        </row>
        <row r="838">
          <cell r="A838">
            <v>9224120</v>
          </cell>
          <cell r="B838" t="str">
            <v>幻影脚第1段</v>
          </cell>
          <cell r="C838" t="str">
            <v>幻影脚第1段</v>
          </cell>
          <cell r="D838">
            <v>2</v>
          </cell>
          <cell r="E838">
            <v>36</v>
          </cell>
          <cell r="F838" t="str">
            <v>第20级，共造成172.2%点伤害</v>
          </cell>
          <cell r="G838">
            <v>1</v>
          </cell>
          <cell r="H838">
            <v>1</v>
          </cell>
          <cell r="I838">
            <v>20</v>
          </cell>
          <cell r="J838">
            <v>2</v>
          </cell>
          <cell r="K838">
            <v>86.086956521739125</v>
          </cell>
          <cell r="L838">
            <v>0</v>
          </cell>
          <cell r="M838">
            <v>6400</v>
          </cell>
          <cell r="N838">
            <v>11074</v>
          </cell>
          <cell r="O838">
            <v>4</v>
          </cell>
          <cell r="P838">
            <v>2</v>
          </cell>
          <cell r="Q838">
            <v>1</v>
          </cell>
          <cell r="R838">
            <v>6</v>
          </cell>
          <cell r="S838">
            <v>50</v>
          </cell>
          <cell r="T838">
            <v>71.739130434782609</v>
          </cell>
          <cell r="U838">
            <v>791</v>
          </cell>
          <cell r="V838">
            <v>143.47826086956522</v>
          </cell>
          <cell r="W838">
            <v>14</v>
          </cell>
          <cell r="X838">
            <v>158</v>
          </cell>
          <cell r="Y838">
            <v>18</v>
          </cell>
          <cell r="Z838">
            <v>6</v>
          </cell>
          <cell r="AA838" t="str">
            <v>9224100.png</v>
          </cell>
          <cell r="AB838">
            <v>10</v>
          </cell>
          <cell r="AC838">
            <v>33</v>
          </cell>
          <cell r="AD838">
            <v>22.397313966611801</v>
          </cell>
        </row>
        <row r="839">
          <cell r="A839">
            <v>9224121</v>
          </cell>
          <cell r="B839" t="str">
            <v>幻影脚第1段</v>
          </cell>
          <cell r="C839" t="str">
            <v>幻影脚第1段</v>
          </cell>
          <cell r="D839">
            <v>2</v>
          </cell>
          <cell r="E839">
            <v>37</v>
          </cell>
          <cell r="F839" t="str">
            <v>第21级，共造成173.6%点伤害</v>
          </cell>
          <cell r="G839">
            <v>1</v>
          </cell>
          <cell r="H839">
            <v>1</v>
          </cell>
          <cell r="I839">
            <v>21</v>
          </cell>
          <cell r="J839">
            <v>2</v>
          </cell>
          <cell r="K839">
            <v>86.804347826086953</v>
          </cell>
          <cell r="L839">
            <v>0</v>
          </cell>
          <cell r="M839">
            <v>6320</v>
          </cell>
          <cell r="N839">
            <v>12615</v>
          </cell>
          <cell r="O839">
            <v>4</v>
          </cell>
          <cell r="P839">
            <v>2</v>
          </cell>
          <cell r="Q839">
            <v>1</v>
          </cell>
          <cell r="R839">
            <v>6</v>
          </cell>
          <cell r="S839">
            <v>50</v>
          </cell>
          <cell r="T839">
            <v>71.739130434782609</v>
          </cell>
          <cell r="U839">
            <v>841</v>
          </cell>
          <cell r="V839">
            <v>143.47826086956522</v>
          </cell>
          <cell r="W839">
            <v>15</v>
          </cell>
          <cell r="X839">
            <v>173</v>
          </cell>
          <cell r="Y839">
            <v>18</v>
          </cell>
          <cell r="Z839">
            <v>6</v>
          </cell>
          <cell r="AA839" t="str">
            <v>9224100.png</v>
          </cell>
          <cell r="AB839">
            <v>10</v>
          </cell>
          <cell r="AC839">
            <v>33</v>
          </cell>
          <cell r="AD839">
            <v>26.005954739705096</v>
          </cell>
        </row>
        <row r="840">
          <cell r="A840">
            <v>9224122</v>
          </cell>
          <cell r="B840" t="str">
            <v>幻影脚第1段</v>
          </cell>
          <cell r="C840" t="str">
            <v>幻影脚第1段</v>
          </cell>
          <cell r="D840">
            <v>2</v>
          </cell>
          <cell r="E840">
            <v>39</v>
          </cell>
          <cell r="F840" t="str">
            <v>第22级，共造成175%点伤害</v>
          </cell>
          <cell r="G840">
            <v>1</v>
          </cell>
          <cell r="H840">
            <v>1</v>
          </cell>
          <cell r="I840">
            <v>22</v>
          </cell>
          <cell r="J840">
            <v>2</v>
          </cell>
          <cell r="K840">
            <v>87.521739130434781</v>
          </cell>
          <cell r="L840">
            <v>0</v>
          </cell>
          <cell r="M840">
            <v>6240</v>
          </cell>
          <cell r="N840">
            <v>15104</v>
          </cell>
          <cell r="O840">
            <v>4</v>
          </cell>
          <cell r="P840">
            <v>2</v>
          </cell>
          <cell r="Q840">
            <v>1</v>
          </cell>
          <cell r="R840">
            <v>6</v>
          </cell>
          <cell r="S840">
            <v>50</v>
          </cell>
          <cell r="T840">
            <v>71.739130434782609</v>
          </cell>
          <cell r="U840">
            <v>944</v>
          </cell>
          <cell r="V840">
            <v>143.47826086956522</v>
          </cell>
          <cell r="W840">
            <v>16</v>
          </cell>
          <cell r="X840">
            <v>189</v>
          </cell>
          <cell r="Y840">
            <v>18</v>
          </cell>
          <cell r="Z840">
            <v>7</v>
          </cell>
          <cell r="AA840" t="str">
            <v>9224100.png</v>
          </cell>
          <cell r="AB840">
            <v>10</v>
          </cell>
          <cell r="AC840">
            <v>33</v>
          </cell>
          <cell r="AD840">
            <v>30.18454473848815</v>
          </cell>
        </row>
        <row r="841">
          <cell r="A841">
            <v>9224123</v>
          </cell>
          <cell r="B841" t="str">
            <v>幻影脚第1段</v>
          </cell>
          <cell r="C841" t="str">
            <v>幻影脚第1段</v>
          </cell>
          <cell r="D841">
            <v>2</v>
          </cell>
          <cell r="E841">
            <v>40</v>
          </cell>
          <cell r="F841" t="str">
            <v>第23级，共造成176.5%点伤害</v>
          </cell>
          <cell r="G841">
            <v>1</v>
          </cell>
          <cell r="H841">
            <v>1</v>
          </cell>
          <cell r="I841">
            <v>23</v>
          </cell>
          <cell r="J841">
            <v>2</v>
          </cell>
          <cell r="K841">
            <v>88.239130434782609</v>
          </cell>
          <cell r="L841">
            <v>0</v>
          </cell>
          <cell r="M841">
            <v>6160</v>
          </cell>
          <cell r="N841">
            <v>16966</v>
          </cell>
          <cell r="O841">
            <v>4</v>
          </cell>
          <cell r="P841">
            <v>2</v>
          </cell>
          <cell r="Q841">
            <v>1</v>
          </cell>
          <cell r="R841">
            <v>6</v>
          </cell>
          <cell r="S841">
            <v>50</v>
          </cell>
          <cell r="T841">
            <v>71.739130434782609</v>
          </cell>
          <cell r="U841">
            <v>998</v>
          </cell>
          <cell r="V841">
            <v>143.47826086956522</v>
          </cell>
          <cell r="W841">
            <v>17</v>
          </cell>
          <cell r="X841">
            <v>206</v>
          </cell>
          <cell r="Y841">
            <v>18</v>
          </cell>
          <cell r="Z841">
            <v>7</v>
          </cell>
          <cell r="AA841" t="str">
            <v>9224100.png</v>
          </cell>
          <cell r="AB841">
            <v>10</v>
          </cell>
          <cell r="AC841">
            <v>33</v>
          </cell>
          <cell r="AD841">
            <v>35.021736194394776</v>
          </cell>
        </row>
        <row r="842">
          <cell r="A842">
            <v>9224124</v>
          </cell>
          <cell r="B842" t="str">
            <v>幻影脚第1段</v>
          </cell>
          <cell r="C842" t="str">
            <v>幻影脚第1段</v>
          </cell>
          <cell r="D842">
            <v>2</v>
          </cell>
          <cell r="E842">
            <v>42</v>
          </cell>
          <cell r="F842" t="str">
            <v>第24级，共造成177.9%点伤害</v>
          </cell>
          <cell r="G842">
            <v>1</v>
          </cell>
          <cell r="H842">
            <v>1</v>
          </cell>
          <cell r="I842">
            <v>24</v>
          </cell>
          <cell r="J842">
            <v>2</v>
          </cell>
          <cell r="K842">
            <v>88.956521739130437</v>
          </cell>
          <cell r="L842">
            <v>0</v>
          </cell>
          <cell r="M842">
            <v>6080</v>
          </cell>
          <cell r="N842">
            <v>19980</v>
          </cell>
          <cell r="O842">
            <v>4</v>
          </cell>
          <cell r="P842">
            <v>2</v>
          </cell>
          <cell r="Q842">
            <v>1</v>
          </cell>
          <cell r="R842">
            <v>6</v>
          </cell>
          <cell r="S842">
            <v>50</v>
          </cell>
          <cell r="T842">
            <v>71.739130434782609</v>
          </cell>
          <cell r="U842">
            <v>1110</v>
          </cell>
          <cell r="V842">
            <v>143.47826086956522</v>
          </cell>
          <cell r="W842">
            <v>18</v>
          </cell>
          <cell r="X842">
            <v>224</v>
          </cell>
          <cell r="Y842">
            <v>18</v>
          </cell>
          <cell r="Z842">
            <v>8</v>
          </cell>
          <cell r="AA842" t="str">
            <v>9224100.png</v>
          </cell>
          <cell r="AB842">
            <v>10</v>
          </cell>
          <cell r="AC842">
            <v>33</v>
          </cell>
          <cell r="AD842">
            <v>40.61980484160442</v>
          </cell>
        </row>
        <row r="843">
          <cell r="A843">
            <v>9224125</v>
          </cell>
          <cell r="B843" t="str">
            <v>幻影脚第1段</v>
          </cell>
          <cell r="C843" t="str">
            <v>幻影脚第1段</v>
          </cell>
          <cell r="D843">
            <v>2</v>
          </cell>
          <cell r="E843">
            <v>43</v>
          </cell>
          <cell r="F843" t="str">
            <v>第25级，共造成179.3%点伤害</v>
          </cell>
          <cell r="G843">
            <v>1</v>
          </cell>
          <cell r="H843">
            <v>1</v>
          </cell>
          <cell r="I843">
            <v>25</v>
          </cell>
          <cell r="J843">
            <v>2</v>
          </cell>
          <cell r="K843">
            <v>89.673913043478265</v>
          </cell>
          <cell r="L843">
            <v>0</v>
          </cell>
          <cell r="M843">
            <v>6000</v>
          </cell>
          <cell r="N843">
            <v>23340</v>
          </cell>
          <cell r="O843">
            <v>4</v>
          </cell>
          <cell r="P843">
            <v>2</v>
          </cell>
          <cell r="Q843">
            <v>1</v>
          </cell>
          <cell r="R843">
            <v>6</v>
          </cell>
          <cell r="S843">
            <v>50</v>
          </cell>
          <cell r="T843">
            <v>71.739130434782609</v>
          </cell>
          <cell r="U843">
            <v>1167</v>
          </cell>
          <cell r="V843">
            <v>143.47826086956522</v>
          </cell>
          <cell r="W843">
            <v>20</v>
          </cell>
          <cell r="X843">
            <v>244</v>
          </cell>
          <cell r="Y843">
            <v>18</v>
          </cell>
          <cell r="Z843">
            <v>8</v>
          </cell>
          <cell r="AA843" t="str">
            <v>9224100.png</v>
          </cell>
          <cell r="AB843">
            <v>10</v>
          </cell>
          <cell r="AC843">
            <v>33</v>
          </cell>
          <cell r="AD843">
            <v>47.096723042470856</v>
          </cell>
        </row>
        <row r="844">
          <cell r="A844">
            <v>9224126</v>
          </cell>
          <cell r="B844" t="str">
            <v>幻影脚第1段</v>
          </cell>
          <cell r="C844" t="str">
            <v>幻影脚第1段</v>
          </cell>
          <cell r="D844">
            <v>2</v>
          </cell>
          <cell r="E844">
            <v>44</v>
          </cell>
          <cell r="F844" t="str">
            <v>第26级，共造成180.8%点伤害</v>
          </cell>
          <cell r="G844">
            <v>1</v>
          </cell>
          <cell r="H844">
            <v>1</v>
          </cell>
          <cell r="I844">
            <v>26</v>
          </cell>
          <cell r="J844">
            <v>2</v>
          </cell>
          <cell r="K844">
            <v>90.391304347826093</v>
          </cell>
          <cell r="L844">
            <v>0</v>
          </cell>
          <cell r="M844">
            <v>5920</v>
          </cell>
          <cell r="N844">
            <v>25746</v>
          </cell>
          <cell r="O844">
            <v>4</v>
          </cell>
          <cell r="P844">
            <v>2</v>
          </cell>
          <cell r="Q844">
            <v>1</v>
          </cell>
          <cell r="R844">
            <v>6</v>
          </cell>
          <cell r="S844">
            <v>50</v>
          </cell>
          <cell r="T844">
            <v>71.739130434782609</v>
          </cell>
          <cell r="U844">
            <v>1226</v>
          </cell>
          <cell r="V844">
            <v>143.47826086956522</v>
          </cell>
          <cell r="W844">
            <v>21</v>
          </cell>
          <cell r="X844">
            <v>265</v>
          </cell>
          <cell r="Y844">
            <v>18</v>
          </cell>
          <cell r="Z844">
            <v>9</v>
          </cell>
          <cell r="AA844" t="str">
            <v>9224100.png</v>
          </cell>
          <cell r="AB844">
            <v>10</v>
          </cell>
          <cell r="AC844">
            <v>33</v>
          </cell>
          <cell r="AD844">
            <v>54.588545834333843</v>
          </cell>
        </row>
        <row r="845">
          <cell r="A845">
            <v>9224127</v>
          </cell>
          <cell r="B845" t="str">
            <v>幻影脚第1段</v>
          </cell>
          <cell r="C845" t="str">
            <v>幻影脚第1段</v>
          </cell>
          <cell r="D845">
            <v>2</v>
          </cell>
          <cell r="E845">
            <v>46</v>
          </cell>
          <cell r="F845" t="str">
            <v>第27级，共造成182.2%点伤害</v>
          </cell>
          <cell r="G845">
            <v>1</v>
          </cell>
          <cell r="H845">
            <v>1</v>
          </cell>
          <cell r="I845">
            <v>27</v>
          </cell>
          <cell r="J845">
            <v>2</v>
          </cell>
          <cell r="K845">
            <v>91.108695652173907</v>
          </cell>
          <cell r="L845">
            <v>0</v>
          </cell>
          <cell r="M845">
            <v>5840</v>
          </cell>
          <cell r="N845">
            <v>29678</v>
          </cell>
          <cell r="O845">
            <v>4</v>
          </cell>
          <cell r="P845">
            <v>2</v>
          </cell>
          <cell r="Q845">
            <v>1</v>
          </cell>
          <cell r="R845">
            <v>6</v>
          </cell>
          <cell r="S845">
            <v>50</v>
          </cell>
          <cell r="T845">
            <v>71.739130434782609</v>
          </cell>
          <cell r="U845">
            <v>1349</v>
          </cell>
          <cell r="V845">
            <v>143.47826086956522</v>
          </cell>
          <cell r="W845">
            <v>22</v>
          </cell>
          <cell r="X845">
            <v>287</v>
          </cell>
          <cell r="Y845">
            <v>18</v>
          </cell>
          <cell r="Z845">
            <v>9</v>
          </cell>
          <cell r="AA845" t="str">
            <v>9224100.png</v>
          </cell>
          <cell r="AB845">
            <v>10</v>
          </cell>
          <cell r="AC845">
            <v>33</v>
          </cell>
          <cell r="AD845">
            <v>63.25215680904472</v>
          </cell>
        </row>
        <row r="846">
          <cell r="A846">
            <v>9224128</v>
          </cell>
          <cell r="B846" t="str">
            <v>幻影脚第1段</v>
          </cell>
          <cell r="C846" t="str">
            <v>幻影脚第1段</v>
          </cell>
          <cell r="D846">
            <v>2</v>
          </cell>
          <cell r="E846">
            <v>47</v>
          </cell>
          <cell r="F846" t="str">
            <v>第28级，共造成183.7%点伤害</v>
          </cell>
          <cell r="G846">
            <v>1</v>
          </cell>
          <cell r="H846">
            <v>1</v>
          </cell>
          <cell r="I846">
            <v>28</v>
          </cell>
          <cell r="J846">
            <v>2</v>
          </cell>
          <cell r="K846">
            <v>91.826086956521735</v>
          </cell>
          <cell r="L846">
            <v>0</v>
          </cell>
          <cell r="M846">
            <v>5760</v>
          </cell>
          <cell r="N846">
            <v>33888</v>
          </cell>
          <cell r="O846">
            <v>4</v>
          </cell>
          <cell r="P846">
            <v>2</v>
          </cell>
          <cell r="Q846">
            <v>1</v>
          </cell>
          <cell r="R846">
            <v>6</v>
          </cell>
          <cell r="S846">
            <v>50</v>
          </cell>
          <cell r="T846">
            <v>71.739130434782609</v>
          </cell>
          <cell r="U846">
            <v>1412</v>
          </cell>
          <cell r="V846">
            <v>143.47826086956522</v>
          </cell>
          <cell r="W846">
            <v>24</v>
          </cell>
          <cell r="X846">
            <v>311</v>
          </cell>
          <cell r="Y846">
            <v>18</v>
          </cell>
          <cell r="Z846">
            <v>10</v>
          </cell>
          <cell r="AA846" t="str">
            <v>9224100.png</v>
          </cell>
          <cell r="AB846">
            <v>10</v>
          </cell>
          <cell r="AC846">
            <v>33</v>
          </cell>
          <cell r="AD846">
            <v>73.268427728345017</v>
          </cell>
        </row>
        <row r="847">
          <cell r="A847">
            <v>9224129</v>
          </cell>
          <cell r="B847" t="str">
            <v>幻影脚第1段</v>
          </cell>
          <cell r="C847" t="str">
            <v>幻影脚第1段</v>
          </cell>
          <cell r="D847">
            <v>2</v>
          </cell>
          <cell r="E847">
            <v>49</v>
          </cell>
          <cell r="F847" t="str">
            <v>第29级，共造成185.1%点伤害</v>
          </cell>
          <cell r="G847">
            <v>1</v>
          </cell>
          <cell r="H847">
            <v>1</v>
          </cell>
          <cell r="I847">
            <v>29</v>
          </cell>
          <cell r="J847">
            <v>2</v>
          </cell>
          <cell r="K847">
            <v>92.543478260869563</v>
          </cell>
          <cell r="L847">
            <v>0</v>
          </cell>
          <cell r="M847">
            <v>5680</v>
          </cell>
          <cell r="N847">
            <v>40118</v>
          </cell>
          <cell r="O847">
            <v>4</v>
          </cell>
          <cell r="P847">
            <v>2</v>
          </cell>
          <cell r="Q847">
            <v>1</v>
          </cell>
          <cell r="R847">
            <v>6</v>
          </cell>
          <cell r="S847">
            <v>50</v>
          </cell>
          <cell r="T847">
            <v>71.739130434782609</v>
          </cell>
          <cell r="U847">
            <v>1543</v>
          </cell>
          <cell r="V847">
            <v>143.47826086956522</v>
          </cell>
          <cell r="W847">
            <v>26</v>
          </cell>
          <cell r="X847">
            <v>337</v>
          </cell>
          <cell r="Y847">
            <v>18</v>
          </cell>
          <cell r="Z847">
            <v>11</v>
          </cell>
          <cell r="AA847" t="str">
            <v>9224100.png</v>
          </cell>
          <cell r="AB847">
            <v>10</v>
          </cell>
          <cell r="AC847">
            <v>33</v>
          </cell>
          <cell r="AD847">
            <v>84.845853806897054</v>
          </cell>
        </row>
        <row r="848">
          <cell r="A848">
            <v>9224130</v>
          </cell>
          <cell r="B848" t="str">
            <v>幻影脚第1段</v>
          </cell>
          <cell r="C848" t="str">
            <v>幻影脚第1段</v>
          </cell>
          <cell r="D848">
            <v>2</v>
          </cell>
          <cell r="E848">
            <v>50</v>
          </cell>
          <cell r="F848" t="str">
            <v>第30级，共造成186.5%点伤害</v>
          </cell>
          <cell r="G848">
            <v>1</v>
          </cell>
          <cell r="H848">
            <v>1</v>
          </cell>
          <cell r="I848">
            <v>30</v>
          </cell>
          <cell r="J848">
            <v>2</v>
          </cell>
          <cell r="K848">
            <v>93.260869565217391</v>
          </cell>
          <cell r="L848">
            <v>0</v>
          </cell>
          <cell r="M848">
            <v>5600</v>
          </cell>
          <cell r="N848">
            <v>45080</v>
          </cell>
          <cell r="O848">
            <v>4</v>
          </cell>
          <cell r="P848">
            <v>2</v>
          </cell>
          <cell r="Q848">
            <v>1</v>
          </cell>
          <cell r="R848">
            <v>6</v>
          </cell>
          <cell r="S848">
            <v>50</v>
          </cell>
          <cell r="T848">
            <v>71.739130434782609</v>
          </cell>
          <cell r="U848">
            <v>1610</v>
          </cell>
          <cell r="V848">
            <v>143.47826086956522</v>
          </cell>
          <cell r="W848">
            <v>28</v>
          </cell>
          <cell r="X848">
            <v>365</v>
          </cell>
          <cell r="Y848">
            <v>18</v>
          </cell>
          <cell r="Z848">
            <v>12</v>
          </cell>
          <cell r="AA848" t="str">
            <v>9224100.png</v>
          </cell>
          <cell r="AB848">
            <v>10</v>
          </cell>
          <cell r="AC848">
            <v>33</v>
          </cell>
          <cell r="AD848">
            <v>98.224735813368468</v>
          </cell>
        </row>
        <row r="849">
          <cell r="A849">
            <v>9224131</v>
          </cell>
          <cell r="B849" t="str">
            <v>幻影脚第1段</v>
          </cell>
          <cell r="C849" t="str">
            <v>幻影脚第1段</v>
          </cell>
          <cell r="D849">
            <v>2</v>
          </cell>
          <cell r="E849">
            <v>52</v>
          </cell>
          <cell r="F849" t="str">
            <v>第31级，共造成188%点伤害</v>
          </cell>
          <cell r="G849">
            <v>1</v>
          </cell>
          <cell r="H849">
            <v>1</v>
          </cell>
          <cell r="I849">
            <v>31</v>
          </cell>
          <cell r="J849">
            <v>2</v>
          </cell>
          <cell r="K849">
            <v>93.978260869565219</v>
          </cell>
          <cell r="L849">
            <v>0</v>
          </cell>
          <cell r="M849">
            <v>5520</v>
          </cell>
          <cell r="N849">
            <v>50721</v>
          </cell>
          <cell r="O849">
            <v>4</v>
          </cell>
          <cell r="P849">
            <v>2</v>
          </cell>
          <cell r="Q849">
            <v>1</v>
          </cell>
          <cell r="R849">
            <v>6</v>
          </cell>
          <cell r="S849">
            <v>50</v>
          </cell>
          <cell r="T849">
            <v>71.739130434782609</v>
          </cell>
          <cell r="U849">
            <v>1749</v>
          </cell>
          <cell r="V849">
            <v>143.47826086956522</v>
          </cell>
          <cell r="W849">
            <v>29</v>
          </cell>
          <cell r="X849">
            <v>394</v>
          </cell>
          <cell r="Y849">
            <v>18</v>
          </cell>
          <cell r="Z849">
            <v>12</v>
          </cell>
          <cell r="AA849" t="str">
            <v>9224100.png</v>
          </cell>
          <cell r="AB849">
            <v>10</v>
          </cell>
          <cell r="AC849">
            <v>33</v>
          </cell>
          <cell r="AD849">
            <v>113.68199072411728</v>
          </cell>
        </row>
        <row r="850">
          <cell r="A850">
            <v>9224132</v>
          </cell>
          <cell r="B850" t="str">
            <v>幻影脚第1段</v>
          </cell>
          <cell r="C850" t="str">
            <v>幻影脚第1段</v>
          </cell>
          <cell r="D850">
            <v>2</v>
          </cell>
          <cell r="E850">
            <v>53</v>
          </cell>
          <cell r="F850" t="str">
            <v>第32级，共造成189.4%点伤害</v>
          </cell>
          <cell r="G850">
            <v>1</v>
          </cell>
          <cell r="H850">
            <v>1</v>
          </cell>
          <cell r="I850">
            <v>32</v>
          </cell>
          <cell r="J850">
            <v>2</v>
          </cell>
          <cell r="K850">
            <v>94.695652173913047</v>
          </cell>
          <cell r="L850">
            <v>0</v>
          </cell>
          <cell r="M850">
            <v>5440</v>
          </cell>
          <cell r="N850">
            <v>56420</v>
          </cell>
          <cell r="O850">
            <v>4</v>
          </cell>
          <cell r="P850">
            <v>2</v>
          </cell>
          <cell r="Q850">
            <v>1</v>
          </cell>
          <cell r="R850">
            <v>6</v>
          </cell>
          <cell r="S850">
            <v>50</v>
          </cell>
          <cell r="T850">
            <v>71.739130434782609</v>
          </cell>
          <cell r="U850">
            <v>1820</v>
          </cell>
          <cell r="V850">
            <v>143.47826086956522</v>
          </cell>
          <cell r="W850">
            <v>31</v>
          </cell>
          <cell r="X850">
            <v>425</v>
          </cell>
          <cell r="Y850">
            <v>18</v>
          </cell>
          <cell r="Z850">
            <v>13</v>
          </cell>
          <cell r="AA850" t="str">
            <v>9224100.png</v>
          </cell>
          <cell r="AB850">
            <v>10</v>
          </cell>
          <cell r="AC850">
            <v>33</v>
          </cell>
          <cell r="AD850">
            <v>131.53668481513523</v>
          </cell>
        </row>
        <row r="851">
          <cell r="A851">
            <v>9224133</v>
          </cell>
          <cell r="B851" t="str">
            <v>幻影脚第1段</v>
          </cell>
          <cell r="C851" t="str">
            <v>幻影脚第1段</v>
          </cell>
          <cell r="D851">
            <v>2</v>
          </cell>
          <cell r="E851">
            <v>55</v>
          </cell>
          <cell r="F851" t="str">
            <v>第33级，共造成190.8%点伤害</v>
          </cell>
          <cell r="G851">
            <v>1</v>
          </cell>
          <cell r="H851">
            <v>1</v>
          </cell>
          <cell r="I851">
            <v>33</v>
          </cell>
          <cell r="J851">
            <v>2</v>
          </cell>
          <cell r="K851">
            <v>95.413043478260875</v>
          </cell>
          <cell r="L851">
            <v>0</v>
          </cell>
          <cell r="M851">
            <v>5360</v>
          </cell>
          <cell r="N851">
            <v>66878</v>
          </cell>
          <cell r="O851">
            <v>4</v>
          </cell>
          <cell r="P851">
            <v>2</v>
          </cell>
          <cell r="Q851">
            <v>1</v>
          </cell>
          <cell r="R851">
            <v>6</v>
          </cell>
          <cell r="S851">
            <v>50</v>
          </cell>
          <cell r="T851">
            <v>71.739130434782609</v>
          </cell>
          <cell r="U851">
            <v>1967</v>
          </cell>
          <cell r="V851">
            <v>143.47826086956522</v>
          </cell>
          <cell r="W851">
            <v>34</v>
          </cell>
          <cell r="X851">
            <v>459</v>
          </cell>
          <cell r="Y851">
            <v>18</v>
          </cell>
          <cell r="Z851">
            <v>14</v>
          </cell>
          <cell r="AA851" t="str">
            <v>9224100.png</v>
          </cell>
          <cell r="AB851">
            <v>10</v>
          </cell>
          <cell r="AC851">
            <v>33</v>
          </cell>
          <cell r="AD851">
            <v>152.15639702700037</v>
          </cell>
        </row>
        <row r="852">
          <cell r="A852">
            <v>9224134</v>
          </cell>
          <cell r="B852" t="str">
            <v>幻影脚第1段</v>
          </cell>
          <cell r="C852" t="str">
            <v>幻影脚第1段</v>
          </cell>
          <cell r="D852">
            <v>2</v>
          </cell>
          <cell r="E852">
            <v>56</v>
          </cell>
          <cell r="F852" t="str">
            <v>第34级，共造成192.3%点伤害</v>
          </cell>
          <cell r="G852">
            <v>1</v>
          </cell>
          <cell r="H852">
            <v>1</v>
          </cell>
          <cell r="I852">
            <v>34</v>
          </cell>
          <cell r="J852">
            <v>2</v>
          </cell>
          <cell r="K852">
            <v>96.130434782608688</v>
          </cell>
          <cell r="L852">
            <v>0</v>
          </cell>
          <cell r="M852">
            <v>5280</v>
          </cell>
          <cell r="N852">
            <v>73512</v>
          </cell>
          <cell r="O852">
            <v>4</v>
          </cell>
          <cell r="P852">
            <v>2</v>
          </cell>
          <cell r="Q852">
            <v>1</v>
          </cell>
          <cell r="R852">
            <v>6</v>
          </cell>
          <cell r="S852">
            <v>50</v>
          </cell>
          <cell r="T852">
            <v>71.739130434782609</v>
          </cell>
          <cell r="U852">
            <v>2042</v>
          </cell>
          <cell r="V852">
            <v>143.47826086956522</v>
          </cell>
          <cell r="W852">
            <v>36</v>
          </cell>
          <cell r="X852">
            <v>495</v>
          </cell>
          <cell r="Y852">
            <v>18</v>
          </cell>
          <cell r="Z852">
            <v>15</v>
          </cell>
          <cell r="AA852" t="str">
            <v>9224100.png</v>
          </cell>
          <cell r="AB852">
            <v>10</v>
          </cell>
          <cell r="AC852">
            <v>33</v>
          </cell>
          <cell r="AD852">
            <v>175.9645364496177</v>
          </cell>
        </row>
        <row r="853">
          <cell r="A853">
            <v>9224135</v>
          </cell>
          <cell r="B853" t="str">
            <v>幻影脚第1段</v>
          </cell>
          <cell r="C853" t="str">
            <v>幻影脚第1段</v>
          </cell>
          <cell r="D853">
            <v>2</v>
          </cell>
          <cell r="E853">
            <v>58</v>
          </cell>
          <cell r="F853" t="str">
            <v>第35级，共造成193.7%点伤害</v>
          </cell>
          <cell r="G853">
            <v>1</v>
          </cell>
          <cell r="H853">
            <v>1</v>
          </cell>
          <cell r="I853">
            <v>35</v>
          </cell>
          <cell r="J853">
            <v>2</v>
          </cell>
          <cell r="K853">
            <v>96.847826086956516</v>
          </cell>
          <cell r="L853">
            <v>0</v>
          </cell>
          <cell r="M853">
            <v>5200</v>
          </cell>
          <cell r="N853">
            <v>83524</v>
          </cell>
          <cell r="O853">
            <v>4</v>
          </cell>
          <cell r="P853">
            <v>2</v>
          </cell>
          <cell r="Q853">
            <v>1</v>
          </cell>
          <cell r="R853">
            <v>6</v>
          </cell>
          <cell r="S853">
            <v>50</v>
          </cell>
          <cell r="T853">
            <v>71.739130434782609</v>
          </cell>
          <cell r="U853">
            <v>2198</v>
          </cell>
          <cell r="V853">
            <v>143.47826086956522</v>
          </cell>
          <cell r="W853">
            <v>38</v>
          </cell>
          <cell r="X853">
            <v>533</v>
          </cell>
          <cell r="Y853">
            <v>18</v>
          </cell>
          <cell r="Z853">
            <v>16</v>
          </cell>
          <cell r="AA853" t="str">
            <v>9224100.png</v>
          </cell>
          <cell r="AB853">
            <v>10</v>
          </cell>
          <cell r="AC853">
            <v>33</v>
          </cell>
          <cell r="AD853">
            <v>203.44875615234804</v>
          </cell>
        </row>
        <row r="854">
          <cell r="A854">
            <v>9224136</v>
          </cell>
          <cell r="B854" t="str">
            <v>幻影脚第1段</v>
          </cell>
          <cell r="C854" t="str">
            <v>幻影脚第1段</v>
          </cell>
          <cell r="D854">
            <v>2</v>
          </cell>
          <cell r="E854">
            <v>59</v>
          </cell>
          <cell r="F854" t="str">
            <v>第36级，共造成195.1%点伤害</v>
          </cell>
          <cell r="G854">
            <v>1</v>
          </cell>
          <cell r="H854">
            <v>1</v>
          </cell>
          <cell r="I854">
            <v>36</v>
          </cell>
          <cell r="J854">
            <v>2</v>
          </cell>
          <cell r="K854">
            <v>97.565217391304344</v>
          </cell>
          <cell r="L854">
            <v>0</v>
          </cell>
          <cell r="M854">
            <v>5120</v>
          </cell>
          <cell r="N854">
            <v>93357</v>
          </cell>
          <cell r="O854">
            <v>4</v>
          </cell>
          <cell r="P854">
            <v>2</v>
          </cell>
          <cell r="Q854">
            <v>1</v>
          </cell>
          <cell r="R854">
            <v>6</v>
          </cell>
          <cell r="S854">
            <v>50</v>
          </cell>
          <cell r="T854">
            <v>71.739130434782609</v>
          </cell>
          <cell r="U854">
            <v>2277</v>
          </cell>
          <cell r="V854">
            <v>143.47826086956522</v>
          </cell>
          <cell r="W854">
            <v>41</v>
          </cell>
          <cell r="X854">
            <v>574</v>
          </cell>
          <cell r="Y854">
            <v>18</v>
          </cell>
          <cell r="Z854">
            <v>17</v>
          </cell>
          <cell r="AA854" t="str">
            <v>9224100.png</v>
          </cell>
          <cell r="AB854">
            <v>10</v>
          </cell>
          <cell r="AC854">
            <v>33</v>
          </cell>
          <cell r="AD854">
            <v>235.17062667918475</v>
          </cell>
        </row>
        <row r="855">
          <cell r="A855">
            <v>9224137</v>
          </cell>
          <cell r="B855" t="str">
            <v>幻影脚第1段</v>
          </cell>
          <cell r="C855" t="str">
            <v>幻影脚第1段</v>
          </cell>
          <cell r="D855">
            <v>2</v>
          </cell>
          <cell r="E855">
            <v>61</v>
          </cell>
          <cell r="F855" t="str">
            <v>第37级，共造成196.6%点伤害</v>
          </cell>
          <cell r="G855">
            <v>1</v>
          </cell>
          <cell r="H855">
            <v>1</v>
          </cell>
          <cell r="I855">
            <v>37</v>
          </cell>
          <cell r="J855">
            <v>2</v>
          </cell>
          <cell r="K855">
            <v>98.282608695652172</v>
          </cell>
          <cell r="L855">
            <v>0</v>
          </cell>
          <cell r="M855">
            <v>5040</v>
          </cell>
          <cell r="N855">
            <v>107360</v>
          </cell>
          <cell r="O855">
            <v>4</v>
          </cell>
          <cell r="P855">
            <v>2</v>
          </cell>
          <cell r="Q855">
            <v>1</v>
          </cell>
          <cell r="R855">
            <v>6</v>
          </cell>
          <cell r="S855">
            <v>50</v>
          </cell>
          <cell r="T855">
            <v>71.739130434782609</v>
          </cell>
          <cell r="U855">
            <v>2440</v>
          </cell>
          <cell r="V855">
            <v>143.47826086956522</v>
          </cell>
          <cell r="W855">
            <v>44</v>
          </cell>
          <cell r="X855">
            <v>618</v>
          </cell>
          <cell r="Y855">
            <v>18</v>
          </cell>
          <cell r="Z855">
            <v>18</v>
          </cell>
          <cell r="AA855" t="str">
            <v>9224100.png</v>
          </cell>
          <cell r="AB855">
            <v>10</v>
          </cell>
          <cell r="AC855">
            <v>33</v>
          </cell>
          <cell r="AD855">
            <v>271.77675673750724</v>
          </cell>
        </row>
        <row r="856">
          <cell r="A856">
            <v>9224138</v>
          </cell>
          <cell r="B856" t="str">
            <v>幻影脚第1段</v>
          </cell>
          <cell r="C856" t="str">
            <v>幻影脚第1段</v>
          </cell>
          <cell r="D856">
            <v>2</v>
          </cell>
          <cell r="E856">
            <v>62</v>
          </cell>
          <cell r="F856" t="str">
            <v>第38级，共造成198%点伤害</v>
          </cell>
          <cell r="G856">
            <v>1</v>
          </cell>
          <cell r="H856">
            <v>1</v>
          </cell>
          <cell r="I856">
            <v>38</v>
          </cell>
          <cell r="J856">
            <v>2</v>
          </cell>
          <cell r="K856">
            <v>99</v>
          </cell>
          <cell r="L856">
            <v>0</v>
          </cell>
          <cell r="M856">
            <v>4960</v>
          </cell>
          <cell r="N856">
            <v>118628</v>
          </cell>
          <cell r="O856">
            <v>4</v>
          </cell>
          <cell r="P856">
            <v>2</v>
          </cell>
          <cell r="Q856">
            <v>1</v>
          </cell>
          <cell r="R856">
            <v>6</v>
          </cell>
          <cell r="S856">
            <v>50</v>
          </cell>
          <cell r="T856">
            <v>71.739130434782609</v>
          </cell>
          <cell r="U856">
            <v>2524</v>
          </cell>
          <cell r="V856">
            <v>143.47826086956522</v>
          </cell>
          <cell r="W856">
            <v>47</v>
          </cell>
          <cell r="X856">
            <v>665</v>
          </cell>
          <cell r="Y856">
            <v>18</v>
          </cell>
          <cell r="Z856">
            <v>19</v>
          </cell>
          <cell r="AA856" t="str">
            <v>9224100.png</v>
          </cell>
          <cell r="AB856">
            <v>10</v>
          </cell>
          <cell r="AC856">
            <v>33</v>
          </cell>
          <cell r="AD856">
            <v>314.01157639078895</v>
          </cell>
        </row>
        <row r="857">
          <cell r="A857">
            <v>9224139</v>
          </cell>
          <cell r="B857" t="str">
            <v>幻影脚第1段</v>
          </cell>
          <cell r="C857" t="str">
            <v>幻影脚第1段</v>
          </cell>
          <cell r="D857">
            <v>2</v>
          </cell>
          <cell r="E857">
            <v>64</v>
          </cell>
          <cell r="F857" t="str">
            <v>第39级，共造成199.4%点伤害</v>
          </cell>
          <cell r="G857">
            <v>1</v>
          </cell>
          <cell r="H857">
            <v>1</v>
          </cell>
          <cell r="I857">
            <v>39</v>
          </cell>
          <cell r="J857">
            <v>2</v>
          </cell>
          <cell r="K857">
            <v>99.717391304347828</v>
          </cell>
          <cell r="L857">
            <v>0</v>
          </cell>
          <cell r="M857">
            <v>4880</v>
          </cell>
          <cell r="N857">
            <v>134750</v>
          </cell>
          <cell r="O857">
            <v>4</v>
          </cell>
          <cell r="P857">
            <v>2</v>
          </cell>
          <cell r="Q857">
            <v>1</v>
          </cell>
          <cell r="R857">
            <v>6</v>
          </cell>
          <cell r="S857">
            <v>50</v>
          </cell>
          <cell r="T857">
            <v>71.739130434782609</v>
          </cell>
          <cell r="U857">
            <v>2695</v>
          </cell>
          <cell r="V857">
            <v>143.47826086956522</v>
          </cell>
          <cell r="W857">
            <v>50</v>
          </cell>
          <cell r="X857">
            <v>715</v>
          </cell>
          <cell r="Y857">
            <v>18</v>
          </cell>
          <cell r="Z857">
            <v>20</v>
          </cell>
          <cell r="AA857" t="str">
            <v>9224100.png</v>
          </cell>
          <cell r="AB857">
            <v>10</v>
          </cell>
          <cell r="AC857">
            <v>33</v>
          </cell>
          <cell r="AD857">
            <v>362.73202994579259</v>
          </cell>
        </row>
        <row r="858">
          <cell r="A858">
            <v>9224140</v>
          </cell>
          <cell r="B858" t="str">
            <v>幻影脚第1段</v>
          </cell>
          <cell r="C858" t="str">
            <v>幻影脚第1段</v>
          </cell>
          <cell r="D858">
            <v>2</v>
          </cell>
          <cell r="E858">
            <v>65</v>
          </cell>
          <cell r="F858" t="str">
            <v>第40级，共造成200.9%点伤害</v>
          </cell>
          <cell r="G858">
            <v>1</v>
          </cell>
          <cell r="H858">
            <v>1</v>
          </cell>
          <cell r="I858">
            <v>40</v>
          </cell>
          <cell r="J858">
            <v>2</v>
          </cell>
          <cell r="K858">
            <v>100.43478260869566</v>
          </cell>
          <cell r="L858">
            <v>0</v>
          </cell>
          <cell r="M858">
            <v>4800</v>
          </cell>
          <cell r="N858">
            <v>150282</v>
          </cell>
          <cell r="O858">
            <v>4</v>
          </cell>
          <cell r="P858">
            <v>2</v>
          </cell>
          <cell r="Q858">
            <v>1</v>
          </cell>
          <cell r="R858">
            <v>6</v>
          </cell>
          <cell r="S858">
            <v>50</v>
          </cell>
          <cell r="T858">
            <v>71.739130434782609</v>
          </cell>
          <cell r="U858">
            <v>2783</v>
          </cell>
          <cell r="V858">
            <v>143.47826086956522</v>
          </cell>
          <cell r="W858">
            <v>54</v>
          </cell>
          <cell r="X858">
            <v>769</v>
          </cell>
          <cell r="Y858">
            <v>18</v>
          </cell>
          <cell r="Z858">
            <v>22</v>
          </cell>
          <cell r="AA858" t="str">
            <v>9224100.png</v>
          </cell>
          <cell r="AB858">
            <v>10</v>
          </cell>
          <cell r="AC858">
            <v>33</v>
          </cell>
          <cell r="AD858">
            <v>418.92446230554117</v>
          </cell>
        </row>
        <row r="859">
          <cell r="A859">
            <v>9224141</v>
          </cell>
          <cell r="B859" t="str">
            <v>幻影脚第1段</v>
          </cell>
          <cell r="C859" t="str">
            <v>幻影脚第1段</v>
          </cell>
          <cell r="D859">
            <v>2</v>
          </cell>
          <cell r="E859">
            <v>67</v>
          </cell>
          <cell r="F859" t="str">
            <v>第41级，共造成202.3%点伤害</v>
          </cell>
          <cell r="G859">
            <v>1</v>
          </cell>
          <cell r="H859">
            <v>1</v>
          </cell>
          <cell r="I859">
            <v>41</v>
          </cell>
          <cell r="J859">
            <v>2</v>
          </cell>
          <cell r="K859">
            <v>101.15217391304347</v>
          </cell>
          <cell r="L859">
            <v>0</v>
          </cell>
          <cell r="M859">
            <v>4720</v>
          </cell>
          <cell r="N859">
            <v>171854</v>
          </cell>
          <cell r="O859">
            <v>4</v>
          </cell>
          <cell r="P859">
            <v>2</v>
          </cell>
          <cell r="Q859">
            <v>1</v>
          </cell>
          <cell r="R859">
            <v>6</v>
          </cell>
          <cell r="S859">
            <v>50</v>
          </cell>
          <cell r="T859">
            <v>71.739130434782609</v>
          </cell>
          <cell r="U859">
            <v>2963</v>
          </cell>
          <cell r="V859">
            <v>143.47826086956522</v>
          </cell>
          <cell r="W859">
            <v>58</v>
          </cell>
          <cell r="X859">
            <v>827</v>
          </cell>
          <cell r="Y859">
            <v>18</v>
          </cell>
          <cell r="Z859">
            <v>24</v>
          </cell>
          <cell r="AA859" t="str">
            <v>9224100.png</v>
          </cell>
          <cell r="AB859">
            <v>10</v>
          </cell>
          <cell r="AC859">
            <v>33</v>
          </cell>
          <cell r="AD859">
            <v>483.72402453125903</v>
          </cell>
        </row>
        <row r="860">
          <cell r="A860">
            <v>9224142</v>
          </cell>
          <cell r="B860" t="str">
            <v>幻影脚第1段</v>
          </cell>
          <cell r="C860" t="str">
            <v>幻影脚第1段</v>
          </cell>
          <cell r="D860">
            <v>2</v>
          </cell>
          <cell r="E860">
            <v>68</v>
          </cell>
          <cell r="F860" t="str">
            <v>第42级，共造成203.7%点伤害</v>
          </cell>
          <cell r="G860">
            <v>1</v>
          </cell>
          <cell r="H860">
            <v>1</v>
          </cell>
          <cell r="I860">
            <v>42</v>
          </cell>
          <cell r="J860">
            <v>2</v>
          </cell>
          <cell r="K860">
            <v>101.86956521739131</v>
          </cell>
          <cell r="L860">
            <v>0</v>
          </cell>
          <cell r="M860">
            <v>4640</v>
          </cell>
          <cell r="N860">
            <v>189348</v>
          </cell>
          <cell r="O860">
            <v>4</v>
          </cell>
          <cell r="P860">
            <v>2</v>
          </cell>
          <cell r="Q860">
            <v>1</v>
          </cell>
          <cell r="R860">
            <v>6</v>
          </cell>
          <cell r="S860">
            <v>50</v>
          </cell>
          <cell r="T860">
            <v>71.739130434782609</v>
          </cell>
          <cell r="U860">
            <v>3054</v>
          </cell>
          <cell r="V860">
            <v>143.47826086956522</v>
          </cell>
          <cell r="W860">
            <v>62</v>
          </cell>
          <cell r="X860">
            <v>889</v>
          </cell>
          <cell r="Y860">
            <v>18</v>
          </cell>
          <cell r="Z860">
            <v>25</v>
          </cell>
          <cell r="AA860" t="str">
            <v>9224100.png</v>
          </cell>
          <cell r="AB860">
            <v>10</v>
          </cell>
          <cell r="AC860">
            <v>33</v>
          </cell>
          <cell r="AD860">
            <v>558.43697251115759</v>
          </cell>
        </row>
        <row r="861">
          <cell r="A861">
            <v>9224143</v>
          </cell>
          <cell r="B861" t="str">
            <v>幻影脚第1段</v>
          </cell>
          <cell r="C861" t="str">
            <v>幻影脚第1段</v>
          </cell>
          <cell r="D861">
            <v>2</v>
          </cell>
          <cell r="E861">
            <v>70</v>
          </cell>
          <cell r="F861" t="str">
            <v>第43级，共造成205.2%点伤害</v>
          </cell>
          <cell r="G861">
            <v>1</v>
          </cell>
          <cell r="H861">
            <v>1</v>
          </cell>
          <cell r="I861">
            <v>43</v>
          </cell>
          <cell r="J861">
            <v>2</v>
          </cell>
          <cell r="K861">
            <v>102.58695652173913</v>
          </cell>
          <cell r="L861">
            <v>0</v>
          </cell>
          <cell r="M861">
            <v>4560</v>
          </cell>
          <cell r="N861">
            <v>213972</v>
          </cell>
          <cell r="O861">
            <v>4</v>
          </cell>
          <cell r="P861">
            <v>2</v>
          </cell>
          <cell r="Q861">
            <v>1</v>
          </cell>
          <cell r="R861">
            <v>6</v>
          </cell>
          <cell r="S861">
            <v>50</v>
          </cell>
          <cell r="T861">
            <v>71.739130434782609</v>
          </cell>
          <cell r="U861">
            <v>3242</v>
          </cell>
          <cell r="V861">
            <v>143.47826086956522</v>
          </cell>
          <cell r="W861">
            <v>66</v>
          </cell>
          <cell r="X861">
            <v>955</v>
          </cell>
          <cell r="Y861">
            <v>18</v>
          </cell>
          <cell r="Z861">
            <v>27</v>
          </cell>
          <cell r="AA861" t="str">
            <v>9224100.png</v>
          </cell>
          <cell r="AB861">
            <v>10</v>
          </cell>
          <cell r="AC861">
            <v>33</v>
          </cell>
          <cell r="AD861">
            <v>644.56628787887598</v>
          </cell>
        </row>
        <row r="862">
          <cell r="A862">
            <v>9224144</v>
          </cell>
          <cell r="B862" t="str">
            <v>幻影脚第1段</v>
          </cell>
          <cell r="C862" t="str">
            <v>幻影脚第1段</v>
          </cell>
          <cell r="D862">
            <v>2</v>
          </cell>
          <cell r="E862">
            <v>71</v>
          </cell>
          <cell r="F862" t="str">
            <v>第44级，共造成206.6%点伤害</v>
          </cell>
          <cell r="G862">
            <v>1</v>
          </cell>
          <cell r="H862">
            <v>1</v>
          </cell>
          <cell r="I862">
            <v>44</v>
          </cell>
          <cell r="J862">
            <v>2</v>
          </cell>
          <cell r="K862">
            <v>103.30434782608695</v>
          </cell>
          <cell r="L862">
            <v>0</v>
          </cell>
          <cell r="M862">
            <v>4480</v>
          </cell>
          <cell r="N862">
            <v>236998</v>
          </cell>
          <cell r="O862">
            <v>4</v>
          </cell>
          <cell r="P862">
            <v>2</v>
          </cell>
          <cell r="Q862">
            <v>1</v>
          </cell>
          <cell r="R862">
            <v>6</v>
          </cell>
          <cell r="S862">
            <v>50</v>
          </cell>
          <cell r="T862">
            <v>71.739130434782609</v>
          </cell>
          <cell r="U862">
            <v>3338</v>
          </cell>
          <cell r="V862">
            <v>143.47826086956522</v>
          </cell>
          <cell r="W862">
            <v>71</v>
          </cell>
          <cell r="X862">
            <v>1026</v>
          </cell>
          <cell r="Y862">
            <v>18</v>
          </cell>
          <cell r="Z862">
            <v>29</v>
          </cell>
          <cell r="AA862" t="str">
            <v>9224100.png</v>
          </cell>
          <cell r="AB862">
            <v>10</v>
          </cell>
          <cell r="AC862">
            <v>33</v>
          </cell>
          <cell r="AD862">
            <v>743.84111369992002</v>
          </cell>
        </row>
        <row r="863">
          <cell r="A863">
            <v>9224145</v>
          </cell>
          <cell r="B863" t="str">
            <v>幻影脚第1段</v>
          </cell>
          <cell r="C863" t="str">
            <v>幻影脚第1段</v>
          </cell>
          <cell r="D863">
            <v>2</v>
          </cell>
          <cell r="E863">
            <v>73</v>
          </cell>
          <cell r="F863" t="str">
            <v>第45级，共造成208%点伤害</v>
          </cell>
          <cell r="G863">
            <v>1</v>
          </cell>
          <cell r="H863">
            <v>1</v>
          </cell>
          <cell r="I863">
            <v>45</v>
          </cell>
          <cell r="J863">
            <v>2</v>
          </cell>
          <cell r="K863">
            <v>104.02173913043478</v>
          </cell>
          <cell r="L863">
            <v>0</v>
          </cell>
          <cell r="M863">
            <v>4400</v>
          </cell>
          <cell r="N863">
            <v>268584</v>
          </cell>
          <cell r="O863">
            <v>4</v>
          </cell>
          <cell r="P863">
            <v>2</v>
          </cell>
          <cell r="Q863">
            <v>1</v>
          </cell>
          <cell r="R863">
            <v>6</v>
          </cell>
          <cell r="S863">
            <v>50</v>
          </cell>
          <cell r="T863">
            <v>71.739130434782609</v>
          </cell>
          <cell r="U863">
            <v>3534</v>
          </cell>
          <cell r="V863">
            <v>143.47826086956522</v>
          </cell>
          <cell r="W863">
            <v>76</v>
          </cell>
          <cell r="X863">
            <v>1102</v>
          </cell>
          <cell r="Y863">
            <v>18</v>
          </cell>
          <cell r="Z863">
            <v>31</v>
          </cell>
          <cell r="AA863" t="str">
            <v>9224100.png</v>
          </cell>
          <cell r="AB863">
            <v>10</v>
          </cell>
          <cell r="AC863">
            <v>33</v>
          </cell>
          <cell r="AD863">
            <v>858.25057014292395</v>
          </cell>
        </row>
        <row r="864">
          <cell r="A864">
            <v>9224146</v>
          </cell>
          <cell r="B864" t="str">
            <v>幻影脚第1段</v>
          </cell>
          <cell r="C864" t="str">
            <v>幻影脚第1段</v>
          </cell>
          <cell r="D864">
            <v>2</v>
          </cell>
          <cell r="E864">
            <v>74</v>
          </cell>
          <cell r="F864" t="str">
            <v>第46级，共造成209.5%点伤害</v>
          </cell>
          <cell r="G864">
            <v>1</v>
          </cell>
          <cell r="H864">
            <v>1</v>
          </cell>
          <cell r="I864">
            <v>46</v>
          </cell>
          <cell r="J864">
            <v>2</v>
          </cell>
          <cell r="K864">
            <v>104.73913043478261</v>
          </cell>
          <cell r="L864">
            <v>0</v>
          </cell>
          <cell r="M864">
            <v>4320</v>
          </cell>
          <cell r="N864">
            <v>294354</v>
          </cell>
          <cell r="O864">
            <v>4</v>
          </cell>
          <cell r="P864">
            <v>2</v>
          </cell>
          <cell r="Q864">
            <v>1</v>
          </cell>
          <cell r="R864">
            <v>6</v>
          </cell>
          <cell r="S864">
            <v>50</v>
          </cell>
          <cell r="T864">
            <v>71.739130434782609</v>
          </cell>
          <cell r="U864">
            <v>3634</v>
          </cell>
          <cell r="V864">
            <v>143.47826086956522</v>
          </cell>
          <cell r="W864">
            <v>81</v>
          </cell>
          <cell r="X864">
            <v>1183</v>
          </cell>
          <cell r="Y864">
            <v>18</v>
          </cell>
          <cell r="Z864">
            <v>33</v>
          </cell>
          <cell r="AA864" t="str">
            <v>9224100.png</v>
          </cell>
          <cell r="AB864">
            <v>10</v>
          </cell>
          <cell r="AC864">
            <v>33</v>
          </cell>
          <cell r="AD864">
            <v>990.0825987408183</v>
          </cell>
        </row>
        <row r="865">
          <cell r="A865">
            <v>9224147</v>
          </cell>
          <cell r="B865" t="str">
            <v>幻影脚第1段</v>
          </cell>
          <cell r="C865" t="str">
            <v>幻影脚第1段</v>
          </cell>
          <cell r="D865">
            <v>2</v>
          </cell>
          <cell r="E865">
            <v>76</v>
          </cell>
          <cell r="F865" t="str">
            <v>第47级，共造成210.9%点伤害</v>
          </cell>
          <cell r="G865">
            <v>1</v>
          </cell>
          <cell r="H865">
            <v>1</v>
          </cell>
          <cell r="I865">
            <v>47</v>
          </cell>
          <cell r="J865">
            <v>2</v>
          </cell>
          <cell r="K865">
            <v>105.45652173913044</v>
          </cell>
          <cell r="L865">
            <v>0</v>
          </cell>
          <cell r="M865">
            <v>4240</v>
          </cell>
          <cell r="N865">
            <v>333906</v>
          </cell>
          <cell r="O865">
            <v>4</v>
          </cell>
          <cell r="P865">
            <v>2</v>
          </cell>
          <cell r="Q865">
            <v>1</v>
          </cell>
          <cell r="R865">
            <v>6</v>
          </cell>
          <cell r="S865">
            <v>50</v>
          </cell>
          <cell r="T865">
            <v>71.739130434782609</v>
          </cell>
          <cell r="U865">
            <v>3838</v>
          </cell>
          <cell r="V865">
            <v>143.47826086956522</v>
          </cell>
          <cell r="W865">
            <v>87</v>
          </cell>
          <cell r="X865">
            <v>1270</v>
          </cell>
          <cell r="Y865">
            <v>18</v>
          </cell>
          <cell r="Z865">
            <v>35</v>
          </cell>
          <cell r="AA865" t="str">
            <v>9224100.png</v>
          </cell>
          <cell r="AB865">
            <v>10</v>
          </cell>
          <cell r="AC865">
            <v>33</v>
          </cell>
          <cell r="AD865">
            <v>1141.9685794915179</v>
          </cell>
        </row>
        <row r="866">
          <cell r="A866">
            <v>9224148</v>
          </cell>
          <cell r="B866" t="str">
            <v>幻影脚第1段</v>
          </cell>
          <cell r="C866" t="str">
            <v>幻影脚第1段</v>
          </cell>
          <cell r="D866">
            <v>2</v>
          </cell>
          <cell r="E866">
            <v>77</v>
          </cell>
          <cell r="F866" t="str">
            <v>第48级，共造成212.3%点伤害</v>
          </cell>
          <cell r="G866">
            <v>1</v>
          </cell>
          <cell r="H866">
            <v>1</v>
          </cell>
          <cell r="I866">
            <v>48</v>
          </cell>
          <cell r="J866">
            <v>2</v>
          </cell>
          <cell r="K866">
            <v>106.17391304347825</v>
          </cell>
          <cell r="L866">
            <v>0</v>
          </cell>
          <cell r="M866">
            <v>4160</v>
          </cell>
          <cell r="N866">
            <v>366606</v>
          </cell>
          <cell r="O866">
            <v>4</v>
          </cell>
          <cell r="P866">
            <v>2</v>
          </cell>
          <cell r="Q866">
            <v>1</v>
          </cell>
          <cell r="R866">
            <v>6</v>
          </cell>
          <cell r="S866">
            <v>50</v>
          </cell>
          <cell r="T866">
            <v>71.739130434782609</v>
          </cell>
          <cell r="U866">
            <v>3942</v>
          </cell>
          <cell r="V866">
            <v>143.47826086956522</v>
          </cell>
          <cell r="W866">
            <v>93</v>
          </cell>
          <cell r="X866">
            <v>1363</v>
          </cell>
          <cell r="Y866">
            <v>18</v>
          </cell>
          <cell r="Z866">
            <v>38</v>
          </cell>
          <cell r="AA866" t="str">
            <v>9224100.png</v>
          </cell>
          <cell r="AB866">
            <v>10</v>
          </cell>
          <cell r="AC866">
            <v>33</v>
          </cell>
          <cell r="AD866">
            <v>1316.9345747439711</v>
          </cell>
        </row>
        <row r="867">
          <cell r="A867">
            <v>9224149</v>
          </cell>
          <cell r="B867" t="str">
            <v>幻影脚第1段</v>
          </cell>
          <cell r="C867" t="str">
            <v>幻影脚第1段</v>
          </cell>
          <cell r="D867">
            <v>2</v>
          </cell>
          <cell r="E867">
            <v>79</v>
          </cell>
          <cell r="F867" t="str">
            <v>第49级，共造成213.8%点伤害</v>
          </cell>
          <cell r="G867">
            <v>1</v>
          </cell>
          <cell r="H867">
            <v>1</v>
          </cell>
          <cell r="I867">
            <v>49</v>
          </cell>
          <cell r="J867">
            <v>2</v>
          </cell>
          <cell r="K867">
            <v>106.89130434782609</v>
          </cell>
          <cell r="L867">
            <v>0</v>
          </cell>
          <cell r="M867">
            <v>4080</v>
          </cell>
          <cell r="N867">
            <v>411246</v>
          </cell>
          <cell r="O867">
            <v>4</v>
          </cell>
          <cell r="P867">
            <v>2</v>
          </cell>
          <cell r="Q867">
            <v>1</v>
          </cell>
          <cell r="R867">
            <v>6</v>
          </cell>
          <cell r="S867">
            <v>50</v>
          </cell>
          <cell r="T867">
            <v>71.739130434782609</v>
          </cell>
          <cell r="U867">
            <v>4154</v>
          </cell>
          <cell r="V867">
            <v>143.47826086956522</v>
          </cell>
          <cell r="W867">
            <v>99</v>
          </cell>
          <cell r="X867">
            <v>1462</v>
          </cell>
          <cell r="Y867">
            <v>18</v>
          </cell>
          <cell r="Z867">
            <v>40</v>
          </cell>
          <cell r="AA867" t="str">
            <v>9224100.png</v>
          </cell>
          <cell r="AB867">
            <v>10</v>
          </cell>
          <cell r="AC867">
            <v>33</v>
          </cell>
          <cell r="AD867">
            <v>1518.4601796208933</v>
          </cell>
        </row>
        <row r="868">
          <cell r="A868">
            <v>9224150</v>
          </cell>
          <cell r="B868" t="str">
            <v>幻影脚第1段</v>
          </cell>
          <cell r="C868" t="str">
            <v>幻影脚第1段</v>
          </cell>
          <cell r="D868">
            <v>2</v>
          </cell>
          <cell r="E868">
            <v>80</v>
          </cell>
          <cell r="F868" t="str">
            <v>第50级，共造成215.2%点伤害</v>
          </cell>
          <cell r="G868">
            <v>1</v>
          </cell>
          <cell r="H868">
            <v>1</v>
          </cell>
          <cell r="I868">
            <v>50</v>
          </cell>
          <cell r="J868">
            <v>2</v>
          </cell>
          <cell r="K868">
            <v>107.60869565217391</v>
          </cell>
          <cell r="L868">
            <v>0</v>
          </cell>
          <cell r="M868">
            <v>4000</v>
          </cell>
          <cell r="N868">
            <v>451772</v>
          </cell>
          <cell r="O868">
            <v>4</v>
          </cell>
          <cell r="P868">
            <v>2</v>
          </cell>
          <cell r="Q868">
            <v>1</v>
          </cell>
          <cell r="R868">
            <v>6</v>
          </cell>
          <cell r="S868">
            <v>50</v>
          </cell>
          <cell r="T868">
            <v>71.739130434782609</v>
          </cell>
          <cell r="U868">
            <v>4262</v>
          </cell>
          <cell r="V868">
            <v>143.47826086956522</v>
          </cell>
          <cell r="W868">
            <v>106</v>
          </cell>
          <cell r="X868">
            <v>1568</v>
          </cell>
          <cell r="Y868">
            <v>18</v>
          </cell>
          <cell r="Z868">
            <v>43</v>
          </cell>
          <cell r="AA868" t="str">
            <v>9224100.png</v>
          </cell>
          <cell r="AB868">
            <v>10</v>
          </cell>
          <cell r="AC868">
            <v>33</v>
          </cell>
          <cell r="AD868">
            <v>1750.5461030023362</v>
          </cell>
        </row>
        <row r="869">
          <cell r="A869">
            <v>1</v>
          </cell>
          <cell r="B869" t="str">
            <v>幻影脚</v>
          </cell>
          <cell r="C869" t="str">
            <v>幻影脚第2段</v>
          </cell>
          <cell r="D869">
            <v>2</v>
          </cell>
          <cell r="E869">
            <v>6</v>
          </cell>
          <cell r="F869" t="str">
            <v>第0级，共造成143.5%点伤害</v>
          </cell>
          <cell r="G869">
            <v>0</v>
          </cell>
          <cell r="H869">
            <v>2</v>
          </cell>
          <cell r="I869">
            <v>0</v>
          </cell>
          <cell r="J869">
            <v>2</v>
          </cell>
          <cell r="K869">
            <v>47.826086956521742</v>
          </cell>
          <cell r="L869">
            <v>0</v>
          </cell>
          <cell r="M869">
            <v>8000</v>
          </cell>
          <cell r="N869">
            <v>0</v>
          </cell>
          <cell r="O869">
            <v>4</v>
          </cell>
          <cell r="P869">
            <v>3</v>
          </cell>
          <cell r="Q869">
            <v>1</v>
          </cell>
          <cell r="R869">
            <v>8</v>
          </cell>
          <cell r="S869">
            <v>50</v>
          </cell>
          <cell r="T869">
            <v>47.826086956521742</v>
          </cell>
          <cell r="U869">
            <v>80</v>
          </cell>
          <cell r="V869">
            <v>143.47826086956522</v>
          </cell>
          <cell r="W869">
            <v>0</v>
          </cell>
          <cell r="X869">
            <v>0</v>
          </cell>
          <cell r="Y869">
            <v>18</v>
          </cell>
          <cell r="Z869">
            <v>0</v>
          </cell>
          <cell r="AA869" t="str">
            <v>9224200.png</v>
          </cell>
          <cell r="AB869">
            <v>7</v>
          </cell>
          <cell r="AC869">
            <v>34</v>
          </cell>
          <cell r="AD869">
            <v>1.0081565217391304</v>
          </cell>
        </row>
        <row r="870">
          <cell r="A870">
            <v>9224201</v>
          </cell>
          <cell r="B870" t="str">
            <v>幻影脚第2段</v>
          </cell>
          <cell r="C870" t="str">
            <v>幻影脚第2段</v>
          </cell>
          <cell r="D870">
            <v>2</v>
          </cell>
          <cell r="E870">
            <v>6</v>
          </cell>
          <cell r="F870" t="str">
            <v>第1级，共造成143.5%点伤害</v>
          </cell>
          <cell r="G870">
            <v>2</v>
          </cell>
          <cell r="H870">
            <v>2</v>
          </cell>
          <cell r="I870">
            <v>1</v>
          </cell>
          <cell r="J870">
            <v>2</v>
          </cell>
          <cell r="K870">
            <v>47.826086956521742</v>
          </cell>
          <cell r="L870">
            <v>0</v>
          </cell>
          <cell r="M870">
            <v>8000</v>
          </cell>
          <cell r="N870">
            <v>240</v>
          </cell>
          <cell r="O870">
            <v>4</v>
          </cell>
          <cell r="P870">
            <v>3</v>
          </cell>
          <cell r="Q870">
            <v>1</v>
          </cell>
          <cell r="R870">
            <v>8</v>
          </cell>
          <cell r="S870">
            <v>50</v>
          </cell>
          <cell r="T870">
            <v>47.826086956521742</v>
          </cell>
          <cell r="U870">
            <v>80</v>
          </cell>
          <cell r="V870">
            <v>143.47826086956522</v>
          </cell>
          <cell r="W870">
            <v>3</v>
          </cell>
          <cell r="X870">
            <v>3</v>
          </cell>
          <cell r="Y870">
            <v>18</v>
          </cell>
          <cell r="Z870">
            <v>0</v>
          </cell>
          <cell r="AA870" t="str">
            <v>9224200.png</v>
          </cell>
          <cell r="AB870">
            <v>7</v>
          </cell>
          <cell r="AC870">
            <v>34</v>
          </cell>
          <cell r="AD870">
            <v>1.1477728782719219</v>
          </cell>
        </row>
        <row r="871">
          <cell r="A871">
            <v>9224202</v>
          </cell>
          <cell r="B871" t="str">
            <v>幻影脚第2段</v>
          </cell>
          <cell r="C871" t="str">
            <v>幻影脚第2段</v>
          </cell>
          <cell r="D871">
            <v>2</v>
          </cell>
          <cell r="E871">
            <v>11</v>
          </cell>
          <cell r="F871" t="str">
            <v>第2级，共造成146.3%点伤害</v>
          </cell>
          <cell r="G871">
            <v>2</v>
          </cell>
          <cell r="H871">
            <v>2</v>
          </cell>
          <cell r="I871">
            <v>2</v>
          </cell>
          <cell r="J871">
            <v>2</v>
          </cell>
          <cell r="K871">
            <v>48.782608695652179</v>
          </cell>
          <cell r="L871">
            <v>0</v>
          </cell>
          <cell r="M871">
            <v>7840</v>
          </cell>
          <cell r="N871">
            <v>440</v>
          </cell>
          <cell r="O871">
            <v>4</v>
          </cell>
          <cell r="P871">
            <v>3</v>
          </cell>
          <cell r="Q871">
            <v>1</v>
          </cell>
          <cell r="R871">
            <v>8</v>
          </cell>
          <cell r="S871">
            <v>50</v>
          </cell>
          <cell r="T871">
            <v>47.826086956521742</v>
          </cell>
          <cell r="U871">
            <v>110</v>
          </cell>
          <cell r="V871">
            <v>143.47826086956522</v>
          </cell>
          <cell r="W871">
            <v>4</v>
          </cell>
          <cell r="X871">
            <v>7</v>
          </cell>
          <cell r="Y871">
            <v>18</v>
          </cell>
          <cell r="Z871">
            <v>0</v>
          </cell>
          <cell r="AA871" t="str">
            <v>9224200.png</v>
          </cell>
          <cell r="AB871">
            <v>7</v>
          </cell>
          <cell r="AC871">
            <v>34</v>
          </cell>
          <cell r="AD871">
            <v>1.3929680561510775</v>
          </cell>
        </row>
        <row r="872">
          <cell r="A872">
            <v>9224203</v>
          </cell>
          <cell r="B872" t="str">
            <v>幻影脚第2段</v>
          </cell>
          <cell r="C872" t="str">
            <v>幻影脚第2段</v>
          </cell>
          <cell r="D872">
            <v>2</v>
          </cell>
          <cell r="E872">
            <v>12</v>
          </cell>
          <cell r="F872" t="str">
            <v>第3级，共造成147.8%点伤害</v>
          </cell>
          <cell r="G872">
            <v>2</v>
          </cell>
          <cell r="H872">
            <v>2</v>
          </cell>
          <cell r="I872">
            <v>3</v>
          </cell>
          <cell r="J872">
            <v>2</v>
          </cell>
          <cell r="K872">
            <v>49.260869565217391</v>
          </cell>
          <cell r="L872">
            <v>0</v>
          </cell>
          <cell r="M872">
            <v>7760</v>
          </cell>
          <cell r="N872">
            <v>464</v>
          </cell>
          <cell r="O872">
            <v>4</v>
          </cell>
          <cell r="P872">
            <v>3</v>
          </cell>
          <cell r="Q872">
            <v>1</v>
          </cell>
          <cell r="R872">
            <v>8</v>
          </cell>
          <cell r="S872">
            <v>50</v>
          </cell>
          <cell r="T872">
            <v>47.826086956521742</v>
          </cell>
          <cell r="U872">
            <v>116</v>
          </cell>
          <cell r="V872">
            <v>143.47826086956522</v>
          </cell>
          <cell r="W872">
            <v>4</v>
          </cell>
          <cell r="X872">
            <v>11</v>
          </cell>
          <cell r="Y872">
            <v>18</v>
          </cell>
          <cell r="Z872">
            <v>0</v>
          </cell>
          <cell r="AA872" t="str">
            <v>9224200.png</v>
          </cell>
          <cell r="AB872">
            <v>7</v>
          </cell>
          <cell r="AC872">
            <v>34</v>
          </cell>
          <cell r="AD872">
            <v>1.6349694391434646</v>
          </cell>
        </row>
        <row r="873">
          <cell r="A873">
            <v>9224204</v>
          </cell>
          <cell r="B873" t="str">
            <v>幻影脚第2段</v>
          </cell>
          <cell r="C873" t="str">
            <v>幻影脚第2段</v>
          </cell>
          <cell r="D873">
            <v>2</v>
          </cell>
          <cell r="E873">
            <v>14</v>
          </cell>
          <cell r="F873" t="str">
            <v>第4级，共造成149.2%点伤害</v>
          </cell>
          <cell r="G873">
            <v>2</v>
          </cell>
          <cell r="H873">
            <v>2</v>
          </cell>
          <cell r="I873">
            <v>4</v>
          </cell>
          <cell r="J873">
            <v>2</v>
          </cell>
          <cell r="K873">
            <v>49.739130434782609</v>
          </cell>
          <cell r="L873">
            <v>0</v>
          </cell>
          <cell r="M873">
            <v>7680</v>
          </cell>
          <cell r="N873">
            <v>512</v>
          </cell>
          <cell r="O873">
            <v>4</v>
          </cell>
          <cell r="P873">
            <v>3</v>
          </cell>
          <cell r="Q873">
            <v>1</v>
          </cell>
          <cell r="R873">
            <v>8</v>
          </cell>
          <cell r="S873">
            <v>50</v>
          </cell>
          <cell r="T873">
            <v>47.826086956521742</v>
          </cell>
          <cell r="U873">
            <v>128</v>
          </cell>
          <cell r="V873">
            <v>143.47826086956522</v>
          </cell>
          <cell r="W873">
            <v>4</v>
          </cell>
          <cell r="X873">
            <v>15</v>
          </cell>
          <cell r="Y873">
            <v>18</v>
          </cell>
          <cell r="Z873">
            <v>0</v>
          </cell>
          <cell r="AA873" t="str">
            <v>9224200.png</v>
          </cell>
          <cell r="AB873">
            <v>7</v>
          </cell>
          <cell r="AC873">
            <v>34</v>
          </cell>
          <cell r="AD873">
            <v>1.9172836465292811</v>
          </cell>
        </row>
        <row r="874">
          <cell r="A874">
            <v>9224205</v>
          </cell>
          <cell r="B874" t="str">
            <v>幻影脚第2段</v>
          </cell>
          <cell r="C874" t="str">
            <v>幻影脚第2段</v>
          </cell>
          <cell r="D874">
            <v>2</v>
          </cell>
          <cell r="E874">
            <v>15</v>
          </cell>
          <cell r="F874" t="str">
            <v>第5级，共造成150.7%点伤害</v>
          </cell>
          <cell r="G874">
            <v>2</v>
          </cell>
          <cell r="H874">
            <v>2</v>
          </cell>
          <cell r="I874">
            <v>5</v>
          </cell>
          <cell r="J874">
            <v>2</v>
          </cell>
          <cell r="K874">
            <v>50.217391304347828</v>
          </cell>
          <cell r="L874">
            <v>0</v>
          </cell>
          <cell r="M874">
            <v>7600</v>
          </cell>
          <cell r="N874">
            <v>670</v>
          </cell>
          <cell r="O874">
            <v>4</v>
          </cell>
          <cell r="P874">
            <v>3</v>
          </cell>
          <cell r="Q874">
            <v>1</v>
          </cell>
          <cell r="R874">
            <v>8</v>
          </cell>
          <cell r="S874">
            <v>50</v>
          </cell>
          <cell r="T874">
            <v>47.826086956521742</v>
          </cell>
          <cell r="U874">
            <v>134</v>
          </cell>
          <cell r="V874">
            <v>143.47826086956522</v>
          </cell>
          <cell r="W874">
            <v>5</v>
          </cell>
          <cell r="X874">
            <v>20</v>
          </cell>
          <cell r="Y874">
            <v>18</v>
          </cell>
          <cell r="Z874">
            <v>0</v>
          </cell>
          <cell r="AA874" t="str">
            <v>9224200.png</v>
          </cell>
          <cell r="AB874">
            <v>7</v>
          </cell>
          <cell r="AC874">
            <v>34</v>
          </cell>
          <cell r="AD874">
            <v>2.2464350200000589</v>
          </cell>
        </row>
        <row r="875">
          <cell r="A875">
            <v>9224206</v>
          </cell>
          <cell r="B875" t="str">
            <v>幻影脚第2段</v>
          </cell>
          <cell r="C875" t="str">
            <v>幻影脚第2段</v>
          </cell>
          <cell r="D875">
            <v>2</v>
          </cell>
          <cell r="E875">
            <v>17</v>
          </cell>
          <cell r="F875" t="str">
            <v>第6级，共造成152.1%点伤害</v>
          </cell>
          <cell r="G875">
            <v>2</v>
          </cell>
          <cell r="H875">
            <v>2</v>
          </cell>
          <cell r="I875">
            <v>6</v>
          </cell>
          <cell r="J875">
            <v>2</v>
          </cell>
          <cell r="K875">
            <v>50.695652173913047</v>
          </cell>
          <cell r="L875">
            <v>0</v>
          </cell>
          <cell r="M875">
            <v>7520</v>
          </cell>
          <cell r="N875">
            <v>730</v>
          </cell>
          <cell r="O875">
            <v>4</v>
          </cell>
          <cell r="P875">
            <v>3</v>
          </cell>
          <cell r="Q875">
            <v>1</v>
          </cell>
          <cell r="R875">
            <v>8</v>
          </cell>
          <cell r="S875">
            <v>50</v>
          </cell>
          <cell r="T875">
            <v>47.826086956521742</v>
          </cell>
          <cell r="U875">
            <v>146</v>
          </cell>
          <cell r="V875">
            <v>143.47826086956522</v>
          </cell>
          <cell r="W875">
            <v>5</v>
          </cell>
          <cell r="X875">
            <v>25</v>
          </cell>
          <cell r="Y875">
            <v>18</v>
          </cell>
          <cell r="Z875">
            <v>0</v>
          </cell>
          <cell r="AA875" t="str">
            <v>9224200.png</v>
          </cell>
          <cell r="AB875">
            <v>7</v>
          </cell>
          <cell r="AC875">
            <v>34</v>
          </cell>
          <cell r="AD875">
            <v>2.6299818283440723</v>
          </cell>
        </row>
        <row r="876">
          <cell r="A876">
            <v>9224207</v>
          </cell>
          <cell r="B876" t="str">
            <v>幻影脚第2段</v>
          </cell>
          <cell r="C876" t="str">
            <v>幻影脚第2段</v>
          </cell>
          <cell r="D876">
            <v>2</v>
          </cell>
          <cell r="E876">
            <v>18</v>
          </cell>
          <cell r="F876" t="str">
            <v>第7级，共造成153.5%点伤害</v>
          </cell>
          <cell r="G876">
            <v>2</v>
          </cell>
          <cell r="H876">
            <v>2</v>
          </cell>
          <cell r="I876">
            <v>7</v>
          </cell>
          <cell r="J876">
            <v>2</v>
          </cell>
          <cell r="K876">
            <v>51.173913043478265</v>
          </cell>
          <cell r="L876">
            <v>0</v>
          </cell>
          <cell r="M876">
            <v>7440</v>
          </cell>
          <cell r="N876">
            <v>760</v>
          </cell>
          <cell r="O876">
            <v>4</v>
          </cell>
          <cell r="P876">
            <v>3</v>
          </cell>
          <cell r="Q876">
            <v>1</v>
          </cell>
          <cell r="R876">
            <v>8</v>
          </cell>
          <cell r="S876">
            <v>50</v>
          </cell>
          <cell r="T876">
            <v>47.826086956521742</v>
          </cell>
          <cell r="U876">
            <v>152</v>
          </cell>
          <cell r="V876">
            <v>143.47826086956522</v>
          </cell>
          <cell r="W876">
            <v>5</v>
          </cell>
          <cell r="X876">
            <v>30</v>
          </cell>
          <cell r="Y876">
            <v>18</v>
          </cell>
          <cell r="Z876">
            <v>0</v>
          </cell>
          <cell r="AA876" t="str">
            <v>9224200.png</v>
          </cell>
          <cell r="AB876">
            <v>7</v>
          </cell>
          <cell r="AC876">
            <v>34</v>
          </cell>
          <cell r="AD876">
            <v>3.0766775102538668</v>
          </cell>
        </row>
        <row r="877">
          <cell r="A877">
            <v>9224208</v>
          </cell>
          <cell r="B877" t="str">
            <v>幻影脚第2段</v>
          </cell>
          <cell r="C877" t="str">
            <v>幻影脚第2段</v>
          </cell>
          <cell r="D877">
            <v>2</v>
          </cell>
          <cell r="E877">
            <v>20</v>
          </cell>
          <cell r="F877" t="str">
            <v>第8级，共造成155%点伤害</v>
          </cell>
          <cell r="G877">
            <v>2</v>
          </cell>
          <cell r="H877">
            <v>2</v>
          </cell>
          <cell r="I877">
            <v>8</v>
          </cell>
          <cell r="J877">
            <v>2</v>
          </cell>
          <cell r="K877">
            <v>51.652173913043484</v>
          </cell>
          <cell r="L877">
            <v>0</v>
          </cell>
          <cell r="M877">
            <v>7360</v>
          </cell>
          <cell r="N877">
            <v>1092</v>
          </cell>
          <cell r="O877">
            <v>4</v>
          </cell>
          <cell r="P877">
            <v>3</v>
          </cell>
          <cell r="Q877">
            <v>1</v>
          </cell>
          <cell r="R877">
            <v>8</v>
          </cell>
          <cell r="S877">
            <v>50</v>
          </cell>
          <cell r="T877">
            <v>47.826086956521742</v>
          </cell>
          <cell r="U877">
            <v>182</v>
          </cell>
          <cell r="V877">
            <v>143.47826086956522</v>
          </cell>
          <cell r="W877">
            <v>6</v>
          </cell>
          <cell r="X877">
            <v>36</v>
          </cell>
          <cell r="Y877">
            <v>18</v>
          </cell>
          <cell r="Z877">
            <v>0</v>
          </cell>
          <cell r="AA877" t="str">
            <v>9224200.png</v>
          </cell>
          <cell r="AB877">
            <v>7</v>
          </cell>
          <cell r="AC877">
            <v>34</v>
          </cell>
          <cell r="AD877">
            <v>3.5966567478663847</v>
          </cell>
        </row>
        <row r="878">
          <cell r="A878">
            <v>9224209</v>
          </cell>
          <cell r="B878" t="str">
            <v>幻影脚第2段</v>
          </cell>
          <cell r="C878" t="str">
            <v>幻影脚第2段</v>
          </cell>
          <cell r="D878">
            <v>2</v>
          </cell>
          <cell r="E878">
            <v>21</v>
          </cell>
          <cell r="F878" t="str">
            <v>第9级，共造成156.4%点伤害</v>
          </cell>
          <cell r="G878">
            <v>2</v>
          </cell>
          <cell r="H878">
            <v>2</v>
          </cell>
          <cell r="I878">
            <v>9</v>
          </cell>
          <cell r="J878">
            <v>2</v>
          </cell>
          <cell r="K878">
            <v>52.130434782608702</v>
          </cell>
          <cell r="L878">
            <v>0</v>
          </cell>
          <cell r="M878">
            <v>7280</v>
          </cell>
          <cell r="N878">
            <v>1260</v>
          </cell>
          <cell r="O878">
            <v>4</v>
          </cell>
          <cell r="P878">
            <v>3</v>
          </cell>
          <cell r="Q878">
            <v>1</v>
          </cell>
          <cell r="R878">
            <v>8</v>
          </cell>
          <cell r="S878">
            <v>50</v>
          </cell>
          <cell r="T878">
            <v>47.826086956521742</v>
          </cell>
          <cell r="U878">
            <v>210</v>
          </cell>
          <cell r="V878">
            <v>143.47826086956522</v>
          </cell>
          <cell r="W878">
            <v>6</v>
          </cell>
          <cell r="X878">
            <v>42</v>
          </cell>
          <cell r="Y878">
            <v>18</v>
          </cell>
          <cell r="Z878">
            <v>0</v>
          </cell>
          <cell r="AA878" t="str">
            <v>9224200.png</v>
          </cell>
          <cell r="AB878">
            <v>7</v>
          </cell>
          <cell r="AC878">
            <v>34</v>
          </cell>
          <cell r="AD878">
            <v>4.2016501560827235</v>
          </cell>
        </row>
        <row r="879">
          <cell r="A879">
            <v>9224210</v>
          </cell>
          <cell r="B879" t="str">
            <v>幻影脚第2段</v>
          </cell>
          <cell r="C879" t="str">
            <v>幻影脚第2段</v>
          </cell>
          <cell r="D879">
            <v>2</v>
          </cell>
          <cell r="E879">
            <v>22</v>
          </cell>
          <cell r="F879" t="str">
            <v>第10级，共造成157.8%点伤害</v>
          </cell>
          <cell r="G879">
            <v>2</v>
          </cell>
          <cell r="H879">
            <v>2</v>
          </cell>
          <cell r="I879">
            <v>10</v>
          </cell>
          <cell r="J879">
            <v>2</v>
          </cell>
          <cell r="K879">
            <v>52.608695652173914</v>
          </cell>
          <cell r="L879">
            <v>0</v>
          </cell>
          <cell r="M879">
            <v>7200</v>
          </cell>
          <cell r="N879">
            <v>1434</v>
          </cell>
          <cell r="O879">
            <v>4</v>
          </cell>
          <cell r="P879">
            <v>3</v>
          </cell>
          <cell r="Q879">
            <v>1</v>
          </cell>
          <cell r="R879">
            <v>8</v>
          </cell>
          <cell r="S879">
            <v>50</v>
          </cell>
          <cell r="T879">
            <v>47.826086956521742</v>
          </cell>
          <cell r="U879">
            <v>239</v>
          </cell>
          <cell r="V879">
            <v>143.47826086956522</v>
          </cell>
          <cell r="W879">
            <v>6</v>
          </cell>
          <cell r="X879">
            <v>48</v>
          </cell>
          <cell r="Y879">
            <v>18</v>
          </cell>
          <cell r="Z879">
            <v>0</v>
          </cell>
          <cell r="AA879" t="str">
            <v>9224200.png</v>
          </cell>
          <cell r="AB879">
            <v>7</v>
          </cell>
          <cell r="AC879">
            <v>34</v>
          </cell>
          <cell r="AD879">
            <v>4.9052319448540587</v>
          </cell>
        </row>
        <row r="880">
          <cell r="A880">
            <v>9224211</v>
          </cell>
          <cell r="B880" t="str">
            <v>幻影脚第2段</v>
          </cell>
          <cell r="C880" t="str">
            <v>幻影脚第2段</v>
          </cell>
          <cell r="D880">
            <v>2</v>
          </cell>
          <cell r="E880">
            <v>24</v>
          </cell>
          <cell r="F880" t="str">
            <v>第11级，共造成159.3%点伤害</v>
          </cell>
          <cell r="G880">
            <v>2</v>
          </cell>
          <cell r="H880">
            <v>2</v>
          </cell>
          <cell r="I880">
            <v>11</v>
          </cell>
          <cell r="J880">
            <v>2</v>
          </cell>
          <cell r="K880">
            <v>53.086956521739133</v>
          </cell>
          <cell r="L880">
            <v>0</v>
          </cell>
          <cell r="M880">
            <v>7120</v>
          </cell>
          <cell r="N880">
            <v>2114</v>
          </cell>
          <cell r="O880">
            <v>4</v>
          </cell>
          <cell r="P880">
            <v>3</v>
          </cell>
          <cell r="Q880">
            <v>1</v>
          </cell>
          <cell r="R880">
            <v>8</v>
          </cell>
          <cell r="S880">
            <v>50</v>
          </cell>
          <cell r="T880">
            <v>47.826086956521742</v>
          </cell>
          <cell r="U880">
            <v>302</v>
          </cell>
          <cell r="V880">
            <v>143.47826086956522</v>
          </cell>
          <cell r="W880">
            <v>7</v>
          </cell>
          <cell r="X880">
            <v>55</v>
          </cell>
          <cell r="Y880">
            <v>18</v>
          </cell>
          <cell r="Z880">
            <v>0</v>
          </cell>
          <cell r="AA880" t="str">
            <v>9224200.png</v>
          </cell>
          <cell r="AB880">
            <v>7</v>
          </cell>
          <cell r="AC880">
            <v>34</v>
          </cell>
          <cell r="AD880">
            <v>5.7231055696356048</v>
          </cell>
        </row>
        <row r="881">
          <cell r="A881">
            <v>9224212</v>
          </cell>
          <cell r="B881" t="str">
            <v>幻影脚第2段</v>
          </cell>
          <cell r="C881" t="str">
            <v>幻影脚第2段</v>
          </cell>
          <cell r="D881">
            <v>2</v>
          </cell>
          <cell r="E881">
            <v>25</v>
          </cell>
          <cell r="F881" t="str">
            <v>第12级，共造成160.7%点伤害</v>
          </cell>
          <cell r="G881">
            <v>2</v>
          </cell>
          <cell r="H881">
            <v>2</v>
          </cell>
          <cell r="I881">
            <v>12</v>
          </cell>
          <cell r="J881">
            <v>2</v>
          </cell>
          <cell r="K881">
            <v>53.565217391304351</v>
          </cell>
          <cell r="L881">
            <v>0</v>
          </cell>
          <cell r="M881">
            <v>7040</v>
          </cell>
          <cell r="N881">
            <v>2345</v>
          </cell>
          <cell r="O881">
            <v>4</v>
          </cell>
          <cell r="P881">
            <v>3</v>
          </cell>
          <cell r="Q881">
            <v>1</v>
          </cell>
          <cell r="R881">
            <v>8</v>
          </cell>
          <cell r="S881">
            <v>50</v>
          </cell>
          <cell r="T881">
            <v>47.826086956521742</v>
          </cell>
          <cell r="U881">
            <v>335</v>
          </cell>
          <cell r="V881">
            <v>143.47826086956522</v>
          </cell>
          <cell r="W881">
            <v>7</v>
          </cell>
          <cell r="X881">
            <v>62</v>
          </cell>
          <cell r="Y881">
            <v>18</v>
          </cell>
          <cell r="Z881">
            <v>0</v>
          </cell>
          <cell r="AA881" t="str">
            <v>9224200.png</v>
          </cell>
          <cell r="AB881">
            <v>7</v>
          </cell>
          <cell r="AC881">
            <v>34</v>
          </cell>
          <cell r="AD881">
            <v>6.6734331419137316</v>
          </cell>
        </row>
        <row r="882">
          <cell r="A882">
            <v>9224213</v>
          </cell>
          <cell r="B882" t="str">
            <v>幻影脚第2段</v>
          </cell>
          <cell r="C882" t="str">
            <v>幻影脚第2段</v>
          </cell>
          <cell r="D882">
            <v>2</v>
          </cell>
          <cell r="E882">
            <v>27</v>
          </cell>
          <cell r="F882" t="str">
            <v>第13级，共造成162.1%点伤害</v>
          </cell>
          <cell r="G882">
            <v>2</v>
          </cell>
          <cell r="H882">
            <v>2</v>
          </cell>
          <cell r="I882">
            <v>13</v>
          </cell>
          <cell r="J882">
            <v>2</v>
          </cell>
          <cell r="K882">
            <v>54.04347826086957</v>
          </cell>
          <cell r="L882">
            <v>0</v>
          </cell>
          <cell r="M882">
            <v>6960</v>
          </cell>
          <cell r="N882">
            <v>3248</v>
          </cell>
          <cell r="O882">
            <v>4</v>
          </cell>
          <cell r="P882">
            <v>3</v>
          </cell>
          <cell r="Q882">
            <v>1</v>
          </cell>
          <cell r="R882">
            <v>8</v>
          </cell>
          <cell r="S882">
            <v>50</v>
          </cell>
          <cell r="T882">
            <v>47.826086956521742</v>
          </cell>
          <cell r="U882">
            <v>406</v>
          </cell>
          <cell r="V882">
            <v>143.47826086956522</v>
          </cell>
          <cell r="W882">
            <v>8</v>
          </cell>
          <cell r="X882">
            <v>70</v>
          </cell>
          <cell r="Y882">
            <v>18</v>
          </cell>
          <cell r="Z882">
            <v>0</v>
          </cell>
          <cell r="AA882" t="str">
            <v>9224200.png</v>
          </cell>
          <cell r="AB882">
            <v>7</v>
          </cell>
          <cell r="AC882">
            <v>34</v>
          </cell>
          <cell r="AD882">
            <v>7.7772152418171148</v>
          </cell>
        </row>
        <row r="883">
          <cell r="A883">
            <v>9224214</v>
          </cell>
          <cell r="B883" t="str">
            <v>幻影脚第2段</v>
          </cell>
          <cell r="C883" t="str">
            <v>幻影脚第2段</v>
          </cell>
          <cell r="D883">
            <v>2</v>
          </cell>
          <cell r="E883">
            <v>28</v>
          </cell>
          <cell r="F883" t="str">
            <v>第14级，共造成163.6%点伤害</v>
          </cell>
          <cell r="G883">
            <v>2</v>
          </cell>
          <cell r="H883">
            <v>2</v>
          </cell>
          <cell r="I883">
            <v>14</v>
          </cell>
          <cell r="J883">
            <v>2</v>
          </cell>
          <cell r="K883">
            <v>54.521739130434788</v>
          </cell>
          <cell r="L883">
            <v>0</v>
          </cell>
          <cell r="M883">
            <v>6880</v>
          </cell>
          <cell r="N883">
            <v>3544</v>
          </cell>
          <cell r="O883">
            <v>4</v>
          </cell>
          <cell r="P883">
            <v>3</v>
          </cell>
          <cell r="Q883">
            <v>1</v>
          </cell>
          <cell r="R883">
            <v>8</v>
          </cell>
          <cell r="S883">
            <v>50</v>
          </cell>
          <cell r="T883">
            <v>47.826086956521742</v>
          </cell>
          <cell r="U883">
            <v>443</v>
          </cell>
          <cell r="V883">
            <v>143.47826086956522</v>
          </cell>
          <cell r="W883">
            <v>8</v>
          </cell>
          <cell r="X883">
            <v>78</v>
          </cell>
          <cell r="Y883">
            <v>18</v>
          </cell>
          <cell r="Z883">
            <v>0</v>
          </cell>
          <cell r="AA883" t="str">
            <v>9224200.png</v>
          </cell>
          <cell r="AB883">
            <v>7</v>
          </cell>
          <cell r="AC883">
            <v>34</v>
          </cell>
          <cell r="AD883">
            <v>9.0587287752277827</v>
          </cell>
        </row>
        <row r="884">
          <cell r="A884">
            <v>9224215</v>
          </cell>
          <cell r="B884" t="str">
            <v>幻影脚第2段</v>
          </cell>
          <cell r="C884" t="str">
            <v>幻影脚第2段</v>
          </cell>
          <cell r="D884">
            <v>2</v>
          </cell>
          <cell r="E884">
            <v>30</v>
          </cell>
          <cell r="F884" t="str">
            <v>第15级，共造成165%点伤害</v>
          </cell>
          <cell r="G884">
            <v>2</v>
          </cell>
          <cell r="H884">
            <v>2</v>
          </cell>
          <cell r="I884">
            <v>15</v>
          </cell>
          <cell r="J884">
            <v>2</v>
          </cell>
          <cell r="K884">
            <v>55</v>
          </cell>
          <cell r="L884">
            <v>0</v>
          </cell>
          <cell r="M884">
            <v>6800</v>
          </cell>
          <cell r="N884">
            <v>4698</v>
          </cell>
          <cell r="O884">
            <v>4</v>
          </cell>
          <cell r="P884">
            <v>3</v>
          </cell>
          <cell r="Q884">
            <v>1</v>
          </cell>
          <cell r="R884">
            <v>8</v>
          </cell>
          <cell r="S884">
            <v>50</v>
          </cell>
          <cell r="T884">
            <v>47.826086956521742</v>
          </cell>
          <cell r="U884">
            <v>522</v>
          </cell>
          <cell r="V884">
            <v>143.47826086956522</v>
          </cell>
          <cell r="W884">
            <v>9</v>
          </cell>
          <cell r="X884">
            <v>87</v>
          </cell>
          <cell r="Y884">
            <v>18</v>
          </cell>
          <cell r="Z884">
            <v>0</v>
          </cell>
          <cell r="AA884" t="str">
            <v>9224200.png</v>
          </cell>
          <cell r="AB884">
            <v>7</v>
          </cell>
          <cell r="AC884">
            <v>34</v>
          </cell>
          <cell r="AD884">
            <v>10.546031667914246</v>
          </cell>
        </row>
        <row r="885">
          <cell r="A885">
            <v>9224216</v>
          </cell>
          <cell r="B885" t="str">
            <v>幻影脚第2段</v>
          </cell>
          <cell r="C885" t="str">
            <v>幻影脚第2段</v>
          </cell>
          <cell r="D885">
            <v>2</v>
          </cell>
          <cell r="E885">
            <v>31</v>
          </cell>
          <cell r="F885" t="str">
            <v>第16级，共造成166.4%点伤害</v>
          </cell>
          <cell r="G885">
            <v>2</v>
          </cell>
          <cell r="H885">
            <v>2</v>
          </cell>
          <cell r="I885">
            <v>16</v>
          </cell>
          <cell r="J885">
            <v>2</v>
          </cell>
          <cell r="K885">
            <v>55.478260869565219</v>
          </cell>
          <cell r="L885">
            <v>0</v>
          </cell>
          <cell r="M885">
            <v>6720</v>
          </cell>
          <cell r="N885">
            <v>5630</v>
          </cell>
          <cell r="O885">
            <v>4</v>
          </cell>
          <cell r="P885">
            <v>3</v>
          </cell>
          <cell r="Q885">
            <v>1</v>
          </cell>
          <cell r="R885">
            <v>8</v>
          </cell>
          <cell r="S885">
            <v>50</v>
          </cell>
          <cell r="T885">
            <v>47.826086956521742</v>
          </cell>
          <cell r="U885">
            <v>563</v>
          </cell>
          <cell r="V885">
            <v>143.47826086956522</v>
          </cell>
          <cell r="W885">
            <v>10</v>
          </cell>
          <cell r="X885">
            <v>97</v>
          </cell>
          <cell r="Y885">
            <v>18</v>
          </cell>
          <cell r="Z885">
            <v>0</v>
          </cell>
          <cell r="AA885" t="str">
            <v>9224200.png</v>
          </cell>
          <cell r="AB885">
            <v>7</v>
          </cell>
          <cell r="AC885">
            <v>34</v>
          </cell>
          <cell r="AD885">
            <v>12.271544511293399</v>
          </cell>
        </row>
        <row r="886">
          <cell r="A886">
            <v>9224217</v>
          </cell>
          <cell r="B886" t="str">
            <v>幻影脚第2段</v>
          </cell>
          <cell r="C886" t="str">
            <v>幻影脚第2段</v>
          </cell>
          <cell r="D886">
            <v>2</v>
          </cell>
          <cell r="E886">
            <v>32</v>
          </cell>
          <cell r="F886" t="str">
            <v>第17级，共造成167.9%点伤害</v>
          </cell>
          <cell r="G886">
            <v>2</v>
          </cell>
          <cell r="H886">
            <v>2</v>
          </cell>
          <cell r="I886">
            <v>17</v>
          </cell>
          <cell r="J886">
            <v>2</v>
          </cell>
          <cell r="K886">
            <v>55.956521739130437</v>
          </cell>
          <cell r="L886">
            <v>0</v>
          </cell>
          <cell r="M886">
            <v>6640</v>
          </cell>
          <cell r="N886">
            <v>6060</v>
          </cell>
          <cell r="O886">
            <v>4</v>
          </cell>
          <cell r="P886">
            <v>3</v>
          </cell>
          <cell r="Q886">
            <v>1</v>
          </cell>
          <cell r="R886">
            <v>8</v>
          </cell>
          <cell r="S886">
            <v>50</v>
          </cell>
          <cell r="T886">
            <v>47.826086956521742</v>
          </cell>
          <cell r="U886">
            <v>606</v>
          </cell>
          <cell r="V886">
            <v>143.47826086956522</v>
          </cell>
          <cell r="W886">
            <v>10</v>
          </cell>
          <cell r="X886">
            <v>107</v>
          </cell>
          <cell r="Y886">
            <v>18</v>
          </cell>
          <cell r="Z886">
            <v>0</v>
          </cell>
          <cell r="AA886" t="str">
            <v>9224200.png</v>
          </cell>
          <cell r="AB886">
            <v>7</v>
          </cell>
          <cell r="AC886">
            <v>34</v>
          </cell>
          <cell r="AD886">
            <v>14.27272079406703</v>
          </cell>
        </row>
        <row r="887">
          <cell r="A887">
            <v>9224218</v>
          </cell>
          <cell r="B887" t="str">
            <v>幻影脚第2段</v>
          </cell>
          <cell r="C887" t="str">
            <v>幻影脚第2段</v>
          </cell>
          <cell r="D887">
            <v>2</v>
          </cell>
          <cell r="E887">
            <v>34</v>
          </cell>
          <cell r="F887" t="str">
            <v>第18级，共造成169.3%点伤害</v>
          </cell>
          <cell r="G887">
            <v>2</v>
          </cell>
          <cell r="H887">
            <v>2</v>
          </cell>
          <cell r="I887">
            <v>18</v>
          </cell>
          <cell r="J887">
            <v>2</v>
          </cell>
          <cell r="K887">
            <v>56.434782608695656</v>
          </cell>
          <cell r="L887">
            <v>0</v>
          </cell>
          <cell r="M887">
            <v>6560</v>
          </cell>
          <cell r="N887">
            <v>7656</v>
          </cell>
          <cell r="O887">
            <v>4</v>
          </cell>
          <cell r="P887">
            <v>3</v>
          </cell>
          <cell r="Q887">
            <v>1</v>
          </cell>
          <cell r="R887">
            <v>8</v>
          </cell>
          <cell r="S887">
            <v>50</v>
          </cell>
          <cell r="T887">
            <v>47.826086956521742</v>
          </cell>
          <cell r="U887">
            <v>696</v>
          </cell>
          <cell r="V887">
            <v>143.47826086956522</v>
          </cell>
          <cell r="W887">
            <v>11</v>
          </cell>
          <cell r="X887">
            <v>118</v>
          </cell>
          <cell r="Y887">
            <v>18</v>
          </cell>
          <cell r="Z887">
            <v>5</v>
          </cell>
          <cell r="AA887" t="str">
            <v>9224200.png</v>
          </cell>
          <cell r="AB887">
            <v>7</v>
          </cell>
          <cell r="AC887">
            <v>34</v>
          </cell>
          <cell r="AD887">
            <v>16.592819100533298</v>
          </cell>
        </row>
        <row r="888">
          <cell r="A888">
            <v>9224219</v>
          </cell>
          <cell r="B888" t="str">
            <v>幻影脚第2段</v>
          </cell>
          <cell r="C888" t="str">
            <v>幻影脚第2段</v>
          </cell>
          <cell r="D888">
            <v>2</v>
          </cell>
          <cell r="E888">
            <v>35</v>
          </cell>
          <cell r="F888" t="str">
            <v>第19级，共造成170.7%点伤害</v>
          </cell>
          <cell r="G888">
            <v>2</v>
          </cell>
          <cell r="H888">
            <v>2</v>
          </cell>
          <cell r="I888">
            <v>19</v>
          </cell>
          <cell r="J888">
            <v>2</v>
          </cell>
          <cell r="K888">
            <v>56.913043478260875</v>
          </cell>
          <cell r="L888">
            <v>0</v>
          </cell>
          <cell r="M888">
            <v>6480</v>
          </cell>
          <cell r="N888">
            <v>8916</v>
          </cell>
          <cell r="O888">
            <v>4</v>
          </cell>
          <cell r="P888">
            <v>3</v>
          </cell>
          <cell r="Q888">
            <v>1</v>
          </cell>
          <cell r="R888">
            <v>8</v>
          </cell>
          <cell r="S888">
            <v>50</v>
          </cell>
          <cell r="T888">
            <v>47.826086956521742</v>
          </cell>
          <cell r="U888">
            <v>743</v>
          </cell>
          <cell r="V888">
            <v>143.47826086956522</v>
          </cell>
          <cell r="W888">
            <v>12</v>
          </cell>
          <cell r="X888">
            <v>130</v>
          </cell>
          <cell r="Y888">
            <v>18</v>
          </cell>
          <cell r="Z888">
            <v>5</v>
          </cell>
          <cell r="AA888" t="str">
            <v>9224200.png</v>
          </cell>
          <cell r="AB888">
            <v>7</v>
          </cell>
          <cell r="AC888">
            <v>34</v>
          </cell>
          <cell r="AD888">
            <v>19.281792663550021</v>
          </cell>
        </row>
        <row r="889">
          <cell r="A889">
            <v>9224220</v>
          </cell>
          <cell r="B889" t="str">
            <v>幻影脚第2段</v>
          </cell>
          <cell r="C889" t="str">
            <v>幻影脚第2段</v>
          </cell>
          <cell r="D889">
            <v>2</v>
          </cell>
          <cell r="E889">
            <v>37</v>
          </cell>
          <cell r="F889" t="str">
            <v>第20级，共造成172.2%点伤害</v>
          </cell>
          <cell r="G889">
            <v>2</v>
          </cell>
          <cell r="H889">
            <v>2</v>
          </cell>
          <cell r="I889">
            <v>20</v>
          </cell>
          <cell r="J889">
            <v>2</v>
          </cell>
          <cell r="K889">
            <v>57.391304347826093</v>
          </cell>
          <cell r="L889">
            <v>0</v>
          </cell>
          <cell r="M889">
            <v>6400</v>
          </cell>
          <cell r="N889">
            <v>10933</v>
          </cell>
          <cell r="O889">
            <v>4</v>
          </cell>
          <cell r="P889">
            <v>3</v>
          </cell>
          <cell r="Q889">
            <v>1</v>
          </cell>
          <cell r="R889">
            <v>8</v>
          </cell>
          <cell r="S889">
            <v>50</v>
          </cell>
          <cell r="T889">
            <v>47.826086956521742</v>
          </cell>
          <cell r="U889">
            <v>841</v>
          </cell>
          <cell r="V889">
            <v>143.47826086956522</v>
          </cell>
          <cell r="W889">
            <v>13</v>
          </cell>
          <cell r="X889">
            <v>143</v>
          </cell>
          <cell r="Y889">
            <v>18</v>
          </cell>
          <cell r="Z889">
            <v>6</v>
          </cell>
          <cell r="AA889" t="str">
            <v>9224200.png</v>
          </cell>
          <cell r="AB889">
            <v>7</v>
          </cell>
          <cell r="AC889">
            <v>34</v>
          </cell>
          <cell r="AD889">
            <v>22.397313966611812</v>
          </cell>
        </row>
        <row r="890">
          <cell r="A890">
            <v>9224221</v>
          </cell>
          <cell r="B890" t="str">
            <v>幻影脚第2段</v>
          </cell>
          <cell r="C890" t="str">
            <v>幻影脚第2段</v>
          </cell>
          <cell r="D890">
            <v>2</v>
          </cell>
          <cell r="E890">
            <v>38</v>
          </cell>
          <cell r="F890" t="str">
            <v>第21级，共造成173.6%点伤害</v>
          </cell>
          <cell r="G890">
            <v>2</v>
          </cell>
          <cell r="H890">
            <v>2</v>
          </cell>
          <cell r="I890">
            <v>21</v>
          </cell>
          <cell r="J890">
            <v>2</v>
          </cell>
          <cell r="K890">
            <v>57.869565217391312</v>
          </cell>
          <cell r="L890">
            <v>0</v>
          </cell>
          <cell r="M890">
            <v>6320</v>
          </cell>
          <cell r="N890">
            <v>11596</v>
          </cell>
          <cell r="O890">
            <v>4</v>
          </cell>
          <cell r="P890">
            <v>3</v>
          </cell>
          <cell r="Q890">
            <v>1</v>
          </cell>
          <cell r="R890">
            <v>8</v>
          </cell>
          <cell r="S890">
            <v>50</v>
          </cell>
          <cell r="T890">
            <v>47.826086956521742</v>
          </cell>
          <cell r="U890">
            <v>892</v>
          </cell>
          <cell r="V890">
            <v>143.47826086956522</v>
          </cell>
          <cell r="W890">
            <v>13</v>
          </cell>
          <cell r="X890">
            <v>156</v>
          </cell>
          <cell r="Y890">
            <v>18</v>
          </cell>
          <cell r="Z890">
            <v>6</v>
          </cell>
          <cell r="AA890" t="str">
            <v>9224200.png</v>
          </cell>
          <cell r="AB890">
            <v>7</v>
          </cell>
          <cell r="AC890">
            <v>34</v>
          </cell>
          <cell r="AD890">
            <v>26.005954739705118</v>
          </cell>
        </row>
        <row r="891">
          <cell r="A891">
            <v>9224222</v>
          </cell>
          <cell r="B891" t="str">
            <v>幻影脚第2段</v>
          </cell>
          <cell r="C891" t="str">
            <v>幻影脚第2段</v>
          </cell>
          <cell r="D891">
            <v>2</v>
          </cell>
          <cell r="E891">
            <v>40</v>
          </cell>
          <cell r="F891" t="str">
            <v>第22级，共造成175%点伤害</v>
          </cell>
          <cell r="G891">
            <v>2</v>
          </cell>
          <cell r="H891">
            <v>2</v>
          </cell>
          <cell r="I891">
            <v>22</v>
          </cell>
          <cell r="J891">
            <v>2</v>
          </cell>
          <cell r="K891">
            <v>58.347826086956523</v>
          </cell>
          <cell r="L891">
            <v>0</v>
          </cell>
          <cell r="M891">
            <v>6240</v>
          </cell>
          <cell r="N891">
            <v>13972</v>
          </cell>
          <cell r="O891">
            <v>4</v>
          </cell>
          <cell r="P891">
            <v>3</v>
          </cell>
          <cell r="Q891">
            <v>1</v>
          </cell>
          <cell r="R891">
            <v>8</v>
          </cell>
          <cell r="S891">
            <v>50</v>
          </cell>
          <cell r="T891">
            <v>47.826086956521742</v>
          </cell>
          <cell r="U891">
            <v>998</v>
          </cell>
          <cell r="V891">
            <v>143.47826086956522</v>
          </cell>
          <cell r="W891">
            <v>14</v>
          </cell>
          <cell r="X891">
            <v>170</v>
          </cell>
          <cell r="Y891">
            <v>18</v>
          </cell>
          <cell r="Z891">
            <v>6</v>
          </cell>
          <cell r="AA891" t="str">
            <v>9224200.png</v>
          </cell>
          <cell r="AB891">
            <v>7</v>
          </cell>
          <cell r="AC891">
            <v>34</v>
          </cell>
          <cell r="AD891">
            <v>30.18454473848815</v>
          </cell>
        </row>
        <row r="892">
          <cell r="A892">
            <v>9224223</v>
          </cell>
          <cell r="B892" t="str">
            <v>幻影脚第2段</v>
          </cell>
          <cell r="C892" t="str">
            <v>幻影脚第2段</v>
          </cell>
          <cell r="D892">
            <v>2</v>
          </cell>
          <cell r="E892">
            <v>41</v>
          </cell>
          <cell r="F892" t="str">
            <v>第23级，共造成176.5%点伤害</v>
          </cell>
          <cell r="G892">
            <v>2</v>
          </cell>
          <cell r="H892">
            <v>2</v>
          </cell>
          <cell r="I892">
            <v>23</v>
          </cell>
          <cell r="J892">
            <v>2</v>
          </cell>
          <cell r="K892">
            <v>58.826086956521742</v>
          </cell>
          <cell r="L892">
            <v>0</v>
          </cell>
          <cell r="M892">
            <v>6160</v>
          </cell>
          <cell r="N892">
            <v>15795</v>
          </cell>
          <cell r="O892">
            <v>4</v>
          </cell>
          <cell r="P892">
            <v>3</v>
          </cell>
          <cell r="Q892">
            <v>1</v>
          </cell>
          <cell r="R892">
            <v>8</v>
          </cell>
          <cell r="S892">
            <v>50</v>
          </cell>
          <cell r="T892">
            <v>47.826086956521742</v>
          </cell>
          <cell r="U892">
            <v>1053</v>
          </cell>
          <cell r="V892">
            <v>143.47826086956522</v>
          </cell>
          <cell r="W892">
            <v>15</v>
          </cell>
          <cell r="X892">
            <v>185</v>
          </cell>
          <cell r="Y892">
            <v>18</v>
          </cell>
          <cell r="Z892">
            <v>6</v>
          </cell>
          <cell r="AA892" t="str">
            <v>9224200.png</v>
          </cell>
          <cell r="AB892">
            <v>7</v>
          </cell>
          <cell r="AC892">
            <v>34</v>
          </cell>
          <cell r="AD892">
            <v>35.021736194394776</v>
          </cell>
        </row>
        <row r="893">
          <cell r="A893">
            <v>9224224</v>
          </cell>
          <cell r="B893" t="str">
            <v>幻影脚第2段</v>
          </cell>
          <cell r="C893" t="str">
            <v>幻影脚第2段</v>
          </cell>
          <cell r="D893">
            <v>2</v>
          </cell>
          <cell r="E893">
            <v>43</v>
          </cell>
          <cell r="F893" t="str">
            <v>第24级，共造成177.9%点伤害</v>
          </cell>
          <cell r="G893">
            <v>2</v>
          </cell>
          <cell r="H893">
            <v>2</v>
          </cell>
          <cell r="I893">
            <v>24</v>
          </cell>
          <cell r="J893">
            <v>2</v>
          </cell>
          <cell r="K893">
            <v>59.304347826086961</v>
          </cell>
          <cell r="L893">
            <v>0</v>
          </cell>
          <cell r="M893">
            <v>6080</v>
          </cell>
          <cell r="N893">
            <v>18672</v>
          </cell>
          <cell r="O893">
            <v>4</v>
          </cell>
          <cell r="P893">
            <v>3</v>
          </cell>
          <cell r="Q893">
            <v>1</v>
          </cell>
          <cell r="R893">
            <v>8</v>
          </cell>
          <cell r="S893">
            <v>50</v>
          </cell>
          <cell r="T893">
            <v>47.826086956521742</v>
          </cell>
          <cell r="U893">
            <v>1167</v>
          </cell>
          <cell r="V893">
            <v>143.47826086956522</v>
          </cell>
          <cell r="W893">
            <v>16</v>
          </cell>
          <cell r="X893">
            <v>201</v>
          </cell>
          <cell r="Y893">
            <v>18</v>
          </cell>
          <cell r="Z893">
            <v>7</v>
          </cell>
          <cell r="AA893" t="str">
            <v>9224200.png</v>
          </cell>
          <cell r="AB893">
            <v>7</v>
          </cell>
          <cell r="AC893">
            <v>34</v>
          </cell>
          <cell r="AD893">
            <v>40.61980484160442</v>
          </cell>
        </row>
        <row r="894">
          <cell r="A894">
            <v>9224225</v>
          </cell>
          <cell r="B894" t="str">
            <v>幻影脚第2段</v>
          </cell>
          <cell r="C894" t="str">
            <v>幻影脚第2段</v>
          </cell>
          <cell r="D894">
            <v>2</v>
          </cell>
          <cell r="E894">
            <v>44</v>
          </cell>
          <cell r="F894" t="str">
            <v>第25级，共造成179.3%点伤害</v>
          </cell>
          <cell r="G894">
            <v>2</v>
          </cell>
          <cell r="H894">
            <v>2</v>
          </cell>
          <cell r="I894">
            <v>25</v>
          </cell>
          <cell r="J894">
            <v>2</v>
          </cell>
          <cell r="K894">
            <v>59.782608695652179</v>
          </cell>
          <cell r="L894">
            <v>0</v>
          </cell>
          <cell r="M894">
            <v>6000</v>
          </cell>
          <cell r="N894">
            <v>22068</v>
          </cell>
          <cell r="O894">
            <v>4</v>
          </cell>
          <cell r="P894">
            <v>3</v>
          </cell>
          <cell r="Q894">
            <v>1</v>
          </cell>
          <cell r="R894">
            <v>8</v>
          </cell>
          <cell r="S894">
            <v>50</v>
          </cell>
          <cell r="T894">
            <v>47.826086956521742</v>
          </cell>
          <cell r="U894">
            <v>1226</v>
          </cell>
          <cell r="V894">
            <v>143.47826086956522</v>
          </cell>
          <cell r="W894">
            <v>18</v>
          </cell>
          <cell r="X894">
            <v>219</v>
          </cell>
          <cell r="Y894">
            <v>18</v>
          </cell>
          <cell r="Z894">
            <v>8</v>
          </cell>
          <cell r="AA894" t="str">
            <v>9224200.png</v>
          </cell>
          <cell r="AB894">
            <v>7</v>
          </cell>
          <cell r="AC894">
            <v>34</v>
          </cell>
          <cell r="AD894">
            <v>47.096723042470856</v>
          </cell>
        </row>
        <row r="895">
          <cell r="A895">
            <v>9224226</v>
          </cell>
          <cell r="B895" t="str">
            <v>幻影脚第2段</v>
          </cell>
          <cell r="C895" t="str">
            <v>幻影脚第2段</v>
          </cell>
          <cell r="D895">
            <v>2</v>
          </cell>
          <cell r="E895">
            <v>45</v>
          </cell>
          <cell r="F895" t="str">
            <v>第26级，共造成180.8%点伤害</v>
          </cell>
          <cell r="G895">
            <v>2</v>
          </cell>
          <cell r="H895">
            <v>2</v>
          </cell>
          <cell r="I895">
            <v>26</v>
          </cell>
          <cell r="J895">
            <v>2</v>
          </cell>
          <cell r="K895">
            <v>60.260869565217391</v>
          </cell>
          <cell r="L895">
            <v>0</v>
          </cell>
          <cell r="M895">
            <v>5920</v>
          </cell>
          <cell r="N895">
            <v>24453</v>
          </cell>
          <cell r="O895">
            <v>4</v>
          </cell>
          <cell r="P895">
            <v>3</v>
          </cell>
          <cell r="Q895">
            <v>1</v>
          </cell>
          <cell r="R895">
            <v>8</v>
          </cell>
          <cell r="S895">
            <v>50</v>
          </cell>
          <cell r="T895">
            <v>47.826086956521742</v>
          </cell>
          <cell r="U895">
            <v>1287</v>
          </cell>
          <cell r="V895">
            <v>143.47826086956522</v>
          </cell>
          <cell r="W895">
            <v>19</v>
          </cell>
          <cell r="X895">
            <v>238</v>
          </cell>
          <cell r="Y895">
            <v>18</v>
          </cell>
          <cell r="Z895">
            <v>8</v>
          </cell>
          <cell r="AA895" t="str">
            <v>9224200.png</v>
          </cell>
          <cell r="AB895">
            <v>7</v>
          </cell>
          <cell r="AC895">
            <v>34</v>
          </cell>
          <cell r="AD895">
            <v>54.5885458343338</v>
          </cell>
        </row>
        <row r="896">
          <cell r="A896">
            <v>9224227</v>
          </cell>
          <cell r="B896" t="str">
            <v>幻影脚第2段</v>
          </cell>
          <cell r="C896" t="str">
            <v>幻影脚第2段</v>
          </cell>
          <cell r="D896">
            <v>2</v>
          </cell>
          <cell r="E896">
            <v>47</v>
          </cell>
          <cell r="F896" t="str">
            <v>第27级，共造成182.2%点伤害</v>
          </cell>
          <cell r="G896">
            <v>2</v>
          </cell>
          <cell r="H896">
            <v>2</v>
          </cell>
          <cell r="I896">
            <v>27</v>
          </cell>
          <cell r="J896">
            <v>2</v>
          </cell>
          <cell r="K896">
            <v>60.739130434782609</v>
          </cell>
          <cell r="L896">
            <v>0</v>
          </cell>
          <cell r="M896">
            <v>5840</v>
          </cell>
          <cell r="N896">
            <v>28240</v>
          </cell>
          <cell r="O896">
            <v>4</v>
          </cell>
          <cell r="P896">
            <v>3</v>
          </cell>
          <cell r="Q896">
            <v>1</v>
          </cell>
          <cell r="R896">
            <v>8</v>
          </cell>
          <cell r="S896">
            <v>50</v>
          </cell>
          <cell r="T896">
            <v>47.826086956521742</v>
          </cell>
          <cell r="U896">
            <v>1412</v>
          </cell>
          <cell r="V896">
            <v>143.47826086956522</v>
          </cell>
          <cell r="W896">
            <v>20</v>
          </cell>
          <cell r="X896">
            <v>258</v>
          </cell>
          <cell r="Y896">
            <v>18</v>
          </cell>
          <cell r="Z896">
            <v>8</v>
          </cell>
          <cell r="AA896" t="str">
            <v>9224200.png</v>
          </cell>
          <cell r="AB896">
            <v>7</v>
          </cell>
          <cell r="AC896">
            <v>34</v>
          </cell>
          <cell r="AD896">
            <v>63.25215680904472</v>
          </cell>
        </row>
        <row r="897">
          <cell r="A897">
            <v>9224228</v>
          </cell>
          <cell r="B897" t="str">
            <v>幻影脚第2段</v>
          </cell>
          <cell r="C897" t="str">
            <v>幻影脚第2段</v>
          </cell>
          <cell r="D897">
            <v>2</v>
          </cell>
          <cell r="E897">
            <v>48</v>
          </cell>
          <cell r="F897" t="str">
            <v>第28级，共造成183.7%点伤害</v>
          </cell>
          <cell r="G897">
            <v>2</v>
          </cell>
          <cell r="H897">
            <v>2</v>
          </cell>
          <cell r="I897">
            <v>28</v>
          </cell>
          <cell r="J897">
            <v>2</v>
          </cell>
          <cell r="K897">
            <v>61.217391304347828</v>
          </cell>
          <cell r="L897">
            <v>0</v>
          </cell>
          <cell r="M897">
            <v>5760</v>
          </cell>
          <cell r="N897">
            <v>31017</v>
          </cell>
          <cell r="O897">
            <v>4</v>
          </cell>
          <cell r="P897">
            <v>3</v>
          </cell>
          <cell r="Q897">
            <v>1</v>
          </cell>
          <cell r="R897">
            <v>8</v>
          </cell>
          <cell r="S897">
            <v>50</v>
          </cell>
          <cell r="T897">
            <v>47.826086956521742</v>
          </cell>
          <cell r="U897">
            <v>1477</v>
          </cell>
          <cell r="V897">
            <v>143.47826086956522</v>
          </cell>
          <cell r="W897">
            <v>21</v>
          </cell>
          <cell r="X897">
            <v>279</v>
          </cell>
          <cell r="Y897">
            <v>18</v>
          </cell>
          <cell r="Z897">
            <v>9</v>
          </cell>
          <cell r="AA897" t="str">
            <v>9224200.png</v>
          </cell>
          <cell r="AB897">
            <v>7</v>
          </cell>
          <cell r="AC897">
            <v>34</v>
          </cell>
          <cell r="AD897">
            <v>73.268427728345017</v>
          </cell>
        </row>
        <row r="898">
          <cell r="A898">
            <v>9224229</v>
          </cell>
          <cell r="B898" t="str">
            <v>幻影脚第2段</v>
          </cell>
          <cell r="C898" t="str">
            <v>幻影脚第2段</v>
          </cell>
          <cell r="D898">
            <v>2</v>
          </cell>
          <cell r="E898">
            <v>50</v>
          </cell>
          <cell r="F898" t="str">
            <v>第29级，共造成185.1%点伤害</v>
          </cell>
          <cell r="G898">
            <v>2</v>
          </cell>
          <cell r="H898">
            <v>2</v>
          </cell>
          <cell r="I898">
            <v>29</v>
          </cell>
          <cell r="J898">
            <v>2</v>
          </cell>
          <cell r="K898">
            <v>61.695652173913047</v>
          </cell>
          <cell r="L898">
            <v>0</v>
          </cell>
          <cell r="M898">
            <v>5680</v>
          </cell>
          <cell r="N898">
            <v>37030</v>
          </cell>
          <cell r="O898">
            <v>4</v>
          </cell>
          <cell r="P898">
            <v>3</v>
          </cell>
          <cell r="Q898">
            <v>1</v>
          </cell>
          <cell r="R898">
            <v>8</v>
          </cell>
          <cell r="S898">
            <v>50</v>
          </cell>
          <cell r="T898">
            <v>47.826086956521742</v>
          </cell>
          <cell r="U898">
            <v>1610</v>
          </cell>
          <cell r="V898">
            <v>143.47826086956522</v>
          </cell>
          <cell r="W898">
            <v>23</v>
          </cell>
          <cell r="X898">
            <v>302</v>
          </cell>
          <cell r="Y898">
            <v>18</v>
          </cell>
          <cell r="Z898">
            <v>10</v>
          </cell>
          <cell r="AA898" t="str">
            <v>9224200.png</v>
          </cell>
          <cell r="AB898">
            <v>7</v>
          </cell>
          <cell r="AC898">
            <v>34</v>
          </cell>
          <cell r="AD898">
            <v>84.845853806897082</v>
          </cell>
        </row>
        <row r="899">
          <cell r="A899">
            <v>9224230</v>
          </cell>
          <cell r="B899" t="str">
            <v>幻影脚第2段</v>
          </cell>
          <cell r="C899" t="str">
            <v>幻影脚第2段</v>
          </cell>
          <cell r="D899">
            <v>2</v>
          </cell>
          <cell r="E899">
            <v>51</v>
          </cell>
          <cell r="F899" t="str">
            <v>第30级，共造成186.5%点伤害</v>
          </cell>
          <cell r="G899">
            <v>2</v>
          </cell>
          <cell r="H899">
            <v>2</v>
          </cell>
          <cell r="I899">
            <v>30</v>
          </cell>
          <cell r="J899">
            <v>2</v>
          </cell>
          <cell r="K899">
            <v>62.173913043478265</v>
          </cell>
          <cell r="L899">
            <v>0</v>
          </cell>
          <cell r="M899">
            <v>5600</v>
          </cell>
          <cell r="N899">
            <v>41975</v>
          </cell>
          <cell r="O899">
            <v>4</v>
          </cell>
          <cell r="P899">
            <v>3</v>
          </cell>
          <cell r="Q899">
            <v>1</v>
          </cell>
          <cell r="R899">
            <v>8</v>
          </cell>
          <cell r="S899">
            <v>50</v>
          </cell>
          <cell r="T899">
            <v>47.826086956521742</v>
          </cell>
          <cell r="U899">
            <v>1679</v>
          </cell>
          <cell r="V899">
            <v>143.47826086956522</v>
          </cell>
          <cell r="W899">
            <v>25</v>
          </cell>
          <cell r="X899">
            <v>327</v>
          </cell>
          <cell r="Y899">
            <v>18</v>
          </cell>
          <cell r="Z899">
            <v>10</v>
          </cell>
          <cell r="AA899" t="str">
            <v>9224200.png</v>
          </cell>
          <cell r="AB899">
            <v>7</v>
          </cell>
          <cell r="AC899">
            <v>34</v>
          </cell>
          <cell r="AD899">
            <v>98.224735813368468</v>
          </cell>
        </row>
        <row r="900">
          <cell r="A900">
            <v>9224231</v>
          </cell>
          <cell r="B900" t="str">
            <v>幻影脚第2段</v>
          </cell>
          <cell r="C900" t="str">
            <v>幻影脚第2段</v>
          </cell>
          <cell r="D900">
            <v>2</v>
          </cell>
          <cell r="E900">
            <v>53</v>
          </cell>
          <cell r="F900" t="str">
            <v>第31级，共造成188%点伤害</v>
          </cell>
          <cell r="G900">
            <v>2</v>
          </cell>
          <cell r="H900">
            <v>2</v>
          </cell>
          <cell r="I900">
            <v>31</v>
          </cell>
          <cell r="J900">
            <v>2</v>
          </cell>
          <cell r="K900">
            <v>62.652173913043484</v>
          </cell>
          <cell r="L900">
            <v>0</v>
          </cell>
          <cell r="M900">
            <v>5520</v>
          </cell>
          <cell r="N900">
            <v>47320</v>
          </cell>
          <cell r="O900">
            <v>4</v>
          </cell>
          <cell r="P900">
            <v>3</v>
          </cell>
          <cell r="Q900">
            <v>1</v>
          </cell>
          <cell r="R900">
            <v>8</v>
          </cell>
          <cell r="S900">
            <v>50</v>
          </cell>
          <cell r="T900">
            <v>47.826086956521742</v>
          </cell>
          <cell r="U900">
            <v>1820</v>
          </cell>
          <cell r="V900">
            <v>143.47826086956522</v>
          </cell>
          <cell r="W900">
            <v>26</v>
          </cell>
          <cell r="X900">
            <v>353</v>
          </cell>
          <cell r="Y900">
            <v>18</v>
          </cell>
          <cell r="Z900">
            <v>11</v>
          </cell>
          <cell r="AA900" t="str">
            <v>9224200.png</v>
          </cell>
          <cell r="AB900">
            <v>7</v>
          </cell>
          <cell r="AC900">
            <v>34</v>
          </cell>
          <cell r="AD900">
            <v>113.68199072411728</v>
          </cell>
        </row>
        <row r="901">
          <cell r="A901">
            <v>9224232</v>
          </cell>
          <cell r="B901" t="str">
            <v>幻影脚第2段</v>
          </cell>
          <cell r="C901" t="str">
            <v>幻影脚第2段</v>
          </cell>
          <cell r="D901">
            <v>2</v>
          </cell>
          <cell r="E901">
            <v>54</v>
          </cell>
          <cell r="F901" t="str">
            <v>第32级，共造成189.4%点伤害</v>
          </cell>
          <cell r="G901">
            <v>2</v>
          </cell>
          <cell r="H901">
            <v>2</v>
          </cell>
          <cell r="I901">
            <v>32</v>
          </cell>
          <cell r="J901">
            <v>2</v>
          </cell>
          <cell r="K901">
            <v>63.130434782608702</v>
          </cell>
          <cell r="L901">
            <v>0</v>
          </cell>
          <cell r="M901">
            <v>5440</v>
          </cell>
          <cell r="N901">
            <v>53004</v>
          </cell>
          <cell r="O901">
            <v>4</v>
          </cell>
          <cell r="P901">
            <v>3</v>
          </cell>
          <cell r="Q901">
            <v>1</v>
          </cell>
          <cell r="R901">
            <v>8</v>
          </cell>
          <cell r="S901">
            <v>50</v>
          </cell>
          <cell r="T901">
            <v>47.826086956521742</v>
          </cell>
          <cell r="U901">
            <v>1893</v>
          </cell>
          <cell r="V901">
            <v>143.47826086956522</v>
          </cell>
          <cell r="W901">
            <v>28</v>
          </cell>
          <cell r="X901">
            <v>381</v>
          </cell>
          <cell r="Y901">
            <v>18</v>
          </cell>
          <cell r="Z901">
            <v>12</v>
          </cell>
          <cell r="AA901" t="str">
            <v>9224200.png</v>
          </cell>
          <cell r="AB901">
            <v>7</v>
          </cell>
          <cell r="AC901">
            <v>34</v>
          </cell>
          <cell r="AD901">
            <v>131.53668481513529</v>
          </cell>
        </row>
        <row r="902">
          <cell r="A902">
            <v>9224233</v>
          </cell>
          <cell r="B902" t="str">
            <v>幻影脚第2段</v>
          </cell>
          <cell r="C902" t="str">
            <v>幻影脚第2段</v>
          </cell>
          <cell r="D902">
            <v>2</v>
          </cell>
          <cell r="E902">
            <v>56</v>
          </cell>
          <cell r="F902" t="str">
            <v>第33级，共造成190.8%点伤害</v>
          </cell>
          <cell r="G902">
            <v>2</v>
          </cell>
          <cell r="H902">
            <v>2</v>
          </cell>
          <cell r="I902">
            <v>33</v>
          </cell>
          <cell r="J902">
            <v>2</v>
          </cell>
          <cell r="K902">
            <v>63.608695652173914</v>
          </cell>
          <cell r="L902">
            <v>0</v>
          </cell>
          <cell r="M902">
            <v>5360</v>
          </cell>
          <cell r="N902">
            <v>61260</v>
          </cell>
          <cell r="O902">
            <v>4</v>
          </cell>
          <cell r="P902">
            <v>3</v>
          </cell>
          <cell r="Q902">
            <v>1</v>
          </cell>
          <cell r="R902">
            <v>8</v>
          </cell>
          <cell r="S902">
            <v>50</v>
          </cell>
          <cell r="T902">
            <v>47.826086956521742</v>
          </cell>
          <cell r="U902">
            <v>2042</v>
          </cell>
          <cell r="V902">
            <v>143.47826086956522</v>
          </cell>
          <cell r="W902">
            <v>30</v>
          </cell>
          <cell r="X902">
            <v>411</v>
          </cell>
          <cell r="Y902">
            <v>18</v>
          </cell>
          <cell r="Z902">
            <v>12</v>
          </cell>
          <cell r="AA902" t="str">
            <v>9224200.png</v>
          </cell>
          <cell r="AB902">
            <v>7</v>
          </cell>
          <cell r="AC902">
            <v>34</v>
          </cell>
          <cell r="AD902">
            <v>152.15639702700031</v>
          </cell>
        </row>
        <row r="903">
          <cell r="A903">
            <v>9224234</v>
          </cell>
          <cell r="B903" t="str">
            <v>幻影脚第2段</v>
          </cell>
          <cell r="C903" t="str">
            <v>幻影脚第2段</v>
          </cell>
          <cell r="D903">
            <v>2</v>
          </cell>
          <cell r="E903">
            <v>57</v>
          </cell>
          <cell r="F903" t="str">
            <v>第34级，共造成192.3%点伤害</v>
          </cell>
          <cell r="G903">
            <v>2</v>
          </cell>
          <cell r="H903">
            <v>2</v>
          </cell>
          <cell r="I903">
            <v>34</v>
          </cell>
          <cell r="J903">
            <v>2</v>
          </cell>
          <cell r="K903">
            <v>64.086956521739125</v>
          </cell>
          <cell r="L903">
            <v>0</v>
          </cell>
          <cell r="M903">
            <v>5280</v>
          </cell>
          <cell r="N903">
            <v>67808</v>
          </cell>
          <cell r="O903">
            <v>4</v>
          </cell>
          <cell r="P903">
            <v>3</v>
          </cell>
          <cell r="Q903">
            <v>1</v>
          </cell>
          <cell r="R903">
            <v>8</v>
          </cell>
          <cell r="S903">
            <v>50</v>
          </cell>
          <cell r="T903">
            <v>47.826086956521742</v>
          </cell>
          <cell r="U903">
            <v>2119</v>
          </cell>
          <cell r="V903">
            <v>143.47826086956522</v>
          </cell>
          <cell r="W903">
            <v>32</v>
          </cell>
          <cell r="X903">
            <v>443</v>
          </cell>
          <cell r="Y903">
            <v>18</v>
          </cell>
          <cell r="Z903">
            <v>13</v>
          </cell>
          <cell r="AA903" t="str">
            <v>9224200.png</v>
          </cell>
          <cell r="AB903">
            <v>7</v>
          </cell>
          <cell r="AC903">
            <v>34</v>
          </cell>
          <cell r="AD903">
            <v>175.96453644961773</v>
          </cell>
        </row>
        <row r="904">
          <cell r="A904">
            <v>9224235</v>
          </cell>
          <cell r="B904" t="str">
            <v>幻影脚第2段</v>
          </cell>
          <cell r="C904" t="str">
            <v>幻影脚第2段</v>
          </cell>
          <cell r="D904">
            <v>2</v>
          </cell>
          <cell r="E904">
            <v>58</v>
          </cell>
          <cell r="F904" t="str">
            <v>第35级，共造成193.7%点伤害</v>
          </cell>
          <cell r="G904">
            <v>2</v>
          </cell>
          <cell r="H904">
            <v>2</v>
          </cell>
          <cell r="I904">
            <v>35</v>
          </cell>
          <cell r="J904">
            <v>2</v>
          </cell>
          <cell r="K904">
            <v>64.565217391304344</v>
          </cell>
          <cell r="L904">
            <v>0</v>
          </cell>
          <cell r="M904">
            <v>5200</v>
          </cell>
          <cell r="N904">
            <v>74732</v>
          </cell>
          <cell r="O904">
            <v>4</v>
          </cell>
          <cell r="P904">
            <v>3</v>
          </cell>
          <cell r="Q904">
            <v>1</v>
          </cell>
          <cell r="R904">
            <v>8</v>
          </cell>
          <cell r="S904">
            <v>50</v>
          </cell>
          <cell r="T904">
            <v>47.826086956521742</v>
          </cell>
          <cell r="U904">
            <v>2198</v>
          </cell>
          <cell r="V904">
            <v>143.47826086956522</v>
          </cell>
          <cell r="W904">
            <v>34</v>
          </cell>
          <cell r="X904">
            <v>477</v>
          </cell>
          <cell r="Y904">
            <v>18</v>
          </cell>
          <cell r="Z904">
            <v>14</v>
          </cell>
          <cell r="AA904" t="str">
            <v>9224200.png</v>
          </cell>
          <cell r="AB904">
            <v>7</v>
          </cell>
          <cell r="AC904">
            <v>34</v>
          </cell>
          <cell r="AD904">
            <v>203.44875615234804</v>
          </cell>
        </row>
        <row r="905">
          <cell r="A905">
            <v>9224236</v>
          </cell>
          <cell r="B905" t="str">
            <v>幻影脚第2段</v>
          </cell>
          <cell r="C905" t="str">
            <v>幻影脚第2段</v>
          </cell>
          <cell r="D905">
            <v>2</v>
          </cell>
          <cell r="E905">
            <v>60</v>
          </cell>
          <cell r="F905" t="str">
            <v>第36级，共造成195.1%点伤害</v>
          </cell>
          <cell r="G905">
            <v>2</v>
          </cell>
          <cell r="H905">
            <v>2</v>
          </cell>
          <cell r="I905">
            <v>36</v>
          </cell>
          <cell r="J905">
            <v>2</v>
          </cell>
          <cell r="K905">
            <v>65.043478260869563</v>
          </cell>
          <cell r="L905">
            <v>0</v>
          </cell>
          <cell r="M905">
            <v>5120</v>
          </cell>
          <cell r="N905">
            <v>87246</v>
          </cell>
          <cell r="O905">
            <v>4</v>
          </cell>
          <cell r="P905">
            <v>3</v>
          </cell>
          <cell r="Q905">
            <v>1</v>
          </cell>
          <cell r="R905">
            <v>8</v>
          </cell>
          <cell r="S905">
            <v>50</v>
          </cell>
          <cell r="T905">
            <v>47.826086956521742</v>
          </cell>
          <cell r="U905">
            <v>2358</v>
          </cell>
          <cell r="V905">
            <v>143.47826086956522</v>
          </cell>
          <cell r="W905">
            <v>37</v>
          </cell>
          <cell r="X905">
            <v>514</v>
          </cell>
          <cell r="Y905">
            <v>18</v>
          </cell>
          <cell r="Z905">
            <v>15</v>
          </cell>
          <cell r="AA905" t="str">
            <v>9224200.png</v>
          </cell>
          <cell r="AB905">
            <v>7</v>
          </cell>
          <cell r="AC905">
            <v>34</v>
          </cell>
          <cell r="AD905">
            <v>235.17062667918475</v>
          </cell>
        </row>
        <row r="906">
          <cell r="A906">
            <v>9224237</v>
          </cell>
          <cell r="B906" t="str">
            <v>幻影脚第2段</v>
          </cell>
          <cell r="C906" t="str">
            <v>幻影脚第2段</v>
          </cell>
          <cell r="D906">
            <v>2</v>
          </cell>
          <cell r="E906">
            <v>61</v>
          </cell>
          <cell r="F906" t="str">
            <v>第37级，共造成196.6%点伤害</v>
          </cell>
          <cell r="G906">
            <v>2</v>
          </cell>
          <cell r="H906">
            <v>2</v>
          </cell>
          <cell r="I906">
            <v>37</v>
          </cell>
          <cell r="J906">
            <v>2</v>
          </cell>
          <cell r="K906">
            <v>65.521739130434781</v>
          </cell>
          <cell r="L906">
            <v>0</v>
          </cell>
          <cell r="M906">
            <v>5040</v>
          </cell>
          <cell r="N906">
            <v>95160</v>
          </cell>
          <cell r="O906">
            <v>4</v>
          </cell>
          <cell r="P906">
            <v>3</v>
          </cell>
          <cell r="Q906">
            <v>1</v>
          </cell>
          <cell r="R906">
            <v>8</v>
          </cell>
          <cell r="S906">
            <v>50</v>
          </cell>
          <cell r="T906">
            <v>47.826086956521742</v>
          </cell>
          <cell r="U906">
            <v>2440</v>
          </cell>
          <cell r="V906">
            <v>143.47826086956522</v>
          </cell>
          <cell r="W906">
            <v>39</v>
          </cell>
          <cell r="X906">
            <v>553</v>
          </cell>
          <cell r="Y906">
            <v>18</v>
          </cell>
          <cell r="Z906">
            <v>16</v>
          </cell>
          <cell r="AA906" t="str">
            <v>9224200.png</v>
          </cell>
          <cell r="AB906">
            <v>7</v>
          </cell>
          <cell r="AC906">
            <v>34</v>
          </cell>
          <cell r="AD906">
            <v>271.77675673750724</v>
          </cell>
        </row>
        <row r="907">
          <cell r="A907">
            <v>9224238</v>
          </cell>
          <cell r="B907" t="str">
            <v>幻影脚第2段</v>
          </cell>
          <cell r="C907" t="str">
            <v>幻影脚第2段</v>
          </cell>
          <cell r="D907">
            <v>2</v>
          </cell>
          <cell r="E907">
            <v>63</v>
          </cell>
          <cell r="F907" t="str">
            <v>第38级，共造成198%点伤害</v>
          </cell>
          <cell r="G907">
            <v>2</v>
          </cell>
          <cell r="H907">
            <v>2</v>
          </cell>
          <cell r="I907">
            <v>38</v>
          </cell>
          <cell r="J907">
            <v>2</v>
          </cell>
          <cell r="K907">
            <v>66</v>
          </cell>
          <cell r="L907">
            <v>0</v>
          </cell>
          <cell r="M907">
            <v>4960</v>
          </cell>
          <cell r="N907">
            <v>109578</v>
          </cell>
          <cell r="O907">
            <v>4</v>
          </cell>
          <cell r="P907">
            <v>3</v>
          </cell>
          <cell r="Q907">
            <v>1</v>
          </cell>
          <cell r="R907">
            <v>8</v>
          </cell>
          <cell r="S907">
            <v>50</v>
          </cell>
          <cell r="T907">
            <v>47.826086956521742</v>
          </cell>
          <cell r="U907">
            <v>2609</v>
          </cell>
          <cell r="V907">
            <v>143.47826086956522</v>
          </cell>
          <cell r="W907">
            <v>42</v>
          </cell>
          <cell r="X907">
            <v>595</v>
          </cell>
          <cell r="Y907">
            <v>18</v>
          </cell>
          <cell r="Z907">
            <v>17</v>
          </cell>
          <cell r="AA907" t="str">
            <v>9224200.png</v>
          </cell>
          <cell r="AB907">
            <v>7</v>
          </cell>
          <cell r="AC907">
            <v>34</v>
          </cell>
          <cell r="AD907">
            <v>314.01157639078895</v>
          </cell>
        </row>
        <row r="908">
          <cell r="A908">
            <v>9224239</v>
          </cell>
          <cell r="B908" t="str">
            <v>幻影脚第2段</v>
          </cell>
          <cell r="C908" t="str">
            <v>幻影脚第2段</v>
          </cell>
          <cell r="D908">
            <v>2</v>
          </cell>
          <cell r="E908">
            <v>64</v>
          </cell>
          <cell r="F908" t="str">
            <v>第39级，共造成199.4%点伤害</v>
          </cell>
          <cell r="G908">
            <v>2</v>
          </cell>
          <cell r="H908">
            <v>2</v>
          </cell>
          <cell r="I908">
            <v>39</v>
          </cell>
          <cell r="J908">
            <v>2</v>
          </cell>
          <cell r="K908">
            <v>66.478260869565219</v>
          </cell>
          <cell r="L908">
            <v>0</v>
          </cell>
          <cell r="M908">
            <v>4880</v>
          </cell>
          <cell r="N908">
            <v>121275</v>
          </cell>
          <cell r="O908">
            <v>4</v>
          </cell>
          <cell r="P908">
            <v>3</v>
          </cell>
          <cell r="Q908">
            <v>1</v>
          </cell>
          <cell r="R908">
            <v>8</v>
          </cell>
          <cell r="S908">
            <v>50</v>
          </cell>
          <cell r="T908">
            <v>47.826086956521742</v>
          </cell>
          <cell r="U908">
            <v>2695</v>
          </cell>
          <cell r="V908">
            <v>143.47826086956522</v>
          </cell>
          <cell r="W908">
            <v>45</v>
          </cell>
          <cell r="X908">
            <v>640</v>
          </cell>
          <cell r="Y908">
            <v>18</v>
          </cell>
          <cell r="Z908">
            <v>18</v>
          </cell>
          <cell r="AA908" t="str">
            <v>9224200.png</v>
          </cell>
          <cell r="AB908">
            <v>7</v>
          </cell>
          <cell r="AC908">
            <v>34</v>
          </cell>
          <cell r="AD908">
            <v>362.73202994579259</v>
          </cell>
        </row>
        <row r="909">
          <cell r="A909">
            <v>9224240</v>
          </cell>
          <cell r="B909" t="str">
            <v>幻影脚第2段</v>
          </cell>
          <cell r="C909" t="str">
            <v>幻影脚第2段</v>
          </cell>
          <cell r="D909">
            <v>2</v>
          </cell>
          <cell r="E909">
            <v>66</v>
          </cell>
          <cell r="F909" t="str">
            <v>第40级，共造成200.9%点伤害</v>
          </cell>
          <cell r="G909">
            <v>2</v>
          </cell>
          <cell r="H909">
            <v>2</v>
          </cell>
          <cell r="I909">
            <v>40</v>
          </cell>
          <cell r="J909">
            <v>2</v>
          </cell>
          <cell r="K909">
            <v>66.956521739130437</v>
          </cell>
          <cell r="L909">
            <v>0</v>
          </cell>
          <cell r="M909">
            <v>4800</v>
          </cell>
          <cell r="N909">
            <v>137856</v>
          </cell>
          <cell r="O909">
            <v>4</v>
          </cell>
          <cell r="P909">
            <v>3</v>
          </cell>
          <cell r="Q909">
            <v>1</v>
          </cell>
          <cell r="R909">
            <v>8</v>
          </cell>
          <cell r="S909">
            <v>50</v>
          </cell>
          <cell r="T909">
            <v>47.826086956521742</v>
          </cell>
          <cell r="U909">
            <v>2872</v>
          </cell>
          <cell r="V909">
            <v>143.47826086956522</v>
          </cell>
          <cell r="W909">
            <v>48</v>
          </cell>
          <cell r="X909">
            <v>688</v>
          </cell>
          <cell r="Y909">
            <v>18</v>
          </cell>
          <cell r="Z909">
            <v>20</v>
          </cell>
          <cell r="AA909" t="str">
            <v>9224200.png</v>
          </cell>
          <cell r="AB909">
            <v>7</v>
          </cell>
          <cell r="AC909">
            <v>34</v>
          </cell>
          <cell r="AD909">
            <v>418.92446230554134</v>
          </cell>
        </row>
        <row r="910">
          <cell r="A910">
            <v>9224241</v>
          </cell>
          <cell r="B910" t="str">
            <v>幻影脚第2段</v>
          </cell>
          <cell r="C910" t="str">
            <v>幻影脚第2段</v>
          </cell>
          <cell r="D910">
            <v>2</v>
          </cell>
          <cell r="E910">
            <v>67</v>
          </cell>
          <cell r="F910" t="str">
            <v>第41级，共造成202.3%点伤害</v>
          </cell>
          <cell r="G910">
            <v>2</v>
          </cell>
          <cell r="H910">
            <v>2</v>
          </cell>
          <cell r="I910">
            <v>41</v>
          </cell>
          <cell r="J910">
            <v>2</v>
          </cell>
          <cell r="K910">
            <v>67.434782608695656</v>
          </cell>
          <cell r="L910">
            <v>0</v>
          </cell>
          <cell r="M910">
            <v>4720</v>
          </cell>
          <cell r="N910">
            <v>151113</v>
          </cell>
          <cell r="O910">
            <v>4</v>
          </cell>
          <cell r="P910">
            <v>3</v>
          </cell>
          <cell r="Q910">
            <v>1</v>
          </cell>
          <cell r="R910">
            <v>8</v>
          </cell>
          <cell r="S910">
            <v>50</v>
          </cell>
          <cell r="T910">
            <v>47.826086956521742</v>
          </cell>
          <cell r="U910">
            <v>2963</v>
          </cell>
          <cell r="V910">
            <v>143.47826086956522</v>
          </cell>
          <cell r="W910">
            <v>51</v>
          </cell>
          <cell r="X910">
            <v>739</v>
          </cell>
          <cell r="Y910">
            <v>18</v>
          </cell>
          <cell r="Z910">
            <v>21</v>
          </cell>
          <cell r="AA910" t="str">
            <v>9224200.png</v>
          </cell>
          <cell r="AB910">
            <v>7</v>
          </cell>
          <cell r="AC910">
            <v>34</v>
          </cell>
          <cell r="AD910">
            <v>483.72402453125926</v>
          </cell>
        </row>
        <row r="911">
          <cell r="A911">
            <v>9224242</v>
          </cell>
          <cell r="B911" t="str">
            <v>幻影脚第2段</v>
          </cell>
          <cell r="C911" t="str">
            <v>幻影脚第2段</v>
          </cell>
          <cell r="D911">
            <v>2</v>
          </cell>
          <cell r="E911">
            <v>68</v>
          </cell>
          <cell r="F911" t="str">
            <v>第42级，共造成203.7%点伤害</v>
          </cell>
          <cell r="G911">
            <v>2</v>
          </cell>
          <cell r="H911">
            <v>2</v>
          </cell>
          <cell r="I911">
            <v>42</v>
          </cell>
          <cell r="J911">
            <v>2</v>
          </cell>
          <cell r="K911">
            <v>67.913043478260875</v>
          </cell>
          <cell r="L911">
            <v>0</v>
          </cell>
          <cell r="M911">
            <v>4640</v>
          </cell>
          <cell r="N911">
            <v>167970</v>
          </cell>
          <cell r="O911">
            <v>4</v>
          </cell>
          <cell r="P911">
            <v>3</v>
          </cell>
          <cell r="Q911">
            <v>1</v>
          </cell>
          <cell r="R911">
            <v>8</v>
          </cell>
          <cell r="S911">
            <v>50</v>
          </cell>
          <cell r="T911">
            <v>47.826086956521742</v>
          </cell>
          <cell r="U911">
            <v>3054</v>
          </cell>
          <cell r="V911">
            <v>143.47826086956522</v>
          </cell>
          <cell r="W911">
            <v>55</v>
          </cell>
          <cell r="X911">
            <v>794</v>
          </cell>
          <cell r="Y911">
            <v>18</v>
          </cell>
          <cell r="Z911">
            <v>22</v>
          </cell>
          <cell r="AA911" t="str">
            <v>9224200.png</v>
          </cell>
          <cell r="AB911">
            <v>7</v>
          </cell>
          <cell r="AC911">
            <v>34</v>
          </cell>
          <cell r="AD911">
            <v>558.43697251115759</v>
          </cell>
        </row>
        <row r="912">
          <cell r="A912">
            <v>9224243</v>
          </cell>
          <cell r="B912" t="str">
            <v>幻影脚第2段</v>
          </cell>
          <cell r="C912" t="str">
            <v>幻影脚第2段</v>
          </cell>
          <cell r="D912">
            <v>2</v>
          </cell>
          <cell r="E912">
            <v>70</v>
          </cell>
          <cell r="F912" t="str">
            <v>第43级，共造成205.2%点伤害</v>
          </cell>
          <cell r="G912">
            <v>2</v>
          </cell>
          <cell r="H912">
            <v>2</v>
          </cell>
          <cell r="I912">
            <v>43</v>
          </cell>
          <cell r="J912">
            <v>2</v>
          </cell>
          <cell r="K912">
            <v>68.391304347826093</v>
          </cell>
          <cell r="L912">
            <v>0</v>
          </cell>
          <cell r="M912">
            <v>4560</v>
          </cell>
          <cell r="N912">
            <v>191278</v>
          </cell>
          <cell r="O912">
            <v>4</v>
          </cell>
          <cell r="P912">
            <v>3</v>
          </cell>
          <cell r="Q912">
            <v>1</v>
          </cell>
          <cell r="R912">
            <v>8</v>
          </cell>
          <cell r="S912">
            <v>50</v>
          </cell>
          <cell r="T912">
            <v>47.826086956521742</v>
          </cell>
          <cell r="U912">
            <v>3242</v>
          </cell>
          <cell r="V912">
            <v>143.47826086956522</v>
          </cell>
          <cell r="W912">
            <v>59</v>
          </cell>
          <cell r="X912">
            <v>853</v>
          </cell>
          <cell r="Y912">
            <v>18</v>
          </cell>
          <cell r="Z912">
            <v>24</v>
          </cell>
          <cell r="AA912" t="str">
            <v>9224200.png</v>
          </cell>
          <cell r="AB912">
            <v>7</v>
          </cell>
          <cell r="AC912">
            <v>34</v>
          </cell>
          <cell r="AD912">
            <v>644.5662878788761</v>
          </cell>
        </row>
        <row r="913">
          <cell r="A913">
            <v>9224244</v>
          </cell>
          <cell r="B913" t="str">
            <v>幻影脚第2段</v>
          </cell>
          <cell r="C913" t="str">
            <v>幻影脚第2段</v>
          </cell>
          <cell r="D913">
            <v>2</v>
          </cell>
          <cell r="E913">
            <v>71</v>
          </cell>
          <cell r="F913" t="str">
            <v>第44级，共造成206.6%点伤害</v>
          </cell>
          <cell r="G913">
            <v>2</v>
          </cell>
          <cell r="H913">
            <v>2</v>
          </cell>
          <cell r="I913">
            <v>44</v>
          </cell>
          <cell r="J913">
            <v>2</v>
          </cell>
          <cell r="K913">
            <v>68.869565217391312</v>
          </cell>
          <cell r="L913">
            <v>0</v>
          </cell>
          <cell r="M913">
            <v>4480</v>
          </cell>
          <cell r="N913">
            <v>210294</v>
          </cell>
          <cell r="O913">
            <v>4</v>
          </cell>
          <cell r="P913">
            <v>3</v>
          </cell>
          <cell r="Q913">
            <v>1</v>
          </cell>
          <cell r="R913">
            <v>8</v>
          </cell>
          <cell r="S913">
            <v>50</v>
          </cell>
          <cell r="T913">
            <v>47.826086956521742</v>
          </cell>
          <cell r="U913">
            <v>3338</v>
          </cell>
          <cell r="V913">
            <v>143.47826086956522</v>
          </cell>
          <cell r="W913">
            <v>63</v>
          </cell>
          <cell r="X913">
            <v>916</v>
          </cell>
          <cell r="Y913">
            <v>18</v>
          </cell>
          <cell r="Z913">
            <v>26</v>
          </cell>
          <cell r="AA913" t="str">
            <v>9224200.png</v>
          </cell>
          <cell r="AB913">
            <v>7</v>
          </cell>
          <cell r="AC913">
            <v>34</v>
          </cell>
          <cell r="AD913">
            <v>743.84111369992047</v>
          </cell>
        </row>
        <row r="914">
          <cell r="A914">
            <v>9224245</v>
          </cell>
          <cell r="B914" t="str">
            <v>幻影脚第2段</v>
          </cell>
          <cell r="C914" t="str">
            <v>幻影脚第2段</v>
          </cell>
          <cell r="D914">
            <v>2</v>
          </cell>
          <cell r="E914">
            <v>73</v>
          </cell>
          <cell r="F914" t="str">
            <v>第45级，共造成208%点伤害</v>
          </cell>
          <cell r="G914">
            <v>2</v>
          </cell>
          <cell r="H914">
            <v>2</v>
          </cell>
          <cell r="I914">
            <v>45</v>
          </cell>
          <cell r="J914">
            <v>2</v>
          </cell>
          <cell r="K914">
            <v>69.34782608695653</v>
          </cell>
          <cell r="L914">
            <v>0</v>
          </cell>
          <cell r="M914">
            <v>4400</v>
          </cell>
          <cell r="N914">
            <v>240312</v>
          </cell>
          <cell r="O914">
            <v>4</v>
          </cell>
          <cell r="P914">
            <v>3</v>
          </cell>
          <cell r="Q914">
            <v>1</v>
          </cell>
          <cell r="R914">
            <v>8</v>
          </cell>
          <cell r="S914">
            <v>50</v>
          </cell>
          <cell r="T914">
            <v>47.826086956521742</v>
          </cell>
          <cell r="U914">
            <v>3534</v>
          </cell>
          <cell r="V914">
            <v>143.47826086956522</v>
          </cell>
          <cell r="W914">
            <v>68</v>
          </cell>
          <cell r="X914">
            <v>984</v>
          </cell>
          <cell r="Y914">
            <v>18</v>
          </cell>
          <cell r="Z914">
            <v>28</v>
          </cell>
          <cell r="AA914" t="str">
            <v>9224200.png</v>
          </cell>
          <cell r="AB914">
            <v>7</v>
          </cell>
          <cell r="AC914">
            <v>34</v>
          </cell>
          <cell r="AD914">
            <v>858.25057014292429</v>
          </cell>
        </row>
        <row r="915">
          <cell r="A915">
            <v>9224246</v>
          </cell>
          <cell r="B915" t="str">
            <v>幻影脚第2段</v>
          </cell>
          <cell r="C915" t="str">
            <v>幻影脚第2段</v>
          </cell>
          <cell r="D915">
            <v>2</v>
          </cell>
          <cell r="E915">
            <v>74</v>
          </cell>
          <cell r="F915" t="str">
            <v>第46级，共造成209.5%点伤害</v>
          </cell>
          <cell r="G915">
            <v>2</v>
          </cell>
          <cell r="H915">
            <v>2</v>
          </cell>
          <cell r="I915">
            <v>46</v>
          </cell>
          <cell r="J915">
            <v>2</v>
          </cell>
          <cell r="K915">
            <v>69.826086956521749</v>
          </cell>
          <cell r="L915">
            <v>0</v>
          </cell>
          <cell r="M915">
            <v>4320</v>
          </cell>
          <cell r="N915">
            <v>261648</v>
          </cell>
          <cell r="O915">
            <v>4</v>
          </cell>
          <cell r="P915">
            <v>3</v>
          </cell>
          <cell r="Q915">
            <v>1</v>
          </cell>
          <cell r="R915">
            <v>8</v>
          </cell>
          <cell r="S915">
            <v>50</v>
          </cell>
          <cell r="T915">
            <v>47.826086956521742</v>
          </cell>
          <cell r="U915">
            <v>3634</v>
          </cell>
          <cell r="V915">
            <v>143.47826086956522</v>
          </cell>
          <cell r="W915">
            <v>72</v>
          </cell>
          <cell r="X915">
            <v>1056</v>
          </cell>
          <cell r="Y915">
            <v>18</v>
          </cell>
          <cell r="Z915">
            <v>29</v>
          </cell>
          <cell r="AA915" t="str">
            <v>9224200.png</v>
          </cell>
          <cell r="AB915">
            <v>7</v>
          </cell>
          <cell r="AC915">
            <v>34</v>
          </cell>
          <cell r="AD915">
            <v>990.08259874081909</v>
          </cell>
        </row>
        <row r="916">
          <cell r="A916">
            <v>9224247</v>
          </cell>
          <cell r="B916" t="str">
            <v>幻影脚第2段</v>
          </cell>
          <cell r="C916" t="str">
            <v>幻影脚第2段</v>
          </cell>
          <cell r="D916">
            <v>2</v>
          </cell>
          <cell r="E916">
            <v>76</v>
          </cell>
          <cell r="F916" t="str">
            <v>第47级，共造成210.9%点伤害</v>
          </cell>
          <cell r="G916">
            <v>2</v>
          </cell>
          <cell r="H916">
            <v>2</v>
          </cell>
          <cell r="I916">
            <v>47</v>
          </cell>
          <cell r="J916">
            <v>2</v>
          </cell>
          <cell r="K916">
            <v>70.304347826086968</v>
          </cell>
          <cell r="L916">
            <v>0</v>
          </cell>
          <cell r="M916">
            <v>4240</v>
          </cell>
          <cell r="N916">
            <v>295526</v>
          </cell>
          <cell r="O916">
            <v>4</v>
          </cell>
          <cell r="P916">
            <v>3</v>
          </cell>
          <cell r="Q916">
            <v>1</v>
          </cell>
          <cell r="R916">
            <v>8</v>
          </cell>
          <cell r="S916">
            <v>50</v>
          </cell>
          <cell r="T916">
            <v>47.826086956521742</v>
          </cell>
          <cell r="U916">
            <v>3838</v>
          </cell>
          <cell r="V916">
            <v>143.47826086956522</v>
          </cell>
          <cell r="W916">
            <v>77</v>
          </cell>
          <cell r="X916">
            <v>1133</v>
          </cell>
          <cell r="Y916">
            <v>18</v>
          </cell>
          <cell r="Z916">
            <v>31</v>
          </cell>
          <cell r="AA916" t="str">
            <v>9224200.png</v>
          </cell>
          <cell r="AB916">
            <v>7</v>
          </cell>
          <cell r="AC916">
            <v>34</v>
          </cell>
          <cell r="AD916">
            <v>1141.9685794915179</v>
          </cell>
        </row>
        <row r="917">
          <cell r="A917">
            <v>9224248</v>
          </cell>
          <cell r="B917" t="str">
            <v>幻影脚第2段</v>
          </cell>
          <cell r="C917" t="str">
            <v>幻影脚第2段</v>
          </cell>
          <cell r="D917">
            <v>2</v>
          </cell>
          <cell r="E917">
            <v>77</v>
          </cell>
          <cell r="F917" t="str">
            <v>第48级，共造成212.3%点伤害</v>
          </cell>
          <cell r="G917">
            <v>2</v>
          </cell>
          <cell r="H917">
            <v>2</v>
          </cell>
          <cell r="I917">
            <v>48</v>
          </cell>
          <cell r="J917">
            <v>2</v>
          </cell>
          <cell r="K917">
            <v>70.782608695652186</v>
          </cell>
          <cell r="L917">
            <v>0</v>
          </cell>
          <cell r="M917">
            <v>4160</v>
          </cell>
          <cell r="N917">
            <v>327186</v>
          </cell>
          <cell r="O917">
            <v>4</v>
          </cell>
          <cell r="P917">
            <v>3</v>
          </cell>
          <cell r="Q917">
            <v>1</v>
          </cell>
          <cell r="R917">
            <v>8</v>
          </cell>
          <cell r="S917">
            <v>50</v>
          </cell>
          <cell r="T917">
            <v>47.826086956521742</v>
          </cell>
          <cell r="U917">
            <v>3942</v>
          </cell>
          <cell r="V917">
            <v>143.47826086956522</v>
          </cell>
          <cell r="W917">
            <v>83</v>
          </cell>
          <cell r="X917">
            <v>1216</v>
          </cell>
          <cell r="Y917">
            <v>18</v>
          </cell>
          <cell r="Z917">
            <v>34</v>
          </cell>
          <cell r="AA917" t="str">
            <v>9224200.png</v>
          </cell>
          <cell r="AB917">
            <v>7</v>
          </cell>
          <cell r="AC917">
            <v>34</v>
          </cell>
          <cell r="AD917">
            <v>1316.9345747439718</v>
          </cell>
        </row>
        <row r="918">
          <cell r="A918">
            <v>9224249</v>
          </cell>
          <cell r="B918" t="str">
            <v>幻影脚第2段</v>
          </cell>
          <cell r="C918" t="str">
            <v>幻影脚第2段</v>
          </cell>
          <cell r="D918">
            <v>2</v>
          </cell>
          <cell r="E918">
            <v>79</v>
          </cell>
          <cell r="F918" t="str">
            <v>第49级，共造成213.8%点伤害</v>
          </cell>
          <cell r="G918">
            <v>2</v>
          </cell>
          <cell r="H918">
            <v>2</v>
          </cell>
          <cell r="I918">
            <v>49</v>
          </cell>
          <cell r="J918">
            <v>2</v>
          </cell>
          <cell r="K918">
            <v>71.260869565217391</v>
          </cell>
          <cell r="L918">
            <v>0</v>
          </cell>
          <cell r="M918">
            <v>4080</v>
          </cell>
          <cell r="N918">
            <v>369706</v>
          </cell>
          <cell r="O918">
            <v>4</v>
          </cell>
          <cell r="P918">
            <v>3</v>
          </cell>
          <cell r="Q918">
            <v>1</v>
          </cell>
          <cell r="R918">
            <v>8</v>
          </cell>
          <cell r="S918">
            <v>50</v>
          </cell>
          <cell r="T918">
            <v>47.826086956521742</v>
          </cell>
          <cell r="U918">
            <v>4154</v>
          </cell>
          <cell r="V918">
            <v>143.47826086956522</v>
          </cell>
          <cell r="W918">
            <v>89</v>
          </cell>
          <cell r="X918">
            <v>1305</v>
          </cell>
          <cell r="Y918">
            <v>18</v>
          </cell>
          <cell r="Z918">
            <v>36</v>
          </cell>
          <cell r="AA918" t="str">
            <v>9224200.png</v>
          </cell>
          <cell r="AB918">
            <v>7</v>
          </cell>
          <cell r="AC918">
            <v>34</v>
          </cell>
          <cell r="AD918">
            <v>1518.4601796208933</v>
          </cell>
        </row>
        <row r="919">
          <cell r="A919">
            <v>9224250</v>
          </cell>
          <cell r="B919" t="str">
            <v>幻影脚第2段</v>
          </cell>
          <cell r="C919" t="str">
            <v>幻影脚第2段</v>
          </cell>
          <cell r="D919">
            <v>2</v>
          </cell>
          <cell r="E919">
            <v>80</v>
          </cell>
          <cell r="F919" t="str">
            <v>第50级，共造成215.2%点伤害</v>
          </cell>
          <cell r="G919">
            <v>2</v>
          </cell>
          <cell r="H919">
            <v>2</v>
          </cell>
          <cell r="I919">
            <v>50</v>
          </cell>
          <cell r="J919">
            <v>2</v>
          </cell>
          <cell r="K919">
            <v>71.739130434782609</v>
          </cell>
          <cell r="L919">
            <v>0</v>
          </cell>
          <cell r="M919">
            <v>4000</v>
          </cell>
          <cell r="N919">
            <v>404890</v>
          </cell>
          <cell r="O919">
            <v>4</v>
          </cell>
          <cell r="P919">
            <v>3</v>
          </cell>
          <cell r="Q919">
            <v>1</v>
          </cell>
          <cell r="R919">
            <v>8</v>
          </cell>
          <cell r="S919">
            <v>50</v>
          </cell>
          <cell r="T919">
            <v>47.826086956521742</v>
          </cell>
          <cell r="U919">
            <v>4262</v>
          </cell>
          <cell r="V919">
            <v>143.47826086956522</v>
          </cell>
          <cell r="W919">
            <v>95</v>
          </cell>
          <cell r="X919">
            <v>1400</v>
          </cell>
          <cell r="Y919">
            <v>18</v>
          </cell>
          <cell r="Z919">
            <v>38</v>
          </cell>
          <cell r="AA919" t="str">
            <v>9224200.png</v>
          </cell>
          <cell r="AB919">
            <v>7</v>
          </cell>
          <cell r="AC919">
            <v>34</v>
          </cell>
          <cell r="AD919">
            <v>1750.5461030023362</v>
          </cell>
        </row>
        <row r="920">
          <cell r="A920">
            <v>1</v>
          </cell>
          <cell r="B920" t="str">
            <v>幻影脚</v>
          </cell>
          <cell r="C920" t="str">
            <v>幻影脚第3段</v>
          </cell>
          <cell r="D920">
            <v>2</v>
          </cell>
          <cell r="E920">
            <v>6</v>
          </cell>
          <cell r="F920" t="str">
            <v>第0级，共造成143.5%点伤害</v>
          </cell>
          <cell r="G920">
            <v>0</v>
          </cell>
          <cell r="H920">
            <v>3</v>
          </cell>
          <cell r="I920">
            <v>0</v>
          </cell>
          <cell r="J920">
            <v>2</v>
          </cell>
          <cell r="K920">
            <v>143.47826086956522</v>
          </cell>
          <cell r="L920">
            <v>0</v>
          </cell>
          <cell r="M920">
            <v>8000</v>
          </cell>
          <cell r="N920">
            <v>0</v>
          </cell>
          <cell r="O920">
            <v>4</v>
          </cell>
          <cell r="P920">
            <v>1</v>
          </cell>
          <cell r="Q920">
            <v>1</v>
          </cell>
          <cell r="R920">
            <v>10</v>
          </cell>
          <cell r="S920">
            <v>50</v>
          </cell>
          <cell r="T920">
            <v>143.47826086956522</v>
          </cell>
          <cell r="U920">
            <v>80</v>
          </cell>
          <cell r="V920">
            <v>143.47826086956522</v>
          </cell>
          <cell r="W920">
            <v>0</v>
          </cell>
          <cell r="X920">
            <v>0</v>
          </cell>
          <cell r="Y920">
            <v>18</v>
          </cell>
          <cell r="Z920">
            <v>0</v>
          </cell>
          <cell r="AA920" t="str">
            <v>9224300.png</v>
          </cell>
          <cell r="AB920">
            <v>20</v>
          </cell>
          <cell r="AC920">
            <v>35</v>
          </cell>
          <cell r="AD920">
            <v>1.0081565217391304</v>
          </cell>
        </row>
        <row r="921">
          <cell r="A921">
            <v>9224301</v>
          </cell>
          <cell r="B921" t="str">
            <v>幻影脚第3段</v>
          </cell>
          <cell r="C921" t="str">
            <v>幻影脚第3段</v>
          </cell>
          <cell r="D921">
            <v>2</v>
          </cell>
          <cell r="E921">
            <v>6</v>
          </cell>
          <cell r="F921" t="str">
            <v>第1级，共造成143.5%点伤害</v>
          </cell>
          <cell r="G921">
            <v>3</v>
          </cell>
          <cell r="H921">
            <v>3</v>
          </cell>
          <cell r="I921">
            <v>1</v>
          </cell>
          <cell r="J921">
            <v>2</v>
          </cell>
          <cell r="K921">
            <v>143.47826086956522</v>
          </cell>
          <cell r="L921">
            <v>0</v>
          </cell>
          <cell r="M921">
            <v>8000</v>
          </cell>
          <cell r="N921">
            <v>240</v>
          </cell>
          <cell r="O921">
            <v>4</v>
          </cell>
          <cell r="P921">
            <v>1</v>
          </cell>
          <cell r="Q921">
            <v>1</v>
          </cell>
          <cell r="R921">
            <v>10</v>
          </cell>
          <cell r="S921">
            <v>50</v>
          </cell>
          <cell r="T921">
            <v>143.47826086956522</v>
          </cell>
          <cell r="U921">
            <v>80</v>
          </cell>
          <cell r="V921">
            <v>143.47826086956522</v>
          </cell>
          <cell r="W921">
            <v>3</v>
          </cell>
          <cell r="X921">
            <v>3</v>
          </cell>
          <cell r="Y921">
            <v>18</v>
          </cell>
          <cell r="Z921">
            <v>0</v>
          </cell>
          <cell r="AA921" t="str">
            <v>9224300.png</v>
          </cell>
          <cell r="AB921">
            <v>20</v>
          </cell>
          <cell r="AC921">
            <v>35</v>
          </cell>
          <cell r="AD921">
            <v>1.1477728782719212</v>
          </cell>
        </row>
        <row r="922">
          <cell r="A922">
            <v>9224302</v>
          </cell>
          <cell r="B922" t="str">
            <v>幻影脚第3段</v>
          </cell>
          <cell r="C922" t="str">
            <v>幻影脚第3段</v>
          </cell>
          <cell r="D922">
            <v>2</v>
          </cell>
          <cell r="E922">
            <v>13</v>
          </cell>
          <cell r="F922" t="str">
            <v>第2级，共造成146.3%点伤害</v>
          </cell>
          <cell r="G922">
            <v>3</v>
          </cell>
          <cell r="H922">
            <v>3</v>
          </cell>
          <cell r="I922">
            <v>2</v>
          </cell>
          <cell r="J922">
            <v>2</v>
          </cell>
          <cell r="K922">
            <v>146.34782608695653</v>
          </cell>
          <cell r="L922">
            <v>0</v>
          </cell>
          <cell r="M922">
            <v>7840</v>
          </cell>
          <cell r="N922">
            <v>488</v>
          </cell>
          <cell r="O922">
            <v>4</v>
          </cell>
          <cell r="P922">
            <v>1</v>
          </cell>
          <cell r="Q922">
            <v>1</v>
          </cell>
          <cell r="R922">
            <v>10</v>
          </cell>
          <cell r="S922">
            <v>50</v>
          </cell>
          <cell r="T922">
            <v>143.47826086956522</v>
          </cell>
          <cell r="U922">
            <v>122</v>
          </cell>
          <cell r="V922">
            <v>143.47826086956522</v>
          </cell>
          <cell r="W922">
            <v>4</v>
          </cell>
          <cell r="X922">
            <v>7</v>
          </cell>
          <cell r="Y922">
            <v>18</v>
          </cell>
          <cell r="Z922">
            <v>0</v>
          </cell>
          <cell r="AA922" t="str">
            <v>9224300.png</v>
          </cell>
          <cell r="AB922">
            <v>20</v>
          </cell>
          <cell r="AC922">
            <v>35</v>
          </cell>
          <cell r="AD922">
            <v>1.3929680561510775</v>
          </cell>
        </row>
        <row r="923">
          <cell r="A923">
            <v>9224303</v>
          </cell>
          <cell r="B923" t="str">
            <v>幻影脚第3段</v>
          </cell>
          <cell r="C923" t="str">
            <v>幻影脚第3段</v>
          </cell>
          <cell r="D923">
            <v>2</v>
          </cell>
          <cell r="E923">
            <v>14</v>
          </cell>
          <cell r="F923" t="str">
            <v>第3级，共造成147.8%点伤害</v>
          </cell>
          <cell r="G923">
            <v>3</v>
          </cell>
          <cell r="H923">
            <v>3</v>
          </cell>
          <cell r="I923">
            <v>3</v>
          </cell>
          <cell r="J923">
            <v>2</v>
          </cell>
          <cell r="K923">
            <v>147.78260869565219</v>
          </cell>
          <cell r="L923">
            <v>0</v>
          </cell>
          <cell r="M923">
            <v>7760</v>
          </cell>
          <cell r="N923">
            <v>512</v>
          </cell>
          <cell r="O923">
            <v>4</v>
          </cell>
          <cell r="P923">
            <v>1</v>
          </cell>
          <cell r="Q923">
            <v>1</v>
          </cell>
          <cell r="R923">
            <v>10</v>
          </cell>
          <cell r="S923">
            <v>50</v>
          </cell>
          <cell r="T923">
            <v>143.47826086956522</v>
          </cell>
          <cell r="U923">
            <v>128</v>
          </cell>
          <cell r="V923">
            <v>143.47826086956522</v>
          </cell>
          <cell r="W923">
            <v>4</v>
          </cell>
          <cell r="X923">
            <v>11</v>
          </cell>
          <cell r="Y923">
            <v>18</v>
          </cell>
          <cell r="Z923">
            <v>0</v>
          </cell>
          <cell r="AA923" t="str">
            <v>9224300.png</v>
          </cell>
          <cell r="AB923">
            <v>20</v>
          </cell>
          <cell r="AC923">
            <v>35</v>
          </cell>
          <cell r="AD923">
            <v>1.6349694391434659</v>
          </cell>
        </row>
        <row r="924">
          <cell r="A924">
            <v>9224304</v>
          </cell>
          <cell r="B924" t="str">
            <v>幻影脚第3段</v>
          </cell>
          <cell r="C924" t="str">
            <v>幻影脚第3段</v>
          </cell>
          <cell r="D924">
            <v>2</v>
          </cell>
          <cell r="E924">
            <v>16</v>
          </cell>
          <cell r="F924" t="str">
            <v>第4级，共造成149.2%点伤害</v>
          </cell>
          <cell r="G924">
            <v>3</v>
          </cell>
          <cell r="H924">
            <v>3</v>
          </cell>
          <cell r="I924">
            <v>4</v>
          </cell>
          <cell r="J924">
            <v>2</v>
          </cell>
          <cell r="K924">
            <v>149.21739130434781</v>
          </cell>
          <cell r="L924">
            <v>0</v>
          </cell>
          <cell r="M924">
            <v>7680</v>
          </cell>
          <cell r="N924">
            <v>560</v>
          </cell>
          <cell r="O924">
            <v>4</v>
          </cell>
          <cell r="P924">
            <v>1</v>
          </cell>
          <cell r="Q924">
            <v>1</v>
          </cell>
          <cell r="R924">
            <v>10</v>
          </cell>
          <cell r="S924">
            <v>50</v>
          </cell>
          <cell r="T924">
            <v>143.47826086956522</v>
          </cell>
          <cell r="U924">
            <v>140</v>
          </cell>
          <cell r="V924">
            <v>143.47826086956522</v>
          </cell>
          <cell r="W924">
            <v>4</v>
          </cell>
          <cell r="X924">
            <v>15</v>
          </cell>
          <cell r="Y924">
            <v>18</v>
          </cell>
          <cell r="Z924">
            <v>0</v>
          </cell>
          <cell r="AA924" t="str">
            <v>9224300.png</v>
          </cell>
          <cell r="AB924">
            <v>20</v>
          </cell>
          <cell r="AC924">
            <v>35</v>
          </cell>
          <cell r="AD924">
            <v>1.9172836465292797</v>
          </cell>
        </row>
        <row r="925">
          <cell r="A925">
            <v>9224305</v>
          </cell>
          <cell r="B925" t="str">
            <v>幻影脚第3段</v>
          </cell>
          <cell r="C925" t="str">
            <v>幻影脚第3段</v>
          </cell>
          <cell r="D925">
            <v>2</v>
          </cell>
          <cell r="E925">
            <v>17</v>
          </cell>
          <cell r="F925" t="str">
            <v>第5级，共造成150.7%点伤害</v>
          </cell>
          <cell r="G925">
            <v>3</v>
          </cell>
          <cell r="H925">
            <v>3</v>
          </cell>
          <cell r="I925">
            <v>5</v>
          </cell>
          <cell r="J925">
            <v>2</v>
          </cell>
          <cell r="K925">
            <v>150.65217391304347</v>
          </cell>
          <cell r="L925">
            <v>0</v>
          </cell>
          <cell r="M925">
            <v>7600</v>
          </cell>
          <cell r="N925">
            <v>730</v>
          </cell>
          <cell r="O925">
            <v>4</v>
          </cell>
          <cell r="P925">
            <v>1</v>
          </cell>
          <cell r="Q925">
            <v>1</v>
          </cell>
          <cell r="R925">
            <v>10</v>
          </cell>
          <cell r="S925">
            <v>50</v>
          </cell>
          <cell r="T925">
            <v>143.47826086956522</v>
          </cell>
          <cell r="U925">
            <v>146</v>
          </cell>
          <cell r="V925">
            <v>143.47826086956522</v>
          </cell>
          <cell r="W925">
            <v>5</v>
          </cell>
          <cell r="X925">
            <v>20</v>
          </cell>
          <cell r="Y925">
            <v>18</v>
          </cell>
          <cell r="Z925">
            <v>0</v>
          </cell>
          <cell r="AA925" t="str">
            <v>9224300.png</v>
          </cell>
          <cell r="AB925">
            <v>20</v>
          </cell>
          <cell r="AC925">
            <v>35</v>
          </cell>
          <cell r="AD925">
            <v>2.2464350200000576</v>
          </cell>
        </row>
        <row r="926">
          <cell r="A926">
            <v>9224306</v>
          </cell>
          <cell r="B926" t="str">
            <v>幻影脚第3段</v>
          </cell>
          <cell r="C926" t="str">
            <v>幻影脚第3段</v>
          </cell>
          <cell r="D926">
            <v>2</v>
          </cell>
          <cell r="E926">
            <v>18</v>
          </cell>
          <cell r="F926" t="str">
            <v>第6级，共造成152.1%点伤害</v>
          </cell>
          <cell r="G926">
            <v>3</v>
          </cell>
          <cell r="H926">
            <v>3</v>
          </cell>
          <cell r="I926">
            <v>6</v>
          </cell>
          <cell r="J926">
            <v>2</v>
          </cell>
          <cell r="K926">
            <v>152.08695652173913</v>
          </cell>
          <cell r="L926">
            <v>0</v>
          </cell>
          <cell r="M926">
            <v>7520</v>
          </cell>
          <cell r="N926">
            <v>760</v>
          </cell>
          <cell r="O926">
            <v>4</v>
          </cell>
          <cell r="P926">
            <v>1</v>
          </cell>
          <cell r="Q926">
            <v>1</v>
          </cell>
          <cell r="R926">
            <v>10</v>
          </cell>
          <cell r="S926">
            <v>50</v>
          </cell>
          <cell r="T926">
            <v>143.47826086956522</v>
          </cell>
          <cell r="U926">
            <v>152</v>
          </cell>
          <cell r="V926">
            <v>143.47826086956522</v>
          </cell>
          <cell r="W926">
            <v>5</v>
          </cell>
          <cell r="X926">
            <v>25</v>
          </cell>
          <cell r="Y926">
            <v>18</v>
          </cell>
          <cell r="Z926">
            <v>0</v>
          </cell>
          <cell r="AA926" t="str">
            <v>9224300.png</v>
          </cell>
          <cell r="AB926">
            <v>20</v>
          </cell>
          <cell r="AC926">
            <v>35</v>
          </cell>
          <cell r="AD926">
            <v>2.6299818283440723</v>
          </cell>
        </row>
        <row r="927">
          <cell r="A927">
            <v>9224307</v>
          </cell>
          <cell r="B927" t="str">
            <v>幻影脚第3段</v>
          </cell>
          <cell r="C927" t="str">
            <v>幻影脚第3段</v>
          </cell>
          <cell r="D927">
            <v>2</v>
          </cell>
          <cell r="E927">
            <v>20</v>
          </cell>
          <cell r="F927" t="str">
            <v>第7级，共造成153.5%点伤害</v>
          </cell>
          <cell r="G927">
            <v>3</v>
          </cell>
          <cell r="H927">
            <v>3</v>
          </cell>
          <cell r="I927">
            <v>7</v>
          </cell>
          <cell r="J927">
            <v>2</v>
          </cell>
          <cell r="K927">
            <v>153.52173913043478</v>
          </cell>
          <cell r="L927">
            <v>0</v>
          </cell>
          <cell r="M927">
            <v>7440</v>
          </cell>
          <cell r="N927">
            <v>910</v>
          </cell>
          <cell r="O927">
            <v>4</v>
          </cell>
          <cell r="P927">
            <v>1</v>
          </cell>
          <cell r="Q927">
            <v>1</v>
          </cell>
          <cell r="R927">
            <v>10</v>
          </cell>
          <cell r="S927">
            <v>50</v>
          </cell>
          <cell r="T927">
            <v>143.47826086956522</v>
          </cell>
          <cell r="U927">
            <v>182</v>
          </cell>
          <cell r="V927">
            <v>143.47826086956522</v>
          </cell>
          <cell r="W927">
            <v>5</v>
          </cell>
          <cell r="X927">
            <v>30</v>
          </cell>
          <cell r="Y927">
            <v>18</v>
          </cell>
          <cell r="Z927">
            <v>0</v>
          </cell>
          <cell r="AA927" t="str">
            <v>9224300.png</v>
          </cell>
          <cell r="AB927">
            <v>20</v>
          </cell>
          <cell r="AC927">
            <v>35</v>
          </cell>
          <cell r="AD927">
            <v>3.076677510253865</v>
          </cell>
        </row>
        <row r="928">
          <cell r="A928">
            <v>9224308</v>
          </cell>
          <cell r="B928" t="str">
            <v>幻影脚第3段</v>
          </cell>
          <cell r="C928" t="str">
            <v>幻影脚第3段</v>
          </cell>
          <cell r="D928">
            <v>2</v>
          </cell>
          <cell r="E928">
            <v>21</v>
          </cell>
          <cell r="F928" t="str">
            <v>第8级，共造成155%点伤害</v>
          </cell>
          <cell r="G928">
            <v>3</v>
          </cell>
          <cell r="H928">
            <v>3</v>
          </cell>
          <cell r="I928">
            <v>8</v>
          </cell>
          <cell r="J928">
            <v>2</v>
          </cell>
          <cell r="K928">
            <v>154.95652173913044</v>
          </cell>
          <cell r="L928">
            <v>0</v>
          </cell>
          <cell r="M928">
            <v>7360</v>
          </cell>
          <cell r="N928">
            <v>1260</v>
          </cell>
          <cell r="O928">
            <v>4</v>
          </cell>
          <cell r="P928">
            <v>1</v>
          </cell>
          <cell r="Q928">
            <v>1</v>
          </cell>
          <cell r="R928">
            <v>10</v>
          </cell>
          <cell r="S928">
            <v>50</v>
          </cell>
          <cell r="T928">
            <v>143.47826086956522</v>
          </cell>
          <cell r="U928">
            <v>210</v>
          </cell>
          <cell r="V928">
            <v>143.47826086956522</v>
          </cell>
          <cell r="W928">
            <v>6</v>
          </cell>
          <cell r="X928">
            <v>36</v>
          </cell>
          <cell r="Y928">
            <v>18</v>
          </cell>
          <cell r="Z928">
            <v>0</v>
          </cell>
          <cell r="AA928" t="str">
            <v>9224300.png</v>
          </cell>
          <cell r="AB928">
            <v>20</v>
          </cell>
          <cell r="AC928">
            <v>35</v>
          </cell>
          <cell r="AD928">
            <v>3.5966567478663847</v>
          </cell>
        </row>
        <row r="929">
          <cell r="A929">
            <v>9224309</v>
          </cell>
          <cell r="B929" t="str">
            <v>幻影脚第3段</v>
          </cell>
          <cell r="C929" t="str">
            <v>幻影脚第3段</v>
          </cell>
          <cell r="D929">
            <v>2</v>
          </cell>
          <cell r="E929">
            <v>23</v>
          </cell>
          <cell r="F929" t="str">
            <v>第9级，共造成156.4%点伤害</v>
          </cell>
          <cell r="G929">
            <v>3</v>
          </cell>
          <cell r="H929">
            <v>3</v>
          </cell>
          <cell r="I929">
            <v>9</v>
          </cell>
          <cell r="J929">
            <v>2</v>
          </cell>
          <cell r="K929">
            <v>156.39130434782609</v>
          </cell>
          <cell r="L929">
            <v>0</v>
          </cell>
          <cell r="M929">
            <v>7280</v>
          </cell>
          <cell r="N929">
            <v>1620</v>
          </cell>
          <cell r="O929">
            <v>4</v>
          </cell>
          <cell r="P929">
            <v>1</v>
          </cell>
          <cell r="Q929">
            <v>1</v>
          </cell>
          <cell r="R929">
            <v>10</v>
          </cell>
          <cell r="S929">
            <v>50</v>
          </cell>
          <cell r="T929">
            <v>143.47826086956522</v>
          </cell>
          <cell r="U929">
            <v>270</v>
          </cell>
          <cell r="V929">
            <v>143.47826086956522</v>
          </cell>
          <cell r="W929">
            <v>6</v>
          </cell>
          <cell r="X929">
            <v>42</v>
          </cell>
          <cell r="Y929">
            <v>18</v>
          </cell>
          <cell r="Z929">
            <v>0</v>
          </cell>
          <cell r="AA929" t="str">
            <v>9224300.png</v>
          </cell>
          <cell r="AB929">
            <v>20</v>
          </cell>
          <cell r="AC929">
            <v>35</v>
          </cell>
          <cell r="AD929">
            <v>4.2016501560827209</v>
          </cell>
        </row>
        <row r="930">
          <cell r="A930">
            <v>9224310</v>
          </cell>
          <cell r="B930" t="str">
            <v>幻影脚第3段</v>
          </cell>
          <cell r="C930" t="str">
            <v>幻影脚第3段</v>
          </cell>
          <cell r="D930">
            <v>2</v>
          </cell>
          <cell r="E930">
            <v>24</v>
          </cell>
          <cell r="F930" t="str">
            <v>第10级，共造成157.8%点伤害</v>
          </cell>
          <cell r="G930">
            <v>3</v>
          </cell>
          <cell r="H930">
            <v>3</v>
          </cell>
          <cell r="I930">
            <v>10</v>
          </cell>
          <cell r="J930">
            <v>2</v>
          </cell>
          <cell r="K930">
            <v>157.82608695652175</v>
          </cell>
          <cell r="L930">
            <v>0</v>
          </cell>
          <cell r="M930">
            <v>7200</v>
          </cell>
          <cell r="N930">
            <v>1812</v>
          </cell>
          <cell r="O930">
            <v>4</v>
          </cell>
          <cell r="P930">
            <v>1</v>
          </cell>
          <cell r="Q930">
            <v>1</v>
          </cell>
          <cell r="R930">
            <v>10</v>
          </cell>
          <cell r="S930">
            <v>50</v>
          </cell>
          <cell r="T930">
            <v>143.47826086956522</v>
          </cell>
          <cell r="U930">
            <v>302</v>
          </cell>
          <cell r="V930">
            <v>143.47826086956522</v>
          </cell>
          <cell r="W930">
            <v>6</v>
          </cell>
          <cell r="X930">
            <v>48</v>
          </cell>
          <cell r="Y930">
            <v>18</v>
          </cell>
          <cell r="Z930">
            <v>0</v>
          </cell>
          <cell r="AA930" t="str">
            <v>9224300.png</v>
          </cell>
          <cell r="AB930">
            <v>20</v>
          </cell>
          <cell r="AC930">
            <v>35</v>
          </cell>
          <cell r="AD930">
            <v>4.9052319448540587</v>
          </cell>
        </row>
        <row r="931">
          <cell r="A931">
            <v>9224311</v>
          </cell>
          <cell r="B931" t="str">
            <v>幻影脚第3段</v>
          </cell>
          <cell r="C931" t="str">
            <v>幻影脚第3段</v>
          </cell>
          <cell r="D931">
            <v>2</v>
          </cell>
          <cell r="E931">
            <v>25</v>
          </cell>
          <cell r="F931" t="str">
            <v>第11级，共造成159.3%点伤害</v>
          </cell>
          <cell r="G931">
            <v>3</v>
          </cell>
          <cell r="H931">
            <v>3</v>
          </cell>
          <cell r="I931">
            <v>11</v>
          </cell>
          <cell r="J931">
            <v>2</v>
          </cell>
          <cell r="K931">
            <v>159.2608695652174</v>
          </cell>
          <cell r="L931">
            <v>0</v>
          </cell>
          <cell r="M931">
            <v>7120</v>
          </cell>
          <cell r="N931">
            <v>2345</v>
          </cell>
          <cell r="O931">
            <v>4</v>
          </cell>
          <cell r="P931">
            <v>1</v>
          </cell>
          <cell r="Q931">
            <v>1</v>
          </cell>
          <cell r="R931">
            <v>10</v>
          </cell>
          <cell r="S931">
            <v>50</v>
          </cell>
          <cell r="T931">
            <v>143.47826086956522</v>
          </cell>
          <cell r="U931">
            <v>335</v>
          </cell>
          <cell r="V931">
            <v>143.47826086956522</v>
          </cell>
          <cell r="W931">
            <v>7</v>
          </cell>
          <cell r="X931">
            <v>55</v>
          </cell>
          <cell r="Y931">
            <v>18</v>
          </cell>
          <cell r="Z931">
            <v>0</v>
          </cell>
          <cell r="AA931" t="str">
            <v>9224300.png</v>
          </cell>
          <cell r="AB931">
            <v>20</v>
          </cell>
          <cell r="AC931">
            <v>35</v>
          </cell>
          <cell r="AD931">
            <v>5.7231055696356048</v>
          </cell>
        </row>
        <row r="932">
          <cell r="A932">
            <v>9224312</v>
          </cell>
          <cell r="B932" t="str">
            <v>幻影脚第3段</v>
          </cell>
          <cell r="C932" t="str">
            <v>幻影脚第3段</v>
          </cell>
          <cell r="D932">
            <v>2</v>
          </cell>
          <cell r="E932">
            <v>27</v>
          </cell>
          <cell r="F932" t="str">
            <v>第12级，共造成160.7%点伤害</v>
          </cell>
          <cell r="G932">
            <v>3</v>
          </cell>
          <cell r="H932">
            <v>3</v>
          </cell>
          <cell r="I932">
            <v>12</v>
          </cell>
          <cell r="J932">
            <v>2</v>
          </cell>
          <cell r="K932">
            <v>160.69565217391303</v>
          </cell>
          <cell r="L932">
            <v>0</v>
          </cell>
          <cell r="M932">
            <v>7040</v>
          </cell>
          <cell r="N932">
            <v>2842</v>
          </cell>
          <cell r="O932">
            <v>4</v>
          </cell>
          <cell r="P932">
            <v>1</v>
          </cell>
          <cell r="Q932">
            <v>1</v>
          </cell>
          <cell r="R932">
            <v>10</v>
          </cell>
          <cell r="S932">
            <v>50</v>
          </cell>
          <cell r="T932">
            <v>143.47826086956522</v>
          </cell>
          <cell r="U932">
            <v>406</v>
          </cell>
          <cell r="V932">
            <v>143.47826086956522</v>
          </cell>
          <cell r="W932">
            <v>7</v>
          </cell>
          <cell r="X932">
            <v>62</v>
          </cell>
          <cell r="Y932">
            <v>18</v>
          </cell>
          <cell r="Z932">
            <v>0</v>
          </cell>
          <cell r="AA932" t="str">
            <v>9224300.png</v>
          </cell>
          <cell r="AB932">
            <v>20</v>
          </cell>
          <cell r="AC932">
            <v>35</v>
          </cell>
          <cell r="AD932">
            <v>6.6734331419137289</v>
          </cell>
        </row>
        <row r="933">
          <cell r="A933">
            <v>9224313</v>
          </cell>
          <cell r="B933" t="str">
            <v>幻影脚第3段</v>
          </cell>
          <cell r="C933" t="str">
            <v>幻影脚第3段</v>
          </cell>
          <cell r="D933">
            <v>2</v>
          </cell>
          <cell r="E933">
            <v>28</v>
          </cell>
          <cell r="F933" t="str">
            <v>第13级，共造成162.1%点伤害</v>
          </cell>
          <cell r="G933">
            <v>3</v>
          </cell>
          <cell r="H933">
            <v>3</v>
          </cell>
          <cell r="I933">
            <v>13</v>
          </cell>
          <cell r="J933">
            <v>2</v>
          </cell>
          <cell r="K933">
            <v>162.13043478260869</v>
          </cell>
          <cell r="L933">
            <v>0</v>
          </cell>
          <cell r="M933">
            <v>6960</v>
          </cell>
          <cell r="N933">
            <v>3544</v>
          </cell>
          <cell r="O933">
            <v>4</v>
          </cell>
          <cell r="P933">
            <v>1</v>
          </cell>
          <cell r="Q933">
            <v>1</v>
          </cell>
          <cell r="R933">
            <v>10</v>
          </cell>
          <cell r="S933">
            <v>50</v>
          </cell>
          <cell r="T933">
            <v>143.47826086956522</v>
          </cell>
          <cell r="U933">
            <v>443</v>
          </cell>
          <cell r="V933">
            <v>143.47826086956522</v>
          </cell>
          <cell r="W933">
            <v>8</v>
          </cell>
          <cell r="X933">
            <v>70</v>
          </cell>
          <cell r="Y933">
            <v>18</v>
          </cell>
          <cell r="Z933">
            <v>0</v>
          </cell>
          <cell r="AA933" t="str">
            <v>9224300.png</v>
          </cell>
          <cell r="AB933">
            <v>20</v>
          </cell>
          <cell r="AC933">
            <v>35</v>
          </cell>
          <cell r="AD933">
            <v>7.7772152418171085</v>
          </cell>
        </row>
        <row r="934">
          <cell r="A934">
            <v>9224314</v>
          </cell>
          <cell r="B934" t="str">
            <v>幻影脚第3段</v>
          </cell>
          <cell r="C934" t="str">
            <v>幻影脚第3段</v>
          </cell>
          <cell r="D934">
            <v>2</v>
          </cell>
          <cell r="E934">
            <v>30</v>
          </cell>
          <cell r="F934" t="str">
            <v>第14级，共造成163.6%点伤害</v>
          </cell>
          <cell r="G934">
            <v>3</v>
          </cell>
          <cell r="H934">
            <v>3</v>
          </cell>
          <cell r="I934">
            <v>14</v>
          </cell>
          <cell r="J934">
            <v>2</v>
          </cell>
          <cell r="K934">
            <v>163.56521739130434</v>
          </cell>
          <cell r="L934">
            <v>0</v>
          </cell>
          <cell r="M934">
            <v>6880</v>
          </cell>
          <cell r="N934">
            <v>4176</v>
          </cell>
          <cell r="O934">
            <v>4</v>
          </cell>
          <cell r="P934">
            <v>1</v>
          </cell>
          <cell r="Q934">
            <v>1</v>
          </cell>
          <cell r="R934">
            <v>10</v>
          </cell>
          <cell r="S934">
            <v>50</v>
          </cell>
          <cell r="T934">
            <v>143.47826086956522</v>
          </cell>
          <cell r="U934">
            <v>522</v>
          </cell>
          <cell r="V934">
            <v>143.47826086956522</v>
          </cell>
          <cell r="W934">
            <v>8</v>
          </cell>
          <cell r="X934">
            <v>78</v>
          </cell>
          <cell r="Y934">
            <v>18</v>
          </cell>
          <cell r="Z934">
            <v>0</v>
          </cell>
          <cell r="AA934" t="str">
            <v>9224300.png</v>
          </cell>
          <cell r="AB934">
            <v>20</v>
          </cell>
          <cell r="AC934">
            <v>35</v>
          </cell>
          <cell r="AD934">
            <v>9.058728775227781</v>
          </cell>
        </row>
        <row r="935">
          <cell r="A935">
            <v>9224315</v>
          </cell>
          <cell r="B935" t="str">
            <v>幻影脚第3段</v>
          </cell>
          <cell r="C935" t="str">
            <v>幻影脚第3段</v>
          </cell>
          <cell r="D935">
            <v>2</v>
          </cell>
          <cell r="E935">
            <v>31</v>
          </cell>
          <cell r="F935" t="str">
            <v>第15级，共造成165%点伤害</v>
          </cell>
          <cell r="G935">
            <v>3</v>
          </cell>
          <cell r="H935">
            <v>3</v>
          </cell>
          <cell r="I935">
            <v>15</v>
          </cell>
          <cell r="J935">
            <v>2</v>
          </cell>
          <cell r="K935">
            <v>165</v>
          </cell>
          <cell r="L935">
            <v>0</v>
          </cell>
          <cell r="M935">
            <v>6800</v>
          </cell>
          <cell r="N935">
            <v>5067</v>
          </cell>
          <cell r="O935">
            <v>4</v>
          </cell>
          <cell r="P935">
            <v>1</v>
          </cell>
          <cell r="Q935">
            <v>1</v>
          </cell>
          <cell r="R935">
            <v>10</v>
          </cell>
          <cell r="S935">
            <v>50</v>
          </cell>
          <cell r="T935">
            <v>143.47826086956522</v>
          </cell>
          <cell r="U935">
            <v>563</v>
          </cell>
          <cell r="V935">
            <v>143.47826086956522</v>
          </cell>
          <cell r="W935">
            <v>9</v>
          </cell>
          <cell r="X935">
            <v>87</v>
          </cell>
          <cell r="Y935">
            <v>18</v>
          </cell>
          <cell r="Z935">
            <v>0</v>
          </cell>
          <cell r="AA935" t="str">
            <v>9224300.png</v>
          </cell>
          <cell r="AB935">
            <v>20</v>
          </cell>
          <cell r="AC935">
            <v>35</v>
          </cell>
          <cell r="AD935">
            <v>10.546031667914246</v>
          </cell>
        </row>
        <row r="936">
          <cell r="A936">
            <v>9224316</v>
          </cell>
          <cell r="B936" t="str">
            <v>幻影脚第3段</v>
          </cell>
          <cell r="C936" t="str">
            <v>幻影脚第3段</v>
          </cell>
          <cell r="D936">
            <v>2</v>
          </cell>
          <cell r="E936">
            <v>32</v>
          </cell>
          <cell r="F936" t="str">
            <v>第16级，共造成166.4%点伤害</v>
          </cell>
          <cell r="G936">
            <v>3</v>
          </cell>
          <cell r="H936">
            <v>3</v>
          </cell>
          <cell r="I936">
            <v>16</v>
          </cell>
          <cell r="J936">
            <v>2</v>
          </cell>
          <cell r="K936">
            <v>166.43478260869566</v>
          </cell>
          <cell r="L936">
            <v>0</v>
          </cell>
          <cell r="M936">
            <v>6720</v>
          </cell>
          <cell r="N936">
            <v>6060</v>
          </cell>
          <cell r="O936">
            <v>4</v>
          </cell>
          <cell r="P936">
            <v>1</v>
          </cell>
          <cell r="Q936">
            <v>1</v>
          </cell>
          <cell r="R936">
            <v>10</v>
          </cell>
          <cell r="S936">
            <v>50</v>
          </cell>
          <cell r="T936">
            <v>143.47826086956522</v>
          </cell>
          <cell r="U936">
            <v>606</v>
          </cell>
          <cell r="V936">
            <v>143.47826086956522</v>
          </cell>
          <cell r="W936">
            <v>10</v>
          </cell>
          <cell r="X936">
            <v>97</v>
          </cell>
          <cell r="Y936">
            <v>18</v>
          </cell>
          <cell r="Z936">
            <v>0</v>
          </cell>
          <cell r="AA936" t="str">
            <v>9224300.png</v>
          </cell>
          <cell r="AB936">
            <v>20</v>
          </cell>
          <cell r="AC936">
            <v>35</v>
          </cell>
          <cell r="AD936">
            <v>12.271544511293399</v>
          </cell>
        </row>
        <row r="937">
          <cell r="A937">
            <v>9224317</v>
          </cell>
          <cell r="B937" t="str">
            <v>幻影脚第3段</v>
          </cell>
          <cell r="C937" t="str">
            <v>幻影脚第3段</v>
          </cell>
          <cell r="D937">
            <v>2</v>
          </cell>
          <cell r="E937">
            <v>34</v>
          </cell>
          <cell r="F937" t="str">
            <v>第17级，共造成167.9%点伤害</v>
          </cell>
          <cell r="G937">
            <v>3</v>
          </cell>
          <cell r="H937">
            <v>3</v>
          </cell>
          <cell r="I937">
            <v>17</v>
          </cell>
          <cell r="J937">
            <v>2</v>
          </cell>
          <cell r="K937">
            <v>167.86956521739131</v>
          </cell>
          <cell r="L937">
            <v>0</v>
          </cell>
          <cell r="M937">
            <v>6640</v>
          </cell>
          <cell r="N937">
            <v>6960</v>
          </cell>
          <cell r="O937">
            <v>4</v>
          </cell>
          <cell r="P937">
            <v>1</v>
          </cell>
          <cell r="Q937">
            <v>1</v>
          </cell>
          <cell r="R937">
            <v>10</v>
          </cell>
          <cell r="S937">
            <v>50</v>
          </cell>
          <cell r="T937">
            <v>143.47826086956522</v>
          </cell>
          <cell r="U937">
            <v>696</v>
          </cell>
          <cell r="V937">
            <v>143.47826086956522</v>
          </cell>
          <cell r="W937">
            <v>10</v>
          </cell>
          <cell r="X937">
            <v>107</v>
          </cell>
          <cell r="Y937">
            <v>18</v>
          </cell>
          <cell r="Z937">
            <v>0</v>
          </cell>
          <cell r="AA937" t="str">
            <v>9224300.png</v>
          </cell>
          <cell r="AB937">
            <v>20</v>
          </cell>
          <cell r="AC937">
            <v>35</v>
          </cell>
          <cell r="AD937">
            <v>14.272720794067023</v>
          </cell>
        </row>
        <row r="938">
          <cell r="A938">
            <v>9224318</v>
          </cell>
          <cell r="B938" t="str">
            <v>幻影脚第3段</v>
          </cell>
          <cell r="C938" t="str">
            <v>幻影脚第3段</v>
          </cell>
          <cell r="D938">
            <v>2</v>
          </cell>
          <cell r="E938">
            <v>35</v>
          </cell>
          <cell r="F938" t="str">
            <v>第18级，共造成169.3%点伤害</v>
          </cell>
          <cell r="G938">
            <v>3</v>
          </cell>
          <cell r="H938">
            <v>3</v>
          </cell>
          <cell r="I938">
            <v>18</v>
          </cell>
          <cell r="J938">
            <v>2</v>
          </cell>
          <cell r="K938">
            <v>169.30434782608697</v>
          </cell>
          <cell r="L938">
            <v>0</v>
          </cell>
          <cell r="M938">
            <v>6560</v>
          </cell>
          <cell r="N938">
            <v>8173</v>
          </cell>
          <cell r="O938">
            <v>4</v>
          </cell>
          <cell r="P938">
            <v>1</v>
          </cell>
          <cell r="Q938">
            <v>1</v>
          </cell>
          <cell r="R938">
            <v>10</v>
          </cell>
          <cell r="S938">
            <v>50</v>
          </cell>
          <cell r="T938">
            <v>143.47826086956522</v>
          </cell>
          <cell r="U938">
            <v>743</v>
          </cell>
          <cell r="V938">
            <v>143.47826086956522</v>
          </cell>
          <cell r="W938">
            <v>11</v>
          </cell>
          <cell r="X938">
            <v>118</v>
          </cell>
          <cell r="Y938">
            <v>18</v>
          </cell>
          <cell r="Z938">
            <v>5</v>
          </cell>
          <cell r="AA938" t="str">
            <v>9224300.png</v>
          </cell>
          <cell r="AB938">
            <v>20</v>
          </cell>
          <cell r="AC938">
            <v>35</v>
          </cell>
          <cell r="AD938">
            <v>16.592819100533298</v>
          </cell>
        </row>
        <row r="939">
          <cell r="A939">
            <v>9224319</v>
          </cell>
          <cell r="B939" t="str">
            <v>幻影脚第3段</v>
          </cell>
          <cell r="C939" t="str">
            <v>幻影脚第3段</v>
          </cell>
          <cell r="D939">
            <v>2</v>
          </cell>
          <cell r="E939">
            <v>37</v>
          </cell>
          <cell r="F939" t="str">
            <v>第19级，共造成170.7%点伤害</v>
          </cell>
          <cell r="G939">
            <v>3</v>
          </cell>
          <cell r="H939">
            <v>3</v>
          </cell>
          <cell r="I939">
            <v>19</v>
          </cell>
          <cell r="J939">
            <v>2</v>
          </cell>
          <cell r="K939">
            <v>170.73913043478262</v>
          </cell>
          <cell r="L939">
            <v>0</v>
          </cell>
          <cell r="M939">
            <v>6480</v>
          </cell>
          <cell r="N939">
            <v>10092</v>
          </cell>
          <cell r="O939">
            <v>4</v>
          </cell>
          <cell r="P939">
            <v>1</v>
          </cell>
          <cell r="Q939">
            <v>1</v>
          </cell>
          <cell r="R939">
            <v>10</v>
          </cell>
          <cell r="S939">
            <v>50</v>
          </cell>
          <cell r="T939">
            <v>143.47826086956522</v>
          </cell>
          <cell r="U939">
            <v>841</v>
          </cell>
          <cell r="V939">
            <v>143.47826086956522</v>
          </cell>
          <cell r="W939">
            <v>12</v>
          </cell>
          <cell r="X939">
            <v>130</v>
          </cell>
          <cell r="Y939">
            <v>18</v>
          </cell>
          <cell r="Z939">
            <v>5</v>
          </cell>
          <cell r="AA939" t="str">
            <v>9224300.png</v>
          </cell>
          <cell r="AB939">
            <v>20</v>
          </cell>
          <cell r="AC939">
            <v>35</v>
          </cell>
          <cell r="AD939">
            <v>19.281792663550021</v>
          </cell>
        </row>
        <row r="940">
          <cell r="A940">
            <v>9224320</v>
          </cell>
          <cell r="B940" t="str">
            <v>幻影脚第3段</v>
          </cell>
          <cell r="C940" t="str">
            <v>幻影脚第3段</v>
          </cell>
          <cell r="D940">
            <v>2</v>
          </cell>
          <cell r="E940">
            <v>38</v>
          </cell>
          <cell r="F940" t="str">
            <v>第20级，共造成172.2%点伤害</v>
          </cell>
          <cell r="G940">
            <v>3</v>
          </cell>
          <cell r="H940">
            <v>3</v>
          </cell>
          <cell r="I940">
            <v>20</v>
          </cell>
          <cell r="J940">
            <v>2</v>
          </cell>
          <cell r="K940">
            <v>172.17391304347825</v>
          </cell>
          <cell r="L940">
            <v>0</v>
          </cell>
          <cell r="M940">
            <v>6400</v>
          </cell>
          <cell r="N940">
            <v>11596</v>
          </cell>
          <cell r="O940">
            <v>4</v>
          </cell>
          <cell r="P940">
            <v>1</v>
          </cell>
          <cell r="Q940">
            <v>1</v>
          </cell>
          <cell r="R940">
            <v>10</v>
          </cell>
          <cell r="S940">
            <v>50</v>
          </cell>
          <cell r="T940">
            <v>143.47826086956522</v>
          </cell>
          <cell r="U940">
            <v>892</v>
          </cell>
          <cell r="V940">
            <v>143.47826086956522</v>
          </cell>
          <cell r="W940">
            <v>13</v>
          </cell>
          <cell r="X940">
            <v>143</v>
          </cell>
          <cell r="Y940">
            <v>18</v>
          </cell>
          <cell r="Z940">
            <v>6</v>
          </cell>
          <cell r="AA940" t="str">
            <v>9224300.png</v>
          </cell>
          <cell r="AB940">
            <v>20</v>
          </cell>
          <cell r="AC940">
            <v>35</v>
          </cell>
          <cell r="AD940">
            <v>22.397313966611801</v>
          </cell>
        </row>
        <row r="941">
          <cell r="A941">
            <v>9224321</v>
          </cell>
          <cell r="B941" t="str">
            <v>幻影脚第3段</v>
          </cell>
          <cell r="C941" t="str">
            <v>幻影脚第3段</v>
          </cell>
          <cell r="D941">
            <v>2</v>
          </cell>
          <cell r="E941">
            <v>39</v>
          </cell>
          <cell r="F941" t="str">
            <v>第21级，共造成173.6%点伤害</v>
          </cell>
          <cell r="G941">
            <v>3</v>
          </cell>
          <cell r="H941">
            <v>3</v>
          </cell>
          <cell r="I941">
            <v>21</v>
          </cell>
          <cell r="J941">
            <v>2</v>
          </cell>
          <cell r="K941">
            <v>173.60869565217391</v>
          </cell>
          <cell r="L941">
            <v>0</v>
          </cell>
          <cell r="M941">
            <v>6320</v>
          </cell>
          <cell r="N941">
            <v>12272</v>
          </cell>
          <cell r="O941">
            <v>4</v>
          </cell>
          <cell r="P941">
            <v>1</v>
          </cell>
          <cell r="Q941">
            <v>1</v>
          </cell>
          <cell r="R941">
            <v>10</v>
          </cell>
          <cell r="S941">
            <v>50</v>
          </cell>
          <cell r="T941">
            <v>143.47826086956522</v>
          </cell>
          <cell r="U941">
            <v>944</v>
          </cell>
          <cell r="V941">
            <v>143.47826086956522</v>
          </cell>
          <cell r="W941">
            <v>13</v>
          </cell>
          <cell r="X941">
            <v>156</v>
          </cell>
          <cell r="Y941">
            <v>18</v>
          </cell>
          <cell r="Z941">
            <v>6</v>
          </cell>
          <cell r="AA941" t="str">
            <v>9224300.png</v>
          </cell>
          <cell r="AB941">
            <v>20</v>
          </cell>
          <cell r="AC941">
            <v>35</v>
          </cell>
          <cell r="AD941">
            <v>26.005954739705096</v>
          </cell>
        </row>
        <row r="942">
          <cell r="A942">
            <v>9224322</v>
          </cell>
          <cell r="B942" t="str">
            <v>幻影脚第3段</v>
          </cell>
          <cell r="C942" t="str">
            <v>幻影脚第3段</v>
          </cell>
          <cell r="D942">
            <v>2</v>
          </cell>
          <cell r="E942">
            <v>41</v>
          </cell>
          <cell r="F942" t="str">
            <v>第22级，共造成175%点伤害</v>
          </cell>
          <cell r="G942">
            <v>3</v>
          </cell>
          <cell r="H942">
            <v>3</v>
          </cell>
          <cell r="I942">
            <v>22</v>
          </cell>
          <cell r="J942">
            <v>2</v>
          </cell>
          <cell r="K942">
            <v>175.04347826086956</v>
          </cell>
          <cell r="L942">
            <v>0</v>
          </cell>
          <cell r="M942">
            <v>6240</v>
          </cell>
          <cell r="N942">
            <v>14742</v>
          </cell>
          <cell r="O942">
            <v>4</v>
          </cell>
          <cell r="P942">
            <v>1</v>
          </cell>
          <cell r="Q942">
            <v>1</v>
          </cell>
          <cell r="R942">
            <v>10</v>
          </cell>
          <cell r="S942">
            <v>50</v>
          </cell>
          <cell r="T942">
            <v>143.47826086956522</v>
          </cell>
          <cell r="U942">
            <v>1053</v>
          </cell>
          <cell r="V942">
            <v>143.47826086956522</v>
          </cell>
          <cell r="W942">
            <v>14</v>
          </cell>
          <cell r="X942">
            <v>170</v>
          </cell>
          <cell r="Y942">
            <v>18</v>
          </cell>
          <cell r="Z942">
            <v>6</v>
          </cell>
          <cell r="AA942" t="str">
            <v>9224300.png</v>
          </cell>
          <cell r="AB942">
            <v>20</v>
          </cell>
          <cell r="AC942">
            <v>35</v>
          </cell>
          <cell r="AD942">
            <v>30.18454473848815</v>
          </cell>
        </row>
        <row r="943">
          <cell r="A943">
            <v>9224323</v>
          </cell>
          <cell r="B943" t="str">
            <v>幻影脚第3段</v>
          </cell>
          <cell r="C943" t="str">
            <v>幻影脚第3段</v>
          </cell>
          <cell r="D943">
            <v>2</v>
          </cell>
          <cell r="E943">
            <v>42</v>
          </cell>
          <cell r="F943" t="str">
            <v>第23级，共造成176.5%点伤害</v>
          </cell>
          <cell r="G943">
            <v>3</v>
          </cell>
          <cell r="H943">
            <v>3</v>
          </cell>
          <cell r="I943">
            <v>23</v>
          </cell>
          <cell r="J943">
            <v>2</v>
          </cell>
          <cell r="K943">
            <v>176.47826086956522</v>
          </cell>
          <cell r="L943">
            <v>0</v>
          </cell>
          <cell r="M943">
            <v>6160</v>
          </cell>
          <cell r="N943">
            <v>16650</v>
          </cell>
          <cell r="O943">
            <v>4</v>
          </cell>
          <cell r="P943">
            <v>1</v>
          </cell>
          <cell r="Q943">
            <v>1</v>
          </cell>
          <cell r="R943">
            <v>10</v>
          </cell>
          <cell r="S943">
            <v>50</v>
          </cell>
          <cell r="T943">
            <v>143.47826086956522</v>
          </cell>
          <cell r="U943">
            <v>1110</v>
          </cell>
          <cell r="V943">
            <v>143.47826086956522</v>
          </cell>
          <cell r="W943">
            <v>15</v>
          </cell>
          <cell r="X943">
            <v>185</v>
          </cell>
          <cell r="Y943">
            <v>18</v>
          </cell>
          <cell r="Z943">
            <v>6</v>
          </cell>
          <cell r="AA943" t="str">
            <v>9224300.png</v>
          </cell>
          <cell r="AB943">
            <v>20</v>
          </cell>
          <cell r="AC943">
            <v>35</v>
          </cell>
          <cell r="AD943">
            <v>35.021736194394776</v>
          </cell>
        </row>
        <row r="944">
          <cell r="A944">
            <v>9224324</v>
          </cell>
          <cell r="B944" t="str">
            <v>幻影脚第3段</v>
          </cell>
          <cell r="C944" t="str">
            <v>幻影脚第3段</v>
          </cell>
          <cell r="D944">
            <v>2</v>
          </cell>
          <cell r="E944">
            <v>44</v>
          </cell>
          <cell r="F944" t="str">
            <v>第24级，共造成177.9%点伤害</v>
          </cell>
          <cell r="G944">
            <v>3</v>
          </cell>
          <cell r="H944">
            <v>3</v>
          </cell>
          <cell r="I944">
            <v>24</v>
          </cell>
          <cell r="J944">
            <v>2</v>
          </cell>
          <cell r="K944">
            <v>177.91304347826087</v>
          </cell>
          <cell r="L944">
            <v>0</v>
          </cell>
          <cell r="M944">
            <v>6080</v>
          </cell>
          <cell r="N944">
            <v>19616</v>
          </cell>
          <cell r="O944">
            <v>4</v>
          </cell>
          <cell r="P944">
            <v>1</v>
          </cell>
          <cell r="Q944">
            <v>1</v>
          </cell>
          <cell r="R944">
            <v>10</v>
          </cell>
          <cell r="S944">
            <v>50</v>
          </cell>
          <cell r="T944">
            <v>143.47826086956522</v>
          </cell>
          <cell r="U944">
            <v>1226</v>
          </cell>
          <cell r="V944">
            <v>143.47826086956522</v>
          </cell>
          <cell r="W944">
            <v>16</v>
          </cell>
          <cell r="X944">
            <v>201</v>
          </cell>
          <cell r="Y944">
            <v>18</v>
          </cell>
          <cell r="Z944">
            <v>7</v>
          </cell>
          <cell r="AA944" t="str">
            <v>9224300.png</v>
          </cell>
          <cell r="AB944">
            <v>20</v>
          </cell>
          <cell r="AC944">
            <v>35</v>
          </cell>
          <cell r="AD944">
            <v>40.61980484160442</v>
          </cell>
        </row>
        <row r="945">
          <cell r="A945">
            <v>9224325</v>
          </cell>
          <cell r="B945" t="str">
            <v>幻影脚第3段</v>
          </cell>
          <cell r="C945" t="str">
            <v>幻影脚第3段</v>
          </cell>
          <cell r="D945">
            <v>2</v>
          </cell>
          <cell r="E945">
            <v>45</v>
          </cell>
          <cell r="F945" t="str">
            <v>第25级，共造成179.3%点伤害</v>
          </cell>
          <cell r="G945">
            <v>3</v>
          </cell>
          <cell r="H945">
            <v>3</v>
          </cell>
          <cell r="I945">
            <v>25</v>
          </cell>
          <cell r="J945">
            <v>2</v>
          </cell>
          <cell r="K945">
            <v>179.34782608695653</v>
          </cell>
          <cell r="L945">
            <v>0</v>
          </cell>
          <cell r="M945">
            <v>6000</v>
          </cell>
          <cell r="N945">
            <v>23166</v>
          </cell>
          <cell r="O945">
            <v>4</v>
          </cell>
          <cell r="P945">
            <v>1</v>
          </cell>
          <cell r="Q945">
            <v>1</v>
          </cell>
          <cell r="R945">
            <v>10</v>
          </cell>
          <cell r="S945">
            <v>50</v>
          </cell>
          <cell r="T945">
            <v>143.47826086956522</v>
          </cell>
          <cell r="U945">
            <v>1287</v>
          </cell>
          <cell r="V945">
            <v>143.47826086956522</v>
          </cell>
          <cell r="W945">
            <v>18</v>
          </cell>
          <cell r="X945">
            <v>219</v>
          </cell>
          <cell r="Y945">
            <v>18</v>
          </cell>
          <cell r="Z945">
            <v>8</v>
          </cell>
          <cell r="AA945" t="str">
            <v>9224300.png</v>
          </cell>
          <cell r="AB945">
            <v>20</v>
          </cell>
          <cell r="AC945">
            <v>35</v>
          </cell>
          <cell r="AD945">
            <v>47.096723042470856</v>
          </cell>
        </row>
        <row r="946">
          <cell r="A946">
            <v>9224326</v>
          </cell>
          <cell r="B946" t="str">
            <v>幻影脚第3段</v>
          </cell>
          <cell r="C946" t="str">
            <v>幻影脚第3段</v>
          </cell>
          <cell r="D946">
            <v>2</v>
          </cell>
          <cell r="E946">
            <v>46</v>
          </cell>
          <cell r="F946" t="str">
            <v>第26级，共造成180.8%点伤害</v>
          </cell>
          <cell r="G946">
            <v>3</v>
          </cell>
          <cell r="H946">
            <v>3</v>
          </cell>
          <cell r="I946">
            <v>26</v>
          </cell>
          <cell r="J946">
            <v>2</v>
          </cell>
          <cell r="K946">
            <v>180.78260869565219</v>
          </cell>
          <cell r="L946">
            <v>0</v>
          </cell>
          <cell r="M946">
            <v>5920</v>
          </cell>
          <cell r="N946">
            <v>25631</v>
          </cell>
          <cell r="O946">
            <v>4</v>
          </cell>
          <cell r="P946">
            <v>1</v>
          </cell>
          <cell r="Q946">
            <v>1</v>
          </cell>
          <cell r="R946">
            <v>10</v>
          </cell>
          <cell r="S946">
            <v>50</v>
          </cell>
          <cell r="T946">
            <v>143.47826086956522</v>
          </cell>
          <cell r="U946">
            <v>1349</v>
          </cell>
          <cell r="V946">
            <v>143.47826086956522</v>
          </cell>
          <cell r="W946">
            <v>19</v>
          </cell>
          <cell r="X946">
            <v>238</v>
          </cell>
          <cell r="Y946">
            <v>18</v>
          </cell>
          <cell r="Z946">
            <v>8</v>
          </cell>
          <cell r="AA946" t="str">
            <v>9224300.png</v>
          </cell>
          <cell r="AB946">
            <v>20</v>
          </cell>
          <cell r="AC946">
            <v>35</v>
          </cell>
          <cell r="AD946">
            <v>54.588545834333843</v>
          </cell>
        </row>
        <row r="947">
          <cell r="A947">
            <v>9224327</v>
          </cell>
          <cell r="B947" t="str">
            <v>幻影脚第3段</v>
          </cell>
          <cell r="C947" t="str">
            <v>幻影脚第3段</v>
          </cell>
          <cell r="D947">
            <v>2</v>
          </cell>
          <cell r="E947">
            <v>48</v>
          </cell>
          <cell r="F947" t="str">
            <v>第27级，共造成182.2%点伤害</v>
          </cell>
          <cell r="G947">
            <v>3</v>
          </cell>
          <cell r="H947">
            <v>3</v>
          </cell>
          <cell r="I947">
            <v>27</v>
          </cell>
          <cell r="J947">
            <v>2</v>
          </cell>
          <cell r="K947">
            <v>182.21739130434781</v>
          </cell>
          <cell r="L947">
            <v>0</v>
          </cell>
          <cell r="M947">
            <v>5840</v>
          </cell>
          <cell r="N947">
            <v>29540</v>
          </cell>
          <cell r="O947">
            <v>4</v>
          </cell>
          <cell r="P947">
            <v>1</v>
          </cell>
          <cell r="Q947">
            <v>1</v>
          </cell>
          <cell r="R947">
            <v>10</v>
          </cell>
          <cell r="S947">
            <v>50</v>
          </cell>
          <cell r="T947">
            <v>143.47826086956522</v>
          </cell>
          <cell r="U947">
            <v>1477</v>
          </cell>
          <cell r="V947">
            <v>143.47826086956522</v>
          </cell>
          <cell r="W947">
            <v>20</v>
          </cell>
          <cell r="X947">
            <v>258</v>
          </cell>
          <cell r="Y947">
            <v>18</v>
          </cell>
          <cell r="Z947">
            <v>8</v>
          </cell>
          <cell r="AA947" t="str">
            <v>9224300.png</v>
          </cell>
          <cell r="AB947">
            <v>20</v>
          </cell>
          <cell r="AC947">
            <v>35</v>
          </cell>
          <cell r="AD947">
            <v>63.25215680904472</v>
          </cell>
        </row>
        <row r="948">
          <cell r="A948">
            <v>9224328</v>
          </cell>
          <cell r="B948" t="str">
            <v>幻影脚第3段</v>
          </cell>
          <cell r="C948" t="str">
            <v>幻影脚第3段</v>
          </cell>
          <cell r="D948">
            <v>2</v>
          </cell>
          <cell r="E948">
            <v>49</v>
          </cell>
          <cell r="F948" t="str">
            <v>第28级，共造成183.7%点伤害</v>
          </cell>
          <cell r="G948">
            <v>3</v>
          </cell>
          <cell r="H948">
            <v>3</v>
          </cell>
          <cell r="I948">
            <v>28</v>
          </cell>
          <cell r="J948">
            <v>2</v>
          </cell>
          <cell r="K948">
            <v>183.65217391304347</v>
          </cell>
          <cell r="L948">
            <v>0</v>
          </cell>
          <cell r="M948">
            <v>5760</v>
          </cell>
          <cell r="N948">
            <v>32403</v>
          </cell>
          <cell r="O948">
            <v>4</v>
          </cell>
          <cell r="P948">
            <v>1</v>
          </cell>
          <cell r="Q948">
            <v>1</v>
          </cell>
          <cell r="R948">
            <v>10</v>
          </cell>
          <cell r="S948">
            <v>50</v>
          </cell>
          <cell r="T948">
            <v>143.47826086956522</v>
          </cell>
          <cell r="U948">
            <v>1543</v>
          </cell>
          <cell r="V948">
            <v>143.47826086956522</v>
          </cell>
          <cell r="W948">
            <v>21</v>
          </cell>
          <cell r="X948">
            <v>279</v>
          </cell>
          <cell r="Y948">
            <v>18</v>
          </cell>
          <cell r="Z948">
            <v>9</v>
          </cell>
          <cell r="AA948" t="str">
            <v>9224300.png</v>
          </cell>
          <cell r="AB948">
            <v>20</v>
          </cell>
          <cell r="AC948">
            <v>35</v>
          </cell>
          <cell r="AD948">
            <v>73.268427728345017</v>
          </cell>
        </row>
        <row r="949">
          <cell r="A949">
            <v>9224329</v>
          </cell>
          <cell r="B949" t="str">
            <v>幻影脚第3段</v>
          </cell>
          <cell r="C949" t="str">
            <v>幻影脚第3段</v>
          </cell>
          <cell r="D949">
            <v>2</v>
          </cell>
          <cell r="E949">
            <v>51</v>
          </cell>
          <cell r="F949" t="str">
            <v>第29级，共造成185.1%点伤害</v>
          </cell>
          <cell r="G949">
            <v>3</v>
          </cell>
          <cell r="H949">
            <v>3</v>
          </cell>
          <cell r="I949">
            <v>29</v>
          </cell>
          <cell r="J949">
            <v>2</v>
          </cell>
          <cell r="K949">
            <v>185.08695652173913</v>
          </cell>
          <cell r="L949">
            <v>0</v>
          </cell>
          <cell r="M949">
            <v>5680</v>
          </cell>
          <cell r="N949">
            <v>38617</v>
          </cell>
          <cell r="O949">
            <v>4</v>
          </cell>
          <cell r="P949">
            <v>1</v>
          </cell>
          <cell r="Q949">
            <v>1</v>
          </cell>
          <cell r="R949">
            <v>10</v>
          </cell>
          <cell r="S949">
            <v>50</v>
          </cell>
          <cell r="T949">
            <v>143.47826086956522</v>
          </cell>
          <cell r="U949">
            <v>1679</v>
          </cell>
          <cell r="V949">
            <v>143.47826086956522</v>
          </cell>
          <cell r="W949">
            <v>23</v>
          </cell>
          <cell r="X949">
            <v>302</v>
          </cell>
          <cell r="Y949">
            <v>18</v>
          </cell>
          <cell r="Z949">
            <v>10</v>
          </cell>
          <cell r="AA949" t="str">
            <v>9224300.png</v>
          </cell>
          <cell r="AB949">
            <v>20</v>
          </cell>
          <cell r="AC949">
            <v>35</v>
          </cell>
          <cell r="AD949">
            <v>84.845853806897054</v>
          </cell>
        </row>
        <row r="950">
          <cell r="A950">
            <v>9224330</v>
          </cell>
          <cell r="B950" t="str">
            <v>幻影脚第3段</v>
          </cell>
          <cell r="C950" t="str">
            <v>幻影脚第3段</v>
          </cell>
          <cell r="D950">
            <v>2</v>
          </cell>
          <cell r="E950">
            <v>52</v>
          </cell>
          <cell r="F950" t="str">
            <v>第30级，共造成186.5%点伤害</v>
          </cell>
          <cell r="G950">
            <v>3</v>
          </cell>
          <cell r="H950">
            <v>3</v>
          </cell>
          <cell r="I950">
            <v>30</v>
          </cell>
          <cell r="J950">
            <v>2</v>
          </cell>
          <cell r="K950">
            <v>186.52173913043478</v>
          </cell>
          <cell r="L950">
            <v>0</v>
          </cell>
          <cell r="M950">
            <v>5600</v>
          </cell>
          <cell r="N950">
            <v>43725</v>
          </cell>
          <cell r="O950">
            <v>4</v>
          </cell>
          <cell r="P950">
            <v>1</v>
          </cell>
          <cell r="Q950">
            <v>1</v>
          </cell>
          <cell r="R950">
            <v>10</v>
          </cell>
          <cell r="S950">
            <v>50</v>
          </cell>
          <cell r="T950">
            <v>143.47826086956522</v>
          </cell>
          <cell r="U950">
            <v>1749</v>
          </cell>
          <cell r="V950">
            <v>143.47826086956522</v>
          </cell>
          <cell r="W950">
            <v>25</v>
          </cell>
          <cell r="X950">
            <v>327</v>
          </cell>
          <cell r="Y950">
            <v>18</v>
          </cell>
          <cell r="Z950">
            <v>10</v>
          </cell>
          <cell r="AA950" t="str">
            <v>9224300.png</v>
          </cell>
          <cell r="AB950">
            <v>20</v>
          </cell>
          <cell r="AC950">
            <v>35</v>
          </cell>
          <cell r="AD950">
            <v>98.224735813368468</v>
          </cell>
        </row>
        <row r="951">
          <cell r="A951">
            <v>9224331</v>
          </cell>
          <cell r="B951" t="str">
            <v>幻影脚第3段</v>
          </cell>
          <cell r="C951" t="str">
            <v>幻影脚第3段</v>
          </cell>
          <cell r="D951">
            <v>2</v>
          </cell>
          <cell r="E951">
            <v>53</v>
          </cell>
          <cell r="F951" t="str">
            <v>第31级，共造成188%点伤害</v>
          </cell>
          <cell r="G951">
            <v>3</v>
          </cell>
          <cell r="H951">
            <v>3</v>
          </cell>
          <cell r="I951">
            <v>31</v>
          </cell>
          <cell r="J951">
            <v>2</v>
          </cell>
          <cell r="K951">
            <v>187.95652173913044</v>
          </cell>
          <cell r="L951">
            <v>0</v>
          </cell>
          <cell r="M951">
            <v>5520</v>
          </cell>
          <cell r="N951">
            <v>47320</v>
          </cell>
          <cell r="O951">
            <v>4</v>
          </cell>
          <cell r="P951">
            <v>1</v>
          </cell>
          <cell r="Q951">
            <v>1</v>
          </cell>
          <cell r="R951">
            <v>10</v>
          </cell>
          <cell r="S951">
            <v>50</v>
          </cell>
          <cell r="T951">
            <v>143.47826086956522</v>
          </cell>
          <cell r="U951">
            <v>1820</v>
          </cell>
          <cell r="V951">
            <v>143.47826086956522</v>
          </cell>
          <cell r="W951">
            <v>26</v>
          </cell>
          <cell r="X951">
            <v>353</v>
          </cell>
          <cell r="Y951">
            <v>18</v>
          </cell>
          <cell r="Z951">
            <v>11</v>
          </cell>
          <cell r="AA951" t="str">
            <v>9224300.png</v>
          </cell>
          <cell r="AB951">
            <v>20</v>
          </cell>
          <cell r="AC951">
            <v>35</v>
          </cell>
          <cell r="AD951">
            <v>113.68199072411728</v>
          </cell>
        </row>
        <row r="952">
          <cell r="A952">
            <v>9224332</v>
          </cell>
          <cell r="B952" t="str">
            <v>幻影脚第3段</v>
          </cell>
          <cell r="C952" t="str">
            <v>幻影脚第3段</v>
          </cell>
          <cell r="D952">
            <v>2</v>
          </cell>
          <cell r="E952">
            <v>55</v>
          </cell>
          <cell r="F952" t="str">
            <v>第32级，共造成189.4%点伤害</v>
          </cell>
          <cell r="G952">
            <v>3</v>
          </cell>
          <cell r="H952">
            <v>3</v>
          </cell>
          <cell r="I952">
            <v>32</v>
          </cell>
          <cell r="J952">
            <v>2</v>
          </cell>
          <cell r="K952">
            <v>189.39130434782609</v>
          </cell>
          <cell r="L952">
            <v>0</v>
          </cell>
          <cell r="M952">
            <v>5440</v>
          </cell>
          <cell r="N952">
            <v>55076</v>
          </cell>
          <cell r="O952">
            <v>4</v>
          </cell>
          <cell r="P952">
            <v>1</v>
          </cell>
          <cell r="Q952">
            <v>1</v>
          </cell>
          <cell r="R952">
            <v>10</v>
          </cell>
          <cell r="S952">
            <v>50</v>
          </cell>
          <cell r="T952">
            <v>143.47826086956522</v>
          </cell>
          <cell r="U952">
            <v>1967</v>
          </cell>
          <cell r="V952">
            <v>143.47826086956522</v>
          </cell>
          <cell r="W952">
            <v>28</v>
          </cell>
          <cell r="X952">
            <v>381</v>
          </cell>
          <cell r="Y952">
            <v>18</v>
          </cell>
          <cell r="Z952">
            <v>12</v>
          </cell>
          <cell r="AA952" t="str">
            <v>9224300.png</v>
          </cell>
          <cell r="AB952">
            <v>20</v>
          </cell>
          <cell r="AC952">
            <v>35</v>
          </cell>
          <cell r="AD952">
            <v>131.53668481513523</v>
          </cell>
        </row>
        <row r="953">
          <cell r="A953">
            <v>9224333</v>
          </cell>
          <cell r="B953" t="str">
            <v>幻影脚第3段</v>
          </cell>
          <cell r="C953" t="str">
            <v>幻影脚第3段</v>
          </cell>
          <cell r="D953">
            <v>2</v>
          </cell>
          <cell r="E953">
            <v>56</v>
          </cell>
          <cell r="F953" t="str">
            <v>第33级，共造成190.8%点伤害</v>
          </cell>
          <cell r="G953">
            <v>3</v>
          </cell>
          <cell r="H953">
            <v>3</v>
          </cell>
          <cell r="I953">
            <v>33</v>
          </cell>
          <cell r="J953">
            <v>2</v>
          </cell>
          <cell r="K953">
            <v>190.82608695652175</v>
          </cell>
          <cell r="L953">
            <v>0</v>
          </cell>
          <cell r="M953">
            <v>5360</v>
          </cell>
          <cell r="N953">
            <v>61260</v>
          </cell>
          <cell r="O953">
            <v>4</v>
          </cell>
          <cell r="P953">
            <v>1</v>
          </cell>
          <cell r="Q953">
            <v>1</v>
          </cell>
          <cell r="R953">
            <v>10</v>
          </cell>
          <cell r="S953">
            <v>50</v>
          </cell>
          <cell r="T953">
            <v>143.47826086956522</v>
          </cell>
          <cell r="U953">
            <v>2042</v>
          </cell>
          <cell r="V953">
            <v>143.47826086956522</v>
          </cell>
          <cell r="W953">
            <v>30</v>
          </cell>
          <cell r="X953">
            <v>411</v>
          </cell>
          <cell r="Y953">
            <v>18</v>
          </cell>
          <cell r="Z953">
            <v>12</v>
          </cell>
          <cell r="AA953" t="str">
            <v>9224300.png</v>
          </cell>
          <cell r="AB953">
            <v>20</v>
          </cell>
          <cell r="AC953">
            <v>35</v>
          </cell>
          <cell r="AD953">
            <v>152.15639702700037</v>
          </cell>
        </row>
        <row r="954">
          <cell r="A954">
            <v>9224334</v>
          </cell>
          <cell r="B954" t="str">
            <v>幻影脚第3段</v>
          </cell>
          <cell r="C954" t="str">
            <v>幻影脚第3段</v>
          </cell>
          <cell r="D954">
            <v>2</v>
          </cell>
          <cell r="E954">
            <v>58</v>
          </cell>
          <cell r="F954" t="str">
            <v>第34级，共造成192.3%点伤害</v>
          </cell>
          <cell r="G954">
            <v>3</v>
          </cell>
          <cell r="H954">
            <v>3</v>
          </cell>
          <cell r="I954">
            <v>34</v>
          </cell>
          <cell r="J954">
            <v>2</v>
          </cell>
          <cell r="K954">
            <v>192.26086956521738</v>
          </cell>
          <cell r="L954">
            <v>0</v>
          </cell>
          <cell r="M954">
            <v>5280</v>
          </cell>
          <cell r="N954">
            <v>70336</v>
          </cell>
          <cell r="O954">
            <v>4</v>
          </cell>
          <cell r="P954">
            <v>1</v>
          </cell>
          <cell r="Q954">
            <v>1</v>
          </cell>
          <cell r="R954">
            <v>10</v>
          </cell>
          <cell r="S954">
            <v>50</v>
          </cell>
          <cell r="T954">
            <v>143.47826086956522</v>
          </cell>
          <cell r="U954">
            <v>2198</v>
          </cell>
          <cell r="V954">
            <v>143.47826086956522</v>
          </cell>
          <cell r="W954">
            <v>32</v>
          </cell>
          <cell r="X954">
            <v>443</v>
          </cell>
          <cell r="Y954">
            <v>18</v>
          </cell>
          <cell r="Z954">
            <v>13</v>
          </cell>
          <cell r="AA954" t="str">
            <v>9224300.png</v>
          </cell>
          <cell r="AB954">
            <v>20</v>
          </cell>
          <cell r="AC954">
            <v>35</v>
          </cell>
          <cell r="AD954">
            <v>175.9645364496177</v>
          </cell>
        </row>
        <row r="955">
          <cell r="A955">
            <v>9224335</v>
          </cell>
          <cell r="B955" t="str">
            <v>幻影脚第3段</v>
          </cell>
          <cell r="C955" t="str">
            <v>幻影脚第3段</v>
          </cell>
          <cell r="D955">
            <v>2</v>
          </cell>
          <cell r="E955">
            <v>59</v>
          </cell>
          <cell r="F955" t="str">
            <v>第35级，共造成193.7%点伤害</v>
          </cell>
          <cell r="G955">
            <v>3</v>
          </cell>
          <cell r="H955">
            <v>3</v>
          </cell>
          <cell r="I955">
            <v>35</v>
          </cell>
          <cell r="J955">
            <v>2</v>
          </cell>
          <cell r="K955">
            <v>193.69565217391303</v>
          </cell>
          <cell r="L955">
            <v>0</v>
          </cell>
          <cell r="M955">
            <v>5200</v>
          </cell>
          <cell r="N955">
            <v>77418</v>
          </cell>
          <cell r="O955">
            <v>4</v>
          </cell>
          <cell r="P955">
            <v>1</v>
          </cell>
          <cell r="Q955">
            <v>1</v>
          </cell>
          <cell r="R955">
            <v>10</v>
          </cell>
          <cell r="S955">
            <v>50</v>
          </cell>
          <cell r="T955">
            <v>143.47826086956522</v>
          </cell>
          <cell r="U955">
            <v>2277</v>
          </cell>
          <cell r="V955">
            <v>143.47826086956522</v>
          </cell>
          <cell r="W955">
            <v>34</v>
          </cell>
          <cell r="X955">
            <v>477</v>
          </cell>
          <cell r="Y955">
            <v>18</v>
          </cell>
          <cell r="Z955">
            <v>14</v>
          </cell>
          <cell r="AA955" t="str">
            <v>9224300.png</v>
          </cell>
          <cell r="AB955">
            <v>20</v>
          </cell>
          <cell r="AC955">
            <v>35</v>
          </cell>
          <cell r="AD955">
            <v>203.44875615234804</v>
          </cell>
        </row>
        <row r="956">
          <cell r="A956">
            <v>9224336</v>
          </cell>
          <cell r="B956" t="str">
            <v>幻影脚第3段</v>
          </cell>
          <cell r="C956" t="str">
            <v>幻影脚第3段</v>
          </cell>
          <cell r="D956">
            <v>2</v>
          </cell>
          <cell r="E956">
            <v>60</v>
          </cell>
          <cell r="F956" t="str">
            <v>第36级，共造成195.1%点伤害</v>
          </cell>
          <cell r="G956">
            <v>3</v>
          </cell>
          <cell r="H956">
            <v>3</v>
          </cell>
          <cell r="I956">
            <v>36</v>
          </cell>
          <cell r="J956">
            <v>2</v>
          </cell>
          <cell r="K956">
            <v>195.13043478260869</v>
          </cell>
          <cell r="L956">
            <v>0</v>
          </cell>
          <cell r="M956">
            <v>5120</v>
          </cell>
          <cell r="N956">
            <v>87246</v>
          </cell>
          <cell r="O956">
            <v>4</v>
          </cell>
          <cell r="P956">
            <v>1</v>
          </cell>
          <cell r="Q956">
            <v>1</v>
          </cell>
          <cell r="R956">
            <v>10</v>
          </cell>
          <cell r="S956">
            <v>50</v>
          </cell>
          <cell r="T956">
            <v>143.47826086956522</v>
          </cell>
          <cell r="U956">
            <v>2358</v>
          </cell>
          <cell r="V956">
            <v>143.47826086956522</v>
          </cell>
          <cell r="W956">
            <v>37</v>
          </cell>
          <cell r="X956">
            <v>514</v>
          </cell>
          <cell r="Y956">
            <v>18</v>
          </cell>
          <cell r="Z956">
            <v>15</v>
          </cell>
          <cell r="AA956" t="str">
            <v>9224300.png</v>
          </cell>
          <cell r="AB956">
            <v>20</v>
          </cell>
          <cell r="AC956">
            <v>35</v>
          </cell>
          <cell r="AD956">
            <v>235.17062667918475</v>
          </cell>
        </row>
        <row r="957">
          <cell r="A957">
            <v>9224337</v>
          </cell>
          <cell r="B957" t="str">
            <v>幻影脚第3段</v>
          </cell>
          <cell r="C957" t="str">
            <v>幻影脚第3段</v>
          </cell>
          <cell r="D957">
            <v>2</v>
          </cell>
          <cell r="E957">
            <v>62</v>
          </cell>
          <cell r="F957" t="str">
            <v>第37级，共造成196.6%点伤害</v>
          </cell>
          <cell r="G957">
            <v>3</v>
          </cell>
          <cell r="H957">
            <v>3</v>
          </cell>
          <cell r="I957">
            <v>37</v>
          </cell>
          <cell r="J957">
            <v>2</v>
          </cell>
          <cell r="K957">
            <v>196.56521739130434</v>
          </cell>
          <cell r="L957">
            <v>0</v>
          </cell>
          <cell r="M957">
            <v>5040</v>
          </cell>
          <cell r="N957">
            <v>98436</v>
          </cell>
          <cell r="O957">
            <v>4</v>
          </cell>
          <cell r="P957">
            <v>1</v>
          </cell>
          <cell r="Q957">
            <v>1</v>
          </cell>
          <cell r="R957">
            <v>10</v>
          </cell>
          <cell r="S957">
            <v>50</v>
          </cell>
          <cell r="T957">
            <v>143.47826086956522</v>
          </cell>
          <cell r="U957">
            <v>2524</v>
          </cell>
          <cell r="V957">
            <v>143.47826086956522</v>
          </cell>
          <cell r="W957">
            <v>39</v>
          </cell>
          <cell r="X957">
            <v>553</v>
          </cell>
          <cell r="Y957">
            <v>18</v>
          </cell>
          <cell r="Z957">
            <v>16</v>
          </cell>
          <cell r="AA957" t="str">
            <v>9224300.png</v>
          </cell>
          <cell r="AB957">
            <v>20</v>
          </cell>
          <cell r="AC957">
            <v>35</v>
          </cell>
          <cell r="AD957">
            <v>271.77675673750724</v>
          </cell>
        </row>
        <row r="958">
          <cell r="A958">
            <v>9224338</v>
          </cell>
          <cell r="B958" t="str">
            <v>幻影脚第3段</v>
          </cell>
          <cell r="C958" t="str">
            <v>幻影脚第3段</v>
          </cell>
          <cell r="D958">
            <v>2</v>
          </cell>
          <cell r="E958">
            <v>63</v>
          </cell>
          <cell r="F958" t="str">
            <v>第38级，共造成198%点伤害</v>
          </cell>
          <cell r="G958">
            <v>3</v>
          </cell>
          <cell r="H958">
            <v>3</v>
          </cell>
          <cell r="I958">
            <v>38</v>
          </cell>
          <cell r="J958">
            <v>2</v>
          </cell>
          <cell r="K958">
            <v>198</v>
          </cell>
          <cell r="L958">
            <v>0</v>
          </cell>
          <cell r="M958">
            <v>4960</v>
          </cell>
          <cell r="N958">
            <v>109578</v>
          </cell>
          <cell r="O958">
            <v>4</v>
          </cell>
          <cell r="P958">
            <v>1</v>
          </cell>
          <cell r="Q958">
            <v>1</v>
          </cell>
          <cell r="R958">
            <v>10</v>
          </cell>
          <cell r="S958">
            <v>50</v>
          </cell>
          <cell r="T958">
            <v>143.47826086956522</v>
          </cell>
          <cell r="U958">
            <v>2609</v>
          </cell>
          <cell r="V958">
            <v>143.47826086956522</v>
          </cell>
          <cell r="W958">
            <v>42</v>
          </cell>
          <cell r="X958">
            <v>595</v>
          </cell>
          <cell r="Y958">
            <v>18</v>
          </cell>
          <cell r="Z958">
            <v>17</v>
          </cell>
          <cell r="AA958" t="str">
            <v>9224300.png</v>
          </cell>
          <cell r="AB958">
            <v>20</v>
          </cell>
          <cell r="AC958">
            <v>35</v>
          </cell>
          <cell r="AD958">
            <v>314.01157639078895</v>
          </cell>
        </row>
        <row r="959">
          <cell r="A959">
            <v>9224339</v>
          </cell>
          <cell r="B959" t="str">
            <v>幻影脚第3段</v>
          </cell>
          <cell r="C959" t="str">
            <v>幻影脚第3段</v>
          </cell>
          <cell r="D959">
            <v>2</v>
          </cell>
          <cell r="E959">
            <v>65</v>
          </cell>
          <cell r="F959" t="str">
            <v>第39级，共造成199.4%点伤害</v>
          </cell>
          <cell r="G959">
            <v>3</v>
          </cell>
          <cell r="H959">
            <v>3</v>
          </cell>
          <cell r="I959">
            <v>39</v>
          </cell>
          <cell r="J959">
            <v>2</v>
          </cell>
          <cell r="K959">
            <v>199.43478260869566</v>
          </cell>
          <cell r="L959">
            <v>0</v>
          </cell>
          <cell r="M959">
            <v>4880</v>
          </cell>
          <cell r="N959">
            <v>125235</v>
          </cell>
          <cell r="O959">
            <v>4</v>
          </cell>
          <cell r="P959">
            <v>1</v>
          </cell>
          <cell r="Q959">
            <v>1</v>
          </cell>
          <cell r="R959">
            <v>10</v>
          </cell>
          <cell r="S959">
            <v>50</v>
          </cell>
          <cell r="T959">
            <v>143.47826086956522</v>
          </cell>
          <cell r="U959">
            <v>2783</v>
          </cell>
          <cell r="V959">
            <v>143.47826086956522</v>
          </cell>
          <cell r="W959">
            <v>45</v>
          </cell>
          <cell r="X959">
            <v>640</v>
          </cell>
          <cell r="Y959">
            <v>18</v>
          </cell>
          <cell r="Z959">
            <v>18</v>
          </cell>
          <cell r="AA959" t="str">
            <v>9224300.png</v>
          </cell>
          <cell r="AB959">
            <v>20</v>
          </cell>
          <cell r="AC959">
            <v>35</v>
          </cell>
          <cell r="AD959">
            <v>362.73202994579259</v>
          </cell>
        </row>
        <row r="960">
          <cell r="A960">
            <v>9224340</v>
          </cell>
          <cell r="B960" t="str">
            <v>幻影脚第3段</v>
          </cell>
          <cell r="C960" t="str">
            <v>幻影脚第3段</v>
          </cell>
          <cell r="D960">
            <v>2</v>
          </cell>
          <cell r="E960">
            <v>66</v>
          </cell>
          <cell r="F960" t="str">
            <v>第40级，共造成200.9%点伤害</v>
          </cell>
          <cell r="G960">
            <v>3</v>
          </cell>
          <cell r="H960">
            <v>3</v>
          </cell>
          <cell r="I960">
            <v>40</v>
          </cell>
          <cell r="J960">
            <v>2</v>
          </cell>
          <cell r="K960">
            <v>200.86956521739131</v>
          </cell>
          <cell r="L960">
            <v>0</v>
          </cell>
          <cell r="M960">
            <v>4800</v>
          </cell>
          <cell r="N960">
            <v>137856</v>
          </cell>
          <cell r="O960">
            <v>4</v>
          </cell>
          <cell r="P960">
            <v>1</v>
          </cell>
          <cell r="Q960">
            <v>1</v>
          </cell>
          <cell r="R960">
            <v>10</v>
          </cell>
          <cell r="S960">
            <v>50</v>
          </cell>
          <cell r="T960">
            <v>143.47826086956522</v>
          </cell>
          <cell r="U960">
            <v>2872</v>
          </cell>
          <cell r="V960">
            <v>143.47826086956522</v>
          </cell>
          <cell r="W960">
            <v>48</v>
          </cell>
          <cell r="X960">
            <v>688</v>
          </cell>
          <cell r="Y960">
            <v>18</v>
          </cell>
          <cell r="Z960">
            <v>20</v>
          </cell>
          <cell r="AA960" t="str">
            <v>9224300.png</v>
          </cell>
          <cell r="AB960">
            <v>20</v>
          </cell>
          <cell r="AC960">
            <v>35</v>
          </cell>
          <cell r="AD960">
            <v>418.92446230554117</v>
          </cell>
        </row>
        <row r="961">
          <cell r="A961">
            <v>9224341</v>
          </cell>
          <cell r="B961" t="str">
            <v>幻影脚第3段</v>
          </cell>
          <cell r="C961" t="str">
            <v>幻影脚第3段</v>
          </cell>
          <cell r="D961">
            <v>2</v>
          </cell>
          <cell r="E961">
            <v>67</v>
          </cell>
          <cell r="F961" t="str">
            <v>第41级，共造成202.3%点伤害</v>
          </cell>
          <cell r="G961">
            <v>3</v>
          </cell>
          <cell r="H961">
            <v>3</v>
          </cell>
          <cell r="I961">
            <v>41</v>
          </cell>
          <cell r="J961">
            <v>2</v>
          </cell>
          <cell r="K961">
            <v>202.30434782608694</v>
          </cell>
          <cell r="L961">
            <v>0</v>
          </cell>
          <cell r="M961">
            <v>4720</v>
          </cell>
          <cell r="N961">
            <v>151113</v>
          </cell>
          <cell r="O961">
            <v>4</v>
          </cell>
          <cell r="P961">
            <v>1</v>
          </cell>
          <cell r="Q961">
            <v>1</v>
          </cell>
          <cell r="R961">
            <v>10</v>
          </cell>
          <cell r="S961">
            <v>50</v>
          </cell>
          <cell r="T961">
            <v>143.47826086956522</v>
          </cell>
          <cell r="U961">
            <v>2963</v>
          </cell>
          <cell r="V961">
            <v>143.47826086956522</v>
          </cell>
          <cell r="W961">
            <v>51</v>
          </cell>
          <cell r="X961">
            <v>739</v>
          </cell>
          <cell r="Y961">
            <v>18</v>
          </cell>
          <cell r="Z961">
            <v>21</v>
          </cell>
          <cell r="AA961" t="str">
            <v>9224300.png</v>
          </cell>
          <cell r="AB961">
            <v>20</v>
          </cell>
          <cell r="AC961">
            <v>35</v>
          </cell>
          <cell r="AD961">
            <v>483.72402453125903</v>
          </cell>
        </row>
        <row r="962">
          <cell r="A962">
            <v>9224342</v>
          </cell>
          <cell r="B962" t="str">
            <v>幻影脚第3段</v>
          </cell>
          <cell r="C962" t="str">
            <v>幻影脚第3段</v>
          </cell>
          <cell r="D962">
            <v>2</v>
          </cell>
          <cell r="E962">
            <v>69</v>
          </cell>
          <cell r="F962" t="str">
            <v>第42级，共造成203.7%点伤害</v>
          </cell>
          <cell r="G962">
            <v>3</v>
          </cell>
          <cell r="H962">
            <v>3</v>
          </cell>
          <cell r="I962">
            <v>42</v>
          </cell>
          <cell r="J962">
            <v>2</v>
          </cell>
          <cell r="K962">
            <v>203.73913043478262</v>
          </cell>
          <cell r="L962">
            <v>0</v>
          </cell>
          <cell r="M962">
            <v>4640</v>
          </cell>
          <cell r="N962">
            <v>173085</v>
          </cell>
          <cell r="O962">
            <v>4</v>
          </cell>
          <cell r="P962">
            <v>1</v>
          </cell>
          <cell r="Q962">
            <v>1</v>
          </cell>
          <cell r="R962">
            <v>10</v>
          </cell>
          <cell r="S962">
            <v>50</v>
          </cell>
          <cell r="T962">
            <v>143.47826086956522</v>
          </cell>
          <cell r="U962">
            <v>3147</v>
          </cell>
          <cell r="V962">
            <v>143.47826086956522</v>
          </cell>
          <cell r="W962">
            <v>55</v>
          </cell>
          <cell r="X962">
            <v>794</v>
          </cell>
          <cell r="Y962">
            <v>18</v>
          </cell>
          <cell r="Z962">
            <v>22</v>
          </cell>
          <cell r="AA962" t="str">
            <v>9224300.png</v>
          </cell>
          <cell r="AB962">
            <v>20</v>
          </cell>
          <cell r="AC962">
            <v>35</v>
          </cell>
          <cell r="AD962">
            <v>558.43697251115759</v>
          </cell>
        </row>
        <row r="963">
          <cell r="A963">
            <v>9224343</v>
          </cell>
          <cell r="B963" t="str">
            <v>幻影脚第3段</v>
          </cell>
          <cell r="C963" t="str">
            <v>幻影脚第3段</v>
          </cell>
          <cell r="D963">
            <v>2</v>
          </cell>
          <cell r="E963">
            <v>70</v>
          </cell>
          <cell r="F963" t="str">
            <v>第43级，共造成205.2%点伤害</v>
          </cell>
          <cell r="G963">
            <v>3</v>
          </cell>
          <cell r="H963">
            <v>3</v>
          </cell>
          <cell r="I963">
            <v>43</v>
          </cell>
          <cell r="J963">
            <v>2</v>
          </cell>
          <cell r="K963">
            <v>205.17391304347825</v>
          </cell>
          <cell r="L963">
            <v>0</v>
          </cell>
          <cell r="M963">
            <v>4560</v>
          </cell>
          <cell r="N963">
            <v>191278</v>
          </cell>
          <cell r="O963">
            <v>4</v>
          </cell>
          <cell r="P963">
            <v>1</v>
          </cell>
          <cell r="Q963">
            <v>1</v>
          </cell>
          <cell r="R963">
            <v>10</v>
          </cell>
          <cell r="S963">
            <v>50</v>
          </cell>
          <cell r="T963">
            <v>143.47826086956522</v>
          </cell>
          <cell r="U963">
            <v>3242</v>
          </cell>
          <cell r="V963">
            <v>143.47826086956522</v>
          </cell>
          <cell r="W963">
            <v>59</v>
          </cell>
          <cell r="X963">
            <v>853</v>
          </cell>
          <cell r="Y963">
            <v>18</v>
          </cell>
          <cell r="Z963">
            <v>24</v>
          </cell>
          <cell r="AA963" t="str">
            <v>9224300.png</v>
          </cell>
          <cell r="AB963">
            <v>20</v>
          </cell>
          <cell r="AC963">
            <v>35</v>
          </cell>
          <cell r="AD963">
            <v>644.56628787887598</v>
          </cell>
        </row>
        <row r="964">
          <cell r="A964">
            <v>9224344</v>
          </cell>
          <cell r="B964" t="str">
            <v>幻影脚第3段</v>
          </cell>
          <cell r="C964" t="str">
            <v>幻影脚第3段</v>
          </cell>
          <cell r="D964">
            <v>2</v>
          </cell>
          <cell r="E964">
            <v>72</v>
          </cell>
          <cell r="F964" t="str">
            <v>第44级，共造成206.6%点伤害</v>
          </cell>
          <cell r="G964">
            <v>3</v>
          </cell>
          <cell r="H964">
            <v>3</v>
          </cell>
          <cell r="I964">
            <v>44</v>
          </cell>
          <cell r="J964">
            <v>2</v>
          </cell>
          <cell r="K964">
            <v>206.60869565217391</v>
          </cell>
          <cell r="L964">
            <v>0</v>
          </cell>
          <cell r="M964">
            <v>4480</v>
          </cell>
          <cell r="N964">
            <v>216405</v>
          </cell>
          <cell r="O964">
            <v>4</v>
          </cell>
          <cell r="P964">
            <v>1</v>
          </cell>
          <cell r="Q964">
            <v>1</v>
          </cell>
          <cell r="R964">
            <v>10</v>
          </cell>
          <cell r="S964">
            <v>50</v>
          </cell>
          <cell r="T964">
            <v>143.47826086956522</v>
          </cell>
          <cell r="U964">
            <v>3435</v>
          </cell>
          <cell r="V964">
            <v>143.47826086956522</v>
          </cell>
          <cell r="W964">
            <v>63</v>
          </cell>
          <cell r="X964">
            <v>916</v>
          </cell>
          <cell r="Y964">
            <v>18</v>
          </cell>
          <cell r="Z964">
            <v>26</v>
          </cell>
          <cell r="AA964" t="str">
            <v>9224300.png</v>
          </cell>
          <cell r="AB964">
            <v>20</v>
          </cell>
          <cell r="AC964">
            <v>35</v>
          </cell>
          <cell r="AD964">
            <v>743.84111369992002</v>
          </cell>
        </row>
        <row r="965">
          <cell r="A965">
            <v>9224345</v>
          </cell>
          <cell r="B965" t="str">
            <v>幻影脚第3段</v>
          </cell>
          <cell r="C965" t="str">
            <v>幻影脚第3段</v>
          </cell>
          <cell r="D965">
            <v>2</v>
          </cell>
          <cell r="E965">
            <v>73</v>
          </cell>
          <cell r="F965" t="str">
            <v>第45级，共造成208%点伤害</v>
          </cell>
          <cell r="G965">
            <v>3</v>
          </cell>
          <cell r="H965">
            <v>3</v>
          </cell>
          <cell r="I965">
            <v>45</v>
          </cell>
          <cell r="J965">
            <v>2</v>
          </cell>
          <cell r="K965">
            <v>208.04347826086956</v>
          </cell>
          <cell r="L965">
            <v>0</v>
          </cell>
          <cell r="M965">
            <v>4400</v>
          </cell>
          <cell r="N965">
            <v>240312</v>
          </cell>
          <cell r="O965">
            <v>4</v>
          </cell>
          <cell r="P965">
            <v>1</v>
          </cell>
          <cell r="Q965">
            <v>1</v>
          </cell>
          <cell r="R965">
            <v>10</v>
          </cell>
          <cell r="S965">
            <v>50</v>
          </cell>
          <cell r="T965">
            <v>143.47826086956522</v>
          </cell>
          <cell r="U965">
            <v>3534</v>
          </cell>
          <cell r="V965">
            <v>143.47826086956522</v>
          </cell>
          <cell r="W965">
            <v>68</v>
          </cell>
          <cell r="X965">
            <v>984</v>
          </cell>
          <cell r="Y965">
            <v>18</v>
          </cell>
          <cell r="Z965">
            <v>28</v>
          </cell>
          <cell r="AA965" t="str">
            <v>9224300.png</v>
          </cell>
          <cell r="AB965">
            <v>20</v>
          </cell>
          <cell r="AC965">
            <v>35</v>
          </cell>
          <cell r="AD965">
            <v>858.25057014292395</v>
          </cell>
        </row>
        <row r="966">
          <cell r="A966">
            <v>9224346</v>
          </cell>
          <cell r="B966" t="str">
            <v>幻影脚第3段</v>
          </cell>
          <cell r="C966" t="str">
            <v>幻影脚第3段</v>
          </cell>
          <cell r="D966">
            <v>2</v>
          </cell>
          <cell r="E966">
            <v>74</v>
          </cell>
          <cell r="F966" t="str">
            <v>第46级，共造成209.5%点伤害</v>
          </cell>
          <cell r="G966">
            <v>3</v>
          </cell>
          <cell r="H966">
            <v>3</v>
          </cell>
          <cell r="I966">
            <v>46</v>
          </cell>
          <cell r="J966">
            <v>2</v>
          </cell>
          <cell r="K966">
            <v>209.47826086956522</v>
          </cell>
          <cell r="L966">
            <v>0</v>
          </cell>
          <cell r="M966">
            <v>4320</v>
          </cell>
          <cell r="N966">
            <v>261648</v>
          </cell>
          <cell r="O966">
            <v>4</v>
          </cell>
          <cell r="P966">
            <v>1</v>
          </cell>
          <cell r="Q966">
            <v>1</v>
          </cell>
          <cell r="R966">
            <v>10</v>
          </cell>
          <cell r="S966">
            <v>50</v>
          </cell>
          <cell r="T966">
            <v>143.47826086956522</v>
          </cell>
          <cell r="U966">
            <v>3634</v>
          </cell>
          <cell r="V966">
            <v>143.47826086956522</v>
          </cell>
          <cell r="W966">
            <v>72</v>
          </cell>
          <cell r="X966">
            <v>1056</v>
          </cell>
          <cell r="Y966">
            <v>18</v>
          </cell>
          <cell r="Z966">
            <v>29</v>
          </cell>
          <cell r="AA966" t="str">
            <v>9224300.png</v>
          </cell>
          <cell r="AB966">
            <v>20</v>
          </cell>
          <cell r="AC966">
            <v>35</v>
          </cell>
          <cell r="AD966">
            <v>990.0825987408183</v>
          </cell>
        </row>
        <row r="967">
          <cell r="A967">
            <v>9224347</v>
          </cell>
          <cell r="B967" t="str">
            <v>幻影脚第3段</v>
          </cell>
          <cell r="C967" t="str">
            <v>幻影脚第3段</v>
          </cell>
          <cell r="D967">
            <v>2</v>
          </cell>
          <cell r="E967">
            <v>76</v>
          </cell>
          <cell r="F967" t="str">
            <v>第47级，共造成210.9%点伤害</v>
          </cell>
          <cell r="G967">
            <v>3</v>
          </cell>
          <cell r="H967">
            <v>3</v>
          </cell>
          <cell r="I967">
            <v>47</v>
          </cell>
          <cell r="J967">
            <v>2</v>
          </cell>
          <cell r="K967">
            <v>210.91304347826087</v>
          </cell>
          <cell r="L967">
            <v>0</v>
          </cell>
          <cell r="M967">
            <v>4240</v>
          </cell>
          <cell r="N967">
            <v>295526</v>
          </cell>
          <cell r="O967">
            <v>4</v>
          </cell>
          <cell r="P967">
            <v>1</v>
          </cell>
          <cell r="Q967">
            <v>1</v>
          </cell>
          <cell r="R967">
            <v>10</v>
          </cell>
          <cell r="S967">
            <v>50</v>
          </cell>
          <cell r="T967">
            <v>143.47826086956522</v>
          </cell>
          <cell r="U967">
            <v>3838</v>
          </cell>
          <cell r="V967">
            <v>143.47826086956522</v>
          </cell>
          <cell r="W967">
            <v>77</v>
          </cell>
          <cell r="X967">
            <v>1133</v>
          </cell>
          <cell r="Y967">
            <v>18</v>
          </cell>
          <cell r="Z967">
            <v>31</v>
          </cell>
          <cell r="AA967" t="str">
            <v>9224300.png</v>
          </cell>
          <cell r="AB967">
            <v>20</v>
          </cell>
          <cell r="AC967">
            <v>35</v>
          </cell>
          <cell r="AD967">
            <v>1141.9685794915179</v>
          </cell>
        </row>
        <row r="968">
          <cell r="A968">
            <v>9224348</v>
          </cell>
          <cell r="B968" t="str">
            <v>幻影脚第3段</v>
          </cell>
          <cell r="C968" t="str">
            <v>幻影脚第3段</v>
          </cell>
          <cell r="D968">
            <v>2</v>
          </cell>
          <cell r="E968">
            <v>77</v>
          </cell>
          <cell r="F968" t="str">
            <v>第48级，共造成212.3%点伤害</v>
          </cell>
          <cell r="G968">
            <v>3</v>
          </cell>
          <cell r="H968">
            <v>3</v>
          </cell>
          <cell r="I968">
            <v>48</v>
          </cell>
          <cell r="J968">
            <v>2</v>
          </cell>
          <cell r="K968">
            <v>212.3478260869565</v>
          </cell>
          <cell r="L968">
            <v>0</v>
          </cell>
          <cell r="M968">
            <v>4160</v>
          </cell>
          <cell r="N968">
            <v>327186</v>
          </cell>
          <cell r="O968">
            <v>4</v>
          </cell>
          <cell r="P968">
            <v>1</v>
          </cell>
          <cell r="Q968">
            <v>1</v>
          </cell>
          <cell r="R968">
            <v>10</v>
          </cell>
          <cell r="S968">
            <v>50</v>
          </cell>
          <cell r="T968">
            <v>143.47826086956522</v>
          </cell>
          <cell r="U968">
            <v>3942</v>
          </cell>
          <cell r="V968">
            <v>143.47826086956522</v>
          </cell>
          <cell r="W968">
            <v>83</v>
          </cell>
          <cell r="X968">
            <v>1216</v>
          </cell>
          <cell r="Y968">
            <v>18</v>
          </cell>
          <cell r="Z968">
            <v>34</v>
          </cell>
          <cell r="AA968" t="str">
            <v>9224300.png</v>
          </cell>
          <cell r="AB968">
            <v>20</v>
          </cell>
          <cell r="AC968">
            <v>35</v>
          </cell>
          <cell r="AD968">
            <v>1316.9345747439711</v>
          </cell>
        </row>
        <row r="969">
          <cell r="A969">
            <v>9224349</v>
          </cell>
          <cell r="B969" t="str">
            <v>幻影脚第3段</v>
          </cell>
          <cell r="C969" t="str">
            <v>幻影脚第3段</v>
          </cell>
          <cell r="D969">
            <v>2</v>
          </cell>
          <cell r="E969">
            <v>79</v>
          </cell>
          <cell r="F969" t="str">
            <v>第49级，共造成213.8%点伤害</v>
          </cell>
          <cell r="G969">
            <v>3</v>
          </cell>
          <cell r="H969">
            <v>3</v>
          </cell>
          <cell r="I969">
            <v>49</v>
          </cell>
          <cell r="J969">
            <v>2</v>
          </cell>
          <cell r="K969">
            <v>213.78260869565219</v>
          </cell>
          <cell r="L969">
            <v>0</v>
          </cell>
          <cell r="M969">
            <v>4080</v>
          </cell>
          <cell r="N969">
            <v>369706</v>
          </cell>
          <cell r="O969">
            <v>4</v>
          </cell>
          <cell r="P969">
            <v>1</v>
          </cell>
          <cell r="Q969">
            <v>1</v>
          </cell>
          <cell r="R969">
            <v>10</v>
          </cell>
          <cell r="S969">
            <v>50</v>
          </cell>
          <cell r="T969">
            <v>143.47826086956522</v>
          </cell>
          <cell r="U969">
            <v>4154</v>
          </cell>
          <cell r="V969">
            <v>143.47826086956522</v>
          </cell>
          <cell r="W969">
            <v>89</v>
          </cell>
          <cell r="X969">
            <v>1305</v>
          </cell>
          <cell r="Y969">
            <v>18</v>
          </cell>
          <cell r="Z969">
            <v>36</v>
          </cell>
          <cell r="AA969" t="str">
            <v>9224300.png</v>
          </cell>
          <cell r="AB969">
            <v>20</v>
          </cell>
          <cell r="AC969">
            <v>35</v>
          </cell>
          <cell r="AD969">
            <v>1518.4601796208933</v>
          </cell>
        </row>
        <row r="970">
          <cell r="A970">
            <v>9224350</v>
          </cell>
          <cell r="B970" t="str">
            <v>幻影脚第3段</v>
          </cell>
          <cell r="C970" t="str">
            <v>幻影脚第3段</v>
          </cell>
          <cell r="D970">
            <v>2</v>
          </cell>
          <cell r="E970">
            <v>80</v>
          </cell>
          <cell r="F970" t="str">
            <v>第50级，共造成215.2%点伤害</v>
          </cell>
          <cell r="G970">
            <v>3</v>
          </cell>
          <cell r="H970">
            <v>3</v>
          </cell>
          <cell r="I970">
            <v>50</v>
          </cell>
          <cell r="J970">
            <v>2</v>
          </cell>
          <cell r="K970">
            <v>215.21739130434781</v>
          </cell>
          <cell r="L970">
            <v>0</v>
          </cell>
          <cell r="M970">
            <v>4000</v>
          </cell>
          <cell r="N970">
            <v>404890</v>
          </cell>
          <cell r="O970">
            <v>4</v>
          </cell>
          <cell r="P970">
            <v>1</v>
          </cell>
          <cell r="Q970">
            <v>1</v>
          </cell>
          <cell r="R970">
            <v>10</v>
          </cell>
          <cell r="S970">
            <v>50</v>
          </cell>
          <cell r="T970">
            <v>143.47826086956522</v>
          </cell>
          <cell r="U970">
            <v>4262</v>
          </cell>
          <cell r="V970">
            <v>143.47826086956522</v>
          </cell>
          <cell r="W970">
            <v>95</v>
          </cell>
          <cell r="X970">
            <v>1400</v>
          </cell>
          <cell r="Y970">
            <v>18</v>
          </cell>
          <cell r="Z970">
            <v>38</v>
          </cell>
          <cell r="AA970" t="str">
            <v>9224300.png</v>
          </cell>
          <cell r="AB970">
            <v>20</v>
          </cell>
          <cell r="AC970">
            <v>35</v>
          </cell>
          <cell r="AD970">
            <v>1750.5461030023362</v>
          </cell>
        </row>
        <row r="971">
          <cell r="A971">
            <v>1</v>
          </cell>
          <cell r="B971" t="str">
            <v>幻影脚</v>
          </cell>
          <cell r="C971" t="str">
            <v>幻影脚第4段</v>
          </cell>
          <cell r="D971">
            <v>2</v>
          </cell>
          <cell r="E971">
            <v>6</v>
          </cell>
          <cell r="F971" t="str">
            <v>第0级，共造成179.3%点伤害</v>
          </cell>
          <cell r="G971">
            <v>0</v>
          </cell>
          <cell r="H971">
            <v>4</v>
          </cell>
          <cell r="I971">
            <v>0</v>
          </cell>
          <cell r="J971">
            <v>2</v>
          </cell>
          <cell r="K971">
            <v>179.34782608695653</v>
          </cell>
          <cell r="L971">
            <v>0</v>
          </cell>
          <cell r="M971">
            <v>8000</v>
          </cell>
          <cell r="N971">
            <v>0</v>
          </cell>
          <cell r="O971">
            <v>4</v>
          </cell>
          <cell r="P971">
            <v>1</v>
          </cell>
          <cell r="Q971">
            <v>1</v>
          </cell>
          <cell r="R971">
            <v>12</v>
          </cell>
          <cell r="S971">
            <v>50</v>
          </cell>
          <cell r="T971">
            <v>179.34782608695653</v>
          </cell>
          <cell r="U971">
            <v>80</v>
          </cell>
          <cell r="V971">
            <v>179.34782608695653</v>
          </cell>
          <cell r="W971">
            <v>0</v>
          </cell>
          <cell r="X971">
            <v>0</v>
          </cell>
          <cell r="Y971">
            <v>18</v>
          </cell>
          <cell r="Z971">
            <v>0</v>
          </cell>
          <cell r="AA971" t="str">
            <v>9224400.png</v>
          </cell>
          <cell r="AB971">
            <v>20</v>
          </cell>
          <cell r="AC971">
            <v>36</v>
          </cell>
          <cell r="AD971">
            <v>1.8398856521739131</v>
          </cell>
        </row>
        <row r="972">
          <cell r="A972">
            <v>9224401</v>
          </cell>
          <cell r="B972" t="str">
            <v>幻影脚第4段</v>
          </cell>
          <cell r="C972" t="str">
            <v>幻影脚第4段</v>
          </cell>
          <cell r="D972">
            <v>2</v>
          </cell>
          <cell r="E972">
            <v>6</v>
          </cell>
          <cell r="F972" t="str">
            <v>第1级，共造成179.3%点伤害</v>
          </cell>
          <cell r="G972">
            <v>4</v>
          </cell>
          <cell r="H972">
            <v>4</v>
          </cell>
          <cell r="I972">
            <v>1</v>
          </cell>
          <cell r="J972">
            <v>2</v>
          </cell>
          <cell r="K972">
            <v>179.34782608695653</v>
          </cell>
          <cell r="L972">
            <v>0</v>
          </cell>
          <cell r="M972">
            <v>8000</v>
          </cell>
          <cell r="N972">
            <v>480</v>
          </cell>
          <cell r="O972">
            <v>4</v>
          </cell>
          <cell r="P972">
            <v>1</v>
          </cell>
          <cell r="Q972">
            <v>1</v>
          </cell>
          <cell r="R972">
            <v>12</v>
          </cell>
          <cell r="S972">
            <v>50</v>
          </cell>
          <cell r="T972">
            <v>179.34782608695653</v>
          </cell>
          <cell r="U972">
            <v>80</v>
          </cell>
          <cell r="V972">
            <v>179.34782608695653</v>
          </cell>
          <cell r="W972">
            <v>6</v>
          </cell>
          <cell r="X972">
            <v>6</v>
          </cell>
          <cell r="Y972">
            <v>18</v>
          </cell>
          <cell r="Z972">
            <v>0</v>
          </cell>
          <cell r="AA972" t="str">
            <v>9224400.png</v>
          </cell>
          <cell r="AB972">
            <v>20</v>
          </cell>
          <cell r="AC972">
            <v>36</v>
          </cell>
          <cell r="AD972">
            <v>2.0946855028462563</v>
          </cell>
        </row>
        <row r="973">
          <cell r="A973">
            <v>9224402</v>
          </cell>
          <cell r="B973" t="str">
            <v>幻影脚第4段</v>
          </cell>
          <cell r="C973" t="str">
            <v>幻影脚第4段</v>
          </cell>
          <cell r="D973">
            <v>2</v>
          </cell>
          <cell r="E973">
            <v>15</v>
          </cell>
          <cell r="F973" t="str">
            <v>第2级，共造成182.9%点伤害</v>
          </cell>
          <cell r="G973">
            <v>4</v>
          </cell>
          <cell r="H973">
            <v>4</v>
          </cell>
          <cell r="I973">
            <v>2</v>
          </cell>
          <cell r="J973">
            <v>2</v>
          </cell>
          <cell r="K973">
            <v>182.93478260869566</v>
          </cell>
          <cell r="L973">
            <v>0</v>
          </cell>
          <cell r="M973">
            <v>7840</v>
          </cell>
          <cell r="N973">
            <v>938</v>
          </cell>
          <cell r="O973">
            <v>4</v>
          </cell>
          <cell r="P973">
            <v>1</v>
          </cell>
          <cell r="Q973">
            <v>1</v>
          </cell>
          <cell r="R973">
            <v>12</v>
          </cell>
          <cell r="S973">
            <v>50</v>
          </cell>
          <cell r="T973">
            <v>179.34782608695653</v>
          </cell>
          <cell r="U973">
            <v>134</v>
          </cell>
          <cell r="V973">
            <v>179.34782608695653</v>
          </cell>
          <cell r="W973">
            <v>7</v>
          </cell>
          <cell r="X973">
            <v>13</v>
          </cell>
          <cell r="Y973">
            <v>18</v>
          </cell>
          <cell r="Z973">
            <v>0</v>
          </cell>
          <cell r="AA973" t="str">
            <v>9224400.png</v>
          </cell>
          <cell r="AB973">
            <v>20</v>
          </cell>
          <cell r="AC973">
            <v>36</v>
          </cell>
          <cell r="AD973">
            <v>2.4925765169870342</v>
          </cell>
        </row>
        <row r="974">
          <cell r="A974">
            <v>9224403</v>
          </cell>
          <cell r="B974" t="str">
            <v>幻影脚第4段</v>
          </cell>
          <cell r="C974" t="str">
            <v>幻影脚第4段</v>
          </cell>
          <cell r="D974">
            <v>2</v>
          </cell>
          <cell r="E974">
            <v>16</v>
          </cell>
          <cell r="F974" t="str">
            <v>第3级，共造成184.7%点伤害</v>
          </cell>
          <cell r="G974">
            <v>4</v>
          </cell>
          <cell r="H974">
            <v>4</v>
          </cell>
          <cell r="I974">
            <v>3</v>
          </cell>
          <cell r="J974">
            <v>2</v>
          </cell>
          <cell r="K974">
            <v>184.72826086956522</v>
          </cell>
          <cell r="L974">
            <v>0</v>
          </cell>
          <cell r="M974">
            <v>7760</v>
          </cell>
          <cell r="N974">
            <v>980</v>
          </cell>
          <cell r="O974">
            <v>4</v>
          </cell>
          <cell r="P974">
            <v>1</v>
          </cell>
          <cell r="Q974">
            <v>1</v>
          </cell>
          <cell r="R974">
            <v>12</v>
          </cell>
          <cell r="S974">
            <v>50</v>
          </cell>
          <cell r="T974">
            <v>179.34782608695653</v>
          </cell>
          <cell r="U974">
            <v>140</v>
          </cell>
          <cell r="V974">
            <v>179.34782608695653</v>
          </cell>
          <cell r="W974">
            <v>7</v>
          </cell>
          <cell r="X974">
            <v>20</v>
          </cell>
          <cell r="Y974">
            <v>18</v>
          </cell>
          <cell r="Z974">
            <v>0</v>
          </cell>
          <cell r="AA974" t="str">
            <v>9224400.png</v>
          </cell>
          <cell r="AB974">
            <v>20</v>
          </cell>
          <cell r="AC974">
            <v>36</v>
          </cell>
          <cell r="AD974">
            <v>2.8991325700917452</v>
          </cell>
        </row>
        <row r="975">
          <cell r="A975">
            <v>9224404</v>
          </cell>
          <cell r="B975" t="str">
            <v>幻影脚第4段</v>
          </cell>
          <cell r="C975" t="str">
            <v>幻影脚第4段</v>
          </cell>
          <cell r="D975">
            <v>2</v>
          </cell>
          <cell r="E975">
            <v>17</v>
          </cell>
          <cell r="F975" t="str">
            <v>第4级，共造成186.5%点伤害</v>
          </cell>
          <cell r="G975">
            <v>4</v>
          </cell>
          <cell r="H975">
            <v>4</v>
          </cell>
          <cell r="I975">
            <v>4</v>
          </cell>
          <cell r="J975">
            <v>2</v>
          </cell>
          <cell r="K975">
            <v>186.52173913043478</v>
          </cell>
          <cell r="L975">
            <v>0</v>
          </cell>
          <cell r="M975">
            <v>7680</v>
          </cell>
          <cell r="N975">
            <v>1168</v>
          </cell>
          <cell r="O975">
            <v>4</v>
          </cell>
          <cell r="P975">
            <v>1</v>
          </cell>
          <cell r="Q975">
            <v>1</v>
          </cell>
          <cell r="R975">
            <v>12</v>
          </cell>
          <cell r="S975">
            <v>50</v>
          </cell>
          <cell r="T975">
            <v>179.34782608695653</v>
          </cell>
          <cell r="U975">
            <v>146</v>
          </cell>
          <cell r="V975">
            <v>179.34782608695653</v>
          </cell>
          <cell r="W975">
            <v>8</v>
          </cell>
          <cell r="X975">
            <v>28</v>
          </cell>
          <cell r="Y975">
            <v>18</v>
          </cell>
          <cell r="Z975">
            <v>0</v>
          </cell>
          <cell r="AA975" t="str">
            <v>9224400.png</v>
          </cell>
          <cell r="AB975">
            <v>20</v>
          </cell>
          <cell r="AC975">
            <v>36</v>
          </cell>
          <cell r="AD975">
            <v>3.3704898026442303</v>
          </cell>
        </row>
        <row r="976">
          <cell r="A976">
            <v>9224405</v>
          </cell>
          <cell r="B976" t="str">
            <v>幻影脚第4段</v>
          </cell>
          <cell r="C976" t="str">
            <v>幻影脚第4段</v>
          </cell>
          <cell r="D976">
            <v>2</v>
          </cell>
          <cell r="E976">
            <v>19</v>
          </cell>
          <cell r="F976" t="str">
            <v>第5级，共造成188.3%点伤害</v>
          </cell>
          <cell r="G976">
            <v>4</v>
          </cell>
          <cell r="H976">
            <v>4</v>
          </cell>
          <cell r="I976">
            <v>5</v>
          </cell>
          <cell r="J976">
            <v>2</v>
          </cell>
          <cell r="K976">
            <v>188.31521739130437</v>
          </cell>
          <cell r="L976">
            <v>0</v>
          </cell>
          <cell r="M976">
            <v>7600</v>
          </cell>
          <cell r="N976">
            <v>1264</v>
          </cell>
          <cell r="O976">
            <v>4</v>
          </cell>
          <cell r="P976">
            <v>1</v>
          </cell>
          <cell r="Q976">
            <v>1</v>
          </cell>
          <cell r="R976">
            <v>12</v>
          </cell>
          <cell r="S976">
            <v>50</v>
          </cell>
          <cell r="T976">
            <v>179.34782608695653</v>
          </cell>
          <cell r="U976">
            <v>158</v>
          </cell>
          <cell r="V976">
            <v>179.34782608695653</v>
          </cell>
          <cell r="W976">
            <v>8</v>
          </cell>
          <cell r="X976">
            <v>36</v>
          </cell>
          <cell r="Y976">
            <v>18</v>
          </cell>
          <cell r="Z976">
            <v>0</v>
          </cell>
          <cell r="AA976" t="str">
            <v>9224400.png</v>
          </cell>
          <cell r="AB976">
            <v>20</v>
          </cell>
          <cell r="AC976">
            <v>36</v>
          </cell>
          <cell r="AD976">
            <v>3.9167992569743526</v>
          </cell>
        </row>
        <row r="977">
          <cell r="A977">
            <v>9224406</v>
          </cell>
          <cell r="B977" t="str">
            <v>幻影脚第4段</v>
          </cell>
          <cell r="C977" t="str">
            <v>幻影脚第4段</v>
          </cell>
          <cell r="D977">
            <v>2</v>
          </cell>
          <cell r="E977">
            <v>20</v>
          </cell>
          <cell r="F977" t="str">
            <v>第6级，共造成190.1%点伤害</v>
          </cell>
          <cell r="G977">
            <v>4</v>
          </cell>
          <cell r="H977">
            <v>4</v>
          </cell>
          <cell r="I977">
            <v>6</v>
          </cell>
          <cell r="J977">
            <v>2</v>
          </cell>
          <cell r="K977">
            <v>190.10869565217394</v>
          </cell>
          <cell r="L977">
            <v>0</v>
          </cell>
          <cell r="M977">
            <v>7520</v>
          </cell>
          <cell r="N977">
            <v>1638</v>
          </cell>
          <cell r="O977">
            <v>4</v>
          </cell>
          <cell r="P977">
            <v>1</v>
          </cell>
          <cell r="Q977">
            <v>1</v>
          </cell>
          <cell r="R977">
            <v>12</v>
          </cell>
          <cell r="S977">
            <v>50</v>
          </cell>
          <cell r="T977">
            <v>179.34782608695653</v>
          </cell>
          <cell r="U977">
            <v>182</v>
          </cell>
          <cell r="V977">
            <v>179.34782608695653</v>
          </cell>
          <cell r="W977">
            <v>9</v>
          </cell>
          <cell r="X977">
            <v>45</v>
          </cell>
          <cell r="Y977">
            <v>18</v>
          </cell>
          <cell r="Z977">
            <v>0</v>
          </cell>
          <cell r="AA977" t="str">
            <v>9224400.png</v>
          </cell>
          <cell r="AB977">
            <v>20</v>
          </cell>
          <cell r="AC977">
            <v>36</v>
          </cell>
          <cell r="AD977">
            <v>4.5497807506202754</v>
          </cell>
        </row>
        <row r="978">
          <cell r="A978">
            <v>9224407</v>
          </cell>
          <cell r="B978" t="str">
            <v>幻影脚第4段</v>
          </cell>
          <cell r="C978" t="str">
            <v>幻影脚第4段</v>
          </cell>
          <cell r="D978">
            <v>2</v>
          </cell>
          <cell r="E978">
            <v>22</v>
          </cell>
          <cell r="F978" t="str">
            <v>第7级，共造成191.9%点伤害</v>
          </cell>
          <cell r="G978">
            <v>4</v>
          </cell>
          <cell r="H978">
            <v>4</v>
          </cell>
          <cell r="I978">
            <v>7</v>
          </cell>
          <cell r="J978">
            <v>2</v>
          </cell>
          <cell r="K978">
            <v>191.9021739130435</v>
          </cell>
          <cell r="L978">
            <v>0</v>
          </cell>
          <cell r="M978">
            <v>7440</v>
          </cell>
          <cell r="N978">
            <v>2151</v>
          </cell>
          <cell r="O978">
            <v>4</v>
          </cell>
          <cell r="P978">
            <v>1</v>
          </cell>
          <cell r="Q978">
            <v>1</v>
          </cell>
          <cell r="R978">
            <v>12</v>
          </cell>
          <cell r="S978">
            <v>50</v>
          </cell>
          <cell r="T978">
            <v>179.34782608695653</v>
          </cell>
          <cell r="U978">
            <v>239</v>
          </cell>
          <cell r="V978">
            <v>179.34782608695653</v>
          </cell>
          <cell r="W978">
            <v>9</v>
          </cell>
          <cell r="X978">
            <v>54</v>
          </cell>
          <cell r="Y978">
            <v>18</v>
          </cell>
          <cell r="Z978">
            <v>0</v>
          </cell>
          <cell r="AA978" t="str">
            <v>9224400.png</v>
          </cell>
          <cell r="AB978">
            <v>20</v>
          </cell>
          <cell r="AC978">
            <v>36</v>
          </cell>
          <cell r="AD978">
            <v>5.2829627029237276</v>
          </cell>
        </row>
        <row r="979">
          <cell r="A979">
            <v>9224408</v>
          </cell>
          <cell r="B979" t="str">
            <v>幻影脚第4段</v>
          </cell>
          <cell r="C979" t="str">
            <v>幻影脚第4段</v>
          </cell>
          <cell r="D979">
            <v>2</v>
          </cell>
          <cell r="E979">
            <v>23</v>
          </cell>
          <cell r="F979" t="str">
            <v>第8级，共造成193.7%点伤害</v>
          </cell>
          <cell r="G979">
            <v>4</v>
          </cell>
          <cell r="H979">
            <v>4</v>
          </cell>
          <cell r="I979">
            <v>8</v>
          </cell>
          <cell r="J979">
            <v>2</v>
          </cell>
          <cell r="K979">
            <v>193.69565217391306</v>
          </cell>
          <cell r="L979">
            <v>0</v>
          </cell>
          <cell r="M979">
            <v>7360</v>
          </cell>
          <cell r="N979">
            <v>2700</v>
          </cell>
          <cell r="O979">
            <v>4</v>
          </cell>
          <cell r="P979">
            <v>1</v>
          </cell>
          <cell r="Q979">
            <v>1</v>
          </cell>
          <cell r="R979">
            <v>12</v>
          </cell>
          <cell r="S979">
            <v>50</v>
          </cell>
          <cell r="T979">
            <v>179.34782608695653</v>
          </cell>
          <cell r="U979">
            <v>270</v>
          </cell>
          <cell r="V979">
            <v>179.34782608695653</v>
          </cell>
          <cell r="W979">
            <v>10</v>
          </cell>
          <cell r="X979">
            <v>64</v>
          </cell>
          <cell r="Y979">
            <v>18</v>
          </cell>
          <cell r="Z979">
            <v>0</v>
          </cell>
          <cell r="AA979" t="str">
            <v>9224400.png</v>
          </cell>
          <cell r="AB979">
            <v>20</v>
          </cell>
          <cell r="AC979">
            <v>36</v>
          </cell>
          <cell r="AD979">
            <v>6.131958300357641</v>
          </cell>
        </row>
        <row r="980">
          <cell r="A980">
            <v>9224409</v>
          </cell>
          <cell r="B980" t="str">
            <v>幻影脚第4段</v>
          </cell>
          <cell r="C980" t="str">
            <v>幻影脚第4段</v>
          </cell>
          <cell r="D980">
            <v>2</v>
          </cell>
          <cell r="E980">
            <v>24</v>
          </cell>
          <cell r="F980" t="str">
            <v>第9级，共造成195.5%点伤害</v>
          </cell>
          <cell r="G980">
            <v>4</v>
          </cell>
          <cell r="H980">
            <v>4</v>
          </cell>
          <cell r="I980">
            <v>9</v>
          </cell>
          <cell r="J980">
            <v>2</v>
          </cell>
          <cell r="K980">
            <v>195.48913043478262</v>
          </cell>
          <cell r="L980">
            <v>0</v>
          </cell>
          <cell r="M980">
            <v>7280</v>
          </cell>
          <cell r="N980">
            <v>3322</v>
          </cell>
          <cell r="O980">
            <v>4</v>
          </cell>
          <cell r="P980">
            <v>1</v>
          </cell>
          <cell r="Q980">
            <v>1</v>
          </cell>
          <cell r="R980">
            <v>12</v>
          </cell>
          <cell r="S980">
            <v>50</v>
          </cell>
          <cell r="T980">
            <v>179.34782608695653</v>
          </cell>
          <cell r="U980">
            <v>302</v>
          </cell>
          <cell r="V980">
            <v>179.34782608695653</v>
          </cell>
          <cell r="W980">
            <v>11</v>
          </cell>
          <cell r="X980">
            <v>75</v>
          </cell>
          <cell r="Y980">
            <v>18</v>
          </cell>
          <cell r="Z980">
            <v>0</v>
          </cell>
          <cell r="AA980" t="str">
            <v>9224400.png</v>
          </cell>
          <cell r="AB980">
            <v>20</v>
          </cell>
          <cell r="AC980">
            <v>36</v>
          </cell>
          <cell r="AD980">
            <v>7.1147834659187934</v>
          </cell>
        </row>
        <row r="981">
          <cell r="A981">
            <v>9224410</v>
          </cell>
          <cell r="B981" t="str">
            <v>幻影脚第4段</v>
          </cell>
          <cell r="C981" t="str">
            <v>幻影脚第4段</v>
          </cell>
          <cell r="D981">
            <v>2</v>
          </cell>
          <cell r="E981">
            <v>26</v>
          </cell>
          <cell r="F981" t="str">
            <v>第10级，共造成197.3%点伤害</v>
          </cell>
          <cell r="G981">
            <v>4</v>
          </cell>
          <cell r="H981">
            <v>4</v>
          </cell>
          <cell r="I981">
            <v>10</v>
          </cell>
          <cell r="J981">
            <v>2</v>
          </cell>
          <cell r="K981">
            <v>197.28260869565219</v>
          </cell>
          <cell r="L981">
            <v>0</v>
          </cell>
          <cell r="M981">
            <v>7200</v>
          </cell>
          <cell r="N981">
            <v>4440</v>
          </cell>
          <cell r="O981">
            <v>4</v>
          </cell>
          <cell r="P981">
            <v>1</v>
          </cell>
          <cell r="Q981">
            <v>1</v>
          </cell>
          <cell r="R981">
            <v>12</v>
          </cell>
          <cell r="S981">
            <v>50</v>
          </cell>
          <cell r="T981">
            <v>179.34782608695653</v>
          </cell>
          <cell r="U981">
            <v>370</v>
          </cell>
          <cell r="V981">
            <v>179.34782608695653</v>
          </cell>
          <cell r="W981">
            <v>12</v>
          </cell>
          <cell r="X981">
            <v>87</v>
          </cell>
          <cell r="Y981">
            <v>18</v>
          </cell>
          <cell r="Z981">
            <v>0</v>
          </cell>
          <cell r="AA981" t="str">
            <v>9224400.png</v>
          </cell>
          <cell r="AB981">
            <v>20</v>
          </cell>
          <cell r="AC981">
            <v>36</v>
          </cell>
          <cell r="AD981">
            <v>8.2522229147450776</v>
          </cell>
        </row>
        <row r="982">
          <cell r="A982">
            <v>9224411</v>
          </cell>
          <cell r="B982" t="str">
            <v>幻影脚第4段</v>
          </cell>
          <cell r="C982" t="str">
            <v>幻影脚第4段</v>
          </cell>
          <cell r="D982">
            <v>2</v>
          </cell>
          <cell r="E982">
            <v>27</v>
          </cell>
          <cell r="F982" t="str">
            <v>第11级，共造成199.1%点伤害</v>
          </cell>
          <cell r="G982">
            <v>4</v>
          </cell>
          <cell r="H982">
            <v>4</v>
          </cell>
          <cell r="I982">
            <v>11</v>
          </cell>
          <cell r="J982">
            <v>2</v>
          </cell>
          <cell r="K982">
            <v>199.07608695652175</v>
          </cell>
          <cell r="L982">
            <v>0</v>
          </cell>
          <cell r="M982">
            <v>7120</v>
          </cell>
          <cell r="N982">
            <v>4872</v>
          </cell>
          <cell r="O982">
            <v>4</v>
          </cell>
          <cell r="P982">
            <v>1</v>
          </cell>
          <cell r="Q982">
            <v>1</v>
          </cell>
          <cell r="R982">
            <v>12</v>
          </cell>
          <cell r="S982">
            <v>50</v>
          </cell>
          <cell r="T982">
            <v>179.34782608695653</v>
          </cell>
          <cell r="U982">
            <v>406</v>
          </cell>
          <cell r="V982">
            <v>179.34782608695653</v>
          </cell>
          <cell r="W982">
            <v>12</v>
          </cell>
          <cell r="X982">
            <v>99</v>
          </cell>
          <cell r="Y982">
            <v>18</v>
          </cell>
          <cell r="Z982">
            <v>0</v>
          </cell>
          <cell r="AA982" t="str">
            <v>9224400.png</v>
          </cell>
          <cell r="AB982">
            <v>20</v>
          </cell>
          <cell r="AC982">
            <v>36</v>
          </cell>
          <cell r="AD982">
            <v>9.568251516366205</v>
          </cell>
        </row>
        <row r="983">
          <cell r="A983">
            <v>9224412</v>
          </cell>
          <cell r="B983" t="str">
            <v>幻影脚第4段</v>
          </cell>
          <cell r="C983" t="str">
            <v>幻影脚第4段</v>
          </cell>
          <cell r="D983">
            <v>2</v>
          </cell>
          <cell r="E983">
            <v>28</v>
          </cell>
          <cell r="F983" t="str">
            <v>第12级，共造成200.9%点伤害</v>
          </cell>
          <cell r="G983">
            <v>4</v>
          </cell>
          <cell r="H983">
            <v>4</v>
          </cell>
          <cell r="I983">
            <v>12</v>
          </cell>
          <cell r="J983">
            <v>2</v>
          </cell>
          <cell r="K983">
            <v>200.86956521739131</v>
          </cell>
          <cell r="L983">
            <v>0</v>
          </cell>
          <cell r="M983">
            <v>7040</v>
          </cell>
          <cell r="N983">
            <v>5759</v>
          </cell>
          <cell r="O983">
            <v>4</v>
          </cell>
          <cell r="P983">
            <v>1</v>
          </cell>
          <cell r="Q983">
            <v>1</v>
          </cell>
          <cell r="R983">
            <v>12</v>
          </cell>
          <cell r="S983">
            <v>50</v>
          </cell>
          <cell r="T983">
            <v>179.34782608695653</v>
          </cell>
          <cell r="U983">
            <v>443</v>
          </cell>
          <cell r="V983">
            <v>179.34782608695653</v>
          </cell>
          <cell r="W983">
            <v>13</v>
          </cell>
          <cell r="X983">
            <v>112</v>
          </cell>
          <cell r="Y983">
            <v>18</v>
          </cell>
          <cell r="Z983">
            <v>0</v>
          </cell>
          <cell r="AA983" t="str">
            <v>9224400.png</v>
          </cell>
          <cell r="AB983">
            <v>20</v>
          </cell>
          <cell r="AC983">
            <v>36</v>
          </cell>
          <cell r="AD983">
            <v>11.090519261633137</v>
          </cell>
        </row>
        <row r="984">
          <cell r="A984">
            <v>9224413</v>
          </cell>
          <cell r="B984" t="str">
            <v>幻影脚第4段</v>
          </cell>
          <cell r="C984" t="str">
            <v>幻影脚第4段</v>
          </cell>
          <cell r="D984">
            <v>2</v>
          </cell>
          <cell r="E984">
            <v>30</v>
          </cell>
          <cell r="F984" t="str">
            <v>第13级，共造成202.7%点伤害</v>
          </cell>
          <cell r="G984">
            <v>4</v>
          </cell>
          <cell r="H984">
            <v>4</v>
          </cell>
          <cell r="I984">
            <v>13</v>
          </cell>
          <cell r="J984">
            <v>2</v>
          </cell>
          <cell r="K984">
            <v>202.66304347826087</v>
          </cell>
          <cell r="L984">
            <v>0</v>
          </cell>
          <cell r="M984">
            <v>6960</v>
          </cell>
          <cell r="N984">
            <v>7308</v>
          </cell>
          <cell r="O984">
            <v>4</v>
          </cell>
          <cell r="P984">
            <v>1</v>
          </cell>
          <cell r="Q984">
            <v>1</v>
          </cell>
          <cell r="R984">
            <v>12</v>
          </cell>
          <cell r="S984">
            <v>50</v>
          </cell>
          <cell r="T984">
            <v>179.34782608695653</v>
          </cell>
          <cell r="U984">
            <v>522</v>
          </cell>
          <cell r="V984">
            <v>179.34782608695653</v>
          </cell>
          <cell r="W984">
            <v>14</v>
          </cell>
          <cell r="X984">
            <v>126</v>
          </cell>
          <cell r="Y984">
            <v>18</v>
          </cell>
          <cell r="Z984">
            <v>0</v>
          </cell>
          <cell r="AA984" t="str">
            <v>9224400.png</v>
          </cell>
          <cell r="AB984">
            <v>20</v>
          </cell>
          <cell r="AC984">
            <v>36</v>
          </cell>
          <cell r="AD984">
            <v>12.850909370007454</v>
          </cell>
        </row>
        <row r="985">
          <cell r="A985">
            <v>9224414</v>
          </cell>
          <cell r="B985" t="str">
            <v>幻影脚第4段</v>
          </cell>
          <cell r="C985" t="str">
            <v>幻影脚第4段</v>
          </cell>
          <cell r="D985">
            <v>2</v>
          </cell>
          <cell r="E985">
            <v>31</v>
          </cell>
          <cell r="F985" t="str">
            <v>第14级，共造成204.5%点伤害</v>
          </cell>
          <cell r="G985">
            <v>4</v>
          </cell>
          <cell r="H985">
            <v>4</v>
          </cell>
          <cell r="I985">
            <v>14</v>
          </cell>
          <cell r="J985">
            <v>2</v>
          </cell>
          <cell r="K985">
            <v>204.45652173913044</v>
          </cell>
          <cell r="L985">
            <v>0</v>
          </cell>
          <cell r="M985">
            <v>6880</v>
          </cell>
          <cell r="N985">
            <v>8445</v>
          </cell>
          <cell r="O985">
            <v>4</v>
          </cell>
          <cell r="P985">
            <v>1</v>
          </cell>
          <cell r="Q985">
            <v>1</v>
          </cell>
          <cell r="R985">
            <v>12</v>
          </cell>
          <cell r="S985">
            <v>50</v>
          </cell>
          <cell r="T985">
            <v>179.34782608695653</v>
          </cell>
          <cell r="U985">
            <v>563</v>
          </cell>
          <cell r="V985">
            <v>179.34782608695653</v>
          </cell>
          <cell r="W985">
            <v>15</v>
          </cell>
          <cell r="X985">
            <v>141</v>
          </cell>
          <cell r="Y985">
            <v>18</v>
          </cell>
          <cell r="Z985">
            <v>0</v>
          </cell>
          <cell r="AA985" t="str">
            <v>9224400.png</v>
          </cell>
          <cell r="AB985">
            <v>20</v>
          </cell>
          <cell r="AC985">
            <v>36</v>
          </cell>
          <cell r="AD985">
            <v>14.886180494175605</v>
          </cell>
        </row>
        <row r="986">
          <cell r="A986">
            <v>9224415</v>
          </cell>
          <cell r="B986" t="str">
            <v>幻影脚第4段</v>
          </cell>
          <cell r="C986" t="str">
            <v>幻影脚第4段</v>
          </cell>
          <cell r="D986">
            <v>2</v>
          </cell>
          <cell r="E986">
            <v>32</v>
          </cell>
          <cell r="F986" t="str">
            <v>第15级，共造成206.3%点伤害</v>
          </cell>
          <cell r="G986">
            <v>4</v>
          </cell>
          <cell r="H986">
            <v>4</v>
          </cell>
          <cell r="I986">
            <v>15</v>
          </cell>
          <cell r="J986">
            <v>2</v>
          </cell>
          <cell r="K986">
            <v>206.25</v>
          </cell>
          <cell r="L986">
            <v>0</v>
          </cell>
          <cell r="M986">
            <v>6800</v>
          </cell>
          <cell r="N986">
            <v>9696</v>
          </cell>
          <cell r="O986">
            <v>4</v>
          </cell>
          <cell r="P986">
            <v>1</v>
          </cell>
          <cell r="Q986">
            <v>1</v>
          </cell>
          <cell r="R986">
            <v>12</v>
          </cell>
          <cell r="S986">
            <v>50</v>
          </cell>
          <cell r="T986">
            <v>179.34782608695653</v>
          </cell>
          <cell r="U986">
            <v>606</v>
          </cell>
          <cell r="V986">
            <v>179.34782608695653</v>
          </cell>
          <cell r="W986">
            <v>16</v>
          </cell>
          <cell r="X986">
            <v>157</v>
          </cell>
          <cell r="Y986">
            <v>18</v>
          </cell>
          <cell r="Z986">
            <v>0</v>
          </cell>
          <cell r="AA986" t="str">
            <v>9224400.png</v>
          </cell>
          <cell r="AB986">
            <v>20</v>
          </cell>
          <cell r="AC986">
            <v>36</v>
          </cell>
          <cell r="AD986">
            <v>17.238705611013664</v>
          </cell>
        </row>
        <row r="987">
          <cell r="A987">
            <v>9224416</v>
          </cell>
          <cell r="B987" t="str">
            <v>幻影脚第4段</v>
          </cell>
          <cell r="C987" t="str">
            <v>幻影脚第4段</v>
          </cell>
          <cell r="D987">
            <v>2</v>
          </cell>
          <cell r="E987">
            <v>34</v>
          </cell>
          <cell r="F987" t="str">
            <v>第16级，共造成208%点伤害</v>
          </cell>
          <cell r="G987">
            <v>4</v>
          </cell>
          <cell r="H987">
            <v>4</v>
          </cell>
          <cell r="I987">
            <v>16</v>
          </cell>
          <cell r="J987">
            <v>2</v>
          </cell>
          <cell r="K987">
            <v>208.04347826086956</v>
          </cell>
          <cell r="L987">
            <v>0</v>
          </cell>
          <cell r="M987">
            <v>6720</v>
          </cell>
          <cell r="N987">
            <v>11832</v>
          </cell>
          <cell r="O987">
            <v>4</v>
          </cell>
          <cell r="P987">
            <v>1</v>
          </cell>
          <cell r="Q987">
            <v>1</v>
          </cell>
          <cell r="R987">
            <v>12</v>
          </cell>
          <cell r="S987">
            <v>50</v>
          </cell>
          <cell r="T987">
            <v>179.34782608695653</v>
          </cell>
          <cell r="U987">
            <v>696</v>
          </cell>
          <cell r="V987">
            <v>179.34782608695653</v>
          </cell>
          <cell r="W987">
            <v>17</v>
          </cell>
          <cell r="X987">
            <v>174</v>
          </cell>
          <cell r="Y987">
            <v>18</v>
          </cell>
          <cell r="Z987">
            <v>0</v>
          </cell>
          <cell r="AA987" t="str">
            <v>9224400.png</v>
          </cell>
          <cell r="AB987">
            <v>20</v>
          </cell>
          <cell r="AC987">
            <v>36</v>
          </cell>
          <cell r="AD987">
            <v>19.957322061887499</v>
          </cell>
        </row>
        <row r="988">
          <cell r="A988">
            <v>9224417</v>
          </cell>
          <cell r="B988" t="str">
            <v>幻影脚第4段</v>
          </cell>
          <cell r="C988" t="str">
            <v>幻影脚第4段</v>
          </cell>
          <cell r="D988">
            <v>2</v>
          </cell>
          <cell r="E988">
            <v>35</v>
          </cell>
          <cell r="F988" t="str">
            <v>第17级，共造成209.8%点伤害</v>
          </cell>
          <cell r="G988">
            <v>4</v>
          </cell>
          <cell r="H988">
            <v>4</v>
          </cell>
          <cell r="I988">
            <v>17</v>
          </cell>
          <cell r="J988">
            <v>2</v>
          </cell>
          <cell r="K988">
            <v>209.83695652173915</v>
          </cell>
          <cell r="L988">
            <v>0</v>
          </cell>
          <cell r="M988">
            <v>6640</v>
          </cell>
          <cell r="N988">
            <v>14117</v>
          </cell>
          <cell r="O988">
            <v>4</v>
          </cell>
          <cell r="P988">
            <v>1</v>
          </cell>
          <cell r="Q988">
            <v>1</v>
          </cell>
          <cell r="R988">
            <v>12</v>
          </cell>
          <cell r="S988">
            <v>50</v>
          </cell>
          <cell r="T988">
            <v>179.34782608695653</v>
          </cell>
          <cell r="U988">
            <v>743</v>
          </cell>
          <cell r="V988">
            <v>179.34782608695653</v>
          </cell>
          <cell r="W988">
            <v>19</v>
          </cell>
          <cell r="X988">
            <v>193</v>
          </cell>
          <cell r="Y988">
            <v>18</v>
          </cell>
          <cell r="Z988">
            <v>0</v>
          </cell>
          <cell r="AA988" t="str">
            <v>9224400.png</v>
          </cell>
          <cell r="AB988">
            <v>20</v>
          </cell>
          <cell r="AC988">
            <v>36</v>
          </cell>
          <cell r="AD988">
            <v>23.098309356830125</v>
          </cell>
        </row>
        <row r="989">
          <cell r="A989">
            <v>9224418</v>
          </cell>
          <cell r="B989" t="str">
            <v>幻影脚第4段</v>
          </cell>
          <cell r="C989" t="str">
            <v>幻影脚第4段</v>
          </cell>
          <cell r="D989">
            <v>2</v>
          </cell>
          <cell r="E989">
            <v>36</v>
          </cell>
          <cell r="F989" t="str">
            <v>第18级，共造成211.6%点伤害</v>
          </cell>
          <cell r="G989">
            <v>4</v>
          </cell>
          <cell r="H989">
            <v>4</v>
          </cell>
          <cell r="I989">
            <v>18</v>
          </cell>
          <cell r="J989">
            <v>2</v>
          </cell>
          <cell r="K989">
            <v>211.63043478260872</v>
          </cell>
          <cell r="L989">
            <v>0</v>
          </cell>
          <cell r="M989">
            <v>6560</v>
          </cell>
          <cell r="N989">
            <v>15820</v>
          </cell>
          <cell r="O989">
            <v>4</v>
          </cell>
          <cell r="P989">
            <v>1</v>
          </cell>
          <cell r="Q989">
            <v>1</v>
          </cell>
          <cell r="R989">
            <v>12</v>
          </cell>
          <cell r="S989">
            <v>50</v>
          </cell>
          <cell r="T989">
            <v>179.34782608695653</v>
          </cell>
          <cell r="U989">
            <v>791</v>
          </cell>
          <cell r="V989">
            <v>179.34782608695653</v>
          </cell>
          <cell r="W989">
            <v>20</v>
          </cell>
          <cell r="X989">
            <v>213</v>
          </cell>
          <cell r="Y989">
            <v>18</v>
          </cell>
          <cell r="Z989">
            <v>8</v>
          </cell>
          <cell r="AA989" t="str">
            <v>9224400.png</v>
          </cell>
          <cell r="AB989">
            <v>20</v>
          </cell>
          <cell r="AC989">
            <v>36</v>
          </cell>
          <cell r="AD989">
            <v>26.726513827239167</v>
          </cell>
        </row>
        <row r="990">
          <cell r="A990">
            <v>9224419</v>
          </cell>
          <cell r="B990" t="str">
            <v>幻影脚第4段</v>
          </cell>
          <cell r="C990" t="str">
            <v>幻影脚第4段</v>
          </cell>
          <cell r="D990">
            <v>2</v>
          </cell>
          <cell r="E990">
            <v>38</v>
          </cell>
          <cell r="F990" t="str">
            <v>第19级，共造成213.4%点伤害</v>
          </cell>
          <cell r="G990">
            <v>4</v>
          </cell>
          <cell r="H990">
            <v>4</v>
          </cell>
          <cell r="I990">
            <v>19</v>
          </cell>
          <cell r="J990">
            <v>2</v>
          </cell>
          <cell r="K990">
            <v>213.42391304347828</v>
          </cell>
          <cell r="L990">
            <v>0</v>
          </cell>
          <cell r="M990">
            <v>6480</v>
          </cell>
          <cell r="N990">
            <v>18732</v>
          </cell>
          <cell r="O990">
            <v>4</v>
          </cell>
          <cell r="P990">
            <v>1</v>
          </cell>
          <cell r="Q990">
            <v>1</v>
          </cell>
          <cell r="R990">
            <v>12</v>
          </cell>
          <cell r="S990">
            <v>50</v>
          </cell>
          <cell r="T990">
            <v>179.34782608695653</v>
          </cell>
          <cell r="U990">
            <v>892</v>
          </cell>
          <cell r="V990">
            <v>179.34782608695653</v>
          </cell>
          <cell r="W990">
            <v>21</v>
          </cell>
          <cell r="X990">
            <v>234</v>
          </cell>
          <cell r="Y990">
            <v>18</v>
          </cell>
          <cell r="Z990">
            <v>9</v>
          </cell>
          <cell r="AA990" t="str">
            <v>9224400.png</v>
          </cell>
          <cell r="AB990">
            <v>20</v>
          </cell>
          <cell r="AC990">
            <v>36</v>
          </cell>
          <cell r="AD990">
            <v>30.916642047348564</v>
          </cell>
        </row>
        <row r="991">
          <cell r="A991">
            <v>9224420</v>
          </cell>
          <cell r="B991" t="str">
            <v>幻影脚第4段</v>
          </cell>
          <cell r="C991" t="str">
            <v>幻影脚第4段</v>
          </cell>
          <cell r="D991">
            <v>2</v>
          </cell>
          <cell r="E991">
            <v>39</v>
          </cell>
          <cell r="F991" t="str">
            <v>第20级，共造成215.2%点伤害</v>
          </cell>
          <cell r="G991">
            <v>4</v>
          </cell>
          <cell r="H991">
            <v>4</v>
          </cell>
          <cell r="I991">
            <v>20</v>
          </cell>
          <cell r="J991">
            <v>2</v>
          </cell>
          <cell r="K991">
            <v>215.21739130434784</v>
          </cell>
          <cell r="L991">
            <v>0</v>
          </cell>
          <cell r="M991">
            <v>6400</v>
          </cell>
          <cell r="N991">
            <v>21712</v>
          </cell>
          <cell r="O991">
            <v>4</v>
          </cell>
          <cell r="P991">
            <v>1</v>
          </cell>
          <cell r="Q991">
            <v>1</v>
          </cell>
          <cell r="R991">
            <v>12</v>
          </cell>
          <cell r="S991">
            <v>50</v>
          </cell>
          <cell r="T991">
            <v>179.34782608695653</v>
          </cell>
          <cell r="U991">
            <v>944</v>
          </cell>
          <cell r="V991">
            <v>179.34782608695653</v>
          </cell>
          <cell r="W991">
            <v>23</v>
          </cell>
          <cell r="X991">
            <v>257</v>
          </cell>
          <cell r="Y991">
            <v>18</v>
          </cell>
          <cell r="Z991">
            <v>10</v>
          </cell>
          <cell r="AA991" t="str">
            <v>9224400.png</v>
          </cell>
          <cell r="AB991">
            <v>20</v>
          </cell>
          <cell r="AC991">
            <v>36</v>
          </cell>
          <cell r="AD991">
            <v>35.754748199711614</v>
          </cell>
        </row>
        <row r="992">
          <cell r="A992">
            <v>9224421</v>
          </cell>
          <cell r="B992" t="str">
            <v>幻影脚第4段</v>
          </cell>
          <cell r="C992" t="str">
            <v>幻影脚第4段</v>
          </cell>
          <cell r="D992">
            <v>2</v>
          </cell>
          <cell r="E992">
            <v>41</v>
          </cell>
          <cell r="F992" t="str">
            <v>第21级，共造成217%点伤害</v>
          </cell>
          <cell r="G992">
            <v>4</v>
          </cell>
          <cell r="H992">
            <v>4</v>
          </cell>
          <cell r="I992">
            <v>21</v>
          </cell>
          <cell r="J992">
            <v>2</v>
          </cell>
          <cell r="K992">
            <v>217.0108695652174</v>
          </cell>
          <cell r="L992">
            <v>0</v>
          </cell>
          <cell r="M992">
            <v>6320</v>
          </cell>
          <cell r="N992">
            <v>25272</v>
          </cell>
          <cell r="O992">
            <v>4</v>
          </cell>
          <cell r="P992">
            <v>1</v>
          </cell>
          <cell r="Q992">
            <v>1</v>
          </cell>
          <cell r="R992">
            <v>12</v>
          </cell>
          <cell r="S992">
            <v>50</v>
          </cell>
          <cell r="T992">
            <v>179.34782608695653</v>
          </cell>
          <cell r="U992">
            <v>1053</v>
          </cell>
          <cell r="V992">
            <v>179.34782608695653</v>
          </cell>
          <cell r="W992">
            <v>24</v>
          </cell>
          <cell r="X992">
            <v>281</v>
          </cell>
          <cell r="Y992">
            <v>18</v>
          </cell>
          <cell r="Z992">
            <v>10</v>
          </cell>
          <cell r="AA992" t="str">
            <v>9224400.png</v>
          </cell>
          <cell r="AB992">
            <v>20</v>
          </cell>
          <cell r="AC992">
            <v>36</v>
          </cell>
          <cell r="AD992">
            <v>41.339944296061056</v>
          </cell>
        </row>
        <row r="993">
          <cell r="A993">
            <v>9224422</v>
          </cell>
          <cell r="B993" t="str">
            <v>幻影脚第4段</v>
          </cell>
          <cell r="C993" t="str">
            <v>幻影脚第4段</v>
          </cell>
          <cell r="D993">
            <v>2</v>
          </cell>
          <cell r="E993">
            <v>42</v>
          </cell>
          <cell r="F993" t="str">
            <v>第22级，共造成218.8%点伤害</v>
          </cell>
          <cell r="G993">
            <v>4</v>
          </cell>
          <cell r="H993">
            <v>4</v>
          </cell>
          <cell r="I993">
            <v>22</v>
          </cell>
          <cell r="J993">
            <v>2</v>
          </cell>
          <cell r="K993">
            <v>218.80434782608697</v>
          </cell>
          <cell r="L993">
            <v>0</v>
          </cell>
          <cell r="M993">
            <v>6240</v>
          </cell>
          <cell r="N993">
            <v>28860</v>
          </cell>
          <cell r="O993">
            <v>4</v>
          </cell>
          <cell r="P993">
            <v>1</v>
          </cell>
          <cell r="Q993">
            <v>1</v>
          </cell>
          <cell r="R993">
            <v>12</v>
          </cell>
          <cell r="S993">
            <v>50</v>
          </cell>
          <cell r="T993">
            <v>179.34782608695653</v>
          </cell>
          <cell r="U993">
            <v>1110</v>
          </cell>
          <cell r="V993">
            <v>179.34782608695653</v>
          </cell>
          <cell r="W993">
            <v>26</v>
          </cell>
          <cell r="X993">
            <v>307</v>
          </cell>
          <cell r="Y993">
            <v>18</v>
          </cell>
          <cell r="Z993">
            <v>11</v>
          </cell>
          <cell r="AA993" t="str">
            <v>9224400.png</v>
          </cell>
          <cell r="AB993">
            <v>20</v>
          </cell>
          <cell r="AC993">
            <v>36</v>
          </cell>
          <cell r="AD993">
            <v>47.786366453023689</v>
          </cell>
        </row>
        <row r="994">
          <cell r="A994">
            <v>9224423</v>
          </cell>
          <cell r="B994" t="str">
            <v>幻影脚第4段</v>
          </cell>
          <cell r="C994" t="str">
            <v>幻影脚第4段</v>
          </cell>
          <cell r="D994">
            <v>2</v>
          </cell>
          <cell r="E994">
            <v>43</v>
          </cell>
          <cell r="F994" t="str">
            <v>第23级，共造成220.6%点伤害</v>
          </cell>
          <cell r="G994">
            <v>4</v>
          </cell>
          <cell r="H994">
            <v>4</v>
          </cell>
          <cell r="I994">
            <v>23</v>
          </cell>
          <cell r="J994">
            <v>2</v>
          </cell>
          <cell r="K994">
            <v>220.59782608695653</v>
          </cell>
          <cell r="L994">
            <v>0</v>
          </cell>
          <cell r="M994">
            <v>6160</v>
          </cell>
          <cell r="N994">
            <v>32676</v>
          </cell>
          <cell r="O994">
            <v>4</v>
          </cell>
          <cell r="P994">
            <v>1</v>
          </cell>
          <cell r="Q994">
            <v>1</v>
          </cell>
          <cell r="R994">
            <v>12</v>
          </cell>
          <cell r="S994">
            <v>50</v>
          </cell>
          <cell r="T994">
            <v>179.34782608695653</v>
          </cell>
          <cell r="U994">
            <v>1167</v>
          </cell>
          <cell r="V994">
            <v>179.34782608695653</v>
          </cell>
          <cell r="W994">
            <v>28</v>
          </cell>
          <cell r="X994">
            <v>335</v>
          </cell>
          <cell r="Y994">
            <v>18</v>
          </cell>
          <cell r="Z994">
            <v>12</v>
          </cell>
          <cell r="AA994" t="str">
            <v>9224400.png</v>
          </cell>
          <cell r="AB994">
            <v>20</v>
          </cell>
          <cell r="AC994">
            <v>36</v>
          </cell>
          <cell r="AD994">
            <v>55.225435343492038</v>
          </cell>
        </row>
        <row r="995">
          <cell r="A995">
            <v>9224424</v>
          </cell>
          <cell r="B995" t="str">
            <v>幻影脚第4段</v>
          </cell>
          <cell r="C995" t="str">
            <v>幻影脚第4段</v>
          </cell>
          <cell r="D995">
            <v>2</v>
          </cell>
          <cell r="E995">
            <v>45</v>
          </cell>
          <cell r="F995" t="str">
            <v>第24级，共造成222.4%点伤害</v>
          </cell>
          <cell r="G995">
            <v>4</v>
          </cell>
          <cell r="H995">
            <v>4</v>
          </cell>
          <cell r="I995">
            <v>24</v>
          </cell>
          <cell r="J995">
            <v>2</v>
          </cell>
          <cell r="K995">
            <v>222.39130434782609</v>
          </cell>
          <cell r="L995">
            <v>0</v>
          </cell>
          <cell r="M995">
            <v>6080</v>
          </cell>
          <cell r="N995">
            <v>38610</v>
          </cell>
          <cell r="O995">
            <v>4</v>
          </cell>
          <cell r="P995">
            <v>1</v>
          </cell>
          <cell r="Q995">
            <v>1</v>
          </cell>
          <cell r="R995">
            <v>12</v>
          </cell>
          <cell r="S995">
            <v>50</v>
          </cell>
          <cell r="T995">
            <v>179.34782608695653</v>
          </cell>
          <cell r="U995">
            <v>1287</v>
          </cell>
          <cell r="V995">
            <v>179.34782608695653</v>
          </cell>
          <cell r="W995">
            <v>30</v>
          </cell>
          <cell r="X995">
            <v>365</v>
          </cell>
          <cell r="Y995">
            <v>18</v>
          </cell>
          <cell r="Z995">
            <v>12</v>
          </cell>
          <cell r="AA995" t="str">
            <v>9224400.png</v>
          </cell>
          <cell r="AB995">
            <v>20</v>
          </cell>
          <cell r="AC995">
            <v>36</v>
          </cell>
          <cell r="AD995">
            <v>63.808454592140855</v>
          </cell>
        </row>
        <row r="996">
          <cell r="A996">
            <v>9224425</v>
          </cell>
          <cell r="B996" t="str">
            <v>幻影脚第4段</v>
          </cell>
          <cell r="C996" t="str">
            <v>幻影脚第4段</v>
          </cell>
          <cell r="D996">
            <v>2</v>
          </cell>
          <cell r="E996">
            <v>46</v>
          </cell>
          <cell r="F996" t="str">
            <v>第25级，共造成224.2%点伤害</v>
          </cell>
          <cell r="G996">
            <v>4</v>
          </cell>
          <cell r="H996">
            <v>4</v>
          </cell>
          <cell r="I996">
            <v>25</v>
          </cell>
          <cell r="J996">
            <v>2</v>
          </cell>
          <cell r="K996">
            <v>224.18478260869566</v>
          </cell>
          <cell r="L996">
            <v>0</v>
          </cell>
          <cell r="M996">
            <v>6000</v>
          </cell>
          <cell r="N996">
            <v>43168</v>
          </cell>
          <cell r="O996">
            <v>4</v>
          </cell>
          <cell r="P996">
            <v>1</v>
          </cell>
          <cell r="Q996">
            <v>1</v>
          </cell>
          <cell r="R996">
            <v>12</v>
          </cell>
          <cell r="S996">
            <v>50</v>
          </cell>
          <cell r="T996">
            <v>179.34782608695653</v>
          </cell>
          <cell r="U996">
            <v>1349</v>
          </cell>
          <cell r="V996">
            <v>179.34782608695653</v>
          </cell>
          <cell r="W996">
            <v>32</v>
          </cell>
          <cell r="X996">
            <v>397</v>
          </cell>
          <cell r="Y996">
            <v>18</v>
          </cell>
          <cell r="Z996">
            <v>13</v>
          </cell>
          <cell r="AA996" t="str">
            <v>9224400.png</v>
          </cell>
          <cell r="AB996">
            <v>20</v>
          </cell>
          <cell r="AC996">
            <v>36</v>
          </cell>
          <cell r="AD996">
            <v>73.709597364415032</v>
          </cell>
        </row>
        <row r="997">
          <cell r="A997">
            <v>9224426</v>
          </cell>
          <cell r="B997" t="str">
            <v>幻影脚第4段</v>
          </cell>
          <cell r="C997" t="str">
            <v>幻影脚第4段</v>
          </cell>
          <cell r="D997">
            <v>2</v>
          </cell>
          <cell r="E997">
            <v>47</v>
          </cell>
          <cell r="F997" t="str">
            <v>第26级，共造成226%点伤害</v>
          </cell>
          <cell r="G997">
            <v>4</v>
          </cell>
          <cell r="H997">
            <v>4</v>
          </cell>
          <cell r="I997">
            <v>26</v>
          </cell>
          <cell r="J997">
            <v>2</v>
          </cell>
          <cell r="K997">
            <v>225.97826086956525</v>
          </cell>
          <cell r="L997">
            <v>0</v>
          </cell>
          <cell r="M997">
            <v>5920</v>
          </cell>
          <cell r="N997">
            <v>48008</v>
          </cell>
          <cell r="O997">
            <v>4</v>
          </cell>
          <cell r="P997">
            <v>1</v>
          </cell>
          <cell r="Q997">
            <v>1</v>
          </cell>
          <cell r="R997">
            <v>12</v>
          </cell>
          <cell r="S997">
            <v>50</v>
          </cell>
          <cell r="T997">
            <v>179.34782608695653</v>
          </cell>
          <cell r="U997">
            <v>1412</v>
          </cell>
          <cell r="V997">
            <v>179.34782608695653</v>
          </cell>
          <cell r="W997">
            <v>34</v>
          </cell>
          <cell r="X997">
            <v>431</v>
          </cell>
          <cell r="Y997">
            <v>18</v>
          </cell>
          <cell r="Z997">
            <v>14</v>
          </cell>
          <cell r="AA997" t="str">
            <v>9224400.png</v>
          </cell>
          <cell r="AB997">
            <v>20</v>
          </cell>
          <cell r="AC997">
            <v>36</v>
          </cell>
          <cell r="AD997">
            <v>85.129338834759039</v>
          </cell>
        </row>
        <row r="998">
          <cell r="A998">
            <v>9224427</v>
          </cell>
          <cell r="B998" t="str">
            <v>幻影脚第4段</v>
          </cell>
          <cell r="C998" t="str">
            <v>幻影脚第4段</v>
          </cell>
          <cell r="D998">
            <v>2</v>
          </cell>
          <cell r="E998">
            <v>49</v>
          </cell>
          <cell r="F998" t="str">
            <v>第27级，共造成227.8%点伤害</v>
          </cell>
          <cell r="G998">
            <v>4</v>
          </cell>
          <cell r="H998">
            <v>4</v>
          </cell>
          <cell r="I998">
            <v>27</v>
          </cell>
          <cell r="J998">
            <v>2</v>
          </cell>
          <cell r="K998">
            <v>227.77173913043481</v>
          </cell>
          <cell r="L998">
            <v>0</v>
          </cell>
          <cell r="M998">
            <v>5840</v>
          </cell>
          <cell r="N998">
            <v>55548</v>
          </cell>
          <cell r="O998">
            <v>4</v>
          </cell>
          <cell r="P998">
            <v>1</v>
          </cell>
          <cell r="Q998">
            <v>1</v>
          </cell>
          <cell r="R998">
            <v>12</v>
          </cell>
          <cell r="S998">
            <v>50</v>
          </cell>
          <cell r="T998">
            <v>179.34782608695653</v>
          </cell>
          <cell r="U998">
            <v>1543</v>
          </cell>
          <cell r="V998">
            <v>179.34782608695653</v>
          </cell>
          <cell r="W998">
            <v>36</v>
          </cell>
          <cell r="X998">
            <v>467</v>
          </cell>
          <cell r="Y998">
            <v>18</v>
          </cell>
          <cell r="Z998">
            <v>15</v>
          </cell>
          <cell r="AA998" t="str">
            <v>9224400.png</v>
          </cell>
          <cell r="AB998">
            <v>20</v>
          </cell>
          <cell r="AC998">
            <v>36</v>
          </cell>
          <cell r="AD998">
            <v>98.298400752289908</v>
          </cell>
        </row>
        <row r="999">
          <cell r="A999">
            <v>9224428</v>
          </cell>
          <cell r="B999" t="str">
            <v>幻影脚第4段</v>
          </cell>
          <cell r="C999" t="str">
            <v>幻影脚第4段</v>
          </cell>
          <cell r="D999">
            <v>2</v>
          </cell>
          <cell r="E999">
            <v>50</v>
          </cell>
          <cell r="F999" t="str">
            <v>第28级，共造成229.6%点伤害</v>
          </cell>
          <cell r="G999">
            <v>4</v>
          </cell>
          <cell r="H999">
            <v>4</v>
          </cell>
          <cell r="I999">
            <v>28</v>
          </cell>
          <cell r="J999">
            <v>2</v>
          </cell>
          <cell r="K999">
            <v>229.56521739130437</v>
          </cell>
          <cell r="L999">
            <v>0</v>
          </cell>
          <cell r="M999">
            <v>5760</v>
          </cell>
          <cell r="N999">
            <v>62790</v>
          </cell>
          <cell r="O999">
            <v>4</v>
          </cell>
          <cell r="P999">
            <v>1</v>
          </cell>
          <cell r="Q999">
            <v>1</v>
          </cell>
          <cell r="R999">
            <v>12</v>
          </cell>
          <cell r="S999">
            <v>50</v>
          </cell>
          <cell r="T999">
            <v>179.34782608695653</v>
          </cell>
          <cell r="U999">
            <v>1610</v>
          </cell>
          <cell r="V999">
            <v>179.34782608695653</v>
          </cell>
          <cell r="W999">
            <v>39</v>
          </cell>
          <cell r="X999">
            <v>506</v>
          </cell>
          <cell r="Y999">
            <v>18</v>
          </cell>
          <cell r="Z999">
            <v>16</v>
          </cell>
          <cell r="AA999" t="str">
            <v>9224400.png</v>
          </cell>
          <cell r="AB999">
            <v>20</v>
          </cell>
          <cell r="AC999">
            <v>36</v>
          </cell>
          <cell r="AD999">
            <v>113.48228411146992</v>
          </cell>
        </row>
        <row r="1000">
          <cell r="A1000">
            <v>9224429</v>
          </cell>
          <cell r="B1000" t="str">
            <v>幻影脚第4段</v>
          </cell>
          <cell r="C1000" t="str">
            <v>幻影脚第4段</v>
          </cell>
          <cell r="D1000">
            <v>2</v>
          </cell>
          <cell r="E1000">
            <v>51</v>
          </cell>
          <cell r="F1000" t="str">
            <v>第29级，共造成231.4%点伤害</v>
          </cell>
          <cell r="G1000">
            <v>4</v>
          </cell>
          <cell r="H1000">
            <v>4</v>
          </cell>
          <cell r="I1000">
            <v>29</v>
          </cell>
          <cell r="J1000">
            <v>2</v>
          </cell>
          <cell r="K1000">
            <v>231.35869565217394</v>
          </cell>
          <cell r="L1000">
            <v>0</v>
          </cell>
          <cell r="M1000">
            <v>5680</v>
          </cell>
          <cell r="N1000">
            <v>70518</v>
          </cell>
          <cell r="O1000">
            <v>4</v>
          </cell>
          <cell r="P1000">
            <v>1</v>
          </cell>
          <cell r="Q1000">
            <v>1</v>
          </cell>
          <cell r="R1000">
            <v>12</v>
          </cell>
          <cell r="S1000">
            <v>50</v>
          </cell>
          <cell r="T1000">
            <v>179.34782608695653</v>
          </cell>
          <cell r="U1000">
            <v>1679</v>
          </cell>
          <cell r="V1000">
            <v>179.34782608695653</v>
          </cell>
          <cell r="W1000">
            <v>42</v>
          </cell>
          <cell r="X1000">
            <v>548</v>
          </cell>
          <cell r="Y1000">
            <v>18</v>
          </cell>
          <cell r="Z1000">
            <v>17</v>
          </cell>
          <cell r="AA1000" t="str">
            <v>9224400.png</v>
          </cell>
          <cell r="AB1000">
            <v>20</v>
          </cell>
          <cell r="AC1000">
            <v>36</v>
          </cell>
          <cell r="AD1000">
            <v>130.98647716611535</v>
          </cell>
        </row>
        <row r="1001">
          <cell r="A1001">
            <v>9224430</v>
          </cell>
          <cell r="B1001" t="str">
            <v>幻影脚第4段</v>
          </cell>
          <cell r="C1001" t="str">
            <v>幻影脚第4段</v>
          </cell>
          <cell r="D1001">
            <v>2</v>
          </cell>
          <cell r="E1001">
            <v>53</v>
          </cell>
          <cell r="F1001" t="str">
            <v>第30级，共造成233.2%点伤害</v>
          </cell>
          <cell r="G1001">
            <v>4</v>
          </cell>
          <cell r="H1001">
            <v>4</v>
          </cell>
          <cell r="I1001">
            <v>30</v>
          </cell>
          <cell r="J1001">
            <v>2</v>
          </cell>
          <cell r="K1001">
            <v>233.1521739130435</v>
          </cell>
          <cell r="L1001">
            <v>0</v>
          </cell>
          <cell r="M1001">
            <v>5600</v>
          </cell>
          <cell r="N1001">
            <v>81900</v>
          </cell>
          <cell r="O1001">
            <v>4</v>
          </cell>
          <cell r="P1001">
            <v>1</v>
          </cell>
          <cell r="Q1001">
            <v>1</v>
          </cell>
          <cell r="R1001">
            <v>12</v>
          </cell>
          <cell r="S1001">
            <v>50</v>
          </cell>
          <cell r="T1001">
            <v>179.34782608695653</v>
          </cell>
          <cell r="U1001">
            <v>1820</v>
          </cell>
          <cell r="V1001">
            <v>179.34782608695653</v>
          </cell>
          <cell r="W1001">
            <v>45</v>
          </cell>
          <cell r="X1001">
            <v>593</v>
          </cell>
          <cell r="Y1001">
            <v>18</v>
          </cell>
          <cell r="Z1001">
            <v>18</v>
          </cell>
          <cell r="AA1001" t="str">
            <v>9224400.png</v>
          </cell>
          <cell r="AB1001">
            <v>20</v>
          </cell>
          <cell r="AC1001">
            <v>36</v>
          </cell>
          <cell r="AD1001">
            <v>151.16243890876433</v>
          </cell>
        </row>
        <row r="1002">
          <cell r="A1002">
            <v>9224431</v>
          </cell>
          <cell r="B1002" t="str">
            <v>幻影脚第4段</v>
          </cell>
          <cell r="C1002" t="str">
            <v>幻影脚第4段</v>
          </cell>
          <cell r="D1002">
            <v>2</v>
          </cell>
          <cell r="E1002">
            <v>54</v>
          </cell>
          <cell r="F1002" t="str">
            <v>第31级，共造成234.9%点伤害</v>
          </cell>
          <cell r="G1002">
            <v>4</v>
          </cell>
          <cell r="H1002">
            <v>4</v>
          </cell>
          <cell r="I1002">
            <v>31</v>
          </cell>
          <cell r="J1002">
            <v>2</v>
          </cell>
          <cell r="K1002">
            <v>234.94565217391306</v>
          </cell>
          <cell r="L1002">
            <v>0</v>
          </cell>
          <cell r="M1002">
            <v>5520</v>
          </cell>
          <cell r="N1002">
            <v>90864</v>
          </cell>
          <cell r="O1002">
            <v>4</v>
          </cell>
          <cell r="P1002">
            <v>1</v>
          </cell>
          <cell r="Q1002">
            <v>1</v>
          </cell>
          <cell r="R1002">
            <v>12</v>
          </cell>
          <cell r="S1002">
            <v>50</v>
          </cell>
          <cell r="T1002">
            <v>179.34782608695653</v>
          </cell>
          <cell r="U1002">
            <v>1893</v>
          </cell>
          <cell r="V1002">
            <v>179.34782608695653</v>
          </cell>
          <cell r="W1002">
            <v>48</v>
          </cell>
          <cell r="X1002">
            <v>641</v>
          </cell>
          <cell r="Y1002">
            <v>18</v>
          </cell>
          <cell r="Z1002">
            <v>20</v>
          </cell>
          <cell r="AA1002" t="str">
            <v>9224400.png</v>
          </cell>
          <cell r="AB1002">
            <v>20</v>
          </cell>
          <cell r="AC1002">
            <v>36</v>
          </cell>
          <cell r="AD1002">
            <v>174.41447291645034</v>
          </cell>
        </row>
        <row r="1003">
          <cell r="A1003">
            <v>9224432</v>
          </cell>
          <cell r="B1003" t="str">
            <v>幻影脚第4段</v>
          </cell>
          <cell r="C1003" t="str">
            <v>幻影脚第4段</v>
          </cell>
          <cell r="D1003">
            <v>2</v>
          </cell>
          <cell r="E1003">
            <v>56</v>
          </cell>
          <cell r="F1003" t="str">
            <v>第32级，共造成236.7%点伤害</v>
          </cell>
          <cell r="G1003">
            <v>4</v>
          </cell>
          <cell r="H1003">
            <v>4</v>
          </cell>
          <cell r="I1003">
            <v>32</v>
          </cell>
          <cell r="J1003">
            <v>2</v>
          </cell>
          <cell r="K1003">
            <v>236.73913043478262</v>
          </cell>
          <cell r="L1003">
            <v>0</v>
          </cell>
          <cell r="M1003">
            <v>5440</v>
          </cell>
          <cell r="N1003">
            <v>104142</v>
          </cell>
          <cell r="O1003">
            <v>4</v>
          </cell>
          <cell r="P1003">
            <v>1</v>
          </cell>
          <cell r="Q1003">
            <v>1</v>
          </cell>
          <cell r="R1003">
            <v>12</v>
          </cell>
          <cell r="S1003">
            <v>50</v>
          </cell>
          <cell r="T1003">
            <v>179.34782608695653</v>
          </cell>
          <cell r="U1003">
            <v>2042</v>
          </cell>
          <cell r="V1003">
            <v>179.34782608695653</v>
          </cell>
          <cell r="W1003">
            <v>51</v>
          </cell>
          <cell r="X1003">
            <v>692</v>
          </cell>
          <cell r="Y1003">
            <v>18</v>
          </cell>
          <cell r="Z1003">
            <v>21</v>
          </cell>
          <cell r="AA1003" t="str">
            <v>9224400.png</v>
          </cell>
          <cell r="AB1003">
            <v>20</v>
          </cell>
          <cell r="AC1003">
            <v>36</v>
          </cell>
          <cell r="AD1003">
            <v>201.20762341614804</v>
          </cell>
        </row>
        <row r="1004">
          <cell r="A1004">
            <v>9224433</v>
          </cell>
          <cell r="B1004" t="str">
            <v>幻影脚第4段</v>
          </cell>
          <cell r="C1004" t="str">
            <v>幻影脚第4段</v>
          </cell>
          <cell r="D1004">
            <v>2</v>
          </cell>
          <cell r="E1004">
            <v>57</v>
          </cell>
          <cell r="F1004" t="str">
            <v>第33级，共造成238.5%点伤害</v>
          </cell>
          <cell r="G1004">
            <v>4</v>
          </cell>
          <cell r="H1004">
            <v>4</v>
          </cell>
          <cell r="I1004">
            <v>33</v>
          </cell>
          <cell r="J1004">
            <v>2</v>
          </cell>
          <cell r="K1004">
            <v>238.53260869565219</v>
          </cell>
          <cell r="L1004">
            <v>0</v>
          </cell>
          <cell r="M1004">
            <v>5360</v>
          </cell>
          <cell r="N1004">
            <v>116545</v>
          </cell>
          <cell r="O1004">
            <v>4</v>
          </cell>
          <cell r="P1004">
            <v>1</v>
          </cell>
          <cell r="Q1004">
            <v>1</v>
          </cell>
          <cell r="R1004">
            <v>12</v>
          </cell>
          <cell r="S1004">
            <v>50</v>
          </cell>
          <cell r="T1004">
            <v>179.34782608695653</v>
          </cell>
          <cell r="U1004">
            <v>2119</v>
          </cell>
          <cell r="V1004">
            <v>179.34782608695653</v>
          </cell>
          <cell r="W1004">
            <v>55</v>
          </cell>
          <cell r="X1004">
            <v>747</v>
          </cell>
          <cell r="Y1004">
            <v>18</v>
          </cell>
          <cell r="Z1004">
            <v>22</v>
          </cell>
          <cell r="AA1004" t="str">
            <v>9224400.png</v>
          </cell>
          <cell r="AB1004">
            <v>20</v>
          </cell>
          <cell r="AC1004">
            <v>36</v>
          </cell>
          <cell r="AD1004">
            <v>232.07674486705596</v>
          </cell>
        </row>
        <row r="1005">
          <cell r="A1005">
            <v>9224434</v>
          </cell>
          <cell r="B1005" t="str">
            <v>幻影脚第4段</v>
          </cell>
          <cell r="C1005" t="str">
            <v>幻影脚第4段</v>
          </cell>
          <cell r="D1005">
            <v>2</v>
          </cell>
          <cell r="E1005">
            <v>58</v>
          </cell>
          <cell r="F1005" t="str">
            <v>第34级，共造成240.3%点伤害</v>
          </cell>
          <cell r="G1005">
            <v>4</v>
          </cell>
          <cell r="H1005">
            <v>4</v>
          </cell>
          <cell r="I1005">
            <v>34</v>
          </cell>
          <cell r="J1005">
            <v>2</v>
          </cell>
          <cell r="K1005">
            <v>240.32608695652175</v>
          </cell>
          <cell r="L1005">
            <v>0</v>
          </cell>
          <cell r="M1005">
            <v>5280</v>
          </cell>
          <cell r="N1005">
            <v>129682</v>
          </cell>
          <cell r="O1005">
            <v>4</v>
          </cell>
          <cell r="P1005">
            <v>1</v>
          </cell>
          <cell r="Q1005">
            <v>1</v>
          </cell>
          <cell r="R1005">
            <v>12</v>
          </cell>
          <cell r="S1005">
            <v>50</v>
          </cell>
          <cell r="T1005">
            <v>179.34782608695653</v>
          </cell>
          <cell r="U1005">
            <v>2198</v>
          </cell>
          <cell r="V1005">
            <v>179.34782608695653</v>
          </cell>
          <cell r="W1005">
            <v>59</v>
          </cell>
          <cell r="X1005">
            <v>806</v>
          </cell>
          <cell r="Y1005">
            <v>18</v>
          </cell>
          <cell r="Z1005">
            <v>24</v>
          </cell>
          <cell r="AA1005" t="str">
            <v>9224400.png</v>
          </cell>
          <cell r="AB1005">
            <v>20</v>
          </cell>
          <cell r="AC1005">
            <v>36</v>
          </cell>
          <cell r="AD1005">
            <v>267.63691865746523</v>
          </cell>
        </row>
        <row r="1006">
          <cell r="A1006">
            <v>9224435</v>
          </cell>
          <cell r="B1006" t="str">
            <v>幻影脚第4段</v>
          </cell>
          <cell r="C1006" t="str">
            <v>幻影脚第4段</v>
          </cell>
          <cell r="D1006">
            <v>2</v>
          </cell>
          <cell r="E1006">
            <v>60</v>
          </cell>
          <cell r="F1006" t="str">
            <v>第35级，共造成242.1%点伤害</v>
          </cell>
          <cell r="G1006">
            <v>4</v>
          </cell>
          <cell r="H1006">
            <v>4</v>
          </cell>
          <cell r="I1006">
            <v>35</v>
          </cell>
          <cell r="J1006">
            <v>2</v>
          </cell>
          <cell r="K1006">
            <v>242.11956521739131</v>
          </cell>
          <cell r="L1006">
            <v>0</v>
          </cell>
          <cell r="M1006">
            <v>5200</v>
          </cell>
          <cell r="N1006">
            <v>148554</v>
          </cell>
          <cell r="O1006">
            <v>4</v>
          </cell>
          <cell r="P1006">
            <v>1</v>
          </cell>
          <cell r="Q1006">
            <v>1</v>
          </cell>
          <cell r="R1006">
            <v>12</v>
          </cell>
          <cell r="S1006">
            <v>50</v>
          </cell>
          <cell r="T1006">
            <v>179.34782608695653</v>
          </cell>
          <cell r="U1006">
            <v>2358</v>
          </cell>
          <cell r="V1006">
            <v>179.34782608695653</v>
          </cell>
          <cell r="W1006">
            <v>63</v>
          </cell>
          <cell r="X1006">
            <v>869</v>
          </cell>
          <cell r="Y1006">
            <v>18</v>
          </cell>
          <cell r="Z1006">
            <v>26</v>
          </cell>
          <cell r="AA1006" t="str">
            <v>9224400.png</v>
          </cell>
          <cell r="AB1006">
            <v>20</v>
          </cell>
          <cell r="AC1006">
            <v>36</v>
          </cell>
          <cell r="AD1006">
            <v>308.59541608955351</v>
          </cell>
        </row>
        <row r="1007">
          <cell r="A1007">
            <v>9224436</v>
          </cell>
          <cell r="B1007" t="str">
            <v>幻影脚第4段</v>
          </cell>
          <cell r="C1007" t="str">
            <v>幻影脚第4段</v>
          </cell>
          <cell r="D1007">
            <v>2</v>
          </cell>
          <cell r="E1007">
            <v>61</v>
          </cell>
          <cell r="F1007" t="str">
            <v>第36级，共造成243.9%点伤害</v>
          </cell>
          <cell r="G1007">
            <v>4</v>
          </cell>
          <cell r="H1007">
            <v>4</v>
          </cell>
          <cell r="I1007">
            <v>36</v>
          </cell>
          <cell r="J1007">
            <v>2</v>
          </cell>
          <cell r="K1007">
            <v>243.91304347826087</v>
          </cell>
          <cell r="L1007">
            <v>0</v>
          </cell>
          <cell r="M1007">
            <v>5120</v>
          </cell>
          <cell r="N1007">
            <v>163480</v>
          </cell>
          <cell r="O1007">
            <v>4</v>
          </cell>
          <cell r="P1007">
            <v>1</v>
          </cell>
          <cell r="Q1007">
            <v>1</v>
          </cell>
          <cell r="R1007">
            <v>12</v>
          </cell>
          <cell r="S1007">
            <v>50</v>
          </cell>
          <cell r="T1007">
            <v>179.34782608695653</v>
          </cell>
          <cell r="U1007">
            <v>2440</v>
          </cell>
          <cell r="V1007">
            <v>179.34782608695653</v>
          </cell>
          <cell r="W1007">
            <v>67</v>
          </cell>
          <cell r="X1007">
            <v>936</v>
          </cell>
          <cell r="Y1007">
            <v>18</v>
          </cell>
          <cell r="Z1007">
            <v>27</v>
          </cell>
          <cell r="AA1007" t="str">
            <v>9224400.png</v>
          </cell>
          <cell r="AB1007">
            <v>20</v>
          </cell>
          <cell r="AC1007">
            <v>36</v>
          </cell>
          <cell r="AD1007">
            <v>355.76543615543937</v>
          </cell>
        </row>
        <row r="1008">
          <cell r="A1008">
            <v>9224437</v>
          </cell>
          <cell r="B1008" t="str">
            <v>幻影脚第4段</v>
          </cell>
          <cell r="C1008" t="str">
            <v>幻影脚第4段</v>
          </cell>
          <cell r="D1008">
            <v>2</v>
          </cell>
          <cell r="E1008">
            <v>62</v>
          </cell>
          <cell r="F1008" t="str">
            <v>第37级，共造成245.7%点伤害</v>
          </cell>
          <cell r="G1008">
            <v>4</v>
          </cell>
          <cell r="H1008">
            <v>4</v>
          </cell>
          <cell r="I1008">
            <v>37</v>
          </cell>
          <cell r="J1008">
            <v>2</v>
          </cell>
          <cell r="K1008">
            <v>245.70652173913044</v>
          </cell>
          <cell r="L1008">
            <v>0</v>
          </cell>
          <cell r="M1008">
            <v>5040</v>
          </cell>
          <cell r="N1008">
            <v>181728</v>
          </cell>
          <cell r="O1008">
            <v>4</v>
          </cell>
          <cell r="P1008">
            <v>1</v>
          </cell>
          <cell r="Q1008">
            <v>1</v>
          </cell>
          <cell r="R1008">
            <v>12</v>
          </cell>
          <cell r="S1008">
            <v>50</v>
          </cell>
          <cell r="T1008">
            <v>179.34782608695653</v>
          </cell>
          <cell r="U1008">
            <v>2524</v>
          </cell>
          <cell r="V1008">
            <v>179.34782608695653</v>
          </cell>
          <cell r="W1008">
            <v>72</v>
          </cell>
          <cell r="X1008">
            <v>1008</v>
          </cell>
          <cell r="Y1008">
            <v>18</v>
          </cell>
          <cell r="Z1008">
            <v>29</v>
          </cell>
          <cell r="AA1008" t="str">
            <v>9224400.png</v>
          </cell>
          <cell r="AB1008">
            <v>20</v>
          </cell>
          <cell r="AC1008">
            <v>36</v>
          </cell>
          <cell r="AD1008">
            <v>410.08188024158989</v>
          </cell>
        </row>
        <row r="1009">
          <cell r="A1009">
            <v>9224438</v>
          </cell>
          <cell r="B1009" t="str">
            <v>幻影脚第4段</v>
          </cell>
          <cell r="C1009" t="str">
            <v>幻影脚第4段</v>
          </cell>
          <cell r="D1009">
            <v>2</v>
          </cell>
          <cell r="E1009">
            <v>64</v>
          </cell>
          <cell r="F1009" t="str">
            <v>第38级，共造成247.5%点伤害</v>
          </cell>
          <cell r="G1009">
            <v>4</v>
          </cell>
          <cell r="H1009">
            <v>4</v>
          </cell>
          <cell r="I1009">
            <v>38</v>
          </cell>
          <cell r="J1009">
            <v>2</v>
          </cell>
          <cell r="K1009">
            <v>247.5</v>
          </cell>
          <cell r="L1009">
            <v>0</v>
          </cell>
          <cell r="M1009">
            <v>4960</v>
          </cell>
          <cell r="N1009">
            <v>207515</v>
          </cell>
          <cell r="O1009">
            <v>4</v>
          </cell>
          <cell r="P1009">
            <v>1</v>
          </cell>
          <cell r="Q1009">
            <v>1</v>
          </cell>
          <cell r="R1009">
            <v>12</v>
          </cell>
          <cell r="S1009">
            <v>50</v>
          </cell>
          <cell r="T1009">
            <v>179.34782608695653</v>
          </cell>
          <cell r="U1009">
            <v>2695</v>
          </cell>
          <cell r="V1009">
            <v>179.34782608695653</v>
          </cell>
          <cell r="W1009">
            <v>77</v>
          </cell>
          <cell r="X1009">
            <v>1085</v>
          </cell>
          <cell r="Y1009">
            <v>18</v>
          </cell>
          <cell r="Z1009">
            <v>31</v>
          </cell>
          <cell r="AA1009" t="str">
            <v>9224400.png</v>
          </cell>
          <cell r="AB1009">
            <v>20</v>
          </cell>
          <cell r="AC1009">
            <v>36</v>
          </cell>
          <cell r="AD1009">
            <v>472.61946446572819</v>
          </cell>
        </row>
        <row r="1010">
          <cell r="A1010">
            <v>9224439</v>
          </cell>
          <cell r="B1010" t="str">
            <v>幻影脚第4段</v>
          </cell>
          <cell r="C1010" t="str">
            <v>幻影脚第4段</v>
          </cell>
          <cell r="D1010">
            <v>2</v>
          </cell>
          <cell r="E1010">
            <v>65</v>
          </cell>
          <cell r="F1010" t="str">
            <v>第39级，共造成249.3%点伤害</v>
          </cell>
          <cell r="G1010">
            <v>4</v>
          </cell>
          <cell r="H1010">
            <v>4</v>
          </cell>
          <cell r="I1010">
            <v>39</v>
          </cell>
          <cell r="J1010">
            <v>2</v>
          </cell>
          <cell r="K1010">
            <v>249.29347826086956</v>
          </cell>
          <cell r="L1010">
            <v>0</v>
          </cell>
          <cell r="M1010">
            <v>4880</v>
          </cell>
          <cell r="N1010">
            <v>228206</v>
          </cell>
          <cell r="O1010">
            <v>4</v>
          </cell>
          <cell r="P1010">
            <v>1</v>
          </cell>
          <cell r="Q1010">
            <v>1</v>
          </cell>
          <cell r="R1010">
            <v>12</v>
          </cell>
          <cell r="S1010">
            <v>50</v>
          </cell>
          <cell r="T1010">
            <v>179.34782608695653</v>
          </cell>
          <cell r="U1010">
            <v>2783</v>
          </cell>
          <cell r="V1010">
            <v>179.34782608695653</v>
          </cell>
          <cell r="W1010">
            <v>82</v>
          </cell>
          <cell r="X1010">
            <v>1167</v>
          </cell>
          <cell r="Y1010">
            <v>18</v>
          </cell>
          <cell r="Z1010">
            <v>33</v>
          </cell>
          <cell r="AA1010" t="str">
            <v>9224400.png</v>
          </cell>
          <cell r="AB1010">
            <v>20</v>
          </cell>
          <cell r="AC1010">
            <v>36</v>
          </cell>
          <cell r="AD1010">
            <v>544.61351457208798</v>
          </cell>
        </row>
        <row r="1011">
          <cell r="A1011">
            <v>9224440</v>
          </cell>
          <cell r="B1011" t="str">
            <v>幻影脚第4段</v>
          </cell>
          <cell r="C1011" t="str">
            <v>幻影脚第4段</v>
          </cell>
          <cell r="D1011">
            <v>2</v>
          </cell>
          <cell r="E1011">
            <v>66</v>
          </cell>
          <cell r="F1011" t="str">
            <v>第40级，共造成251.1%点伤害</v>
          </cell>
          <cell r="G1011">
            <v>4</v>
          </cell>
          <cell r="H1011">
            <v>4</v>
          </cell>
          <cell r="I1011">
            <v>40</v>
          </cell>
          <cell r="J1011">
            <v>2</v>
          </cell>
          <cell r="K1011">
            <v>251.08695652173915</v>
          </cell>
          <cell r="L1011">
            <v>0</v>
          </cell>
          <cell r="M1011">
            <v>4800</v>
          </cell>
          <cell r="N1011">
            <v>252736</v>
          </cell>
          <cell r="O1011">
            <v>4</v>
          </cell>
          <cell r="P1011">
            <v>1</v>
          </cell>
          <cell r="Q1011">
            <v>1</v>
          </cell>
          <cell r="R1011">
            <v>12</v>
          </cell>
          <cell r="S1011">
            <v>50</v>
          </cell>
          <cell r="T1011">
            <v>179.34782608695653</v>
          </cell>
          <cell r="U1011">
            <v>2872</v>
          </cell>
          <cell r="V1011">
            <v>179.34782608695653</v>
          </cell>
          <cell r="W1011">
            <v>88</v>
          </cell>
          <cell r="X1011">
            <v>1255</v>
          </cell>
          <cell r="Y1011">
            <v>18</v>
          </cell>
          <cell r="Z1011">
            <v>36</v>
          </cell>
          <cell r="AA1011" t="str">
            <v>9224400.png</v>
          </cell>
          <cell r="AB1011">
            <v>20</v>
          </cell>
          <cell r="AC1011">
            <v>36</v>
          </cell>
          <cell r="AD1011">
            <v>627.48383901368766</v>
          </cell>
        </row>
        <row r="1012">
          <cell r="A1012">
            <v>9224441</v>
          </cell>
          <cell r="B1012" t="str">
            <v>幻影脚第4段</v>
          </cell>
          <cell r="C1012" t="str">
            <v>幻影脚第4段</v>
          </cell>
          <cell r="D1012">
            <v>2</v>
          </cell>
          <cell r="E1012">
            <v>68</v>
          </cell>
          <cell r="F1012" t="str">
            <v>第41级，共造成252.9%点伤害</v>
          </cell>
          <cell r="G1012">
            <v>4</v>
          </cell>
          <cell r="H1012">
            <v>4</v>
          </cell>
          <cell r="I1012">
            <v>41</v>
          </cell>
          <cell r="J1012">
            <v>2</v>
          </cell>
          <cell r="K1012">
            <v>252.88043478260872</v>
          </cell>
          <cell r="L1012">
            <v>0</v>
          </cell>
          <cell r="M1012">
            <v>4720</v>
          </cell>
          <cell r="N1012">
            <v>287076</v>
          </cell>
          <cell r="O1012">
            <v>4</v>
          </cell>
          <cell r="P1012">
            <v>1</v>
          </cell>
          <cell r="Q1012">
            <v>1</v>
          </cell>
          <cell r="R1012">
            <v>12</v>
          </cell>
          <cell r="S1012">
            <v>50</v>
          </cell>
          <cell r="T1012">
            <v>179.34782608695653</v>
          </cell>
          <cell r="U1012">
            <v>3054</v>
          </cell>
          <cell r="V1012">
            <v>179.34782608695653</v>
          </cell>
          <cell r="W1012">
            <v>94</v>
          </cell>
          <cell r="X1012">
            <v>1349</v>
          </cell>
          <cell r="Y1012">
            <v>18</v>
          </cell>
          <cell r="Z1012">
            <v>38</v>
          </cell>
          <cell r="AA1012" t="str">
            <v>9224400.png</v>
          </cell>
          <cell r="AB1012">
            <v>20</v>
          </cell>
          <cell r="AC1012">
            <v>36</v>
          </cell>
          <cell r="AD1012">
            <v>722.8621339813177</v>
          </cell>
        </row>
        <row r="1013">
          <cell r="A1013">
            <v>9224442</v>
          </cell>
          <cell r="B1013" t="str">
            <v>幻影脚第4段</v>
          </cell>
          <cell r="C1013" t="str">
            <v>幻影脚第4段</v>
          </cell>
          <cell r="D1013">
            <v>2</v>
          </cell>
          <cell r="E1013">
            <v>69</v>
          </cell>
          <cell r="F1013" t="str">
            <v>第42级，共造成254.7%点伤害</v>
          </cell>
          <cell r="G1013">
            <v>4</v>
          </cell>
          <cell r="H1013">
            <v>4</v>
          </cell>
          <cell r="I1013">
            <v>42</v>
          </cell>
          <cell r="J1013">
            <v>2</v>
          </cell>
          <cell r="K1013">
            <v>254.67391304347828</v>
          </cell>
          <cell r="L1013">
            <v>0</v>
          </cell>
          <cell r="M1013">
            <v>4640</v>
          </cell>
          <cell r="N1013">
            <v>314700</v>
          </cell>
          <cell r="O1013">
            <v>4</v>
          </cell>
          <cell r="P1013">
            <v>1</v>
          </cell>
          <cell r="Q1013">
            <v>1</v>
          </cell>
          <cell r="R1013">
            <v>12</v>
          </cell>
          <cell r="S1013">
            <v>50</v>
          </cell>
          <cell r="T1013">
            <v>179.34782608695653</v>
          </cell>
          <cell r="U1013">
            <v>3147</v>
          </cell>
          <cell r="V1013">
            <v>179.34782608695653</v>
          </cell>
          <cell r="W1013">
            <v>100</v>
          </cell>
          <cell r="X1013">
            <v>1449</v>
          </cell>
          <cell r="Y1013">
            <v>18</v>
          </cell>
          <cell r="Z1013">
            <v>40</v>
          </cell>
          <cell r="AA1013" t="str">
            <v>9224400.png</v>
          </cell>
          <cell r="AB1013">
            <v>20</v>
          </cell>
          <cell r="AC1013">
            <v>36</v>
          </cell>
          <cell r="AD1013">
            <v>832.62344078308581</v>
          </cell>
        </row>
        <row r="1014">
          <cell r="A1014">
            <v>9224443</v>
          </cell>
          <cell r="B1014" t="str">
            <v>幻影脚第4段</v>
          </cell>
          <cell r="C1014" t="str">
            <v>幻影脚第4段</v>
          </cell>
          <cell r="D1014">
            <v>2</v>
          </cell>
          <cell r="E1014">
            <v>70</v>
          </cell>
          <cell r="F1014" t="str">
            <v>第43级，共造成256.5%点伤害</v>
          </cell>
          <cell r="G1014">
            <v>4</v>
          </cell>
          <cell r="H1014">
            <v>4</v>
          </cell>
          <cell r="I1014">
            <v>43</v>
          </cell>
          <cell r="J1014">
            <v>2</v>
          </cell>
          <cell r="K1014">
            <v>256.46739130434787</v>
          </cell>
          <cell r="L1014">
            <v>0</v>
          </cell>
          <cell r="M1014">
            <v>4560</v>
          </cell>
          <cell r="N1014">
            <v>346894</v>
          </cell>
          <cell r="O1014">
            <v>4</v>
          </cell>
          <cell r="P1014">
            <v>1</v>
          </cell>
          <cell r="Q1014">
            <v>1</v>
          </cell>
          <cell r="R1014">
            <v>12</v>
          </cell>
          <cell r="S1014">
            <v>50</v>
          </cell>
          <cell r="T1014">
            <v>179.34782608695653</v>
          </cell>
          <cell r="U1014">
            <v>3242</v>
          </cell>
          <cell r="V1014">
            <v>179.34782608695653</v>
          </cell>
          <cell r="W1014">
            <v>107</v>
          </cell>
          <cell r="X1014">
            <v>1556</v>
          </cell>
          <cell r="Y1014">
            <v>18</v>
          </cell>
          <cell r="Z1014">
            <v>43</v>
          </cell>
          <cell r="AA1014" t="str">
            <v>9224400.png</v>
          </cell>
          <cell r="AB1014">
            <v>20</v>
          </cell>
          <cell r="AC1014">
            <v>36</v>
          </cell>
          <cell r="AD1014">
            <v>958.92225237871276</v>
          </cell>
        </row>
        <row r="1015">
          <cell r="A1015">
            <v>9224444</v>
          </cell>
          <cell r="B1015" t="str">
            <v>幻影脚第4段</v>
          </cell>
          <cell r="C1015" t="str">
            <v>幻影脚第4段</v>
          </cell>
          <cell r="D1015">
            <v>2</v>
          </cell>
          <cell r="E1015">
            <v>72</v>
          </cell>
          <cell r="F1015" t="str">
            <v>第44级，共造成258.3%点伤害</v>
          </cell>
          <cell r="G1015">
            <v>4</v>
          </cell>
          <cell r="H1015">
            <v>4</v>
          </cell>
          <cell r="I1015">
            <v>44</v>
          </cell>
          <cell r="J1015">
            <v>2</v>
          </cell>
          <cell r="K1015">
            <v>258.26086956521738</v>
          </cell>
          <cell r="L1015">
            <v>0</v>
          </cell>
          <cell r="M1015">
            <v>4480</v>
          </cell>
          <cell r="N1015">
            <v>395025</v>
          </cell>
          <cell r="O1015">
            <v>4</v>
          </cell>
          <cell r="P1015">
            <v>1</v>
          </cell>
          <cell r="Q1015">
            <v>1</v>
          </cell>
          <cell r="R1015">
            <v>12</v>
          </cell>
          <cell r="S1015">
            <v>50</v>
          </cell>
          <cell r="T1015">
            <v>179.34782608695653</v>
          </cell>
          <cell r="U1015">
            <v>3435</v>
          </cell>
          <cell r="V1015">
            <v>179.34782608695653</v>
          </cell>
          <cell r="W1015">
            <v>115</v>
          </cell>
          <cell r="X1015">
            <v>1671</v>
          </cell>
          <cell r="Y1015">
            <v>18</v>
          </cell>
          <cell r="Z1015">
            <v>46</v>
          </cell>
          <cell r="AA1015" t="str">
            <v>9224400.png</v>
          </cell>
          <cell r="AB1015">
            <v>20</v>
          </cell>
          <cell r="AC1015">
            <v>36</v>
          </cell>
          <cell r="AD1015">
            <v>1104.2339534533887</v>
          </cell>
        </row>
        <row r="1016">
          <cell r="A1016">
            <v>9224445</v>
          </cell>
          <cell r="B1016" t="str">
            <v>幻影脚第4段</v>
          </cell>
          <cell r="C1016" t="str">
            <v>幻影脚第4段</v>
          </cell>
          <cell r="D1016">
            <v>2</v>
          </cell>
          <cell r="E1016">
            <v>73</v>
          </cell>
          <cell r="F1016" t="str">
            <v>第45级，共造成260.1%点伤害</v>
          </cell>
          <cell r="G1016">
            <v>4</v>
          </cell>
          <cell r="H1016">
            <v>4</v>
          </cell>
          <cell r="I1016">
            <v>45</v>
          </cell>
          <cell r="J1016">
            <v>2</v>
          </cell>
          <cell r="K1016">
            <v>260.054347826087</v>
          </cell>
          <cell r="L1016">
            <v>0</v>
          </cell>
          <cell r="M1016">
            <v>4400</v>
          </cell>
          <cell r="N1016">
            <v>434682</v>
          </cell>
          <cell r="O1016">
            <v>4</v>
          </cell>
          <cell r="P1016">
            <v>1</v>
          </cell>
          <cell r="Q1016">
            <v>1</v>
          </cell>
          <cell r="R1016">
            <v>12</v>
          </cell>
          <cell r="S1016">
            <v>50</v>
          </cell>
          <cell r="T1016">
            <v>179.34782608695653</v>
          </cell>
          <cell r="U1016">
            <v>3534</v>
          </cell>
          <cell r="V1016">
            <v>179.34782608695653</v>
          </cell>
          <cell r="W1016">
            <v>123</v>
          </cell>
          <cell r="X1016">
            <v>1794</v>
          </cell>
          <cell r="Y1016">
            <v>18</v>
          </cell>
          <cell r="Z1016">
            <v>50</v>
          </cell>
          <cell r="AA1016" t="str">
            <v>9224400.png</v>
          </cell>
          <cell r="AB1016">
            <v>20</v>
          </cell>
          <cell r="AC1016">
            <v>36</v>
          </cell>
          <cell r="AD1016">
            <v>1271.4023788083061</v>
          </cell>
        </row>
        <row r="1017">
          <cell r="A1017">
            <v>9224446</v>
          </cell>
          <cell r="B1017" t="str">
            <v>幻影脚第4段</v>
          </cell>
          <cell r="C1017" t="str">
            <v>幻影脚第4段</v>
          </cell>
          <cell r="D1017">
            <v>2</v>
          </cell>
          <cell r="E1017">
            <v>75</v>
          </cell>
          <cell r="F1017" t="str">
            <v>第46级，共造成261.8%点伤害</v>
          </cell>
          <cell r="G1017">
            <v>4</v>
          </cell>
          <cell r="H1017">
            <v>4</v>
          </cell>
          <cell r="I1017">
            <v>46</v>
          </cell>
          <cell r="J1017">
            <v>2</v>
          </cell>
          <cell r="K1017">
            <v>261.84782608695656</v>
          </cell>
          <cell r="L1017">
            <v>0</v>
          </cell>
          <cell r="M1017">
            <v>4320</v>
          </cell>
          <cell r="N1017">
            <v>493020</v>
          </cell>
          <cell r="O1017">
            <v>4</v>
          </cell>
          <cell r="P1017">
            <v>1</v>
          </cell>
          <cell r="Q1017">
            <v>1</v>
          </cell>
          <cell r="R1017">
            <v>12</v>
          </cell>
          <cell r="S1017">
            <v>50</v>
          </cell>
          <cell r="T1017">
            <v>179.34782608695653</v>
          </cell>
          <cell r="U1017">
            <v>3735</v>
          </cell>
          <cell r="V1017">
            <v>179.34782608695653</v>
          </cell>
          <cell r="W1017">
            <v>132</v>
          </cell>
          <cell r="X1017">
            <v>1926</v>
          </cell>
          <cell r="Y1017">
            <v>18</v>
          </cell>
          <cell r="Z1017">
            <v>53</v>
          </cell>
          <cell r="AA1017" t="str">
            <v>9224400.png</v>
          </cell>
          <cell r="AB1017">
            <v>20</v>
          </cell>
          <cell r="AC1017">
            <v>36</v>
          </cell>
          <cell r="AD1017">
            <v>1463.6943899176717</v>
          </cell>
        </row>
        <row r="1018">
          <cell r="A1018">
            <v>9224447</v>
          </cell>
          <cell r="B1018" t="str">
            <v>幻影脚第4段</v>
          </cell>
          <cell r="C1018" t="str">
            <v>幻影脚第4段</v>
          </cell>
          <cell r="D1018">
            <v>2</v>
          </cell>
          <cell r="E1018">
            <v>76</v>
          </cell>
          <cell r="F1018" t="str">
            <v>第47级，共造成263.6%点伤害</v>
          </cell>
          <cell r="G1018">
            <v>4</v>
          </cell>
          <cell r="H1018">
            <v>4</v>
          </cell>
          <cell r="I1018">
            <v>47</v>
          </cell>
          <cell r="J1018">
            <v>2</v>
          </cell>
          <cell r="K1018">
            <v>263.64130434782612</v>
          </cell>
          <cell r="L1018">
            <v>0</v>
          </cell>
          <cell r="M1018">
            <v>4240</v>
          </cell>
          <cell r="N1018">
            <v>541158</v>
          </cell>
          <cell r="O1018">
            <v>4</v>
          </cell>
          <cell r="P1018">
            <v>1</v>
          </cell>
          <cell r="Q1018">
            <v>1</v>
          </cell>
          <cell r="R1018">
            <v>12</v>
          </cell>
          <cell r="S1018">
            <v>50</v>
          </cell>
          <cell r="T1018">
            <v>179.34782608695653</v>
          </cell>
          <cell r="U1018">
            <v>3838</v>
          </cell>
          <cell r="V1018">
            <v>179.34782608695653</v>
          </cell>
          <cell r="W1018">
            <v>141</v>
          </cell>
          <cell r="X1018">
            <v>2067</v>
          </cell>
          <cell r="Y1018">
            <v>18</v>
          </cell>
          <cell r="Z1018">
            <v>57</v>
          </cell>
          <cell r="AA1018" t="str">
            <v>9224400.png</v>
          </cell>
          <cell r="AB1018">
            <v>20</v>
          </cell>
          <cell r="AC1018">
            <v>36</v>
          </cell>
          <cell r="AD1018">
            <v>1684.8625013960016</v>
          </cell>
        </row>
        <row r="1019">
          <cell r="A1019">
            <v>9224448</v>
          </cell>
          <cell r="B1019" t="str">
            <v>幻影脚第4段</v>
          </cell>
          <cell r="C1019" t="str">
            <v>幻影脚第4段</v>
          </cell>
          <cell r="D1019">
            <v>2</v>
          </cell>
          <cell r="E1019">
            <v>77</v>
          </cell>
          <cell r="F1019" t="str">
            <v>第48级，共造成265.4%点伤害</v>
          </cell>
          <cell r="G1019">
            <v>4</v>
          </cell>
          <cell r="H1019">
            <v>4</v>
          </cell>
          <cell r="I1019">
            <v>48</v>
          </cell>
          <cell r="J1019">
            <v>2</v>
          </cell>
          <cell r="K1019">
            <v>265.43478260869568</v>
          </cell>
          <cell r="L1019">
            <v>0</v>
          </cell>
          <cell r="M1019">
            <v>4160</v>
          </cell>
          <cell r="N1019">
            <v>595242</v>
          </cell>
          <cell r="O1019">
            <v>4</v>
          </cell>
          <cell r="P1019">
            <v>1</v>
          </cell>
          <cell r="Q1019">
            <v>1</v>
          </cell>
          <cell r="R1019">
            <v>12</v>
          </cell>
          <cell r="S1019">
            <v>50</v>
          </cell>
          <cell r="T1019">
            <v>179.34782608695653</v>
          </cell>
          <cell r="U1019">
            <v>3942</v>
          </cell>
          <cell r="V1019">
            <v>179.34782608695653</v>
          </cell>
          <cell r="W1019">
            <v>151</v>
          </cell>
          <cell r="X1019">
            <v>2218</v>
          </cell>
          <cell r="Y1019">
            <v>18</v>
          </cell>
          <cell r="Z1019">
            <v>61</v>
          </cell>
          <cell r="AA1019" t="str">
            <v>9224400.png</v>
          </cell>
          <cell r="AB1019">
            <v>20</v>
          </cell>
          <cell r="AC1019">
            <v>36</v>
          </cell>
          <cell r="AD1019">
            <v>1939.2167402866919</v>
          </cell>
        </row>
        <row r="1020">
          <cell r="A1020">
            <v>9224449</v>
          </cell>
          <cell r="B1020" t="str">
            <v>幻影脚第4段</v>
          </cell>
          <cell r="C1020" t="str">
            <v>幻影脚第4段</v>
          </cell>
          <cell r="D1020">
            <v>2</v>
          </cell>
          <cell r="E1020">
            <v>79</v>
          </cell>
          <cell r="F1020" t="str">
            <v>第49级，共造成267.2%点伤害</v>
          </cell>
          <cell r="G1020">
            <v>4</v>
          </cell>
          <cell r="H1020">
            <v>4</v>
          </cell>
          <cell r="I1020">
            <v>49</v>
          </cell>
          <cell r="J1020">
            <v>2</v>
          </cell>
          <cell r="K1020">
            <v>267.22826086956525</v>
          </cell>
          <cell r="L1020">
            <v>0</v>
          </cell>
          <cell r="M1020">
            <v>4080</v>
          </cell>
          <cell r="N1020">
            <v>668794</v>
          </cell>
          <cell r="O1020">
            <v>4</v>
          </cell>
          <cell r="P1020">
            <v>1</v>
          </cell>
          <cell r="Q1020">
            <v>1</v>
          </cell>
          <cell r="R1020">
            <v>12</v>
          </cell>
          <cell r="S1020">
            <v>50</v>
          </cell>
          <cell r="T1020">
            <v>179.34782608695653</v>
          </cell>
          <cell r="U1020">
            <v>4154</v>
          </cell>
          <cell r="V1020">
            <v>179.34782608695653</v>
          </cell>
          <cell r="W1020">
            <v>161</v>
          </cell>
          <cell r="X1020">
            <v>2379</v>
          </cell>
          <cell r="Y1020">
            <v>18</v>
          </cell>
          <cell r="Z1020">
            <v>65</v>
          </cell>
          <cell r="AA1020" t="str">
            <v>9224400.png</v>
          </cell>
          <cell r="AB1020">
            <v>20</v>
          </cell>
          <cell r="AC1020">
            <v>36</v>
          </cell>
          <cell r="AD1020">
            <v>2231.7070943320059</v>
          </cell>
        </row>
        <row r="1021">
          <cell r="A1021">
            <v>9224450</v>
          </cell>
          <cell r="B1021" t="str">
            <v>幻影脚第4段</v>
          </cell>
          <cell r="C1021" t="str">
            <v>幻影脚第4段</v>
          </cell>
          <cell r="D1021">
            <v>2</v>
          </cell>
          <cell r="E1021">
            <v>80</v>
          </cell>
          <cell r="F1021" t="str">
            <v>第50级，共造成269%点伤害</v>
          </cell>
          <cell r="G1021">
            <v>4</v>
          </cell>
          <cell r="H1021">
            <v>4</v>
          </cell>
          <cell r="I1021">
            <v>50</v>
          </cell>
          <cell r="J1021">
            <v>2</v>
          </cell>
          <cell r="K1021">
            <v>269.02173913043481</v>
          </cell>
          <cell r="L1021">
            <v>0</v>
          </cell>
          <cell r="M1021">
            <v>4000</v>
          </cell>
          <cell r="N1021">
            <v>737326</v>
          </cell>
          <cell r="O1021">
            <v>4</v>
          </cell>
          <cell r="P1021">
            <v>1</v>
          </cell>
          <cell r="Q1021">
            <v>1</v>
          </cell>
          <cell r="R1021">
            <v>12</v>
          </cell>
          <cell r="S1021">
            <v>50</v>
          </cell>
          <cell r="T1021">
            <v>179.34782608695653</v>
          </cell>
          <cell r="U1021">
            <v>4262</v>
          </cell>
          <cell r="V1021">
            <v>179.34782608695653</v>
          </cell>
          <cell r="W1021">
            <v>173</v>
          </cell>
          <cell r="X1021">
            <v>2552</v>
          </cell>
          <cell r="Y1021">
            <v>18</v>
          </cell>
          <cell r="Z1021">
            <v>70</v>
          </cell>
          <cell r="AA1021" t="str">
            <v>9224400.png</v>
          </cell>
          <cell r="AB1021">
            <v>20</v>
          </cell>
          <cell r="AC1021">
            <v>36</v>
          </cell>
          <cell r="AD1021">
            <v>2568.0181039326735</v>
          </cell>
        </row>
        <row r="1022">
          <cell r="A1022">
            <v>9311000</v>
          </cell>
          <cell r="B1022" t="str">
            <v>激光轰击</v>
          </cell>
          <cell r="C1022" t="str">
            <v>激光轰击</v>
          </cell>
          <cell r="D1022">
            <v>3</v>
          </cell>
          <cell r="E1022">
            <v>2</v>
          </cell>
          <cell r="F1022" t="str">
            <v>第0级，共造成221.4%点伤害</v>
          </cell>
          <cell r="G1022">
            <v>0</v>
          </cell>
          <cell r="H1022">
            <v>1</v>
          </cell>
          <cell r="I1022">
            <v>0</v>
          </cell>
          <cell r="J1022">
            <v>1</v>
          </cell>
          <cell r="K1022">
            <v>17.032967032967033</v>
          </cell>
          <cell r="L1022">
            <v>0</v>
          </cell>
          <cell r="M1022">
            <v>10000</v>
          </cell>
          <cell r="N1022">
            <v>0</v>
          </cell>
          <cell r="O1022">
            <v>1</v>
          </cell>
          <cell r="P1022">
            <v>13</v>
          </cell>
          <cell r="Q1022">
            <v>1</v>
          </cell>
          <cell r="R1022">
            <v>2</v>
          </cell>
          <cell r="S1022">
            <v>50</v>
          </cell>
          <cell r="T1022">
            <v>17.032967032967033</v>
          </cell>
          <cell r="U1022">
            <v>56</v>
          </cell>
          <cell r="V1022">
            <v>221.42857142857142</v>
          </cell>
          <cell r="W1022">
            <v>0</v>
          </cell>
          <cell r="X1022">
            <v>0</v>
          </cell>
          <cell r="Y1022">
            <v>18</v>
          </cell>
          <cell r="Z1022">
            <v>0</v>
          </cell>
          <cell r="AA1022" t="str">
            <v>9311100.png</v>
          </cell>
          <cell r="AB1022">
            <v>2</v>
          </cell>
          <cell r="AC1022">
            <v>5307</v>
          </cell>
          <cell r="AD1022">
            <v>2.8156371428571427</v>
          </cell>
        </row>
        <row r="1023">
          <cell r="A1023">
            <v>9311101</v>
          </cell>
          <cell r="B1023" t="str">
            <v>激光轰击</v>
          </cell>
          <cell r="C1023" t="str">
            <v>激光轰击</v>
          </cell>
          <cell r="D1023">
            <v>3</v>
          </cell>
          <cell r="E1023">
            <v>2</v>
          </cell>
          <cell r="F1023" t="str">
            <v>第1级，共造成221.4%点伤害</v>
          </cell>
          <cell r="G1023">
            <v>1</v>
          </cell>
          <cell r="H1023">
            <v>1</v>
          </cell>
          <cell r="I1023">
            <v>1</v>
          </cell>
          <cell r="J1023">
            <v>1</v>
          </cell>
          <cell r="K1023">
            <v>17.032967032967033</v>
          </cell>
          <cell r="L1023">
            <v>0</v>
          </cell>
          <cell r="M1023">
            <v>10000</v>
          </cell>
          <cell r="N1023">
            <v>448</v>
          </cell>
          <cell r="O1023">
            <v>1</v>
          </cell>
          <cell r="P1023">
            <v>13</v>
          </cell>
          <cell r="Q1023">
            <v>1</v>
          </cell>
          <cell r="R1023">
            <v>2</v>
          </cell>
          <cell r="S1023">
            <v>50</v>
          </cell>
          <cell r="T1023">
            <v>17.032967032967033</v>
          </cell>
          <cell r="U1023">
            <v>56</v>
          </cell>
          <cell r="V1023">
            <v>221.42857142857142</v>
          </cell>
          <cell r="W1023">
            <v>8</v>
          </cell>
          <cell r="X1023">
            <v>8</v>
          </cell>
          <cell r="Y1023">
            <v>18</v>
          </cell>
          <cell r="Z1023">
            <v>0</v>
          </cell>
          <cell r="AA1023" t="str">
            <v>9311100.png</v>
          </cell>
          <cell r="AB1023">
            <v>2</v>
          </cell>
          <cell r="AC1023">
            <v>5307</v>
          </cell>
          <cell r="AD1023">
            <v>3.2055656814594373</v>
          </cell>
        </row>
        <row r="1024">
          <cell r="A1024">
            <v>9311102</v>
          </cell>
          <cell r="B1024" t="str">
            <v>激光轰击</v>
          </cell>
          <cell r="C1024" t="str">
            <v>激光轰击</v>
          </cell>
          <cell r="D1024">
            <v>3</v>
          </cell>
          <cell r="E1024">
            <v>2</v>
          </cell>
          <cell r="F1024" t="str">
            <v>第2级，共造成225.9%点伤害</v>
          </cell>
          <cell r="G1024">
            <v>1</v>
          </cell>
          <cell r="H1024">
            <v>1</v>
          </cell>
          <cell r="I1024">
            <v>2</v>
          </cell>
          <cell r="J1024">
            <v>1</v>
          </cell>
          <cell r="K1024">
            <v>17.373626373626372</v>
          </cell>
          <cell r="L1024">
            <v>0</v>
          </cell>
          <cell r="M1024">
            <v>9800</v>
          </cell>
          <cell r="N1024">
            <v>504</v>
          </cell>
          <cell r="O1024">
            <v>1</v>
          </cell>
          <cell r="P1024">
            <v>13</v>
          </cell>
          <cell r="Q1024">
            <v>1</v>
          </cell>
          <cell r="R1024">
            <v>2</v>
          </cell>
          <cell r="S1024">
            <v>50</v>
          </cell>
          <cell r="T1024">
            <v>17.032967032967033</v>
          </cell>
          <cell r="U1024">
            <v>56</v>
          </cell>
          <cell r="V1024">
            <v>221.42857142857142</v>
          </cell>
          <cell r="W1024">
            <v>9</v>
          </cell>
          <cell r="X1024">
            <v>17</v>
          </cell>
          <cell r="Y1024">
            <v>18</v>
          </cell>
          <cell r="Z1024">
            <v>0</v>
          </cell>
          <cell r="AA1024" t="str">
            <v>9311100.png</v>
          </cell>
          <cell r="AB1024">
            <v>2</v>
          </cell>
          <cell r="AC1024">
            <v>5307</v>
          </cell>
          <cell r="AD1024">
            <v>3.7825933693097382</v>
          </cell>
        </row>
        <row r="1025">
          <cell r="A1025">
            <v>9311103</v>
          </cell>
          <cell r="B1025" t="str">
            <v>激光轰击</v>
          </cell>
          <cell r="C1025" t="str">
            <v>激光轰击</v>
          </cell>
          <cell r="D1025">
            <v>3</v>
          </cell>
          <cell r="E1025">
            <v>7</v>
          </cell>
          <cell r="F1025" t="str">
            <v>第3级，共造成228.1%点伤害</v>
          </cell>
          <cell r="G1025">
            <v>1</v>
          </cell>
          <cell r="H1025">
            <v>1</v>
          </cell>
          <cell r="I1025">
            <v>3</v>
          </cell>
          <cell r="J1025">
            <v>1</v>
          </cell>
          <cell r="K1025">
            <v>17.543956043956044</v>
          </cell>
          <cell r="L1025">
            <v>0</v>
          </cell>
          <cell r="M1025">
            <v>9700</v>
          </cell>
          <cell r="N1025">
            <v>860</v>
          </cell>
          <cell r="O1025">
            <v>1</v>
          </cell>
          <cell r="P1025">
            <v>13</v>
          </cell>
          <cell r="Q1025">
            <v>1</v>
          </cell>
          <cell r="R1025">
            <v>2</v>
          </cell>
          <cell r="S1025">
            <v>50</v>
          </cell>
          <cell r="T1025">
            <v>17.032967032967033</v>
          </cell>
          <cell r="U1025">
            <v>86</v>
          </cell>
          <cell r="V1025">
            <v>221.42857142857142</v>
          </cell>
          <cell r="W1025">
            <v>10</v>
          </cell>
          <cell r="X1025">
            <v>27</v>
          </cell>
          <cell r="Y1025">
            <v>18</v>
          </cell>
          <cell r="Z1025">
            <v>0</v>
          </cell>
          <cell r="AA1025" t="str">
            <v>9311100.png</v>
          </cell>
          <cell r="AB1025">
            <v>2</v>
          </cell>
          <cell r="AC1025">
            <v>5307</v>
          </cell>
          <cell r="AD1025">
            <v>4.3821984076977349</v>
          </cell>
        </row>
        <row r="1026">
          <cell r="A1026">
            <v>9311104</v>
          </cell>
          <cell r="B1026" t="str">
            <v>激光轰击</v>
          </cell>
          <cell r="C1026" t="str">
            <v>激光轰击</v>
          </cell>
          <cell r="D1026">
            <v>3</v>
          </cell>
          <cell r="E1026">
            <v>8</v>
          </cell>
          <cell r="F1026" t="str">
            <v>第4级，共造成230.3%点伤害</v>
          </cell>
          <cell r="G1026">
            <v>1</v>
          </cell>
          <cell r="H1026">
            <v>1</v>
          </cell>
          <cell r="I1026">
            <v>4</v>
          </cell>
          <cell r="J1026">
            <v>1</v>
          </cell>
          <cell r="K1026">
            <v>17.714285714285715</v>
          </cell>
          <cell r="L1026">
            <v>0</v>
          </cell>
          <cell r="M1026">
            <v>9600</v>
          </cell>
          <cell r="N1026">
            <v>920</v>
          </cell>
          <cell r="O1026">
            <v>1</v>
          </cell>
          <cell r="P1026">
            <v>13</v>
          </cell>
          <cell r="Q1026">
            <v>1</v>
          </cell>
          <cell r="R1026">
            <v>2</v>
          </cell>
          <cell r="S1026">
            <v>50</v>
          </cell>
          <cell r="T1026">
            <v>17.032967032967033</v>
          </cell>
          <cell r="U1026">
            <v>92</v>
          </cell>
          <cell r="V1026">
            <v>221.42857142857142</v>
          </cell>
          <cell r="W1026">
            <v>10</v>
          </cell>
          <cell r="X1026">
            <v>37</v>
          </cell>
          <cell r="Y1026">
            <v>18</v>
          </cell>
          <cell r="Z1026">
            <v>0</v>
          </cell>
          <cell r="AA1026" t="str">
            <v>9311100.png</v>
          </cell>
          <cell r="AB1026">
            <v>2</v>
          </cell>
          <cell r="AC1026">
            <v>5307</v>
          </cell>
          <cell r="AD1026">
            <v>5.0753333883894722</v>
          </cell>
        </row>
        <row r="1027">
          <cell r="A1027">
            <v>9311105</v>
          </cell>
          <cell r="B1027" t="str">
            <v>激光轰击</v>
          </cell>
          <cell r="C1027" t="str">
            <v>激光轰击</v>
          </cell>
          <cell r="D1027">
            <v>3</v>
          </cell>
          <cell r="E1027">
            <v>10</v>
          </cell>
          <cell r="F1027" t="str">
            <v>第5级，共造成232.5%点伤害</v>
          </cell>
          <cell r="G1027">
            <v>1</v>
          </cell>
          <cell r="H1027">
            <v>1</v>
          </cell>
          <cell r="I1027">
            <v>5</v>
          </cell>
          <cell r="J1027">
            <v>1</v>
          </cell>
          <cell r="K1027">
            <v>17.884615384615383</v>
          </cell>
          <cell r="L1027">
            <v>0</v>
          </cell>
          <cell r="M1027">
            <v>9500</v>
          </cell>
          <cell r="N1027">
            <v>1144</v>
          </cell>
          <cell r="O1027">
            <v>1</v>
          </cell>
          <cell r="P1027">
            <v>13</v>
          </cell>
          <cell r="Q1027">
            <v>1</v>
          </cell>
          <cell r="R1027">
            <v>2</v>
          </cell>
          <cell r="S1027">
            <v>50</v>
          </cell>
          <cell r="T1027">
            <v>17.032967032967033</v>
          </cell>
          <cell r="U1027">
            <v>104</v>
          </cell>
          <cell r="V1027">
            <v>221.42857142857142</v>
          </cell>
          <cell r="W1027">
            <v>11</v>
          </cell>
          <cell r="X1027">
            <v>48</v>
          </cell>
          <cell r="Y1027">
            <v>18</v>
          </cell>
          <cell r="Z1027">
            <v>0</v>
          </cell>
          <cell r="AA1027" t="str">
            <v>9311100.png</v>
          </cell>
          <cell r="AB1027">
            <v>2</v>
          </cell>
          <cell r="AC1027">
            <v>5307</v>
          </cell>
          <cell r="AD1027">
            <v>5.8764040544636718</v>
          </cell>
        </row>
        <row r="1028">
          <cell r="A1028">
            <v>9311106</v>
          </cell>
          <cell r="B1028" t="str">
            <v>激光轰击</v>
          </cell>
          <cell r="C1028" t="str">
            <v>激光轰击</v>
          </cell>
          <cell r="D1028">
            <v>3</v>
          </cell>
          <cell r="E1028">
            <v>11</v>
          </cell>
          <cell r="F1028" t="str">
            <v>第6级，共造成234.7%点伤害</v>
          </cell>
          <cell r="G1028">
            <v>1</v>
          </cell>
          <cell r="H1028">
            <v>1</v>
          </cell>
          <cell r="I1028">
            <v>6</v>
          </cell>
          <cell r="J1028">
            <v>1</v>
          </cell>
          <cell r="K1028">
            <v>18.054945054945055</v>
          </cell>
          <cell r="L1028">
            <v>0</v>
          </cell>
          <cell r="M1028">
            <v>9400</v>
          </cell>
          <cell r="N1028">
            <v>1320</v>
          </cell>
          <cell r="O1028">
            <v>1</v>
          </cell>
          <cell r="P1028">
            <v>13</v>
          </cell>
          <cell r="Q1028">
            <v>1</v>
          </cell>
          <cell r="R1028">
            <v>2</v>
          </cell>
          <cell r="S1028">
            <v>50</v>
          </cell>
          <cell r="T1028">
            <v>17.032967032967033</v>
          </cell>
          <cell r="U1028">
            <v>110</v>
          </cell>
          <cell r="V1028">
            <v>221.42857142857142</v>
          </cell>
          <cell r="W1028">
            <v>12</v>
          </cell>
          <cell r="X1028">
            <v>60</v>
          </cell>
          <cell r="Y1028">
            <v>18</v>
          </cell>
          <cell r="Z1028">
            <v>0</v>
          </cell>
          <cell r="AA1028" t="str">
            <v>9311100.png</v>
          </cell>
          <cell r="AB1028">
            <v>2</v>
          </cell>
          <cell r="AC1028">
            <v>5307</v>
          </cell>
          <cell r="AD1028">
            <v>6.8020123867105386</v>
          </cell>
        </row>
        <row r="1029">
          <cell r="A1029">
            <v>9311107</v>
          </cell>
          <cell r="B1029" t="str">
            <v>激光轰击</v>
          </cell>
          <cell r="C1029" t="str">
            <v>激光轰击</v>
          </cell>
          <cell r="D1029">
            <v>3</v>
          </cell>
          <cell r="E1029">
            <v>13</v>
          </cell>
          <cell r="F1029" t="str">
            <v>第7级，共造成236.9%点伤害</v>
          </cell>
          <cell r="G1029">
            <v>1</v>
          </cell>
          <cell r="H1029">
            <v>1</v>
          </cell>
          <cell r="I1029">
            <v>7</v>
          </cell>
          <cell r="J1029">
            <v>1</v>
          </cell>
          <cell r="K1029">
            <v>18.225274725274726</v>
          </cell>
          <cell r="L1029">
            <v>0</v>
          </cell>
          <cell r="M1029">
            <v>9300</v>
          </cell>
          <cell r="N1029">
            <v>1464</v>
          </cell>
          <cell r="O1029">
            <v>1</v>
          </cell>
          <cell r="P1029">
            <v>13</v>
          </cell>
          <cell r="Q1029">
            <v>1</v>
          </cell>
          <cell r="R1029">
            <v>2</v>
          </cell>
          <cell r="S1029">
            <v>50</v>
          </cell>
          <cell r="T1029">
            <v>17.032967032967033</v>
          </cell>
          <cell r="U1029">
            <v>122</v>
          </cell>
          <cell r="V1029">
            <v>221.42857142857142</v>
          </cell>
          <cell r="W1029">
            <v>12</v>
          </cell>
          <cell r="X1029">
            <v>72</v>
          </cell>
          <cell r="Y1029">
            <v>18</v>
          </cell>
          <cell r="Z1029">
            <v>0</v>
          </cell>
          <cell r="AA1029" t="str">
            <v>9311100.png</v>
          </cell>
          <cell r="AB1029">
            <v>2</v>
          </cell>
          <cell r="AC1029">
            <v>5307</v>
          </cell>
          <cell r="AD1029">
            <v>7.8712886215970288</v>
          </cell>
        </row>
        <row r="1030">
          <cell r="A1030">
            <v>9311108</v>
          </cell>
          <cell r="B1030" t="str">
            <v>激光轰击</v>
          </cell>
          <cell r="C1030" t="str">
            <v>激光轰击</v>
          </cell>
          <cell r="D1030">
            <v>3</v>
          </cell>
          <cell r="E1030">
            <v>14</v>
          </cell>
          <cell r="F1030" t="str">
            <v>第8级，共造成239.1%点伤害</v>
          </cell>
          <cell r="G1030">
            <v>1</v>
          </cell>
          <cell r="H1030">
            <v>1</v>
          </cell>
          <cell r="I1030">
            <v>8</v>
          </cell>
          <cell r="J1030">
            <v>1</v>
          </cell>
          <cell r="K1030">
            <v>18.395604395604394</v>
          </cell>
          <cell r="L1030">
            <v>0</v>
          </cell>
          <cell r="M1030">
            <v>9200</v>
          </cell>
          <cell r="N1030">
            <v>1664</v>
          </cell>
          <cell r="O1030">
            <v>1</v>
          </cell>
          <cell r="P1030">
            <v>13</v>
          </cell>
          <cell r="Q1030">
            <v>1</v>
          </cell>
          <cell r="R1030">
            <v>2</v>
          </cell>
          <cell r="S1030">
            <v>50</v>
          </cell>
          <cell r="T1030">
            <v>17.032967032967033</v>
          </cell>
          <cell r="U1030">
            <v>128</v>
          </cell>
          <cell r="V1030">
            <v>221.42857142857142</v>
          </cell>
          <cell r="W1030">
            <v>13</v>
          </cell>
          <cell r="X1030">
            <v>85</v>
          </cell>
          <cell r="Y1030">
            <v>18</v>
          </cell>
          <cell r="Z1030">
            <v>0</v>
          </cell>
          <cell r="AA1030" t="str">
            <v>9311100.png</v>
          </cell>
          <cell r="AB1030">
            <v>2</v>
          </cell>
          <cell r="AC1030">
            <v>5307</v>
          </cell>
          <cell r="AD1030">
            <v>9.1062731086915374</v>
          </cell>
        </row>
        <row r="1031">
          <cell r="A1031">
            <v>9311109</v>
          </cell>
          <cell r="B1031" t="str">
            <v>激光轰击</v>
          </cell>
          <cell r="C1031" t="str">
            <v>激光轰击</v>
          </cell>
          <cell r="D1031">
            <v>3</v>
          </cell>
          <cell r="E1031">
            <v>16</v>
          </cell>
          <cell r="F1031" t="str">
            <v>第9级，共造成241.4%点伤害</v>
          </cell>
          <cell r="G1031">
            <v>1</v>
          </cell>
          <cell r="H1031">
            <v>1</v>
          </cell>
          <cell r="I1031">
            <v>9</v>
          </cell>
          <cell r="J1031">
            <v>1</v>
          </cell>
          <cell r="K1031">
            <v>18.565934065934066</v>
          </cell>
          <cell r="L1031">
            <v>0</v>
          </cell>
          <cell r="M1031">
            <v>9100</v>
          </cell>
          <cell r="N1031">
            <v>1960</v>
          </cell>
          <cell r="O1031">
            <v>1</v>
          </cell>
          <cell r="P1031">
            <v>13</v>
          </cell>
          <cell r="Q1031">
            <v>1</v>
          </cell>
          <cell r="R1031">
            <v>2</v>
          </cell>
          <cell r="S1031">
            <v>50</v>
          </cell>
          <cell r="T1031">
            <v>17.032967032967033</v>
          </cell>
          <cell r="U1031">
            <v>140</v>
          </cell>
          <cell r="V1031">
            <v>221.42857142857142</v>
          </cell>
          <cell r="W1031">
            <v>14</v>
          </cell>
          <cell r="X1031">
            <v>99</v>
          </cell>
          <cell r="Y1031">
            <v>18</v>
          </cell>
          <cell r="Z1031">
            <v>0</v>
          </cell>
          <cell r="AA1031" t="str">
            <v>9311100.png</v>
          </cell>
          <cell r="AB1031">
            <v>2</v>
          </cell>
          <cell r="AC1031">
            <v>5307</v>
          </cell>
          <cell r="AD1031">
            <v>10.532355444124747</v>
          </cell>
        </row>
        <row r="1032">
          <cell r="A1032">
            <v>9311110</v>
          </cell>
          <cell r="B1032" t="str">
            <v>激光轰击</v>
          </cell>
          <cell r="C1032" t="str">
            <v>激光轰击</v>
          </cell>
          <cell r="D1032">
            <v>3</v>
          </cell>
          <cell r="E1032">
            <v>18</v>
          </cell>
          <cell r="F1032" t="str">
            <v>第10级，共造成243.6%点伤害</v>
          </cell>
          <cell r="G1032">
            <v>1</v>
          </cell>
          <cell r="H1032">
            <v>1</v>
          </cell>
          <cell r="I1032">
            <v>10</v>
          </cell>
          <cell r="J1032">
            <v>1</v>
          </cell>
          <cell r="K1032">
            <v>18.736263736263737</v>
          </cell>
          <cell r="L1032">
            <v>0</v>
          </cell>
          <cell r="M1032">
            <v>9000</v>
          </cell>
          <cell r="N1032">
            <v>2280</v>
          </cell>
          <cell r="O1032">
            <v>1</v>
          </cell>
          <cell r="P1032">
            <v>13</v>
          </cell>
          <cell r="Q1032">
            <v>1</v>
          </cell>
          <cell r="R1032">
            <v>2</v>
          </cell>
          <cell r="S1032">
            <v>50</v>
          </cell>
          <cell r="T1032">
            <v>17.032967032967033</v>
          </cell>
          <cell r="U1032">
            <v>152</v>
          </cell>
          <cell r="V1032">
            <v>221.42857142857142</v>
          </cell>
          <cell r="W1032">
            <v>15</v>
          </cell>
          <cell r="X1032">
            <v>114</v>
          </cell>
          <cell r="Y1032">
            <v>18</v>
          </cell>
          <cell r="Z1032">
            <v>0</v>
          </cell>
          <cell r="AA1032" t="str">
            <v>9311100.png</v>
          </cell>
          <cell r="AB1032">
            <v>2</v>
          </cell>
          <cell r="AC1032">
            <v>5307</v>
          </cell>
          <cell r="AD1032">
            <v>12.178779420547961</v>
          </cell>
        </row>
        <row r="1033">
          <cell r="A1033">
            <v>9311111</v>
          </cell>
          <cell r="B1033" t="str">
            <v>激光轰击</v>
          </cell>
          <cell r="C1033" t="str">
            <v>激光轰击</v>
          </cell>
          <cell r="D1033">
            <v>3</v>
          </cell>
          <cell r="E1033">
            <v>19</v>
          </cell>
          <cell r="F1033" t="str">
            <v>第11级，共造成245.8%点伤害</v>
          </cell>
          <cell r="G1033">
            <v>1</v>
          </cell>
          <cell r="H1033">
            <v>1</v>
          </cell>
          <cell r="I1033">
            <v>11</v>
          </cell>
          <cell r="J1033">
            <v>1</v>
          </cell>
          <cell r="K1033">
            <v>18.906593406593405</v>
          </cell>
          <cell r="L1033">
            <v>0</v>
          </cell>
          <cell r="M1033">
            <v>8900</v>
          </cell>
          <cell r="N1033">
            <v>2528</v>
          </cell>
          <cell r="O1033">
            <v>1</v>
          </cell>
          <cell r="P1033">
            <v>13</v>
          </cell>
          <cell r="Q1033">
            <v>1</v>
          </cell>
          <cell r="R1033">
            <v>2</v>
          </cell>
          <cell r="S1033">
            <v>50</v>
          </cell>
          <cell r="T1033">
            <v>17.032967032967033</v>
          </cell>
          <cell r="U1033">
            <v>158</v>
          </cell>
          <cell r="V1033">
            <v>221.42857142857142</v>
          </cell>
          <cell r="W1033">
            <v>16</v>
          </cell>
          <cell r="X1033">
            <v>130</v>
          </cell>
          <cell r="Y1033">
            <v>18</v>
          </cell>
          <cell r="Z1033">
            <v>0</v>
          </cell>
          <cell r="AA1033" t="str">
            <v>9311100.png</v>
          </cell>
          <cell r="AB1033">
            <v>2</v>
          </cell>
          <cell r="AC1033">
            <v>5307</v>
          </cell>
          <cell r="AD1033">
            <v>14.079223601058811</v>
          </cell>
        </row>
        <row r="1034">
          <cell r="A1034">
            <v>9311112</v>
          </cell>
          <cell r="B1034" t="str">
            <v>激光轰击</v>
          </cell>
          <cell r="C1034" t="str">
            <v>激光轰击</v>
          </cell>
          <cell r="D1034">
            <v>3</v>
          </cell>
          <cell r="E1034">
            <v>21</v>
          </cell>
          <cell r="F1034" t="str">
            <v>第12级，共造成248%点伤害</v>
          </cell>
          <cell r="G1034">
            <v>1</v>
          </cell>
          <cell r="H1034">
            <v>1</v>
          </cell>
          <cell r="I1034">
            <v>12</v>
          </cell>
          <cell r="J1034">
            <v>1</v>
          </cell>
          <cell r="K1034">
            <v>19.076923076923077</v>
          </cell>
          <cell r="L1034">
            <v>0</v>
          </cell>
          <cell r="M1034">
            <v>8800</v>
          </cell>
          <cell r="N1034">
            <v>3780</v>
          </cell>
          <cell r="O1034">
            <v>1</v>
          </cell>
          <cell r="P1034">
            <v>13</v>
          </cell>
          <cell r="Q1034">
            <v>1</v>
          </cell>
          <cell r="R1034">
            <v>2</v>
          </cell>
          <cell r="S1034">
            <v>50</v>
          </cell>
          <cell r="T1034">
            <v>17.032967032967033</v>
          </cell>
          <cell r="U1034">
            <v>210</v>
          </cell>
          <cell r="V1034">
            <v>221.42857142857142</v>
          </cell>
          <cell r="W1034">
            <v>18</v>
          </cell>
          <cell r="X1034">
            <v>148</v>
          </cell>
          <cell r="Y1034">
            <v>18</v>
          </cell>
          <cell r="Z1034">
            <v>0</v>
          </cell>
          <cell r="AA1034" t="str">
            <v>9311100.png</v>
          </cell>
          <cell r="AB1034">
            <v>2</v>
          </cell>
          <cell r="AC1034">
            <v>5307</v>
          </cell>
          <cell r="AD1034">
            <v>16.272468778706553</v>
          </cell>
        </row>
        <row r="1035">
          <cell r="A1035">
            <v>9311113</v>
          </cell>
          <cell r="B1035" t="str">
            <v>激光轰击</v>
          </cell>
          <cell r="C1035" t="str">
            <v>激光轰击</v>
          </cell>
          <cell r="D1035">
            <v>3</v>
          </cell>
          <cell r="E1035">
            <v>22</v>
          </cell>
          <cell r="F1035" t="str">
            <v>第13级，共造成250.2%点伤害</v>
          </cell>
          <cell r="G1035">
            <v>1</v>
          </cell>
          <cell r="H1035">
            <v>1</v>
          </cell>
          <cell r="I1035">
            <v>13</v>
          </cell>
          <cell r="J1035">
            <v>1</v>
          </cell>
          <cell r="K1035">
            <v>19.247252747252748</v>
          </cell>
          <cell r="L1035">
            <v>0</v>
          </cell>
          <cell r="M1035">
            <v>8700</v>
          </cell>
          <cell r="N1035">
            <v>4541</v>
          </cell>
          <cell r="O1035">
            <v>1</v>
          </cell>
          <cell r="P1035">
            <v>13</v>
          </cell>
          <cell r="Q1035">
            <v>1</v>
          </cell>
          <cell r="R1035">
            <v>2</v>
          </cell>
          <cell r="S1035">
            <v>50</v>
          </cell>
          <cell r="T1035">
            <v>17.032967032967033</v>
          </cell>
          <cell r="U1035">
            <v>239</v>
          </cell>
          <cell r="V1035">
            <v>221.42857142857142</v>
          </cell>
          <cell r="W1035">
            <v>19</v>
          </cell>
          <cell r="X1035">
            <v>167</v>
          </cell>
          <cell r="Y1035">
            <v>18</v>
          </cell>
          <cell r="Z1035">
            <v>0</v>
          </cell>
          <cell r="AA1035" t="str">
            <v>9311100.png</v>
          </cell>
          <cell r="AB1035">
            <v>2</v>
          </cell>
          <cell r="AC1035">
            <v>5307</v>
          </cell>
          <cell r="AD1035">
            <v>18.803165251996994</v>
          </cell>
        </row>
        <row r="1036">
          <cell r="A1036">
            <v>9311114</v>
          </cell>
          <cell r="B1036" t="str">
            <v>激光轰击</v>
          </cell>
          <cell r="C1036" t="str">
            <v>激光轰击</v>
          </cell>
          <cell r="D1036">
            <v>3</v>
          </cell>
          <cell r="E1036">
            <v>24</v>
          </cell>
          <cell r="F1036" t="str">
            <v>第14级，共造成252.4%点伤害</v>
          </cell>
          <cell r="G1036">
            <v>1</v>
          </cell>
          <cell r="H1036">
            <v>1</v>
          </cell>
          <cell r="I1036">
            <v>14</v>
          </cell>
          <cell r="J1036">
            <v>1</v>
          </cell>
          <cell r="K1036">
            <v>19.417582417582416</v>
          </cell>
          <cell r="L1036">
            <v>0</v>
          </cell>
          <cell r="M1036">
            <v>8600</v>
          </cell>
          <cell r="N1036">
            <v>6040</v>
          </cell>
          <cell r="O1036">
            <v>1</v>
          </cell>
          <cell r="P1036">
            <v>13</v>
          </cell>
          <cell r="Q1036">
            <v>1</v>
          </cell>
          <cell r="R1036">
            <v>2</v>
          </cell>
          <cell r="S1036">
            <v>50</v>
          </cell>
          <cell r="T1036">
            <v>17.032967032967033</v>
          </cell>
          <cell r="U1036">
            <v>302</v>
          </cell>
          <cell r="V1036">
            <v>221.42857142857142</v>
          </cell>
          <cell r="W1036">
            <v>20</v>
          </cell>
          <cell r="X1036">
            <v>187</v>
          </cell>
          <cell r="Y1036">
            <v>18</v>
          </cell>
          <cell r="Z1036">
            <v>0</v>
          </cell>
          <cell r="AA1036" t="str">
            <v>9311100.png</v>
          </cell>
          <cell r="AB1036">
            <v>2</v>
          </cell>
          <cell r="AC1036">
            <v>5307</v>
          </cell>
          <cell r="AD1036">
            <v>21.722714761858988</v>
          </cell>
        </row>
        <row r="1037">
          <cell r="A1037">
            <v>9311115</v>
          </cell>
          <cell r="B1037" t="str">
            <v>激光轰击</v>
          </cell>
          <cell r="C1037" t="str">
            <v>激光轰击</v>
          </cell>
          <cell r="D1037">
            <v>3</v>
          </cell>
          <cell r="E1037">
            <v>25</v>
          </cell>
          <cell r="F1037" t="str">
            <v>第15级，共造成254.6%点伤害</v>
          </cell>
          <cell r="G1037">
            <v>1</v>
          </cell>
          <cell r="H1037">
            <v>1</v>
          </cell>
          <cell r="I1037">
            <v>15</v>
          </cell>
          <cell r="J1037">
            <v>1</v>
          </cell>
          <cell r="K1037">
            <v>19.587912087912088</v>
          </cell>
          <cell r="L1037">
            <v>0</v>
          </cell>
          <cell r="M1037">
            <v>8500</v>
          </cell>
          <cell r="N1037">
            <v>7035</v>
          </cell>
          <cell r="O1037">
            <v>1</v>
          </cell>
          <cell r="P1037">
            <v>13</v>
          </cell>
          <cell r="Q1037">
            <v>1</v>
          </cell>
          <cell r="R1037">
            <v>2</v>
          </cell>
          <cell r="S1037">
            <v>50</v>
          </cell>
          <cell r="T1037">
            <v>17.032967032967033</v>
          </cell>
          <cell r="U1037">
            <v>335</v>
          </cell>
          <cell r="V1037">
            <v>221.42857142857142</v>
          </cell>
          <cell r="W1037">
            <v>21</v>
          </cell>
          <cell r="X1037">
            <v>208</v>
          </cell>
          <cell r="Y1037">
            <v>18</v>
          </cell>
          <cell r="Z1037">
            <v>0</v>
          </cell>
          <cell r="AA1037" t="str">
            <v>9311100.png</v>
          </cell>
          <cell r="AB1037">
            <v>2</v>
          </cell>
          <cell r="AC1037">
            <v>5307</v>
          </cell>
          <cell r="AD1037">
            <v>25.090284133004769</v>
          </cell>
        </row>
        <row r="1038">
          <cell r="A1038">
            <v>9311116</v>
          </cell>
          <cell r="B1038" t="str">
            <v>激光轰击</v>
          </cell>
          <cell r="C1038" t="str">
            <v>激光轰击</v>
          </cell>
          <cell r="D1038">
            <v>3</v>
          </cell>
          <cell r="E1038">
            <v>27</v>
          </cell>
          <cell r="F1038" t="str">
            <v>第16级，共造成256.9%点伤害</v>
          </cell>
          <cell r="G1038">
            <v>1</v>
          </cell>
          <cell r="H1038">
            <v>1</v>
          </cell>
          <cell r="I1038">
            <v>16</v>
          </cell>
          <cell r="J1038">
            <v>1</v>
          </cell>
          <cell r="K1038">
            <v>19.758241758241759</v>
          </cell>
          <cell r="L1038">
            <v>0</v>
          </cell>
          <cell r="M1038">
            <v>8400</v>
          </cell>
          <cell r="N1038">
            <v>9338</v>
          </cell>
          <cell r="O1038">
            <v>1</v>
          </cell>
          <cell r="P1038">
            <v>13</v>
          </cell>
          <cell r="Q1038">
            <v>1</v>
          </cell>
          <cell r="R1038">
            <v>2</v>
          </cell>
          <cell r="S1038">
            <v>50</v>
          </cell>
          <cell r="T1038">
            <v>17.032967032967033</v>
          </cell>
          <cell r="U1038">
            <v>406</v>
          </cell>
          <cell r="V1038">
            <v>221.42857142857142</v>
          </cell>
          <cell r="W1038">
            <v>23</v>
          </cell>
          <cell r="X1038">
            <v>231</v>
          </cell>
          <cell r="Y1038">
            <v>18</v>
          </cell>
          <cell r="Z1038">
            <v>0</v>
          </cell>
          <cell r="AA1038" t="str">
            <v>9311100.png</v>
          </cell>
          <cell r="AB1038">
            <v>2</v>
          </cell>
          <cell r="AC1038">
            <v>5307</v>
          </cell>
          <cell r="AD1038">
            <v>28.973970184013048</v>
          </cell>
        </row>
        <row r="1039">
          <cell r="A1039">
            <v>9311117</v>
          </cell>
          <cell r="B1039" t="str">
            <v>激光轰击</v>
          </cell>
          <cell r="C1039" t="str">
            <v>激光轰击</v>
          </cell>
          <cell r="D1039">
            <v>3</v>
          </cell>
          <cell r="E1039">
            <v>29</v>
          </cell>
          <cell r="F1039" t="str">
            <v>第17级，共造成259.1%点伤害</v>
          </cell>
          <cell r="G1039">
            <v>1</v>
          </cell>
          <cell r="H1039">
            <v>1</v>
          </cell>
          <cell r="I1039">
            <v>17</v>
          </cell>
          <cell r="J1039">
            <v>1</v>
          </cell>
          <cell r="K1039">
            <v>19.928571428571427</v>
          </cell>
          <cell r="L1039">
            <v>0</v>
          </cell>
          <cell r="M1039">
            <v>8300</v>
          </cell>
          <cell r="N1039">
            <v>12050</v>
          </cell>
          <cell r="O1039">
            <v>1</v>
          </cell>
          <cell r="P1039">
            <v>13</v>
          </cell>
          <cell r="Q1039">
            <v>1</v>
          </cell>
          <cell r="R1039">
            <v>2</v>
          </cell>
          <cell r="S1039">
            <v>50</v>
          </cell>
          <cell r="T1039">
            <v>17.032967032967033</v>
          </cell>
          <cell r="U1039">
            <v>482</v>
          </cell>
          <cell r="V1039">
            <v>221.42857142857142</v>
          </cell>
          <cell r="W1039">
            <v>25</v>
          </cell>
          <cell r="X1039">
            <v>256</v>
          </cell>
          <cell r="Y1039">
            <v>18</v>
          </cell>
          <cell r="Z1039">
            <v>0</v>
          </cell>
          <cell r="AA1039" t="str">
            <v>9311100.png</v>
          </cell>
          <cell r="AB1039">
            <v>2</v>
          </cell>
          <cell r="AC1039">
            <v>5307</v>
          </cell>
          <cell r="AD1039">
            <v>33.452138363361712</v>
          </cell>
        </row>
        <row r="1040">
          <cell r="A1040">
            <v>9311118</v>
          </cell>
          <cell r="B1040" t="str">
            <v>激光轰击</v>
          </cell>
          <cell r="C1040" t="str">
            <v>激光轰击</v>
          </cell>
          <cell r="D1040">
            <v>3</v>
          </cell>
          <cell r="E1040">
            <v>30</v>
          </cell>
          <cell r="F1040" t="str">
            <v>第18级，共造成261.3%点伤害</v>
          </cell>
          <cell r="G1040">
            <v>1</v>
          </cell>
          <cell r="H1040">
            <v>1</v>
          </cell>
          <cell r="I1040">
            <v>18</v>
          </cell>
          <cell r="J1040">
            <v>1</v>
          </cell>
          <cell r="K1040">
            <v>20.098901098901099</v>
          </cell>
          <cell r="L1040">
            <v>0</v>
          </cell>
          <cell r="M1040">
            <v>8200</v>
          </cell>
          <cell r="N1040">
            <v>13572</v>
          </cell>
          <cell r="O1040">
            <v>1</v>
          </cell>
          <cell r="P1040">
            <v>13</v>
          </cell>
          <cell r="Q1040">
            <v>1</v>
          </cell>
          <cell r="R1040">
            <v>2</v>
          </cell>
          <cell r="S1040">
            <v>50</v>
          </cell>
          <cell r="T1040">
            <v>17.032967032967033</v>
          </cell>
          <cell r="U1040">
            <v>522</v>
          </cell>
          <cell r="V1040">
            <v>221.42857142857142</v>
          </cell>
          <cell r="W1040">
            <v>26</v>
          </cell>
          <cell r="X1040">
            <v>282</v>
          </cell>
          <cell r="Y1040">
            <v>18</v>
          </cell>
          <cell r="Z1040">
            <v>11</v>
          </cell>
          <cell r="AA1040" t="str">
            <v>9311100.png</v>
          </cell>
          <cell r="AB1040">
            <v>2</v>
          </cell>
          <cell r="AC1040">
            <v>5307</v>
          </cell>
          <cell r="AD1040">
            <v>38.614960887573744</v>
          </cell>
        </row>
        <row r="1041">
          <cell r="A1041">
            <v>9311119</v>
          </cell>
          <cell r="B1041" t="str">
            <v>激光轰击</v>
          </cell>
          <cell r="C1041" t="str">
            <v>激光轰击</v>
          </cell>
          <cell r="D1041">
            <v>3</v>
          </cell>
          <cell r="E1041">
            <v>32</v>
          </cell>
          <cell r="F1041" t="str">
            <v>第19级，共造成263.5%点伤害</v>
          </cell>
          <cell r="G1041">
            <v>1</v>
          </cell>
          <cell r="H1041">
            <v>1</v>
          </cell>
          <cell r="I1041">
            <v>19</v>
          </cell>
          <cell r="J1041">
            <v>1</v>
          </cell>
          <cell r="K1041">
            <v>20.26923076923077</v>
          </cell>
          <cell r="L1041">
            <v>0</v>
          </cell>
          <cell r="M1041">
            <v>8100</v>
          </cell>
          <cell r="N1041">
            <v>16968</v>
          </cell>
          <cell r="O1041">
            <v>1</v>
          </cell>
          <cell r="P1041">
            <v>13</v>
          </cell>
          <cell r="Q1041">
            <v>1</v>
          </cell>
          <cell r="R1041">
            <v>2</v>
          </cell>
          <cell r="S1041">
            <v>50</v>
          </cell>
          <cell r="T1041">
            <v>17.032967032967033</v>
          </cell>
          <cell r="U1041">
            <v>606</v>
          </cell>
          <cell r="V1041">
            <v>221.42857142857142</v>
          </cell>
          <cell r="W1041">
            <v>28</v>
          </cell>
          <cell r="X1041">
            <v>310</v>
          </cell>
          <cell r="Y1041">
            <v>18</v>
          </cell>
          <cell r="Z1041">
            <v>12</v>
          </cell>
          <cell r="AA1041" t="str">
            <v>9311100.png</v>
          </cell>
          <cell r="AB1041">
            <v>2</v>
          </cell>
          <cell r="AC1041">
            <v>5307</v>
          </cell>
          <cell r="AD1041">
            <v>44.566183965138194</v>
          </cell>
        </row>
        <row r="1042">
          <cell r="A1042">
            <v>9311120</v>
          </cell>
          <cell r="B1042" t="str">
            <v>激光轰击</v>
          </cell>
          <cell r="C1042" t="str">
            <v>激光轰击</v>
          </cell>
          <cell r="D1042">
            <v>3</v>
          </cell>
          <cell r="E1042">
            <v>33</v>
          </cell>
          <cell r="F1042" t="str">
            <v>第20级，共造成265.7%点伤害</v>
          </cell>
          <cell r="G1042">
            <v>1</v>
          </cell>
          <cell r="H1042">
            <v>1</v>
          </cell>
          <cell r="I1042">
            <v>20</v>
          </cell>
          <cell r="J1042">
            <v>1</v>
          </cell>
          <cell r="K1042">
            <v>20.439560439560438</v>
          </cell>
          <cell r="L1042">
            <v>0</v>
          </cell>
          <cell r="M1042">
            <v>8000</v>
          </cell>
          <cell r="N1042">
            <v>19530</v>
          </cell>
          <cell r="O1042">
            <v>1</v>
          </cell>
          <cell r="P1042">
            <v>13</v>
          </cell>
          <cell r="Q1042">
            <v>1</v>
          </cell>
          <cell r="R1042">
            <v>2</v>
          </cell>
          <cell r="S1042">
            <v>50</v>
          </cell>
          <cell r="T1042">
            <v>17.032967032967033</v>
          </cell>
          <cell r="U1042">
            <v>651</v>
          </cell>
          <cell r="V1042">
            <v>221.42857142857142</v>
          </cell>
          <cell r="W1042">
            <v>30</v>
          </cell>
          <cell r="X1042">
            <v>340</v>
          </cell>
          <cell r="Y1042">
            <v>18</v>
          </cell>
          <cell r="Z1042">
            <v>12</v>
          </cell>
          <cell r="AA1042" t="str">
            <v>9311100.png</v>
          </cell>
          <cell r="AB1042">
            <v>2</v>
          </cell>
          <cell r="AC1042">
            <v>5307</v>
          </cell>
          <cell r="AD1042">
            <v>51.4251580575906</v>
          </cell>
        </row>
        <row r="1043">
          <cell r="A1043">
            <v>9311121</v>
          </cell>
          <cell r="B1043" t="str">
            <v>激光轰击</v>
          </cell>
          <cell r="C1043" t="str">
            <v>激光轰击</v>
          </cell>
          <cell r="D1043">
            <v>3</v>
          </cell>
          <cell r="E1043">
            <v>35</v>
          </cell>
          <cell r="F1043" t="str">
            <v>第21级，共造成267.9%点伤害</v>
          </cell>
          <cell r="G1043">
            <v>1</v>
          </cell>
          <cell r="H1043">
            <v>1</v>
          </cell>
          <cell r="I1043">
            <v>21</v>
          </cell>
          <cell r="J1043">
            <v>1</v>
          </cell>
          <cell r="K1043">
            <v>20.609890109890109</v>
          </cell>
          <cell r="L1043">
            <v>0</v>
          </cell>
          <cell r="M1043">
            <v>7900</v>
          </cell>
          <cell r="N1043">
            <v>24519</v>
          </cell>
          <cell r="O1043">
            <v>1</v>
          </cell>
          <cell r="P1043">
            <v>13</v>
          </cell>
          <cell r="Q1043">
            <v>1</v>
          </cell>
          <cell r="R1043">
            <v>2</v>
          </cell>
          <cell r="S1043">
            <v>50</v>
          </cell>
          <cell r="T1043">
            <v>17.032967032967033</v>
          </cell>
          <cell r="U1043">
            <v>743</v>
          </cell>
          <cell r="V1043">
            <v>221.42857142857142</v>
          </cell>
          <cell r="W1043">
            <v>33</v>
          </cell>
          <cell r="X1043">
            <v>373</v>
          </cell>
          <cell r="Y1043">
            <v>18</v>
          </cell>
          <cell r="Z1043">
            <v>14</v>
          </cell>
          <cell r="AA1043" t="str">
            <v>9311100.png</v>
          </cell>
          <cell r="AB1043">
            <v>2</v>
          </cell>
          <cell r="AC1043">
            <v>5307</v>
          </cell>
          <cell r="AD1043">
            <v>59.329170139231884</v>
          </cell>
        </row>
        <row r="1044">
          <cell r="A1044">
            <v>9311122</v>
          </cell>
          <cell r="B1044" t="str">
            <v>激光轰击</v>
          </cell>
          <cell r="C1044" t="str">
            <v>激光轰击</v>
          </cell>
          <cell r="D1044">
            <v>3</v>
          </cell>
          <cell r="E1044">
            <v>36</v>
          </cell>
          <cell r="F1044" t="str">
            <v>第22级，共造成270.1%点伤害</v>
          </cell>
          <cell r="G1044">
            <v>1</v>
          </cell>
          <cell r="H1044">
            <v>1</v>
          </cell>
          <cell r="I1044">
            <v>22</v>
          </cell>
          <cell r="J1044">
            <v>1</v>
          </cell>
          <cell r="K1044">
            <v>20.780219780219781</v>
          </cell>
          <cell r="L1044">
            <v>0</v>
          </cell>
          <cell r="M1044">
            <v>7800</v>
          </cell>
          <cell r="N1044">
            <v>27685</v>
          </cell>
          <cell r="O1044">
            <v>1</v>
          </cell>
          <cell r="P1044">
            <v>13</v>
          </cell>
          <cell r="Q1044">
            <v>1</v>
          </cell>
          <cell r="R1044">
            <v>2</v>
          </cell>
          <cell r="S1044">
            <v>50</v>
          </cell>
          <cell r="T1044">
            <v>17.032967032967033</v>
          </cell>
          <cell r="U1044">
            <v>791</v>
          </cell>
          <cell r="V1044">
            <v>221.42857142857142</v>
          </cell>
          <cell r="W1044">
            <v>35</v>
          </cell>
          <cell r="X1044">
            <v>408</v>
          </cell>
          <cell r="Y1044">
            <v>18</v>
          </cell>
          <cell r="Z1044">
            <v>14</v>
          </cell>
          <cell r="AA1044" t="str">
            <v>9311100.png</v>
          </cell>
          <cell r="AB1044">
            <v>2</v>
          </cell>
          <cell r="AC1044">
            <v>5307</v>
          </cell>
          <cell r="AD1044">
            <v>68.436122663582694</v>
          </cell>
        </row>
        <row r="1045">
          <cell r="A1045">
            <v>9311123</v>
          </cell>
          <cell r="B1045" t="str">
            <v>激光轰击</v>
          </cell>
          <cell r="C1045" t="str">
            <v>激光轰击</v>
          </cell>
          <cell r="D1045">
            <v>3</v>
          </cell>
          <cell r="E1045">
            <v>38</v>
          </cell>
          <cell r="F1045" t="str">
            <v>第23级，共造成272.4%点伤害</v>
          </cell>
          <cell r="G1045">
            <v>1</v>
          </cell>
          <cell r="H1045">
            <v>1</v>
          </cell>
          <cell r="I1045">
            <v>23</v>
          </cell>
          <cell r="J1045">
            <v>1</v>
          </cell>
          <cell r="K1045">
            <v>20.950549450549453</v>
          </cell>
          <cell r="L1045">
            <v>0</v>
          </cell>
          <cell r="M1045">
            <v>7700</v>
          </cell>
          <cell r="N1045">
            <v>33004</v>
          </cell>
          <cell r="O1045">
            <v>1</v>
          </cell>
          <cell r="P1045">
            <v>13</v>
          </cell>
          <cell r="Q1045">
            <v>1</v>
          </cell>
          <cell r="R1045">
            <v>2</v>
          </cell>
          <cell r="S1045">
            <v>50</v>
          </cell>
          <cell r="T1045">
            <v>17.032967032967033</v>
          </cell>
          <cell r="U1045">
            <v>892</v>
          </cell>
          <cell r="V1045">
            <v>221.42857142857142</v>
          </cell>
          <cell r="W1045">
            <v>37</v>
          </cell>
          <cell r="X1045">
            <v>445</v>
          </cell>
          <cell r="Y1045">
            <v>18</v>
          </cell>
          <cell r="Z1045">
            <v>15</v>
          </cell>
          <cell r="AA1045" t="str">
            <v>9311100.png</v>
          </cell>
          <cell r="AB1045">
            <v>2</v>
          </cell>
          <cell r="AC1045">
            <v>5307</v>
          </cell>
          <cell r="AD1045">
            <v>78.927610535723062</v>
          </cell>
        </row>
        <row r="1046">
          <cell r="A1046">
            <v>9311124</v>
          </cell>
          <cell r="B1046" t="str">
            <v>激光轰击</v>
          </cell>
          <cell r="C1046" t="str">
            <v>激光轰击</v>
          </cell>
          <cell r="D1046">
            <v>3</v>
          </cell>
          <cell r="E1046">
            <v>39</v>
          </cell>
          <cell r="F1046" t="str">
            <v>第24级，共造成274.6%点伤害</v>
          </cell>
          <cell r="G1046">
            <v>1</v>
          </cell>
          <cell r="H1046">
            <v>1</v>
          </cell>
          <cell r="I1046">
            <v>24</v>
          </cell>
          <cell r="J1046">
            <v>1</v>
          </cell>
          <cell r="K1046">
            <v>21.12087912087912</v>
          </cell>
          <cell r="L1046">
            <v>0</v>
          </cell>
          <cell r="M1046">
            <v>7600</v>
          </cell>
          <cell r="N1046">
            <v>37760</v>
          </cell>
          <cell r="O1046">
            <v>1</v>
          </cell>
          <cell r="P1046">
            <v>13</v>
          </cell>
          <cell r="Q1046">
            <v>1</v>
          </cell>
          <cell r="R1046">
            <v>2</v>
          </cell>
          <cell r="S1046">
            <v>50</v>
          </cell>
          <cell r="T1046">
            <v>17.032967032967033</v>
          </cell>
          <cell r="U1046">
            <v>944</v>
          </cell>
          <cell r="V1046">
            <v>221.42857142857142</v>
          </cell>
          <cell r="W1046">
            <v>40</v>
          </cell>
          <cell r="X1046">
            <v>485</v>
          </cell>
          <cell r="Y1046">
            <v>18</v>
          </cell>
          <cell r="Z1046">
            <v>16</v>
          </cell>
          <cell r="AA1046" t="str">
            <v>9311100.png</v>
          </cell>
          <cell r="AB1046">
            <v>2</v>
          </cell>
          <cell r="AC1046">
            <v>5307</v>
          </cell>
          <cell r="AD1046">
            <v>91.012454948830808</v>
          </cell>
        </row>
        <row r="1047">
          <cell r="A1047">
            <v>9311125</v>
          </cell>
          <cell r="B1047" t="str">
            <v>激光轰击</v>
          </cell>
          <cell r="C1047" t="str">
            <v>激光轰击</v>
          </cell>
          <cell r="D1047">
            <v>3</v>
          </cell>
          <cell r="E1047">
            <v>41</v>
          </cell>
          <cell r="F1047" t="str">
            <v>第25级，共造成276.8%点伤害</v>
          </cell>
          <cell r="G1047">
            <v>1</v>
          </cell>
          <cell r="H1047">
            <v>1</v>
          </cell>
          <cell r="I1047">
            <v>25</v>
          </cell>
          <cell r="J1047">
            <v>1</v>
          </cell>
          <cell r="K1047">
            <v>21.291208791208792</v>
          </cell>
          <cell r="L1047">
            <v>0</v>
          </cell>
          <cell r="M1047">
            <v>7500</v>
          </cell>
          <cell r="N1047">
            <v>45279</v>
          </cell>
          <cell r="O1047">
            <v>1</v>
          </cell>
          <cell r="P1047">
            <v>13</v>
          </cell>
          <cell r="Q1047">
            <v>1</v>
          </cell>
          <cell r="R1047">
            <v>2</v>
          </cell>
          <cell r="S1047">
            <v>50</v>
          </cell>
          <cell r="T1047">
            <v>17.032967032967033</v>
          </cell>
          <cell r="U1047">
            <v>1053</v>
          </cell>
          <cell r="V1047">
            <v>221.42857142857142</v>
          </cell>
          <cell r="W1047">
            <v>43</v>
          </cell>
          <cell r="X1047">
            <v>528</v>
          </cell>
          <cell r="Y1047">
            <v>18</v>
          </cell>
          <cell r="Z1047">
            <v>18</v>
          </cell>
          <cell r="AA1047" t="str">
            <v>9311100.png</v>
          </cell>
          <cell r="AB1047">
            <v>2</v>
          </cell>
          <cell r="AC1047">
            <v>5307</v>
          </cell>
          <cell r="AD1047">
            <v>104.93076161223694</v>
          </cell>
        </row>
        <row r="1048">
          <cell r="A1048">
            <v>9311126</v>
          </cell>
          <cell r="B1048" t="str">
            <v>激光轰击</v>
          </cell>
          <cell r="C1048" t="str">
            <v>激光轰击</v>
          </cell>
          <cell r="D1048">
            <v>3</v>
          </cell>
          <cell r="E1048">
            <v>43</v>
          </cell>
          <cell r="F1048" t="str">
            <v>第26级，共造成279%点伤害</v>
          </cell>
          <cell r="G1048">
            <v>1</v>
          </cell>
          <cell r="H1048">
            <v>1</v>
          </cell>
          <cell r="I1048">
            <v>26</v>
          </cell>
          <cell r="J1048">
            <v>1</v>
          </cell>
          <cell r="K1048">
            <v>21.46153846153846</v>
          </cell>
          <cell r="L1048">
            <v>0</v>
          </cell>
          <cell r="M1048">
            <v>7400</v>
          </cell>
          <cell r="N1048">
            <v>53682</v>
          </cell>
          <cell r="O1048">
            <v>1</v>
          </cell>
          <cell r="P1048">
            <v>13</v>
          </cell>
          <cell r="Q1048">
            <v>1</v>
          </cell>
          <cell r="R1048">
            <v>2</v>
          </cell>
          <cell r="S1048">
            <v>50</v>
          </cell>
          <cell r="T1048">
            <v>17.032967032967033</v>
          </cell>
          <cell r="U1048">
            <v>1167</v>
          </cell>
          <cell r="V1048">
            <v>221.42857142857142</v>
          </cell>
          <cell r="W1048">
            <v>46</v>
          </cell>
          <cell r="X1048">
            <v>574</v>
          </cell>
          <cell r="Y1048">
            <v>18</v>
          </cell>
          <cell r="Z1048">
            <v>19</v>
          </cell>
          <cell r="AA1048" t="str">
            <v>9311100.png</v>
          </cell>
          <cell r="AB1048">
            <v>2</v>
          </cell>
          <cell r="AC1048">
            <v>5307</v>
          </cell>
          <cell r="AD1048">
            <v>120.95858083958683</v>
          </cell>
        </row>
        <row r="1049">
          <cell r="A1049">
            <v>9311127</v>
          </cell>
          <cell r="B1049" t="str">
            <v>激光轰击</v>
          </cell>
          <cell r="C1049" t="str">
            <v>激光轰击</v>
          </cell>
          <cell r="D1049">
            <v>3</v>
          </cell>
          <cell r="E1049">
            <v>44</v>
          </cell>
          <cell r="F1049" t="str">
            <v>第27级，共造成281.2%点伤害</v>
          </cell>
          <cell r="G1049">
            <v>1</v>
          </cell>
          <cell r="H1049">
            <v>1</v>
          </cell>
          <cell r="I1049">
            <v>27</v>
          </cell>
          <cell r="J1049">
            <v>1</v>
          </cell>
          <cell r="K1049">
            <v>21.631868131868131</v>
          </cell>
          <cell r="L1049">
            <v>0</v>
          </cell>
          <cell r="M1049">
            <v>7300</v>
          </cell>
          <cell r="N1049">
            <v>60074</v>
          </cell>
          <cell r="O1049">
            <v>1</v>
          </cell>
          <cell r="P1049">
            <v>13</v>
          </cell>
          <cell r="Q1049">
            <v>1</v>
          </cell>
          <cell r="R1049">
            <v>2</v>
          </cell>
          <cell r="S1049">
            <v>50</v>
          </cell>
          <cell r="T1049">
            <v>17.032967032967033</v>
          </cell>
          <cell r="U1049">
            <v>1226</v>
          </cell>
          <cell r="V1049">
            <v>221.42857142857142</v>
          </cell>
          <cell r="W1049">
            <v>49</v>
          </cell>
          <cell r="X1049">
            <v>623</v>
          </cell>
          <cell r="Y1049">
            <v>18</v>
          </cell>
          <cell r="Z1049">
            <v>20</v>
          </cell>
          <cell r="AA1049" t="str">
            <v>9311100.png</v>
          </cell>
          <cell r="AB1049">
            <v>2</v>
          </cell>
          <cell r="AC1049">
            <v>5307</v>
          </cell>
          <cell r="AD1049">
            <v>139.41325836536103</v>
          </cell>
        </row>
        <row r="1050">
          <cell r="A1050">
            <v>9311128</v>
          </cell>
          <cell r="B1050" t="str">
            <v>激光轰击</v>
          </cell>
          <cell r="C1050" t="str">
            <v>激光轰击</v>
          </cell>
          <cell r="D1050">
            <v>3</v>
          </cell>
          <cell r="E1050">
            <v>46</v>
          </cell>
          <cell r="F1050" t="str">
            <v>第28级，共造成283.4%点伤害</v>
          </cell>
          <cell r="G1050">
            <v>1</v>
          </cell>
          <cell r="H1050">
            <v>1</v>
          </cell>
          <cell r="I1050">
            <v>28</v>
          </cell>
          <cell r="J1050">
            <v>1</v>
          </cell>
          <cell r="K1050">
            <v>21.802197802197803</v>
          </cell>
          <cell r="L1050">
            <v>0</v>
          </cell>
          <cell r="M1050">
            <v>7200</v>
          </cell>
          <cell r="N1050">
            <v>70148</v>
          </cell>
          <cell r="O1050">
            <v>1</v>
          </cell>
          <cell r="P1050">
            <v>13</v>
          </cell>
          <cell r="Q1050">
            <v>1</v>
          </cell>
          <cell r="R1050">
            <v>2</v>
          </cell>
          <cell r="S1050">
            <v>50</v>
          </cell>
          <cell r="T1050">
            <v>17.032967032967033</v>
          </cell>
          <cell r="U1050">
            <v>1349</v>
          </cell>
          <cell r="V1050">
            <v>221.42857142857142</v>
          </cell>
          <cell r="W1050">
            <v>52</v>
          </cell>
          <cell r="X1050">
            <v>675</v>
          </cell>
          <cell r="Y1050">
            <v>18</v>
          </cell>
          <cell r="Z1050">
            <v>21</v>
          </cell>
          <cell r="AA1050" t="str">
            <v>9311100.png</v>
          </cell>
          <cell r="AB1050">
            <v>2</v>
          </cell>
          <cell r="AC1050">
            <v>5307</v>
          </cell>
          <cell r="AD1050">
            <v>160.65957882933509</v>
          </cell>
        </row>
        <row r="1051">
          <cell r="A1051">
            <v>9311129</v>
          </cell>
          <cell r="B1051" t="str">
            <v>激光轰击</v>
          </cell>
          <cell r="C1051" t="str">
            <v>激光轰击</v>
          </cell>
          <cell r="D1051">
            <v>3</v>
          </cell>
          <cell r="E1051">
            <v>47</v>
          </cell>
          <cell r="F1051" t="str">
            <v>第29级，共造成285.6%点伤害</v>
          </cell>
          <cell r="G1051">
            <v>1</v>
          </cell>
          <cell r="H1051">
            <v>1</v>
          </cell>
          <cell r="I1051">
            <v>29</v>
          </cell>
          <cell r="J1051">
            <v>1</v>
          </cell>
          <cell r="K1051">
            <v>21.972527472527474</v>
          </cell>
          <cell r="L1051">
            <v>0</v>
          </cell>
          <cell r="M1051">
            <v>7100</v>
          </cell>
          <cell r="N1051">
            <v>79072</v>
          </cell>
          <cell r="O1051">
            <v>1</v>
          </cell>
          <cell r="P1051">
            <v>13</v>
          </cell>
          <cell r="Q1051">
            <v>1</v>
          </cell>
          <cell r="R1051">
            <v>2</v>
          </cell>
          <cell r="S1051">
            <v>50</v>
          </cell>
          <cell r="T1051">
            <v>17.032967032967033</v>
          </cell>
          <cell r="U1051">
            <v>1412</v>
          </cell>
          <cell r="V1051">
            <v>221.42857142857142</v>
          </cell>
          <cell r="W1051">
            <v>56</v>
          </cell>
          <cell r="X1051">
            <v>731</v>
          </cell>
          <cell r="Y1051">
            <v>18</v>
          </cell>
          <cell r="Z1051">
            <v>23</v>
          </cell>
          <cell r="AA1051" t="str">
            <v>9311100.png</v>
          </cell>
          <cell r="AB1051">
            <v>2</v>
          </cell>
          <cell r="AC1051">
            <v>5307</v>
          </cell>
          <cell r="AD1051">
            <v>185.11681885593424</v>
          </cell>
        </row>
        <row r="1052">
          <cell r="A1052">
            <v>9311130</v>
          </cell>
          <cell r="B1052" t="str">
            <v>激光轰击</v>
          </cell>
          <cell r="C1052" t="str">
            <v>激光轰击</v>
          </cell>
          <cell r="D1052">
            <v>3</v>
          </cell>
          <cell r="E1052">
            <v>49</v>
          </cell>
          <cell r="F1052" t="str">
            <v>第30级，共造成287.9%点伤害</v>
          </cell>
          <cell r="G1052">
            <v>1</v>
          </cell>
          <cell r="H1052">
            <v>1</v>
          </cell>
          <cell r="I1052">
            <v>30</v>
          </cell>
          <cell r="J1052">
            <v>1</v>
          </cell>
          <cell r="K1052">
            <v>22.142857142857142</v>
          </cell>
          <cell r="L1052">
            <v>0</v>
          </cell>
          <cell r="M1052">
            <v>7000</v>
          </cell>
          <cell r="N1052">
            <v>92580</v>
          </cell>
          <cell r="O1052">
            <v>1</v>
          </cell>
          <cell r="P1052">
            <v>13</v>
          </cell>
          <cell r="Q1052">
            <v>1</v>
          </cell>
          <cell r="R1052">
            <v>2</v>
          </cell>
          <cell r="S1052">
            <v>50</v>
          </cell>
          <cell r="T1052">
            <v>17.032967032967033</v>
          </cell>
          <cell r="U1052">
            <v>1543</v>
          </cell>
          <cell r="V1052">
            <v>221.42857142857142</v>
          </cell>
          <cell r="W1052">
            <v>60</v>
          </cell>
          <cell r="X1052">
            <v>791</v>
          </cell>
          <cell r="Y1052">
            <v>18</v>
          </cell>
          <cell r="Z1052">
            <v>24</v>
          </cell>
          <cell r="AA1052" t="str">
            <v>9311100.png</v>
          </cell>
          <cell r="AB1052">
            <v>2</v>
          </cell>
          <cell r="AC1052">
            <v>5307</v>
          </cell>
          <cell r="AD1052">
            <v>213.26684383886067</v>
          </cell>
        </row>
        <row r="1053">
          <cell r="A1053">
            <v>9311131</v>
          </cell>
          <cell r="B1053" t="str">
            <v>激光轰击</v>
          </cell>
          <cell r="C1053" t="str">
            <v>激光轰击</v>
          </cell>
          <cell r="D1053">
            <v>3</v>
          </cell>
          <cell r="E1053">
            <v>50</v>
          </cell>
          <cell r="F1053" t="str">
            <v>第31级，共造成290.1%点伤害</v>
          </cell>
          <cell r="G1053">
            <v>1</v>
          </cell>
          <cell r="H1053">
            <v>1</v>
          </cell>
          <cell r="I1053">
            <v>31</v>
          </cell>
          <cell r="J1053">
            <v>1</v>
          </cell>
          <cell r="K1053">
            <v>22.313186813186814</v>
          </cell>
          <cell r="L1053">
            <v>0</v>
          </cell>
          <cell r="M1053">
            <v>6900</v>
          </cell>
          <cell r="N1053">
            <v>103040</v>
          </cell>
          <cell r="O1053">
            <v>1</v>
          </cell>
          <cell r="P1053">
            <v>13</v>
          </cell>
          <cell r="Q1053">
            <v>1</v>
          </cell>
          <cell r="R1053">
            <v>2</v>
          </cell>
          <cell r="S1053">
            <v>50</v>
          </cell>
          <cell r="T1053">
            <v>17.032967032967033</v>
          </cell>
          <cell r="U1053">
            <v>1610</v>
          </cell>
          <cell r="V1053">
            <v>221.42857142857142</v>
          </cell>
          <cell r="W1053">
            <v>64</v>
          </cell>
          <cell r="X1053">
            <v>855</v>
          </cell>
          <cell r="Y1053">
            <v>18</v>
          </cell>
          <cell r="Z1053">
            <v>26</v>
          </cell>
          <cell r="AA1053" t="str">
            <v>9311100.png</v>
          </cell>
          <cell r="AB1053">
            <v>2</v>
          </cell>
          <cell r="AC1053">
            <v>5307</v>
          </cell>
          <cell r="AD1053">
            <v>245.66340224165486</v>
          </cell>
        </row>
        <row r="1054">
          <cell r="A1054">
            <v>9311132</v>
          </cell>
          <cell r="B1054" t="str">
            <v>激光轰击</v>
          </cell>
          <cell r="C1054" t="str">
            <v>激光轰击</v>
          </cell>
          <cell r="D1054">
            <v>3</v>
          </cell>
          <cell r="E1054">
            <v>52</v>
          </cell>
          <cell r="F1054" t="str">
            <v>第32级，共造成292.3%点伤害</v>
          </cell>
          <cell r="G1054">
            <v>1</v>
          </cell>
          <cell r="H1054">
            <v>1</v>
          </cell>
          <cell r="I1054">
            <v>32</v>
          </cell>
          <cell r="J1054">
            <v>1</v>
          </cell>
          <cell r="K1054">
            <v>22.483516483516482</v>
          </cell>
          <cell r="L1054">
            <v>0</v>
          </cell>
          <cell r="M1054">
            <v>6800</v>
          </cell>
          <cell r="N1054">
            <v>120681</v>
          </cell>
          <cell r="O1054">
            <v>1</v>
          </cell>
          <cell r="P1054">
            <v>13</v>
          </cell>
          <cell r="Q1054">
            <v>1</v>
          </cell>
          <cell r="R1054">
            <v>2</v>
          </cell>
          <cell r="S1054">
            <v>50</v>
          </cell>
          <cell r="T1054">
            <v>17.032967032967033</v>
          </cell>
          <cell r="U1054">
            <v>1749</v>
          </cell>
          <cell r="V1054">
            <v>221.42857142857142</v>
          </cell>
          <cell r="W1054">
            <v>69</v>
          </cell>
          <cell r="X1054">
            <v>924</v>
          </cell>
          <cell r="Y1054">
            <v>18</v>
          </cell>
          <cell r="Z1054">
            <v>28</v>
          </cell>
          <cell r="AA1054" t="str">
            <v>9311100.png</v>
          </cell>
          <cell r="AB1054">
            <v>2</v>
          </cell>
          <cell r="AC1054">
            <v>5307</v>
          </cell>
          <cell r="AD1054">
            <v>282.9427938095439</v>
          </cell>
        </row>
        <row r="1055">
          <cell r="A1055">
            <v>9311133</v>
          </cell>
          <cell r="B1055" t="str">
            <v>激光轰击</v>
          </cell>
          <cell r="C1055" t="str">
            <v>激光轰击</v>
          </cell>
          <cell r="D1055">
            <v>3</v>
          </cell>
          <cell r="E1055">
            <v>53</v>
          </cell>
          <cell r="F1055" t="str">
            <v>第33级，共造成294.5%点伤害</v>
          </cell>
          <cell r="G1055">
            <v>1</v>
          </cell>
          <cell r="H1055">
            <v>1</v>
          </cell>
          <cell r="I1055">
            <v>33</v>
          </cell>
          <cell r="J1055">
            <v>1</v>
          </cell>
          <cell r="K1055">
            <v>22.653846153846153</v>
          </cell>
          <cell r="L1055">
            <v>0</v>
          </cell>
          <cell r="M1055">
            <v>6700</v>
          </cell>
          <cell r="N1055">
            <v>134680</v>
          </cell>
          <cell r="O1055">
            <v>1</v>
          </cell>
          <cell r="P1055">
            <v>13</v>
          </cell>
          <cell r="Q1055">
            <v>1</v>
          </cell>
          <cell r="R1055">
            <v>2</v>
          </cell>
          <cell r="S1055">
            <v>50</v>
          </cell>
          <cell r="T1055">
            <v>17.032967032967033</v>
          </cell>
          <cell r="U1055">
            <v>1820</v>
          </cell>
          <cell r="V1055">
            <v>221.42857142857142</v>
          </cell>
          <cell r="W1055">
            <v>74</v>
          </cell>
          <cell r="X1055">
            <v>998</v>
          </cell>
          <cell r="Y1055">
            <v>18</v>
          </cell>
          <cell r="Z1055">
            <v>30</v>
          </cell>
          <cell r="AA1055" t="str">
            <v>9311100.png</v>
          </cell>
          <cell r="AB1055">
            <v>2</v>
          </cell>
          <cell r="AC1055">
            <v>5307</v>
          </cell>
          <cell r="AD1055">
            <v>325.83611397811683</v>
          </cell>
        </row>
        <row r="1056">
          <cell r="A1056">
            <v>9311134</v>
          </cell>
          <cell r="B1056" t="str">
            <v>激光轰击</v>
          </cell>
          <cell r="C1056" t="str">
            <v>激光轰击</v>
          </cell>
          <cell r="D1056">
            <v>3</v>
          </cell>
          <cell r="E1056">
            <v>55</v>
          </cell>
          <cell r="F1056" t="str">
            <v>第34级，共造成296.7%点伤害</v>
          </cell>
          <cell r="G1056">
            <v>1</v>
          </cell>
          <cell r="H1056">
            <v>1</v>
          </cell>
          <cell r="I1056">
            <v>34</v>
          </cell>
          <cell r="J1056">
            <v>1</v>
          </cell>
          <cell r="K1056">
            <v>22.824175824175825</v>
          </cell>
          <cell r="L1056">
            <v>0</v>
          </cell>
          <cell r="M1056">
            <v>6600</v>
          </cell>
          <cell r="N1056">
            <v>155393</v>
          </cell>
          <cell r="O1056">
            <v>1</v>
          </cell>
          <cell r="P1056">
            <v>13</v>
          </cell>
          <cell r="Q1056">
            <v>1</v>
          </cell>
          <cell r="R1056">
            <v>2</v>
          </cell>
          <cell r="S1056">
            <v>50</v>
          </cell>
          <cell r="T1056">
            <v>17.032967032967033</v>
          </cell>
          <cell r="U1056">
            <v>1967</v>
          </cell>
          <cell r="V1056">
            <v>221.42857142857142</v>
          </cell>
          <cell r="W1056">
            <v>79</v>
          </cell>
          <cell r="X1056">
            <v>1077</v>
          </cell>
          <cell r="Y1056">
            <v>18</v>
          </cell>
          <cell r="Z1056">
            <v>32</v>
          </cell>
          <cell r="AA1056" t="str">
            <v>9311100.png</v>
          </cell>
          <cell r="AB1056">
            <v>2</v>
          </cell>
          <cell r="AC1056">
            <v>5307</v>
          </cell>
          <cell r="AD1056">
            <v>375.18330644242917</v>
          </cell>
        </row>
        <row r="1057">
          <cell r="A1057">
            <v>9311135</v>
          </cell>
          <cell r="B1057" t="str">
            <v>激光轰击</v>
          </cell>
          <cell r="C1057" t="str">
            <v>激光轰击</v>
          </cell>
          <cell r="D1057">
            <v>3</v>
          </cell>
          <cell r="E1057">
            <v>57</v>
          </cell>
          <cell r="F1057" t="str">
            <v>第35级，共造成298.9%点伤害</v>
          </cell>
          <cell r="G1057">
            <v>1</v>
          </cell>
          <cell r="H1057">
            <v>1</v>
          </cell>
          <cell r="I1057">
            <v>35</v>
          </cell>
          <cell r="J1057">
            <v>1</v>
          </cell>
          <cell r="K1057">
            <v>22.994505494505496</v>
          </cell>
          <cell r="L1057">
            <v>0</v>
          </cell>
          <cell r="M1057">
            <v>6500</v>
          </cell>
          <cell r="N1057">
            <v>177996</v>
          </cell>
          <cell r="O1057">
            <v>1</v>
          </cell>
          <cell r="P1057">
            <v>13</v>
          </cell>
          <cell r="Q1057">
            <v>1</v>
          </cell>
          <cell r="R1057">
            <v>2</v>
          </cell>
          <cell r="S1057">
            <v>50</v>
          </cell>
          <cell r="T1057">
            <v>17.032967032967033</v>
          </cell>
          <cell r="U1057">
            <v>2119</v>
          </cell>
          <cell r="V1057">
            <v>221.42857142857142</v>
          </cell>
          <cell r="W1057">
            <v>84</v>
          </cell>
          <cell r="X1057">
            <v>1161</v>
          </cell>
          <cell r="Y1057">
            <v>18</v>
          </cell>
          <cell r="Z1057">
            <v>34</v>
          </cell>
          <cell r="AA1057" t="str">
            <v>9311100.png</v>
          </cell>
          <cell r="AB1057">
            <v>2</v>
          </cell>
          <cell r="AC1057">
            <v>5307</v>
          </cell>
          <cell r="AD1057">
            <v>431.94928986869928</v>
          </cell>
        </row>
        <row r="1058">
          <cell r="A1058">
            <v>9311136</v>
          </cell>
          <cell r="B1058" t="str">
            <v>激光轰击</v>
          </cell>
          <cell r="C1058" t="str">
            <v>激光轰击</v>
          </cell>
          <cell r="D1058">
            <v>3</v>
          </cell>
          <cell r="E1058">
            <v>58</v>
          </cell>
          <cell r="F1058" t="str">
            <v>第36级，共造成301.1%点伤害</v>
          </cell>
          <cell r="G1058">
            <v>1</v>
          </cell>
          <cell r="H1058">
            <v>1</v>
          </cell>
          <cell r="I1058">
            <v>36</v>
          </cell>
          <cell r="J1058">
            <v>1</v>
          </cell>
          <cell r="K1058">
            <v>23.164835164835164</v>
          </cell>
          <cell r="L1058">
            <v>0</v>
          </cell>
          <cell r="M1058">
            <v>6400</v>
          </cell>
          <cell r="N1058">
            <v>197820</v>
          </cell>
          <cell r="O1058">
            <v>1</v>
          </cell>
          <cell r="P1058">
            <v>13</v>
          </cell>
          <cell r="Q1058">
            <v>1</v>
          </cell>
          <cell r="R1058">
            <v>2</v>
          </cell>
          <cell r="S1058">
            <v>50</v>
          </cell>
          <cell r="T1058">
            <v>17.032967032967033</v>
          </cell>
          <cell r="U1058">
            <v>2198</v>
          </cell>
          <cell r="V1058">
            <v>221.42857142857142</v>
          </cell>
          <cell r="W1058">
            <v>90</v>
          </cell>
          <cell r="X1058">
            <v>1251</v>
          </cell>
          <cell r="Y1058">
            <v>18</v>
          </cell>
          <cell r="Z1058">
            <v>36</v>
          </cell>
          <cell r="AA1058" t="str">
            <v>9311100.png</v>
          </cell>
          <cell r="AB1058">
            <v>2</v>
          </cell>
          <cell r="AC1058">
            <v>5307</v>
          </cell>
          <cell r="AD1058">
            <v>497.24246372282033</v>
          </cell>
        </row>
        <row r="1059">
          <cell r="A1059">
            <v>9311137</v>
          </cell>
          <cell r="B1059" t="str">
            <v>激光轰击</v>
          </cell>
          <cell r="C1059" t="str">
            <v>激光轰击</v>
          </cell>
          <cell r="D1059">
            <v>3</v>
          </cell>
          <cell r="E1059">
            <v>60</v>
          </cell>
          <cell r="F1059" t="str">
            <v>第37级，共造成303.4%点伤害</v>
          </cell>
          <cell r="G1059">
            <v>1</v>
          </cell>
          <cell r="H1059">
            <v>1</v>
          </cell>
          <cell r="I1059">
            <v>37</v>
          </cell>
          <cell r="J1059">
            <v>1</v>
          </cell>
          <cell r="K1059">
            <v>23.335164835164836</v>
          </cell>
          <cell r="L1059">
            <v>0</v>
          </cell>
          <cell r="M1059">
            <v>6300</v>
          </cell>
          <cell r="N1059">
            <v>226368</v>
          </cell>
          <cell r="O1059">
            <v>1</v>
          </cell>
          <cell r="P1059">
            <v>13</v>
          </cell>
          <cell r="Q1059">
            <v>1</v>
          </cell>
          <cell r="R1059">
            <v>2</v>
          </cell>
          <cell r="S1059">
            <v>50</v>
          </cell>
          <cell r="T1059">
            <v>17.032967032967033</v>
          </cell>
          <cell r="U1059">
            <v>2358</v>
          </cell>
          <cell r="V1059">
            <v>221.42857142857142</v>
          </cell>
          <cell r="W1059">
            <v>96</v>
          </cell>
          <cell r="X1059">
            <v>1347</v>
          </cell>
          <cell r="Y1059">
            <v>18</v>
          </cell>
          <cell r="Z1059">
            <v>39</v>
          </cell>
          <cell r="AA1059" t="str">
            <v>9311100.png</v>
          </cell>
          <cell r="AB1059">
            <v>2</v>
          </cell>
          <cell r="AC1059">
            <v>5307</v>
          </cell>
          <cell r="AD1059">
            <v>572.33594288057861</v>
          </cell>
        </row>
        <row r="1060">
          <cell r="A1060">
            <v>9311138</v>
          </cell>
          <cell r="B1060" t="str">
            <v>激光轰击</v>
          </cell>
          <cell r="C1060" t="str">
            <v>激光轰击</v>
          </cell>
          <cell r="D1060">
            <v>3</v>
          </cell>
          <cell r="E1060">
            <v>61</v>
          </cell>
          <cell r="F1060" t="str">
            <v>第38级，共造成305.6%点伤害</v>
          </cell>
          <cell r="G1060">
            <v>1</v>
          </cell>
          <cell r="H1060">
            <v>1</v>
          </cell>
          <cell r="I1060">
            <v>38</v>
          </cell>
          <cell r="J1060">
            <v>1</v>
          </cell>
          <cell r="K1060">
            <v>23.505494505494504</v>
          </cell>
          <cell r="L1060">
            <v>0</v>
          </cell>
          <cell r="M1060">
            <v>6200</v>
          </cell>
          <cell r="N1060">
            <v>251320</v>
          </cell>
          <cell r="O1060">
            <v>1</v>
          </cell>
          <cell r="P1060">
            <v>13</v>
          </cell>
          <cell r="Q1060">
            <v>1</v>
          </cell>
          <cell r="R1060">
            <v>2</v>
          </cell>
          <cell r="S1060">
            <v>50</v>
          </cell>
          <cell r="T1060">
            <v>17.032967032967033</v>
          </cell>
          <cell r="U1060">
            <v>2440</v>
          </cell>
          <cell r="V1060">
            <v>221.42857142857142</v>
          </cell>
          <cell r="W1060">
            <v>103</v>
          </cell>
          <cell r="X1060">
            <v>1450</v>
          </cell>
          <cell r="Y1060">
            <v>18</v>
          </cell>
          <cell r="Z1060">
            <v>42</v>
          </cell>
          <cell r="AA1060" t="str">
            <v>9311100.png</v>
          </cell>
          <cell r="AB1060">
            <v>2</v>
          </cell>
          <cell r="AC1060">
            <v>5307</v>
          </cell>
          <cell r="AD1060">
            <v>658.69192190429351</v>
          </cell>
        </row>
        <row r="1061">
          <cell r="A1061">
            <v>9311139</v>
          </cell>
          <cell r="B1061" t="str">
            <v>激光轰击</v>
          </cell>
          <cell r="C1061" t="str">
            <v>激光轰击</v>
          </cell>
          <cell r="D1061">
            <v>3</v>
          </cell>
          <cell r="E1061">
            <v>63</v>
          </cell>
          <cell r="F1061" t="str">
            <v>第39级，共造成307.8%点伤害</v>
          </cell>
          <cell r="G1061">
            <v>1</v>
          </cell>
          <cell r="H1061">
            <v>1</v>
          </cell>
          <cell r="I1061">
            <v>39</v>
          </cell>
          <cell r="J1061">
            <v>1</v>
          </cell>
          <cell r="K1061">
            <v>23.675824175824175</v>
          </cell>
          <cell r="L1061">
            <v>0</v>
          </cell>
          <cell r="M1061">
            <v>6100</v>
          </cell>
          <cell r="N1061">
            <v>286990</v>
          </cell>
          <cell r="O1061">
            <v>1</v>
          </cell>
          <cell r="P1061">
            <v>13</v>
          </cell>
          <cell r="Q1061">
            <v>1</v>
          </cell>
          <cell r="R1061">
            <v>2</v>
          </cell>
          <cell r="S1061">
            <v>50</v>
          </cell>
          <cell r="T1061">
            <v>17.032967032967033</v>
          </cell>
          <cell r="U1061">
            <v>2609</v>
          </cell>
          <cell r="V1061">
            <v>221.42857142857142</v>
          </cell>
          <cell r="W1061">
            <v>110</v>
          </cell>
          <cell r="X1061">
            <v>1560</v>
          </cell>
          <cell r="Y1061">
            <v>18</v>
          </cell>
          <cell r="Z1061">
            <v>44</v>
          </cell>
          <cell r="AA1061" t="str">
            <v>9311100.png</v>
          </cell>
          <cell r="AB1061">
            <v>2</v>
          </cell>
          <cell r="AC1061">
            <v>5307</v>
          </cell>
          <cell r="AD1061">
            <v>757.98962857090191</v>
          </cell>
        </row>
        <row r="1062">
          <cell r="A1062">
            <v>9311140</v>
          </cell>
          <cell r="B1062" t="str">
            <v>激光轰击</v>
          </cell>
          <cell r="C1062" t="str">
            <v>激光轰击</v>
          </cell>
          <cell r="D1062">
            <v>3</v>
          </cell>
          <cell r="E1062">
            <v>64</v>
          </cell>
          <cell r="F1062" t="str">
            <v>第40级，共造成310%点伤害</v>
          </cell>
          <cell r="G1062">
            <v>1</v>
          </cell>
          <cell r="H1062">
            <v>1</v>
          </cell>
          <cell r="I1062">
            <v>40</v>
          </cell>
          <cell r="J1062">
            <v>1</v>
          </cell>
          <cell r="K1062">
            <v>23.846153846153847</v>
          </cell>
          <cell r="L1062">
            <v>0</v>
          </cell>
          <cell r="M1062">
            <v>6000</v>
          </cell>
          <cell r="N1062">
            <v>318010</v>
          </cell>
          <cell r="O1062">
            <v>1</v>
          </cell>
          <cell r="P1062">
            <v>13</v>
          </cell>
          <cell r="Q1062">
            <v>1</v>
          </cell>
          <cell r="R1062">
            <v>2</v>
          </cell>
          <cell r="S1062">
            <v>50</v>
          </cell>
          <cell r="T1062">
            <v>17.032967032967033</v>
          </cell>
          <cell r="U1062">
            <v>2695</v>
          </cell>
          <cell r="V1062">
            <v>221.42857142857142</v>
          </cell>
          <cell r="W1062">
            <v>118</v>
          </cell>
          <cell r="X1062">
            <v>1678</v>
          </cell>
          <cell r="Y1062">
            <v>18</v>
          </cell>
          <cell r="Z1062">
            <v>48</v>
          </cell>
          <cell r="AA1062" t="str">
            <v>9311100.png</v>
          </cell>
          <cell r="AB1062">
            <v>2</v>
          </cell>
          <cell r="AC1062">
            <v>5307</v>
          </cell>
          <cell r="AD1062">
            <v>872.15739350679473</v>
          </cell>
        </row>
        <row r="1063">
          <cell r="A1063">
            <v>9311141</v>
          </cell>
          <cell r="B1063" t="str">
            <v>激光轰击</v>
          </cell>
          <cell r="C1063" t="str">
            <v>激光轰击</v>
          </cell>
          <cell r="D1063">
            <v>3</v>
          </cell>
          <cell r="E1063">
            <v>66</v>
          </cell>
          <cell r="F1063" t="str">
            <v>第41级，共造成312.2%点伤害</v>
          </cell>
          <cell r="G1063">
            <v>1</v>
          </cell>
          <cell r="H1063">
            <v>1</v>
          </cell>
          <cell r="I1063">
            <v>41</v>
          </cell>
          <cell r="J1063">
            <v>1</v>
          </cell>
          <cell r="K1063">
            <v>24.016483516483518</v>
          </cell>
          <cell r="L1063">
            <v>0</v>
          </cell>
          <cell r="M1063">
            <v>5900</v>
          </cell>
          <cell r="N1063">
            <v>361872</v>
          </cell>
          <cell r="O1063">
            <v>1</v>
          </cell>
          <cell r="P1063">
            <v>13</v>
          </cell>
          <cell r="Q1063">
            <v>1</v>
          </cell>
          <cell r="R1063">
            <v>2</v>
          </cell>
          <cell r="S1063">
            <v>50</v>
          </cell>
          <cell r="T1063">
            <v>17.032967032967033</v>
          </cell>
          <cell r="U1063">
            <v>2872</v>
          </cell>
          <cell r="V1063">
            <v>221.42857142857142</v>
          </cell>
          <cell r="W1063">
            <v>126</v>
          </cell>
          <cell r="X1063">
            <v>1804</v>
          </cell>
          <cell r="Y1063">
            <v>18</v>
          </cell>
          <cell r="Z1063">
            <v>51</v>
          </cell>
          <cell r="AA1063" t="str">
            <v>9311100.png</v>
          </cell>
          <cell r="AB1063">
            <v>2</v>
          </cell>
          <cell r="AC1063">
            <v>5307</v>
          </cell>
          <cell r="AD1063">
            <v>1003.4094398729446</v>
          </cell>
        </row>
        <row r="1064">
          <cell r="A1064">
            <v>9311142</v>
          </cell>
          <cell r="B1064" t="str">
            <v>激光轰击</v>
          </cell>
          <cell r="C1064" t="str">
            <v>激光轰击</v>
          </cell>
          <cell r="D1064">
            <v>3</v>
          </cell>
          <cell r="E1064">
            <v>68</v>
          </cell>
          <cell r="F1064" t="str">
            <v>第42级，共造成314.4%点伤害</v>
          </cell>
          <cell r="G1064">
            <v>1</v>
          </cell>
          <cell r="H1064">
            <v>1</v>
          </cell>
          <cell r="I1064">
            <v>42</v>
          </cell>
          <cell r="J1064">
            <v>1</v>
          </cell>
          <cell r="K1064">
            <v>24.186813186813186</v>
          </cell>
          <cell r="L1064">
            <v>0</v>
          </cell>
          <cell r="M1064">
            <v>5800</v>
          </cell>
          <cell r="N1064">
            <v>412290</v>
          </cell>
          <cell r="O1064">
            <v>1</v>
          </cell>
          <cell r="P1064">
            <v>13</v>
          </cell>
          <cell r="Q1064">
            <v>1</v>
          </cell>
          <cell r="R1064">
            <v>2</v>
          </cell>
          <cell r="S1064">
            <v>50</v>
          </cell>
          <cell r="T1064">
            <v>17.032967032967033</v>
          </cell>
          <cell r="U1064">
            <v>3054</v>
          </cell>
          <cell r="V1064">
            <v>221.42857142857142</v>
          </cell>
          <cell r="W1064">
            <v>135</v>
          </cell>
          <cell r="X1064">
            <v>1939</v>
          </cell>
          <cell r="Y1064">
            <v>18</v>
          </cell>
          <cell r="Z1064">
            <v>54</v>
          </cell>
          <cell r="AA1064" t="str">
            <v>9311100.png</v>
          </cell>
          <cell r="AB1064">
            <v>2</v>
          </cell>
          <cell r="AC1064">
            <v>5307</v>
          </cell>
          <cell r="AD1064">
            <v>1154.2880853791578</v>
          </cell>
        </row>
        <row r="1065">
          <cell r="A1065">
            <v>9311143</v>
          </cell>
          <cell r="B1065" t="str">
            <v>激光轰击</v>
          </cell>
          <cell r="C1065" t="str">
            <v>激光轰击</v>
          </cell>
          <cell r="D1065">
            <v>3</v>
          </cell>
          <cell r="E1065">
            <v>69</v>
          </cell>
          <cell r="F1065" t="str">
            <v>第43级，共造成316.6%点伤害</v>
          </cell>
          <cell r="G1065">
            <v>1</v>
          </cell>
          <cell r="H1065">
            <v>1</v>
          </cell>
          <cell r="I1065">
            <v>43</v>
          </cell>
          <cell r="J1065">
            <v>1</v>
          </cell>
          <cell r="K1065">
            <v>24.357142857142858</v>
          </cell>
          <cell r="L1065">
            <v>0</v>
          </cell>
          <cell r="M1065">
            <v>5700</v>
          </cell>
          <cell r="N1065">
            <v>456315</v>
          </cell>
          <cell r="O1065">
            <v>1</v>
          </cell>
          <cell r="P1065">
            <v>13</v>
          </cell>
          <cell r="Q1065">
            <v>1</v>
          </cell>
          <cell r="R1065">
            <v>2</v>
          </cell>
          <cell r="S1065">
            <v>50</v>
          </cell>
          <cell r="T1065">
            <v>17.032967032967033</v>
          </cell>
          <cell r="U1065">
            <v>3147</v>
          </cell>
          <cell r="V1065">
            <v>221.42857142857142</v>
          </cell>
          <cell r="W1065">
            <v>145</v>
          </cell>
          <cell r="X1065">
            <v>2084</v>
          </cell>
          <cell r="Y1065">
            <v>18</v>
          </cell>
          <cell r="Z1065">
            <v>58</v>
          </cell>
          <cell r="AA1065" t="str">
            <v>9311100.png</v>
          </cell>
          <cell r="AB1065">
            <v>2</v>
          </cell>
          <cell r="AC1065">
            <v>5307</v>
          </cell>
          <cell r="AD1065">
            <v>1327.7121501252736</v>
          </cell>
        </row>
        <row r="1066">
          <cell r="A1066">
            <v>9311144</v>
          </cell>
          <cell r="B1066" t="str">
            <v>激光轰击</v>
          </cell>
          <cell r="C1066" t="str">
            <v>激光轰击</v>
          </cell>
          <cell r="D1066">
            <v>3</v>
          </cell>
          <cell r="E1066">
            <v>71</v>
          </cell>
          <cell r="F1066" t="str">
            <v>第44级，共造成318.9%点伤害</v>
          </cell>
          <cell r="G1066">
            <v>1</v>
          </cell>
          <cell r="H1066">
            <v>1</v>
          </cell>
          <cell r="I1066">
            <v>44</v>
          </cell>
          <cell r="J1066">
            <v>1</v>
          </cell>
          <cell r="K1066">
            <v>24.527472527472526</v>
          </cell>
          <cell r="L1066">
            <v>0</v>
          </cell>
          <cell r="M1066">
            <v>5600</v>
          </cell>
          <cell r="N1066">
            <v>517390</v>
          </cell>
          <cell r="O1066">
            <v>1</v>
          </cell>
          <cell r="P1066">
            <v>13</v>
          </cell>
          <cell r="Q1066">
            <v>1</v>
          </cell>
          <cell r="R1066">
            <v>2</v>
          </cell>
          <cell r="S1066">
            <v>50</v>
          </cell>
          <cell r="T1066">
            <v>17.032967032967033</v>
          </cell>
          <cell r="U1066">
            <v>3338</v>
          </cell>
          <cell r="V1066">
            <v>221.42857142857142</v>
          </cell>
          <cell r="W1066">
            <v>155</v>
          </cell>
          <cell r="X1066">
            <v>2239</v>
          </cell>
          <cell r="Y1066">
            <v>18</v>
          </cell>
          <cell r="Z1066">
            <v>62</v>
          </cell>
          <cell r="AA1066" t="str">
            <v>9311100.png</v>
          </cell>
          <cell r="AB1066">
            <v>2</v>
          </cell>
          <cell r="AC1066">
            <v>5307</v>
          </cell>
          <cell r="AD1066">
            <v>1527.0324797442543</v>
          </cell>
        </row>
        <row r="1067">
          <cell r="A1067">
            <v>9311145</v>
          </cell>
          <cell r="B1067" t="str">
            <v>激光轰击</v>
          </cell>
          <cell r="C1067" t="str">
            <v>激光轰击</v>
          </cell>
          <cell r="D1067">
            <v>3</v>
          </cell>
          <cell r="E1067">
            <v>72</v>
          </cell>
          <cell r="F1067" t="str">
            <v>第45级，共造成321.1%点伤害</v>
          </cell>
          <cell r="G1067">
            <v>1</v>
          </cell>
          <cell r="H1067">
            <v>1</v>
          </cell>
          <cell r="I1067">
            <v>45</v>
          </cell>
          <cell r="J1067">
            <v>1</v>
          </cell>
          <cell r="K1067">
            <v>24.697802197802197</v>
          </cell>
          <cell r="L1067">
            <v>0</v>
          </cell>
          <cell r="M1067">
            <v>5500</v>
          </cell>
          <cell r="N1067">
            <v>566775</v>
          </cell>
          <cell r="O1067">
            <v>1</v>
          </cell>
          <cell r="P1067">
            <v>13</v>
          </cell>
          <cell r="Q1067">
            <v>1</v>
          </cell>
          <cell r="R1067">
            <v>2</v>
          </cell>
          <cell r="S1067">
            <v>50</v>
          </cell>
          <cell r="T1067">
            <v>17.032967032967033</v>
          </cell>
          <cell r="U1067">
            <v>3435</v>
          </cell>
          <cell r="V1067">
            <v>221.42857142857142</v>
          </cell>
          <cell r="W1067">
            <v>165</v>
          </cell>
          <cell r="X1067">
            <v>2404</v>
          </cell>
          <cell r="Y1067">
            <v>18</v>
          </cell>
          <cell r="Z1067">
            <v>66</v>
          </cell>
          <cell r="AA1067" t="str">
            <v>9311100.png</v>
          </cell>
          <cell r="AB1067">
            <v>2</v>
          </cell>
          <cell r="AC1067">
            <v>5307</v>
          </cell>
          <cell r="AD1067">
            <v>1756.0956262036234</v>
          </cell>
        </row>
        <row r="1068">
          <cell r="A1068">
            <v>9311146</v>
          </cell>
          <cell r="B1068" t="str">
            <v>激光轰击</v>
          </cell>
          <cell r="C1068" t="str">
            <v>激光轰击</v>
          </cell>
          <cell r="D1068">
            <v>3</v>
          </cell>
          <cell r="E1068">
            <v>74</v>
          </cell>
          <cell r="F1068" t="str">
            <v>第46级，共造成323.3%点伤害</v>
          </cell>
          <cell r="G1068">
            <v>1</v>
          </cell>
          <cell r="H1068">
            <v>1</v>
          </cell>
          <cell r="I1068">
            <v>46</v>
          </cell>
          <cell r="J1068">
            <v>1</v>
          </cell>
          <cell r="K1068">
            <v>24.868131868131869</v>
          </cell>
          <cell r="L1068">
            <v>0</v>
          </cell>
          <cell r="M1068">
            <v>5400</v>
          </cell>
          <cell r="N1068">
            <v>643218</v>
          </cell>
          <cell r="O1068">
            <v>1</v>
          </cell>
          <cell r="P1068">
            <v>13</v>
          </cell>
          <cell r="Q1068">
            <v>1</v>
          </cell>
          <cell r="R1068">
            <v>2</v>
          </cell>
          <cell r="S1068">
            <v>50</v>
          </cell>
          <cell r="T1068">
            <v>17.032967032967033</v>
          </cell>
          <cell r="U1068">
            <v>3634</v>
          </cell>
          <cell r="V1068">
            <v>221.42857142857142</v>
          </cell>
          <cell r="W1068">
            <v>177</v>
          </cell>
          <cell r="X1068">
            <v>2581</v>
          </cell>
          <cell r="Y1068">
            <v>18</v>
          </cell>
          <cell r="Z1068">
            <v>71</v>
          </cell>
          <cell r="AA1068" t="str">
            <v>9311100.png</v>
          </cell>
          <cell r="AB1068">
            <v>2</v>
          </cell>
          <cell r="AC1068">
            <v>5307</v>
          </cell>
          <cell r="AD1068">
            <v>2019.3168808654082</v>
          </cell>
        </row>
        <row r="1069">
          <cell r="A1069">
            <v>9311147</v>
          </cell>
          <cell r="B1069" t="str">
            <v>激光轰击</v>
          </cell>
          <cell r="C1069" t="str">
            <v>激光轰击</v>
          </cell>
          <cell r="D1069">
            <v>3</v>
          </cell>
          <cell r="E1069">
            <v>75</v>
          </cell>
          <cell r="F1069" t="str">
            <v>第47级，共造成325.5%点伤害</v>
          </cell>
          <cell r="G1069">
            <v>1</v>
          </cell>
          <cell r="H1069">
            <v>1</v>
          </cell>
          <cell r="I1069">
            <v>47</v>
          </cell>
          <cell r="J1069">
            <v>1</v>
          </cell>
          <cell r="K1069">
            <v>25.03846153846154</v>
          </cell>
          <cell r="L1069">
            <v>0</v>
          </cell>
          <cell r="M1069">
            <v>5300</v>
          </cell>
          <cell r="N1069">
            <v>705915</v>
          </cell>
          <cell r="O1069">
            <v>1</v>
          </cell>
          <cell r="P1069">
            <v>13</v>
          </cell>
          <cell r="Q1069">
            <v>1</v>
          </cell>
          <cell r="R1069">
            <v>2</v>
          </cell>
          <cell r="S1069">
            <v>50</v>
          </cell>
          <cell r="T1069">
            <v>17.032967032967033</v>
          </cell>
          <cell r="U1069">
            <v>3735</v>
          </cell>
          <cell r="V1069">
            <v>221.42857142857142</v>
          </cell>
          <cell r="W1069">
            <v>189</v>
          </cell>
          <cell r="X1069">
            <v>2770</v>
          </cell>
          <cell r="Y1069">
            <v>18</v>
          </cell>
          <cell r="Z1069">
            <v>76</v>
          </cell>
          <cell r="AA1069" t="str">
            <v>9311100.png</v>
          </cell>
          <cell r="AB1069">
            <v>2</v>
          </cell>
          <cell r="AC1069">
            <v>5307</v>
          </cell>
          <cell r="AD1069">
            <v>2321.7640288250714</v>
          </cell>
        </row>
        <row r="1070">
          <cell r="A1070">
            <v>9311148</v>
          </cell>
          <cell r="B1070" t="str">
            <v>激光轰击</v>
          </cell>
          <cell r="C1070" t="str">
            <v>激光轰击</v>
          </cell>
          <cell r="D1070">
            <v>3</v>
          </cell>
          <cell r="E1070">
            <v>77</v>
          </cell>
          <cell r="F1070" t="str">
            <v>第48级，共造成327.7%点伤害</v>
          </cell>
          <cell r="G1070">
            <v>1</v>
          </cell>
          <cell r="H1070">
            <v>1</v>
          </cell>
          <cell r="I1070">
            <v>48</v>
          </cell>
          <cell r="J1070">
            <v>1</v>
          </cell>
          <cell r="K1070">
            <v>25.208791208791208</v>
          </cell>
          <cell r="L1070">
            <v>0</v>
          </cell>
          <cell r="M1070">
            <v>5200</v>
          </cell>
          <cell r="N1070">
            <v>800226</v>
          </cell>
          <cell r="O1070">
            <v>1</v>
          </cell>
          <cell r="P1070">
            <v>13</v>
          </cell>
          <cell r="Q1070">
            <v>1</v>
          </cell>
          <cell r="R1070">
            <v>2</v>
          </cell>
          <cell r="S1070">
            <v>50</v>
          </cell>
          <cell r="T1070">
            <v>17.032967032967033</v>
          </cell>
          <cell r="U1070">
            <v>3942</v>
          </cell>
          <cell r="V1070">
            <v>221.42857142857142</v>
          </cell>
          <cell r="W1070">
            <v>203</v>
          </cell>
          <cell r="X1070">
            <v>2973</v>
          </cell>
          <cell r="Y1070">
            <v>18</v>
          </cell>
          <cell r="Z1070">
            <v>82</v>
          </cell>
          <cell r="AA1070" t="str">
            <v>9311100.png</v>
          </cell>
          <cell r="AB1070">
            <v>2</v>
          </cell>
          <cell r="AC1070">
            <v>5307</v>
          </cell>
          <cell r="AD1070">
            <v>2669.2533933692766</v>
          </cell>
        </row>
        <row r="1071">
          <cell r="A1071">
            <v>9311149</v>
          </cell>
          <cell r="B1071" t="str">
            <v>激光轰击</v>
          </cell>
          <cell r="C1071" t="str">
            <v>激光轰击</v>
          </cell>
          <cell r="D1071">
            <v>3</v>
          </cell>
          <cell r="E1071">
            <v>78</v>
          </cell>
          <cell r="F1071" t="str">
            <v>第49级，共造成329.9%点伤害</v>
          </cell>
          <cell r="G1071">
            <v>1</v>
          </cell>
          <cell r="H1071">
            <v>1</v>
          </cell>
          <cell r="I1071">
            <v>49</v>
          </cell>
          <cell r="J1071">
            <v>1</v>
          </cell>
          <cell r="K1071">
            <v>25.37912087912088</v>
          </cell>
          <cell r="L1071">
            <v>0</v>
          </cell>
          <cell r="M1071">
            <v>5100</v>
          </cell>
          <cell r="N1071">
            <v>878199</v>
          </cell>
          <cell r="O1071">
            <v>1</v>
          </cell>
          <cell r="P1071">
            <v>13</v>
          </cell>
          <cell r="Q1071">
            <v>1</v>
          </cell>
          <cell r="R1071">
            <v>2</v>
          </cell>
          <cell r="S1071">
            <v>50</v>
          </cell>
          <cell r="T1071">
            <v>17.032967032967033</v>
          </cell>
          <cell r="U1071">
            <v>4047</v>
          </cell>
          <cell r="V1071">
            <v>221.42857142857142</v>
          </cell>
          <cell r="W1071">
            <v>217</v>
          </cell>
          <cell r="X1071">
            <v>3190</v>
          </cell>
          <cell r="Y1071">
            <v>18</v>
          </cell>
          <cell r="Z1071">
            <v>87</v>
          </cell>
          <cell r="AA1071" t="str">
            <v>9311100.png</v>
          </cell>
          <cell r="AB1071">
            <v>2</v>
          </cell>
          <cell r="AC1071">
            <v>5307</v>
          </cell>
          <cell r="AD1071">
            <v>3068.459968300454</v>
          </cell>
        </row>
        <row r="1072">
          <cell r="A1072">
            <v>9311150</v>
          </cell>
          <cell r="B1072" t="str">
            <v>激光轰击</v>
          </cell>
          <cell r="C1072" t="str">
            <v>激光轰击</v>
          </cell>
          <cell r="D1072">
            <v>3</v>
          </cell>
          <cell r="E1072">
            <v>80</v>
          </cell>
          <cell r="F1072" t="str">
            <v>第50级，共造成332.1%点伤害</v>
          </cell>
          <cell r="G1072">
            <v>1</v>
          </cell>
          <cell r="H1072">
            <v>1</v>
          </cell>
          <cell r="I1072">
            <v>50</v>
          </cell>
          <cell r="J1072">
            <v>1</v>
          </cell>
          <cell r="K1072">
            <v>25.549450549450547</v>
          </cell>
          <cell r="L1072">
            <v>0</v>
          </cell>
          <cell r="M1072">
            <v>5000</v>
          </cell>
          <cell r="N1072">
            <v>988784</v>
          </cell>
          <cell r="O1072">
            <v>1</v>
          </cell>
          <cell r="P1072">
            <v>13</v>
          </cell>
          <cell r="Q1072">
            <v>1</v>
          </cell>
          <cell r="R1072">
            <v>2</v>
          </cell>
          <cell r="S1072">
            <v>50</v>
          </cell>
          <cell r="T1072">
            <v>17.032967032967033</v>
          </cell>
          <cell r="U1072">
            <v>4262</v>
          </cell>
          <cell r="V1072">
            <v>221.42857142857142</v>
          </cell>
          <cell r="W1072">
            <v>232</v>
          </cell>
          <cell r="X1072">
            <v>3422</v>
          </cell>
          <cell r="Y1072">
            <v>18</v>
          </cell>
          <cell r="Z1072">
            <v>93</v>
          </cell>
          <cell r="AA1072" t="str">
            <v>9311100.png</v>
          </cell>
          <cell r="AB1072">
            <v>2</v>
          </cell>
          <cell r="AC1072">
            <v>5307</v>
          </cell>
          <cell r="AD1072">
            <v>3527.0436980976992</v>
          </cell>
        </row>
        <row r="1073">
          <cell r="A1073">
            <v>9322000</v>
          </cell>
          <cell r="B1073" t="str">
            <v>玫瑰之舞</v>
          </cell>
          <cell r="C1073" t="str">
            <v>玫瑰之舞第1段</v>
          </cell>
          <cell r="D1073">
            <v>3</v>
          </cell>
          <cell r="E1073">
            <v>4</v>
          </cell>
          <cell r="F1073" t="str">
            <v>第0级，共造成132.9%点伤害</v>
          </cell>
          <cell r="G1073">
            <v>0</v>
          </cell>
          <cell r="H1073">
            <v>1</v>
          </cell>
          <cell r="I1073">
            <v>0</v>
          </cell>
          <cell r="J1073">
            <v>2</v>
          </cell>
          <cell r="K1073">
            <v>132.85714285714286</v>
          </cell>
          <cell r="L1073">
            <v>0</v>
          </cell>
          <cell r="M1073">
            <v>8000</v>
          </cell>
          <cell r="N1073">
            <v>0</v>
          </cell>
          <cell r="O1073">
            <v>2</v>
          </cell>
          <cell r="P1073">
            <v>1</v>
          </cell>
          <cell r="Q1073">
            <v>1</v>
          </cell>
          <cell r="R1073">
            <v>4</v>
          </cell>
          <cell r="S1073">
            <v>50</v>
          </cell>
          <cell r="T1073">
            <v>132.85714285714286</v>
          </cell>
          <cell r="U1073">
            <v>68</v>
          </cell>
          <cell r="V1073">
            <v>132.85714285714286</v>
          </cell>
          <cell r="W1073">
            <v>0</v>
          </cell>
          <cell r="X1073">
            <v>0</v>
          </cell>
          <cell r="Y1073">
            <v>18</v>
          </cell>
          <cell r="Z1073">
            <v>0</v>
          </cell>
          <cell r="AA1073" t="str">
            <v>9322100.png</v>
          </cell>
          <cell r="AB1073">
            <v>20</v>
          </cell>
          <cell r="AC1073">
            <v>5330</v>
          </cell>
          <cell r="AD1073">
            <v>0.76187828571428573</v>
          </cell>
        </row>
        <row r="1074">
          <cell r="A1074">
            <v>9322101</v>
          </cell>
          <cell r="B1074" t="str">
            <v>玫瑰之舞第1段</v>
          </cell>
          <cell r="C1074" t="str">
            <v>玫瑰之舞第1段</v>
          </cell>
          <cell r="D1074">
            <v>3</v>
          </cell>
          <cell r="E1074">
            <v>4</v>
          </cell>
          <cell r="F1074" t="str">
            <v>第1级，共造成132.9%点伤害</v>
          </cell>
          <cell r="G1074">
            <v>1</v>
          </cell>
          <cell r="H1074">
            <v>1</v>
          </cell>
          <cell r="I1074">
            <v>1</v>
          </cell>
          <cell r="J1074">
            <v>2</v>
          </cell>
          <cell r="K1074">
            <v>132.85714285714286</v>
          </cell>
          <cell r="L1074">
            <v>0</v>
          </cell>
          <cell r="M1074">
            <v>8000</v>
          </cell>
          <cell r="N1074">
            <v>272</v>
          </cell>
          <cell r="O1074">
            <v>2</v>
          </cell>
          <cell r="P1074">
            <v>1</v>
          </cell>
          <cell r="Q1074">
            <v>1</v>
          </cell>
          <cell r="R1074">
            <v>4</v>
          </cell>
          <cell r="S1074">
            <v>50</v>
          </cell>
          <cell r="T1074">
            <v>132.85714285714286</v>
          </cell>
          <cell r="U1074">
            <v>68</v>
          </cell>
          <cell r="V1074">
            <v>132.85714285714286</v>
          </cell>
          <cell r="W1074">
            <v>4</v>
          </cell>
          <cell r="X1074">
            <v>4</v>
          </cell>
          <cell r="Y1074">
            <v>18</v>
          </cell>
          <cell r="Z1074">
            <v>0</v>
          </cell>
          <cell r="AA1074" t="str">
            <v>9322100.png</v>
          </cell>
          <cell r="AB1074">
            <v>20</v>
          </cell>
          <cell r="AC1074">
            <v>5330</v>
          </cell>
          <cell r="AD1074">
            <v>0.86738836086549465</v>
          </cell>
        </row>
        <row r="1075">
          <cell r="A1075">
            <v>9322102</v>
          </cell>
          <cell r="B1075" t="str">
            <v>玫瑰之舞第1段</v>
          </cell>
          <cell r="C1075" t="str">
            <v>玫瑰之舞第1段</v>
          </cell>
          <cell r="D1075">
            <v>3</v>
          </cell>
          <cell r="E1075">
            <v>7</v>
          </cell>
          <cell r="F1075" t="str">
            <v>第2级，共造成135.5%点伤害</v>
          </cell>
          <cell r="G1075">
            <v>1</v>
          </cell>
          <cell r="H1075">
            <v>1</v>
          </cell>
          <cell r="I1075">
            <v>2</v>
          </cell>
          <cell r="J1075">
            <v>2</v>
          </cell>
          <cell r="K1075">
            <v>135.51428571428571</v>
          </cell>
          <cell r="L1075">
            <v>0</v>
          </cell>
          <cell r="M1075">
            <v>7840</v>
          </cell>
          <cell r="N1075">
            <v>344</v>
          </cell>
          <cell r="O1075">
            <v>2</v>
          </cell>
          <cell r="P1075">
            <v>1</v>
          </cell>
          <cell r="Q1075">
            <v>1</v>
          </cell>
          <cell r="R1075">
            <v>4</v>
          </cell>
          <cell r="S1075">
            <v>50</v>
          </cell>
          <cell r="T1075">
            <v>132.85714285714286</v>
          </cell>
          <cell r="U1075">
            <v>86</v>
          </cell>
          <cell r="V1075">
            <v>132.85714285714286</v>
          </cell>
          <cell r="W1075">
            <v>4</v>
          </cell>
          <cell r="X1075">
            <v>8</v>
          </cell>
          <cell r="Y1075">
            <v>18</v>
          </cell>
          <cell r="Z1075">
            <v>0</v>
          </cell>
          <cell r="AA1075" t="str">
            <v>9322100.png</v>
          </cell>
          <cell r="AB1075">
            <v>20</v>
          </cell>
          <cell r="AC1075">
            <v>5330</v>
          </cell>
          <cell r="AD1075">
            <v>1.0673697067087407</v>
          </cell>
        </row>
        <row r="1076">
          <cell r="A1076">
            <v>9322103</v>
          </cell>
          <cell r="B1076" t="str">
            <v>玫瑰之舞第1段</v>
          </cell>
          <cell r="C1076" t="str">
            <v>玫瑰之舞第1段</v>
          </cell>
          <cell r="D1076">
            <v>3</v>
          </cell>
          <cell r="E1076">
            <v>9</v>
          </cell>
          <cell r="F1076" t="str">
            <v>第3级，共造成136.8%点伤害</v>
          </cell>
          <cell r="G1076">
            <v>1</v>
          </cell>
          <cell r="H1076">
            <v>1</v>
          </cell>
          <cell r="I1076">
            <v>3</v>
          </cell>
          <cell r="J1076">
            <v>2</v>
          </cell>
          <cell r="K1076">
            <v>136.84285714285716</v>
          </cell>
          <cell r="L1076">
            <v>0</v>
          </cell>
          <cell r="M1076">
            <v>7760</v>
          </cell>
          <cell r="N1076">
            <v>392</v>
          </cell>
          <cell r="O1076">
            <v>2</v>
          </cell>
          <cell r="P1076">
            <v>1</v>
          </cell>
          <cell r="Q1076">
            <v>1</v>
          </cell>
          <cell r="R1076">
            <v>4</v>
          </cell>
          <cell r="S1076">
            <v>50</v>
          </cell>
          <cell r="T1076">
            <v>132.85714285714286</v>
          </cell>
          <cell r="U1076">
            <v>98</v>
          </cell>
          <cell r="V1076">
            <v>132.85714285714286</v>
          </cell>
          <cell r="W1076">
            <v>4</v>
          </cell>
          <cell r="X1076">
            <v>12</v>
          </cell>
          <cell r="Y1076">
            <v>18</v>
          </cell>
          <cell r="Z1076">
            <v>0</v>
          </cell>
          <cell r="AA1076" t="str">
            <v>9322100.png</v>
          </cell>
          <cell r="AB1076">
            <v>20</v>
          </cell>
          <cell r="AC1076">
            <v>5330</v>
          </cell>
          <cell r="AD1076">
            <v>1.2606458107587806</v>
          </cell>
        </row>
        <row r="1077">
          <cell r="A1077">
            <v>9322104</v>
          </cell>
          <cell r="B1077" t="str">
            <v>玫瑰之舞第1段</v>
          </cell>
          <cell r="C1077" t="str">
            <v>玫瑰之舞第1段</v>
          </cell>
          <cell r="D1077">
            <v>3</v>
          </cell>
          <cell r="E1077">
            <v>10</v>
          </cell>
          <cell r="F1077" t="str">
            <v>第4级，共造成138.2%点伤害</v>
          </cell>
          <cell r="G1077">
            <v>1</v>
          </cell>
          <cell r="H1077">
            <v>1</v>
          </cell>
          <cell r="I1077">
            <v>4</v>
          </cell>
          <cell r="J1077">
            <v>2</v>
          </cell>
          <cell r="K1077">
            <v>138.17142857142858</v>
          </cell>
          <cell r="L1077">
            <v>0</v>
          </cell>
          <cell r="M1077">
            <v>7680</v>
          </cell>
          <cell r="N1077">
            <v>520</v>
          </cell>
          <cell r="O1077">
            <v>2</v>
          </cell>
          <cell r="P1077">
            <v>1</v>
          </cell>
          <cell r="Q1077">
            <v>1</v>
          </cell>
          <cell r="R1077">
            <v>4</v>
          </cell>
          <cell r="S1077">
            <v>50</v>
          </cell>
          <cell r="T1077">
            <v>132.85714285714286</v>
          </cell>
          <cell r="U1077">
            <v>104</v>
          </cell>
          <cell r="V1077">
            <v>132.85714285714286</v>
          </cell>
          <cell r="W1077">
            <v>5</v>
          </cell>
          <cell r="X1077">
            <v>17</v>
          </cell>
          <cell r="Y1077">
            <v>18</v>
          </cell>
          <cell r="Z1077">
            <v>0</v>
          </cell>
          <cell r="AA1077" t="str">
            <v>9322100.png</v>
          </cell>
          <cell r="AB1077">
            <v>20</v>
          </cell>
          <cell r="AC1077">
            <v>5330</v>
          </cell>
          <cell r="AD1077">
            <v>1.4869836418614775</v>
          </cell>
        </row>
        <row r="1078">
          <cell r="A1078">
            <v>9322105</v>
          </cell>
          <cell r="B1078" t="str">
            <v>玫瑰之舞第1段</v>
          </cell>
          <cell r="C1078" t="str">
            <v>玫瑰之舞第1段</v>
          </cell>
          <cell r="D1078">
            <v>3</v>
          </cell>
          <cell r="E1078">
            <v>12</v>
          </cell>
          <cell r="F1078" t="str">
            <v>第5级，共造成139.5%点伤害</v>
          </cell>
          <cell r="G1078">
            <v>1</v>
          </cell>
          <cell r="H1078">
            <v>1</v>
          </cell>
          <cell r="I1078">
            <v>5</v>
          </cell>
          <cell r="J1078">
            <v>2</v>
          </cell>
          <cell r="K1078">
            <v>139.5</v>
          </cell>
          <cell r="L1078">
            <v>0</v>
          </cell>
          <cell r="M1078">
            <v>7600</v>
          </cell>
          <cell r="N1078">
            <v>580</v>
          </cell>
          <cell r="O1078">
            <v>2</v>
          </cell>
          <cell r="P1078">
            <v>1</v>
          </cell>
          <cell r="Q1078">
            <v>1</v>
          </cell>
          <cell r="R1078">
            <v>4</v>
          </cell>
          <cell r="S1078">
            <v>50</v>
          </cell>
          <cell r="T1078">
            <v>132.85714285714286</v>
          </cell>
          <cell r="U1078">
            <v>116</v>
          </cell>
          <cell r="V1078">
            <v>132.85714285714286</v>
          </cell>
          <cell r="W1078">
            <v>5</v>
          </cell>
          <cell r="X1078">
            <v>22</v>
          </cell>
          <cell r="Y1078">
            <v>18</v>
          </cell>
          <cell r="Z1078">
            <v>0</v>
          </cell>
          <cell r="AA1078" t="str">
            <v>9322100.png</v>
          </cell>
          <cell r="AB1078">
            <v>20</v>
          </cell>
          <cell r="AC1078">
            <v>5330</v>
          </cell>
          <cell r="AD1078">
            <v>1.751833661519359</v>
          </cell>
        </row>
        <row r="1079">
          <cell r="A1079">
            <v>9322106</v>
          </cell>
          <cell r="B1079" t="str">
            <v>玫瑰之舞第1段</v>
          </cell>
          <cell r="C1079" t="str">
            <v>玫瑰之舞第1段</v>
          </cell>
          <cell r="D1079">
            <v>3</v>
          </cell>
          <cell r="E1079">
            <v>13</v>
          </cell>
          <cell r="F1079" t="str">
            <v>第6级，共造成140.8%点伤害</v>
          </cell>
          <cell r="G1079">
            <v>1</v>
          </cell>
          <cell r="H1079">
            <v>1</v>
          </cell>
          <cell r="I1079">
            <v>6</v>
          </cell>
          <cell r="J1079">
            <v>2</v>
          </cell>
          <cell r="K1079">
            <v>140.82857142857142</v>
          </cell>
          <cell r="L1079">
            <v>0</v>
          </cell>
          <cell r="M1079">
            <v>7520</v>
          </cell>
          <cell r="N1079">
            <v>610</v>
          </cell>
          <cell r="O1079">
            <v>2</v>
          </cell>
          <cell r="P1079">
            <v>1</v>
          </cell>
          <cell r="Q1079">
            <v>1</v>
          </cell>
          <cell r="R1079">
            <v>4</v>
          </cell>
          <cell r="S1079">
            <v>50</v>
          </cell>
          <cell r="T1079">
            <v>132.85714285714286</v>
          </cell>
          <cell r="U1079">
            <v>122</v>
          </cell>
          <cell r="V1079">
            <v>132.85714285714286</v>
          </cell>
          <cell r="W1079">
            <v>5</v>
          </cell>
          <cell r="X1079">
            <v>27</v>
          </cell>
          <cell r="Y1079">
            <v>18</v>
          </cell>
          <cell r="Z1079">
            <v>0</v>
          </cell>
          <cell r="AA1079" t="str">
            <v>9322100.png</v>
          </cell>
          <cell r="AB1079">
            <v>20</v>
          </cell>
          <cell r="AC1079">
            <v>5330</v>
          </cell>
          <cell r="AD1079">
            <v>2.0615218877220278</v>
          </cell>
        </row>
        <row r="1080">
          <cell r="A1080">
            <v>9322107</v>
          </cell>
          <cell r="B1080" t="str">
            <v>玫瑰之舞第1段</v>
          </cell>
          <cell r="C1080" t="str">
            <v>玫瑰之舞第1段</v>
          </cell>
          <cell r="D1080">
            <v>3</v>
          </cell>
          <cell r="E1080">
            <v>15</v>
          </cell>
          <cell r="F1080" t="str">
            <v>第7级，共造成142.2%点伤害</v>
          </cell>
          <cell r="G1080">
            <v>1</v>
          </cell>
          <cell r="H1080">
            <v>1</v>
          </cell>
          <cell r="I1080">
            <v>7</v>
          </cell>
          <cell r="J1080">
            <v>2</v>
          </cell>
          <cell r="K1080">
            <v>142.15714285714287</v>
          </cell>
          <cell r="L1080">
            <v>0</v>
          </cell>
          <cell r="M1080">
            <v>7440</v>
          </cell>
          <cell r="N1080">
            <v>670</v>
          </cell>
          <cell r="O1080">
            <v>2</v>
          </cell>
          <cell r="P1080">
            <v>1</v>
          </cell>
          <cell r="Q1080">
            <v>1</v>
          </cell>
          <cell r="R1080">
            <v>4</v>
          </cell>
          <cell r="S1080">
            <v>50</v>
          </cell>
          <cell r="T1080">
            <v>132.85714285714286</v>
          </cell>
          <cell r="U1080">
            <v>134</v>
          </cell>
          <cell r="V1080">
            <v>132.85714285714286</v>
          </cell>
          <cell r="W1080">
            <v>5</v>
          </cell>
          <cell r="X1080">
            <v>32</v>
          </cell>
          <cell r="Y1080">
            <v>18</v>
          </cell>
          <cell r="Z1080">
            <v>0</v>
          </cell>
          <cell r="AA1080" t="str">
            <v>9322100.png</v>
          </cell>
          <cell r="AB1080">
            <v>20</v>
          </cell>
          <cell r="AC1080">
            <v>5330</v>
          </cell>
          <cell r="AD1080">
            <v>2.423387868787986</v>
          </cell>
        </row>
        <row r="1081">
          <cell r="A1081">
            <v>9322108</v>
          </cell>
          <cell r="B1081" t="str">
            <v>玫瑰之舞第1段</v>
          </cell>
          <cell r="C1081" t="str">
            <v>玫瑰之舞第1段</v>
          </cell>
          <cell r="D1081">
            <v>3</v>
          </cell>
          <cell r="E1081">
            <v>16</v>
          </cell>
          <cell r="F1081" t="str">
            <v>第8级，共造成143.5%点伤害</v>
          </cell>
          <cell r="G1081">
            <v>1</v>
          </cell>
          <cell r="H1081">
            <v>1</v>
          </cell>
          <cell r="I1081">
            <v>8</v>
          </cell>
          <cell r="J1081">
            <v>2</v>
          </cell>
          <cell r="K1081">
            <v>143.48571428571429</v>
          </cell>
          <cell r="L1081">
            <v>0</v>
          </cell>
          <cell r="M1081">
            <v>7360</v>
          </cell>
          <cell r="N1081">
            <v>840</v>
          </cell>
          <cell r="O1081">
            <v>2</v>
          </cell>
          <cell r="P1081">
            <v>1</v>
          </cell>
          <cell r="Q1081">
            <v>1</v>
          </cell>
          <cell r="R1081">
            <v>4</v>
          </cell>
          <cell r="S1081">
            <v>50</v>
          </cell>
          <cell r="T1081">
            <v>132.85714285714286</v>
          </cell>
          <cell r="U1081">
            <v>140</v>
          </cell>
          <cell r="V1081">
            <v>132.85714285714286</v>
          </cell>
          <cell r="W1081">
            <v>6</v>
          </cell>
          <cell r="X1081">
            <v>38</v>
          </cell>
          <cell r="Y1081">
            <v>18</v>
          </cell>
          <cell r="Z1081">
            <v>0</v>
          </cell>
          <cell r="AA1081" t="str">
            <v>9322100.png</v>
          </cell>
          <cell r="AB1081">
            <v>20</v>
          </cell>
          <cell r="AC1081">
            <v>5330</v>
          </cell>
          <cell r="AD1081">
            <v>2.8459440803754661</v>
          </cell>
        </row>
        <row r="1082">
          <cell r="A1082">
            <v>9322109</v>
          </cell>
          <cell r="B1082" t="str">
            <v>玫瑰之舞第1段</v>
          </cell>
          <cell r="C1082" t="str">
            <v>玫瑰之舞第1段</v>
          </cell>
          <cell r="D1082">
            <v>3</v>
          </cell>
          <cell r="E1082">
            <v>18</v>
          </cell>
          <cell r="F1082" t="str">
            <v>第9级，共造成144.8%点伤害</v>
          </cell>
          <cell r="G1082">
            <v>1</v>
          </cell>
          <cell r="H1082">
            <v>1</v>
          </cell>
          <cell r="I1082">
            <v>9</v>
          </cell>
          <cell r="J1082">
            <v>2</v>
          </cell>
          <cell r="K1082">
            <v>144.81428571428572</v>
          </cell>
          <cell r="L1082">
            <v>0</v>
          </cell>
          <cell r="M1082">
            <v>7280</v>
          </cell>
          <cell r="N1082">
            <v>912</v>
          </cell>
          <cell r="O1082">
            <v>2</v>
          </cell>
          <cell r="P1082">
            <v>1</v>
          </cell>
          <cell r="Q1082">
            <v>1</v>
          </cell>
          <cell r="R1082">
            <v>4</v>
          </cell>
          <cell r="S1082">
            <v>50</v>
          </cell>
          <cell r="T1082">
            <v>132.85714285714286</v>
          </cell>
          <cell r="U1082">
            <v>152</v>
          </cell>
          <cell r="V1082">
            <v>132.85714285714286</v>
          </cell>
          <cell r="W1082">
            <v>6</v>
          </cell>
          <cell r="X1082">
            <v>44</v>
          </cell>
          <cell r="Y1082">
            <v>18</v>
          </cell>
          <cell r="Z1082">
            <v>0</v>
          </cell>
          <cell r="AA1082" t="str">
            <v>9322100.png</v>
          </cell>
          <cell r="AB1082">
            <v>20</v>
          </cell>
          <cell r="AC1082">
            <v>5330</v>
          </cell>
          <cell r="AD1082">
            <v>3.3390600331702203</v>
          </cell>
        </row>
        <row r="1083">
          <cell r="A1083">
            <v>9322110</v>
          </cell>
          <cell r="B1083" t="str">
            <v>玫瑰之舞第1段</v>
          </cell>
          <cell r="C1083" t="str">
            <v>玫瑰之舞第1段</v>
          </cell>
          <cell r="D1083">
            <v>3</v>
          </cell>
          <cell r="E1083">
            <v>19</v>
          </cell>
          <cell r="F1083" t="str">
            <v>第10级，共造成146.1%点伤害</v>
          </cell>
          <cell r="G1083">
            <v>1</v>
          </cell>
          <cell r="H1083">
            <v>1</v>
          </cell>
          <cell r="I1083">
            <v>10</v>
          </cell>
          <cell r="J1083">
            <v>2</v>
          </cell>
          <cell r="K1083">
            <v>146.14285714285714</v>
          </cell>
          <cell r="L1083">
            <v>0</v>
          </cell>
          <cell r="M1083">
            <v>7200</v>
          </cell>
          <cell r="N1083">
            <v>1106</v>
          </cell>
          <cell r="O1083">
            <v>2</v>
          </cell>
          <cell r="P1083">
            <v>1</v>
          </cell>
          <cell r="Q1083">
            <v>1</v>
          </cell>
          <cell r="R1083">
            <v>4</v>
          </cell>
          <cell r="S1083">
            <v>50</v>
          </cell>
          <cell r="T1083">
            <v>132.85714285714286</v>
          </cell>
          <cell r="U1083">
            <v>158</v>
          </cell>
          <cell r="V1083">
            <v>132.85714285714286</v>
          </cell>
          <cell r="W1083">
            <v>7</v>
          </cell>
          <cell r="X1083">
            <v>51</v>
          </cell>
          <cell r="Y1083">
            <v>18</v>
          </cell>
          <cell r="Z1083">
            <v>0</v>
          </cell>
          <cell r="AA1083" t="str">
            <v>9322100.png</v>
          </cell>
          <cell r="AB1083">
            <v>20</v>
          </cell>
          <cell r="AC1083">
            <v>5330</v>
          </cell>
          <cell r="AD1083">
            <v>3.9141748784447672</v>
          </cell>
        </row>
        <row r="1084">
          <cell r="A1084">
            <v>9322111</v>
          </cell>
          <cell r="B1084" t="str">
            <v>玫瑰之舞第1段</v>
          </cell>
          <cell r="C1084" t="str">
            <v>玫瑰之舞第1段</v>
          </cell>
          <cell r="D1084">
            <v>3</v>
          </cell>
          <cell r="E1084">
            <v>21</v>
          </cell>
          <cell r="F1084" t="str">
            <v>第11级，共造成147.5%点伤害</v>
          </cell>
          <cell r="G1084">
            <v>1</v>
          </cell>
          <cell r="H1084">
            <v>1</v>
          </cell>
          <cell r="I1084">
            <v>11</v>
          </cell>
          <cell r="J1084">
            <v>2</v>
          </cell>
          <cell r="K1084">
            <v>147.47142857142859</v>
          </cell>
          <cell r="L1084">
            <v>0</v>
          </cell>
          <cell r="M1084">
            <v>7120</v>
          </cell>
          <cell r="N1084">
            <v>1470</v>
          </cell>
          <cell r="O1084">
            <v>2</v>
          </cell>
          <cell r="P1084">
            <v>1</v>
          </cell>
          <cell r="Q1084">
            <v>1</v>
          </cell>
          <cell r="R1084">
            <v>4</v>
          </cell>
          <cell r="S1084">
            <v>50</v>
          </cell>
          <cell r="T1084">
            <v>132.85714285714286</v>
          </cell>
          <cell r="U1084">
            <v>210</v>
          </cell>
          <cell r="V1084">
            <v>132.85714285714286</v>
          </cell>
          <cell r="W1084">
            <v>7</v>
          </cell>
          <cell r="X1084">
            <v>58</v>
          </cell>
          <cell r="Y1084">
            <v>18</v>
          </cell>
          <cell r="Z1084">
            <v>0</v>
          </cell>
          <cell r="AA1084" t="str">
            <v>9322100.png</v>
          </cell>
          <cell r="AB1084">
            <v>20</v>
          </cell>
          <cell r="AC1084">
            <v>5330</v>
          </cell>
          <cell r="AD1084">
            <v>4.5845428737205722</v>
          </cell>
        </row>
        <row r="1085">
          <cell r="A1085">
            <v>9322112</v>
          </cell>
          <cell r="B1085" t="str">
            <v>玫瑰之舞第1段</v>
          </cell>
          <cell r="C1085" t="str">
            <v>玫瑰之舞第1段</v>
          </cell>
          <cell r="D1085">
            <v>3</v>
          </cell>
          <cell r="E1085">
            <v>22</v>
          </cell>
          <cell r="F1085" t="str">
            <v>第12级，共造成148.8%点伤害</v>
          </cell>
          <cell r="G1085">
            <v>1</v>
          </cell>
          <cell r="H1085">
            <v>1</v>
          </cell>
          <cell r="I1085">
            <v>12</v>
          </cell>
          <cell r="J1085">
            <v>2</v>
          </cell>
          <cell r="K1085">
            <v>148.80000000000001</v>
          </cell>
          <cell r="L1085">
            <v>0</v>
          </cell>
          <cell r="M1085">
            <v>7040</v>
          </cell>
          <cell r="N1085">
            <v>1912</v>
          </cell>
          <cell r="O1085">
            <v>2</v>
          </cell>
          <cell r="P1085">
            <v>1</v>
          </cell>
          <cell r="Q1085">
            <v>1</v>
          </cell>
          <cell r="R1085">
            <v>4</v>
          </cell>
          <cell r="S1085">
            <v>50</v>
          </cell>
          <cell r="T1085">
            <v>132.85714285714286</v>
          </cell>
          <cell r="U1085">
            <v>239</v>
          </cell>
          <cell r="V1085">
            <v>132.85714285714286</v>
          </cell>
          <cell r="W1085">
            <v>8</v>
          </cell>
          <cell r="X1085">
            <v>66</v>
          </cell>
          <cell r="Y1085">
            <v>18</v>
          </cell>
          <cell r="Z1085">
            <v>0</v>
          </cell>
          <cell r="AA1085" t="str">
            <v>9322100.png</v>
          </cell>
          <cell r="AB1085">
            <v>20</v>
          </cell>
          <cell r="AC1085">
            <v>5330</v>
          </cell>
          <cell r="AD1085">
            <v>5.3655167324383752</v>
          </cell>
        </row>
        <row r="1086">
          <cell r="A1086">
            <v>9322113</v>
          </cell>
          <cell r="B1086" t="str">
            <v>玫瑰之舞第1段</v>
          </cell>
          <cell r="C1086" t="str">
            <v>玫瑰之舞第1段</v>
          </cell>
          <cell r="D1086">
            <v>3</v>
          </cell>
          <cell r="E1086">
            <v>24</v>
          </cell>
          <cell r="F1086" t="str">
            <v>第13级，共造成150.1%点伤害</v>
          </cell>
          <cell r="G1086">
            <v>1</v>
          </cell>
          <cell r="H1086">
            <v>1</v>
          </cell>
          <cell r="I1086">
            <v>13</v>
          </cell>
          <cell r="J1086">
            <v>2</v>
          </cell>
          <cell r="K1086">
            <v>150.12857142857143</v>
          </cell>
          <cell r="L1086">
            <v>0</v>
          </cell>
          <cell r="M1086">
            <v>6960</v>
          </cell>
          <cell r="N1086">
            <v>2416</v>
          </cell>
          <cell r="O1086">
            <v>2</v>
          </cell>
          <cell r="P1086">
            <v>1</v>
          </cell>
          <cell r="Q1086">
            <v>1</v>
          </cell>
          <cell r="R1086">
            <v>4</v>
          </cell>
          <cell r="S1086">
            <v>50</v>
          </cell>
          <cell r="T1086">
            <v>132.85714285714286</v>
          </cell>
          <cell r="U1086">
            <v>302</v>
          </cell>
          <cell r="V1086">
            <v>132.85714285714286</v>
          </cell>
          <cell r="W1086">
            <v>8</v>
          </cell>
          <cell r="X1086">
            <v>74</v>
          </cell>
          <cell r="Y1086">
            <v>18</v>
          </cell>
          <cell r="Z1086">
            <v>0</v>
          </cell>
          <cell r="AA1086" t="str">
            <v>9322100.png</v>
          </cell>
          <cell r="AB1086">
            <v>20</v>
          </cell>
          <cell r="AC1086">
            <v>5330</v>
          </cell>
          <cell r="AD1086">
            <v>6.2748746428204898</v>
          </cell>
        </row>
        <row r="1087">
          <cell r="A1087">
            <v>9322114</v>
          </cell>
          <cell r="B1087" t="str">
            <v>玫瑰之舞第1段</v>
          </cell>
          <cell r="C1087" t="str">
            <v>玫瑰之舞第1段</v>
          </cell>
          <cell r="D1087">
            <v>3</v>
          </cell>
          <cell r="E1087">
            <v>25</v>
          </cell>
          <cell r="F1087" t="str">
            <v>第14级，共造成151.5%点伤害</v>
          </cell>
          <cell r="G1087">
            <v>1</v>
          </cell>
          <cell r="H1087">
            <v>1</v>
          </cell>
          <cell r="I1087">
            <v>14</v>
          </cell>
          <cell r="J1087">
            <v>2</v>
          </cell>
          <cell r="K1087">
            <v>151.45714285714286</v>
          </cell>
          <cell r="L1087">
            <v>0</v>
          </cell>
          <cell r="M1087">
            <v>6880</v>
          </cell>
          <cell r="N1087">
            <v>3015</v>
          </cell>
          <cell r="O1087">
            <v>2</v>
          </cell>
          <cell r="P1087">
            <v>1</v>
          </cell>
          <cell r="Q1087">
            <v>1</v>
          </cell>
          <cell r="R1087">
            <v>4</v>
          </cell>
          <cell r="S1087">
            <v>50</v>
          </cell>
          <cell r="T1087">
            <v>132.85714285714286</v>
          </cell>
          <cell r="U1087">
            <v>335</v>
          </cell>
          <cell r="V1087">
            <v>132.85714285714286</v>
          </cell>
          <cell r="W1087">
            <v>9</v>
          </cell>
          <cell r="X1087">
            <v>83</v>
          </cell>
          <cell r="Y1087">
            <v>18</v>
          </cell>
          <cell r="Z1087">
            <v>0</v>
          </cell>
          <cell r="AA1087" t="str">
            <v>9322100.png</v>
          </cell>
          <cell r="AB1087">
            <v>20</v>
          </cell>
          <cell r="AC1087">
            <v>5330</v>
          </cell>
          <cell r="AD1087">
            <v>7.3331976168899811</v>
          </cell>
        </row>
        <row r="1088">
          <cell r="A1088">
            <v>9322115</v>
          </cell>
          <cell r="B1088" t="str">
            <v>玫瑰之舞第1段</v>
          </cell>
          <cell r="C1088" t="str">
            <v>玫瑰之舞第1段</v>
          </cell>
          <cell r="D1088">
            <v>3</v>
          </cell>
          <cell r="E1088">
            <v>27</v>
          </cell>
          <cell r="F1088" t="str">
            <v>第15级，共造成152.8%点伤害</v>
          </cell>
          <cell r="G1088">
            <v>1</v>
          </cell>
          <cell r="H1088">
            <v>1</v>
          </cell>
          <cell r="I1088">
            <v>15</v>
          </cell>
          <cell r="J1088">
            <v>2</v>
          </cell>
          <cell r="K1088">
            <v>152.78571428571428</v>
          </cell>
          <cell r="L1088">
            <v>0</v>
          </cell>
          <cell r="M1088">
            <v>6800</v>
          </cell>
          <cell r="N1088">
            <v>4060</v>
          </cell>
          <cell r="O1088">
            <v>2</v>
          </cell>
          <cell r="P1088">
            <v>1</v>
          </cell>
          <cell r="Q1088">
            <v>1</v>
          </cell>
          <cell r="R1088">
            <v>4</v>
          </cell>
          <cell r="S1088">
            <v>50</v>
          </cell>
          <cell r="T1088">
            <v>132.85714285714286</v>
          </cell>
          <cell r="U1088">
            <v>406</v>
          </cell>
          <cell r="V1088">
            <v>132.85714285714286</v>
          </cell>
          <cell r="W1088">
            <v>10</v>
          </cell>
          <cell r="X1088">
            <v>93</v>
          </cell>
          <cell r="Y1088">
            <v>18</v>
          </cell>
          <cell r="Z1088">
            <v>0</v>
          </cell>
          <cell r="AA1088" t="str">
            <v>9322100.png</v>
          </cell>
          <cell r="AB1088">
            <v>20</v>
          </cell>
          <cell r="AC1088">
            <v>5330</v>
          </cell>
          <cell r="AD1088">
            <v>8.5643048380094804</v>
          </cell>
        </row>
        <row r="1089">
          <cell r="A1089">
            <v>9322116</v>
          </cell>
          <cell r="B1089" t="str">
            <v>玫瑰之舞第1段</v>
          </cell>
          <cell r="C1089" t="str">
            <v>玫瑰之舞第1段</v>
          </cell>
          <cell r="D1089">
            <v>3</v>
          </cell>
          <cell r="E1089">
            <v>28</v>
          </cell>
          <cell r="F1089" t="str">
            <v>第16级，共造成154.1%点伤害</v>
          </cell>
          <cell r="G1089">
            <v>1</v>
          </cell>
          <cell r="H1089">
            <v>1</v>
          </cell>
          <cell r="I1089">
            <v>16</v>
          </cell>
          <cell r="J1089">
            <v>2</v>
          </cell>
          <cell r="K1089">
            <v>154.11428571428573</v>
          </cell>
          <cell r="L1089">
            <v>0</v>
          </cell>
          <cell r="M1089">
            <v>6720</v>
          </cell>
          <cell r="N1089">
            <v>4430</v>
          </cell>
          <cell r="O1089">
            <v>2</v>
          </cell>
          <cell r="P1089">
            <v>1</v>
          </cell>
          <cell r="Q1089">
            <v>1</v>
          </cell>
          <cell r="R1089">
            <v>4</v>
          </cell>
          <cell r="S1089">
            <v>50</v>
          </cell>
          <cell r="T1089">
            <v>132.85714285714286</v>
          </cell>
          <cell r="U1089">
            <v>443</v>
          </cell>
          <cell r="V1089">
            <v>132.85714285714286</v>
          </cell>
          <cell r="W1089">
            <v>10</v>
          </cell>
          <cell r="X1089">
            <v>103</v>
          </cell>
          <cell r="Y1089">
            <v>18</v>
          </cell>
          <cell r="Z1089">
            <v>0</v>
          </cell>
          <cell r="AA1089" t="str">
            <v>9322100.png</v>
          </cell>
          <cell r="AB1089">
            <v>20</v>
          </cell>
          <cell r="AC1089">
            <v>5330</v>
          </cell>
          <cell r="AD1089">
            <v>9.9957558339746306</v>
          </cell>
        </row>
        <row r="1090">
          <cell r="A1090">
            <v>9322117</v>
          </cell>
          <cell r="B1090" t="str">
            <v>玫瑰之舞第1段</v>
          </cell>
          <cell r="C1090" t="str">
            <v>玫瑰之舞第1段</v>
          </cell>
          <cell r="D1090">
            <v>3</v>
          </cell>
          <cell r="E1090">
            <v>30</v>
          </cell>
          <cell r="F1090" t="str">
            <v>第17级，共造成155.4%点伤害</v>
          </cell>
          <cell r="G1090">
            <v>1</v>
          </cell>
          <cell r="H1090">
            <v>1</v>
          </cell>
          <cell r="I1090">
            <v>17</v>
          </cell>
          <cell r="J1090">
            <v>2</v>
          </cell>
          <cell r="K1090">
            <v>155.44285714285715</v>
          </cell>
          <cell r="L1090">
            <v>0</v>
          </cell>
          <cell r="M1090">
            <v>6640</v>
          </cell>
          <cell r="N1090">
            <v>5742</v>
          </cell>
          <cell r="O1090">
            <v>2</v>
          </cell>
          <cell r="P1090">
            <v>1</v>
          </cell>
          <cell r="Q1090">
            <v>1</v>
          </cell>
          <cell r="R1090">
            <v>4</v>
          </cell>
          <cell r="S1090">
            <v>50</v>
          </cell>
          <cell r="T1090">
            <v>132.85714285714286</v>
          </cell>
          <cell r="U1090">
            <v>522</v>
          </cell>
          <cell r="V1090">
            <v>132.85714285714286</v>
          </cell>
          <cell r="W1090">
            <v>11</v>
          </cell>
          <cell r="X1090">
            <v>114</v>
          </cell>
          <cell r="Y1090">
            <v>18</v>
          </cell>
          <cell r="Z1090">
            <v>0</v>
          </cell>
          <cell r="AA1090" t="str">
            <v>9322100.png</v>
          </cell>
          <cell r="AB1090">
            <v>20</v>
          </cell>
          <cell r="AC1090">
            <v>5330</v>
          </cell>
          <cell r="AD1090">
            <v>11.659429635222889</v>
          </cell>
        </row>
        <row r="1091">
          <cell r="A1091">
            <v>9322118</v>
          </cell>
          <cell r="B1091" t="str">
            <v>玫瑰之舞第1段</v>
          </cell>
          <cell r="C1091" t="str">
            <v>玫瑰之舞第1段</v>
          </cell>
          <cell r="D1091">
            <v>3</v>
          </cell>
          <cell r="E1091">
            <v>31</v>
          </cell>
          <cell r="F1091" t="str">
            <v>第18级，共造成156.8%点伤害</v>
          </cell>
          <cell r="G1091">
            <v>1</v>
          </cell>
          <cell r="H1091">
            <v>1</v>
          </cell>
          <cell r="I1091">
            <v>18</v>
          </cell>
          <cell r="J1091">
            <v>2</v>
          </cell>
          <cell r="K1091">
            <v>156.77142857142857</v>
          </cell>
          <cell r="L1091">
            <v>0</v>
          </cell>
          <cell r="M1091">
            <v>6560</v>
          </cell>
          <cell r="N1091">
            <v>6756</v>
          </cell>
          <cell r="O1091">
            <v>2</v>
          </cell>
          <cell r="P1091">
            <v>1</v>
          </cell>
          <cell r="Q1091">
            <v>1</v>
          </cell>
          <cell r="R1091">
            <v>4</v>
          </cell>
          <cell r="S1091">
            <v>50</v>
          </cell>
          <cell r="T1091">
            <v>132.85714285714286</v>
          </cell>
          <cell r="U1091">
            <v>563</v>
          </cell>
          <cell r="V1091">
            <v>132.85714285714286</v>
          </cell>
          <cell r="W1091">
            <v>12</v>
          </cell>
          <cell r="X1091">
            <v>126</v>
          </cell>
          <cell r="Y1091">
            <v>18</v>
          </cell>
          <cell r="Z1091">
            <v>5</v>
          </cell>
          <cell r="AA1091" t="str">
            <v>9322100.png</v>
          </cell>
          <cell r="AB1091">
            <v>20</v>
          </cell>
          <cell r="AC1091">
            <v>5330</v>
          </cell>
          <cell r="AD1091">
            <v>13.592192610028173</v>
          </cell>
        </row>
        <row r="1092">
          <cell r="A1092">
            <v>9322119</v>
          </cell>
          <cell r="B1092" t="str">
            <v>玫瑰之舞第1段</v>
          </cell>
          <cell r="C1092" t="str">
            <v>玫瑰之舞第1段</v>
          </cell>
          <cell r="D1092">
            <v>3</v>
          </cell>
          <cell r="E1092">
            <v>33</v>
          </cell>
          <cell r="F1092" t="str">
            <v>第19级，共造成158.1%点伤害</v>
          </cell>
          <cell r="G1092">
            <v>1</v>
          </cell>
          <cell r="H1092">
            <v>1</v>
          </cell>
          <cell r="I1092">
            <v>19</v>
          </cell>
          <cell r="J1092">
            <v>2</v>
          </cell>
          <cell r="K1092">
            <v>158.1</v>
          </cell>
          <cell r="L1092">
            <v>0</v>
          </cell>
          <cell r="M1092">
            <v>6480</v>
          </cell>
          <cell r="N1092">
            <v>8463</v>
          </cell>
          <cell r="O1092">
            <v>2</v>
          </cell>
          <cell r="P1092">
            <v>1</v>
          </cell>
          <cell r="Q1092">
            <v>1</v>
          </cell>
          <cell r="R1092">
            <v>4</v>
          </cell>
          <cell r="S1092">
            <v>50</v>
          </cell>
          <cell r="T1092">
            <v>132.85714285714286</v>
          </cell>
          <cell r="U1092">
            <v>651</v>
          </cell>
          <cell r="V1092">
            <v>132.85714285714286</v>
          </cell>
          <cell r="W1092">
            <v>13</v>
          </cell>
          <cell r="X1092">
            <v>139</v>
          </cell>
          <cell r="Y1092">
            <v>18</v>
          </cell>
          <cell r="Z1092">
            <v>6</v>
          </cell>
          <cell r="AA1092" t="str">
            <v>9322100.png</v>
          </cell>
          <cell r="AB1092">
            <v>20</v>
          </cell>
          <cell r="AC1092">
            <v>5330</v>
          </cell>
          <cell r="AD1092">
            <v>15.836668430425249</v>
          </cell>
        </row>
        <row r="1093">
          <cell r="A1093">
            <v>9322120</v>
          </cell>
          <cell r="B1093" t="str">
            <v>玫瑰之舞第1段</v>
          </cell>
          <cell r="C1093" t="str">
            <v>玫瑰之舞第1段</v>
          </cell>
          <cell r="D1093">
            <v>3</v>
          </cell>
          <cell r="E1093">
            <v>34</v>
          </cell>
          <cell r="F1093" t="str">
            <v>第20级，共造成159.4%点伤害</v>
          </cell>
          <cell r="G1093">
            <v>1</v>
          </cell>
          <cell r="H1093">
            <v>1</v>
          </cell>
          <cell r="I1093">
            <v>20</v>
          </cell>
          <cell r="J1093">
            <v>2</v>
          </cell>
          <cell r="K1093">
            <v>159.42857142857144</v>
          </cell>
          <cell r="L1093">
            <v>0</v>
          </cell>
          <cell r="M1093">
            <v>6400</v>
          </cell>
          <cell r="N1093">
            <v>9048</v>
          </cell>
          <cell r="O1093">
            <v>2</v>
          </cell>
          <cell r="P1093">
            <v>1</v>
          </cell>
          <cell r="Q1093">
            <v>1</v>
          </cell>
          <cell r="R1093">
            <v>4</v>
          </cell>
          <cell r="S1093">
            <v>50</v>
          </cell>
          <cell r="T1093">
            <v>132.85714285714286</v>
          </cell>
          <cell r="U1093">
            <v>696</v>
          </cell>
          <cell r="V1093">
            <v>132.85714285714286</v>
          </cell>
          <cell r="W1093">
            <v>13</v>
          </cell>
          <cell r="X1093">
            <v>152</v>
          </cell>
          <cell r="Y1093">
            <v>18</v>
          </cell>
          <cell r="Z1093">
            <v>6</v>
          </cell>
          <cell r="AA1093" t="str">
            <v>9322100.png</v>
          </cell>
          <cell r="AB1093">
            <v>20</v>
          </cell>
          <cell r="AC1093">
            <v>5330</v>
          </cell>
          <cell r="AD1093">
            <v>18.442125648239397</v>
          </cell>
        </row>
        <row r="1094">
          <cell r="A1094">
            <v>9322121</v>
          </cell>
          <cell r="B1094" t="str">
            <v>玫瑰之舞第1段</v>
          </cell>
          <cell r="C1094" t="str">
            <v>玫瑰之舞第1段</v>
          </cell>
          <cell r="D1094">
            <v>3</v>
          </cell>
          <cell r="E1094">
            <v>36</v>
          </cell>
          <cell r="F1094" t="str">
            <v>第21级，共造成160.8%点伤害</v>
          </cell>
          <cell r="G1094">
            <v>1</v>
          </cell>
          <cell r="H1094">
            <v>1</v>
          </cell>
          <cell r="I1094">
            <v>21</v>
          </cell>
          <cell r="J1094">
            <v>2</v>
          </cell>
          <cell r="K1094">
            <v>160.75714285714287</v>
          </cell>
          <cell r="L1094">
            <v>0</v>
          </cell>
          <cell r="M1094">
            <v>6320</v>
          </cell>
          <cell r="N1094">
            <v>11074</v>
          </cell>
          <cell r="O1094">
            <v>2</v>
          </cell>
          <cell r="P1094">
            <v>1</v>
          </cell>
          <cell r="Q1094">
            <v>1</v>
          </cell>
          <cell r="R1094">
            <v>4</v>
          </cell>
          <cell r="S1094">
            <v>50</v>
          </cell>
          <cell r="T1094">
            <v>132.85714285714286</v>
          </cell>
          <cell r="U1094">
            <v>791</v>
          </cell>
          <cell r="V1094">
            <v>132.85714285714286</v>
          </cell>
          <cell r="W1094">
            <v>14</v>
          </cell>
          <cell r="X1094">
            <v>166</v>
          </cell>
          <cell r="Y1094">
            <v>18</v>
          </cell>
          <cell r="Z1094">
            <v>6</v>
          </cell>
          <cell r="AA1094" t="str">
            <v>9322100.png</v>
          </cell>
          <cell r="AB1094">
            <v>20</v>
          </cell>
          <cell r="AC1094">
            <v>5330</v>
          </cell>
          <cell r="AD1094">
            <v>21.465500689251662</v>
          </cell>
        </row>
        <row r="1095">
          <cell r="A1095">
            <v>9322122</v>
          </cell>
          <cell r="B1095" t="str">
            <v>玫瑰之舞第1段</v>
          </cell>
          <cell r="C1095" t="str">
            <v>玫瑰之舞第1段</v>
          </cell>
          <cell r="D1095">
            <v>3</v>
          </cell>
          <cell r="E1095">
            <v>37</v>
          </cell>
          <cell r="F1095" t="str">
            <v>第22级，共造成162.1%点伤害</v>
          </cell>
          <cell r="G1095">
            <v>1</v>
          </cell>
          <cell r="H1095">
            <v>1</v>
          </cell>
          <cell r="I1095">
            <v>22</v>
          </cell>
          <cell r="J1095">
            <v>2</v>
          </cell>
          <cell r="K1095">
            <v>162.08571428571429</v>
          </cell>
          <cell r="L1095">
            <v>0</v>
          </cell>
          <cell r="M1095">
            <v>6240</v>
          </cell>
          <cell r="N1095">
            <v>12615</v>
          </cell>
          <cell r="O1095">
            <v>2</v>
          </cell>
          <cell r="P1095">
            <v>1</v>
          </cell>
          <cell r="Q1095">
            <v>1</v>
          </cell>
          <cell r="R1095">
            <v>4</v>
          </cell>
          <cell r="S1095">
            <v>50</v>
          </cell>
          <cell r="T1095">
            <v>132.85714285714286</v>
          </cell>
          <cell r="U1095">
            <v>841</v>
          </cell>
          <cell r="V1095">
            <v>132.85714285714286</v>
          </cell>
          <cell r="W1095">
            <v>15</v>
          </cell>
          <cell r="X1095">
            <v>181</v>
          </cell>
          <cell r="Y1095">
            <v>18</v>
          </cell>
          <cell r="Z1095">
            <v>6</v>
          </cell>
          <cell r="AA1095" t="str">
            <v>9322100.png</v>
          </cell>
          <cell r="AB1095">
            <v>20</v>
          </cell>
          <cell r="AC1095">
            <v>5330</v>
          </cell>
          <cell r="AD1095">
            <v>24.97257675028802</v>
          </cell>
        </row>
        <row r="1096">
          <cell r="A1096">
            <v>9322123</v>
          </cell>
          <cell r="B1096" t="str">
            <v>玫瑰之舞第1段</v>
          </cell>
          <cell r="C1096" t="str">
            <v>玫瑰之舞第1段</v>
          </cell>
          <cell r="D1096">
            <v>3</v>
          </cell>
          <cell r="E1096">
            <v>39</v>
          </cell>
          <cell r="F1096" t="str">
            <v>第23级，共造成163.4%点伤害</v>
          </cell>
          <cell r="G1096">
            <v>1</v>
          </cell>
          <cell r="H1096">
            <v>1</v>
          </cell>
          <cell r="I1096">
            <v>23</v>
          </cell>
          <cell r="J1096">
            <v>2</v>
          </cell>
          <cell r="K1096">
            <v>163.41428571428571</v>
          </cell>
          <cell r="L1096">
            <v>0</v>
          </cell>
          <cell r="M1096">
            <v>6160</v>
          </cell>
          <cell r="N1096">
            <v>15104</v>
          </cell>
          <cell r="O1096">
            <v>2</v>
          </cell>
          <cell r="P1096">
            <v>1</v>
          </cell>
          <cell r="Q1096">
            <v>1</v>
          </cell>
          <cell r="R1096">
            <v>4</v>
          </cell>
          <cell r="S1096">
            <v>50</v>
          </cell>
          <cell r="T1096">
            <v>132.85714285714286</v>
          </cell>
          <cell r="U1096">
            <v>944</v>
          </cell>
          <cell r="V1096">
            <v>132.85714285714286</v>
          </cell>
          <cell r="W1096">
            <v>16</v>
          </cell>
          <cell r="X1096">
            <v>197</v>
          </cell>
          <cell r="Y1096">
            <v>18</v>
          </cell>
          <cell r="Z1096">
            <v>7</v>
          </cell>
          <cell r="AA1096" t="str">
            <v>9322100.png</v>
          </cell>
          <cell r="AB1096">
            <v>20</v>
          </cell>
          <cell r="AC1096">
            <v>5330</v>
          </cell>
          <cell r="AD1096">
            <v>29.039342160636107</v>
          </cell>
        </row>
        <row r="1097">
          <cell r="A1097">
            <v>9322124</v>
          </cell>
          <cell r="B1097" t="str">
            <v>玫瑰之舞第1段</v>
          </cell>
          <cell r="C1097" t="str">
            <v>玫瑰之舞第1段</v>
          </cell>
          <cell r="D1097">
            <v>3</v>
          </cell>
          <cell r="E1097">
            <v>40</v>
          </cell>
          <cell r="F1097" t="str">
            <v>第24级，共造成164.7%点伤害</v>
          </cell>
          <cell r="G1097">
            <v>1</v>
          </cell>
          <cell r="H1097">
            <v>1</v>
          </cell>
          <cell r="I1097">
            <v>24</v>
          </cell>
          <cell r="J1097">
            <v>2</v>
          </cell>
          <cell r="K1097">
            <v>164.74285714285713</v>
          </cell>
          <cell r="L1097">
            <v>0</v>
          </cell>
          <cell r="M1097">
            <v>6080</v>
          </cell>
          <cell r="N1097">
            <v>16966</v>
          </cell>
          <cell r="O1097">
            <v>2</v>
          </cell>
          <cell r="P1097">
            <v>1</v>
          </cell>
          <cell r="Q1097">
            <v>1</v>
          </cell>
          <cell r="R1097">
            <v>4</v>
          </cell>
          <cell r="S1097">
            <v>50</v>
          </cell>
          <cell r="T1097">
            <v>132.85714285714286</v>
          </cell>
          <cell r="U1097">
            <v>998</v>
          </cell>
          <cell r="V1097">
            <v>132.85714285714286</v>
          </cell>
          <cell r="W1097">
            <v>17</v>
          </cell>
          <cell r="X1097">
            <v>214</v>
          </cell>
          <cell r="Y1097">
            <v>18</v>
          </cell>
          <cell r="Z1097">
            <v>7</v>
          </cell>
          <cell r="AA1097" t="str">
            <v>9322100.png</v>
          </cell>
          <cell r="AB1097">
            <v>20</v>
          </cell>
          <cell r="AC1097">
            <v>5330</v>
          </cell>
          <cell r="AD1097">
            <v>33.753555305081932</v>
          </cell>
        </row>
        <row r="1098">
          <cell r="A1098">
            <v>9322125</v>
          </cell>
          <cell r="B1098" t="str">
            <v>玫瑰之舞第1段</v>
          </cell>
          <cell r="C1098" t="str">
            <v>玫瑰之舞第1段</v>
          </cell>
          <cell r="D1098">
            <v>3</v>
          </cell>
          <cell r="E1098">
            <v>42</v>
          </cell>
          <cell r="F1098" t="str">
            <v>第25级，共造成166.1%点伤害</v>
          </cell>
          <cell r="G1098">
            <v>1</v>
          </cell>
          <cell r="H1098">
            <v>1</v>
          </cell>
          <cell r="I1098">
            <v>25</v>
          </cell>
          <cell r="J1098">
            <v>2</v>
          </cell>
          <cell r="K1098">
            <v>166.07142857142858</v>
          </cell>
          <cell r="L1098">
            <v>0</v>
          </cell>
          <cell r="M1098">
            <v>6000</v>
          </cell>
          <cell r="N1098">
            <v>21090</v>
          </cell>
          <cell r="O1098">
            <v>2</v>
          </cell>
          <cell r="P1098">
            <v>1</v>
          </cell>
          <cell r="Q1098">
            <v>1</v>
          </cell>
          <cell r="R1098">
            <v>4</v>
          </cell>
          <cell r="S1098">
            <v>50</v>
          </cell>
          <cell r="T1098">
            <v>132.85714285714286</v>
          </cell>
          <cell r="U1098">
            <v>1110</v>
          </cell>
          <cell r="V1098">
            <v>132.85714285714286</v>
          </cell>
          <cell r="W1098">
            <v>19</v>
          </cell>
          <cell r="X1098">
            <v>233</v>
          </cell>
          <cell r="Y1098">
            <v>18</v>
          </cell>
          <cell r="Z1098">
            <v>8</v>
          </cell>
          <cell r="AA1098" t="str">
            <v>9322100.png</v>
          </cell>
          <cell r="AB1098">
            <v>20</v>
          </cell>
          <cell r="AC1098">
            <v>5330</v>
          </cell>
          <cell r="AD1098">
            <v>39.21654726921988</v>
          </cell>
        </row>
        <row r="1099">
          <cell r="A1099">
            <v>9322126</v>
          </cell>
          <cell r="B1099" t="str">
            <v>玫瑰之舞第1段</v>
          </cell>
          <cell r="C1099" t="str">
            <v>玫瑰之舞第1段</v>
          </cell>
          <cell r="D1099">
            <v>3</v>
          </cell>
          <cell r="E1099">
            <v>44</v>
          </cell>
          <cell r="F1099" t="str">
            <v>第26级，共造成167.4%点伤害</v>
          </cell>
          <cell r="G1099">
            <v>1</v>
          </cell>
          <cell r="H1099">
            <v>1</v>
          </cell>
          <cell r="I1099">
            <v>26</v>
          </cell>
          <cell r="J1099">
            <v>2</v>
          </cell>
          <cell r="K1099">
            <v>167.4</v>
          </cell>
          <cell r="L1099">
            <v>0</v>
          </cell>
          <cell r="M1099">
            <v>5920</v>
          </cell>
          <cell r="N1099">
            <v>24520</v>
          </cell>
          <cell r="O1099">
            <v>2</v>
          </cell>
          <cell r="P1099">
            <v>1</v>
          </cell>
          <cell r="Q1099">
            <v>1</v>
          </cell>
          <cell r="R1099">
            <v>4</v>
          </cell>
          <cell r="S1099">
            <v>50</v>
          </cell>
          <cell r="T1099">
            <v>132.85714285714286</v>
          </cell>
          <cell r="U1099">
            <v>1226</v>
          </cell>
          <cell r="V1099">
            <v>132.85714285714286</v>
          </cell>
          <cell r="W1099">
            <v>20</v>
          </cell>
          <cell r="X1099">
            <v>253</v>
          </cell>
          <cell r="Y1099">
            <v>18</v>
          </cell>
          <cell r="Z1099">
            <v>8</v>
          </cell>
          <cell r="AA1099" t="str">
            <v>9322100.png</v>
          </cell>
          <cell r="AB1099">
            <v>20</v>
          </cell>
          <cell r="AC1099">
            <v>5330</v>
          </cell>
          <cell r="AD1099">
            <v>45.545298036805306</v>
          </cell>
        </row>
        <row r="1100">
          <cell r="A1100">
            <v>9322127</v>
          </cell>
          <cell r="B1100" t="str">
            <v>玫瑰之舞第1段</v>
          </cell>
          <cell r="C1100" t="str">
            <v>玫瑰之舞第1段</v>
          </cell>
          <cell r="D1100">
            <v>3</v>
          </cell>
          <cell r="E1100">
            <v>45</v>
          </cell>
          <cell r="F1100" t="str">
            <v>第27级，共造成168.7%点伤害</v>
          </cell>
          <cell r="G1100">
            <v>1</v>
          </cell>
          <cell r="H1100">
            <v>1</v>
          </cell>
          <cell r="I1100">
            <v>27</v>
          </cell>
          <cell r="J1100">
            <v>2</v>
          </cell>
          <cell r="K1100">
            <v>168.72857142857143</v>
          </cell>
          <cell r="L1100">
            <v>0</v>
          </cell>
          <cell r="M1100">
            <v>5840</v>
          </cell>
          <cell r="N1100">
            <v>27027</v>
          </cell>
          <cell r="O1100">
            <v>2</v>
          </cell>
          <cell r="P1100">
            <v>1</v>
          </cell>
          <cell r="Q1100">
            <v>1</v>
          </cell>
          <cell r="R1100">
            <v>4</v>
          </cell>
          <cell r="S1100">
            <v>50</v>
          </cell>
          <cell r="T1100">
            <v>132.85714285714286</v>
          </cell>
          <cell r="U1100">
            <v>1287</v>
          </cell>
          <cell r="V1100">
            <v>132.85714285714286</v>
          </cell>
          <cell r="W1100">
            <v>21</v>
          </cell>
          <cell r="X1100">
            <v>274</v>
          </cell>
          <cell r="Y1100">
            <v>18</v>
          </cell>
          <cell r="Z1100">
            <v>9</v>
          </cell>
          <cell r="AA1100" t="str">
            <v>9322100.png</v>
          </cell>
          <cell r="AB1100">
            <v>20</v>
          </cell>
          <cell r="AC1100">
            <v>5330</v>
          </cell>
          <cell r="AD1100">
            <v>52.874827433642267</v>
          </cell>
        </row>
        <row r="1101">
          <cell r="A1101">
            <v>9322128</v>
          </cell>
          <cell r="B1101" t="str">
            <v>玫瑰之舞第1段</v>
          </cell>
          <cell r="C1101" t="str">
            <v>玫瑰之舞第1段</v>
          </cell>
          <cell r="D1101">
            <v>3</v>
          </cell>
          <cell r="E1101">
            <v>47</v>
          </cell>
          <cell r="F1101" t="str">
            <v>第28级，共造成170.1%点伤害</v>
          </cell>
          <cell r="G1101">
            <v>1</v>
          </cell>
          <cell r="H1101">
            <v>1</v>
          </cell>
          <cell r="I1101">
            <v>28</v>
          </cell>
          <cell r="J1101">
            <v>2</v>
          </cell>
          <cell r="K1101">
            <v>170.05714285714285</v>
          </cell>
          <cell r="L1101">
            <v>0</v>
          </cell>
          <cell r="M1101">
            <v>5760</v>
          </cell>
          <cell r="N1101">
            <v>32476</v>
          </cell>
          <cell r="O1101">
            <v>2</v>
          </cell>
          <cell r="P1101">
            <v>1</v>
          </cell>
          <cell r="Q1101">
            <v>1</v>
          </cell>
          <cell r="R1101">
            <v>4</v>
          </cell>
          <cell r="S1101">
            <v>50</v>
          </cell>
          <cell r="T1101">
            <v>132.85714285714286</v>
          </cell>
          <cell r="U1101">
            <v>1412</v>
          </cell>
          <cell r="V1101">
            <v>132.85714285714286</v>
          </cell>
          <cell r="W1101">
            <v>23</v>
          </cell>
          <cell r="X1101">
            <v>297</v>
          </cell>
          <cell r="Y1101">
            <v>18</v>
          </cell>
          <cell r="Z1101">
            <v>10</v>
          </cell>
          <cell r="AA1101" t="str">
            <v>9322100.png</v>
          </cell>
          <cell r="AB1101">
            <v>20</v>
          </cell>
          <cell r="AC1101">
            <v>5330</v>
          </cell>
          <cell r="AD1101">
            <v>61.360948175939185</v>
          </cell>
        </row>
        <row r="1102">
          <cell r="A1102">
            <v>9322129</v>
          </cell>
          <cell r="B1102" t="str">
            <v>玫瑰之舞第1段</v>
          </cell>
          <cell r="C1102" t="str">
            <v>玫瑰之舞第1段</v>
          </cell>
          <cell r="D1102">
            <v>3</v>
          </cell>
          <cell r="E1102">
            <v>48</v>
          </cell>
          <cell r="F1102" t="str">
            <v>第29级，共造成171.4%点伤害</v>
          </cell>
          <cell r="G1102">
            <v>1</v>
          </cell>
          <cell r="H1102">
            <v>1</v>
          </cell>
          <cell r="I1102">
            <v>29</v>
          </cell>
          <cell r="J1102">
            <v>2</v>
          </cell>
          <cell r="K1102">
            <v>171.3857142857143</v>
          </cell>
          <cell r="L1102">
            <v>0</v>
          </cell>
          <cell r="M1102">
            <v>5680</v>
          </cell>
          <cell r="N1102">
            <v>36925</v>
          </cell>
          <cell r="O1102">
            <v>2</v>
          </cell>
          <cell r="P1102">
            <v>1</v>
          </cell>
          <cell r="Q1102">
            <v>1</v>
          </cell>
          <cell r="R1102">
            <v>4</v>
          </cell>
          <cell r="S1102">
            <v>50</v>
          </cell>
          <cell r="T1102">
            <v>132.85714285714286</v>
          </cell>
          <cell r="U1102">
            <v>1477</v>
          </cell>
          <cell r="V1102">
            <v>132.85714285714286</v>
          </cell>
          <cell r="W1102">
            <v>25</v>
          </cell>
          <cell r="X1102">
            <v>322</v>
          </cell>
          <cell r="Y1102">
            <v>18</v>
          </cell>
          <cell r="Z1102">
            <v>10</v>
          </cell>
          <cell r="AA1102" t="str">
            <v>9322100.png</v>
          </cell>
          <cell r="AB1102">
            <v>20</v>
          </cell>
          <cell r="AC1102">
            <v>5330</v>
          </cell>
          <cell r="AD1102">
            <v>71.183435461570099</v>
          </cell>
        </row>
        <row r="1103">
          <cell r="A1103">
            <v>9322130</v>
          </cell>
          <cell r="B1103" t="str">
            <v>玫瑰之舞第1段</v>
          </cell>
          <cell r="C1103" t="str">
            <v>玫瑰之舞第1段</v>
          </cell>
          <cell r="D1103">
            <v>3</v>
          </cell>
          <cell r="E1103">
            <v>50</v>
          </cell>
          <cell r="F1103" t="str">
            <v>第30级，共造成172.7%点伤害</v>
          </cell>
          <cell r="G1103">
            <v>1</v>
          </cell>
          <cell r="H1103">
            <v>1</v>
          </cell>
          <cell r="I1103">
            <v>30</v>
          </cell>
          <cell r="J1103">
            <v>2</v>
          </cell>
          <cell r="K1103">
            <v>172.71428571428572</v>
          </cell>
          <cell r="L1103">
            <v>0</v>
          </cell>
          <cell r="M1103">
            <v>5600</v>
          </cell>
          <cell r="N1103">
            <v>41860</v>
          </cell>
          <cell r="O1103">
            <v>2</v>
          </cell>
          <cell r="P1103">
            <v>1</v>
          </cell>
          <cell r="Q1103">
            <v>1</v>
          </cell>
          <cell r="R1103">
            <v>4</v>
          </cell>
          <cell r="S1103">
            <v>50</v>
          </cell>
          <cell r="T1103">
            <v>132.85714285714286</v>
          </cell>
          <cell r="U1103">
            <v>1610</v>
          </cell>
          <cell r="V1103">
            <v>132.85714285714286</v>
          </cell>
          <cell r="W1103">
            <v>26</v>
          </cell>
          <cell r="X1103">
            <v>348</v>
          </cell>
          <cell r="Y1103">
            <v>18</v>
          </cell>
          <cell r="Z1103">
            <v>11</v>
          </cell>
          <cell r="AA1103" t="str">
            <v>9322100.png</v>
          </cell>
          <cell r="AB1103">
            <v>20</v>
          </cell>
          <cell r="AC1103">
            <v>5330</v>
          </cell>
          <cell r="AD1103">
            <v>82.549675676030489</v>
          </cell>
        </row>
        <row r="1104">
          <cell r="A1104">
            <v>9322131</v>
          </cell>
          <cell r="B1104" t="str">
            <v>玫瑰之舞第1段</v>
          </cell>
          <cell r="C1104" t="str">
            <v>玫瑰之舞第1段</v>
          </cell>
          <cell r="D1104">
            <v>3</v>
          </cell>
          <cell r="E1104">
            <v>51</v>
          </cell>
          <cell r="F1104" t="str">
            <v>第31级，共造成174%点伤害</v>
          </cell>
          <cell r="G1104">
            <v>1</v>
          </cell>
          <cell r="H1104">
            <v>1</v>
          </cell>
          <cell r="I1104">
            <v>31</v>
          </cell>
          <cell r="J1104">
            <v>2</v>
          </cell>
          <cell r="K1104">
            <v>174.04285714285714</v>
          </cell>
          <cell r="L1104">
            <v>0</v>
          </cell>
          <cell r="M1104">
            <v>5520</v>
          </cell>
          <cell r="N1104">
            <v>47012</v>
          </cell>
          <cell r="O1104">
            <v>2</v>
          </cell>
          <cell r="P1104">
            <v>1</v>
          </cell>
          <cell r="Q1104">
            <v>1</v>
          </cell>
          <cell r="R1104">
            <v>4</v>
          </cell>
          <cell r="S1104">
            <v>50</v>
          </cell>
          <cell r="T1104">
            <v>132.85714285714286</v>
          </cell>
          <cell r="U1104">
            <v>1679</v>
          </cell>
          <cell r="V1104">
            <v>132.85714285714286</v>
          </cell>
          <cell r="W1104">
            <v>28</v>
          </cell>
          <cell r="X1104">
            <v>376</v>
          </cell>
          <cell r="Y1104">
            <v>18</v>
          </cell>
          <cell r="Z1104">
            <v>12</v>
          </cell>
          <cell r="AA1104" t="str">
            <v>9322100.png</v>
          </cell>
          <cell r="AB1104">
            <v>20</v>
          </cell>
          <cell r="AC1104">
            <v>5330</v>
          </cell>
          <cell r="AD1104">
            <v>95.69886612690695</v>
          </cell>
        </row>
        <row r="1105">
          <cell r="A1105">
            <v>9322132</v>
          </cell>
          <cell r="B1105" t="str">
            <v>玫瑰之舞第1段</v>
          </cell>
          <cell r="C1105" t="str">
            <v>玫瑰之舞第1段</v>
          </cell>
          <cell r="D1105">
            <v>3</v>
          </cell>
          <cell r="E1105">
            <v>53</v>
          </cell>
          <cell r="F1105" t="str">
            <v>第32级，共造成175.4%点伤害</v>
          </cell>
          <cell r="G1105">
            <v>1</v>
          </cell>
          <cell r="H1105">
            <v>1</v>
          </cell>
          <cell r="I1105">
            <v>32</v>
          </cell>
          <cell r="J1105">
            <v>2</v>
          </cell>
          <cell r="K1105">
            <v>175.37142857142857</v>
          </cell>
          <cell r="L1105">
            <v>0</v>
          </cell>
          <cell r="M1105">
            <v>5440</v>
          </cell>
          <cell r="N1105">
            <v>54600</v>
          </cell>
          <cell r="O1105">
            <v>2</v>
          </cell>
          <cell r="P1105">
            <v>1</v>
          </cell>
          <cell r="Q1105">
            <v>1</v>
          </cell>
          <cell r="R1105">
            <v>4</v>
          </cell>
          <cell r="S1105">
            <v>50</v>
          </cell>
          <cell r="T1105">
            <v>132.85714285714286</v>
          </cell>
          <cell r="U1105">
            <v>1820</v>
          </cell>
          <cell r="V1105">
            <v>132.85714285714286</v>
          </cell>
          <cell r="W1105">
            <v>30</v>
          </cell>
          <cell r="X1105">
            <v>406</v>
          </cell>
          <cell r="Y1105">
            <v>18</v>
          </cell>
          <cell r="Z1105">
            <v>12</v>
          </cell>
          <cell r="AA1105" t="str">
            <v>9322100.png</v>
          </cell>
          <cell r="AB1105">
            <v>20</v>
          </cell>
          <cell r="AC1105">
            <v>5330</v>
          </cell>
          <cell r="AD1105">
            <v>110.90684845016003</v>
          </cell>
        </row>
        <row r="1106">
          <cell r="A1106">
            <v>9322133</v>
          </cell>
          <cell r="B1106" t="str">
            <v>玫瑰之舞第1段</v>
          </cell>
          <cell r="C1106" t="str">
            <v>玫瑰之舞第1段</v>
          </cell>
          <cell r="D1106">
            <v>3</v>
          </cell>
          <cell r="E1106">
            <v>54</v>
          </cell>
          <cell r="F1106" t="str">
            <v>第33级，共造成176.7%点伤害</v>
          </cell>
          <cell r="G1106">
            <v>1</v>
          </cell>
          <cell r="H1106">
            <v>1</v>
          </cell>
          <cell r="I1106">
            <v>33</v>
          </cell>
          <cell r="J1106">
            <v>2</v>
          </cell>
          <cell r="K1106">
            <v>176.7</v>
          </cell>
          <cell r="L1106">
            <v>0</v>
          </cell>
          <cell r="M1106">
            <v>5360</v>
          </cell>
          <cell r="N1106">
            <v>60576</v>
          </cell>
          <cell r="O1106">
            <v>2</v>
          </cell>
          <cell r="P1106">
            <v>1</v>
          </cell>
          <cell r="Q1106">
            <v>1</v>
          </cell>
          <cell r="R1106">
            <v>4</v>
          </cell>
          <cell r="S1106">
            <v>50</v>
          </cell>
          <cell r="T1106">
            <v>132.85714285714286</v>
          </cell>
          <cell r="U1106">
            <v>1893</v>
          </cell>
          <cell r="V1106">
            <v>132.85714285714286</v>
          </cell>
          <cell r="W1106">
            <v>32</v>
          </cell>
          <cell r="X1106">
            <v>438</v>
          </cell>
          <cell r="Y1106">
            <v>18</v>
          </cell>
          <cell r="Z1106">
            <v>13</v>
          </cell>
          <cell r="AA1106" t="str">
            <v>9322100.png</v>
          </cell>
          <cell r="AB1106">
            <v>20</v>
          </cell>
          <cell r="AC1106">
            <v>5330</v>
          </cell>
          <cell r="AD1106">
            <v>128.49167065358125</v>
          </cell>
        </row>
        <row r="1107">
          <cell r="A1107">
            <v>9322134</v>
          </cell>
          <cell r="B1107" t="str">
            <v>玫瑰之舞第1段</v>
          </cell>
          <cell r="C1107" t="str">
            <v>玫瑰之舞第1段</v>
          </cell>
          <cell r="D1107">
            <v>3</v>
          </cell>
          <cell r="E1107">
            <v>56</v>
          </cell>
          <cell r="F1107" t="str">
            <v>第34级，共造成178%点伤害</v>
          </cell>
          <cell r="G1107">
            <v>1</v>
          </cell>
          <cell r="H1107">
            <v>1</v>
          </cell>
          <cell r="I1107">
            <v>34</v>
          </cell>
          <cell r="J1107">
            <v>2</v>
          </cell>
          <cell r="K1107">
            <v>178.02857142857144</v>
          </cell>
          <cell r="L1107">
            <v>0</v>
          </cell>
          <cell r="M1107">
            <v>5280</v>
          </cell>
          <cell r="N1107">
            <v>69428</v>
          </cell>
          <cell r="O1107">
            <v>2</v>
          </cell>
          <cell r="P1107">
            <v>1</v>
          </cell>
          <cell r="Q1107">
            <v>1</v>
          </cell>
          <cell r="R1107">
            <v>4</v>
          </cell>
          <cell r="S1107">
            <v>50</v>
          </cell>
          <cell r="T1107">
            <v>132.85714285714286</v>
          </cell>
          <cell r="U1107">
            <v>2042</v>
          </cell>
          <cell r="V1107">
            <v>132.85714285714286</v>
          </cell>
          <cell r="W1107">
            <v>34</v>
          </cell>
          <cell r="X1107">
            <v>472</v>
          </cell>
          <cell r="Y1107">
            <v>18</v>
          </cell>
          <cell r="Z1107">
            <v>14</v>
          </cell>
          <cell r="AA1107" t="str">
            <v>9322100.png</v>
          </cell>
          <cell r="AB1107">
            <v>20</v>
          </cell>
          <cell r="AC1107">
            <v>5330</v>
          </cell>
          <cell r="AD1107">
            <v>148.81998691274859</v>
          </cell>
        </row>
        <row r="1108">
          <cell r="A1108">
            <v>9322135</v>
          </cell>
          <cell r="B1108" t="str">
            <v>玫瑰之舞第1段</v>
          </cell>
          <cell r="C1108" t="str">
            <v>玫瑰之舞第1段</v>
          </cell>
          <cell r="D1108">
            <v>3</v>
          </cell>
          <cell r="E1108">
            <v>57</v>
          </cell>
          <cell r="F1108" t="str">
            <v>第35级，共造成179.4%点伤害</v>
          </cell>
          <cell r="G1108">
            <v>1</v>
          </cell>
          <cell r="H1108">
            <v>1</v>
          </cell>
          <cell r="I1108">
            <v>35</v>
          </cell>
          <cell r="J1108">
            <v>2</v>
          </cell>
          <cell r="K1108">
            <v>179.35714285714286</v>
          </cell>
          <cell r="L1108">
            <v>0</v>
          </cell>
          <cell r="M1108">
            <v>5200</v>
          </cell>
          <cell r="N1108">
            <v>76284</v>
          </cell>
          <cell r="O1108">
            <v>2</v>
          </cell>
          <cell r="P1108">
            <v>1</v>
          </cell>
          <cell r="Q1108">
            <v>1</v>
          </cell>
          <cell r="R1108">
            <v>4</v>
          </cell>
          <cell r="S1108">
            <v>50</v>
          </cell>
          <cell r="T1108">
            <v>132.85714285714286</v>
          </cell>
          <cell r="U1108">
            <v>2119</v>
          </cell>
          <cell r="V1108">
            <v>132.85714285714286</v>
          </cell>
          <cell r="W1108">
            <v>36</v>
          </cell>
          <cell r="X1108">
            <v>508</v>
          </cell>
          <cell r="Y1108">
            <v>18</v>
          </cell>
          <cell r="Z1108">
            <v>15</v>
          </cell>
          <cell r="AA1108" t="str">
            <v>9322100.png</v>
          </cell>
          <cell r="AB1108">
            <v>20</v>
          </cell>
          <cell r="AC1108">
            <v>5330</v>
          </cell>
          <cell r="AD1108">
            <v>172.31442048263017</v>
          </cell>
        </row>
        <row r="1109">
          <cell r="A1109">
            <v>9322136</v>
          </cell>
          <cell r="B1109" t="str">
            <v>玫瑰之舞第1段</v>
          </cell>
          <cell r="C1109" t="str">
            <v>玫瑰之舞第1段</v>
          </cell>
          <cell r="D1109">
            <v>3</v>
          </cell>
          <cell r="E1109">
            <v>59</v>
          </cell>
          <cell r="F1109" t="str">
            <v>第36级，共造成180.7%点伤害</v>
          </cell>
          <cell r="G1109">
            <v>1</v>
          </cell>
          <cell r="H1109">
            <v>1</v>
          </cell>
          <cell r="I1109">
            <v>36</v>
          </cell>
          <cell r="J1109">
            <v>2</v>
          </cell>
          <cell r="K1109">
            <v>180.68571428571428</v>
          </cell>
          <cell r="L1109">
            <v>0</v>
          </cell>
          <cell r="M1109">
            <v>5120</v>
          </cell>
          <cell r="N1109">
            <v>88803</v>
          </cell>
          <cell r="O1109">
            <v>2</v>
          </cell>
          <cell r="P1109">
            <v>1</v>
          </cell>
          <cell r="Q1109">
            <v>1</v>
          </cell>
          <cell r="R1109">
            <v>4</v>
          </cell>
          <cell r="S1109">
            <v>50</v>
          </cell>
          <cell r="T1109">
            <v>132.85714285714286</v>
          </cell>
          <cell r="U1109">
            <v>2277</v>
          </cell>
          <cell r="V1109">
            <v>132.85714285714286</v>
          </cell>
          <cell r="W1109">
            <v>39</v>
          </cell>
          <cell r="X1109">
            <v>547</v>
          </cell>
          <cell r="Y1109">
            <v>18</v>
          </cell>
          <cell r="Z1109">
            <v>16</v>
          </cell>
          <cell r="AA1109" t="str">
            <v>9322100.png</v>
          </cell>
          <cell r="AB1109">
            <v>20</v>
          </cell>
          <cell r="AC1109">
            <v>5330</v>
          </cell>
          <cell r="AD1109">
            <v>199.46203374335869</v>
          </cell>
        </row>
        <row r="1110">
          <cell r="A1110">
            <v>9322137</v>
          </cell>
          <cell r="B1110" t="str">
            <v>玫瑰之舞第1段</v>
          </cell>
          <cell r="C1110" t="str">
            <v>玫瑰之舞第1段</v>
          </cell>
          <cell r="D1110">
            <v>3</v>
          </cell>
          <cell r="E1110">
            <v>60</v>
          </cell>
          <cell r="F1110" t="str">
            <v>第37级，共造成182%点伤害</v>
          </cell>
          <cell r="G1110">
            <v>1</v>
          </cell>
          <cell r="H1110">
            <v>1</v>
          </cell>
          <cell r="I1110">
            <v>37</v>
          </cell>
          <cell r="J1110">
            <v>2</v>
          </cell>
          <cell r="K1110">
            <v>182.01428571428573</v>
          </cell>
          <cell r="L1110">
            <v>0</v>
          </cell>
          <cell r="M1110">
            <v>5040</v>
          </cell>
          <cell r="N1110">
            <v>99036</v>
          </cell>
          <cell r="O1110">
            <v>2</v>
          </cell>
          <cell r="P1110">
            <v>1</v>
          </cell>
          <cell r="Q1110">
            <v>1</v>
          </cell>
          <cell r="R1110">
            <v>4</v>
          </cell>
          <cell r="S1110">
            <v>50</v>
          </cell>
          <cell r="T1110">
            <v>132.85714285714286</v>
          </cell>
          <cell r="U1110">
            <v>2358</v>
          </cell>
          <cell r="V1110">
            <v>132.85714285714286</v>
          </cell>
          <cell r="W1110">
            <v>42</v>
          </cell>
          <cell r="X1110">
            <v>589</v>
          </cell>
          <cell r="Y1110">
            <v>18</v>
          </cell>
          <cell r="Z1110">
            <v>17</v>
          </cell>
          <cell r="AA1110" t="str">
            <v>9322100.png</v>
          </cell>
          <cell r="AB1110">
            <v>20</v>
          </cell>
          <cell r="AC1110">
            <v>5330</v>
          </cell>
          <cell r="AD1110">
            <v>230.82407081681791</v>
          </cell>
        </row>
        <row r="1111">
          <cell r="A1111">
            <v>9322138</v>
          </cell>
          <cell r="B1111" t="str">
            <v>玫瑰之舞第1段</v>
          </cell>
          <cell r="C1111" t="str">
            <v>玫瑰之舞第1段</v>
          </cell>
          <cell r="D1111">
            <v>3</v>
          </cell>
          <cell r="E1111">
            <v>62</v>
          </cell>
          <cell r="F1111" t="str">
            <v>第38级，共造成183.3%点伤害</v>
          </cell>
          <cell r="G1111">
            <v>1</v>
          </cell>
          <cell r="H1111">
            <v>1</v>
          </cell>
          <cell r="I1111">
            <v>38</v>
          </cell>
          <cell r="J1111">
            <v>2</v>
          </cell>
          <cell r="K1111">
            <v>183.34285714285716</v>
          </cell>
          <cell r="L1111">
            <v>0</v>
          </cell>
          <cell r="M1111">
            <v>4960</v>
          </cell>
          <cell r="N1111">
            <v>113580</v>
          </cell>
          <cell r="O1111">
            <v>2</v>
          </cell>
          <cell r="P1111">
            <v>1</v>
          </cell>
          <cell r="Q1111">
            <v>1</v>
          </cell>
          <cell r="R1111">
            <v>4</v>
          </cell>
          <cell r="S1111">
            <v>50</v>
          </cell>
          <cell r="T1111">
            <v>132.85714285714286</v>
          </cell>
          <cell r="U1111">
            <v>2524</v>
          </cell>
          <cell r="V1111">
            <v>132.85714285714286</v>
          </cell>
          <cell r="W1111">
            <v>45</v>
          </cell>
          <cell r="X1111">
            <v>634</v>
          </cell>
          <cell r="Y1111">
            <v>18</v>
          </cell>
          <cell r="Z1111">
            <v>18</v>
          </cell>
          <cell r="AA1111" t="str">
            <v>9322100.png</v>
          </cell>
          <cell r="AB1111">
            <v>20</v>
          </cell>
          <cell r="AC1111">
            <v>5330</v>
          </cell>
          <cell r="AD1111">
            <v>267.04716277898876</v>
          </cell>
        </row>
        <row r="1112">
          <cell r="A1112">
            <v>9322139</v>
          </cell>
          <cell r="B1112" t="str">
            <v>玫瑰之舞第1段</v>
          </cell>
          <cell r="C1112" t="str">
            <v>玫瑰之舞第1段</v>
          </cell>
          <cell r="D1112">
            <v>3</v>
          </cell>
          <cell r="E1112">
            <v>63</v>
          </cell>
          <cell r="F1112" t="str">
            <v>第39级，共造成184.7%点伤害</v>
          </cell>
          <cell r="G1112">
            <v>1</v>
          </cell>
          <cell r="H1112">
            <v>1</v>
          </cell>
          <cell r="I1112">
            <v>39</v>
          </cell>
          <cell r="J1112">
            <v>2</v>
          </cell>
          <cell r="K1112">
            <v>184.67142857142858</v>
          </cell>
          <cell r="L1112">
            <v>0</v>
          </cell>
          <cell r="M1112">
            <v>4880</v>
          </cell>
          <cell r="N1112">
            <v>125232</v>
          </cell>
          <cell r="O1112">
            <v>2</v>
          </cell>
          <cell r="P1112">
            <v>1</v>
          </cell>
          <cell r="Q1112">
            <v>1</v>
          </cell>
          <cell r="R1112">
            <v>4</v>
          </cell>
          <cell r="S1112">
            <v>50</v>
          </cell>
          <cell r="T1112">
            <v>132.85714285714286</v>
          </cell>
          <cell r="U1112">
            <v>2609</v>
          </cell>
          <cell r="V1112">
            <v>132.85714285714286</v>
          </cell>
          <cell r="W1112">
            <v>48</v>
          </cell>
          <cell r="X1112">
            <v>682</v>
          </cell>
          <cell r="Y1112">
            <v>18</v>
          </cell>
          <cell r="Z1112">
            <v>20</v>
          </cell>
          <cell r="AA1112" t="str">
            <v>9322100.png</v>
          </cell>
          <cell r="AB1112">
            <v>20</v>
          </cell>
          <cell r="AC1112">
            <v>5330</v>
          </cell>
          <cell r="AD1112">
            <v>308.87621371878566</v>
          </cell>
        </row>
        <row r="1113">
          <cell r="A1113">
            <v>9322140</v>
          </cell>
          <cell r="B1113" t="str">
            <v>玫瑰之舞第1段</v>
          </cell>
          <cell r="C1113" t="str">
            <v>玫瑰之舞第1段</v>
          </cell>
          <cell r="D1113">
            <v>3</v>
          </cell>
          <cell r="E1113">
            <v>65</v>
          </cell>
          <cell r="F1113" t="str">
            <v>第40级，共造成186%点伤害</v>
          </cell>
          <cell r="G1113">
            <v>1</v>
          </cell>
          <cell r="H1113">
            <v>1</v>
          </cell>
          <cell r="I1113">
            <v>40</v>
          </cell>
          <cell r="J1113">
            <v>2</v>
          </cell>
          <cell r="K1113">
            <v>186</v>
          </cell>
          <cell r="L1113">
            <v>0</v>
          </cell>
          <cell r="M1113">
            <v>4800</v>
          </cell>
          <cell r="N1113">
            <v>141933</v>
          </cell>
          <cell r="O1113">
            <v>2</v>
          </cell>
          <cell r="P1113">
            <v>1</v>
          </cell>
          <cell r="Q1113">
            <v>1</v>
          </cell>
          <cell r="R1113">
            <v>4</v>
          </cell>
          <cell r="S1113">
            <v>50</v>
          </cell>
          <cell r="T1113">
            <v>132.85714285714286</v>
          </cell>
          <cell r="U1113">
            <v>2783</v>
          </cell>
          <cell r="V1113">
            <v>132.85714285714286</v>
          </cell>
          <cell r="W1113">
            <v>51</v>
          </cell>
          <cell r="X1113">
            <v>733</v>
          </cell>
          <cell r="Y1113">
            <v>18</v>
          </cell>
          <cell r="Z1113">
            <v>21</v>
          </cell>
          <cell r="AA1113" t="str">
            <v>9322100.png</v>
          </cell>
          <cell r="AB1113">
            <v>20</v>
          </cell>
          <cell r="AC1113">
            <v>5330</v>
          </cell>
          <cell r="AD1113">
            <v>357.16921829325872</v>
          </cell>
        </row>
        <row r="1114">
          <cell r="A1114">
            <v>9322141</v>
          </cell>
          <cell r="B1114" t="str">
            <v>玫瑰之舞第1段</v>
          </cell>
          <cell r="C1114" t="str">
            <v>玫瑰之舞第1段</v>
          </cell>
          <cell r="D1114">
            <v>3</v>
          </cell>
          <cell r="E1114">
            <v>66</v>
          </cell>
          <cell r="F1114" t="str">
            <v>第41级，共造成187.3%点伤害</v>
          </cell>
          <cell r="G1114">
            <v>1</v>
          </cell>
          <cell r="H1114">
            <v>1</v>
          </cell>
          <cell r="I1114">
            <v>41</v>
          </cell>
          <cell r="J1114">
            <v>2</v>
          </cell>
          <cell r="K1114">
            <v>187.32857142857142</v>
          </cell>
          <cell r="L1114">
            <v>0</v>
          </cell>
          <cell r="M1114">
            <v>4720</v>
          </cell>
          <cell r="N1114">
            <v>157960</v>
          </cell>
          <cell r="O1114">
            <v>2</v>
          </cell>
          <cell r="P1114">
            <v>1</v>
          </cell>
          <cell r="Q1114">
            <v>1</v>
          </cell>
          <cell r="R1114">
            <v>4</v>
          </cell>
          <cell r="S1114">
            <v>50</v>
          </cell>
          <cell r="T1114">
            <v>132.85714285714286</v>
          </cell>
          <cell r="U1114">
            <v>2872</v>
          </cell>
          <cell r="V1114">
            <v>132.85714285714286</v>
          </cell>
          <cell r="W1114">
            <v>55</v>
          </cell>
          <cell r="X1114">
            <v>788</v>
          </cell>
          <cell r="Y1114">
            <v>18</v>
          </cell>
          <cell r="Z1114">
            <v>22</v>
          </cell>
          <cell r="AA1114" t="str">
            <v>9322100.png</v>
          </cell>
          <cell r="AB1114">
            <v>20</v>
          </cell>
          <cell r="AC1114">
            <v>5330</v>
          </cell>
          <cell r="AD1114">
            <v>412.91429861617689</v>
          </cell>
        </row>
        <row r="1115">
          <cell r="A1115">
            <v>9322142</v>
          </cell>
          <cell r="B1115" t="str">
            <v>玫瑰之舞第1段</v>
          </cell>
          <cell r="C1115" t="str">
            <v>玫瑰之舞第1段</v>
          </cell>
          <cell r="D1115">
            <v>3</v>
          </cell>
          <cell r="E1115">
            <v>68</v>
          </cell>
          <cell r="F1115" t="str">
            <v>第42级，共造成188.7%点伤害</v>
          </cell>
          <cell r="G1115">
            <v>1</v>
          </cell>
          <cell r="H1115">
            <v>1</v>
          </cell>
          <cell r="I1115">
            <v>42</v>
          </cell>
          <cell r="J1115">
            <v>2</v>
          </cell>
          <cell r="K1115">
            <v>188.65714285714284</v>
          </cell>
          <cell r="L1115">
            <v>0</v>
          </cell>
          <cell r="M1115">
            <v>4640</v>
          </cell>
          <cell r="N1115">
            <v>177132</v>
          </cell>
          <cell r="O1115">
            <v>2</v>
          </cell>
          <cell r="P1115">
            <v>1</v>
          </cell>
          <cell r="Q1115">
            <v>1</v>
          </cell>
          <cell r="R1115">
            <v>4</v>
          </cell>
          <cell r="S1115">
            <v>50</v>
          </cell>
          <cell r="T1115">
            <v>132.85714285714286</v>
          </cell>
          <cell r="U1115">
            <v>3054</v>
          </cell>
          <cell r="V1115">
            <v>132.85714285714286</v>
          </cell>
          <cell r="W1115">
            <v>58</v>
          </cell>
          <cell r="X1115">
            <v>846</v>
          </cell>
          <cell r="Y1115">
            <v>18</v>
          </cell>
          <cell r="Z1115">
            <v>24</v>
          </cell>
          <cell r="AA1115" t="str">
            <v>9322100.png</v>
          </cell>
          <cell r="AB1115">
            <v>20</v>
          </cell>
          <cell r="AC1115">
            <v>5330</v>
          </cell>
          <cell r="AD1115">
            <v>477.24929099687216</v>
          </cell>
        </row>
        <row r="1116">
          <cell r="A1116">
            <v>9322143</v>
          </cell>
          <cell r="B1116" t="str">
            <v>玫瑰之舞第1段</v>
          </cell>
          <cell r="C1116" t="str">
            <v>玫瑰之舞第1段</v>
          </cell>
          <cell r="D1116">
            <v>3</v>
          </cell>
          <cell r="E1116">
            <v>69</v>
          </cell>
          <cell r="F1116" t="str">
            <v>第43级，共造成190%点伤害</v>
          </cell>
          <cell r="G1116">
            <v>1</v>
          </cell>
          <cell r="H1116">
            <v>1</v>
          </cell>
          <cell r="I1116">
            <v>43</v>
          </cell>
          <cell r="J1116">
            <v>2</v>
          </cell>
          <cell r="K1116">
            <v>189.98571428571429</v>
          </cell>
          <cell r="L1116">
            <v>0</v>
          </cell>
          <cell r="M1116">
            <v>4560</v>
          </cell>
          <cell r="N1116">
            <v>198261</v>
          </cell>
          <cell r="O1116">
            <v>2</v>
          </cell>
          <cell r="P1116">
            <v>1</v>
          </cell>
          <cell r="Q1116">
            <v>1</v>
          </cell>
          <cell r="R1116">
            <v>4</v>
          </cell>
          <cell r="S1116">
            <v>50</v>
          </cell>
          <cell r="T1116">
            <v>132.85714285714286</v>
          </cell>
          <cell r="U1116">
            <v>3147</v>
          </cell>
          <cell r="V1116">
            <v>132.85714285714286</v>
          </cell>
          <cell r="W1116">
            <v>63</v>
          </cell>
          <cell r="X1116">
            <v>909</v>
          </cell>
          <cell r="Y1116">
            <v>18</v>
          </cell>
          <cell r="Z1116">
            <v>26</v>
          </cell>
          <cell r="AA1116" t="str">
            <v>9322100.png</v>
          </cell>
          <cell r="AB1116">
            <v>20</v>
          </cell>
          <cell r="AC1116">
            <v>5330</v>
          </cell>
          <cell r="AD1116">
            <v>551.48426202697658</v>
          </cell>
        </row>
        <row r="1117">
          <cell r="A1117">
            <v>9322144</v>
          </cell>
          <cell r="B1117" t="str">
            <v>玫瑰之舞第1段</v>
          </cell>
          <cell r="C1117" t="str">
            <v>玫瑰之舞第1段</v>
          </cell>
          <cell r="D1117">
            <v>3</v>
          </cell>
          <cell r="E1117">
            <v>71</v>
          </cell>
          <cell r="F1117" t="str">
            <v>第44级，共造成191.3%点伤害</v>
          </cell>
          <cell r="G1117">
            <v>1</v>
          </cell>
          <cell r="H1117">
            <v>1</v>
          </cell>
          <cell r="I1117">
            <v>44</v>
          </cell>
          <cell r="J1117">
            <v>2</v>
          </cell>
          <cell r="K1117">
            <v>191.31428571428572</v>
          </cell>
          <cell r="L1117">
            <v>0</v>
          </cell>
          <cell r="M1117">
            <v>4480</v>
          </cell>
          <cell r="N1117">
            <v>223646</v>
          </cell>
          <cell r="O1117">
            <v>2</v>
          </cell>
          <cell r="P1117">
            <v>1</v>
          </cell>
          <cell r="Q1117">
            <v>1</v>
          </cell>
          <cell r="R1117">
            <v>4</v>
          </cell>
          <cell r="S1117">
            <v>50</v>
          </cell>
          <cell r="T1117">
            <v>132.85714285714286</v>
          </cell>
          <cell r="U1117">
            <v>3338</v>
          </cell>
          <cell r="V1117">
            <v>132.85714285714286</v>
          </cell>
          <cell r="W1117">
            <v>67</v>
          </cell>
          <cell r="X1117">
            <v>976</v>
          </cell>
          <cell r="Y1117">
            <v>18</v>
          </cell>
          <cell r="Z1117">
            <v>27</v>
          </cell>
          <cell r="AA1117" t="str">
            <v>9322100.png</v>
          </cell>
          <cell r="AB1117">
            <v>20</v>
          </cell>
          <cell r="AC1117">
            <v>5330</v>
          </cell>
          <cell r="AD1117">
            <v>637.12738972097111</v>
          </cell>
        </row>
        <row r="1118">
          <cell r="A1118">
            <v>9322145</v>
          </cell>
          <cell r="B1118" t="str">
            <v>玫瑰之舞第1段</v>
          </cell>
          <cell r="C1118" t="str">
            <v>玫瑰之舞第1段</v>
          </cell>
          <cell r="D1118">
            <v>3</v>
          </cell>
          <cell r="E1118">
            <v>72</v>
          </cell>
          <cell r="F1118" t="str">
            <v>第45级，共造成192.6%点伤害</v>
          </cell>
          <cell r="G1118">
            <v>1</v>
          </cell>
          <cell r="H1118">
            <v>1</v>
          </cell>
          <cell r="I1118">
            <v>45</v>
          </cell>
          <cell r="J1118">
            <v>2</v>
          </cell>
          <cell r="K1118">
            <v>192.64285714285714</v>
          </cell>
          <cell r="L1118">
            <v>0</v>
          </cell>
          <cell r="M1118">
            <v>4400</v>
          </cell>
          <cell r="N1118">
            <v>247320</v>
          </cell>
          <cell r="O1118">
            <v>2</v>
          </cell>
          <cell r="P1118">
            <v>1</v>
          </cell>
          <cell r="Q1118">
            <v>1</v>
          </cell>
          <cell r="R1118">
            <v>4</v>
          </cell>
          <cell r="S1118">
            <v>50</v>
          </cell>
          <cell r="T1118">
            <v>132.85714285714286</v>
          </cell>
          <cell r="U1118">
            <v>3435</v>
          </cell>
          <cell r="V1118">
            <v>132.85714285714286</v>
          </cell>
          <cell r="W1118">
            <v>72</v>
          </cell>
          <cell r="X1118">
            <v>1048</v>
          </cell>
          <cell r="Y1118">
            <v>18</v>
          </cell>
          <cell r="Z1118">
            <v>29</v>
          </cell>
          <cell r="AA1118" t="str">
            <v>9322100.png</v>
          </cell>
          <cell r="AB1118">
            <v>20</v>
          </cell>
          <cell r="AC1118">
            <v>5330</v>
          </cell>
          <cell r="AD1118">
            <v>735.91470991473329</v>
          </cell>
        </row>
        <row r="1119">
          <cell r="B1119" t="str">
            <v>玫瑰之舞第1段</v>
          </cell>
          <cell r="X1119">
            <v>1125</v>
          </cell>
        </row>
        <row r="1120">
          <cell r="B1120" t="str">
            <v>玫瑰之舞第1段</v>
          </cell>
          <cell r="X1120">
            <v>1207</v>
          </cell>
        </row>
        <row r="1121">
          <cell r="B1121" t="str">
            <v>玫瑰之舞第1段</v>
          </cell>
          <cell r="X1121">
            <v>1295</v>
          </cell>
        </row>
        <row r="1122">
          <cell r="B1122" t="str">
            <v>玫瑰之舞第1段</v>
          </cell>
          <cell r="X1122">
            <v>1389</v>
          </cell>
        </row>
        <row r="1123">
          <cell r="B1123" t="str">
            <v>玫瑰之舞第1段</v>
          </cell>
          <cell r="X1123">
            <v>1490</v>
          </cell>
        </row>
        <row r="1124">
          <cell r="B1124" t="str">
            <v>玫瑰之舞</v>
          </cell>
          <cell r="X1124">
            <v>0</v>
          </cell>
        </row>
        <row r="1125">
          <cell r="B1125" t="str">
            <v>玫瑰之舞第2段</v>
          </cell>
          <cell r="X1125">
            <v>4</v>
          </cell>
        </row>
        <row r="1126">
          <cell r="B1126" t="str">
            <v>玫瑰之舞第2段</v>
          </cell>
          <cell r="X1126">
            <v>8</v>
          </cell>
        </row>
        <row r="1127">
          <cell r="B1127" t="str">
            <v>玫瑰之舞第2段</v>
          </cell>
          <cell r="X1127">
            <v>12</v>
          </cell>
        </row>
        <row r="1128">
          <cell r="B1128" t="str">
            <v>玫瑰之舞第2段</v>
          </cell>
          <cell r="X1128">
            <v>17</v>
          </cell>
        </row>
        <row r="1129">
          <cell r="B1129" t="str">
            <v>玫瑰之舞第2段</v>
          </cell>
          <cell r="X1129">
            <v>22</v>
          </cell>
        </row>
        <row r="1130">
          <cell r="B1130" t="str">
            <v>玫瑰之舞第2段</v>
          </cell>
          <cell r="X1130">
            <v>27</v>
          </cell>
        </row>
        <row r="1131">
          <cell r="B1131" t="str">
            <v>玫瑰之舞第2段</v>
          </cell>
          <cell r="X1131">
            <v>32</v>
          </cell>
        </row>
        <row r="1132">
          <cell r="B1132" t="str">
            <v>玫瑰之舞第2段</v>
          </cell>
          <cell r="X1132">
            <v>38</v>
          </cell>
        </row>
        <row r="1133">
          <cell r="B1133" t="str">
            <v>玫瑰之舞第2段</v>
          </cell>
          <cell r="X1133">
            <v>44</v>
          </cell>
        </row>
        <row r="1134">
          <cell r="B1134" t="str">
            <v>玫瑰之舞第2段</v>
          </cell>
          <cell r="X1134">
            <v>51</v>
          </cell>
        </row>
        <row r="1135">
          <cell r="B1135" t="str">
            <v>玫瑰之舞第2段</v>
          </cell>
          <cell r="X1135">
            <v>58</v>
          </cell>
        </row>
        <row r="1136">
          <cell r="B1136" t="str">
            <v>玫瑰之舞第2段</v>
          </cell>
          <cell r="X1136">
            <v>66</v>
          </cell>
        </row>
        <row r="1137">
          <cell r="B1137" t="str">
            <v>玫瑰之舞第2段</v>
          </cell>
          <cell r="X1137">
            <v>74</v>
          </cell>
        </row>
        <row r="1138">
          <cell r="B1138" t="str">
            <v>玫瑰之舞第2段</v>
          </cell>
          <cell r="X1138">
            <v>83</v>
          </cell>
        </row>
        <row r="1139">
          <cell r="B1139" t="str">
            <v>玫瑰之舞第2段</v>
          </cell>
          <cell r="X1139">
            <v>93</v>
          </cell>
        </row>
        <row r="1140">
          <cell r="B1140" t="str">
            <v>玫瑰之舞第2段</v>
          </cell>
          <cell r="X1140">
            <v>103</v>
          </cell>
        </row>
        <row r="1141">
          <cell r="B1141" t="str">
            <v>玫瑰之舞第2段</v>
          </cell>
          <cell r="X1141">
            <v>114</v>
          </cell>
        </row>
        <row r="1142">
          <cell r="B1142" t="str">
            <v>玫瑰之舞第2段</v>
          </cell>
          <cell r="X1142">
            <v>126</v>
          </cell>
        </row>
        <row r="1143">
          <cell r="B1143" t="str">
            <v>玫瑰之舞第2段</v>
          </cell>
          <cell r="X1143">
            <v>139</v>
          </cell>
        </row>
        <row r="1144">
          <cell r="B1144" t="str">
            <v>玫瑰之舞第2段</v>
          </cell>
          <cell r="X1144">
            <v>152</v>
          </cell>
        </row>
        <row r="1145">
          <cell r="B1145" t="str">
            <v>玫瑰之舞第2段</v>
          </cell>
          <cell r="X1145">
            <v>166</v>
          </cell>
        </row>
        <row r="1146">
          <cell r="B1146" t="str">
            <v>玫瑰之舞第2段</v>
          </cell>
          <cell r="X1146">
            <v>181</v>
          </cell>
        </row>
        <row r="1147">
          <cell r="B1147" t="str">
            <v>玫瑰之舞第2段</v>
          </cell>
          <cell r="X1147">
            <v>197</v>
          </cell>
        </row>
        <row r="1148">
          <cell r="B1148" t="str">
            <v>玫瑰之舞第2段</v>
          </cell>
          <cell r="X1148">
            <v>214</v>
          </cell>
        </row>
        <row r="1149">
          <cell r="B1149" t="str">
            <v>玫瑰之舞第2段</v>
          </cell>
          <cell r="X1149">
            <v>233</v>
          </cell>
        </row>
        <row r="1150">
          <cell r="B1150" t="str">
            <v>玫瑰之舞第2段</v>
          </cell>
          <cell r="X1150">
            <v>253</v>
          </cell>
        </row>
        <row r="1151">
          <cell r="B1151" t="str">
            <v>玫瑰之舞第2段</v>
          </cell>
          <cell r="X1151">
            <v>274</v>
          </cell>
        </row>
        <row r="1152">
          <cell r="B1152" t="str">
            <v>玫瑰之舞第2段</v>
          </cell>
          <cell r="X1152">
            <v>297</v>
          </cell>
        </row>
        <row r="1153">
          <cell r="B1153" t="str">
            <v>玫瑰之舞第2段</v>
          </cell>
          <cell r="X1153">
            <v>322</v>
          </cell>
        </row>
        <row r="1154">
          <cell r="B1154" t="str">
            <v>玫瑰之舞第2段</v>
          </cell>
          <cell r="X1154">
            <v>348</v>
          </cell>
        </row>
        <row r="1155">
          <cell r="B1155" t="str">
            <v>玫瑰之舞第2段</v>
          </cell>
          <cell r="X1155">
            <v>376</v>
          </cell>
        </row>
        <row r="1156">
          <cell r="B1156" t="str">
            <v>玫瑰之舞第2段</v>
          </cell>
          <cell r="X1156">
            <v>406</v>
          </cell>
        </row>
        <row r="1157">
          <cell r="B1157" t="str">
            <v>玫瑰之舞第2段</v>
          </cell>
          <cell r="X1157">
            <v>438</v>
          </cell>
        </row>
        <row r="1158">
          <cell r="B1158" t="str">
            <v>玫瑰之舞第2段</v>
          </cell>
          <cell r="X1158">
            <v>472</v>
          </cell>
        </row>
        <row r="1159">
          <cell r="B1159" t="str">
            <v>玫瑰之舞第2段</v>
          </cell>
          <cell r="X1159">
            <v>508</v>
          </cell>
        </row>
        <row r="1160">
          <cell r="B1160" t="str">
            <v>玫瑰之舞第2段</v>
          </cell>
          <cell r="X1160">
            <v>547</v>
          </cell>
        </row>
        <row r="1161">
          <cell r="B1161" t="str">
            <v>玫瑰之舞第2段</v>
          </cell>
          <cell r="X1161">
            <v>589</v>
          </cell>
        </row>
        <row r="1162">
          <cell r="B1162" t="str">
            <v>玫瑰之舞第2段</v>
          </cell>
          <cell r="X1162">
            <v>634</v>
          </cell>
        </row>
        <row r="1163">
          <cell r="B1163" t="str">
            <v>玫瑰之舞第2段</v>
          </cell>
          <cell r="X1163">
            <v>682</v>
          </cell>
        </row>
        <row r="1164">
          <cell r="B1164" t="str">
            <v>玫瑰之舞第2段</v>
          </cell>
          <cell r="X1164">
            <v>733</v>
          </cell>
        </row>
        <row r="1165">
          <cell r="B1165" t="str">
            <v>玫瑰之舞第2段</v>
          </cell>
          <cell r="X1165">
            <v>788</v>
          </cell>
        </row>
        <row r="1166">
          <cell r="B1166" t="str">
            <v>玫瑰之舞第2段</v>
          </cell>
          <cell r="X1166">
            <v>846</v>
          </cell>
        </row>
        <row r="1167">
          <cell r="B1167" t="str">
            <v>玫瑰之舞第2段</v>
          </cell>
          <cell r="X1167">
            <v>909</v>
          </cell>
        </row>
        <row r="1168">
          <cell r="B1168" t="str">
            <v>玫瑰之舞第2段</v>
          </cell>
          <cell r="X1168">
            <v>976</v>
          </cell>
        </row>
        <row r="1169">
          <cell r="B1169" t="str">
            <v>玫瑰之舞第2段</v>
          </cell>
          <cell r="X1169">
            <v>1048</v>
          </cell>
        </row>
        <row r="1170">
          <cell r="B1170" t="str">
            <v>玫瑰之舞第2段</v>
          </cell>
          <cell r="X1170">
            <v>1125</v>
          </cell>
        </row>
        <row r="1171">
          <cell r="B1171" t="str">
            <v>玫瑰之舞第2段</v>
          </cell>
          <cell r="X1171">
            <v>1207</v>
          </cell>
        </row>
        <row r="1172">
          <cell r="B1172" t="str">
            <v>玫瑰之舞第2段</v>
          </cell>
          <cell r="X1172">
            <v>1295</v>
          </cell>
        </row>
        <row r="1173">
          <cell r="B1173" t="str">
            <v>玫瑰之舞第2段</v>
          </cell>
          <cell r="X1173">
            <v>1389</v>
          </cell>
        </row>
        <row r="1174">
          <cell r="B1174" t="str">
            <v>玫瑰之舞第2段</v>
          </cell>
          <cell r="X1174">
            <v>1490</v>
          </cell>
        </row>
        <row r="1175">
          <cell r="B1175" t="str">
            <v>玫瑰之舞</v>
          </cell>
          <cell r="X1175">
            <v>0</v>
          </cell>
        </row>
        <row r="1176">
          <cell r="B1176" t="str">
            <v>玫瑰之舞第3段</v>
          </cell>
          <cell r="X1176">
            <v>4</v>
          </cell>
        </row>
        <row r="1177">
          <cell r="B1177" t="str">
            <v>玫瑰之舞第3段</v>
          </cell>
          <cell r="X1177">
            <v>8</v>
          </cell>
        </row>
        <row r="1178">
          <cell r="B1178" t="str">
            <v>玫瑰之舞第3段</v>
          </cell>
          <cell r="X1178">
            <v>12</v>
          </cell>
        </row>
        <row r="1179">
          <cell r="B1179" t="str">
            <v>玫瑰之舞第3段</v>
          </cell>
          <cell r="X1179">
            <v>17</v>
          </cell>
        </row>
        <row r="1180">
          <cell r="B1180" t="str">
            <v>玫瑰之舞第3段</v>
          </cell>
          <cell r="X1180">
            <v>22</v>
          </cell>
        </row>
        <row r="1181">
          <cell r="B1181" t="str">
            <v>玫瑰之舞第3段</v>
          </cell>
          <cell r="X1181">
            <v>27</v>
          </cell>
        </row>
        <row r="1182">
          <cell r="B1182" t="str">
            <v>玫瑰之舞第3段</v>
          </cell>
          <cell r="X1182">
            <v>32</v>
          </cell>
        </row>
        <row r="1183">
          <cell r="B1183" t="str">
            <v>玫瑰之舞第3段</v>
          </cell>
          <cell r="X1183">
            <v>38</v>
          </cell>
        </row>
        <row r="1184">
          <cell r="B1184" t="str">
            <v>玫瑰之舞第3段</v>
          </cell>
          <cell r="X1184">
            <v>44</v>
          </cell>
        </row>
        <row r="1185">
          <cell r="B1185" t="str">
            <v>玫瑰之舞第3段</v>
          </cell>
          <cell r="X1185">
            <v>51</v>
          </cell>
        </row>
        <row r="1186">
          <cell r="B1186" t="str">
            <v>玫瑰之舞第3段</v>
          </cell>
          <cell r="X1186">
            <v>58</v>
          </cell>
        </row>
        <row r="1187">
          <cell r="B1187" t="str">
            <v>玫瑰之舞第3段</v>
          </cell>
          <cell r="X1187">
            <v>66</v>
          </cell>
        </row>
        <row r="1188">
          <cell r="B1188" t="str">
            <v>玫瑰之舞第3段</v>
          </cell>
          <cell r="X1188">
            <v>74</v>
          </cell>
        </row>
        <row r="1189">
          <cell r="B1189" t="str">
            <v>玫瑰之舞第3段</v>
          </cell>
          <cell r="X1189">
            <v>83</v>
          </cell>
        </row>
        <row r="1190">
          <cell r="B1190" t="str">
            <v>玫瑰之舞第3段</v>
          </cell>
          <cell r="X1190">
            <v>93</v>
          </cell>
        </row>
        <row r="1191">
          <cell r="B1191" t="str">
            <v>玫瑰之舞第3段</v>
          </cell>
          <cell r="X1191">
            <v>103</v>
          </cell>
        </row>
        <row r="1192">
          <cell r="B1192" t="str">
            <v>玫瑰之舞第3段</v>
          </cell>
          <cell r="X1192">
            <v>114</v>
          </cell>
        </row>
        <row r="1193">
          <cell r="B1193" t="str">
            <v>玫瑰之舞第3段</v>
          </cell>
          <cell r="X1193">
            <v>126</v>
          </cell>
        </row>
        <row r="1194">
          <cell r="B1194" t="str">
            <v>玫瑰之舞第3段</v>
          </cell>
          <cell r="X1194">
            <v>139</v>
          </cell>
        </row>
        <row r="1195">
          <cell r="B1195" t="str">
            <v>玫瑰之舞第3段</v>
          </cell>
          <cell r="X1195">
            <v>152</v>
          </cell>
        </row>
        <row r="1196">
          <cell r="B1196" t="str">
            <v>玫瑰之舞第3段</v>
          </cell>
          <cell r="X1196">
            <v>166</v>
          </cell>
        </row>
        <row r="1197">
          <cell r="B1197" t="str">
            <v>玫瑰之舞第3段</v>
          </cell>
          <cell r="X1197">
            <v>181</v>
          </cell>
        </row>
        <row r="1198">
          <cell r="B1198" t="str">
            <v>玫瑰之舞第3段</v>
          </cell>
          <cell r="X1198">
            <v>197</v>
          </cell>
        </row>
        <row r="1199">
          <cell r="B1199" t="str">
            <v>玫瑰之舞第3段</v>
          </cell>
          <cell r="X1199">
            <v>214</v>
          </cell>
        </row>
        <row r="1200">
          <cell r="B1200" t="str">
            <v>玫瑰之舞第3段</v>
          </cell>
          <cell r="X1200">
            <v>233</v>
          </cell>
        </row>
        <row r="1201">
          <cell r="B1201" t="str">
            <v>玫瑰之舞第3段</v>
          </cell>
          <cell r="X1201">
            <v>253</v>
          </cell>
        </row>
        <row r="1202">
          <cell r="B1202" t="str">
            <v>玫瑰之舞第3段</v>
          </cell>
          <cell r="X1202">
            <v>274</v>
          </cell>
        </row>
        <row r="1203">
          <cell r="B1203" t="str">
            <v>玫瑰之舞第3段</v>
          </cell>
          <cell r="X1203">
            <v>297</v>
          </cell>
        </row>
        <row r="1204">
          <cell r="B1204" t="str">
            <v>玫瑰之舞第3段</v>
          </cell>
          <cell r="X1204">
            <v>322</v>
          </cell>
        </row>
        <row r="1205">
          <cell r="B1205" t="str">
            <v>玫瑰之舞第3段</v>
          </cell>
          <cell r="X1205">
            <v>348</v>
          </cell>
        </row>
        <row r="1206">
          <cell r="B1206" t="str">
            <v>玫瑰之舞第3段</v>
          </cell>
          <cell r="X1206">
            <v>376</v>
          </cell>
        </row>
        <row r="1207">
          <cell r="B1207" t="str">
            <v>玫瑰之舞第3段</v>
          </cell>
          <cell r="X1207">
            <v>406</v>
          </cell>
        </row>
        <row r="1208">
          <cell r="B1208" t="str">
            <v>玫瑰之舞第3段</v>
          </cell>
          <cell r="X1208">
            <v>438</v>
          </cell>
        </row>
        <row r="1209">
          <cell r="B1209" t="str">
            <v>玫瑰之舞第3段</v>
          </cell>
          <cell r="X1209">
            <v>472</v>
          </cell>
        </row>
        <row r="1210">
          <cell r="B1210" t="str">
            <v>玫瑰之舞第3段</v>
          </cell>
          <cell r="X1210">
            <v>508</v>
          </cell>
        </row>
        <row r="1211">
          <cell r="B1211" t="str">
            <v>玫瑰之舞第3段</v>
          </cell>
          <cell r="X1211">
            <v>547</v>
          </cell>
        </row>
        <row r="1212">
          <cell r="B1212" t="str">
            <v>玫瑰之舞第3段</v>
          </cell>
          <cell r="X1212">
            <v>589</v>
          </cell>
        </row>
        <row r="1213">
          <cell r="B1213" t="str">
            <v>玫瑰之舞第3段</v>
          </cell>
          <cell r="X1213">
            <v>634</v>
          </cell>
        </row>
        <row r="1214">
          <cell r="B1214" t="str">
            <v>玫瑰之舞第3段</v>
          </cell>
          <cell r="X1214">
            <v>682</v>
          </cell>
        </row>
        <row r="1215">
          <cell r="B1215" t="str">
            <v>玫瑰之舞第3段</v>
          </cell>
          <cell r="X1215">
            <v>733</v>
          </cell>
        </row>
        <row r="1216">
          <cell r="B1216" t="str">
            <v>玫瑰之舞第3段</v>
          </cell>
          <cell r="X1216">
            <v>788</v>
          </cell>
        </row>
        <row r="1217">
          <cell r="B1217" t="str">
            <v>玫瑰之舞第3段</v>
          </cell>
          <cell r="X1217">
            <v>846</v>
          </cell>
        </row>
        <row r="1218">
          <cell r="B1218" t="str">
            <v>玫瑰之舞第3段</v>
          </cell>
          <cell r="X1218">
            <v>909</v>
          </cell>
        </row>
        <row r="1219">
          <cell r="B1219" t="str">
            <v>玫瑰之舞第3段</v>
          </cell>
          <cell r="X1219">
            <v>976</v>
          </cell>
        </row>
        <row r="1220">
          <cell r="B1220" t="str">
            <v>玫瑰之舞第3段</v>
          </cell>
          <cell r="X1220">
            <v>1048</v>
          </cell>
        </row>
        <row r="1221">
          <cell r="B1221" t="str">
            <v>玫瑰之舞第3段</v>
          </cell>
          <cell r="X1221">
            <v>1125</v>
          </cell>
        </row>
        <row r="1222">
          <cell r="B1222" t="str">
            <v>玫瑰之舞第3段</v>
          </cell>
          <cell r="X1222">
            <v>1207</v>
          </cell>
        </row>
        <row r="1223">
          <cell r="B1223" t="str">
            <v>玫瑰之舞第3段</v>
          </cell>
          <cell r="X1223">
            <v>1295</v>
          </cell>
        </row>
        <row r="1224">
          <cell r="B1224" t="str">
            <v>玫瑰之舞第3段</v>
          </cell>
          <cell r="X1224">
            <v>1389</v>
          </cell>
        </row>
        <row r="1225">
          <cell r="B1225" t="str">
            <v>玫瑰之舞第3段</v>
          </cell>
          <cell r="X1225">
            <v>1490</v>
          </cell>
        </row>
        <row r="1226">
          <cell r="B1226" t="str">
            <v>玫瑰之舞</v>
          </cell>
          <cell r="X1226">
            <v>0</v>
          </cell>
        </row>
        <row r="1227">
          <cell r="B1227" t="str">
            <v>玫瑰之舞第4段</v>
          </cell>
          <cell r="X1227">
            <v>6</v>
          </cell>
        </row>
        <row r="1228">
          <cell r="B1228" t="str">
            <v>玫瑰之舞第4段</v>
          </cell>
          <cell r="X1228">
            <v>13</v>
          </cell>
        </row>
        <row r="1229">
          <cell r="B1229" t="str">
            <v>玫瑰之舞第4段</v>
          </cell>
          <cell r="X1229">
            <v>20</v>
          </cell>
        </row>
        <row r="1230">
          <cell r="B1230" t="str">
            <v>玫瑰之舞第4段</v>
          </cell>
          <cell r="X1230">
            <v>28</v>
          </cell>
        </row>
        <row r="1231">
          <cell r="B1231" t="str">
            <v>玫瑰之舞第4段</v>
          </cell>
          <cell r="X1231">
            <v>36</v>
          </cell>
        </row>
        <row r="1232">
          <cell r="B1232" t="str">
            <v>玫瑰之舞第4段</v>
          </cell>
          <cell r="X1232">
            <v>45</v>
          </cell>
        </row>
        <row r="1233">
          <cell r="B1233" t="str">
            <v>玫瑰之舞第4段</v>
          </cell>
          <cell r="X1233">
            <v>54</v>
          </cell>
        </row>
        <row r="1234">
          <cell r="B1234" t="str">
            <v>玫瑰之舞第4段</v>
          </cell>
          <cell r="X1234">
            <v>64</v>
          </cell>
        </row>
        <row r="1235">
          <cell r="B1235" t="str">
            <v>玫瑰之舞第4段</v>
          </cell>
          <cell r="X1235">
            <v>75</v>
          </cell>
        </row>
        <row r="1236">
          <cell r="B1236" t="str">
            <v>玫瑰之舞第4段</v>
          </cell>
          <cell r="X1236">
            <v>86</v>
          </cell>
        </row>
        <row r="1237">
          <cell r="B1237" t="str">
            <v>玫瑰之舞第4段</v>
          </cell>
          <cell r="X1237">
            <v>98</v>
          </cell>
        </row>
        <row r="1238">
          <cell r="B1238" t="str">
            <v>玫瑰之舞第4段</v>
          </cell>
          <cell r="X1238">
            <v>111</v>
          </cell>
        </row>
        <row r="1239">
          <cell r="B1239" t="str">
            <v>玫瑰之舞第4段</v>
          </cell>
          <cell r="X1239">
            <v>125</v>
          </cell>
        </row>
        <row r="1240">
          <cell r="B1240" t="str">
            <v>玫瑰之舞第4段</v>
          </cell>
          <cell r="X1240">
            <v>139</v>
          </cell>
        </row>
        <row r="1241">
          <cell r="B1241" t="str">
            <v>玫瑰之舞第4段</v>
          </cell>
          <cell r="X1241">
            <v>154</v>
          </cell>
        </row>
        <row r="1242">
          <cell r="B1242" t="str">
            <v>玫瑰之舞第4段</v>
          </cell>
          <cell r="X1242">
            <v>170</v>
          </cell>
        </row>
        <row r="1243">
          <cell r="B1243" t="str">
            <v>玫瑰之舞第4段</v>
          </cell>
          <cell r="X1243">
            <v>188</v>
          </cell>
        </row>
        <row r="1244">
          <cell r="B1244" t="str">
            <v>玫瑰之舞第4段</v>
          </cell>
          <cell r="X1244">
            <v>207</v>
          </cell>
        </row>
        <row r="1245">
          <cell r="B1245" t="str">
            <v>玫瑰之舞第4段</v>
          </cell>
          <cell r="X1245">
            <v>227</v>
          </cell>
        </row>
        <row r="1246">
          <cell r="B1246" t="str">
            <v>玫瑰之舞第4段</v>
          </cell>
          <cell r="X1246">
            <v>249</v>
          </cell>
        </row>
        <row r="1247">
          <cell r="B1247" t="str">
            <v>玫瑰之舞第4段</v>
          </cell>
          <cell r="X1247">
            <v>272</v>
          </cell>
        </row>
        <row r="1248">
          <cell r="B1248" t="str">
            <v>玫瑰之舞第4段</v>
          </cell>
          <cell r="X1248">
            <v>297</v>
          </cell>
        </row>
        <row r="1249">
          <cell r="B1249" t="str">
            <v>玫瑰之舞第4段</v>
          </cell>
          <cell r="X1249">
            <v>324</v>
          </cell>
        </row>
        <row r="1250">
          <cell r="B1250" t="str">
            <v>玫瑰之舞第4段</v>
          </cell>
          <cell r="X1250">
            <v>353</v>
          </cell>
        </row>
        <row r="1251">
          <cell r="B1251" t="str">
            <v>玫瑰之舞第4段</v>
          </cell>
          <cell r="X1251">
            <v>384</v>
          </cell>
        </row>
        <row r="1252">
          <cell r="B1252" t="str">
            <v>玫瑰之舞第4段</v>
          </cell>
          <cell r="X1252">
            <v>417</v>
          </cell>
        </row>
        <row r="1253">
          <cell r="B1253" t="str">
            <v>玫瑰之舞第4段</v>
          </cell>
          <cell r="X1253">
            <v>452</v>
          </cell>
        </row>
        <row r="1254">
          <cell r="B1254" t="str">
            <v>玫瑰之舞第4段</v>
          </cell>
          <cell r="X1254">
            <v>490</v>
          </cell>
        </row>
        <row r="1255">
          <cell r="B1255" t="str">
            <v>玫瑰之舞第4段</v>
          </cell>
          <cell r="X1255">
            <v>530</v>
          </cell>
        </row>
        <row r="1256">
          <cell r="B1256" t="str">
            <v>玫瑰之舞第4段</v>
          </cell>
          <cell r="X1256">
            <v>573</v>
          </cell>
        </row>
        <row r="1257">
          <cell r="B1257" t="str">
            <v>玫瑰之舞第4段</v>
          </cell>
          <cell r="X1257">
            <v>619</v>
          </cell>
        </row>
        <row r="1258">
          <cell r="B1258" t="str">
            <v>玫瑰之舞第4段</v>
          </cell>
          <cell r="X1258">
            <v>668</v>
          </cell>
        </row>
        <row r="1259">
          <cell r="B1259" t="str">
            <v>玫瑰之舞第4段</v>
          </cell>
          <cell r="X1259">
            <v>721</v>
          </cell>
        </row>
        <row r="1260">
          <cell r="B1260" t="str">
            <v>玫瑰之舞第4段</v>
          </cell>
          <cell r="X1260">
            <v>778</v>
          </cell>
        </row>
        <row r="1261">
          <cell r="B1261" t="str">
            <v>玫瑰之舞第4段</v>
          </cell>
          <cell r="X1261">
            <v>839</v>
          </cell>
        </row>
        <row r="1262">
          <cell r="B1262" t="str">
            <v>玫瑰之舞第4段</v>
          </cell>
          <cell r="X1262">
            <v>903</v>
          </cell>
        </row>
        <row r="1263">
          <cell r="B1263" t="str">
            <v>玫瑰之舞第4段</v>
          </cell>
          <cell r="X1263">
            <v>972</v>
          </cell>
        </row>
        <row r="1264">
          <cell r="B1264" t="str">
            <v>玫瑰之舞第4段</v>
          </cell>
          <cell r="X1264">
            <v>1046</v>
          </cell>
        </row>
        <row r="1265">
          <cell r="B1265" t="str">
            <v>玫瑰之舞第4段</v>
          </cell>
          <cell r="X1265">
            <v>1125</v>
          </cell>
        </row>
        <row r="1266">
          <cell r="B1266" t="str">
            <v>玫瑰之舞第4段</v>
          </cell>
          <cell r="X1266">
            <v>1210</v>
          </cell>
        </row>
        <row r="1267">
          <cell r="B1267" t="str">
            <v>玫瑰之舞第4段</v>
          </cell>
          <cell r="X1267">
            <v>1301</v>
          </cell>
        </row>
        <row r="1268">
          <cell r="B1268" t="str">
            <v>玫瑰之舞第4段</v>
          </cell>
          <cell r="X1268">
            <v>1398</v>
          </cell>
        </row>
        <row r="1269">
          <cell r="B1269" t="str">
            <v>玫瑰之舞第4段</v>
          </cell>
          <cell r="X1269">
            <v>1502</v>
          </cell>
        </row>
        <row r="1270">
          <cell r="B1270" t="str">
            <v>玫瑰之舞第4段</v>
          </cell>
          <cell r="X1270">
            <v>1613</v>
          </cell>
        </row>
        <row r="1271">
          <cell r="B1271" t="str">
            <v>玫瑰之舞第4段</v>
          </cell>
          <cell r="X1271">
            <v>1732</v>
          </cell>
        </row>
        <row r="1272">
          <cell r="B1272" t="str">
            <v>玫瑰之舞第4段</v>
          </cell>
          <cell r="X1272">
            <v>1859</v>
          </cell>
        </row>
        <row r="1273">
          <cell r="B1273" t="str">
            <v>玫瑰之舞第4段</v>
          </cell>
          <cell r="X1273">
            <v>1995</v>
          </cell>
        </row>
        <row r="1274">
          <cell r="B1274" t="str">
            <v>玫瑰之舞第4段</v>
          </cell>
          <cell r="X1274">
            <v>2141</v>
          </cell>
        </row>
        <row r="1275">
          <cell r="B1275" t="str">
            <v>玫瑰之舞第4段</v>
          </cell>
          <cell r="X1275">
            <v>2297</v>
          </cell>
        </row>
        <row r="1276">
          <cell r="B1276" t="str">
            <v>玫瑰之舞第4段</v>
          </cell>
          <cell r="X1276">
            <v>2464</v>
          </cell>
        </row>
        <row r="1277">
          <cell r="B1277" t="str">
            <v>聚能手雷</v>
          </cell>
          <cell r="X1277">
            <v>0</v>
          </cell>
        </row>
        <row r="1278">
          <cell r="B1278" t="str">
            <v>聚能手雷</v>
          </cell>
          <cell r="X1278">
            <v>8</v>
          </cell>
        </row>
        <row r="1279">
          <cell r="B1279" t="str">
            <v>聚能手雷</v>
          </cell>
          <cell r="X1279">
            <v>17</v>
          </cell>
        </row>
        <row r="1280">
          <cell r="B1280" t="str">
            <v>聚能手雷</v>
          </cell>
          <cell r="X1280">
            <v>26</v>
          </cell>
        </row>
        <row r="1281">
          <cell r="B1281" t="str">
            <v>聚能手雷</v>
          </cell>
          <cell r="X1281">
            <v>36</v>
          </cell>
        </row>
        <row r="1282">
          <cell r="B1282" t="str">
            <v>聚能手雷</v>
          </cell>
          <cell r="X1282">
            <v>47</v>
          </cell>
        </row>
        <row r="1283">
          <cell r="B1283" t="str">
            <v>聚能手雷</v>
          </cell>
          <cell r="X1283">
            <v>58</v>
          </cell>
        </row>
        <row r="1284">
          <cell r="B1284" t="str">
            <v>聚能手雷</v>
          </cell>
          <cell r="X1284">
            <v>70</v>
          </cell>
        </row>
        <row r="1285">
          <cell r="B1285" t="str">
            <v>聚能手雷</v>
          </cell>
          <cell r="X1285">
            <v>83</v>
          </cell>
        </row>
        <row r="1286">
          <cell r="B1286" t="str">
            <v>聚能手雷</v>
          </cell>
          <cell r="X1286">
            <v>97</v>
          </cell>
        </row>
        <row r="1287">
          <cell r="B1287" t="str">
            <v>聚能手雷</v>
          </cell>
          <cell r="X1287">
            <v>112</v>
          </cell>
        </row>
        <row r="1288">
          <cell r="B1288" t="str">
            <v>聚能手雷</v>
          </cell>
          <cell r="X1288">
            <v>128</v>
          </cell>
        </row>
        <row r="1289">
          <cell r="B1289" t="str">
            <v>聚能手雷</v>
          </cell>
          <cell r="X1289">
            <v>145</v>
          </cell>
        </row>
        <row r="1290">
          <cell r="B1290" t="str">
            <v>聚能手雷</v>
          </cell>
          <cell r="X1290">
            <v>163</v>
          </cell>
        </row>
        <row r="1291">
          <cell r="B1291" t="str">
            <v>聚能手雷</v>
          </cell>
          <cell r="X1291">
            <v>182</v>
          </cell>
        </row>
        <row r="1292">
          <cell r="B1292" t="str">
            <v>聚能手雷</v>
          </cell>
          <cell r="X1292">
            <v>202</v>
          </cell>
        </row>
        <row r="1293">
          <cell r="B1293" t="str">
            <v>聚能手雷</v>
          </cell>
          <cell r="X1293">
            <v>224</v>
          </cell>
        </row>
        <row r="1294">
          <cell r="B1294" t="str">
            <v>聚能手雷</v>
          </cell>
          <cell r="X1294">
            <v>248</v>
          </cell>
        </row>
        <row r="1295">
          <cell r="B1295" t="str">
            <v>聚能手雷</v>
          </cell>
          <cell r="X1295">
            <v>273</v>
          </cell>
        </row>
        <row r="1296">
          <cell r="B1296" t="str">
            <v>聚能手雷</v>
          </cell>
          <cell r="X1296">
            <v>300</v>
          </cell>
        </row>
        <row r="1297">
          <cell r="B1297" t="str">
            <v>聚能手雷</v>
          </cell>
          <cell r="X1297">
            <v>329</v>
          </cell>
        </row>
        <row r="1298">
          <cell r="B1298" t="str">
            <v>聚能手雷</v>
          </cell>
          <cell r="X1298">
            <v>360</v>
          </cell>
        </row>
        <row r="1299">
          <cell r="B1299" t="str">
            <v>聚能手雷</v>
          </cell>
          <cell r="X1299">
            <v>393</v>
          </cell>
        </row>
        <row r="1300">
          <cell r="B1300" t="str">
            <v>聚能手雷</v>
          </cell>
          <cell r="X1300">
            <v>429</v>
          </cell>
        </row>
        <row r="1301">
          <cell r="B1301" t="str">
            <v>聚能手雷</v>
          </cell>
          <cell r="X1301">
            <v>467</v>
          </cell>
        </row>
        <row r="1302">
          <cell r="B1302" t="str">
            <v>聚能手雷</v>
          </cell>
          <cell r="X1302">
            <v>508</v>
          </cell>
        </row>
        <row r="1303">
          <cell r="B1303" t="str">
            <v>聚能手雷</v>
          </cell>
          <cell r="X1303">
            <v>551</v>
          </cell>
        </row>
        <row r="1304">
          <cell r="B1304" t="str">
            <v>聚能手雷</v>
          </cell>
          <cell r="X1304">
            <v>597</v>
          </cell>
        </row>
        <row r="1305">
          <cell r="B1305" t="str">
            <v>聚能手雷</v>
          </cell>
          <cell r="X1305">
            <v>647</v>
          </cell>
        </row>
        <row r="1306">
          <cell r="B1306" t="str">
            <v>聚能手雷</v>
          </cell>
          <cell r="X1306">
            <v>700</v>
          </cell>
        </row>
        <row r="1307">
          <cell r="B1307" t="str">
            <v>聚能手雷</v>
          </cell>
          <cell r="X1307">
            <v>757</v>
          </cell>
        </row>
        <row r="1308">
          <cell r="B1308" t="str">
            <v>聚能手雷</v>
          </cell>
          <cell r="X1308">
            <v>818</v>
          </cell>
        </row>
        <row r="1309">
          <cell r="B1309" t="str">
            <v>聚能手雷</v>
          </cell>
          <cell r="X1309">
            <v>883</v>
          </cell>
        </row>
        <row r="1310">
          <cell r="B1310" t="str">
            <v>聚能手雷</v>
          </cell>
          <cell r="X1310">
            <v>953</v>
          </cell>
        </row>
        <row r="1311">
          <cell r="B1311" t="str">
            <v>聚能手雷</v>
          </cell>
          <cell r="X1311">
            <v>1028</v>
          </cell>
        </row>
        <row r="1312">
          <cell r="B1312" t="str">
            <v>聚能手雷</v>
          </cell>
          <cell r="X1312">
            <v>1108</v>
          </cell>
        </row>
        <row r="1313">
          <cell r="B1313" t="str">
            <v>聚能手雷</v>
          </cell>
          <cell r="X1313">
            <v>1193</v>
          </cell>
        </row>
        <row r="1314">
          <cell r="B1314" t="str">
            <v>聚能手雷</v>
          </cell>
          <cell r="X1314">
            <v>1285</v>
          </cell>
        </row>
        <row r="1315">
          <cell r="B1315" t="str">
            <v>聚能手雷</v>
          </cell>
          <cell r="X1315">
            <v>1383</v>
          </cell>
        </row>
        <row r="1316">
          <cell r="B1316" t="str">
            <v>聚能手雷</v>
          </cell>
          <cell r="X1316">
            <v>1488</v>
          </cell>
        </row>
        <row r="1317">
          <cell r="B1317" t="str">
            <v>聚能手雷</v>
          </cell>
          <cell r="X1317">
            <v>1600</v>
          </cell>
        </row>
        <row r="1318">
          <cell r="B1318" t="str">
            <v>聚能手雷</v>
          </cell>
          <cell r="X1318">
            <v>1720</v>
          </cell>
        </row>
        <row r="1319">
          <cell r="B1319" t="str">
            <v>聚能手雷</v>
          </cell>
          <cell r="X1319">
            <v>1848</v>
          </cell>
        </row>
        <row r="1320">
          <cell r="B1320" t="str">
            <v>聚能手雷</v>
          </cell>
          <cell r="X1320">
            <v>1985</v>
          </cell>
        </row>
        <row r="1321">
          <cell r="B1321" t="str">
            <v>聚能手雷</v>
          </cell>
          <cell r="X1321">
            <v>2132</v>
          </cell>
        </row>
        <row r="1322">
          <cell r="B1322" t="str">
            <v>聚能手雷</v>
          </cell>
          <cell r="X1322">
            <v>2289</v>
          </cell>
        </row>
        <row r="1323">
          <cell r="B1323" t="str">
            <v>聚能手雷</v>
          </cell>
          <cell r="X1323">
            <v>2457</v>
          </cell>
        </row>
        <row r="1324">
          <cell r="B1324" t="str">
            <v>聚能手雷</v>
          </cell>
          <cell r="X1324">
            <v>2637</v>
          </cell>
        </row>
        <row r="1325">
          <cell r="B1325" t="str">
            <v>聚能手雷</v>
          </cell>
          <cell r="X1325">
            <v>2830</v>
          </cell>
        </row>
        <row r="1326">
          <cell r="B1326" t="str">
            <v>聚能手雷</v>
          </cell>
          <cell r="X1326">
            <v>3036</v>
          </cell>
        </row>
        <row r="1327">
          <cell r="B1327" t="str">
            <v>聚能手雷</v>
          </cell>
          <cell r="X1327">
            <v>3257</v>
          </cell>
        </row>
        <row r="1328">
          <cell r="B1328" t="str">
            <v>子弹风暴</v>
          </cell>
          <cell r="X1328">
            <v>0</v>
          </cell>
        </row>
        <row r="1329">
          <cell r="B1329" t="str">
            <v>子弹风暴第1段</v>
          </cell>
          <cell r="X1329">
            <v>4</v>
          </cell>
        </row>
        <row r="1330">
          <cell r="B1330" t="str">
            <v>子弹风暴第1段</v>
          </cell>
          <cell r="X1330">
            <v>8</v>
          </cell>
        </row>
        <row r="1331">
          <cell r="B1331" t="str">
            <v>子弹风暴第1段</v>
          </cell>
          <cell r="X1331">
            <v>12</v>
          </cell>
        </row>
        <row r="1332">
          <cell r="B1332" t="str">
            <v>子弹风暴第1段</v>
          </cell>
          <cell r="X1332">
            <v>17</v>
          </cell>
        </row>
        <row r="1333">
          <cell r="B1333" t="str">
            <v>子弹风暴第1段</v>
          </cell>
          <cell r="X1333">
            <v>22</v>
          </cell>
        </row>
        <row r="1334">
          <cell r="B1334" t="str">
            <v>子弹风暴第1段</v>
          </cell>
          <cell r="X1334">
            <v>27</v>
          </cell>
        </row>
        <row r="1335">
          <cell r="B1335" t="str">
            <v>子弹风暴第1段</v>
          </cell>
          <cell r="X1335">
            <v>33</v>
          </cell>
        </row>
        <row r="1336">
          <cell r="B1336" t="str">
            <v>子弹风暴第1段</v>
          </cell>
          <cell r="X1336">
            <v>39</v>
          </cell>
        </row>
        <row r="1337">
          <cell r="B1337" t="str">
            <v>子弹风暴第1段</v>
          </cell>
          <cell r="X1337">
            <v>45</v>
          </cell>
        </row>
        <row r="1338">
          <cell r="B1338" t="str">
            <v>子弹风暴第1段</v>
          </cell>
          <cell r="X1338">
            <v>52</v>
          </cell>
        </row>
        <row r="1339">
          <cell r="B1339" t="str">
            <v>子弹风暴第1段</v>
          </cell>
          <cell r="X1339">
            <v>60</v>
          </cell>
        </row>
        <row r="1340">
          <cell r="B1340" t="str">
            <v>子弹风暴第1段</v>
          </cell>
          <cell r="X1340">
            <v>68</v>
          </cell>
        </row>
        <row r="1341">
          <cell r="B1341" t="str">
            <v>子弹风暴第1段</v>
          </cell>
          <cell r="X1341">
            <v>77</v>
          </cell>
        </row>
        <row r="1342">
          <cell r="B1342" t="str">
            <v>子弹风暴第1段</v>
          </cell>
          <cell r="X1342">
            <v>86</v>
          </cell>
        </row>
        <row r="1343">
          <cell r="B1343" t="str">
            <v>子弹风暴第1段</v>
          </cell>
          <cell r="X1343">
            <v>96</v>
          </cell>
        </row>
        <row r="1344">
          <cell r="B1344" t="str">
            <v>子弹风暴第1段</v>
          </cell>
          <cell r="X1344">
            <v>107</v>
          </cell>
        </row>
        <row r="1345">
          <cell r="B1345" t="str">
            <v>子弹风暴第1段</v>
          </cell>
          <cell r="X1345">
            <v>119</v>
          </cell>
        </row>
        <row r="1346">
          <cell r="B1346" t="str">
            <v>子弹风暴第1段</v>
          </cell>
          <cell r="X1346">
            <v>131</v>
          </cell>
        </row>
        <row r="1347">
          <cell r="B1347" t="str">
            <v>子弹风暴第1段</v>
          </cell>
          <cell r="X1347">
            <v>144</v>
          </cell>
        </row>
        <row r="1348">
          <cell r="B1348" t="str">
            <v>子弹风暴第1段</v>
          </cell>
          <cell r="X1348">
            <v>158</v>
          </cell>
        </row>
        <row r="1349">
          <cell r="B1349" t="str">
            <v>子弹风暴第1段</v>
          </cell>
          <cell r="X1349">
            <v>173</v>
          </cell>
        </row>
        <row r="1350">
          <cell r="B1350" t="str">
            <v>子弹风暴第1段</v>
          </cell>
          <cell r="X1350">
            <v>189</v>
          </cell>
        </row>
        <row r="1351">
          <cell r="B1351" t="str">
            <v>子弹风暴第1段</v>
          </cell>
          <cell r="X1351">
            <v>206</v>
          </cell>
        </row>
        <row r="1352">
          <cell r="B1352" t="str">
            <v>子弹风暴第1段</v>
          </cell>
          <cell r="X1352">
            <v>224</v>
          </cell>
        </row>
        <row r="1353">
          <cell r="B1353" t="str">
            <v>子弹风暴第1段</v>
          </cell>
          <cell r="X1353">
            <v>244</v>
          </cell>
        </row>
        <row r="1354">
          <cell r="B1354" t="str">
            <v>子弹风暴第1段</v>
          </cell>
          <cell r="X1354">
            <v>265</v>
          </cell>
        </row>
        <row r="1355">
          <cell r="B1355" t="str">
            <v>子弹风暴第1段</v>
          </cell>
          <cell r="X1355">
            <v>287</v>
          </cell>
        </row>
        <row r="1356">
          <cell r="B1356" t="str">
            <v>子弹风暴第1段</v>
          </cell>
          <cell r="X1356">
            <v>311</v>
          </cell>
        </row>
        <row r="1357">
          <cell r="B1357" t="str">
            <v>子弹风暴第1段</v>
          </cell>
          <cell r="X1357">
            <v>337</v>
          </cell>
        </row>
        <row r="1358">
          <cell r="B1358" t="str">
            <v>子弹风暴第1段</v>
          </cell>
          <cell r="X1358">
            <v>365</v>
          </cell>
        </row>
        <row r="1359">
          <cell r="B1359" t="str">
            <v>子弹风暴第1段</v>
          </cell>
          <cell r="X1359">
            <v>394</v>
          </cell>
        </row>
        <row r="1360">
          <cell r="B1360" t="str">
            <v>子弹风暴第1段</v>
          </cell>
          <cell r="X1360">
            <v>425</v>
          </cell>
        </row>
        <row r="1361">
          <cell r="B1361" t="str">
            <v>子弹风暴第1段</v>
          </cell>
          <cell r="X1361">
            <v>459</v>
          </cell>
        </row>
        <row r="1362">
          <cell r="B1362" t="str">
            <v>子弹风暴第1段</v>
          </cell>
          <cell r="X1362">
            <v>495</v>
          </cell>
        </row>
        <row r="1363">
          <cell r="B1363" t="str">
            <v>子弹风暴第1段</v>
          </cell>
          <cell r="X1363">
            <v>533</v>
          </cell>
        </row>
        <row r="1364">
          <cell r="B1364" t="str">
            <v>子弹风暴第1段</v>
          </cell>
          <cell r="X1364">
            <v>574</v>
          </cell>
        </row>
        <row r="1365">
          <cell r="B1365" t="str">
            <v>子弹风暴第1段</v>
          </cell>
          <cell r="X1365">
            <v>618</v>
          </cell>
        </row>
        <row r="1366">
          <cell r="B1366" t="str">
            <v>子弹风暴第1段</v>
          </cell>
          <cell r="X1366">
            <v>665</v>
          </cell>
        </row>
        <row r="1367">
          <cell r="B1367" t="str">
            <v>子弹风暴第1段</v>
          </cell>
          <cell r="X1367">
            <v>715</v>
          </cell>
        </row>
        <row r="1368">
          <cell r="B1368" t="str">
            <v>子弹风暴第1段</v>
          </cell>
          <cell r="X1368">
            <v>769</v>
          </cell>
        </row>
        <row r="1369">
          <cell r="B1369" t="str">
            <v>子弹风暴第1段</v>
          </cell>
          <cell r="X1369">
            <v>827</v>
          </cell>
        </row>
        <row r="1370">
          <cell r="B1370" t="str">
            <v>子弹风暴第1段</v>
          </cell>
          <cell r="X1370">
            <v>889</v>
          </cell>
        </row>
        <row r="1371">
          <cell r="B1371" t="str">
            <v>子弹风暴第1段</v>
          </cell>
          <cell r="X1371">
            <v>955</v>
          </cell>
        </row>
        <row r="1372">
          <cell r="B1372" t="str">
            <v>子弹风暴第1段</v>
          </cell>
          <cell r="X1372">
            <v>1026</v>
          </cell>
        </row>
        <row r="1373">
          <cell r="B1373" t="str">
            <v>子弹风暴第1段</v>
          </cell>
          <cell r="X1373">
            <v>1102</v>
          </cell>
        </row>
        <row r="1374">
          <cell r="B1374" t="str">
            <v>子弹风暴第1段</v>
          </cell>
          <cell r="X1374">
            <v>1183</v>
          </cell>
        </row>
        <row r="1375">
          <cell r="B1375" t="str">
            <v>子弹风暴第1段</v>
          </cell>
          <cell r="X1375">
            <v>1270</v>
          </cell>
        </row>
        <row r="1376">
          <cell r="B1376" t="str">
            <v>子弹风暴第1段</v>
          </cell>
          <cell r="X1376">
            <v>1363</v>
          </cell>
        </row>
        <row r="1377">
          <cell r="B1377" t="str">
            <v>子弹风暴第1段</v>
          </cell>
          <cell r="X1377">
            <v>1462</v>
          </cell>
        </row>
        <row r="1378">
          <cell r="B1378" t="str">
            <v>子弹风暴第1段</v>
          </cell>
          <cell r="X1378">
            <v>1568</v>
          </cell>
        </row>
        <row r="1379">
          <cell r="B1379" t="str">
            <v>子弹风暴</v>
          </cell>
          <cell r="X1379">
            <v>0</v>
          </cell>
        </row>
        <row r="1380">
          <cell r="B1380" t="str">
            <v>子弹风暴第2段</v>
          </cell>
          <cell r="X1380">
            <v>3</v>
          </cell>
        </row>
        <row r="1381">
          <cell r="B1381" t="str">
            <v>子弹风暴第2段</v>
          </cell>
          <cell r="X1381">
            <v>7</v>
          </cell>
        </row>
        <row r="1382">
          <cell r="B1382" t="str">
            <v>子弹风暴第2段</v>
          </cell>
          <cell r="X1382">
            <v>11</v>
          </cell>
        </row>
        <row r="1383">
          <cell r="B1383" t="str">
            <v>子弹风暴第2段</v>
          </cell>
          <cell r="X1383">
            <v>15</v>
          </cell>
        </row>
        <row r="1384">
          <cell r="B1384" t="str">
            <v>子弹风暴第2段</v>
          </cell>
          <cell r="X1384">
            <v>20</v>
          </cell>
        </row>
        <row r="1385">
          <cell r="B1385" t="str">
            <v>子弹风暴第2段</v>
          </cell>
          <cell r="X1385">
            <v>25</v>
          </cell>
        </row>
        <row r="1386">
          <cell r="B1386" t="str">
            <v>子弹风暴第2段</v>
          </cell>
          <cell r="X1386">
            <v>30</v>
          </cell>
        </row>
        <row r="1387">
          <cell r="B1387" t="str">
            <v>子弹风暴第2段</v>
          </cell>
          <cell r="X1387">
            <v>36</v>
          </cell>
        </row>
        <row r="1388">
          <cell r="B1388" t="str">
            <v>子弹风暴第2段</v>
          </cell>
          <cell r="X1388">
            <v>42</v>
          </cell>
        </row>
        <row r="1389">
          <cell r="B1389" t="str">
            <v>子弹风暴第2段</v>
          </cell>
          <cell r="X1389">
            <v>48</v>
          </cell>
        </row>
        <row r="1390">
          <cell r="B1390" t="str">
            <v>子弹风暴第2段</v>
          </cell>
          <cell r="X1390">
            <v>55</v>
          </cell>
        </row>
        <row r="1391">
          <cell r="B1391" t="str">
            <v>子弹风暴第2段</v>
          </cell>
          <cell r="X1391">
            <v>62</v>
          </cell>
        </row>
        <row r="1392">
          <cell r="B1392" t="str">
            <v>子弹风暴第2段</v>
          </cell>
          <cell r="X1392">
            <v>70</v>
          </cell>
        </row>
        <row r="1393">
          <cell r="B1393" t="str">
            <v>子弹风暴第2段</v>
          </cell>
          <cell r="X1393">
            <v>78</v>
          </cell>
        </row>
        <row r="1394">
          <cell r="B1394" t="str">
            <v>子弹风暴第2段</v>
          </cell>
          <cell r="X1394">
            <v>87</v>
          </cell>
        </row>
        <row r="1395">
          <cell r="B1395" t="str">
            <v>子弹风暴第2段</v>
          </cell>
          <cell r="X1395">
            <v>97</v>
          </cell>
        </row>
        <row r="1396">
          <cell r="B1396" t="str">
            <v>子弹风暴第2段</v>
          </cell>
          <cell r="X1396">
            <v>107</v>
          </cell>
        </row>
        <row r="1397">
          <cell r="B1397" t="str">
            <v>子弹风暴第2段</v>
          </cell>
          <cell r="X1397">
            <v>118</v>
          </cell>
        </row>
        <row r="1398">
          <cell r="B1398" t="str">
            <v>子弹风暴第2段</v>
          </cell>
          <cell r="X1398">
            <v>130</v>
          </cell>
        </row>
        <row r="1399">
          <cell r="B1399" t="str">
            <v>子弹风暴第2段</v>
          </cell>
          <cell r="X1399">
            <v>143</v>
          </cell>
        </row>
        <row r="1400">
          <cell r="B1400" t="str">
            <v>子弹风暴第2段</v>
          </cell>
          <cell r="X1400">
            <v>156</v>
          </cell>
        </row>
        <row r="1401">
          <cell r="B1401" t="str">
            <v>子弹风暴第2段</v>
          </cell>
          <cell r="X1401">
            <v>170</v>
          </cell>
        </row>
        <row r="1402">
          <cell r="B1402" t="str">
            <v>子弹风暴第2段</v>
          </cell>
          <cell r="X1402">
            <v>185</v>
          </cell>
        </row>
        <row r="1403">
          <cell r="B1403" t="str">
            <v>子弹风暴第2段</v>
          </cell>
          <cell r="X1403">
            <v>201</v>
          </cell>
        </row>
        <row r="1404">
          <cell r="B1404" t="str">
            <v>子弹风暴第2段</v>
          </cell>
          <cell r="X1404">
            <v>219</v>
          </cell>
        </row>
        <row r="1405">
          <cell r="B1405" t="str">
            <v>子弹风暴第2段</v>
          </cell>
          <cell r="X1405">
            <v>238</v>
          </cell>
        </row>
        <row r="1406">
          <cell r="B1406" t="str">
            <v>子弹风暴第2段</v>
          </cell>
          <cell r="X1406">
            <v>258</v>
          </cell>
        </row>
        <row r="1407">
          <cell r="B1407" t="str">
            <v>子弹风暴第2段</v>
          </cell>
          <cell r="X1407">
            <v>279</v>
          </cell>
        </row>
        <row r="1408">
          <cell r="B1408" t="str">
            <v>子弹风暴第2段</v>
          </cell>
          <cell r="X1408">
            <v>302</v>
          </cell>
        </row>
        <row r="1409">
          <cell r="B1409" t="str">
            <v>子弹风暴第2段</v>
          </cell>
          <cell r="X1409">
            <v>327</v>
          </cell>
        </row>
        <row r="1410">
          <cell r="B1410" t="str">
            <v>子弹风暴第2段</v>
          </cell>
          <cell r="X1410">
            <v>353</v>
          </cell>
        </row>
        <row r="1411">
          <cell r="B1411" t="str">
            <v>子弹风暴第2段</v>
          </cell>
          <cell r="X1411">
            <v>381</v>
          </cell>
        </row>
        <row r="1412">
          <cell r="B1412" t="str">
            <v>子弹风暴第2段</v>
          </cell>
          <cell r="X1412">
            <v>411</v>
          </cell>
        </row>
        <row r="1413">
          <cell r="B1413" t="str">
            <v>子弹风暴第2段</v>
          </cell>
          <cell r="X1413">
            <v>443</v>
          </cell>
        </row>
        <row r="1414">
          <cell r="B1414" t="str">
            <v>子弹风暴第2段</v>
          </cell>
          <cell r="X1414">
            <v>477</v>
          </cell>
        </row>
        <row r="1415">
          <cell r="B1415" t="str">
            <v>子弹风暴第2段</v>
          </cell>
          <cell r="X1415">
            <v>514</v>
          </cell>
        </row>
        <row r="1416">
          <cell r="B1416" t="str">
            <v>子弹风暴第2段</v>
          </cell>
          <cell r="X1416">
            <v>553</v>
          </cell>
        </row>
        <row r="1417">
          <cell r="B1417" t="str">
            <v>子弹风暴第2段</v>
          </cell>
          <cell r="X1417">
            <v>595</v>
          </cell>
        </row>
        <row r="1418">
          <cell r="B1418" t="str">
            <v>子弹风暴第2段</v>
          </cell>
          <cell r="X1418">
            <v>640</v>
          </cell>
        </row>
        <row r="1419">
          <cell r="B1419" t="str">
            <v>子弹风暴第2段</v>
          </cell>
          <cell r="X1419">
            <v>688</v>
          </cell>
        </row>
        <row r="1420">
          <cell r="B1420" t="str">
            <v>子弹风暴第2段</v>
          </cell>
          <cell r="X1420">
            <v>739</v>
          </cell>
        </row>
        <row r="1421">
          <cell r="B1421" t="str">
            <v>子弹风暴第2段</v>
          </cell>
          <cell r="X1421">
            <v>794</v>
          </cell>
        </row>
        <row r="1422">
          <cell r="B1422" t="str">
            <v>子弹风暴第2段</v>
          </cell>
          <cell r="X1422">
            <v>853</v>
          </cell>
        </row>
        <row r="1423">
          <cell r="B1423" t="str">
            <v>子弹风暴第2段</v>
          </cell>
          <cell r="X1423">
            <v>916</v>
          </cell>
        </row>
        <row r="1424">
          <cell r="B1424" t="str">
            <v>子弹风暴第2段</v>
          </cell>
          <cell r="X1424">
            <v>984</v>
          </cell>
        </row>
        <row r="1425">
          <cell r="B1425" t="str">
            <v>子弹风暴第2段</v>
          </cell>
          <cell r="X1425">
            <v>1056</v>
          </cell>
        </row>
        <row r="1426">
          <cell r="B1426" t="str">
            <v>子弹风暴第2段</v>
          </cell>
          <cell r="X1426">
            <v>1133</v>
          </cell>
        </row>
        <row r="1427">
          <cell r="B1427" t="str">
            <v>子弹风暴第2段</v>
          </cell>
          <cell r="X1427">
            <v>1216</v>
          </cell>
        </row>
        <row r="1428">
          <cell r="B1428" t="str">
            <v>子弹风暴第2段</v>
          </cell>
          <cell r="X1428">
            <v>1305</v>
          </cell>
        </row>
        <row r="1429">
          <cell r="B1429" t="str">
            <v>子弹风暴第2段</v>
          </cell>
          <cell r="X1429">
            <v>1400</v>
          </cell>
        </row>
        <row r="1430">
          <cell r="B1430" t="str">
            <v>子弹风暴</v>
          </cell>
          <cell r="X1430">
            <v>0</v>
          </cell>
        </row>
        <row r="1431">
          <cell r="B1431" t="str">
            <v>子弹风暴第3段</v>
          </cell>
          <cell r="X1431">
            <v>3</v>
          </cell>
        </row>
        <row r="1432">
          <cell r="B1432" t="str">
            <v>子弹风暴第3段</v>
          </cell>
          <cell r="X1432">
            <v>7</v>
          </cell>
        </row>
        <row r="1433">
          <cell r="B1433" t="str">
            <v>子弹风暴第3段</v>
          </cell>
          <cell r="X1433">
            <v>11</v>
          </cell>
        </row>
        <row r="1434">
          <cell r="B1434" t="str">
            <v>子弹风暴第3段</v>
          </cell>
          <cell r="X1434">
            <v>15</v>
          </cell>
        </row>
        <row r="1435">
          <cell r="B1435" t="str">
            <v>子弹风暴第3段</v>
          </cell>
          <cell r="X1435">
            <v>20</v>
          </cell>
        </row>
        <row r="1436">
          <cell r="B1436" t="str">
            <v>子弹风暴第3段</v>
          </cell>
          <cell r="X1436">
            <v>25</v>
          </cell>
        </row>
        <row r="1437">
          <cell r="B1437" t="str">
            <v>子弹风暴第3段</v>
          </cell>
          <cell r="X1437">
            <v>30</v>
          </cell>
        </row>
        <row r="1438">
          <cell r="B1438" t="str">
            <v>子弹风暴第3段</v>
          </cell>
          <cell r="X1438">
            <v>36</v>
          </cell>
        </row>
        <row r="1439">
          <cell r="B1439" t="str">
            <v>子弹风暴第3段</v>
          </cell>
          <cell r="X1439">
            <v>42</v>
          </cell>
        </row>
        <row r="1440">
          <cell r="B1440" t="str">
            <v>子弹风暴第3段</v>
          </cell>
          <cell r="X1440">
            <v>48</v>
          </cell>
        </row>
        <row r="1441">
          <cell r="B1441" t="str">
            <v>子弹风暴第3段</v>
          </cell>
          <cell r="X1441">
            <v>55</v>
          </cell>
        </row>
        <row r="1442">
          <cell r="B1442" t="str">
            <v>子弹风暴第3段</v>
          </cell>
          <cell r="X1442">
            <v>62</v>
          </cell>
        </row>
        <row r="1443">
          <cell r="B1443" t="str">
            <v>子弹风暴第3段</v>
          </cell>
          <cell r="X1443">
            <v>70</v>
          </cell>
        </row>
        <row r="1444">
          <cell r="B1444" t="str">
            <v>子弹风暴第3段</v>
          </cell>
          <cell r="X1444">
            <v>78</v>
          </cell>
        </row>
        <row r="1445">
          <cell r="B1445" t="str">
            <v>子弹风暴第3段</v>
          </cell>
          <cell r="X1445">
            <v>87</v>
          </cell>
        </row>
        <row r="1446">
          <cell r="B1446" t="str">
            <v>子弹风暴第3段</v>
          </cell>
          <cell r="X1446">
            <v>97</v>
          </cell>
        </row>
        <row r="1447">
          <cell r="B1447" t="str">
            <v>子弹风暴第3段</v>
          </cell>
          <cell r="X1447">
            <v>107</v>
          </cell>
        </row>
        <row r="1448">
          <cell r="B1448" t="str">
            <v>子弹风暴第3段</v>
          </cell>
          <cell r="X1448">
            <v>118</v>
          </cell>
        </row>
        <row r="1449">
          <cell r="B1449" t="str">
            <v>子弹风暴第3段</v>
          </cell>
          <cell r="X1449">
            <v>130</v>
          </cell>
        </row>
        <row r="1450">
          <cell r="B1450" t="str">
            <v>子弹风暴第3段</v>
          </cell>
          <cell r="X1450">
            <v>143</v>
          </cell>
        </row>
        <row r="1451">
          <cell r="B1451" t="str">
            <v>子弹风暴第3段</v>
          </cell>
          <cell r="X1451">
            <v>156</v>
          </cell>
        </row>
        <row r="1452">
          <cell r="B1452" t="str">
            <v>子弹风暴第3段</v>
          </cell>
          <cell r="X1452">
            <v>170</v>
          </cell>
        </row>
        <row r="1453">
          <cell r="B1453" t="str">
            <v>子弹风暴第3段</v>
          </cell>
          <cell r="X1453">
            <v>185</v>
          </cell>
        </row>
        <row r="1454">
          <cell r="B1454" t="str">
            <v>子弹风暴第3段</v>
          </cell>
          <cell r="X1454">
            <v>201</v>
          </cell>
        </row>
        <row r="1455">
          <cell r="B1455" t="str">
            <v>子弹风暴第3段</v>
          </cell>
          <cell r="X1455">
            <v>219</v>
          </cell>
        </row>
        <row r="1456">
          <cell r="B1456" t="str">
            <v>子弹风暴第3段</v>
          </cell>
          <cell r="X1456">
            <v>238</v>
          </cell>
        </row>
        <row r="1457">
          <cell r="B1457" t="str">
            <v>子弹风暴第3段</v>
          </cell>
          <cell r="X1457">
            <v>258</v>
          </cell>
        </row>
        <row r="1458">
          <cell r="B1458" t="str">
            <v>子弹风暴第3段</v>
          </cell>
          <cell r="X1458">
            <v>279</v>
          </cell>
        </row>
        <row r="1459">
          <cell r="B1459" t="str">
            <v>子弹风暴第3段</v>
          </cell>
          <cell r="X1459">
            <v>302</v>
          </cell>
        </row>
        <row r="1460">
          <cell r="B1460" t="str">
            <v>子弹风暴第3段</v>
          </cell>
          <cell r="X1460">
            <v>327</v>
          </cell>
        </row>
        <row r="1461">
          <cell r="B1461" t="str">
            <v>子弹风暴第3段</v>
          </cell>
          <cell r="X1461">
            <v>353</v>
          </cell>
        </row>
        <row r="1462">
          <cell r="B1462" t="str">
            <v>子弹风暴第3段</v>
          </cell>
          <cell r="X1462">
            <v>381</v>
          </cell>
        </row>
        <row r="1463">
          <cell r="B1463" t="str">
            <v>子弹风暴第3段</v>
          </cell>
          <cell r="X1463">
            <v>411</v>
          </cell>
        </row>
        <row r="1464">
          <cell r="B1464" t="str">
            <v>子弹风暴第3段</v>
          </cell>
          <cell r="X1464">
            <v>443</v>
          </cell>
        </row>
        <row r="1465">
          <cell r="B1465" t="str">
            <v>子弹风暴第3段</v>
          </cell>
          <cell r="X1465">
            <v>477</v>
          </cell>
        </row>
        <row r="1466">
          <cell r="B1466" t="str">
            <v>子弹风暴第3段</v>
          </cell>
          <cell r="X1466">
            <v>514</v>
          </cell>
        </row>
        <row r="1467">
          <cell r="B1467" t="str">
            <v>子弹风暴第3段</v>
          </cell>
          <cell r="X1467">
            <v>553</v>
          </cell>
        </row>
        <row r="1468">
          <cell r="B1468" t="str">
            <v>子弹风暴第3段</v>
          </cell>
          <cell r="X1468">
            <v>595</v>
          </cell>
        </row>
        <row r="1469">
          <cell r="B1469" t="str">
            <v>子弹风暴第3段</v>
          </cell>
          <cell r="X1469">
            <v>640</v>
          </cell>
        </row>
        <row r="1470">
          <cell r="B1470" t="str">
            <v>子弹风暴第3段</v>
          </cell>
          <cell r="X1470">
            <v>688</v>
          </cell>
        </row>
        <row r="1471">
          <cell r="B1471" t="str">
            <v>子弹风暴第3段</v>
          </cell>
          <cell r="X1471">
            <v>739</v>
          </cell>
        </row>
        <row r="1472">
          <cell r="B1472" t="str">
            <v>子弹风暴第3段</v>
          </cell>
          <cell r="X1472">
            <v>794</v>
          </cell>
        </row>
        <row r="1473">
          <cell r="B1473" t="str">
            <v>子弹风暴第3段</v>
          </cell>
          <cell r="X1473">
            <v>853</v>
          </cell>
        </row>
        <row r="1474">
          <cell r="B1474" t="str">
            <v>子弹风暴第3段</v>
          </cell>
          <cell r="X1474">
            <v>916</v>
          </cell>
        </row>
        <row r="1475">
          <cell r="B1475" t="str">
            <v>子弹风暴第3段</v>
          </cell>
          <cell r="X1475">
            <v>984</v>
          </cell>
        </row>
        <row r="1476">
          <cell r="B1476" t="str">
            <v>子弹风暴第3段</v>
          </cell>
          <cell r="X1476">
            <v>1056</v>
          </cell>
        </row>
        <row r="1477">
          <cell r="B1477" t="str">
            <v>子弹风暴第3段</v>
          </cell>
          <cell r="X1477">
            <v>1133</v>
          </cell>
        </row>
        <row r="1478">
          <cell r="B1478" t="str">
            <v>子弹风暴第3段</v>
          </cell>
          <cell r="X1478">
            <v>1216</v>
          </cell>
        </row>
        <row r="1479">
          <cell r="B1479" t="str">
            <v>子弹风暴第3段</v>
          </cell>
          <cell r="X1479">
            <v>1305</v>
          </cell>
        </row>
        <row r="1480">
          <cell r="B1480" t="str">
            <v>子弹风暴第3段</v>
          </cell>
          <cell r="X1480">
            <v>1400</v>
          </cell>
        </row>
        <row r="1481">
          <cell r="B1481" t="str">
            <v>子弹风暴</v>
          </cell>
          <cell r="X1481">
            <v>0</v>
          </cell>
        </row>
        <row r="1482">
          <cell r="B1482" t="str">
            <v>子弹风暴第4段</v>
          </cell>
          <cell r="X1482">
            <v>6</v>
          </cell>
        </row>
        <row r="1483">
          <cell r="B1483" t="str">
            <v>子弹风暴第4段</v>
          </cell>
          <cell r="X1483">
            <v>13</v>
          </cell>
        </row>
        <row r="1484">
          <cell r="B1484" t="str">
            <v>子弹风暴第4段</v>
          </cell>
          <cell r="X1484">
            <v>20</v>
          </cell>
        </row>
        <row r="1485">
          <cell r="B1485" t="str">
            <v>子弹风暴第4段</v>
          </cell>
          <cell r="X1485">
            <v>28</v>
          </cell>
        </row>
        <row r="1486">
          <cell r="B1486" t="str">
            <v>子弹风暴第4段</v>
          </cell>
          <cell r="X1486">
            <v>36</v>
          </cell>
        </row>
        <row r="1487">
          <cell r="B1487" t="str">
            <v>子弹风暴第4段</v>
          </cell>
          <cell r="X1487">
            <v>45</v>
          </cell>
        </row>
        <row r="1488">
          <cell r="B1488" t="str">
            <v>子弹风暴第4段</v>
          </cell>
          <cell r="X1488">
            <v>54</v>
          </cell>
        </row>
        <row r="1489">
          <cell r="B1489" t="str">
            <v>子弹风暴第4段</v>
          </cell>
          <cell r="X1489">
            <v>64</v>
          </cell>
        </row>
        <row r="1490">
          <cell r="B1490" t="str">
            <v>子弹风暴第4段</v>
          </cell>
          <cell r="X1490">
            <v>75</v>
          </cell>
        </row>
        <row r="1491">
          <cell r="B1491" t="str">
            <v>子弹风暴第4段</v>
          </cell>
          <cell r="X1491">
            <v>87</v>
          </cell>
        </row>
        <row r="1492">
          <cell r="B1492" t="str">
            <v>子弹风暴第4段</v>
          </cell>
          <cell r="X1492">
            <v>99</v>
          </cell>
        </row>
        <row r="1493">
          <cell r="B1493" t="str">
            <v>子弹风暴第4段</v>
          </cell>
          <cell r="X1493">
            <v>112</v>
          </cell>
        </row>
        <row r="1494">
          <cell r="B1494" t="str">
            <v>子弹风暴第4段</v>
          </cell>
          <cell r="X1494">
            <v>126</v>
          </cell>
        </row>
        <row r="1495">
          <cell r="B1495" t="str">
            <v>子弹风暴第4段</v>
          </cell>
          <cell r="X1495">
            <v>141</v>
          </cell>
        </row>
        <row r="1496">
          <cell r="B1496" t="str">
            <v>子弹风暴第4段</v>
          </cell>
          <cell r="X1496">
            <v>157</v>
          </cell>
        </row>
        <row r="1497">
          <cell r="B1497" t="str">
            <v>子弹风暴第4段</v>
          </cell>
          <cell r="X1497">
            <v>174</v>
          </cell>
        </row>
        <row r="1498">
          <cell r="B1498" t="str">
            <v>子弹风暴第4段</v>
          </cell>
          <cell r="X1498">
            <v>193</v>
          </cell>
        </row>
        <row r="1499">
          <cell r="B1499" t="str">
            <v>子弹风暴第4段</v>
          </cell>
          <cell r="X1499">
            <v>213</v>
          </cell>
        </row>
        <row r="1500">
          <cell r="B1500" t="str">
            <v>子弹风暴第4段</v>
          </cell>
          <cell r="X1500">
            <v>234</v>
          </cell>
        </row>
        <row r="1501">
          <cell r="B1501" t="str">
            <v>子弹风暴第4段</v>
          </cell>
          <cell r="X1501">
            <v>257</v>
          </cell>
        </row>
        <row r="1502">
          <cell r="B1502" t="str">
            <v>子弹风暴第4段</v>
          </cell>
          <cell r="X1502">
            <v>281</v>
          </cell>
        </row>
        <row r="1503">
          <cell r="B1503" t="str">
            <v>子弹风暴第4段</v>
          </cell>
          <cell r="X1503">
            <v>307</v>
          </cell>
        </row>
        <row r="1504">
          <cell r="B1504" t="str">
            <v>子弹风暴第4段</v>
          </cell>
          <cell r="X1504">
            <v>335</v>
          </cell>
        </row>
        <row r="1505">
          <cell r="B1505" t="str">
            <v>子弹风暴第4段</v>
          </cell>
          <cell r="X1505">
            <v>365</v>
          </cell>
        </row>
        <row r="1506">
          <cell r="B1506" t="str">
            <v>子弹风暴第4段</v>
          </cell>
          <cell r="X1506">
            <v>397</v>
          </cell>
        </row>
        <row r="1507">
          <cell r="B1507" t="str">
            <v>子弹风暴第4段</v>
          </cell>
          <cell r="X1507">
            <v>431</v>
          </cell>
        </row>
        <row r="1508">
          <cell r="B1508" t="str">
            <v>子弹风暴第4段</v>
          </cell>
          <cell r="X1508">
            <v>467</v>
          </cell>
        </row>
        <row r="1509">
          <cell r="B1509" t="str">
            <v>子弹风暴第4段</v>
          </cell>
          <cell r="X1509">
            <v>506</v>
          </cell>
        </row>
        <row r="1510">
          <cell r="B1510" t="str">
            <v>子弹风暴第4段</v>
          </cell>
          <cell r="X1510">
            <v>548</v>
          </cell>
        </row>
        <row r="1511">
          <cell r="B1511" t="str">
            <v>子弹风暴第4段</v>
          </cell>
          <cell r="X1511">
            <v>593</v>
          </cell>
        </row>
        <row r="1512">
          <cell r="B1512" t="str">
            <v>子弹风暴第4段</v>
          </cell>
          <cell r="X1512">
            <v>641</v>
          </cell>
        </row>
        <row r="1513">
          <cell r="B1513" t="str">
            <v>子弹风暴第4段</v>
          </cell>
          <cell r="X1513">
            <v>692</v>
          </cell>
        </row>
        <row r="1514">
          <cell r="B1514" t="str">
            <v>子弹风暴第4段</v>
          </cell>
          <cell r="X1514">
            <v>747</v>
          </cell>
        </row>
        <row r="1515">
          <cell r="B1515" t="str">
            <v>子弹风暴第4段</v>
          </cell>
          <cell r="X1515">
            <v>806</v>
          </cell>
        </row>
        <row r="1516">
          <cell r="B1516" t="str">
            <v>子弹风暴第4段</v>
          </cell>
          <cell r="X1516">
            <v>869</v>
          </cell>
        </row>
        <row r="1517">
          <cell r="B1517" t="str">
            <v>子弹风暴第4段</v>
          </cell>
          <cell r="X1517">
            <v>936</v>
          </cell>
        </row>
        <row r="1518">
          <cell r="B1518" t="str">
            <v>子弹风暴第4段</v>
          </cell>
          <cell r="X1518">
            <v>1008</v>
          </cell>
        </row>
        <row r="1519">
          <cell r="B1519" t="str">
            <v>子弹风暴第4段</v>
          </cell>
          <cell r="X1519">
            <v>1085</v>
          </cell>
        </row>
        <row r="1520">
          <cell r="B1520" t="str">
            <v>子弹风暴第4段</v>
          </cell>
          <cell r="X1520">
            <v>1167</v>
          </cell>
        </row>
        <row r="1521">
          <cell r="B1521" t="str">
            <v>子弹风暴第4段</v>
          </cell>
          <cell r="X1521">
            <v>1255</v>
          </cell>
        </row>
        <row r="1522">
          <cell r="B1522" t="str">
            <v>子弹风暴第4段</v>
          </cell>
          <cell r="X1522">
            <v>1349</v>
          </cell>
        </row>
        <row r="1523">
          <cell r="B1523" t="str">
            <v>子弹风暴第4段</v>
          </cell>
          <cell r="X1523">
            <v>1449</v>
          </cell>
        </row>
        <row r="1524">
          <cell r="B1524" t="str">
            <v>子弹风暴第4段</v>
          </cell>
          <cell r="X1524">
            <v>1556</v>
          </cell>
        </row>
        <row r="1525">
          <cell r="B1525" t="str">
            <v>子弹风暴第4段</v>
          </cell>
          <cell r="X1525">
            <v>1671</v>
          </cell>
        </row>
        <row r="1526">
          <cell r="B1526" t="str">
            <v>子弹风暴第4段</v>
          </cell>
          <cell r="X1526">
            <v>1794</v>
          </cell>
        </row>
        <row r="1527">
          <cell r="B1527" t="str">
            <v>子弹风暴第4段</v>
          </cell>
          <cell r="X1527">
            <v>1926</v>
          </cell>
        </row>
        <row r="1528">
          <cell r="B1528" t="str">
            <v>子弹风暴第4段</v>
          </cell>
          <cell r="X1528">
            <v>2067</v>
          </cell>
        </row>
        <row r="1529">
          <cell r="B1529" t="str">
            <v>子弹风暴第4段</v>
          </cell>
          <cell r="X1529">
            <v>2218</v>
          </cell>
        </row>
        <row r="1530">
          <cell r="B1530" t="str">
            <v>子弹风暴第4段</v>
          </cell>
          <cell r="X1530">
            <v>2379</v>
          </cell>
        </row>
        <row r="1531">
          <cell r="B1531" t="str">
            <v>子弹风暴第4段</v>
          </cell>
          <cell r="X1531">
            <v>2552</v>
          </cell>
        </row>
        <row r="1532">
          <cell r="B1532"/>
        </row>
        <row r="1533">
          <cell r="B1533"/>
        </row>
        <row r="1534">
          <cell r="B1534"/>
        </row>
        <row r="1535">
          <cell r="B1535"/>
        </row>
        <row r="1536">
          <cell r="B1536"/>
        </row>
        <row r="1537">
          <cell r="B1537"/>
        </row>
        <row r="1538">
          <cell r="B1538"/>
        </row>
        <row r="1539">
          <cell r="B1539"/>
        </row>
        <row r="1540">
          <cell r="B1540"/>
        </row>
        <row r="1541">
          <cell r="B1541"/>
        </row>
        <row r="1542">
          <cell r="B1542"/>
        </row>
        <row r="1543">
          <cell r="B1543"/>
        </row>
        <row r="1544">
          <cell r="B1544"/>
        </row>
        <row r="1545">
          <cell r="B1545"/>
        </row>
        <row r="1546">
          <cell r="B1546"/>
        </row>
        <row r="1547">
          <cell r="B1547"/>
        </row>
        <row r="1548">
          <cell r="B1548"/>
        </row>
        <row r="1549">
          <cell r="B1549"/>
        </row>
        <row r="1550">
          <cell r="B1550"/>
        </row>
        <row r="1551">
          <cell r="B1551"/>
        </row>
        <row r="1552">
          <cell r="B1552"/>
        </row>
        <row r="1553">
          <cell r="B1553"/>
        </row>
        <row r="1554">
          <cell r="B1554"/>
        </row>
        <row r="1555">
          <cell r="B1555"/>
        </row>
        <row r="1556">
          <cell r="B1556"/>
        </row>
        <row r="1557">
          <cell r="B1557"/>
        </row>
        <row r="1558">
          <cell r="B1558"/>
        </row>
        <row r="1559">
          <cell r="B1559"/>
        </row>
        <row r="1560">
          <cell r="B1560"/>
        </row>
        <row r="1561">
          <cell r="B1561"/>
        </row>
        <row r="1562">
          <cell r="B1562"/>
        </row>
        <row r="1563">
          <cell r="B1563"/>
        </row>
        <row r="1564">
          <cell r="B1564"/>
        </row>
        <row r="1565">
          <cell r="B1565"/>
        </row>
        <row r="1566">
          <cell r="B1566"/>
        </row>
        <row r="1567">
          <cell r="B1567"/>
        </row>
        <row r="1568">
          <cell r="B1568"/>
        </row>
        <row r="1569">
          <cell r="B1569"/>
        </row>
        <row r="1570">
          <cell r="B1570"/>
        </row>
        <row r="1571">
          <cell r="B1571"/>
        </row>
        <row r="1572">
          <cell r="B1572"/>
        </row>
        <row r="1573">
          <cell r="B1573"/>
        </row>
        <row r="1574">
          <cell r="B1574"/>
        </row>
        <row r="1575">
          <cell r="B1575"/>
        </row>
        <row r="1576">
          <cell r="B1576"/>
        </row>
        <row r="1577">
          <cell r="B1577"/>
        </row>
        <row r="1578">
          <cell r="B1578"/>
        </row>
        <row r="1579">
          <cell r="B1579"/>
        </row>
        <row r="1580">
          <cell r="B1580"/>
        </row>
        <row r="1581">
          <cell r="B1581"/>
        </row>
        <row r="1582">
          <cell r="B1582"/>
        </row>
        <row r="1583">
          <cell r="B1583"/>
        </row>
        <row r="1584">
          <cell r="B1584"/>
        </row>
        <row r="1585">
          <cell r="B1585"/>
        </row>
        <row r="1586">
          <cell r="B1586"/>
        </row>
        <row r="1587">
          <cell r="B1587"/>
        </row>
        <row r="1588">
          <cell r="B1588"/>
        </row>
        <row r="1589">
          <cell r="B1589"/>
        </row>
        <row r="1590">
          <cell r="B1590"/>
        </row>
        <row r="1591">
          <cell r="B1591"/>
        </row>
        <row r="1592">
          <cell r="B1592"/>
        </row>
        <row r="1593">
          <cell r="B1593"/>
        </row>
        <row r="1594">
          <cell r="B1594"/>
        </row>
        <row r="1595">
          <cell r="B1595"/>
        </row>
        <row r="1596">
          <cell r="B1596"/>
        </row>
        <row r="1597">
          <cell r="B1597"/>
        </row>
        <row r="1598">
          <cell r="B1598"/>
        </row>
        <row r="1599">
          <cell r="B1599"/>
        </row>
        <row r="1600">
          <cell r="B1600"/>
        </row>
        <row r="1601">
          <cell r="B1601"/>
        </row>
        <row r="1602">
          <cell r="B1602"/>
        </row>
        <row r="1603">
          <cell r="B1603"/>
        </row>
        <row r="1604">
          <cell r="B1604"/>
        </row>
        <row r="1605">
          <cell r="B1605"/>
        </row>
        <row r="1606">
          <cell r="B1606"/>
        </row>
        <row r="1607">
          <cell r="B1607"/>
        </row>
        <row r="1608">
          <cell r="B1608"/>
        </row>
        <row r="1609">
          <cell r="B1609"/>
        </row>
        <row r="1610">
          <cell r="B1610"/>
        </row>
        <row r="1611">
          <cell r="B1611"/>
        </row>
        <row r="1612">
          <cell r="B1612"/>
        </row>
        <row r="1613">
          <cell r="B1613"/>
        </row>
        <row r="1614">
          <cell r="B1614"/>
        </row>
        <row r="1615">
          <cell r="B1615"/>
        </row>
        <row r="1616">
          <cell r="B1616"/>
        </row>
        <row r="1617">
          <cell r="B1617"/>
        </row>
        <row r="1618">
          <cell r="B1618"/>
        </row>
        <row r="1619">
          <cell r="B1619"/>
        </row>
        <row r="1620">
          <cell r="B1620"/>
        </row>
        <row r="1621">
          <cell r="B1621"/>
        </row>
        <row r="1622">
          <cell r="B1622"/>
        </row>
        <row r="1623">
          <cell r="B1623"/>
        </row>
        <row r="1624">
          <cell r="B1624"/>
        </row>
        <row r="1625">
          <cell r="B1625"/>
        </row>
        <row r="1626">
          <cell r="B1626"/>
        </row>
        <row r="1627">
          <cell r="B1627"/>
        </row>
        <row r="1628">
          <cell r="B1628"/>
        </row>
        <row r="1629">
          <cell r="B1629"/>
        </row>
        <row r="1630">
          <cell r="B1630"/>
        </row>
        <row r="1631">
          <cell r="B1631"/>
        </row>
        <row r="1632">
          <cell r="B1632"/>
        </row>
        <row r="1633">
          <cell r="B1633"/>
        </row>
        <row r="1634">
          <cell r="B1634"/>
        </row>
        <row r="1635">
          <cell r="B1635"/>
        </row>
        <row r="1636">
          <cell r="B1636"/>
        </row>
        <row r="1637">
          <cell r="B1637"/>
        </row>
        <row r="1638">
          <cell r="B1638"/>
        </row>
        <row r="1639">
          <cell r="B1639"/>
        </row>
        <row r="1640">
          <cell r="B1640"/>
        </row>
        <row r="1641">
          <cell r="B1641"/>
        </row>
        <row r="1642">
          <cell r="B1642"/>
        </row>
        <row r="1643">
          <cell r="B1643"/>
        </row>
        <row r="1644">
          <cell r="B1644"/>
        </row>
        <row r="1645">
          <cell r="B1645"/>
        </row>
        <row r="1646">
          <cell r="B1646"/>
        </row>
        <row r="1647">
          <cell r="B1647"/>
        </row>
        <row r="1648">
          <cell r="B1648"/>
        </row>
        <row r="1649">
          <cell r="B1649"/>
        </row>
        <row r="1650">
          <cell r="B1650"/>
        </row>
        <row r="1651">
          <cell r="B1651"/>
        </row>
        <row r="1652">
          <cell r="B1652"/>
        </row>
        <row r="1653">
          <cell r="B1653"/>
        </row>
        <row r="1654">
          <cell r="B1654"/>
        </row>
        <row r="1655">
          <cell r="B1655"/>
        </row>
        <row r="1656">
          <cell r="B1656"/>
        </row>
        <row r="1657">
          <cell r="B1657"/>
        </row>
        <row r="1658">
          <cell r="B1658"/>
        </row>
        <row r="1659">
          <cell r="B1659"/>
        </row>
        <row r="1660">
          <cell r="B1660"/>
        </row>
        <row r="1661">
          <cell r="B1661"/>
        </row>
        <row r="1662">
          <cell r="B1662"/>
        </row>
        <row r="1663">
          <cell r="B1663"/>
        </row>
        <row r="1664">
          <cell r="B1664"/>
        </row>
        <row r="1665">
          <cell r="B1665"/>
        </row>
        <row r="1666">
          <cell r="B1666"/>
        </row>
        <row r="1667">
          <cell r="B1667"/>
        </row>
        <row r="1668">
          <cell r="B1668"/>
        </row>
        <row r="1669">
          <cell r="B1669"/>
        </row>
        <row r="1670">
          <cell r="B1670"/>
        </row>
        <row r="1671">
          <cell r="B1671"/>
        </row>
        <row r="1672">
          <cell r="B1672"/>
        </row>
        <row r="1673">
          <cell r="B1673"/>
        </row>
        <row r="1674">
          <cell r="B1674"/>
        </row>
        <row r="1675">
          <cell r="B1675"/>
        </row>
        <row r="1676">
          <cell r="B1676"/>
        </row>
        <row r="1677">
          <cell r="B1677"/>
        </row>
        <row r="1678">
          <cell r="B1678"/>
        </row>
        <row r="1679">
          <cell r="B1679"/>
        </row>
        <row r="1680">
          <cell r="B1680"/>
        </row>
        <row r="1681">
          <cell r="B1681"/>
        </row>
        <row r="1682">
          <cell r="B1682"/>
        </row>
        <row r="1683">
          <cell r="B1683"/>
        </row>
        <row r="1684">
          <cell r="B1684"/>
        </row>
        <row r="1685">
          <cell r="B1685"/>
        </row>
        <row r="1686">
          <cell r="B1686"/>
        </row>
        <row r="1687">
          <cell r="B1687"/>
        </row>
        <row r="1688">
          <cell r="B1688"/>
        </row>
        <row r="1689">
          <cell r="B1689"/>
        </row>
        <row r="1690">
          <cell r="B1690"/>
        </row>
        <row r="1691">
          <cell r="B1691"/>
        </row>
        <row r="1692">
          <cell r="B1692"/>
        </row>
        <row r="1693">
          <cell r="B1693"/>
        </row>
        <row r="1694">
          <cell r="B1694"/>
        </row>
        <row r="1695">
          <cell r="B1695"/>
        </row>
        <row r="1696">
          <cell r="B1696"/>
        </row>
        <row r="1697">
          <cell r="B1697"/>
        </row>
        <row r="1698">
          <cell r="B1698"/>
        </row>
        <row r="1699">
          <cell r="B1699"/>
        </row>
        <row r="1700">
          <cell r="B1700"/>
        </row>
        <row r="1701">
          <cell r="B1701"/>
        </row>
        <row r="1702">
          <cell r="B1702"/>
        </row>
        <row r="1703">
          <cell r="B1703"/>
        </row>
        <row r="1704">
          <cell r="B1704"/>
        </row>
        <row r="1705">
          <cell r="B1705"/>
        </row>
        <row r="1706">
          <cell r="B1706"/>
        </row>
        <row r="1707">
          <cell r="B1707"/>
        </row>
        <row r="1708">
          <cell r="B1708"/>
        </row>
        <row r="1709">
          <cell r="B1709"/>
        </row>
        <row r="1710">
          <cell r="B1710"/>
        </row>
        <row r="1711">
          <cell r="B1711"/>
        </row>
        <row r="1712">
          <cell r="B1712"/>
        </row>
        <row r="1713">
          <cell r="B1713"/>
        </row>
        <row r="1714">
          <cell r="B1714"/>
        </row>
        <row r="1715">
          <cell r="B1715"/>
        </row>
        <row r="1716">
          <cell r="B1716"/>
        </row>
        <row r="1717">
          <cell r="B1717"/>
        </row>
        <row r="1718">
          <cell r="B1718"/>
        </row>
        <row r="1719">
          <cell r="B1719"/>
        </row>
        <row r="1720">
          <cell r="B1720"/>
        </row>
        <row r="1721">
          <cell r="B1721"/>
        </row>
        <row r="1722">
          <cell r="B1722"/>
        </row>
        <row r="1723">
          <cell r="B1723"/>
        </row>
        <row r="1724">
          <cell r="B1724"/>
        </row>
        <row r="1725">
          <cell r="B1725"/>
        </row>
        <row r="1726">
          <cell r="B1726"/>
        </row>
        <row r="1727">
          <cell r="B1727"/>
        </row>
        <row r="1728">
          <cell r="B1728"/>
        </row>
        <row r="1729">
          <cell r="B1729"/>
        </row>
        <row r="1730">
          <cell r="B1730"/>
        </row>
        <row r="1731">
          <cell r="B1731"/>
        </row>
        <row r="1732">
          <cell r="B1732"/>
        </row>
        <row r="1733">
          <cell r="B1733"/>
        </row>
        <row r="1734">
          <cell r="B1734"/>
        </row>
        <row r="1735">
          <cell r="B1735"/>
        </row>
        <row r="1736">
          <cell r="B1736"/>
        </row>
        <row r="1737">
          <cell r="B1737"/>
        </row>
        <row r="1738">
          <cell r="B1738"/>
        </row>
        <row r="1739">
          <cell r="B1739"/>
        </row>
        <row r="1740">
          <cell r="B1740"/>
        </row>
        <row r="1741">
          <cell r="B1741"/>
        </row>
        <row r="1742">
          <cell r="B1742"/>
        </row>
        <row r="1743">
          <cell r="B1743"/>
        </row>
        <row r="1744">
          <cell r="B1744"/>
        </row>
        <row r="1745">
          <cell r="B1745"/>
        </row>
        <row r="1746">
          <cell r="B1746"/>
        </row>
        <row r="1747">
          <cell r="B1747"/>
        </row>
        <row r="1748">
          <cell r="B1748"/>
        </row>
        <row r="1749">
          <cell r="B1749"/>
        </row>
        <row r="1750">
          <cell r="B1750"/>
        </row>
        <row r="1751">
          <cell r="B1751"/>
        </row>
        <row r="1752">
          <cell r="B1752"/>
        </row>
        <row r="1753">
          <cell r="B1753"/>
        </row>
        <row r="1754">
          <cell r="B1754"/>
        </row>
        <row r="1755">
          <cell r="B1755"/>
        </row>
        <row r="1756">
          <cell r="B1756"/>
        </row>
        <row r="1757">
          <cell r="B1757"/>
        </row>
        <row r="1758">
          <cell r="B1758"/>
        </row>
        <row r="1759">
          <cell r="B1759"/>
        </row>
        <row r="1760">
          <cell r="B1760"/>
        </row>
        <row r="1761">
          <cell r="B1761"/>
        </row>
        <row r="1762">
          <cell r="B1762"/>
        </row>
        <row r="1763">
          <cell r="B1763"/>
        </row>
        <row r="1764">
          <cell r="B1764"/>
        </row>
        <row r="1765">
          <cell r="B1765"/>
        </row>
        <row r="1766">
          <cell r="B1766"/>
        </row>
        <row r="1767">
          <cell r="B1767"/>
        </row>
        <row r="1768">
          <cell r="B1768"/>
        </row>
        <row r="1769">
          <cell r="B1769"/>
        </row>
        <row r="1770">
          <cell r="B1770"/>
        </row>
        <row r="1771">
          <cell r="B1771"/>
        </row>
        <row r="1772">
          <cell r="B1772"/>
        </row>
        <row r="1773">
          <cell r="B1773"/>
        </row>
        <row r="1774">
          <cell r="B1774"/>
        </row>
        <row r="1775">
          <cell r="B1775"/>
        </row>
        <row r="1776">
          <cell r="B1776"/>
        </row>
        <row r="1777">
          <cell r="B1777"/>
        </row>
        <row r="1778">
          <cell r="B1778"/>
        </row>
        <row r="1779">
          <cell r="B1779"/>
        </row>
        <row r="1780">
          <cell r="B1780"/>
        </row>
        <row r="1781">
          <cell r="B1781"/>
        </row>
        <row r="1782">
          <cell r="B1782"/>
        </row>
        <row r="1783">
          <cell r="B1783"/>
        </row>
        <row r="1784">
          <cell r="B1784"/>
        </row>
        <row r="1785">
          <cell r="B1785"/>
        </row>
        <row r="1786">
          <cell r="B1786"/>
        </row>
        <row r="1787">
          <cell r="B1787"/>
        </row>
        <row r="1788">
          <cell r="B1788"/>
        </row>
        <row r="1789">
          <cell r="B1789"/>
        </row>
        <row r="1790">
          <cell r="B1790"/>
        </row>
        <row r="1791">
          <cell r="B1791"/>
        </row>
        <row r="1792">
          <cell r="B1792"/>
        </row>
        <row r="1793">
          <cell r="B1793"/>
        </row>
        <row r="1794">
          <cell r="B1794"/>
        </row>
        <row r="1795">
          <cell r="B1795"/>
        </row>
        <row r="1796">
          <cell r="B1796"/>
        </row>
        <row r="1797">
          <cell r="B1797"/>
        </row>
        <row r="1798">
          <cell r="B1798"/>
        </row>
        <row r="1799">
          <cell r="B1799"/>
        </row>
        <row r="1800">
          <cell r="B1800"/>
        </row>
        <row r="1801">
          <cell r="B1801"/>
        </row>
        <row r="1802">
          <cell r="B1802"/>
        </row>
        <row r="1803">
          <cell r="B1803"/>
        </row>
        <row r="1804">
          <cell r="B1804"/>
        </row>
        <row r="1805">
          <cell r="B1805"/>
        </row>
        <row r="1806">
          <cell r="B1806"/>
        </row>
        <row r="1807">
          <cell r="B1807"/>
        </row>
        <row r="1808">
          <cell r="B1808"/>
        </row>
        <row r="1809">
          <cell r="B1809"/>
        </row>
        <row r="1810">
          <cell r="B1810"/>
        </row>
        <row r="1811">
          <cell r="B1811"/>
        </row>
        <row r="1812">
          <cell r="B1812"/>
        </row>
        <row r="1813">
          <cell r="B1813"/>
        </row>
        <row r="1814">
          <cell r="B1814"/>
        </row>
        <row r="1815">
          <cell r="B1815"/>
        </row>
        <row r="1816">
          <cell r="B1816"/>
        </row>
        <row r="1817">
          <cell r="B1817"/>
        </row>
        <row r="1818">
          <cell r="B1818"/>
        </row>
        <row r="1819">
          <cell r="B1819"/>
        </row>
        <row r="1820">
          <cell r="B1820"/>
        </row>
        <row r="1821">
          <cell r="B1821"/>
        </row>
        <row r="1822">
          <cell r="B1822"/>
        </row>
        <row r="1823">
          <cell r="B1823"/>
        </row>
        <row r="1824">
          <cell r="B1824"/>
        </row>
        <row r="1825">
          <cell r="B1825"/>
        </row>
        <row r="1826">
          <cell r="B1826"/>
        </row>
        <row r="1827">
          <cell r="B1827"/>
        </row>
        <row r="1828">
          <cell r="B1828"/>
        </row>
        <row r="1829">
          <cell r="B1829"/>
        </row>
        <row r="1830">
          <cell r="B1830"/>
        </row>
        <row r="1831">
          <cell r="B1831"/>
        </row>
        <row r="1832">
          <cell r="B1832"/>
        </row>
        <row r="1833">
          <cell r="B1833"/>
        </row>
        <row r="1834">
          <cell r="B1834"/>
        </row>
        <row r="1835">
          <cell r="B1835"/>
        </row>
        <row r="1836">
          <cell r="B1836"/>
        </row>
        <row r="1837">
          <cell r="B1837"/>
        </row>
        <row r="1838">
          <cell r="B1838"/>
        </row>
        <row r="1839">
          <cell r="B1839"/>
        </row>
        <row r="1840">
          <cell r="B1840"/>
        </row>
        <row r="1841">
          <cell r="B1841"/>
        </row>
        <row r="1842">
          <cell r="B1842"/>
        </row>
        <row r="1843">
          <cell r="B1843"/>
        </row>
        <row r="1844">
          <cell r="B1844"/>
        </row>
        <row r="1845">
          <cell r="B1845"/>
        </row>
        <row r="1846">
          <cell r="B1846"/>
        </row>
        <row r="1847">
          <cell r="B1847"/>
        </row>
        <row r="1848">
          <cell r="B1848"/>
        </row>
        <row r="1849">
          <cell r="B1849"/>
        </row>
        <row r="1850">
          <cell r="B1850"/>
        </row>
        <row r="1851">
          <cell r="B1851"/>
        </row>
        <row r="1852">
          <cell r="B1852"/>
        </row>
        <row r="1853">
          <cell r="B1853"/>
        </row>
        <row r="1854">
          <cell r="B1854"/>
        </row>
        <row r="1855">
          <cell r="B1855"/>
        </row>
        <row r="1856">
          <cell r="B1856"/>
        </row>
        <row r="1857">
          <cell r="B1857"/>
        </row>
        <row r="1858">
          <cell r="B1858"/>
        </row>
        <row r="1859">
          <cell r="B1859"/>
        </row>
        <row r="1860">
          <cell r="B1860"/>
        </row>
        <row r="1861">
          <cell r="B1861"/>
        </row>
        <row r="1862">
          <cell r="B1862"/>
        </row>
        <row r="1863">
          <cell r="B1863"/>
        </row>
        <row r="1864">
          <cell r="B1864"/>
        </row>
        <row r="1865">
          <cell r="B1865"/>
        </row>
        <row r="1866">
          <cell r="B1866"/>
        </row>
        <row r="1867">
          <cell r="B1867"/>
        </row>
        <row r="1868">
          <cell r="B1868"/>
        </row>
        <row r="1869">
          <cell r="B1869"/>
        </row>
        <row r="1870">
          <cell r="B1870"/>
        </row>
        <row r="1871">
          <cell r="B1871"/>
        </row>
        <row r="1872">
          <cell r="B1872"/>
        </row>
        <row r="1873">
          <cell r="B1873"/>
        </row>
        <row r="1874">
          <cell r="B1874"/>
        </row>
        <row r="1875">
          <cell r="B1875"/>
        </row>
        <row r="1876">
          <cell r="B1876"/>
        </row>
        <row r="1877">
          <cell r="B1877"/>
        </row>
        <row r="1878">
          <cell r="B1878"/>
        </row>
        <row r="1879">
          <cell r="B1879"/>
        </row>
        <row r="1880">
          <cell r="B1880"/>
        </row>
        <row r="1881">
          <cell r="B1881"/>
        </row>
        <row r="1882">
          <cell r="B1882"/>
        </row>
        <row r="1883">
          <cell r="B1883"/>
        </row>
        <row r="1884">
          <cell r="B1884"/>
        </row>
        <row r="1885">
          <cell r="B1885"/>
        </row>
        <row r="1886">
          <cell r="B1886"/>
        </row>
        <row r="1887">
          <cell r="B1887"/>
        </row>
        <row r="1888">
          <cell r="B1888"/>
        </row>
        <row r="1889">
          <cell r="B1889"/>
        </row>
        <row r="1890">
          <cell r="B1890"/>
        </row>
        <row r="1891">
          <cell r="B1891"/>
        </row>
        <row r="1892">
          <cell r="B1892"/>
        </row>
        <row r="1893">
          <cell r="B1893"/>
        </row>
        <row r="1894">
          <cell r="B1894"/>
        </row>
        <row r="1895">
          <cell r="B1895"/>
        </row>
        <row r="1896">
          <cell r="B1896"/>
        </row>
        <row r="1897">
          <cell r="B1897"/>
        </row>
        <row r="1898">
          <cell r="B1898"/>
        </row>
        <row r="1899">
          <cell r="B1899"/>
        </row>
        <row r="1900">
          <cell r="B1900"/>
        </row>
        <row r="1901">
          <cell r="B1901"/>
        </row>
        <row r="1902">
          <cell r="B1902"/>
        </row>
        <row r="1903">
          <cell r="B1903"/>
        </row>
        <row r="1904">
          <cell r="B1904"/>
        </row>
        <row r="1905">
          <cell r="B1905"/>
        </row>
        <row r="1906">
          <cell r="B1906"/>
        </row>
        <row r="1907">
          <cell r="B1907"/>
        </row>
        <row r="1908">
          <cell r="B1908"/>
        </row>
        <row r="1909">
          <cell r="B1909"/>
        </row>
        <row r="1910">
          <cell r="B1910"/>
        </row>
        <row r="1911">
          <cell r="B1911"/>
        </row>
        <row r="1912">
          <cell r="B1912"/>
        </row>
        <row r="1913">
          <cell r="B1913"/>
        </row>
        <row r="1914">
          <cell r="B1914"/>
        </row>
        <row r="1915">
          <cell r="B1915"/>
        </row>
        <row r="1916">
          <cell r="B1916"/>
        </row>
        <row r="1917">
          <cell r="B1917"/>
        </row>
        <row r="1918">
          <cell r="B1918"/>
        </row>
        <row r="1919">
          <cell r="B1919"/>
        </row>
        <row r="1920">
          <cell r="B1920"/>
        </row>
        <row r="1921">
          <cell r="B1921"/>
        </row>
        <row r="1922">
          <cell r="B1922"/>
        </row>
        <row r="1923">
          <cell r="B1923"/>
        </row>
        <row r="1924">
          <cell r="B1924"/>
        </row>
        <row r="1925">
          <cell r="B1925"/>
        </row>
        <row r="1926">
          <cell r="B1926"/>
        </row>
        <row r="1927">
          <cell r="B1927"/>
        </row>
        <row r="1928">
          <cell r="B1928"/>
        </row>
        <row r="1929">
          <cell r="B1929"/>
        </row>
        <row r="1930">
          <cell r="B1930"/>
        </row>
        <row r="1931">
          <cell r="B1931"/>
        </row>
        <row r="1932">
          <cell r="B1932"/>
        </row>
        <row r="1933">
          <cell r="B1933"/>
        </row>
        <row r="1934">
          <cell r="B1934"/>
        </row>
        <row r="1935">
          <cell r="B1935"/>
        </row>
        <row r="1936">
          <cell r="B1936"/>
        </row>
        <row r="1937">
          <cell r="B1937"/>
        </row>
        <row r="1938">
          <cell r="B1938"/>
        </row>
        <row r="1939">
          <cell r="B1939"/>
        </row>
        <row r="1940">
          <cell r="B1940"/>
        </row>
        <row r="1941">
          <cell r="B1941"/>
        </row>
        <row r="1942">
          <cell r="B1942"/>
        </row>
        <row r="1943">
          <cell r="B1943"/>
        </row>
        <row r="1944">
          <cell r="B1944"/>
        </row>
        <row r="1945">
          <cell r="B1945"/>
        </row>
        <row r="1946">
          <cell r="B1946"/>
        </row>
        <row r="1947">
          <cell r="B1947"/>
        </row>
        <row r="1948">
          <cell r="B1948"/>
        </row>
        <row r="1949">
          <cell r="B1949"/>
        </row>
        <row r="1950">
          <cell r="B1950"/>
        </row>
        <row r="1951">
          <cell r="B1951"/>
        </row>
        <row r="1952">
          <cell r="B1952"/>
        </row>
        <row r="1953">
          <cell r="B1953"/>
        </row>
        <row r="1954">
          <cell r="B1954"/>
        </row>
        <row r="1955">
          <cell r="B1955"/>
        </row>
        <row r="1956">
          <cell r="B1956"/>
        </row>
        <row r="1957">
          <cell r="B1957"/>
        </row>
        <row r="1958">
          <cell r="B1958"/>
        </row>
        <row r="1959">
          <cell r="B1959"/>
        </row>
        <row r="1960">
          <cell r="B1960"/>
        </row>
        <row r="1961">
          <cell r="B1961"/>
        </row>
        <row r="1962">
          <cell r="B1962"/>
        </row>
        <row r="1963">
          <cell r="B1963"/>
        </row>
        <row r="1964">
          <cell r="B1964"/>
        </row>
        <row r="1965">
          <cell r="B1965"/>
        </row>
        <row r="1966">
          <cell r="B1966"/>
        </row>
        <row r="1967">
          <cell r="B1967"/>
        </row>
        <row r="1968">
          <cell r="B1968"/>
        </row>
        <row r="1969">
          <cell r="B1969"/>
        </row>
        <row r="1970">
          <cell r="B1970"/>
        </row>
        <row r="1971">
          <cell r="B1971"/>
        </row>
        <row r="1972">
          <cell r="B1972"/>
        </row>
        <row r="1973">
          <cell r="B1973"/>
        </row>
        <row r="1974">
          <cell r="B1974"/>
        </row>
        <row r="1975">
          <cell r="B1975"/>
        </row>
        <row r="1976">
          <cell r="B1976"/>
        </row>
        <row r="1977">
          <cell r="B1977"/>
        </row>
        <row r="1978">
          <cell r="B1978"/>
        </row>
        <row r="1979">
          <cell r="B1979"/>
        </row>
        <row r="1980">
          <cell r="B1980"/>
        </row>
        <row r="1981">
          <cell r="B1981"/>
        </row>
        <row r="1982">
          <cell r="B1982"/>
        </row>
        <row r="1983">
          <cell r="B1983"/>
        </row>
        <row r="1984">
          <cell r="B1984"/>
        </row>
        <row r="1985">
          <cell r="B1985"/>
        </row>
        <row r="1986">
          <cell r="B1986"/>
        </row>
        <row r="1987">
          <cell r="B1987"/>
        </row>
        <row r="1988">
          <cell r="B1988"/>
        </row>
        <row r="1989">
          <cell r="B1989"/>
        </row>
        <row r="1990">
          <cell r="B1990"/>
        </row>
        <row r="1991">
          <cell r="B1991"/>
        </row>
        <row r="1992">
          <cell r="B1992"/>
        </row>
        <row r="1993">
          <cell r="B1993"/>
        </row>
        <row r="1994">
          <cell r="B1994"/>
        </row>
        <row r="1995">
          <cell r="B1995"/>
        </row>
        <row r="1996">
          <cell r="B1996"/>
        </row>
        <row r="1997">
          <cell r="B1997"/>
        </row>
        <row r="1998">
          <cell r="B1998"/>
        </row>
        <row r="1999">
          <cell r="B1999"/>
        </row>
        <row r="2000">
          <cell r="B2000"/>
        </row>
        <row r="2001">
          <cell r="B2001"/>
        </row>
        <row r="2002">
          <cell r="B2002"/>
        </row>
        <row r="2003">
          <cell r="B2003"/>
        </row>
        <row r="2004">
          <cell r="B2004"/>
        </row>
        <row r="2005">
          <cell r="B2005"/>
        </row>
        <row r="2006">
          <cell r="B2006"/>
        </row>
        <row r="2007">
          <cell r="B2007"/>
        </row>
        <row r="2008">
          <cell r="B2008"/>
        </row>
        <row r="2009">
          <cell r="B2009"/>
        </row>
        <row r="2010">
          <cell r="B2010"/>
        </row>
        <row r="2011">
          <cell r="B2011"/>
        </row>
        <row r="2012">
          <cell r="B2012"/>
        </row>
        <row r="2013">
          <cell r="B2013"/>
        </row>
        <row r="2014">
          <cell r="B2014"/>
        </row>
        <row r="2015">
          <cell r="B2015"/>
        </row>
        <row r="2016">
          <cell r="B2016"/>
        </row>
        <row r="2017">
          <cell r="B2017"/>
        </row>
        <row r="2018">
          <cell r="B2018"/>
        </row>
        <row r="2019">
          <cell r="B2019"/>
        </row>
        <row r="2020">
          <cell r="B2020"/>
        </row>
        <row r="2021">
          <cell r="B2021"/>
        </row>
        <row r="2022">
          <cell r="B2022"/>
        </row>
        <row r="2023">
          <cell r="B2023"/>
        </row>
        <row r="2024">
          <cell r="B2024"/>
        </row>
        <row r="2025">
          <cell r="B2025"/>
        </row>
        <row r="2026">
          <cell r="B2026"/>
        </row>
        <row r="2027">
          <cell r="B2027"/>
        </row>
        <row r="2028">
          <cell r="B2028"/>
        </row>
        <row r="2029">
          <cell r="B2029"/>
        </row>
        <row r="2030">
          <cell r="B2030"/>
        </row>
        <row r="2031">
          <cell r="B2031"/>
        </row>
        <row r="2032">
          <cell r="B2032"/>
        </row>
        <row r="2033">
          <cell r="B2033"/>
        </row>
        <row r="2034">
          <cell r="B2034"/>
        </row>
        <row r="2035">
          <cell r="B2035"/>
        </row>
        <row r="2036">
          <cell r="B2036"/>
        </row>
        <row r="2037">
          <cell r="B2037"/>
        </row>
        <row r="2038">
          <cell r="B2038"/>
        </row>
        <row r="2039">
          <cell r="B2039"/>
        </row>
        <row r="2040">
          <cell r="B2040"/>
        </row>
        <row r="2041">
          <cell r="B2041"/>
        </row>
        <row r="2042">
          <cell r="B2042"/>
        </row>
        <row r="2043">
          <cell r="B2043"/>
        </row>
        <row r="2044">
          <cell r="B2044"/>
        </row>
        <row r="2045">
          <cell r="B2045"/>
        </row>
        <row r="2046">
          <cell r="B2046"/>
        </row>
        <row r="2047">
          <cell r="B2047"/>
        </row>
        <row r="2048">
          <cell r="B2048"/>
        </row>
        <row r="2049">
          <cell r="B2049"/>
        </row>
        <row r="2050">
          <cell r="B2050"/>
        </row>
        <row r="2051">
          <cell r="B2051"/>
        </row>
        <row r="2052">
          <cell r="B2052"/>
        </row>
        <row r="2053">
          <cell r="B2053"/>
        </row>
        <row r="2054">
          <cell r="B2054"/>
        </row>
        <row r="2055">
          <cell r="B2055"/>
        </row>
        <row r="2056">
          <cell r="B2056"/>
        </row>
        <row r="2057">
          <cell r="B2057"/>
        </row>
        <row r="2058">
          <cell r="B2058"/>
        </row>
        <row r="2059">
          <cell r="B2059"/>
        </row>
        <row r="2060">
          <cell r="B2060"/>
        </row>
        <row r="2061">
          <cell r="B2061"/>
        </row>
        <row r="2062">
          <cell r="B2062"/>
        </row>
        <row r="2063">
          <cell r="B2063"/>
        </row>
        <row r="2064">
          <cell r="B2064"/>
        </row>
        <row r="2065">
          <cell r="B2065"/>
        </row>
        <row r="2066">
          <cell r="B2066"/>
        </row>
        <row r="2067">
          <cell r="B2067"/>
        </row>
        <row r="2068">
          <cell r="B2068"/>
        </row>
        <row r="2069">
          <cell r="B2069"/>
        </row>
        <row r="2070">
          <cell r="B2070"/>
        </row>
        <row r="2071">
          <cell r="B2071"/>
        </row>
        <row r="2072">
          <cell r="B2072"/>
        </row>
        <row r="2073">
          <cell r="B2073"/>
        </row>
        <row r="2074">
          <cell r="B2074"/>
        </row>
        <row r="2075">
          <cell r="B2075"/>
        </row>
        <row r="2076">
          <cell r="B2076"/>
        </row>
        <row r="2077">
          <cell r="B2077"/>
        </row>
        <row r="2078">
          <cell r="B2078"/>
        </row>
        <row r="2079">
          <cell r="B2079"/>
        </row>
        <row r="2080">
          <cell r="B2080"/>
        </row>
        <row r="2081">
          <cell r="B2081"/>
        </row>
        <row r="2082">
          <cell r="B2082"/>
        </row>
        <row r="2083">
          <cell r="B2083"/>
        </row>
        <row r="2084">
          <cell r="B2084"/>
        </row>
        <row r="2085">
          <cell r="B2085"/>
        </row>
        <row r="2086">
          <cell r="B2086"/>
        </row>
        <row r="2087">
          <cell r="B2087"/>
        </row>
        <row r="2088">
          <cell r="B2088"/>
        </row>
        <row r="2089">
          <cell r="B2089"/>
        </row>
        <row r="2090">
          <cell r="B2090"/>
        </row>
        <row r="2091">
          <cell r="B2091"/>
        </row>
        <row r="2092">
          <cell r="B2092"/>
        </row>
        <row r="2093">
          <cell r="B2093"/>
        </row>
        <row r="2094">
          <cell r="B2094"/>
        </row>
        <row r="2095">
          <cell r="B2095"/>
        </row>
        <row r="2096">
          <cell r="B2096"/>
        </row>
        <row r="2097">
          <cell r="B2097"/>
        </row>
        <row r="2098">
          <cell r="B2098"/>
        </row>
        <row r="2099">
          <cell r="B2099"/>
        </row>
        <row r="2100">
          <cell r="B2100"/>
        </row>
        <row r="2101">
          <cell r="B2101"/>
        </row>
        <row r="2102">
          <cell r="B2102"/>
        </row>
        <row r="2103">
          <cell r="B2103"/>
        </row>
        <row r="2104">
          <cell r="B2104"/>
        </row>
        <row r="2105">
          <cell r="B2105"/>
        </row>
        <row r="2106">
          <cell r="B2106"/>
        </row>
        <row r="2107">
          <cell r="B2107"/>
        </row>
        <row r="2108">
          <cell r="B2108"/>
        </row>
        <row r="2109">
          <cell r="B2109"/>
        </row>
        <row r="2110">
          <cell r="B2110"/>
        </row>
        <row r="2111">
          <cell r="B2111"/>
        </row>
        <row r="2112">
          <cell r="B2112"/>
        </row>
        <row r="2113">
          <cell r="B2113"/>
        </row>
        <row r="2114">
          <cell r="B2114"/>
        </row>
        <row r="2115">
          <cell r="B2115"/>
        </row>
        <row r="2116">
          <cell r="B2116"/>
        </row>
        <row r="2117">
          <cell r="B2117"/>
        </row>
        <row r="2118">
          <cell r="B2118"/>
        </row>
        <row r="2119">
          <cell r="B2119"/>
        </row>
        <row r="2120">
          <cell r="B2120"/>
        </row>
        <row r="2121">
          <cell r="B2121"/>
        </row>
        <row r="2122">
          <cell r="B2122"/>
        </row>
        <row r="2123">
          <cell r="B2123"/>
        </row>
        <row r="2124">
          <cell r="B2124"/>
        </row>
        <row r="2125">
          <cell r="B2125"/>
        </row>
        <row r="2126">
          <cell r="B2126"/>
        </row>
        <row r="2127">
          <cell r="B2127"/>
        </row>
        <row r="2128">
          <cell r="B2128"/>
        </row>
        <row r="2129">
          <cell r="B2129"/>
        </row>
        <row r="2130">
          <cell r="B2130"/>
        </row>
        <row r="2131">
          <cell r="B2131"/>
        </row>
        <row r="2132">
          <cell r="B2132"/>
        </row>
        <row r="2133">
          <cell r="B2133"/>
        </row>
        <row r="2134">
          <cell r="B2134"/>
        </row>
        <row r="2135">
          <cell r="B2135"/>
        </row>
        <row r="2136">
          <cell r="B2136"/>
        </row>
        <row r="2137">
          <cell r="B2137"/>
        </row>
        <row r="2138">
          <cell r="B2138"/>
        </row>
        <row r="2139">
          <cell r="B2139"/>
        </row>
        <row r="2140">
          <cell r="B2140"/>
        </row>
        <row r="2141">
          <cell r="B2141"/>
        </row>
        <row r="2142">
          <cell r="B2142"/>
        </row>
        <row r="2143">
          <cell r="B2143"/>
        </row>
        <row r="2144">
          <cell r="B2144"/>
        </row>
        <row r="2145">
          <cell r="B2145"/>
        </row>
        <row r="2146">
          <cell r="B2146"/>
        </row>
        <row r="2147">
          <cell r="B2147"/>
        </row>
        <row r="2148">
          <cell r="B2148"/>
        </row>
        <row r="2149">
          <cell r="B2149"/>
        </row>
        <row r="2150">
          <cell r="B2150"/>
        </row>
        <row r="2151">
          <cell r="B2151"/>
        </row>
        <row r="2152">
          <cell r="B2152"/>
        </row>
        <row r="2153">
          <cell r="B2153"/>
        </row>
        <row r="2154">
          <cell r="B2154"/>
        </row>
        <row r="2155">
          <cell r="B2155"/>
        </row>
        <row r="2156">
          <cell r="B2156"/>
        </row>
        <row r="2157">
          <cell r="B2157"/>
        </row>
        <row r="2158">
          <cell r="B2158"/>
        </row>
        <row r="2159">
          <cell r="B2159"/>
        </row>
        <row r="2160">
          <cell r="B2160"/>
        </row>
        <row r="2161">
          <cell r="B2161"/>
        </row>
        <row r="2162">
          <cell r="B2162"/>
        </row>
        <row r="2163">
          <cell r="B2163"/>
        </row>
        <row r="2164">
          <cell r="B2164"/>
        </row>
        <row r="2165">
          <cell r="B2165"/>
        </row>
        <row r="2166">
          <cell r="B2166"/>
        </row>
        <row r="2167">
          <cell r="B2167"/>
        </row>
        <row r="2168">
          <cell r="B2168"/>
        </row>
        <row r="2169">
          <cell r="B2169"/>
        </row>
        <row r="2170">
          <cell r="B2170"/>
        </row>
        <row r="2171">
          <cell r="B2171"/>
        </row>
        <row r="2172">
          <cell r="B2172"/>
        </row>
        <row r="2173">
          <cell r="B2173"/>
        </row>
        <row r="2174">
          <cell r="B2174"/>
        </row>
        <row r="2175">
          <cell r="B2175"/>
        </row>
        <row r="2176">
          <cell r="B2176"/>
        </row>
        <row r="2177">
          <cell r="B2177"/>
        </row>
        <row r="2178">
          <cell r="B2178"/>
        </row>
        <row r="2179">
          <cell r="B2179"/>
        </row>
        <row r="2180">
          <cell r="B2180"/>
        </row>
        <row r="2181">
          <cell r="B2181"/>
        </row>
        <row r="2182">
          <cell r="B2182"/>
        </row>
        <row r="2183">
          <cell r="B2183"/>
        </row>
        <row r="2184">
          <cell r="B2184"/>
        </row>
        <row r="2185">
          <cell r="B2185"/>
        </row>
        <row r="2186">
          <cell r="B2186"/>
        </row>
        <row r="2187">
          <cell r="B2187"/>
        </row>
        <row r="2188">
          <cell r="B2188"/>
        </row>
      </sheetData>
      <sheetData sheetId="1">
        <row r="4">
          <cell r="S4" t="str">
            <v>冷却石价值</v>
          </cell>
        </row>
      </sheetData>
      <sheetData sheetId="2"/>
      <sheetData sheetId="3">
        <row r="7">
          <cell r="B7"/>
        </row>
      </sheetData>
      <sheetData sheetId="4"/>
      <sheetData sheetId="5">
        <row r="2">
          <cell r="B2" t="str">
            <v>辅助ID</v>
          </cell>
          <cell r="C2" t="str">
            <v>技能名称</v>
          </cell>
          <cell r="D2" t="str">
            <v>段数</v>
          </cell>
          <cell r="E2" t="str">
            <v>职业</v>
          </cell>
          <cell r="F2" t="str">
            <v>技能类型</v>
          </cell>
          <cell r="G2" t="str">
            <v>顺序</v>
          </cell>
          <cell r="H2" t="str">
            <v>攻击框个数</v>
          </cell>
          <cell r="I2" t="str">
            <v>打击次数</v>
          </cell>
          <cell r="J2" t="str">
            <v>总技能等级</v>
          </cell>
          <cell r="K2" t="str">
            <v>开启等级</v>
          </cell>
          <cell r="L2" t="str">
            <v>总打击次数</v>
          </cell>
          <cell r="M2" t="str">
            <v>伤害系数</v>
          </cell>
          <cell r="N2" t="str">
            <v>伤害总系数</v>
          </cell>
          <cell r="O2" t="str">
            <v>初始金币</v>
          </cell>
          <cell r="P2" t="str">
            <v>初始CD时间</v>
          </cell>
          <cell r="Q2" t="str">
            <v>需求物品等级</v>
          </cell>
          <cell r="R2" t="str">
            <v>ICONID</v>
          </cell>
          <cell r="S2" t="str">
            <v>随机伤害</v>
          </cell>
          <cell r="T2" t="str">
            <v>额外伤害系数</v>
          </cell>
          <cell r="U2" t="str">
            <v>总段数</v>
          </cell>
          <cell r="V2" t="str">
            <v>随机总伤害</v>
          </cell>
          <cell r="W2" t="str">
            <v>招式ID</v>
          </cell>
          <cell r="X2" t="str">
            <v>伤害百分比</v>
          </cell>
          <cell r="Y2" t="str">
            <v>额外伤害百分比</v>
          </cell>
          <cell r="Z2" t="str">
            <v>比重</v>
          </cell>
          <cell r="AA2" t="str">
            <v>伤害百分比</v>
          </cell>
          <cell r="AC2" t="str">
            <v>预期最后伤害</v>
          </cell>
        </row>
        <row r="3">
          <cell r="B3">
            <v>1</v>
          </cell>
          <cell r="C3" t="str">
            <v>瞬狱·斩</v>
          </cell>
          <cell r="D3">
            <v>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10</v>
          </cell>
          <cell r="J3">
            <v>50</v>
          </cell>
          <cell r="K3">
            <v>2</v>
          </cell>
          <cell r="L3">
            <v>11</v>
          </cell>
          <cell r="M3">
            <v>19.480519480519479</v>
          </cell>
          <cell r="N3">
            <v>214.28571428571428</v>
          </cell>
          <cell r="O3">
            <v>214.28571428571428</v>
          </cell>
          <cell r="P3">
            <v>10000</v>
          </cell>
          <cell r="Q3">
            <v>18</v>
          </cell>
          <cell r="R3"/>
          <cell r="S3">
            <v>2</v>
          </cell>
          <cell r="T3">
            <v>0</v>
          </cell>
          <cell r="U3">
            <v>1</v>
          </cell>
          <cell r="V3">
            <v>20</v>
          </cell>
          <cell r="W3">
            <v>1472</v>
          </cell>
          <cell r="X3">
            <v>1</v>
          </cell>
          <cell r="Y3">
            <v>0</v>
          </cell>
          <cell r="Z3">
            <v>1.8</v>
          </cell>
          <cell r="AA3">
            <v>214.28571428571428</v>
          </cell>
          <cell r="AB3"/>
          <cell r="AC3">
            <v>321.42857142857144</v>
          </cell>
        </row>
        <row r="4">
          <cell r="B4">
            <v>2</v>
          </cell>
          <cell r="C4" t="str">
            <v>影袭·斩第1段</v>
          </cell>
          <cell r="D4">
            <v>1</v>
          </cell>
          <cell r="E4">
            <v>1</v>
          </cell>
          <cell r="F4">
            <v>2</v>
          </cell>
          <cell r="G4">
            <v>2</v>
          </cell>
          <cell r="H4">
            <v>1</v>
          </cell>
          <cell r="I4">
            <v>1</v>
          </cell>
          <cell r="J4">
            <v>50</v>
          </cell>
          <cell r="K4">
            <v>4</v>
          </cell>
          <cell r="L4">
            <v>1</v>
          </cell>
          <cell r="M4">
            <v>119.04761904761905</v>
          </cell>
          <cell r="N4">
            <v>119.04761904761905</v>
          </cell>
          <cell r="O4">
            <v>119.04761904761905</v>
          </cell>
          <cell r="P4">
            <v>8000</v>
          </cell>
          <cell r="Q4">
            <v>18</v>
          </cell>
          <cell r="R4"/>
          <cell r="S4">
            <v>20</v>
          </cell>
          <cell r="T4">
            <v>0</v>
          </cell>
          <cell r="U4">
            <v>4</v>
          </cell>
          <cell r="V4">
            <v>20</v>
          </cell>
          <cell r="W4">
            <v>5600</v>
          </cell>
          <cell r="X4">
            <v>1</v>
          </cell>
          <cell r="Y4">
            <v>0</v>
          </cell>
          <cell r="Z4">
            <v>1</v>
          </cell>
          <cell r="AA4">
            <v>119.04761904761905</v>
          </cell>
          <cell r="AB4">
            <v>535.71428571428578</v>
          </cell>
          <cell r="AC4">
            <v>178.57142857142858</v>
          </cell>
        </row>
        <row r="5">
          <cell r="B5">
            <v>2</v>
          </cell>
          <cell r="C5" t="str">
            <v>影袭·斩第2段</v>
          </cell>
          <cell r="D5">
            <v>2</v>
          </cell>
          <cell r="E5">
            <v>1</v>
          </cell>
          <cell r="F5">
            <v>2</v>
          </cell>
          <cell r="G5">
            <v>2</v>
          </cell>
          <cell r="H5">
            <v>1</v>
          </cell>
          <cell r="I5">
            <v>1</v>
          </cell>
          <cell r="J5">
            <v>50</v>
          </cell>
          <cell r="K5">
            <v>4</v>
          </cell>
          <cell r="L5">
            <v>1</v>
          </cell>
          <cell r="M5">
            <v>119.04761904761905</v>
          </cell>
          <cell r="N5">
            <v>119.04761904761905</v>
          </cell>
          <cell r="O5">
            <v>119.04761904761905</v>
          </cell>
          <cell r="P5">
            <v>8000</v>
          </cell>
          <cell r="Q5">
            <v>18</v>
          </cell>
          <cell r="R5"/>
          <cell r="S5">
            <v>20</v>
          </cell>
          <cell r="T5">
            <v>0</v>
          </cell>
          <cell r="U5">
            <v>4</v>
          </cell>
          <cell r="V5">
            <v>20</v>
          </cell>
          <cell r="W5">
            <v>5601</v>
          </cell>
          <cell r="X5">
            <v>1</v>
          </cell>
          <cell r="Y5">
            <v>0</v>
          </cell>
          <cell r="Z5">
            <v>1</v>
          </cell>
          <cell r="AA5">
            <v>119.04761904761905</v>
          </cell>
          <cell r="AB5"/>
          <cell r="AC5">
            <v>178.57142857142858</v>
          </cell>
        </row>
        <row r="6">
          <cell r="B6">
            <v>2</v>
          </cell>
          <cell r="C6" t="str">
            <v>影袭·斩第3段</v>
          </cell>
          <cell r="D6">
            <v>3</v>
          </cell>
          <cell r="E6">
            <v>1</v>
          </cell>
          <cell r="F6">
            <v>2</v>
          </cell>
          <cell r="G6">
            <v>2</v>
          </cell>
          <cell r="H6">
            <v>1</v>
          </cell>
          <cell r="I6">
            <v>1</v>
          </cell>
          <cell r="J6">
            <v>50</v>
          </cell>
          <cell r="K6">
            <v>7</v>
          </cell>
          <cell r="L6">
            <v>1</v>
          </cell>
          <cell r="M6">
            <v>119.04761904761905</v>
          </cell>
          <cell r="N6">
            <v>119.04761904761905</v>
          </cell>
          <cell r="O6">
            <v>119.04761904761905</v>
          </cell>
          <cell r="P6">
            <v>8000</v>
          </cell>
          <cell r="Q6">
            <v>18</v>
          </cell>
          <cell r="R6"/>
          <cell r="S6">
            <v>20</v>
          </cell>
          <cell r="T6">
            <v>0</v>
          </cell>
          <cell r="U6">
            <v>4</v>
          </cell>
          <cell r="V6">
            <v>20</v>
          </cell>
          <cell r="W6">
            <v>5602</v>
          </cell>
          <cell r="X6">
            <v>1</v>
          </cell>
          <cell r="Y6">
            <v>0</v>
          </cell>
          <cell r="Z6">
            <v>1</v>
          </cell>
          <cell r="AA6">
            <v>119.04761904761905</v>
          </cell>
          <cell r="AB6"/>
          <cell r="AC6">
            <v>178.57142857142858</v>
          </cell>
        </row>
        <row r="7">
          <cell r="B7">
            <v>2</v>
          </cell>
          <cell r="C7" t="str">
            <v>影袭·斩第4段</v>
          </cell>
          <cell r="D7">
            <v>4</v>
          </cell>
          <cell r="E7">
            <v>1</v>
          </cell>
          <cell r="F7">
            <v>2</v>
          </cell>
          <cell r="G7">
            <v>2</v>
          </cell>
          <cell r="H7">
            <v>6</v>
          </cell>
          <cell r="I7">
            <v>1</v>
          </cell>
          <cell r="J7">
            <v>50</v>
          </cell>
          <cell r="K7">
            <v>9</v>
          </cell>
          <cell r="L7">
            <v>6</v>
          </cell>
          <cell r="M7">
            <v>29.761904761904763</v>
          </cell>
          <cell r="N7">
            <v>178.57142857142858</v>
          </cell>
          <cell r="O7">
            <v>178.57142857142858</v>
          </cell>
          <cell r="P7">
            <v>8000</v>
          </cell>
          <cell r="Q7">
            <v>18</v>
          </cell>
          <cell r="R7"/>
          <cell r="S7">
            <v>3</v>
          </cell>
          <cell r="T7">
            <v>0</v>
          </cell>
          <cell r="U7">
            <v>4</v>
          </cell>
          <cell r="V7">
            <v>20</v>
          </cell>
          <cell r="W7">
            <v>5603</v>
          </cell>
          <cell r="X7">
            <v>1</v>
          </cell>
          <cell r="Y7">
            <v>0</v>
          </cell>
          <cell r="Z7">
            <v>1.5</v>
          </cell>
          <cell r="AA7">
            <v>178.57142857142858</v>
          </cell>
          <cell r="AB7"/>
          <cell r="AC7">
            <v>267.85714285714289</v>
          </cell>
        </row>
        <row r="8">
          <cell r="B8">
            <v>3</v>
          </cell>
          <cell r="C8" t="str">
            <v>光刃·斩</v>
          </cell>
          <cell r="D8">
            <v>1</v>
          </cell>
          <cell r="E8">
            <v>1</v>
          </cell>
          <cell r="F8">
            <v>1</v>
          </cell>
          <cell r="G8">
            <v>3</v>
          </cell>
          <cell r="H8">
            <v>3</v>
          </cell>
          <cell r="I8">
            <v>1</v>
          </cell>
          <cell r="J8">
            <v>50</v>
          </cell>
          <cell r="K8">
            <v>5</v>
          </cell>
          <cell r="L8">
            <v>3</v>
          </cell>
          <cell r="M8">
            <v>71.428571428571431</v>
          </cell>
          <cell r="N8">
            <v>214.28571428571428</v>
          </cell>
          <cell r="O8">
            <v>214.28571428571428</v>
          </cell>
          <cell r="P8">
            <v>10000</v>
          </cell>
          <cell r="Q8">
            <v>18</v>
          </cell>
          <cell r="R8"/>
          <cell r="S8">
            <v>7</v>
          </cell>
          <cell r="T8">
            <v>0</v>
          </cell>
          <cell r="U8">
            <v>1</v>
          </cell>
          <cell r="V8">
            <v>20</v>
          </cell>
          <cell r="W8">
            <v>22081</v>
          </cell>
          <cell r="X8">
            <v>1</v>
          </cell>
          <cell r="Y8">
            <v>0</v>
          </cell>
          <cell r="Z8">
            <v>1.8</v>
          </cell>
          <cell r="AA8">
            <v>214.28571428571428</v>
          </cell>
          <cell r="AB8"/>
          <cell r="AC8">
            <v>321.42857142857144</v>
          </cell>
        </row>
        <row r="9">
          <cell r="B9">
            <v>4</v>
          </cell>
          <cell r="C9" t="str">
            <v>裂空·斩第1段</v>
          </cell>
          <cell r="D9">
            <v>1</v>
          </cell>
          <cell r="E9">
            <v>1</v>
          </cell>
          <cell r="F9">
            <v>2</v>
          </cell>
          <cell r="G9">
            <v>4</v>
          </cell>
          <cell r="H9">
            <v>1</v>
          </cell>
          <cell r="I9">
            <v>1</v>
          </cell>
          <cell r="J9">
            <v>50</v>
          </cell>
          <cell r="K9">
            <v>6</v>
          </cell>
          <cell r="L9">
            <v>1</v>
          </cell>
          <cell r="M9">
            <v>119.04761904761905</v>
          </cell>
          <cell r="N9">
            <v>119.04761904761905</v>
          </cell>
          <cell r="O9">
            <v>119.04761904761905</v>
          </cell>
          <cell r="P9">
            <v>8000</v>
          </cell>
          <cell r="Q9">
            <v>18</v>
          </cell>
          <cell r="R9"/>
          <cell r="S9">
            <v>20</v>
          </cell>
          <cell r="T9">
            <v>0</v>
          </cell>
          <cell r="U9">
            <v>4</v>
          </cell>
          <cell r="V9">
            <v>20</v>
          </cell>
          <cell r="W9">
            <v>945</v>
          </cell>
          <cell r="X9">
            <v>1</v>
          </cell>
          <cell r="Y9">
            <v>0</v>
          </cell>
          <cell r="Z9">
            <v>1</v>
          </cell>
          <cell r="AA9">
            <v>119.04761904761905</v>
          </cell>
          <cell r="AB9">
            <v>535.71428571428578</v>
          </cell>
          <cell r="AC9">
            <v>178.57142857142858</v>
          </cell>
        </row>
        <row r="10">
          <cell r="B10">
            <v>4</v>
          </cell>
          <cell r="C10" t="str">
            <v>裂空·斩第2段</v>
          </cell>
          <cell r="D10">
            <v>2</v>
          </cell>
          <cell r="E10">
            <v>1</v>
          </cell>
          <cell r="F10">
            <v>2</v>
          </cell>
          <cell r="G10">
            <v>4</v>
          </cell>
          <cell r="H10">
            <v>1</v>
          </cell>
          <cell r="I10">
            <v>1</v>
          </cell>
          <cell r="J10">
            <v>50</v>
          </cell>
          <cell r="K10">
            <v>8</v>
          </cell>
          <cell r="L10">
            <v>1</v>
          </cell>
          <cell r="M10">
            <v>119.04761904761905</v>
          </cell>
          <cell r="N10">
            <v>119.04761904761905</v>
          </cell>
          <cell r="O10">
            <v>119.04761904761905</v>
          </cell>
          <cell r="P10">
            <v>8000</v>
          </cell>
          <cell r="Q10">
            <v>18</v>
          </cell>
          <cell r="R10"/>
          <cell r="S10">
            <v>20</v>
          </cell>
          <cell r="T10">
            <v>0</v>
          </cell>
          <cell r="U10">
            <v>4</v>
          </cell>
          <cell r="V10">
            <v>20</v>
          </cell>
          <cell r="W10">
            <v>964</v>
          </cell>
          <cell r="X10">
            <v>1</v>
          </cell>
          <cell r="Y10">
            <v>0</v>
          </cell>
          <cell r="Z10">
            <v>1</v>
          </cell>
          <cell r="AA10">
            <v>119.04761904761905</v>
          </cell>
          <cell r="AB10"/>
          <cell r="AC10">
            <v>178.57142857142858</v>
          </cell>
        </row>
        <row r="11">
          <cell r="B11">
            <v>4</v>
          </cell>
          <cell r="C11" t="str">
            <v>裂空·斩第3段</v>
          </cell>
          <cell r="D11">
            <v>3</v>
          </cell>
          <cell r="E11">
            <v>1</v>
          </cell>
          <cell r="F11">
            <v>2</v>
          </cell>
          <cell r="G11">
            <v>4</v>
          </cell>
          <cell r="H11">
            <v>4</v>
          </cell>
          <cell r="I11">
            <v>1</v>
          </cell>
          <cell r="J11">
            <v>50</v>
          </cell>
          <cell r="K11">
            <v>10</v>
          </cell>
          <cell r="L11">
            <v>4</v>
          </cell>
          <cell r="M11">
            <v>29.761904761904763</v>
          </cell>
          <cell r="N11">
            <v>119.04761904761905</v>
          </cell>
          <cell r="O11">
            <v>119.04761904761905</v>
          </cell>
          <cell r="P11">
            <v>8000</v>
          </cell>
          <cell r="Q11">
            <v>18</v>
          </cell>
          <cell r="R11"/>
          <cell r="S11">
            <v>5</v>
          </cell>
          <cell r="T11">
            <v>0</v>
          </cell>
          <cell r="U11">
            <v>4</v>
          </cell>
          <cell r="V11">
            <v>20</v>
          </cell>
          <cell r="W11">
            <v>974</v>
          </cell>
          <cell r="X11">
            <v>1</v>
          </cell>
          <cell r="Y11">
            <v>0</v>
          </cell>
          <cell r="Z11">
            <v>1</v>
          </cell>
          <cell r="AA11">
            <v>119.04761904761905</v>
          </cell>
          <cell r="AB11"/>
          <cell r="AC11">
            <v>178.57142857142858</v>
          </cell>
        </row>
        <row r="12">
          <cell r="B12">
            <v>4</v>
          </cell>
          <cell r="C12" t="str">
            <v>裂空·斩第4段</v>
          </cell>
          <cell r="D12">
            <v>4</v>
          </cell>
          <cell r="E12">
            <v>1</v>
          </cell>
          <cell r="F12">
            <v>2</v>
          </cell>
          <cell r="G12">
            <v>4</v>
          </cell>
          <cell r="H12">
            <v>1</v>
          </cell>
          <cell r="I12">
            <v>1</v>
          </cell>
          <cell r="J12">
            <v>50</v>
          </cell>
          <cell r="K12">
            <v>12</v>
          </cell>
          <cell r="L12">
            <v>1</v>
          </cell>
          <cell r="M12">
            <v>178.57142857142858</v>
          </cell>
          <cell r="N12">
            <v>178.57142857142858</v>
          </cell>
          <cell r="O12">
            <v>178.57142857142858</v>
          </cell>
          <cell r="P12">
            <v>8000</v>
          </cell>
          <cell r="Q12">
            <v>18</v>
          </cell>
          <cell r="R12"/>
          <cell r="S12">
            <v>20</v>
          </cell>
          <cell r="T12">
            <v>0</v>
          </cell>
          <cell r="U12">
            <v>4</v>
          </cell>
          <cell r="V12">
            <v>20</v>
          </cell>
          <cell r="W12">
            <v>982</v>
          </cell>
          <cell r="X12">
            <v>1</v>
          </cell>
          <cell r="Y12">
            <v>0</v>
          </cell>
          <cell r="Z12">
            <v>1.5</v>
          </cell>
          <cell r="AA12">
            <v>178.57142857142858</v>
          </cell>
          <cell r="AB12"/>
          <cell r="AC12">
            <v>267.85714285714289</v>
          </cell>
        </row>
        <row r="13">
          <cell r="B13">
            <v>1</v>
          </cell>
          <cell r="C13" t="str">
            <v>虎啸</v>
          </cell>
          <cell r="D13">
            <v>1</v>
          </cell>
          <cell r="E13">
            <v>2</v>
          </cell>
          <cell r="F13">
            <v>1</v>
          </cell>
          <cell r="G13">
            <v>1</v>
          </cell>
          <cell r="H13">
            <v>2</v>
          </cell>
          <cell r="I13">
            <v>1</v>
          </cell>
          <cell r="J13">
            <v>50</v>
          </cell>
          <cell r="K13">
            <v>2</v>
          </cell>
          <cell r="L13">
            <v>2</v>
          </cell>
          <cell r="M13">
            <v>107.60869565217392</v>
          </cell>
          <cell r="N13">
            <v>215.21739130434784</v>
          </cell>
          <cell r="O13">
            <v>215.21739130434784</v>
          </cell>
          <cell r="P13">
            <v>10000</v>
          </cell>
          <cell r="Q13">
            <v>18</v>
          </cell>
          <cell r="R13"/>
          <cell r="S13">
            <v>10</v>
          </cell>
          <cell r="T13">
            <v>0</v>
          </cell>
          <cell r="U13">
            <v>1</v>
          </cell>
          <cell r="V13">
            <v>20</v>
          </cell>
          <cell r="W13">
            <v>20</v>
          </cell>
          <cell r="X13">
            <v>1</v>
          </cell>
          <cell r="Y13">
            <v>0</v>
          </cell>
          <cell r="Z13">
            <v>1.8</v>
          </cell>
          <cell r="AA13">
            <v>215.21739130434784</v>
          </cell>
          <cell r="AB13"/>
          <cell r="AC13">
            <v>322.82608695652175</v>
          </cell>
        </row>
        <row r="14">
          <cell r="B14">
            <v>2</v>
          </cell>
          <cell r="C14" t="str">
            <v>龙拳第1段</v>
          </cell>
          <cell r="D14">
            <v>1</v>
          </cell>
          <cell r="E14">
            <v>2</v>
          </cell>
          <cell r="F14">
            <v>2</v>
          </cell>
          <cell r="G14">
            <v>2</v>
          </cell>
          <cell r="H14">
            <v>1</v>
          </cell>
          <cell r="I14">
            <v>1</v>
          </cell>
          <cell r="J14">
            <v>50</v>
          </cell>
          <cell r="K14">
            <v>4</v>
          </cell>
          <cell r="L14">
            <v>1</v>
          </cell>
          <cell r="M14">
            <v>143.47826086956522</v>
          </cell>
          <cell r="N14">
            <v>143.47826086956522</v>
          </cell>
          <cell r="O14">
            <v>143.47826086956522</v>
          </cell>
          <cell r="P14">
            <v>8000</v>
          </cell>
          <cell r="Q14">
            <v>18</v>
          </cell>
          <cell r="R14"/>
          <cell r="S14">
            <v>20</v>
          </cell>
          <cell r="T14">
            <v>0</v>
          </cell>
          <cell r="U14">
            <v>4</v>
          </cell>
          <cell r="V14">
            <v>20</v>
          </cell>
          <cell r="W14">
            <v>24</v>
          </cell>
          <cell r="X14">
            <v>1</v>
          </cell>
          <cell r="Y14">
            <v>0</v>
          </cell>
          <cell r="Z14">
            <v>1.2</v>
          </cell>
          <cell r="AA14">
            <v>143.47826086956522</v>
          </cell>
          <cell r="AB14">
            <v>609.78260869565213</v>
          </cell>
          <cell r="AC14">
            <v>215.21739130434781</v>
          </cell>
        </row>
        <row r="15">
          <cell r="B15">
            <v>2</v>
          </cell>
          <cell r="C15" t="str">
            <v>龙拳第2段</v>
          </cell>
          <cell r="D15">
            <v>2</v>
          </cell>
          <cell r="E15">
            <v>2</v>
          </cell>
          <cell r="F15">
            <v>2</v>
          </cell>
          <cell r="G15">
            <v>2</v>
          </cell>
          <cell r="H15">
            <v>1</v>
          </cell>
          <cell r="I15">
            <v>1</v>
          </cell>
          <cell r="J15">
            <v>50</v>
          </cell>
          <cell r="K15">
            <v>4</v>
          </cell>
          <cell r="L15">
            <v>1</v>
          </cell>
          <cell r="M15">
            <v>143.47826086956522</v>
          </cell>
          <cell r="N15">
            <v>143.47826086956522</v>
          </cell>
          <cell r="O15">
            <v>143.47826086956522</v>
          </cell>
          <cell r="P15">
            <v>8000</v>
          </cell>
          <cell r="Q15">
            <v>18</v>
          </cell>
          <cell r="R15"/>
          <cell r="S15">
            <v>20</v>
          </cell>
          <cell r="T15">
            <v>0</v>
          </cell>
          <cell r="U15">
            <v>4</v>
          </cell>
          <cell r="V15">
            <v>20</v>
          </cell>
          <cell r="W15">
            <v>25</v>
          </cell>
          <cell r="X15">
            <v>1</v>
          </cell>
          <cell r="Y15">
            <v>0</v>
          </cell>
          <cell r="Z15">
            <v>1.2</v>
          </cell>
          <cell r="AA15">
            <v>143.47826086956522</v>
          </cell>
          <cell r="AB15"/>
          <cell r="AC15">
            <v>215.21739130434781</v>
          </cell>
        </row>
        <row r="16">
          <cell r="B16">
            <v>2</v>
          </cell>
          <cell r="C16" t="str">
            <v>龙拳第3段</v>
          </cell>
          <cell r="D16">
            <v>3</v>
          </cell>
          <cell r="E16">
            <v>2</v>
          </cell>
          <cell r="F16">
            <v>2</v>
          </cell>
          <cell r="G16">
            <v>2</v>
          </cell>
          <cell r="H16">
            <v>1</v>
          </cell>
          <cell r="I16">
            <v>1</v>
          </cell>
          <cell r="J16">
            <v>50</v>
          </cell>
          <cell r="K16">
            <v>7</v>
          </cell>
          <cell r="L16">
            <v>1</v>
          </cell>
          <cell r="M16">
            <v>143.47826086956522</v>
          </cell>
          <cell r="N16">
            <v>143.47826086956522</v>
          </cell>
          <cell r="O16">
            <v>143.47826086956522</v>
          </cell>
          <cell r="P16">
            <v>8000</v>
          </cell>
          <cell r="Q16">
            <v>18</v>
          </cell>
          <cell r="R16"/>
          <cell r="S16">
            <v>20</v>
          </cell>
          <cell r="T16">
            <v>0</v>
          </cell>
          <cell r="U16">
            <v>4</v>
          </cell>
          <cell r="V16">
            <v>20</v>
          </cell>
          <cell r="W16">
            <v>28</v>
          </cell>
          <cell r="X16">
            <v>1</v>
          </cell>
          <cell r="Y16">
            <v>0</v>
          </cell>
          <cell r="Z16">
            <v>1.2</v>
          </cell>
          <cell r="AA16">
            <v>143.47826086956522</v>
          </cell>
          <cell r="AB16"/>
          <cell r="AC16">
            <v>215.21739130434781</v>
          </cell>
        </row>
        <row r="17">
          <cell r="B17">
            <v>2</v>
          </cell>
          <cell r="C17" t="str">
            <v>龙拳第4段</v>
          </cell>
          <cell r="D17">
            <v>4</v>
          </cell>
          <cell r="E17">
            <v>2</v>
          </cell>
          <cell r="F17">
            <v>2</v>
          </cell>
          <cell r="G17">
            <v>2</v>
          </cell>
          <cell r="H17">
            <v>3</v>
          </cell>
          <cell r="I17">
            <v>1</v>
          </cell>
          <cell r="J17">
            <v>50</v>
          </cell>
          <cell r="K17">
            <v>9</v>
          </cell>
          <cell r="L17">
            <v>3</v>
          </cell>
          <cell r="M17">
            <v>59.782608695652179</v>
          </cell>
          <cell r="N17">
            <v>179.34782608695653</v>
          </cell>
          <cell r="O17">
            <v>179.34782608695653</v>
          </cell>
          <cell r="P17">
            <v>8000</v>
          </cell>
          <cell r="Q17">
            <v>18</v>
          </cell>
          <cell r="R17"/>
          <cell r="S17">
            <v>7</v>
          </cell>
          <cell r="T17">
            <v>0</v>
          </cell>
          <cell r="U17">
            <v>4</v>
          </cell>
          <cell r="V17">
            <v>20</v>
          </cell>
          <cell r="W17">
            <v>27</v>
          </cell>
          <cell r="X17">
            <v>1</v>
          </cell>
          <cell r="Y17">
            <v>0</v>
          </cell>
          <cell r="Z17">
            <v>1.5</v>
          </cell>
          <cell r="AA17">
            <v>179.34782608695653</v>
          </cell>
          <cell r="AB17"/>
          <cell r="AC17">
            <v>269.02173913043481</v>
          </cell>
        </row>
        <row r="18">
          <cell r="B18">
            <v>3</v>
          </cell>
          <cell r="C18" t="str">
            <v>裂地诀</v>
          </cell>
          <cell r="D18">
            <v>1</v>
          </cell>
          <cell r="E18">
            <v>2</v>
          </cell>
          <cell r="F18">
            <v>1</v>
          </cell>
          <cell r="G18">
            <v>3</v>
          </cell>
          <cell r="H18">
            <v>1</v>
          </cell>
          <cell r="I18">
            <v>1</v>
          </cell>
          <cell r="J18">
            <v>50</v>
          </cell>
          <cell r="K18">
            <v>5</v>
          </cell>
          <cell r="L18">
            <v>1</v>
          </cell>
          <cell r="M18">
            <v>215.21739130434784</v>
          </cell>
          <cell r="N18">
            <v>215.21739130434784</v>
          </cell>
          <cell r="O18">
            <v>215.21739130434784</v>
          </cell>
          <cell r="P18">
            <v>10000</v>
          </cell>
          <cell r="Q18">
            <v>18</v>
          </cell>
          <cell r="R18"/>
          <cell r="S18">
            <v>20</v>
          </cell>
          <cell r="T18">
            <v>0</v>
          </cell>
          <cell r="U18">
            <v>1</v>
          </cell>
          <cell r="V18">
            <v>20</v>
          </cell>
          <cell r="W18">
            <v>22</v>
          </cell>
          <cell r="X18">
            <v>1</v>
          </cell>
          <cell r="Y18">
            <v>0</v>
          </cell>
          <cell r="Z18">
            <v>1.8</v>
          </cell>
          <cell r="AA18">
            <v>215.21739130434784</v>
          </cell>
          <cell r="AB18"/>
          <cell r="AC18">
            <v>322.82608695652175</v>
          </cell>
        </row>
        <row r="19">
          <cell r="B19">
            <v>4</v>
          </cell>
          <cell r="C19" t="str">
            <v>幻影脚第1段</v>
          </cell>
          <cell r="D19">
            <v>1</v>
          </cell>
          <cell r="E19">
            <v>2</v>
          </cell>
          <cell r="F19">
            <v>2</v>
          </cell>
          <cell r="G19">
            <v>4</v>
          </cell>
          <cell r="H19">
            <v>2</v>
          </cell>
          <cell r="I19">
            <v>1</v>
          </cell>
          <cell r="J19">
            <v>50</v>
          </cell>
          <cell r="K19">
            <v>6</v>
          </cell>
          <cell r="L19">
            <v>2</v>
          </cell>
          <cell r="M19">
            <v>71.739130434782609</v>
          </cell>
          <cell r="N19">
            <v>143.47826086956522</v>
          </cell>
          <cell r="O19">
            <v>143.47826086956522</v>
          </cell>
          <cell r="P19">
            <v>8000</v>
          </cell>
          <cell r="Q19">
            <v>18</v>
          </cell>
          <cell r="R19"/>
          <cell r="S19">
            <v>10</v>
          </cell>
          <cell r="T19">
            <v>0</v>
          </cell>
          <cell r="U19">
            <v>4</v>
          </cell>
          <cell r="V19">
            <v>20</v>
          </cell>
          <cell r="W19">
            <v>33</v>
          </cell>
          <cell r="X19">
            <v>1</v>
          </cell>
          <cell r="Y19">
            <v>0</v>
          </cell>
          <cell r="Z19">
            <v>1.2</v>
          </cell>
          <cell r="AA19">
            <v>143.47826086956522</v>
          </cell>
          <cell r="AB19">
            <v>609.78260869565213</v>
          </cell>
          <cell r="AC19">
            <v>215.21739130434781</v>
          </cell>
        </row>
        <row r="20">
          <cell r="B20">
            <v>4</v>
          </cell>
          <cell r="C20" t="str">
            <v>幻影脚第2段</v>
          </cell>
          <cell r="D20">
            <v>2</v>
          </cell>
          <cell r="E20">
            <v>2</v>
          </cell>
          <cell r="F20">
            <v>2</v>
          </cell>
          <cell r="G20">
            <v>4</v>
          </cell>
          <cell r="H20">
            <v>3</v>
          </cell>
          <cell r="I20">
            <v>1</v>
          </cell>
          <cell r="J20">
            <v>50</v>
          </cell>
          <cell r="K20">
            <v>8</v>
          </cell>
          <cell r="L20">
            <v>3</v>
          </cell>
          <cell r="M20">
            <v>47.826086956521742</v>
          </cell>
          <cell r="N20">
            <v>143.47826086956522</v>
          </cell>
          <cell r="O20">
            <v>143.47826086956522</v>
          </cell>
          <cell r="P20">
            <v>8000</v>
          </cell>
          <cell r="Q20">
            <v>18</v>
          </cell>
          <cell r="R20"/>
          <cell r="S20">
            <v>7</v>
          </cell>
          <cell r="T20">
            <v>0</v>
          </cell>
          <cell r="U20">
            <v>4</v>
          </cell>
          <cell r="V20">
            <v>20</v>
          </cell>
          <cell r="W20">
            <v>34</v>
          </cell>
          <cell r="X20">
            <v>1</v>
          </cell>
          <cell r="Y20">
            <v>0</v>
          </cell>
          <cell r="Z20">
            <v>1.2</v>
          </cell>
          <cell r="AA20">
            <v>143.47826086956522</v>
          </cell>
          <cell r="AB20"/>
          <cell r="AC20">
            <v>215.21739130434781</v>
          </cell>
        </row>
        <row r="21">
          <cell r="B21">
            <v>4</v>
          </cell>
          <cell r="C21" t="str">
            <v>幻影脚第3段</v>
          </cell>
          <cell r="D21">
            <v>3</v>
          </cell>
          <cell r="E21">
            <v>2</v>
          </cell>
          <cell r="F21">
            <v>2</v>
          </cell>
          <cell r="G21">
            <v>4</v>
          </cell>
          <cell r="H21">
            <v>1</v>
          </cell>
          <cell r="I21">
            <v>1</v>
          </cell>
          <cell r="J21">
            <v>50</v>
          </cell>
          <cell r="K21">
            <v>10</v>
          </cell>
          <cell r="L21">
            <v>1</v>
          </cell>
          <cell r="M21">
            <v>143.47826086956522</v>
          </cell>
          <cell r="N21">
            <v>143.47826086956522</v>
          </cell>
          <cell r="O21">
            <v>143.47826086956522</v>
          </cell>
          <cell r="P21">
            <v>8000</v>
          </cell>
          <cell r="Q21">
            <v>18</v>
          </cell>
          <cell r="R21"/>
          <cell r="S21">
            <v>20</v>
          </cell>
          <cell r="T21">
            <v>0</v>
          </cell>
          <cell r="U21">
            <v>4</v>
          </cell>
          <cell r="V21">
            <v>20</v>
          </cell>
          <cell r="W21">
            <v>35</v>
          </cell>
          <cell r="X21">
            <v>1</v>
          </cell>
          <cell r="Y21">
            <v>0</v>
          </cell>
          <cell r="Z21">
            <v>1.2</v>
          </cell>
          <cell r="AA21">
            <v>143.47826086956522</v>
          </cell>
          <cell r="AB21"/>
          <cell r="AC21">
            <v>215.21739130434781</v>
          </cell>
        </row>
        <row r="22">
          <cell r="B22">
            <v>4</v>
          </cell>
          <cell r="C22" t="str">
            <v>幻影脚第4段</v>
          </cell>
          <cell r="D22">
            <v>4</v>
          </cell>
          <cell r="E22">
            <v>2</v>
          </cell>
          <cell r="F22">
            <v>2</v>
          </cell>
          <cell r="G22">
            <v>4</v>
          </cell>
          <cell r="H22">
            <v>1</v>
          </cell>
          <cell r="I22">
            <v>1</v>
          </cell>
          <cell r="J22">
            <v>50</v>
          </cell>
          <cell r="K22">
            <v>12</v>
          </cell>
          <cell r="L22">
            <v>1</v>
          </cell>
          <cell r="M22">
            <v>179.34782608695653</v>
          </cell>
          <cell r="N22">
            <v>179.34782608695653</v>
          </cell>
          <cell r="O22">
            <v>179.34782608695653</v>
          </cell>
          <cell r="P22">
            <v>8000</v>
          </cell>
          <cell r="Q22">
            <v>18</v>
          </cell>
          <cell r="R22"/>
          <cell r="S22">
            <v>20</v>
          </cell>
          <cell r="T22">
            <v>0</v>
          </cell>
          <cell r="U22">
            <v>4</v>
          </cell>
          <cell r="V22">
            <v>20</v>
          </cell>
          <cell r="W22">
            <v>36</v>
          </cell>
          <cell r="X22">
            <v>1</v>
          </cell>
          <cell r="Y22">
            <v>0</v>
          </cell>
          <cell r="Z22">
            <v>1.5</v>
          </cell>
          <cell r="AA22">
            <v>179.34782608695653</v>
          </cell>
          <cell r="AB22"/>
          <cell r="AC22">
            <v>269.02173913043481</v>
          </cell>
        </row>
        <row r="23">
          <cell r="B23">
            <v>1</v>
          </cell>
          <cell r="C23" t="str">
            <v>激光轰击</v>
          </cell>
          <cell r="D23">
            <v>1</v>
          </cell>
          <cell r="E23">
            <v>3</v>
          </cell>
          <cell r="F23">
            <v>1</v>
          </cell>
          <cell r="G23">
            <v>1</v>
          </cell>
          <cell r="H23">
            <v>13</v>
          </cell>
          <cell r="I23">
            <v>1</v>
          </cell>
          <cell r="J23">
            <v>50</v>
          </cell>
          <cell r="K23">
            <v>2</v>
          </cell>
          <cell r="L23">
            <v>13</v>
          </cell>
          <cell r="M23">
            <v>17.032967032967033</v>
          </cell>
          <cell r="N23">
            <v>221.42857142857142</v>
          </cell>
          <cell r="O23">
            <v>221.42857142857142</v>
          </cell>
          <cell r="P23">
            <v>10000</v>
          </cell>
          <cell r="Q23">
            <v>18</v>
          </cell>
          <cell r="R23"/>
          <cell r="S23">
            <v>2</v>
          </cell>
          <cell r="T23">
            <v>0</v>
          </cell>
          <cell r="U23">
            <v>1</v>
          </cell>
          <cell r="V23">
            <v>20</v>
          </cell>
          <cell r="W23">
            <v>5307</v>
          </cell>
          <cell r="X23">
            <v>1</v>
          </cell>
          <cell r="Y23">
            <v>0</v>
          </cell>
          <cell r="Z23">
            <v>2</v>
          </cell>
          <cell r="AA23">
            <v>221.42857142857142</v>
          </cell>
          <cell r="AB23"/>
          <cell r="AC23">
            <v>332.14285714285711</v>
          </cell>
        </row>
        <row r="24">
          <cell r="B24">
            <v>2</v>
          </cell>
          <cell r="C24" t="str">
            <v>玫瑰之舞第1段</v>
          </cell>
          <cell r="D24">
            <v>1</v>
          </cell>
          <cell r="E24">
            <v>3</v>
          </cell>
          <cell r="F24">
            <v>2</v>
          </cell>
          <cell r="G24">
            <v>2</v>
          </cell>
          <cell r="H24">
            <v>1</v>
          </cell>
          <cell r="I24">
            <v>1</v>
          </cell>
          <cell r="J24">
            <v>50</v>
          </cell>
          <cell r="K24">
            <v>4</v>
          </cell>
          <cell r="L24">
            <v>1</v>
          </cell>
          <cell r="M24">
            <v>132.85714285714286</v>
          </cell>
          <cell r="N24">
            <v>132.85714285714286</v>
          </cell>
          <cell r="O24">
            <v>132.85714285714286</v>
          </cell>
          <cell r="P24">
            <v>8000</v>
          </cell>
          <cell r="Q24">
            <v>18</v>
          </cell>
          <cell r="R24"/>
          <cell r="S24">
            <v>20</v>
          </cell>
          <cell r="T24">
            <v>0</v>
          </cell>
          <cell r="U24">
            <v>4</v>
          </cell>
          <cell r="V24">
            <v>20</v>
          </cell>
          <cell r="W24">
            <v>5330</v>
          </cell>
          <cell r="X24">
            <v>1</v>
          </cell>
          <cell r="Y24">
            <v>0</v>
          </cell>
          <cell r="Z24">
            <v>1.2</v>
          </cell>
          <cell r="AA24">
            <v>132.85714285714286</v>
          </cell>
          <cell r="AB24">
            <v>564.64285714285711</v>
          </cell>
          <cell r="AC24">
            <v>199.28571428571428</v>
          </cell>
        </row>
        <row r="25">
          <cell r="B25">
            <v>2</v>
          </cell>
          <cell r="C25" t="str">
            <v>玫瑰之舞第2段</v>
          </cell>
          <cell r="D25">
            <v>2</v>
          </cell>
          <cell r="E25">
            <v>3</v>
          </cell>
          <cell r="F25">
            <v>2</v>
          </cell>
          <cell r="G25">
            <v>2</v>
          </cell>
          <cell r="H25">
            <v>2</v>
          </cell>
          <cell r="I25">
            <v>1</v>
          </cell>
          <cell r="J25">
            <v>50</v>
          </cell>
          <cell r="K25">
            <v>4</v>
          </cell>
          <cell r="L25">
            <v>2</v>
          </cell>
          <cell r="M25">
            <v>66.428571428571431</v>
          </cell>
          <cell r="N25">
            <v>132.85714285714286</v>
          </cell>
          <cell r="O25">
            <v>132.85714285714286</v>
          </cell>
          <cell r="P25">
            <v>8000</v>
          </cell>
          <cell r="Q25">
            <v>18</v>
          </cell>
          <cell r="R25"/>
          <cell r="S25">
            <v>10</v>
          </cell>
          <cell r="T25">
            <v>0</v>
          </cell>
          <cell r="U25">
            <v>4</v>
          </cell>
          <cell r="V25">
            <v>20</v>
          </cell>
          <cell r="W25">
            <v>5331</v>
          </cell>
          <cell r="X25">
            <v>1</v>
          </cell>
          <cell r="Y25">
            <v>0</v>
          </cell>
          <cell r="Z25">
            <v>1.2</v>
          </cell>
          <cell r="AA25">
            <v>132.85714285714286</v>
          </cell>
          <cell r="AB25"/>
          <cell r="AC25">
            <v>199.28571428571428</v>
          </cell>
        </row>
        <row r="26">
          <cell r="B26">
            <v>2</v>
          </cell>
          <cell r="C26" t="str">
            <v>玫瑰之舞第3段</v>
          </cell>
          <cell r="D26">
            <v>3</v>
          </cell>
          <cell r="E26">
            <v>3</v>
          </cell>
          <cell r="F26">
            <v>2</v>
          </cell>
          <cell r="G26">
            <v>2</v>
          </cell>
          <cell r="H26">
            <v>5</v>
          </cell>
          <cell r="I26">
            <v>1</v>
          </cell>
          <cell r="J26">
            <v>50</v>
          </cell>
          <cell r="K26">
            <v>7</v>
          </cell>
          <cell r="L26">
            <v>5</v>
          </cell>
          <cell r="M26">
            <v>26.571428571428573</v>
          </cell>
          <cell r="N26">
            <v>132.85714285714286</v>
          </cell>
          <cell r="O26">
            <v>132.85714285714286</v>
          </cell>
          <cell r="P26">
            <v>8000</v>
          </cell>
          <cell r="Q26">
            <v>18</v>
          </cell>
          <cell r="R26"/>
          <cell r="S26">
            <v>4</v>
          </cell>
          <cell r="T26">
            <v>0</v>
          </cell>
          <cell r="U26">
            <v>4</v>
          </cell>
          <cell r="V26">
            <v>20</v>
          </cell>
          <cell r="W26">
            <v>5332</v>
          </cell>
          <cell r="X26">
            <v>1</v>
          </cell>
          <cell r="Y26">
            <v>0</v>
          </cell>
          <cell r="Z26">
            <v>1.2</v>
          </cell>
          <cell r="AA26">
            <v>132.85714285714286</v>
          </cell>
          <cell r="AB26"/>
          <cell r="AC26">
            <v>199.28571428571428</v>
          </cell>
        </row>
        <row r="27">
          <cell r="B27">
            <v>2</v>
          </cell>
          <cell r="C27" t="str">
            <v>玫瑰之舞第4段</v>
          </cell>
          <cell r="D27">
            <v>4</v>
          </cell>
          <cell r="E27">
            <v>3</v>
          </cell>
          <cell r="F27">
            <v>2</v>
          </cell>
          <cell r="G27">
            <v>2</v>
          </cell>
          <cell r="H27">
            <v>1</v>
          </cell>
          <cell r="I27">
            <v>1</v>
          </cell>
          <cell r="J27">
            <v>50</v>
          </cell>
          <cell r="K27">
            <v>9</v>
          </cell>
          <cell r="L27">
            <v>1</v>
          </cell>
          <cell r="M27">
            <v>166.07142857142858</v>
          </cell>
          <cell r="N27">
            <v>166.07142857142858</v>
          </cell>
          <cell r="O27">
            <v>166.07142857142858</v>
          </cell>
          <cell r="P27">
            <v>8000</v>
          </cell>
          <cell r="Q27">
            <v>18</v>
          </cell>
          <cell r="R27"/>
          <cell r="S27">
            <v>20</v>
          </cell>
          <cell r="T27">
            <v>0</v>
          </cell>
          <cell r="U27">
            <v>4</v>
          </cell>
          <cell r="V27">
            <v>20</v>
          </cell>
          <cell r="W27">
            <v>5333</v>
          </cell>
          <cell r="X27">
            <v>1</v>
          </cell>
          <cell r="Y27">
            <v>0</v>
          </cell>
          <cell r="Z27">
            <v>1.5</v>
          </cell>
          <cell r="AA27">
            <v>166.07142857142858</v>
          </cell>
          <cell r="AB27"/>
          <cell r="AC27">
            <v>249.10714285714289</v>
          </cell>
        </row>
        <row r="28">
          <cell r="B28">
            <v>3</v>
          </cell>
          <cell r="C28" t="str">
            <v>聚能手雷</v>
          </cell>
          <cell r="D28">
            <v>1</v>
          </cell>
          <cell r="E28">
            <v>3</v>
          </cell>
          <cell r="F28">
            <v>1</v>
          </cell>
          <cell r="G28">
            <v>3</v>
          </cell>
          <cell r="H28">
            <v>9</v>
          </cell>
          <cell r="I28">
            <v>1</v>
          </cell>
          <cell r="J28">
            <v>50</v>
          </cell>
          <cell r="K28">
            <v>5</v>
          </cell>
          <cell r="L28">
            <v>9</v>
          </cell>
          <cell r="M28">
            <v>22.142857142857142</v>
          </cell>
          <cell r="N28">
            <v>199.28571428571428</v>
          </cell>
          <cell r="O28">
            <v>199.28571428571428</v>
          </cell>
          <cell r="P28">
            <v>10000</v>
          </cell>
          <cell r="Q28">
            <v>18</v>
          </cell>
          <cell r="R28"/>
          <cell r="S28">
            <v>2</v>
          </cell>
          <cell r="T28">
            <v>0</v>
          </cell>
          <cell r="U28">
            <v>1</v>
          </cell>
          <cell r="V28">
            <v>20</v>
          </cell>
          <cell r="W28">
            <v>5321</v>
          </cell>
          <cell r="X28">
            <v>1</v>
          </cell>
          <cell r="Y28">
            <v>0</v>
          </cell>
          <cell r="Z28">
            <v>1.8</v>
          </cell>
          <cell r="AA28">
            <v>199.28571428571428</v>
          </cell>
          <cell r="AB28"/>
          <cell r="AC28">
            <v>298.92857142857144</v>
          </cell>
        </row>
        <row r="29">
          <cell r="B29">
            <v>4</v>
          </cell>
          <cell r="C29" t="str">
            <v>子弹风暴第1段</v>
          </cell>
          <cell r="D29">
            <v>1</v>
          </cell>
          <cell r="E29">
            <v>3</v>
          </cell>
          <cell r="F29">
            <v>2</v>
          </cell>
          <cell r="G29">
            <v>4</v>
          </cell>
          <cell r="H29">
            <v>3</v>
          </cell>
          <cell r="I29">
            <v>1</v>
          </cell>
          <cell r="J29">
            <v>50</v>
          </cell>
          <cell r="K29">
            <v>6</v>
          </cell>
          <cell r="L29">
            <v>3</v>
          </cell>
          <cell r="M29">
            <v>47.976190476190474</v>
          </cell>
          <cell r="N29">
            <v>143.92857142857142</v>
          </cell>
          <cell r="O29">
            <v>143.92857142857142</v>
          </cell>
          <cell r="P29">
            <v>8000</v>
          </cell>
          <cell r="Q29">
            <v>18</v>
          </cell>
          <cell r="R29"/>
          <cell r="S29">
            <v>7</v>
          </cell>
          <cell r="T29">
            <v>0</v>
          </cell>
          <cell r="U29">
            <v>4</v>
          </cell>
          <cell r="V29">
            <v>20</v>
          </cell>
          <cell r="W29">
            <v>65043888</v>
          </cell>
          <cell r="X29">
            <v>1</v>
          </cell>
          <cell r="Y29">
            <v>0</v>
          </cell>
          <cell r="Z29">
            <v>1.3</v>
          </cell>
          <cell r="AA29">
            <v>143.92857142857142</v>
          </cell>
          <cell r="AB29">
            <v>564.64285714285711</v>
          </cell>
          <cell r="AC29">
            <v>215.89285714285711</v>
          </cell>
        </row>
      </sheetData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马仔表"/>
      <sheetName val="D_马仔经验"/>
      <sheetName val="马仔辅助经验表"/>
      <sheetName val="马仔等级性价比"/>
      <sheetName val="D_马仔升级属性"/>
      <sheetName val="D_马仔升星灵魂石"/>
      <sheetName val="D_马仔升星属性"/>
      <sheetName val="D_马仔培养进阶属性"/>
      <sheetName val="D_马仔培养宝物"/>
      <sheetName val="D_马仔宝物"/>
      <sheetName val="价值评估"/>
      <sheetName val="D_马仔技能"/>
      <sheetName val="技能辅助表"/>
      <sheetName val="D_马仔BUF表"/>
      <sheetName val="D__马仔援护位开放"/>
      <sheetName val="D_马仔追债任务表"/>
      <sheetName val="马仔追债辅助表"/>
      <sheetName val="D_追债劫掠购买表"/>
      <sheetName val="马仔辅助表"/>
      <sheetName val="马仔培养辅助表"/>
    </sheetNames>
    <sheetDataSet>
      <sheetData sheetId="0">
        <row r="2">
          <cell r="A2">
            <v>101101</v>
          </cell>
          <cell r="B2" t="str">
            <v>制服太妹</v>
          </cell>
          <cell r="C2">
            <v>1</v>
          </cell>
          <cell r="D2">
            <v>0</v>
          </cell>
          <cell r="E2">
            <v>1</v>
          </cell>
          <cell r="F2">
            <v>0</v>
          </cell>
          <cell r="G2">
            <v>1002</v>
          </cell>
          <cell r="H2"/>
          <cell r="I2">
            <v>9601101</v>
          </cell>
          <cell r="J2">
            <v>9601201</v>
          </cell>
          <cell r="K2">
            <v>78101</v>
          </cell>
          <cell r="L2">
            <v>10</v>
          </cell>
          <cell r="M2">
            <v>1.2</v>
          </cell>
          <cell r="N2">
            <v>435.53510910933949</v>
          </cell>
          <cell r="O2">
            <v>22.122096256684493</v>
          </cell>
          <cell r="P2">
            <v>9.5594038128249572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</row>
        <row r="3">
          <cell r="A3">
            <v>101102</v>
          </cell>
          <cell r="B3" t="str">
            <v>蟹仔</v>
          </cell>
          <cell r="C3">
            <v>1</v>
          </cell>
          <cell r="D3">
            <v>0</v>
          </cell>
          <cell r="E3">
            <v>1</v>
          </cell>
          <cell r="F3">
            <v>0</v>
          </cell>
          <cell r="G3">
            <v>1005</v>
          </cell>
          <cell r="H3"/>
          <cell r="I3">
            <v>9602101</v>
          </cell>
          <cell r="J3">
            <v>9602201</v>
          </cell>
          <cell r="K3">
            <v>78102</v>
          </cell>
          <cell r="L3">
            <v>10</v>
          </cell>
          <cell r="M3">
            <v>1.1499999999999999</v>
          </cell>
          <cell r="N3">
            <v>435.53510910933949</v>
          </cell>
          <cell r="O3">
            <v>22.122096256684493</v>
          </cell>
          <cell r="P3">
            <v>9.5594038128249572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</row>
        <row r="4">
          <cell r="A4">
            <v>101103</v>
          </cell>
          <cell r="B4" t="str">
            <v>比利</v>
          </cell>
          <cell r="C4">
            <v>1</v>
          </cell>
          <cell r="D4">
            <v>0</v>
          </cell>
          <cell r="E4">
            <v>1</v>
          </cell>
          <cell r="F4">
            <v>0</v>
          </cell>
          <cell r="G4">
            <v>1010</v>
          </cell>
          <cell r="H4"/>
          <cell r="I4">
            <v>9603101</v>
          </cell>
          <cell r="J4">
            <v>9603201</v>
          </cell>
          <cell r="K4">
            <v>78103</v>
          </cell>
          <cell r="L4">
            <v>10</v>
          </cell>
          <cell r="M4">
            <v>1.2</v>
          </cell>
          <cell r="N4">
            <v>435.53510910933949</v>
          </cell>
          <cell r="O4">
            <v>22.122096256684493</v>
          </cell>
          <cell r="P4">
            <v>9.5594038128249572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</row>
        <row r="5">
          <cell r="A5">
            <v>101104</v>
          </cell>
          <cell r="B5" t="str">
            <v>黎九</v>
          </cell>
          <cell r="C5">
            <v>1</v>
          </cell>
          <cell r="D5">
            <v>0</v>
          </cell>
          <cell r="E5">
            <v>1</v>
          </cell>
          <cell r="F5">
            <v>0</v>
          </cell>
          <cell r="G5">
            <v>1011</v>
          </cell>
          <cell r="H5"/>
          <cell r="I5">
            <v>9604101</v>
          </cell>
          <cell r="J5">
            <v>9604201</v>
          </cell>
          <cell r="K5">
            <v>78104</v>
          </cell>
          <cell r="L5">
            <v>10</v>
          </cell>
          <cell r="M5">
            <v>1.2</v>
          </cell>
          <cell r="N5">
            <v>435.53510910933949</v>
          </cell>
          <cell r="O5">
            <v>22.122096256684493</v>
          </cell>
          <cell r="P5">
            <v>9.5594038128249572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</row>
        <row r="6">
          <cell r="A6">
            <v>101105</v>
          </cell>
          <cell r="B6" t="str">
            <v>黑古</v>
          </cell>
          <cell r="C6">
            <v>1</v>
          </cell>
          <cell r="D6">
            <v>0</v>
          </cell>
          <cell r="E6">
            <v>1</v>
          </cell>
          <cell r="F6">
            <v>0</v>
          </cell>
          <cell r="G6">
            <v>1001</v>
          </cell>
          <cell r="H6"/>
          <cell r="I6">
            <v>9605101</v>
          </cell>
          <cell r="J6">
            <v>9605201</v>
          </cell>
          <cell r="K6">
            <v>78105</v>
          </cell>
          <cell r="L6">
            <v>10</v>
          </cell>
          <cell r="M6">
            <v>1.2</v>
          </cell>
          <cell r="N6">
            <v>435.53510910933949</v>
          </cell>
          <cell r="O6">
            <v>22.122096256684493</v>
          </cell>
          <cell r="P6">
            <v>9.5594038128249572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</row>
        <row r="7">
          <cell r="A7">
            <v>101106</v>
          </cell>
          <cell r="B7" t="str">
            <v>靓坤</v>
          </cell>
          <cell r="C7">
            <v>1</v>
          </cell>
          <cell r="D7">
            <v>1</v>
          </cell>
          <cell r="E7">
            <v>1</v>
          </cell>
          <cell r="F7">
            <v>0</v>
          </cell>
          <cell r="G7">
            <v>1101</v>
          </cell>
          <cell r="H7"/>
          <cell r="I7">
            <v>9606101</v>
          </cell>
          <cell r="J7">
            <v>9606201</v>
          </cell>
          <cell r="K7">
            <v>78106</v>
          </cell>
          <cell r="L7">
            <v>10</v>
          </cell>
          <cell r="M7">
            <v>1.2</v>
          </cell>
          <cell r="N7">
            <v>871.07021821867897</v>
          </cell>
          <cell r="O7">
            <v>44.244192513368986</v>
          </cell>
          <cell r="P7">
            <v>19.118807625649914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</row>
        <row r="8">
          <cell r="A8">
            <v>101107</v>
          </cell>
          <cell r="B8" t="str">
            <v>雷复轰</v>
          </cell>
          <cell r="C8">
            <v>1</v>
          </cell>
          <cell r="D8">
            <v>1</v>
          </cell>
          <cell r="E8">
            <v>1</v>
          </cell>
          <cell r="F8">
            <v>0</v>
          </cell>
          <cell r="G8">
            <v>1105</v>
          </cell>
          <cell r="H8"/>
          <cell r="I8">
            <v>9607101</v>
          </cell>
          <cell r="J8">
            <v>9607201</v>
          </cell>
          <cell r="K8">
            <v>78107</v>
          </cell>
          <cell r="L8">
            <v>10</v>
          </cell>
          <cell r="M8">
            <v>1.2</v>
          </cell>
          <cell r="N8">
            <v>871.07021821867897</v>
          </cell>
          <cell r="O8">
            <v>44.244192513368986</v>
          </cell>
          <cell r="P8">
            <v>19.118807625649914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</row>
        <row r="9">
          <cell r="A9">
            <v>101108</v>
          </cell>
          <cell r="B9" t="str">
            <v>肥仔</v>
          </cell>
          <cell r="C9">
            <v>1</v>
          </cell>
          <cell r="D9">
            <v>1</v>
          </cell>
          <cell r="E9">
            <v>1</v>
          </cell>
          <cell r="F9">
            <v>0</v>
          </cell>
          <cell r="G9">
            <v>1004</v>
          </cell>
          <cell r="H9"/>
          <cell r="I9">
            <v>9608101</v>
          </cell>
          <cell r="J9">
            <v>9608201</v>
          </cell>
          <cell r="K9">
            <v>78108</v>
          </cell>
          <cell r="L9">
            <v>10</v>
          </cell>
          <cell r="M9">
            <v>1.2</v>
          </cell>
          <cell r="N9">
            <v>871.07021821867897</v>
          </cell>
          <cell r="O9">
            <v>44.244192513368986</v>
          </cell>
          <cell r="P9">
            <v>19.118807625649914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</row>
        <row r="10">
          <cell r="A10">
            <v>101109</v>
          </cell>
          <cell r="B10" t="str">
            <v>司徒浩南</v>
          </cell>
          <cell r="C10">
            <v>1</v>
          </cell>
          <cell r="D10">
            <v>2</v>
          </cell>
          <cell r="E10">
            <v>1</v>
          </cell>
          <cell r="F10">
            <v>0</v>
          </cell>
          <cell r="G10">
            <v>1103</v>
          </cell>
          <cell r="H10"/>
          <cell r="I10">
            <v>9609101</v>
          </cell>
          <cell r="J10">
            <v>9609201</v>
          </cell>
          <cell r="K10">
            <v>78109</v>
          </cell>
          <cell r="L10">
            <v>10</v>
          </cell>
          <cell r="M10">
            <v>1.25</v>
          </cell>
          <cell r="N10">
            <v>1742.1404364373579</v>
          </cell>
          <cell r="O10">
            <v>88.488385026737973</v>
          </cell>
          <cell r="P10">
            <v>38.237615251299829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</row>
        <row r="11">
          <cell r="A11">
            <v>101110</v>
          </cell>
          <cell r="B11" t="str">
            <v>乌鸦</v>
          </cell>
          <cell r="C11">
            <v>1</v>
          </cell>
          <cell r="D11">
            <v>2</v>
          </cell>
          <cell r="E11">
            <v>1</v>
          </cell>
          <cell r="F11">
            <v>0</v>
          </cell>
          <cell r="G11">
            <v>1102</v>
          </cell>
          <cell r="H11"/>
          <cell r="I11">
            <v>9610101</v>
          </cell>
          <cell r="J11">
            <v>9610201</v>
          </cell>
          <cell r="K11">
            <v>78110</v>
          </cell>
          <cell r="L11">
            <v>10</v>
          </cell>
          <cell r="M11">
            <v>1.2</v>
          </cell>
          <cell r="N11">
            <v>1742.1404364373579</v>
          </cell>
          <cell r="O11">
            <v>88.488385026737973</v>
          </cell>
          <cell r="P11">
            <v>38.237615251299829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</row>
        <row r="12">
          <cell r="A12">
            <v>101111</v>
          </cell>
          <cell r="B12" t="str">
            <v>赌王</v>
          </cell>
          <cell r="C12">
            <v>1</v>
          </cell>
          <cell r="D12">
            <v>2</v>
          </cell>
          <cell r="E12">
            <v>1</v>
          </cell>
          <cell r="F12">
            <v>0</v>
          </cell>
          <cell r="G12">
            <v>1104</v>
          </cell>
          <cell r="H12"/>
          <cell r="I12">
            <v>9611101</v>
          </cell>
          <cell r="J12">
            <v>9611201</v>
          </cell>
          <cell r="K12">
            <v>78111</v>
          </cell>
          <cell r="L12">
            <v>10</v>
          </cell>
          <cell r="M12">
            <v>1.2</v>
          </cell>
          <cell r="N12">
            <v>1742.1404364373579</v>
          </cell>
          <cell r="O12">
            <v>88.488385026737973</v>
          </cell>
          <cell r="P12">
            <v>38.237615251299829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</row>
        <row r="13">
          <cell r="A13">
            <v>101112</v>
          </cell>
          <cell r="B13" t="str">
            <v>山下忠秀</v>
          </cell>
          <cell r="C13">
            <v>1</v>
          </cell>
          <cell r="D13">
            <v>2</v>
          </cell>
          <cell r="E13">
            <v>1</v>
          </cell>
          <cell r="F13">
            <v>0</v>
          </cell>
          <cell r="G13">
            <v>1012</v>
          </cell>
          <cell r="H13"/>
          <cell r="I13">
            <v>9612101</v>
          </cell>
          <cell r="J13">
            <v>9612201</v>
          </cell>
          <cell r="K13">
            <v>78112</v>
          </cell>
          <cell r="L13">
            <v>10</v>
          </cell>
          <cell r="M13">
            <v>1.2</v>
          </cell>
          <cell r="N13">
            <v>1742.1404364373579</v>
          </cell>
          <cell r="O13">
            <v>88.488385026737973</v>
          </cell>
          <cell r="P13">
            <v>38.237615251299829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</row>
        <row r="14">
          <cell r="A14">
            <v>101113</v>
          </cell>
          <cell r="B14" t="str">
            <v>宫本一</v>
          </cell>
          <cell r="C14">
            <v>1</v>
          </cell>
          <cell r="D14">
            <v>2</v>
          </cell>
          <cell r="E14">
            <v>1</v>
          </cell>
          <cell r="F14">
            <v>0</v>
          </cell>
          <cell r="G14">
            <v>1106</v>
          </cell>
          <cell r="H14"/>
          <cell r="I14">
            <v>9613101</v>
          </cell>
          <cell r="J14">
            <v>9613201</v>
          </cell>
          <cell r="K14">
            <v>78113</v>
          </cell>
          <cell r="L14">
            <v>10</v>
          </cell>
          <cell r="M14">
            <v>1.2</v>
          </cell>
          <cell r="N14">
            <v>1742.1404364373579</v>
          </cell>
          <cell r="O14">
            <v>88.488385026737973</v>
          </cell>
          <cell r="P14">
            <v>38.237615251299829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5">
          <cell r="A15">
            <v>101114</v>
          </cell>
          <cell r="B15" t="str">
            <v>陈浩南</v>
          </cell>
          <cell r="C15">
            <v>1</v>
          </cell>
          <cell r="D15">
            <v>3</v>
          </cell>
          <cell r="E15">
            <v>1</v>
          </cell>
          <cell r="F15">
            <v>0</v>
          </cell>
          <cell r="G15">
            <v>1107</v>
          </cell>
          <cell r="H15"/>
          <cell r="I15">
            <v>9614101</v>
          </cell>
          <cell r="J15">
            <v>9614201</v>
          </cell>
          <cell r="K15">
            <v>78114</v>
          </cell>
          <cell r="L15">
            <v>10</v>
          </cell>
          <cell r="M15">
            <v>1.2</v>
          </cell>
          <cell r="N15">
            <v>2613.2106546560367</v>
          </cell>
          <cell r="O15">
            <v>132.732577540107</v>
          </cell>
          <cell r="P15">
            <v>57.35642287694975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</row>
        <row r="16">
          <cell r="A16">
            <v>101115</v>
          </cell>
          <cell r="B16" t="str">
            <v>山鸡</v>
          </cell>
          <cell r="C16">
            <v>1</v>
          </cell>
          <cell r="D16">
            <v>3</v>
          </cell>
          <cell r="E16">
            <v>1</v>
          </cell>
          <cell r="F16">
            <v>0</v>
          </cell>
          <cell r="G16">
            <v>1108</v>
          </cell>
          <cell r="H16"/>
          <cell r="I16">
            <v>9615101</v>
          </cell>
          <cell r="J16">
            <v>9615201</v>
          </cell>
          <cell r="K16">
            <v>78115</v>
          </cell>
          <cell r="L16">
            <v>10</v>
          </cell>
          <cell r="M16">
            <v>1.2</v>
          </cell>
          <cell r="N16">
            <v>2613.2106546560367</v>
          </cell>
          <cell r="O16">
            <v>132.732577540107</v>
          </cell>
          <cell r="P16">
            <v>57.35642287694975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</row>
        <row r="17">
          <cell r="A17">
            <v>101116</v>
          </cell>
          <cell r="B17" t="str">
            <v>大天二</v>
          </cell>
          <cell r="C17">
            <v>1</v>
          </cell>
          <cell r="D17">
            <v>3</v>
          </cell>
          <cell r="E17">
            <v>1</v>
          </cell>
          <cell r="F17">
            <v>0</v>
          </cell>
          <cell r="G17">
            <v>1109</v>
          </cell>
          <cell r="H17"/>
          <cell r="I17">
            <v>9616101</v>
          </cell>
          <cell r="J17">
            <v>9616201</v>
          </cell>
          <cell r="K17">
            <v>78116</v>
          </cell>
          <cell r="L17">
            <v>10</v>
          </cell>
          <cell r="M17">
            <v>1.2</v>
          </cell>
          <cell r="N17">
            <v>2613.2106546560367</v>
          </cell>
          <cell r="O17">
            <v>132.732577540107</v>
          </cell>
          <cell r="P17">
            <v>57.35642287694975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</row>
        <row r="18">
          <cell r="A18">
            <v>101117</v>
          </cell>
          <cell r="B18" t="str">
            <v>巴闭</v>
          </cell>
          <cell r="D18">
            <v>1</v>
          </cell>
        </row>
        <row r="19">
          <cell r="A19">
            <v>101118</v>
          </cell>
          <cell r="B19" t="str">
            <v>耀阳</v>
          </cell>
          <cell r="D19">
            <v>2</v>
          </cell>
        </row>
        <row r="20">
          <cell r="A20">
            <v>101119</v>
          </cell>
          <cell r="B20" t="str">
            <v>笑面虎</v>
          </cell>
          <cell r="D20">
            <v>2</v>
          </cell>
        </row>
      </sheetData>
      <sheetData sheetId="1">
        <row r="1">
          <cell r="A1" t="str">
            <v>等级</v>
          </cell>
        </row>
      </sheetData>
      <sheetData sheetId="2"/>
      <sheetData sheetId="3"/>
      <sheetData sheetId="4">
        <row r="2">
          <cell r="A2">
            <v>101101</v>
          </cell>
          <cell r="B2" t="str">
            <v>制服太妹</v>
          </cell>
          <cell r="C2">
            <v>0.23228539152498107</v>
          </cell>
          <cell r="D2">
            <v>0.3539535401069519</v>
          </cell>
          <cell r="E2">
            <v>0.30590092201039865</v>
          </cell>
        </row>
        <row r="3">
          <cell r="A3">
            <v>101102</v>
          </cell>
          <cell r="B3" t="str">
            <v>蟹仔</v>
          </cell>
          <cell r="C3">
            <v>0.23228539152498107</v>
          </cell>
          <cell r="D3">
            <v>0.3539535401069519</v>
          </cell>
          <cell r="E3">
            <v>0.30590092201039865</v>
          </cell>
        </row>
        <row r="4">
          <cell r="A4">
            <v>101103</v>
          </cell>
          <cell r="B4" t="str">
            <v>比利</v>
          </cell>
          <cell r="C4">
            <v>0.23228539152498107</v>
          </cell>
          <cell r="D4">
            <v>0.3539535401069519</v>
          </cell>
          <cell r="E4">
            <v>0.30590092201039865</v>
          </cell>
        </row>
        <row r="5">
          <cell r="A5">
            <v>101104</v>
          </cell>
          <cell r="B5" t="str">
            <v>黎九</v>
          </cell>
          <cell r="C5">
            <v>0.23228539152498107</v>
          </cell>
          <cell r="D5">
            <v>0.3539535401069519</v>
          </cell>
          <cell r="E5">
            <v>0.30590092201039865</v>
          </cell>
        </row>
        <row r="6">
          <cell r="A6">
            <v>101105</v>
          </cell>
          <cell r="B6" t="str">
            <v>黑古</v>
          </cell>
          <cell r="C6">
            <v>0.23228539152498107</v>
          </cell>
          <cell r="D6">
            <v>0.3539535401069519</v>
          </cell>
          <cell r="E6">
            <v>0.30590092201039865</v>
          </cell>
        </row>
        <row r="7">
          <cell r="A7">
            <v>101106</v>
          </cell>
          <cell r="B7" t="str">
            <v>靓坤</v>
          </cell>
          <cell r="C7">
            <v>0.46457078304996213</v>
          </cell>
          <cell r="D7">
            <v>0.70790708021390381</v>
          </cell>
          <cell r="E7">
            <v>0.61180184402079729</v>
          </cell>
        </row>
        <row r="8">
          <cell r="A8">
            <v>101107</v>
          </cell>
          <cell r="B8" t="str">
            <v>雷复轰</v>
          </cell>
          <cell r="C8">
            <v>0.46457078304996213</v>
          </cell>
          <cell r="D8">
            <v>0.70790708021390381</v>
          </cell>
          <cell r="E8">
            <v>0.61180184402079729</v>
          </cell>
        </row>
        <row r="9">
          <cell r="A9">
            <v>101108</v>
          </cell>
          <cell r="B9" t="str">
            <v>肥仔</v>
          </cell>
          <cell r="C9">
            <v>0.46457078304996213</v>
          </cell>
          <cell r="D9">
            <v>0.70790708021390381</v>
          </cell>
          <cell r="E9">
            <v>0.61180184402079729</v>
          </cell>
        </row>
        <row r="10">
          <cell r="A10">
            <v>101109</v>
          </cell>
          <cell r="B10" t="str">
            <v>司徒浩南</v>
          </cell>
          <cell r="C10">
            <v>0.92914156609992427</v>
          </cell>
          <cell r="D10">
            <v>1.4158141604278076</v>
          </cell>
          <cell r="E10">
            <v>1.2236036880415946</v>
          </cell>
        </row>
        <row r="11">
          <cell r="A11">
            <v>101110</v>
          </cell>
          <cell r="B11" t="str">
            <v>乌鸦</v>
          </cell>
          <cell r="C11">
            <v>0.92914156609992427</v>
          </cell>
          <cell r="D11">
            <v>1.4158141604278076</v>
          </cell>
          <cell r="E11">
            <v>1.2236036880415946</v>
          </cell>
        </row>
        <row r="12">
          <cell r="A12">
            <v>101111</v>
          </cell>
          <cell r="B12" t="str">
            <v>赌王</v>
          </cell>
          <cell r="C12">
            <v>0.92914156609992427</v>
          </cell>
          <cell r="D12">
            <v>1.4158141604278076</v>
          </cell>
          <cell r="E12">
            <v>1.2236036880415946</v>
          </cell>
        </row>
        <row r="13">
          <cell r="A13">
            <v>101112</v>
          </cell>
          <cell r="B13" t="str">
            <v>山下忠秀</v>
          </cell>
          <cell r="C13">
            <v>0.92914156609992427</v>
          </cell>
          <cell r="D13">
            <v>1.4158141604278076</v>
          </cell>
          <cell r="E13">
            <v>1.2236036880415946</v>
          </cell>
        </row>
        <row r="14">
          <cell r="A14">
            <v>101113</v>
          </cell>
          <cell r="B14" t="str">
            <v>宫本一</v>
          </cell>
          <cell r="C14">
            <v>0.92914156609992427</v>
          </cell>
          <cell r="D14">
            <v>1.4158141604278076</v>
          </cell>
          <cell r="E14">
            <v>1.2236036880415946</v>
          </cell>
        </row>
        <row r="15">
          <cell r="A15">
            <v>101114</v>
          </cell>
          <cell r="B15" t="str">
            <v>陈浩南</v>
          </cell>
          <cell r="C15">
            <v>1.3937123491498864</v>
          </cell>
          <cell r="D15">
            <v>2.1237212406417116</v>
          </cell>
          <cell r="E15">
            <v>1.8354055320623921</v>
          </cell>
        </row>
        <row r="16">
          <cell r="A16">
            <v>101115</v>
          </cell>
          <cell r="B16" t="str">
            <v>山鸡</v>
          </cell>
          <cell r="C16">
            <v>1.3937123491498864</v>
          </cell>
          <cell r="D16">
            <v>2.1237212406417116</v>
          </cell>
          <cell r="E16">
            <v>1.8354055320623921</v>
          </cell>
        </row>
        <row r="17">
          <cell r="A17">
            <v>101116</v>
          </cell>
          <cell r="B17" t="str">
            <v>大天二</v>
          </cell>
          <cell r="C17">
            <v>1.3937123491498864</v>
          </cell>
          <cell r="D17">
            <v>2.1237212406417116</v>
          </cell>
          <cell r="E17">
            <v>1.8354055320623921</v>
          </cell>
        </row>
      </sheetData>
      <sheetData sheetId="5">
        <row r="2">
          <cell r="E2">
            <v>10</v>
          </cell>
        </row>
      </sheetData>
      <sheetData sheetId="6">
        <row r="2">
          <cell r="A2">
            <v>101101</v>
          </cell>
          <cell r="B2" t="str">
            <v>亚芝</v>
          </cell>
          <cell r="C2">
            <v>0.14517836970311321</v>
          </cell>
          <cell r="D2">
            <v>0.22122096256684501</v>
          </cell>
          <cell r="E2">
            <v>0.1911880762564992</v>
          </cell>
        </row>
        <row r="3">
          <cell r="A3">
            <v>101102</v>
          </cell>
          <cell r="B3" t="str">
            <v>蟹仔</v>
          </cell>
          <cell r="C3">
            <v>0.14517836970311321</v>
          </cell>
          <cell r="D3">
            <v>0.22122096256684501</v>
          </cell>
          <cell r="E3">
            <v>0.1911880762564992</v>
          </cell>
        </row>
        <row r="4">
          <cell r="A4">
            <v>101103</v>
          </cell>
          <cell r="B4" t="str">
            <v>比利</v>
          </cell>
          <cell r="C4">
            <v>0.14517836970311321</v>
          </cell>
          <cell r="D4">
            <v>0.22122096256684501</v>
          </cell>
          <cell r="E4">
            <v>0.1911880762564992</v>
          </cell>
          <cell r="J4" t="str">
            <v>生命系数</v>
          </cell>
          <cell r="K4" t="str">
            <v>攻击系数</v>
          </cell>
          <cell r="L4" t="str">
            <v>防御系数</v>
          </cell>
        </row>
        <row r="5">
          <cell r="A5">
            <v>101104</v>
          </cell>
          <cell r="B5" t="str">
            <v>黎九</v>
          </cell>
          <cell r="C5">
            <v>0.14517836970311321</v>
          </cell>
          <cell r="D5">
            <v>0.22122096256684501</v>
          </cell>
          <cell r="E5">
            <v>0.1911880762564992</v>
          </cell>
          <cell r="J5">
            <v>150</v>
          </cell>
          <cell r="K5">
            <v>5</v>
          </cell>
          <cell r="L5">
            <v>2.5</v>
          </cell>
        </row>
        <row r="6">
          <cell r="A6">
            <v>101105</v>
          </cell>
          <cell r="B6" t="str">
            <v>黑古</v>
          </cell>
          <cell r="C6">
            <v>0.14517836970311321</v>
          </cell>
          <cell r="D6">
            <v>0.22122096256684501</v>
          </cell>
          <cell r="E6">
            <v>0.1911880762564992</v>
          </cell>
        </row>
        <row r="7">
          <cell r="A7">
            <v>101106</v>
          </cell>
          <cell r="B7" t="str">
            <v>靓坤</v>
          </cell>
          <cell r="C7">
            <v>0.29035673940622642</v>
          </cell>
          <cell r="D7">
            <v>0.44244192513369002</v>
          </cell>
          <cell r="E7">
            <v>0.38237615251299839</v>
          </cell>
        </row>
        <row r="8">
          <cell r="A8">
            <v>101107</v>
          </cell>
          <cell r="B8" t="str">
            <v>乌鸦</v>
          </cell>
          <cell r="C8">
            <v>0.29035673940622642</v>
          </cell>
          <cell r="D8">
            <v>0.44244192513369002</v>
          </cell>
          <cell r="E8">
            <v>0.38237615251299839</v>
          </cell>
        </row>
        <row r="9">
          <cell r="A9">
            <v>101108</v>
          </cell>
          <cell r="B9" t="str">
            <v>肥仔</v>
          </cell>
          <cell r="C9">
            <v>0.29035673940622642</v>
          </cell>
          <cell r="D9">
            <v>0.44244192513369002</v>
          </cell>
          <cell r="E9">
            <v>0.38237615251299839</v>
          </cell>
        </row>
        <row r="10">
          <cell r="A10">
            <v>101109</v>
          </cell>
          <cell r="B10" t="str">
            <v>司徒浩南</v>
          </cell>
          <cell r="C10">
            <v>0.58071347881245283</v>
          </cell>
          <cell r="D10">
            <v>0.88488385026738003</v>
          </cell>
          <cell r="E10">
            <v>0.76475230502599678</v>
          </cell>
        </row>
        <row r="11">
          <cell r="A11">
            <v>101110</v>
          </cell>
          <cell r="B11" t="str">
            <v>赌王</v>
          </cell>
          <cell r="C11">
            <v>0.58071347881245283</v>
          </cell>
          <cell r="D11">
            <v>0.88488385026738003</v>
          </cell>
          <cell r="E11">
            <v>0.76475230502599678</v>
          </cell>
        </row>
        <row r="12">
          <cell r="A12">
            <v>101111</v>
          </cell>
          <cell r="B12" t="str">
            <v>赌王</v>
          </cell>
          <cell r="C12">
            <v>0.58071347881245283</v>
          </cell>
          <cell r="D12">
            <v>0.88488385026738003</v>
          </cell>
          <cell r="E12">
            <v>0.76475230502599678</v>
          </cell>
        </row>
        <row r="13">
          <cell r="A13">
            <v>101112</v>
          </cell>
          <cell r="B13" t="str">
            <v>山下忠秀</v>
          </cell>
          <cell r="C13">
            <v>0.58071347881245283</v>
          </cell>
          <cell r="D13">
            <v>0.88488385026738003</v>
          </cell>
          <cell r="E13">
            <v>0.76475230502599678</v>
          </cell>
        </row>
        <row r="14">
          <cell r="A14">
            <v>101113</v>
          </cell>
          <cell r="B14" t="str">
            <v>宫本一</v>
          </cell>
          <cell r="C14">
            <v>0.58071347881245283</v>
          </cell>
          <cell r="D14">
            <v>0.88488385026738003</v>
          </cell>
          <cell r="E14">
            <v>0.76475230502599678</v>
          </cell>
        </row>
        <row r="15">
          <cell r="A15">
            <v>101114</v>
          </cell>
          <cell r="B15" t="str">
            <v>陈浩南</v>
          </cell>
          <cell r="C15">
            <v>0.87107021821867914</v>
          </cell>
          <cell r="D15">
            <v>1.3273257754010701</v>
          </cell>
          <cell r="E15">
            <v>1.1471284575389951</v>
          </cell>
        </row>
        <row r="16">
          <cell r="A16">
            <v>101115</v>
          </cell>
          <cell r="B16" t="str">
            <v>山鸡</v>
          </cell>
          <cell r="C16">
            <v>0.87107021821867914</v>
          </cell>
          <cell r="D16">
            <v>1.3273257754010701</v>
          </cell>
          <cell r="E16">
            <v>1.1471284575389951</v>
          </cell>
        </row>
        <row r="17">
          <cell r="A17">
            <v>101116</v>
          </cell>
          <cell r="B17" t="str">
            <v>大天二</v>
          </cell>
          <cell r="C17">
            <v>0.87107021821867914</v>
          </cell>
          <cell r="D17">
            <v>1.3273257754010701</v>
          </cell>
          <cell r="E17">
            <v>1.1471284575389951</v>
          </cell>
        </row>
      </sheetData>
      <sheetData sheetId="7">
        <row r="2">
          <cell r="A2">
            <v>101101</v>
          </cell>
          <cell r="B2" t="str">
            <v>亚芝</v>
          </cell>
          <cell r="C2">
            <v>261.32106546560368</v>
          </cell>
          <cell r="D2">
            <v>13.273257754010697</v>
          </cell>
          <cell r="E2">
            <v>5.7356422876949749</v>
          </cell>
        </row>
        <row r="3">
          <cell r="A3">
            <v>101102</v>
          </cell>
          <cell r="B3" t="str">
            <v>蟹仔</v>
          </cell>
          <cell r="C3">
            <v>261.32106546560368</v>
          </cell>
          <cell r="D3">
            <v>13.273257754010697</v>
          </cell>
          <cell r="E3">
            <v>5.7356422876949749</v>
          </cell>
        </row>
        <row r="4">
          <cell r="A4">
            <v>101103</v>
          </cell>
          <cell r="B4" t="str">
            <v>比利</v>
          </cell>
          <cell r="C4">
            <v>261.32106546560368</v>
          </cell>
          <cell r="D4">
            <v>13.273257754010697</v>
          </cell>
          <cell r="E4">
            <v>5.7356422876949749</v>
          </cell>
        </row>
        <row r="5">
          <cell r="A5">
            <v>101104</v>
          </cell>
          <cell r="B5" t="str">
            <v>黎九</v>
          </cell>
          <cell r="C5">
            <v>261.32106546560368</v>
          </cell>
          <cell r="D5">
            <v>13.273257754010697</v>
          </cell>
          <cell r="E5">
            <v>5.7356422876949749</v>
          </cell>
        </row>
        <row r="6">
          <cell r="A6">
            <v>101105</v>
          </cell>
          <cell r="B6" t="str">
            <v>黑古</v>
          </cell>
          <cell r="C6">
            <v>261.32106546560368</v>
          </cell>
          <cell r="D6">
            <v>13.273257754010697</v>
          </cell>
          <cell r="E6">
            <v>5.7356422876949749</v>
          </cell>
        </row>
        <row r="7">
          <cell r="A7">
            <v>101106</v>
          </cell>
          <cell r="B7" t="str">
            <v>靓坤</v>
          </cell>
          <cell r="C7">
            <v>261.32106546560368</v>
          </cell>
          <cell r="D7">
            <v>13.273257754010697</v>
          </cell>
          <cell r="E7">
            <v>5.7356422876949749</v>
          </cell>
        </row>
        <row r="8">
          <cell r="A8">
            <v>101107</v>
          </cell>
          <cell r="B8" t="str">
            <v>乌鸦</v>
          </cell>
          <cell r="C8">
            <v>261.32106546560368</v>
          </cell>
          <cell r="D8">
            <v>13.273257754010697</v>
          </cell>
          <cell r="E8">
            <v>5.7356422876949749</v>
          </cell>
        </row>
        <row r="9">
          <cell r="A9">
            <v>101108</v>
          </cell>
          <cell r="B9" t="str">
            <v>肥仔</v>
          </cell>
          <cell r="C9">
            <v>261.32106546560368</v>
          </cell>
          <cell r="D9">
            <v>13.273257754010697</v>
          </cell>
          <cell r="E9">
            <v>5.7356422876949749</v>
          </cell>
        </row>
        <row r="10">
          <cell r="A10">
            <v>101109</v>
          </cell>
          <cell r="B10" t="str">
            <v>司徒浩南</v>
          </cell>
          <cell r="C10">
            <v>261.32106546560368</v>
          </cell>
          <cell r="D10">
            <v>13.273257754010697</v>
          </cell>
          <cell r="E10">
            <v>5.7356422876949749</v>
          </cell>
        </row>
        <row r="11">
          <cell r="A11">
            <v>101110</v>
          </cell>
          <cell r="B11" t="str">
            <v>赌王</v>
          </cell>
          <cell r="C11">
            <v>261.32106546560368</v>
          </cell>
          <cell r="D11">
            <v>13.273257754010697</v>
          </cell>
          <cell r="E11">
            <v>5.7356422876949749</v>
          </cell>
        </row>
        <row r="12">
          <cell r="A12">
            <v>101111</v>
          </cell>
          <cell r="B12" t="str">
            <v>赌王</v>
          </cell>
          <cell r="C12">
            <v>261.32106546560368</v>
          </cell>
          <cell r="D12">
            <v>13.273257754010697</v>
          </cell>
          <cell r="E12">
            <v>5.7356422876949749</v>
          </cell>
        </row>
        <row r="13">
          <cell r="A13">
            <v>101112</v>
          </cell>
          <cell r="B13" t="str">
            <v>山下忠秀</v>
          </cell>
          <cell r="C13">
            <v>261.32106546560368</v>
          </cell>
          <cell r="D13">
            <v>13.273257754010697</v>
          </cell>
          <cell r="E13">
            <v>5.7356422876949749</v>
          </cell>
        </row>
        <row r="14">
          <cell r="A14">
            <v>101113</v>
          </cell>
          <cell r="B14" t="str">
            <v>宫本一</v>
          </cell>
          <cell r="C14">
            <v>261.32106546560368</v>
          </cell>
          <cell r="D14">
            <v>13.273257754010697</v>
          </cell>
          <cell r="E14">
            <v>5.7356422876949749</v>
          </cell>
        </row>
        <row r="15">
          <cell r="A15">
            <v>101114</v>
          </cell>
          <cell r="B15" t="str">
            <v>陈浩南</v>
          </cell>
          <cell r="C15">
            <v>261.32106546560368</v>
          </cell>
          <cell r="D15">
            <v>13.273257754010697</v>
          </cell>
          <cell r="E15">
            <v>5.7356422876949749</v>
          </cell>
        </row>
        <row r="16">
          <cell r="A16">
            <v>101115</v>
          </cell>
          <cell r="B16" t="str">
            <v>山鸡</v>
          </cell>
          <cell r="C16">
            <v>261.32106546560368</v>
          </cell>
          <cell r="D16">
            <v>13.273257754010697</v>
          </cell>
          <cell r="E16">
            <v>5.7356422876949749</v>
          </cell>
        </row>
        <row r="17">
          <cell r="A17">
            <v>101116</v>
          </cell>
          <cell r="B17" t="str">
            <v>大天二</v>
          </cell>
          <cell r="C17">
            <v>261.32106546560368</v>
          </cell>
          <cell r="D17">
            <v>13.273257754010697</v>
          </cell>
          <cell r="E17">
            <v>5.7356422876949749</v>
          </cell>
        </row>
      </sheetData>
      <sheetData sheetId="8">
        <row r="2">
          <cell r="A2">
            <v>101101</v>
          </cell>
          <cell r="D2">
            <v>0</v>
          </cell>
          <cell r="M2">
            <v>412</v>
          </cell>
          <cell r="N2">
            <v>20</v>
          </cell>
          <cell r="O2">
            <v>8</v>
          </cell>
          <cell r="P2">
            <v>0</v>
          </cell>
          <cell r="Q2">
            <v>0</v>
          </cell>
          <cell r="R2">
            <v>0</v>
          </cell>
        </row>
        <row r="3">
          <cell r="A3">
            <v>101101</v>
          </cell>
          <cell r="D3">
            <v>1</v>
          </cell>
          <cell r="M3">
            <v>618</v>
          </cell>
          <cell r="N3">
            <v>20</v>
          </cell>
          <cell r="O3">
            <v>4</v>
          </cell>
          <cell r="P3">
            <v>412</v>
          </cell>
          <cell r="Q3">
            <v>20</v>
          </cell>
          <cell r="R3">
            <v>8</v>
          </cell>
        </row>
        <row r="4">
          <cell r="A4">
            <v>101101</v>
          </cell>
          <cell r="D4">
            <v>2</v>
          </cell>
          <cell r="M4">
            <v>1234</v>
          </cell>
          <cell r="N4">
            <v>62</v>
          </cell>
          <cell r="O4">
            <v>26</v>
          </cell>
          <cell r="P4">
            <v>1030</v>
          </cell>
          <cell r="Q4">
            <v>40</v>
          </cell>
          <cell r="R4">
            <v>12</v>
          </cell>
        </row>
        <row r="5">
          <cell r="A5">
            <v>101101</v>
          </cell>
          <cell r="D5">
            <v>3</v>
          </cell>
          <cell r="M5">
            <v>617</v>
          </cell>
          <cell r="N5">
            <v>62</v>
          </cell>
          <cell r="O5">
            <v>39</v>
          </cell>
          <cell r="P5">
            <v>2264</v>
          </cell>
          <cell r="Q5">
            <v>102</v>
          </cell>
          <cell r="R5">
            <v>38</v>
          </cell>
        </row>
        <row r="6">
          <cell r="A6">
            <v>101101</v>
          </cell>
          <cell r="D6">
            <v>4</v>
          </cell>
          <cell r="M6">
            <v>3087</v>
          </cell>
          <cell r="N6">
            <v>52</v>
          </cell>
          <cell r="O6">
            <v>44</v>
          </cell>
          <cell r="P6">
            <v>2881</v>
          </cell>
          <cell r="Q6">
            <v>164</v>
          </cell>
          <cell r="R6">
            <v>77</v>
          </cell>
        </row>
        <row r="7">
          <cell r="A7">
            <v>101101</v>
          </cell>
          <cell r="D7">
            <v>5</v>
          </cell>
          <cell r="M7">
            <v>3087</v>
          </cell>
          <cell r="N7">
            <v>52</v>
          </cell>
          <cell r="O7">
            <v>44</v>
          </cell>
          <cell r="P7">
            <v>5968</v>
          </cell>
          <cell r="Q7">
            <v>216</v>
          </cell>
          <cell r="R7">
            <v>121</v>
          </cell>
        </row>
        <row r="8">
          <cell r="A8">
            <v>101101</v>
          </cell>
          <cell r="D8">
            <v>6</v>
          </cell>
          <cell r="M8">
            <v>1440</v>
          </cell>
          <cell r="N8">
            <v>146</v>
          </cell>
          <cell r="O8">
            <v>93</v>
          </cell>
          <cell r="P8">
            <v>9055</v>
          </cell>
          <cell r="Q8">
            <v>268</v>
          </cell>
          <cell r="R8">
            <v>165</v>
          </cell>
        </row>
        <row r="9">
          <cell r="A9">
            <v>101101</v>
          </cell>
          <cell r="D9">
            <v>7</v>
          </cell>
          <cell r="M9">
            <v>2880</v>
          </cell>
          <cell r="N9">
            <v>146</v>
          </cell>
          <cell r="O9">
            <v>62</v>
          </cell>
          <cell r="P9">
            <v>10495</v>
          </cell>
          <cell r="Q9">
            <v>414</v>
          </cell>
          <cell r="R9">
            <v>258</v>
          </cell>
        </row>
        <row r="10">
          <cell r="A10">
            <v>101101</v>
          </cell>
          <cell r="D10">
            <v>8</v>
          </cell>
          <cell r="M10">
            <v>3704</v>
          </cell>
          <cell r="N10">
            <v>188</v>
          </cell>
          <cell r="O10">
            <v>80</v>
          </cell>
          <cell r="P10">
            <v>13375</v>
          </cell>
          <cell r="Q10">
            <v>560</v>
          </cell>
          <cell r="R10">
            <v>320</v>
          </cell>
        </row>
        <row r="11">
          <cell r="A11">
            <v>101101</v>
          </cell>
          <cell r="D11">
            <v>9</v>
          </cell>
          <cell r="M11">
            <v>5556</v>
          </cell>
          <cell r="N11">
            <v>188</v>
          </cell>
          <cell r="O11">
            <v>40</v>
          </cell>
          <cell r="P11">
            <v>17079</v>
          </cell>
          <cell r="Q11">
            <v>748</v>
          </cell>
          <cell r="R11">
            <v>400</v>
          </cell>
        </row>
        <row r="12">
          <cell r="A12">
            <v>101101</v>
          </cell>
          <cell r="D12">
            <v>10</v>
          </cell>
          <cell r="M12">
            <v>4116</v>
          </cell>
          <cell r="N12">
            <v>210</v>
          </cell>
          <cell r="O12">
            <v>88</v>
          </cell>
          <cell r="P12">
            <v>22635</v>
          </cell>
          <cell r="Q12">
            <v>936</v>
          </cell>
          <cell r="R12">
            <v>440</v>
          </cell>
        </row>
        <row r="13">
          <cell r="A13">
            <v>101101</v>
          </cell>
          <cell r="D13">
            <v>11</v>
          </cell>
          <cell r="M13">
            <v>4116</v>
          </cell>
          <cell r="N13">
            <v>315</v>
          </cell>
          <cell r="O13">
            <v>44</v>
          </cell>
          <cell r="P13">
            <v>26751</v>
          </cell>
          <cell r="Q13">
            <v>1146</v>
          </cell>
          <cell r="R13">
            <v>528</v>
          </cell>
        </row>
        <row r="14">
          <cell r="A14">
            <v>101102</v>
          </cell>
          <cell r="D14">
            <v>0</v>
          </cell>
          <cell r="M14">
            <v>618</v>
          </cell>
          <cell r="N14">
            <v>10</v>
          </cell>
          <cell r="O14">
            <v>8</v>
          </cell>
          <cell r="P14">
            <v>0</v>
          </cell>
          <cell r="Q14">
            <v>0</v>
          </cell>
          <cell r="R14">
            <v>0</v>
          </cell>
        </row>
        <row r="15">
          <cell r="A15">
            <v>101102</v>
          </cell>
          <cell r="D15">
            <v>1</v>
          </cell>
          <cell r="M15">
            <v>412</v>
          </cell>
          <cell r="N15">
            <v>20</v>
          </cell>
          <cell r="O15">
            <v>8</v>
          </cell>
          <cell r="P15">
            <v>618</v>
          </cell>
          <cell r="Q15">
            <v>10</v>
          </cell>
          <cell r="R15">
            <v>8</v>
          </cell>
        </row>
        <row r="16">
          <cell r="A16">
            <v>101102</v>
          </cell>
          <cell r="D16">
            <v>2</v>
          </cell>
          <cell r="M16">
            <v>1234</v>
          </cell>
          <cell r="N16">
            <v>93</v>
          </cell>
          <cell r="O16">
            <v>13</v>
          </cell>
          <cell r="P16">
            <v>1030</v>
          </cell>
          <cell r="Q16">
            <v>30</v>
          </cell>
          <cell r="R16">
            <v>16</v>
          </cell>
        </row>
        <row r="17">
          <cell r="A17">
            <v>101102</v>
          </cell>
          <cell r="D17">
            <v>3</v>
          </cell>
          <cell r="M17">
            <v>1234</v>
          </cell>
          <cell r="N17">
            <v>62</v>
          </cell>
          <cell r="O17">
            <v>26</v>
          </cell>
          <cell r="P17">
            <v>2264</v>
          </cell>
          <cell r="Q17">
            <v>123</v>
          </cell>
          <cell r="R17">
            <v>29</v>
          </cell>
        </row>
        <row r="18">
          <cell r="A18">
            <v>101102</v>
          </cell>
          <cell r="D18">
            <v>4</v>
          </cell>
          <cell r="M18">
            <v>2058</v>
          </cell>
          <cell r="N18">
            <v>156</v>
          </cell>
          <cell r="O18">
            <v>22</v>
          </cell>
          <cell r="P18">
            <v>3498</v>
          </cell>
          <cell r="Q18">
            <v>185</v>
          </cell>
          <cell r="R18">
            <v>55</v>
          </cell>
        </row>
        <row r="19">
          <cell r="A19">
            <v>101102</v>
          </cell>
          <cell r="D19">
            <v>5</v>
          </cell>
          <cell r="M19">
            <v>1029</v>
          </cell>
          <cell r="N19">
            <v>208</v>
          </cell>
          <cell r="O19">
            <v>22</v>
          </cell>
          <cell r="P19">
            <v>5556</v>
          </cell>
          <cell r="Q19">
            <v>341</v>
          </cell>
          <cell r="R19">
            <v>77</v>
          </cell>
        </row>
        <row r="20">
          <cell r="A20">
            <v>101102</v>
          </cell>
          <cell r="D20">
            <v>6</v>
          </cell>
          <cell r="M20">
            <v>2880</v>
          </cell>
          <cell r="N20">
            <v>73</v>
          </cell>
          <cell r="O20">
            <v>93</v>
          </cell>
          <cell r="P20">
            <v>6585</v>
          </cell>
          <cell r="Q20">
            <v>549</v>
          </cell>
          <cell r="R20">
            <v>99</v>
          </cell>
        </row>
        <row r="21">
          <cell r="A21">
            <v>101102</v>
          </cell>
          <cell r="D21">
            <v>7</v>
          </cell>
          <cell r="M21">
            <v>1440</v>
          </cell>
          <cell r="N21">
            <v>146</v>
          </cell>
          <cell r="O21">
            <v>93</v>
          </cell>
          <cell r="P21">
            <v>9465</v>
          </cell>
          <cell r="Q21">
            <v>622</v>
          </cell>
          <cell r="R21">
            <v>192</v>
          </cell>
        </row>
        <row r="22">
          <cell r="A22">
            <v>101102</v>
          </cell>
          <cell r="D22">
            <v>8</v>
          </cell>
          <cell r="M22">
            <v>3704</v>
          </cell>
          <cell r="N22">
            <v>282</v>
          </cell>
          <cell r="O22">
            <v>40</v>
          </cell>
          <cell r="P22">
            <v>10905</v>
          </cell>
          <cell r="Q22">
            <v>768</v>
          </cell>
          <cell r="R22">
            <v>285</v>
          </cell>
        </row>
        <row r="23">
          <cell r="A23">
            <v>101102</v>
          </cell>
          <cell r="D23">
            <v>9</v>
          </cell>
          <cell r="M23">
            <v>7408</v>
          </cell>
          <cell r="N23">
            <v>94</v>
          </cell>
          <cell r="O23">
            <v>40</v>
          </cell>
          <cell r="P23">
            <v>14609</v>
          </cell>
          <cell r="Q23">
            <v>1050</v>
          </cell>
          <cell r="R23">
            <v>325</v>
          </cell>
        </row>
        <row r="24">
          <cell r="A24">
            <v>101102</v>
          </cell>
          <cell r="D24">
            <v>10</v>
          </cell>
          <cell r="M24">
            <v>4116</v>
          </cell>
          <cell r="N24">
            <v>105</v>
          </cell>
          <cell r="O24">
            <v>132</v>
          </cell>
          <cell r="P24">
            <v>22017</v>
          </cell>
          <cell r="Q24">
            <v>1144</v>
          </cell>
          <cell r="R24">
            <v>365</v>
          </cell>
        </row>
        <row r="25">
          <cell r="A25">
            <v>101102</v>
          </cell>
          <cell r="D25">
            <v>11</v>
          </cell>
          <cell r="M25">
            <v>4116</v>
          </cell>
          <cell r="N25">
            <v>105</v>
          </cell>
          <cell r="O25">
            <v>132</v>
          </cell>
          <cell r="P25">
            <v>26133</v>
          </cell>
          <cell r="Q25">
            <v>1249</v>
          </cell>
          <cell r="R25">
            <v>497</v>
          </cell>
        </row>
        <row r="26">
          <cell r="A26">
            <v>101103</v>
          </cell>
          <cell r="D26">
            <v>0</v>
          </cell>
          <cell r="M26">
            <v>412</v>
          </cell>
          <cell r="N26">
            <v>30</v>
          </cell>
          <cell r="O26">
            <v>4</v>
          </cell>
          <cell r="P26">
            <v>0</v>
          </cell>
          <cell r="Q26">
            <v>0</v>
          </cell>
          <cell r="R26">
            <v>0</v>
          </cell>
        </row>
        <row r="27">
          <cell r="A27">
            <v>101103</v>
          </cell>
          <cell r="D27">
            <v>1</v>
          </cell>
          <cell r="M27">
            <v>412</v>
          </cell>
          <cell r="N27">
            <v>20</v>
          </cell>
          <cell r="O27">
            <v>8</v>
          </cell>
          <cell r="P27">
            <v>412</v>
          </cell>
          <cell r="Q27">
            <v>30</v>
          </cell>
          <cell r="R27">
            <v>4</v>
          </cell>
        </row>
        <row r="28">
          <cell r="A28">
            <v>101103</v>
          </cell>
          <cell r="D28">
            <v>2</v>
          </cell>
          <cell r="M28">
            <v>1851</v>
          </cell>
          <cell r="N28">
            <v>31</v>
          </cell>
          <cell r="O28">
            <v>26</v>
          </cell>
          <cell r="P28">
            <v>824</v>
          </cell>
          <cell r="Q28">
            <v>50</v>
          </cell>
          <cell r="R28">
            <v>12</v>
          </cell>
        </row>
        <row r="29">
          <cell r="A29">
            <v>101103</v>
          </cell>
          <cell r="D29">
            <v>3</v>
          </cell>
          <cell r="M29">
            <v>1851</v>
          </cell>
          <cell r="N29">
            <v>31</v>
          </cell>
          <cell r="O29">
            <v>26</v>
          </cell>
          <cell r="P29">
            <v>2675</v>
          </cell>
          <cell r="Q29">
            <v>81</v>
          </cell>
          <cell r="R29">
            <v>38</v>
          </cell>
        </row>
        <row r="30">
          <cell r="A30">
            <v>101103</v>
          </cell>
          <cell r="D30">
            <v>4</v>
          </cell>
          <cell r="M30">
            <v>1029</v>
          </cell>
          <cell r="N30">
            <v>156</v>
          </cell>
          <cell r="O30">
            <v>44</v>
          </cell>
          <cell r="P30">
            <v>4526</v>
          </cell>
          <cell r="Q30">
            <v>112</v>
          </cell>
          <cell r="R30">
            <v>64</v>
          </cell>
        </row>
        <row r="31">
          <cell r="A31">
            <v>101103</v>
          </cell>
          <cell r="D31">
            <v>5</v>
          </cell>
          <cell r="M31">
            <v>2058</v>
          </cell>
          <cell r="N31">
            <v>156</v>
          </cell>
          <cell r="O31">
            <v>22</v>
          </cell>
          <cell r="P31">
            <v>5555</v>
          </cell>
          <cell r="Q31">
            <v>268</v>
          </cell>
          <cell r="R31">
            <v>108</v>
          </cell>
        </row>
        <row r="32">
          <cell r="A32">
            <v>101103</v>
          </cell>
          <cell r="D32">
            <v>6</v>
          </cell>
          <cell r="M32">
            <v>4320</v>
          </cell>
          <cell r="N32">
            <v>73</v>
          </cell>
          <cell r="O32">
            <v>62</v>
          </cell>
          <cell r="P32">
            <v>7613</v>
          </cell>
          <cell r="Q32">
            <v>424</v>
          </cell>
          <cell r="R32">
            <v>130</v>
          </cell>
        </row>
        <row r="33">
          <cell r="A33">
            <v>101103</v>
          </cell>
          <cell r="D33">
            <v>7</v>
          </cell>
          <cell r="M33">
            <v>1440</v>
          </cell>
          <cell r="N33">
            <v>146</v>
          </cell>
          <cell r="O33">
            <v>93</v>
          </cell>
          <cell r="P33">
            <v>11933</v>
          </cell>
          <cell r="Q33">
            <v>497</v>
          </cell>
          <cell r="R33">
            <v>192</v>
          </cell>
        </row>
        <row r="34">
          <cell r="A34">
            <v>101103</v>
          </cell>
          <cell r="D34">
            <v>8</v>
          </cell>
          <cell r="M34">
            <v>5556</v>
          </cell>
          <cell r="N34">
            <v>94</v>
          </cell>
          <cell r="O34">
            <v>80</v>
          </cell>
          <cell r="P34">
            <v>13373</v>
          </cell>
          <cell r="Q34">
            <v>643</v>
          </cell>
          <cell r="R34">
            <v>285</v>
          </cell>
        </row>
        <row r="35">
          <cell r="A35">
            <v>101103</v>
          </cell>
          <cell r="D35">
            <v>9</v>
          </cell>
          <cell r="M35">
            <v>3704</v>
          </cell>
          <cell r="N35">
            <v>188</v>
          </cell>
          <cell r="O35">
            <v>80</v>
          </cell>
          <cell r="P35">
            <v>18929</v>
          </cell>
          <cell r="Q35">
            <v>737</v>
          </cell>
          <cell r="R35">
            <v>365</v>
          </cell>
        </row>
        <row r="36">
          <cell r="A36">
            <v>101103</v>
          </cell>
          <cell r="D36">
            <v>10</v>
          </cell>
          <cell r="M36">
            <v>2058</v>
          </cell>
          <cell r="N36">
            <v>315</v>
          </cell>
          <cell r="O36">
            <v>88</v>
          </cell>
          <cell r="P36">
            <v>22633</v>
          </cell>
          <cell r="Q36">
            <v>925</v>
          </cell>
          <cell r="R36">
            <v>445</v>
          </cell>
        </row>
        <row r="37">
          <cell r="A37">
            <v>101103</v>
          </cell>
          <cell r="D37">
            <v>11</v>
          </cell>
          <cell r="M37">
            <v>4116</v>
          </cell>
          <cell r="N37">
            <v>315</v>
          </cell>
          <cell r="O37">
            <v>44</v>
          </cell>
          <cell r="P37">
            <v>24691</v>
          </cell>
          <cell r="Q37">
            <v>1240</v>
          </cell>
          <cell r="R37">
            <v>533</v>
          </cell>
        </row>
        <row r="38">
          <cell r="A38">
            <v>101104</v>
          </cell>
          <cell r="D38">
            <v>0</v>
          </cell>
          <cell r="M38">
            <v>618</v>
          </cell>
          <cell r="N38">
            <v>10</v>
          </cell>
          <cell r="O38">
            <v>8</v>
          </cell>
          <cell r="P38">
            <v>0</v>
          </cell>
          <cell r="Q38">
            <v>0</v>
          </cell>
          <cell r="R38">
            <v>0</v>
          </cell>
        </row>
        <row r="39">
          <cell r="A39">
            <v>101104</v>
          </cell>
          <cell r="D39">
            <v>1</v>
          </cell>
          <cell r="M39">
            <v>412</v>
          </cell>
          <cell r="N39">
            <v>20</v>
          </cell>
          <cell r="O39">
            <v>8</v>
          </cell>
          <cell r="P39">
            <v>618</v>
          </cell>
          <cell r="Q39">
            <v>10</v>
          </cell>
          <cell r="R39">
            <v>8</v>
          </cell>
        </row>
        <row r="40">
          <cell r="A40">
            <v>101104</v>
          </cell>
          <cell r="D40">
            <v>2</v>
          </cell>
          <cell r="M40">
            <v>1234</v>
          </cell>
          <cell r="N40">
            <v>93</v>
          </cell>
          <cell r="O40">
            <v>13</v>
          </cell>
          <cell r="P40">
            <v>1030</v>
          </cell>
          <cell r="Q40">
            <v>30</v>
          </cell>
          <cell r="R40">
            <v>16</v>
          </cell>
        </row>
        <row r="41">
          <cell r="A41">
            <v>101104</v>
          </cell>
          <cell r="D41">
            <v>3</v>
          </cell>
          <cell r="M41">
            <v>617</v>
          </cell>
          <cell r="N41">
            <v>62</v>
          </cell>
          <cell r="O41">
            <v>39</v>
          </cell>
          <cell r="P41">
            <v>2264</v>
          </cell>
          <cell r="Q41">
            <v>123</v>
          </cell>
          <cell r="R41">
            <v>29</v>
          </cell>
        </row>
        <row r="42">
          <cell r="A42">
            <v>101104</v>
          </cell>
          <cell r="D42">
            <v>4</v>
          </cell>
          <cell r="M42">
            <v>3087</v>
          </cell>
          <cell r="N42">
            <v>104</v>
          </cell>
          <cell r="O42">
            <v>22</v>
          </cell>
          <cell r="P42">
            <v>2881</v>
          </cell>
          <cell r="Q42">
            <v>185</v>
          </cell>
          <cell r="R42">
            <v>68</v>
          </cell>
        </row>
        <row r="43">
          <cell r="A43">
            <v>101104</v>
          </cell>
          <cell r="D43">
            <v>5</v>
          </cell>
          <cell r="M43">
            <v>2058</v>
          </cell>
          <cell r="N43">
            <v>104</v>
          </cell>
          <cell r="O43">
            <v>44</v>
          </cell>
          <cell r="P43">
            <v>5968</v>
          </cell>
          <cell r="Q43">
            <v>289</v>
          </cell>
          <cell r="R43">
            <v>90</v>
          </cell>
        </row>
        <row r="44">
          <cell r="A44">
            <v>101104</v>
          </cell>
          <cell r="D44">
            <v>6</v>
          </cell>
          <cell r="M44">
            <v>2880</v>
          </cell>
          <cell r="N44">
            <v>146</v>
          </cell>
          <cell r="O44">
            <v>62</v>
          </cell>
          <cell r="P44">
            <v>8026</v>
          </cell>
          <cell r="Q44">
            <v>393</v>
          </cell>
          <cell r="R44">
            <v>134</v>
          </cell>
        </row>
        <row r="45">
          <cell r="A45">
            <v>101104</v>
          </cell>
          <cell r="D45">
            <v>7</v>
          </cell>
          <cell r="M45">
            <v>2880</v>
          </cell>
          <cell r="N45">
            <v>146</v>
          </cell>
          <cell r="O45">
            <v>62</v>
          </cell>
          <cell r="P45">
            <v>10906</v>
          </cell>
          <cell r="Q45">
            <v>539</v>
          </cell>
          <cell r="R45">
            <v>196</v>
          </cell>
        </row>
        <row r="46">
          <cell r="A46">
            <v>101104</v>
          </cell>
          <cell r="D46">
            <v>8</v>
          </cell>
          <cell r="M46">
            <v>3704</v>
          </cell>
          <cell r="N46">
            <v>188</v>
          </cell>
          <cell r="O46">
            <v>80</v>
          </cell>
          <cell r="P46">
            <v>13786</v>
          </cell>
          <cell r="Q46">
            <v>685</v>
          </cell>
          <cell r="R46">
            <v>258</v>
          </cell>
        </row>
        <row r="47">
          <cell r="A47">
            <v>101104</v>
          </cell>
          <cell r="D47">
            <v>9</v>
          </cell>
          <cell r="M47">
            <v>5556</v>
          </cell>
          <cell r="N47">
            <v>188</v>
          </cell>
          <cell r="O47">
            <v>40</v>
          </cell>
          <cell r="P47">
            <v>17490</v>
          </cell>
          <cell r="Q47">
            <v>873</v>
          </cell>
          <cell r="R47">
            <v>338</v>
          </cell>
        </row>
        <row r="48">
          <cell r="A48">
            <v>101104</v>
          </cell>
          <cell r="D48">
            <v>10</v>
          </cell>
          <cell r="M48">
            <v>6174</v>
          </cell>
          <cell r="N48">
            <v>210</v>
          </cell>
          <cell r="O48">
            <v>44</v>
          </cell>
          <cell r="P48">
            <v>23046</v>
          </cell>
          <cell r="Q48">
            <v>1061</v>
          </cell>
          <cell r="R48">
            <v>378</v>
          </cell>
        </row>
        <row r="49">
          <cell r="A49">
            <v>101104</v>
          </cell>
          <cell r="D49">
            <v>11</v>
          </cell>
          <cell r="M49">
            <v>4116</v>
          </cell>
          <cell r="N49">
            <v>0</v>
          </cell>
          <cell r="O49">
            <v>176</v>
          </cell>
          <cell r="P49">
            <v>29220</v>
          </cell>
          <cell r="Q49">
            <v>1271</v>
          </cell>
          <cell r="R49">
            <v>422</v>
          </cell>
        </row>
        <row r="50">
          <cell r="A50">
            <v>101105</v>
          </cell>
          <cell r="D50">
            <v>0</v>
          </cell>
          <cell r="M50">
            <v>412</v>
          </cell>
          <cell r="N50">
            <v>10</v>
          </cell>
          <cell r="O50">
            <v>12</v>
          </cell>
          <cell r="P50">
            <v>0</v>
          </cell>
          <cell r="Q50">
            <v>0</v>
          </cell>
          <cell r="R50">
            <v>0</v>
          </cell>
        </row>
        <row r="51">
          <cell r="A51">
            <v>101105</v>
          </cell>
          <cell r="D51">
            <v>1</v>
          </cell>
          <cell r="M51">
            <v>412</v>
          </cell>
          <cell r="N51">
            <v>20</v>
          </cell>
          <cell r="O51">
            <v>8</v>
          </cell>
          <cell r="P51">
            <v>412</v>
          </cell>
          <cell r="Q51">
            <v>10</v>
          </cell>
          <cell r="R51">
            <v>12</v>
          </cell>
        </row>
        <row r="52">
          <cell r="A52">
            <v>101105</v>
          </cell>
          <cell r="D52">
            <v>2</v>
          </cell>
          <cell r="M52">
            <v>617</v>
          </cell>
          <cell r="N52">
            <v>93</v>
          </cell>
          <cell r="O52">
            <v>26</v>
          </cell>
          <cell r="P52">
            <v>824</v>
          </cell>
          <cell r="Q52">
            <v>30</v>
          </cell>
          <cell r="R52">
            <v>20</v>
          </cell>
        </row>
        <row r="53">
          <cell r="A53">
            <v>101105</v>
          </cell>
          <cell r="D53">
            <v>3</v>
          </cell>
          <cell r="M53">
            <v>1851</v>
          </cell>
          <cell r="N53">
            <v>31</v>
          </cell>
          <cell r="O53">
            <v>26</v>
          </cell>
          <cell r="P53">
            <v>1441</v>
          </cell>
          <cell r="Q53">
            <v>123</v>
          </cell>
          <cell r="R53">
            <v>46</v>
          </cell>
        </row>
        <row r="54">
          <cell r="A54">
            <v>101105</v>
          </cell>
          <cell r="D54">
            <v>4</v>
          </cell>
          <cell r="M54">
            <v>2058</v>
          </cell>
          <cell r="N54">
            <v>52</v>
          </cell>
          <cell r="O54">
            <v>66</v>
          </cell>
          <cell r="P54">
            <v>3292</v>
          </cell>
          <cell r="Q54">
            <v>154</v>
          </cell>
          <cell r="R54">
            <v>72</v>
          </cell>
        </row>
        <row r="55">
          <cell r="A55">
            <v>101105</v>
          </cell>
          <cell r="D55">
            <v>5</v>
          </cell>
          <cell r="M55">
            <v>2058</v>
          </cell>
          <cell r="N55">
            <v>104</v>
          </cell>
          <cell r="O55">
            <v>44</v>
          </cell>
          <cell r="P55">
            <v>5350</v>
          </cell>
          <cell r="Q55">
            <v>206</v>
          </cell>
          <cell r="R55">
            <v>138</v>
          </cell>
        </row>
        <row r="56">
          <cell r="A56">
            <v>101105</v>
          </cell>
          <cell r="D56">
            <v>6</v>
          </cell>
          <cell r="M56">
            <v>1440</v>
          </cell>
          <cell r="N56">
            <v>219</v>
          </cell>
          <cell r="O56">
            <v>62</v>
          </cell>
          <cell r="P56">
            <v>7408</v>
          </cell>
          <cell r="Q56">
            <v>310</v>
          </cell>
          <cell r="R56">
            <v>182</v>
          </cell>
        </row>
        <row r="57">
          <cell r="A57">
            <v>101105</v>
          </cell>
          <cell r="D57">
            <v>7</v>
          </cell>
          <cell r="M57">
            <v>1440</v>
          </cell>
          <cell r="N57">
            <v>146</v>
          </cell>
          <cell r="O57">
            <v>93</v>
          </cell>
          <cell r="P57">
            <v>8848</v>
          </cell>
          <cell r="Q57">
            <v>529</v>
          </cell>
          <cell r="R57">
            <v>244</v>
          </cell>
        </row>
        <row r="58">
          <cell r="A58">
            <v>101105</v>
          </cell>
          <cell r="D58">
            <v>8</v>
          </cell>
          <cell r="M58">
            <v>3704</v>
          </cell>
          <cell r="N58">
            <v>188</v>
          </cell>
          <cell r="O58">
            <v>80</v>
          </cell>
          <cell r="P58">
            <v>10288</v>
          </cell>
          <cell r="Q58">
            <v>675</v>
          </cell>
          <cell r="R58">
            <v>337</v>
          </cell>
        </row>
        <row r="59">
          <cell r="A59">
            <v>101105</v>
          </cell>
          <cell r="D59">
            <v>9</v>
          </cell>
          <cell r="M59">
            <v>5556</v>
          </cell>
          <cell r="N59">
            <v>94</v>
          </cell>
          <cell r="O59">
            <v>80</v>
          </cell>
          <cell r="P59">
            <v>13992</v>
          </cell>
          <cell r="Q59">
            <v>863</v>
          </cell>
          <cell r="R59">
            <v>417</v>
          </cell>
        </row>
        <row r="60">
          <cell r="A60">
            <v>101105</v>
          </cell>
          <cell r="D60">
            <v>10</v>
          </cell>
          <cell r="M60">
            <v>4116</v>
          </cell>
          <cell r="N60">
            <v>105</v>
          </cell>
          <cell r="O60">
            <v>132</v>
          </cell>
          <cell r="P60">
            <v>19548</v>
          </cell>
          <cell r="Q60">
            <v>957</v>
          </cell>
          <cell r="R60">
            <v>497</v>
          </cell>
        </row>
        <row r="61">
          <cell r="A61">
            <v>101105</v>
          </cell>
          <cell r="D61">
            <v>11</v>
          </cell>
          <cell r="M61">
            <v>4116</v>
          </cell>
          <cell r="N61">
            <v>0</v>
          </cell>
          <cell r="O61">
            <v>176</v>
          </cell>
          <cell r="P61">
            <v>23664</v>
          </cell>
          <cell r="Q61">
            <v>1062</v>
          </cell>
          <cell r="R61">
            <v>629</v>
          </cell>
        </row>
        <row r="62">
          <cell r="A62">
            <v>101106</v>
          </cell>
          <cell r="D62">
            <v>0</v>
          </cell>
          <cell r="M62">
            <v>206</v>
          </cell>
          <cell r="N62">
            <v>30</v>
          </cell>
          <cell r="O62">
            <v>8</v>
          </cell>
          <cell r="P62">
            <v>0</v>
          </cell>
          <cell r="Q62">
            <v>0</v>
          </cell>
          <cell r="R62">
            <v>0</v>
          </cell>
        </row>
        <row r="63">
          <cell r="A63">
            <v>101106</v>
          </cell>
          <cell r="D63">
            <v>1</v>
          </cell>
          <cell r="M63">
            <v>618</v>
          </cell>
          <cell r="N63">
            <v>10</v>
          </cell>
          <cell r="O63">
            <v>8</v>
          </cell>
          <cell r="P63">
            <v>206</v>
          </cell>
          <cell r="Q63">
            <v>30</v>
          </cell>
          <cell r="R63">
            <v>8</v>
          </cell>
        </row>
        <row r="64">
          <cell r="A64">
            <v>101106</v>
          </cell>
          <cell r="D64">
            <v>2</v>
          </cell>
          <cell r="M64">
            <v>1234</v>
          </cell>
          <cell r="N64">
            <v>62</v>
          </cell>
          <cell r="O64">
            <v>26</v>
          </cell>
          <cell r="P64">
            <v>824</v>
          </cell>
          <cell r="Q64">
            <v>40</v>
          </cell>
          <cell r="R64">
            <v>16</v>
          </cell>
        </row>
        <row r="65">
          <cell r="A65">
            <v>101106</v>
          </cell>
          <cell r="D65">
            <v>3</v>
          </cell>
          <cell r="M65">
            <v>1851</v>
          </cell>
          <cell r="N65">
            <v>62</v>
          </cell>
          <cell r="O65">
            <v>13</v>
          </cell>
          <cell r="P65">
            <v>2058</v>
          </cell>
          <cell r="Q65">
            <v>102</v>
          </cell>
          <cell r="R65">
            <v>42</v>
          </cell>
        </row>
        <row r="66">
          <cell r="A66">
            <v>101106</v>
          </cell>
          <cell r="D66">
            <v>4</v>
          </cell>
          <cell r="M66">
            <v>3087</v>
          </cell>
          <cell r="N66">
            <v>52</v>
          </cell>
          <cell r="O66">
            <v>44</v>
          </cell>
          <cell r="P66">
            <v>3909</v>
          </cell>
          <cell r="Q66">
            <v>164</v>
          </cell>
          <cell r="R66">
            <v>55</v>
          </cell>
        </row>
        <row r="67">
          <cell r="A67">
            <v>101106</v>
          </cell>
          <cell r="D67">
            <v>5</v>
          </cell>
          <cell r="M67">
            <v>1029</v>
          </cell>
          <cell r="N67">
            <v>156</v>
          </cell>
          <cell r="O67">
            <v>44</v>
          </cell>
          <cell r="P67">
            <v>6996</v>
          </cell>
          <cell r="Q67">
            <v>216</v>
          </cell>
          <cell r="R67">
            <v>99</v>
          </cell>
        </row>
        <row r="68">
          <cell r="A68">
            <v>101106</v>
          </cell>
          <cell r="D68">
            <v>6</v>
          </cell>
          <cell r="M68">
            <v>2880</v>
          </cell>
          <cell r="N68">
            <v>146</v>
          </cell>
          <cell r="O68">
            <v>62</v>
          </cell>
          <cell r="P68">
            <v>8025</v>
          </cell>
          <cell r="Q68">
            <v>372</v>
          </cell>
          <cell r="R68">
            <v>143</v>
          </cell>
        </row>
        <row r="69">
          <cell r="A69">
            <v>101106</v>
          </cell>
          <cell r="D69">
            <v>7</v>
          </cell>
          <cell r="M69">
            <v>1440</v>
          </cell>
          <cell r="N69">
            <v>219</v>
          </cell>
          <cell r="O69">
            <v>62</v>
          </cell>
          <cell r="P69">
            <v>10905</v>
          </cell>
          <cell r="Q69">
            <v>518</v>
          </cell>
          <cell r="R69">
            <v>205</v>
          </cell>
        </row>
        <row r="70">
          <cell r="A70">
            <v>101106</v>
          </cell>
          <cell r="D70">
            <v>8</v>
          </cell>
          <cell r="M70">
            <v>3704</v>
          </cell>
          <cell r="N70">
            <v>188</v>
          </cell>
          <cell r="O70">
            <v>80</v>
          </cell>
          <cell r="P70">
            <v>12345</v>
          </cell>
          <cell r="Q70">
            <v>737</v>
          </cell>
          <cell r="R70">
            <v>267</v>
          </cell>
        </row>
        <row r="71">
          <cell r="A71">
            <v>101106</v>
          </cell>
          <cell r="D71">
            <v>9</v>
          </cell>
          <cell r="M71">
            <v>3704</v>
          </cell>
          <cell r="N71">
            <v>188</v>
          </cell>
          <cell r="O71">
            <v>80</v>
          </cell>
          <cell r="P71">
            <v>16049</v>
          </cell>
          <cell r="Q71">
            <v>925</v>
          </cell>
          <cell r="R71">
            <v>347</v>
          </cell>
        </row>
        <row r="72">
          <cell r="A72">
            <v>101106</v>
          </cell>
          <cell r="D72">
            <v>10</v>
          </cell>
          <cell r="M72">
            <v>2058</v>
          </cell>
          <cell r="N72">
            <v>210</v>
          </cell>
          <cell r="O72">
            <v>132</v>
          </cell>
          <cell r="P72">
            <v>19753</v>
          </cell>
          <cell r="Q72">
            <v>1113</v>
          </cell>
          <cell r="R72">
            <v>427</v>
          </cell>
        </row>
        <row r="73">
          <cell r="A73">
            <v>101106</v>
          </cell>
          <cell r="D73">
            <v>11</v>
          </cell>
          <cell r="M73">
            <v>4116</v>
          </cell>
          <cell r="N73">
            <v>210</v>
          </cell>
          <cell r="O73">
            <v>88</v>
          </cell>
          <cell r="P73">
            <v>21811</v>
          </cell>
          <cell r="Q73">
            <v>1323</v>
          </cell>
          <cell r="R73">
            <v>559</v>
          </cell>
        </row>
        <row r="74">
          <cell r="A74">
            <v>101107</v>
          </cell>
          <cell r="D74">
            <v>0</v>
          </cell>
          <cell r="M74">
            <v>412</v>
          </cell>
          <cell r="N74">
            <v>20</v>
          </cell>
          <cell r="O74">
            <v>8</v>
          </cell>
          <cell r="P74">
            <v>0</v>
          </cell>
          <cell r="Q74">
            <v>0</v>
          </cell>
          <cell r="R74">
            <v>0</v>
          </cell>
        </row>
        <row r="75">
          <cell r="A75">
            <v>101107</v>
          </cell>
          <cell r="D75">
            <v>1</v>
          </cell>
          <cell r="M75">
            <v>412</v>
          </cell>
          <cell r="N75">
            <v>30</v>
          </cell>
          <cell r="O75">
            <v>4</v>
          </cell>
          <cell r="P75">
            <v>412</v>
          </cell>
          <cell r="Q75">
            <v>20</v>
          </cell>
          <cell r="R75">
            <v>8</v>
          </cell>
        </row>
        <row r="76">
          <cell r="A76">
            <v>101107</v>
          </cell>
          <cell r="D76">
            <v>2</v>
          </cell>
          <cell r="M76">
            <v>1234</v>
          </cell>
          <cell r="N76">
            <v>62</v>
          </cell>
          <cell r="O76">
            <v>26</v>
          </cell>
          <cell r="P76">
            <v>824</v>
          </cell>
          <cell r="Q76">
            <v>50</v>
          </cell>
          <cell r="R76">
            <v>12</v>
          </cell>
        </row>
        <row r="77">
          <cell r="A77">
            <v>101107</v>
          </cell>
          <cell r="D77">
            <v>3</v>
          </cell>
          <cell r="M77">
            <v>2468</v>
          </cell>
          <cell r="N77">
            <v>31</v>
          </cell>
          <cell r="O77">
            <v>13</v>
          </cell>
          <cell r="P77">
            <v>2058</v>
          </cell>
          <cell r="Q77">
            <v>112</v>
          </cell>
          <cell r="R77">
            <v>38</v>
          </cell>
        </row>
        <row r="78">
          <cell r="A78">
            <v>101107</v>
          </cell>
          <cell r="D78">
            <v>4</v>
          </cell>
          <cell r="M78">
            <v>3087</v>
          </cell>
          <cell r="N78">
            <v>52</v>
          </cell>
          <cell r="O78">
            <v>44</v>
          </cell>
          <cell r="P78">
            <v>4526</v>
          </cell>
          <cell r="Q78">
            <v>143</v>
          </cell>
          <cell r="R78">
            <v>51</v>
          </cell>
        </row>
        <row r="79">
          <cell r="A79">
            <v>101107</v>
          </cell>
          <cell r="D79">
            <v>5</v>
          </cell>
          <cell r="M79">
            <v>1029</v>
          </cell>
          <cell r="N79">
            <v>208</v>
          </cell>
          <cell r="O79">
            <v>22</v>
          </cell>
          <cell r="P79">
            <v>7613</v>
          </cell>
          <cell r="Q79">
            <v>195</v>
          </cell>
          <cell r="R79">
            <v>95</v>
          </cell>
        </row>
        <row r="80">
          <cell r="A80">
            <v>101107</v>
          </cell>
          <cell r="D80">
            <v>6</v>
          </cell>
          <cell r="M80">
            <v>2880</v>
          </cell>
          <cell r="N80">
            <v>146</v>
          </cell>
          <cell r="O80">
            <v>62</v>
          </cell>
          <cell r="P80">
            <v>8642</v>
          </cell>
          <cell r="Q80">
            <v>403</v>
          </cell>
          <cell r="R80">
            <v>117</v>
          </cell>
        </row>
        <row r="81">
          <cell r="A81">
            <v>101107</v>
          </cell>
          <cell r="D81">
            <v>7</v>
          </cell>
          <cell r="M81">
            <v>1440</v>
          </cell>
          <cell r="N81">
            <v>73</v>
          </cell>
          <cell r="O81">
            <v>124</v>
          </cell>
          <cell r="P81">
            <v>11522</v>
          </cell>
          <cell r="Q81">
            <v>549</v>
          </cell>
          <cell r="R81">
            <v>179</v>
          </cell>
        </row>
        <row r="82">
          <cell r="A82">
            <v>101107</v>
          </cell>
          <cell r="D82">
            <v>8</v>
          </cell>
          <cell r="M82">
            <v>5556</v>
          </cell>
          <cell r="N82">
            <v>188</v>
          </cell>
          <cell r="O82">
            <v>40</v>
          </cell>
          <cell r="P82">
            <v>12962</v>
          </cell>
          <cell r="Q82">
            <v>622</v>
          </cell>
          <cell r="R82">
            <v>303</v>
          </cell>
        </row>
        <row r="83">
          <cell r="A83">
            <v>101107</v>
          </cell>
          <cell r="D83">
            <v>9</v>
          </cell>
          <cell r="M83">
            <v>5556</v>
          </cell>
          <cell r="N83">
            <v>188</v>
          </cell>
          <cell r="O83">
            <v>40</v>
          </cell>
          <cell r="P83">
            <v>18518</v>
          </cell>
          <cell r="Q83">
            <v>810</v>
          </cell>
          <cell r="R83">
            <v>343</v>
          </cell>
        </row>
        <row r="84">
          <cell r="A84">
            <v>101107</v>
          </cell>
          <cell r="D84">
            <v>10</v>
          </cell>
          <cell r="M84">
            <v>4116</v>
          </cell>
          <cell r="N84">
            <v>210</v>
          </cell>
          <cell r="O84">
            <v>88</v>
          </cell>
          <cell r="P84">
            <v>24074</v>
          </cell>
          <cell r="Q84">
            <v>998</v>
          </cell>
          <cell r="R84">
            <v>383</v>
          </cell>
        </row>
        <row r="85">
          <cell r="A85">
            <v>101107</v>
          </cell>
          <cell r="D85">
            <v>11</v>
          </cell>
          <cell r="M85">
            <v>2058</v>
          </cell>
          <cell r="N85">
            <v>105</v>
          </cell>
          <cell r="O85">
            <v>176</v>
          </cell>
          <cell r="P85">
            <v>28190</v>
          </cell>
          <cell r="Q85">
            <v>1208</v>
          </cell>
          <cell r="R85">
            <v>471</v>
          </cell>
        </row>
        <row r="86">
          <cell r="A86">
            <v>101108</v>
          </cell>
          <cell r="D86">
            <v>0</v>
          </cell>
          <cell r="M86">
            <v>412</v>
          </cell>
          <cell r="N86">
            <v>10</v>
          </cell>
          <cell r="O86">
            <v>12</v>
          </cell>
          <cell r="P86">
            <v>0</v>
          </cell>
          <cell r="Q86">
            <v>0</v>
          </cell>
          <cell r="R86">
            <v>0</v>
          </cell>
        </row>
        <row r="87">
          <cell r="A87">
            <v>101108</v>
          </cell>
          <cell r="D87">
            <v>1</v>
          </cell>
          <cell r="M87">
            <v>618</v>
          </cell>
          <cell r="N87">
            <v>10</v>
          </cell>
          <cell r="O87">
            <v>8</v>
          </cell>
          <cell r="P87">
            <v>412</v>
          </cell>
          <cell r="Q87">
            <v>10</v>
          </cell>
          <cell r="R87">
            <v>12</v>
          </cell>
        </row>
        <row r="88">
          <cell r="A88">
            <v>101108</v>
          </cell>
          <cell r="D88">
            <v>2</v>
          </cell>
          <cell r="M88">
            <v>1234</v>
          </cell>
          <cell r="N88">
            <v>93</v>
          </cell>
          <cell r="O88">
            <v>13</v>
          </cell>
          <cell r="P88">
            <v>1030</v>
          </cell>
          <cell r="Q88">
            <v>20</v>
          </cell>
          <cell r="R88">
            <v>20</v>
          </cell>
        </row>
        <row r="89">
          <cell r="A89">
            <v>101108</v>
          </cell>
          <cell r="D89">
            <v>3</v>
          </cell>
          <cell r="M89">
            <v>617</v>
          </cell>
          <cell r="N89">
            <v>62</v>
          </cell>
          <cell r="O89">
            <v>39</v>
          </cell>
          <cell r="P89">
            <v>2264</v>
          </cell>
          <cell r="Q89">
            <v>113</v>
          </cell>
          <cell r="R89">
            <v>33</v>
          </cell>
        </row>
        <row r="90">
          <cell r="A90">
            <v>101108</v>
          </cell>
          <cell r="D90">
            <v>4</v>
          </cell>
          <cell r="M90">
            <v>1029</v>
          </cell>
          <cell r="N90">
            <v>156</v>
          </cell>
          <cell r="O90">
            <v>44</v>
          </cell>
          <cell r="P90">
            <v>2881</v>
          </cell>
          <cell r="Q90">
            <v>175</v>
          </cell>
          <cell r="R90">
            <v>72</v>
          </cell>
        </row>
        <row r="91">
          <cell r="A91">
            <v>101108</v>
          </cell>
          <cell r="D91">
            <v>5</v>
          </cell>
          <cell r="M91">
            <v>2058</v>
          </cell>
          <cell r="N91">
            <v>104</v>
          </cell>
          <cell r="O91">
            <v>44</v>
          </cell>
          <cell r="P91">
            <v>3910</v>
          </cell>
          <cell r="Q91">
            <v>331</v>
          </cell>
          <cell r="R91">
            <v>116</v>
          </cell>
        </row>
        <row r="92">
          <cell r="A92">
            <v>101108</v>
          </cell>
          <cell r="D92">
            <v>6</v>
          </cell>
          <cell r="M92">
            <v>4320</v>
          </cell>
          <cell r="N92">
            <v>73</v>
          </cell>
          <cell r="O92">
            <v>62</v>
          </cell>
          <cell r="P92">
            <v>5968</v>
          </cell>
          <cell r="Q92">
            <v>435</v>
          </cell>
          <cell r="R92">
            <v>160</v>
          </cell>
        </row>
        <row r="93">
          <cell r="A93">
            <v>101108</v>
          </cell>
          <cell r="D93">
            <v>7</v>
          </cell>
          <cell r="M93">
            <v>2880</v>
          </cell>
          <cell r="N93">
            <v>146</v>
          </cell>
          <cell r="O93">
            <v>62</v>
          </cell>
          <cell r="P93">
            <v>10288</v>
          </cell>
          <cell r="Q93">
            <v>508</v>
          </cell>
          <cell r="R93">
            <v>222</v>
          </cell>
        </row>
        <row r="94">
          <cell r="A94">
            <v>101108</v>
          </cell>
          <cell r="D94">
            <v>8</v>
          </cell>
          <cell r="M94">
            <v>3704</v>
          </cell>
          <cell r="N94">
            <v>94</v>
          </cell>
          <cell r="O94">
            <v>120</v>
          </cell>
          <cell r="P94">
            <v>13168</v>
          </cell>
          <cell r="Q94">
            <v>654</v>
          </cell>
          <cell r="R94">
            <v>284</v>
          </cell>
        </row>
        <row r="95">
          <cell r="A95">
            <v>101108</v>
          </cell>
          <cell r="D95">
            <v>9</v>
          </cell>
          <cell r="M95">
            <v>3704</v>
          </cell>
          <cell r="N95">
            <v>282</v>
          </cell>
          <cell r="O95">
            <v>40</v>
          </cell>
          <cell r="P95">
            <v>16872</v>
          </cell>
          <cell r="Q95">
            <v>748</v>
          </cell>
          <cell r="R95">
            <v>404</v>
          </cell>
        </row>
        <row r="96">
          <cell r="A96">
            <v>101108</v>
          </cell>
          <cell r="D96">
            <v>10</v>
          </cell>
          <cell r="M96">
            <v>4116</v>
          </cell>
          <cell r="N96">
            <v>210</v>
          </cell>
          <cell r="O96">
            <v>88</v>
          </cell>
          <cell r="P96">
            <v>20576</v>
          </cell>
          <cell r="Q96">
            <v>1030</v>
          </cell>
          <cell r="R96">
            <v>444</v>
          </cell>
        </row>
        <row r="97">
          <cell r="A97">
            <v>101108</v>
          </cell>
          <cell r="D97">
            <v>11</v>
          </cell>
          <cell r="M97">
            <v>6174</v>
          </cell>
          <cell r="N97">
            <v>210</v>
          </cell>
          <cell r="O97">
            <v>44</v>
          </cell>
          <cell r="P97">
            <v>24692</v>
          </cell>
          <cell r="Q97">
            <v>1240</v>
          </cell>
          <cell r="R97">
            <v>532</v>
          </cell>
        </row>
        <row r="98">
          <cell r="A98">
            <v>101109</v>
          </cell>
          <cell r="D98">
            <v>0</v>
          </cell>
          <cell r="M98">
            <v>412</v>
          </cell>
          <cell r="N98">
            <v>30</v>
          </cell>
          <cell r="O98">
            <v>4</v>
          </cell>
          <cell r="P98">
            <v>0</v>
          </cell>
          <cell r="Q98">
            <v>0</v>
          </cell>
          <cell r="R98">
            <v>0</v>
          </cell>
        </row>
        <row r="99">
          <cell r="A99">
            <v>101109</v>
          </cell>
          <cell r="D99">
            <v>1</v>
          </cell>
          <cell r="M99">
            <v>412</v>
          </cell>
          <cell r="N99">
            <v>20</v>
          </cell>
          <cell r="O99">
            <v>8</v>
          </cell>
          <cell r="P99">
            <v>412</v>
          </cell>
          <cell r="Q99">
            <v>30</v>
          </cell>
          <cell r="R99">
            <v>4</v>
          </cell>
        </row>
        <row r="100">
          <cell r="A100">
            <v>101109</v>
          </cell>
          <cell r="D100">
            <v>2</v>
          </cell>
          <cell r="M100">
            <v>1851</v>
          </cell>
          <cell r="N100">
            <v>62</v>
          </cell>
          <cell r="O100">
            <v>13</v>
          </cell>
          <cell r="P100">
            <v>824</v>
          </cell>
          <cell r="Q100">
            <v>50</v>
          </cell>
          <cell r="R100">
            <v>12</v>
          </cell>
        </row>
        <row r="101">
          <cell r="A101">
            <v>101109</v>
          </cell>
          <cell r="D101">
            <v>3</v>
          </cell>
          <cell r="M101">
            <v>1851</v>
          </cell>
          <cell r="N101">
            <v>31</v>
          </cell>
          <cell r="O101">
            <v>26</v>
          </cell>
          <cell r="P101">
            <v>2675</v>
          </cell>
          <cell r="Q101">
            <v>112</v>
          </cell>
          <cell r="R101">
            <v>25</v>
          </cell>
        </row>
        <row r="102">
          <cell r="A102">
            <v>101109</v>
          </cell>
          <cell r="D102">
            <v>4</v>
          </cell>
          <cell r="M102">
            <v>2058</v>
          </cell>
          <cell r="N102">
            <v>156</v>
          </cell>
          <cell r="O102">
            <v>22</v>
          </cell>
          <cell r="P102">
            <v>4526</v>
          </cell>
          <cell r="Q102">
            <v>143</v>
          </cell>
          <cell r="R102">
            <v>51</v>
          </cell>
        </row>
        <row r="103">
          <cell r="A103">
            <v>101109</v>
          </cell>
          <cell r="D103">
            <v>5</v>
          </cell>
          <cell r="M103">
            <v>2058</v>
          </cell>
          <cell r="N103">
            <v>104</v>
          </cell>
          <cell r="O103">
            <v>44</v>
          </cell>
          <cell r="P103">
            <v>6584</v>
          </cell>
          <cell r="Q103">
            <v>299</v>
          </cell>
          <cell r="R103">
            <v>73</v>
          </cell>
        </row>
        <row r="104">
          <cell r="A104">
            <v>101109</v>
          </cell>
          <cell r="D104">
            <v>6</v>
          </cell>
          <cell r="M104">
            <v>2880</v>
          </cell>
          <cell r="N104">
            <v>146</v>
          </cell>
          <cell r="O104">
            <v>62</v>
          </cell>
          <cell r="P104">
            <v>8642</v>
          </cell>
          <cell r="Q104">
            <v>403</v>
          </cell>
          <cell r="R104">
            <v>117</v>
          </cell>
        </row>
        <row r="105">
          <cell r="A105">
            <v>101109</v>
          </cell>
          <cell r="D105">
            <v>7</v>
          </cell>
          <cell r="M105">
            <v>1440</v>
          </cell>
          <cell r="N105">
            <v>219</v>
          </cell>
          <cell r="O105">
            <v>62</v>
          </cell>
          <cell r="P105">
            <v>11522</v>
          </cell>
          <cell r="Q105">
            <v>549</v>
          </cell>
          <cell r="R105">
            <v>179</v>
          </cell>
        </row>
        <row r="106">
          <cell r="A106">
            <v>101109</v>
          </cell>
          <cell r="D106">
            <v>8</v>
          </cell>
          <cell r="M106">
            <v>3704</v>
          </cell>
          <cell r="N106">
            <v>94</v>
          </cell>
          <cell r="O106">
            <v>120</v>
          </cell>
          <cell r="P106">
            <v>12962</v>
          </cell>
          <cell r="Q106">
            <v>768</v>
          </cell>
          <cell r="R106">
            <v>241</v>
          </cell>
        </row>
        <row r="107">
          <cell r="A107">
            <v>101109</v>
          </cell>
          <cell r="D107">
            <v>9</v>
          </cell>
          <cell r="M107">
            <v>3704</v>
          </cell>
          <cell r="N107">
            <v>94</v>
          </cell>
          <cell r="O107">
            <v>120</v>
          </cell>
          <cell r="P107">
            <v>16666</v>
          </cell>
          <cell r="Q107">
            <v>862</v>
          </cell>
          <cell r="R107">
            <v>361</v>
          </cell>
        </row>
        <row r="108">
          <cell r="A108">
            <v>101109</v>
          </cell>
          <cell r="D108">
            <v>10</v>
          </cell>
          <cell r="M108">
            <v>0</v>
          </cell>
          <cell r="N108">
            <v>210</v>
          </cell>
          <cell r="O108">
            <v>176</v>
          </cell>
          <cell r="P108">
            <v>20370</v>
          </cell>
          <cell r="Q108">
            <v>956</v>
          </cell>
          <cell r="R108">
            <v>481</v>
          </cell>
        </row>
        <row r="109">
          <cell r="A109">
            <v>101109</v>
          </cell>
          <cell r="D109">
            <v>11</v>
          </cell>
          <cell r="M109">
            <v>2058</v>
          </cell>
          <cell r="N109">
            <v>105</v>
          </cell>
          <cell r="O109">
            <v>176</v>
          </cell>
          <cell r="P109">
            <v>20370</v>
          </cell>
          <cell r="Q109">
            <v>1166</v>
          </cell>
          <cell r="R109">
            <v>657</v>
          </cell>
        </row>
        <row r="110">
          <cell r="A110">
            <v>101110</v>
          </cell>
          <cell r="D110">
            <v>0</v>
          </cell>
          <cell r="M110">
            <v>618</v>
          </cell>
          <cell r="N110">
            <v>10</v>
          </cell>
          <cell r="O110">
            <v>8</v>
          </cell>
          <cell r="P110">
            <v>0</v>
          </cell>
          <cell r="Q110">
            <v>0</v>
          </cell>
          <cell r="R110">
            <v>0</v>
          </cell>
        </row>
        <row r="111">
          <cell r="A111">
            <v>101110</v>
          </cell>
          <cell r="D111">
            <v>1</v>
          </cell>
          <cell r="M111">
            <v>618</v>
          </cell>
          <cell r="N111">
            <v>20</v>
          </cell>
          <cell r="O111">
            <v>4</v>
          </cell>
          <cell r="P111">
            <v>618</v>
          </cell>
          <cell r="Q111">
            <v>10</v>
          </cell>
          <cell r="R111">
            <v>8</v>
          </cell>
        </row>
        <row r="112">
          <cell r="A112">
            <v>101110</v>
          </cell>
          <cell r="D112">
            <v>2</v>
          </cell>
          <cell r="M112">
            <v>617</v>
          </cell>
          <cell r="N112">
            <v>93</v>
          </cell>
          <cell r="O112">
            <v>26</v>
          </cell>
          <cell r="P112">
            <v>1236</v>
          </cell>
          <cell r="Q112">
            <v>30</v>
          </cell>
          <cell r="R112">
            <v>12</v>
          </cell>
        </row>
        <row r="113">
          <cell r="A113">
            <v>101110</v>
          </cell>
          <cell r="D113">
            <v>3</v>
          </cell>
          <cell r="M113">
            <v>1234</v>
          </cell>
          <cell r="N113">
            <v>31</v>
          </cell>
          <cell r="O113">
            <v>39</v>
          </cell>
          <cell r="P113">
            <v>1853</v>
          </cell>
          <cell r="Q113">
            <v>123</v>
          </cell>
          <cell r="R113">
            <v>38</v>
          </cell>
        </row>
        <row r="114">
          <cell r="A114">
            <v>101110</v>
          </cell>
          <cell r="D114">
            <v>4</v>
          </cell>
          <cell r="M114">
            <v>2058</v>
          </cell>
          <cell r="N114">
            <v>104</v>
          </cell>
          <cell r="O114">
            <v>44</v>
          </cell>
          <cell r="P114">
            <v>3087</v>
          </cell>
          <cell r="Q114">
            <v>154</v>
          </cell>
          <cell r="R114">
            <v>77</v>
          </cell>
        </row>
        <row r="115">
          <cell r="A115">
            <v>101110</v>
          </cell>
          <cell r="D115">
            <v>5</v>
          </cell>
          <cell r="M115">
            <v>2058</v>
          </cell>
          <cell r="N115">
            <v>156</v>
          </cell>
          <cell r="O115">
            <v>22</v>
          </cell>
          <cell r="P115">
            <v>5145</v>
          </cell>
          <cell r="Q115">
            <v>258</v>
          </cell>
          <cell r="R115">
            <v>121</v>
          </cell>
        </row>
        <row r="116">
          <cell r="A116">
            <v>101110</v>
          </cell>
          <cell r="D116">
            <v>6</v>
          </cell>
          <cell r="M116">
            <v>2880</v>
          </cell>
          <cell r="N116">
            <v>73</v>
          </cell>
          <cell r="O116">
            <v>93</v>
          </cell>
          <cell r="P116">
            <v>7203</v>
          </cell>
          <cell r="Q116">
            <v>414</v>
          </cell>
          <cell r="R116">
            <v>143</v>
          </cell>
        </row>
        <row r="117">
          <cell r="A117">
            <v>101110</v>
          </cell>
          <cell r="D117">
            <v>7</v>
          </cell>
          <cell r="M117">
            <v>1440</v>
          </cell>
          <cell r="N117">
            <v>146</v>
          </cell>
          <cell r="O117">
            <v>93</v>
          </cell>
          <cell r="P117">
            <v>10083</v>
          </cell>
          <cell r="Q117">
            <v>487</v>
          </cell>
          <cell r="R117">
            <v>236</v>
          </cell>
        </row>
        <row r="118">
          <cell r="A118">
            <v>101110</v>
          </cell>
          <cell r="D118">
            <v>8</v>
          </cell>
          <cell r="M118">
            <v>5556</v>
          </cell>
          <cell r="N118">
            <v>94</v>
          </cell>
          <cell r="O118">
            <v>80</v>
          </cell>
          <cell r="P118">
            <v>11523</v>
          </cell>
          <cell r="Q118">
            <v>633</v>
          </cell>
          <cell r="R118">
            <v>329</v>
          </cell>
        </row>
        <row r="119">
          <cell r="A119">
            <v>101110</v>
          </cell>
          <cell r="D119">
            <v>9</v>
          </cell>
          <cell r="M119">
            <v>3704</v>
          </cell>
          <cell r="N119">
            <v>188</v>
          </cell>
          <cell r="O119">
            <v>80</v>
          </cell>
          <cell r="P119">
            <v>17079</v>
          </cell>
          <cell r="Q119">
            <v>727</v>
          </cell>
          <cell r="R119">
            <v>409</v>
          </cell>
        </row>
        <row r="120">
          <cell r="A120">
            <v>101110</v>
          </cell>
          <cell r="D120">
            <v>10</v>
          </cell>
          <cell r="M120">
            <v>2058</v>
          </cell>
          <cell r="N120">
            <v>210</v>
          </cell>
          <cell r="O120">
            <v>132</v>
          </cell>
          <cell r="P120">
            <v>20783</v>
          </cell>
          <cell r="Q120">
            <v>915</v>
          </cell>
          <cell r="R120">
            <v>489</v>
          </cell>
        </row>
        <row r="121">
          <cell r="A121">
            <v>101110</v>
          </cell>
          <cell r="D121">
            <v>11</v>
          </cell>
          <cell r="M121">
            <v>2058</v>
          </cell>
          <cell r="N121">
            <v>105</v>
          </cell>
          <cell r="O121">
            <v>176</v>
          </cell>
          <cell r="P121">
            <v>22841</v>
          </cell>
          <cell r="Q121">
            <v>1125</v>
          </cell>
          <cell r="R121">
            <v>621</v>
          </cell>
        </row>
        <row r="122">
          <cell r="A122">
            <v>101111</v>
          </cell>
          <cell r="D122">
            <v>0</v>
          </cell>
          <cell r="M122">
            <v>412</v>
          </cell>
          <cell r="N122">
            <v>30</v>
          </cell>
          <cell r="O122">
            <v>4</v>
          </cell>
          <cell r="P122">
            <v>0</v>
          </cell>
          <cell r="Q122">
            <v>0</v>
          </cell>
          <cell r="R122">
            <v>0</v>
          </cell>
        </row>
        <row r="123">
          <cell r="A123">
            <v>101111</v>
          </cell>
          <cell r="D123">
            <v>1</v>
          </cell>
          <cell r="M123">
            <v>618</v>
          </cell>
          <cell r="N123">
            <v>10</v>
          </cell>
          <cell r="O123">
            <v>8</v>
          </cell>
          <cell r="P123">
            <v>412</v>
          </cell>
          <cell r="Q123">
            <v>30</v>
          </cell>
          <cell r="R123">
            <v>4</v>
          </cell>
        </row>
        <row r="124">
          <cell r="A124">
            <v>101111</v>
          </cell>
          <cell r="D124">
            <v>2</v>
          </cell>
          <cell r="M124">
            <v>1851</v>
          </cell>
          <cell r="N124">
            <v>31</v>
          </cell>
          <cell r="O124">
            <v>26</v>
          </cell>
          <cell r="P124">
            <v>1030</v>
          </cell>
          <cell r="Q124">
            <v>40</v>
          </cell>
          <cell r="R124">
            <v>12</v>
          </cell>
        </row>
        <row r="125">
          <cell r="A125">
            <v>101111</v>
          </cell>
          <cell r="D125">
            <v>3</v>
          </cell>
          <cell r="M125">
            <v>1234</v>
          </cell>
          <cell r="N125">
            <v>62</v>
          </cell>
          <cell r="O125">
            <v>26</v>
          </cell>
          <cell r="P125">
            <v>2881</v>
          </cell>
          <cell r="Q125">
            <v>71</v>
          </cell>
          <cell r="R125">
            <v>38</v>
          </cell>
        </row>
        <row r="126">
          <cell r="A126">
            <v>101111</v>
          </cell>
          <cell r="D126">
            <v>4</v>
          </cell>
          <cell r="M126">
            <v>2058</v>
          </cell>
          <cell r="N126">
            <v>156</v>
          </cell>
          <cell r="O126">
            <v>22</v>
          </cell>
          <cell r="P126">
            <v>4115</v>
          </cell>
          <cell r="Q126">
            <v>133</v>
          </cell>
          <cell r="R126">
            <v>64</v>
          </cell>
        </row>
        <row r="127">
          <cell r="A127">
            <v>101111</v>
          </cell>
          <cell r="D127">
            <v>5</v>
          </cell>
          <cell r="M127">
            <v>2058</v>
          </cell>
          <cell r="N127">
            <v>104</v>
          </cell>
          <cell r="O127">
            <v>44</v>
          </cell>
          <cell r="P127">
            <v>6173</v>
          </cell>
          <cell r="Q127">
            <v>289</v>
          </cell>
          <cell r="R127">
            <v>86</v>
          </cell>
        </row>
        <row r="128">
          <cell r="A128">
            <v>101111</v>
          </cell>
          <cell r="D128">
            <v>6</v>
          </cell>
          <cell r="M128">
            <v>1440</v>
          </cell>
          <cell r="N128">
            <v>219</v>
          </cell>
          <cell r="O128">
            <v>62</v>
          </cell>
          <cell r="P128">
            <v>8231</v>
          </cell>
          <cell r="Q128">
            <v>393</v>
          </cell>
          <cell r="R128">
            <v>130</v>
          </cell>
        </row>
        <row r="129">
          <cell r="A129">
            <v>101111</v>
          </cell>
          <cell r="D129">
            <v>7</v>
          </cell>
          <cell r="M129">
            <v>1440</v>
          </cell>
          <cell r="N129">
            <v>146</v>
          </cell>
          <cell r="O129">
            <v>93</v>
          </cell>
          <cell r="P129">
            <v>9671</v>
          </cell>
          <cell r="Q129">
            <v>612</v>
          </cell>
          <cell r="R129">
            <v>192</v>
          </cell>
        </row>
        <row r="130">
          <cell r="A130">
            <v>101111</v>
          </cell>
          <cell r="D130">
            <v>8</v>
          </cell>
          <cell r="M130">
            <v>3704</v>
          </cell>
          <cell r="N130">
            <v>188</v>
          </cell>
          <cell r="O130">
            <v>80</v>
          </cell>
          <cell r="P130">
            <v>11111</v>
          </cell>
          <cell r="Q130">
            <v>758</v>
          </cell>
          <cell r="R130">
            <v>285</v>
          </cell>
        </row>
        <row r="131">
          <cell r="A131">
            <v>101111</v>
          </cell>
          <cell r="D131">
            <v>9</v>
          </cell>
          <cell r="M131">
            <v>5556</v>
          </cell>
          <cell r="N131">
            <v>188</v>
          </cell>
          <cell r="O131">
            <v>40</v>
          </cell>
          <cell r="P131">
            <v>14815</v>
          </cell>
          <cell r="Q131">
            <v>946</v>
          </cell>
          <cell r="R131">
            <v>365</v>
          </cell>
        </row>
        <row r="132">
          <cell r="A132">
            <v>101111</v>
          </cell>
          <cell r="D132">
            <v>10</v>
          </cell>
          <cell r="M132">
            <v>6174</v>
          </cell>
          <cell r="N132">
            <v>210</v>
          </cell>
          <cell r="O132">
            <v>44</v>
          </cell>
          <cell r="P132">
            <v>20371</v>
          </cell>
          <cell r="Q132">
            <v>1134</v>
          </cell>
          <cell r="R132">
            <v>405</v>
          </cell>
        </row>
        <row r="133">
          <cell r="A133">
            <v>101111</v>
          </cell>
          <cell r="D133">
            <v>11</v>
          </cell>
          <cell r="M133">
            <v>4116</v>
          </cell>
          <cell r="N133">
            <v>210</v>
          </cell>
          <cell r="O133">
            <v>88</v>
          </cell>
          <cell r="P133">
            <v>26545</v>
          </cell>
          <cell r="Q133">
            <v>1344</v>
          </cell>
          <cell r="R133">
            <v>449</v>
          </cell>
        </row>
        <row r="134">
          <cell r="A134">
            <v>101112</v>
          </cell>
          <cell r="D134">
            <v>0</v>
          </cell>
          <cell r="M134">
            <v>412</v>
          </cell>
          <cell r="N134">
            <v>20</v>
          </cell>
          <cell r="O134">
            <v>8</v>
          </cell>
          <cell r="P134">
            <v>0</v>
          </cell>
          <cell r="Q134">
            <v>0</v>
          </cell>
          <cell r="R134">
            <v>0</v>
          </cell>
        </row>
        <row r="135">
          <cell r="A135">
            <v>101112</v>
          </cell>
          <cell r="D135">
            <v>1</v>
          </cell>
          <cell r="M135">
            <v>412</v>
          </cell>
          <cell r="N135">
            <v>30</v>
          </cell>
          <cell r="O135">
            <v>4</v>
          </cell>
          <cell r="P135">
            <v>412</v>
          </cell>
          <cell r="Q135">
            <v>20</v>
          </cell>
          <cell r="R135">
            <v>8</v>
          </cell>
        </row>
        <row r="136">
          <cell r="A136">
            <v>101112</v>
          </cell>
          <cell r="D136">
            <v>2</v>
          </cell>
          <cell r="M136">
            <v>1851</v>
          </cell>
          <cell r="N136">
            <v>31</v>
          </cell>
          <cell r="O136">
            <v>26</v>
          </cell>
          <cell r="P136">
            <v>824</v>
          </cell>
          <cell r="Q136">
            <v>50</v>
          </cell>
          <cell r="R136">
            <v>12</v>
          </cell>
        </row>
        <row r="137">
          <cell r="A137">
            <v>101112</v>
          </cell>
          <cell r="D137">
            <v>3</v>
          </cell>
          <cell r="M137">
            <v>1234</v>
          </cell>
          <cell r="N137">
            <v>31</v>
          </cell>
          <cell r="O137">
            <v>39</v>
          </cell>
          <cell r="P137">
            <v>2675</v>
          </cell>
          <cell r="Q137">
            <v>81</v>
          </cell>
          <cell r="R137">
            <v>38</v>
          </cell>
        </row>
        <row r="138">
          <cell r="A138">
            <v>101112</v>
          </cell>
          <cell r="D138">
            <v>4</v>
          </cell>
          <cell r="M138">
            <v>3087</v>
          </cell>
          <cell r="N138">
            <v>104</v>
          </cell>
          <cell r="O138">
            <v>22</v>
          </cell>
          <cell r="P138">
            <v>3909</v>
          </cell>
          <cell r="Q138">
            <v>112</v>
          </cell>
          <cell r="R138">
            <v>77</v>
          </cell>
        </row>
        <row r="139">
          <cell r="A139">
            <v>101112</v>
          </cell>
          <cell r="D139">
            <v>5</v>
          </cell>
          <cell r="M139">
            <v>1029</v>
          </cell>
          <cell r="N139">
            <v>156</v>
          </cell>
          <cell r="O139">
            <v>44</v>
          </cell>
          <cell r="P139">
            <v>6996</v>
          </cell>
          <cell r="Q139">
            <v>216</v>
          </cell>
          <cell r="R139">
            <v>99</v>
          </cell>
        </row>
        <row r="140">
          <cell r="A140">
            <v>101112</v>
          </cell>
          <cell r="D140">
            <v>6</v>
          </cell>
          <cell r="M140">
            <v>4320</v>
          </cell>
          <cell r="N140">
            <v>146</v>
          </cell>
          <cell r="O140">
            <v>31</v>
          </cell>
          <cell r="P140">
            <v>8025</v>
          </cell>
          <cell r="Q140">
            <v>372</v>
          </cell>
          <cell r="R140">
            <v>143</v>
          </cell>
        </row>
        <row r="141">
          <cell r="A141">
            <v>101112</v>
          </cell>
          <cell r="D141">
            <v>7</v>
          </cell>
          <cell r="M141">
            <v>1440</v>
          </cell>
          <cell r="N141">
            <v>146</v>
          </cell>
          <cell r="O141">
            <v>93</v>
          </cell>
          <cell r="P141">
            <v>12345</v>
          </cell>
          <cell r="Q141">
            <v>518</v>
          </cell>
          <cell r="R141">
            <v>174</v>
          </cell>
        </row>
        <row r="142">
          <cell r="A142">
            <v>101112</v>
          </cell>
          <cell r="D142">
            <v>8</v>
          </cell>
          <cell r="M142">
            <v>1852</v>
          </cell>
          <cell r="N142">
            <v>282</v>
          </cell>
          <cell r="O142">
            <v>80</v>
          </cell>
          <cell r="P142">
            <v>13785</v>
          </cell>
          <cell r="Q142">
            <v>664</v>
          </cell>
          <cell r="R142">
            <v>267</v>
          </cell>
        </row>
        <row r="143">
          <cell r="A143">
            <v>101112</v>
          </cell>
          <cell r="D143">
            <v>9</v>
          </cell>
          <cell r="M143">
            <v>5556</v>
          </cell>
          <cell r="N143">
            <v>94</v>
          </cell>
          <cell r="O143">
            <v>80</v>
          </cell>
          <cell r="P143">
            <v>15637</v>
          </cell>
          <cell r="Q143">
            <v>946</v>
          </cell>
          <cell r="R143">
            <v>347</v>
          </cell>
        </row>
        <row r="144">
          <cell r="A144">
            <v>101112</v>
          </cell>
          <cell r="D144">
            <v>10</v>
          </cell>
          <cell r="M144">
            <v>6174</v>
          </cell>
          <cell r="N144">
            <v>210</v>
          </cell>
          <cell r="O144">
            <v>44</v>
          </cell>
          <cell r="P144">
            <v>21193</v>
          </cell>
          <cell r="Q144">
            <v>1040</v>
          </cell>
          <cell r="R144">
            <v>427</v>
          </cell>
        </row>
        <row r="145">
          <cell r="A145">
            <v>101112</v>
          </cell>
          <cell r="D145">
            <v>11</v>
          </cell>
          <cell r="M145">
            <v>6174</v>
          </cell>
          <cell r="N145">
            <v>105</v>
          </cell>
          <cell r="O145">
            <v>88</v>
          </cell>
          <cell r="P145">
            <v>27367</v>
          </cell>
          <cell r="Q145">
            <v>1250</v>
          </cell>
          <cell r="R145">
            <v>471</v>
          </cell>
        </row>
        <row r="146">
          <cell r="A146">
            <v>101113</v>
          </cell>
          <cell r="D146">
            <v>0</v>
          </cell>
          <cell r="M146">
            <v>412</v>
          </cell>
          <cell r="N146">
            <v>20</v>
          </cell>
          <cell r="O146">
            <v>8</v>
          </cell>
          <cell r="P146">
            <v>0</v>
          </cell>
          <cell r="Q146">
            <v>0</v>
          </cell>
          <cell r="R146">
            <v>0</v>
          </cell>
        </row>
        <row r="147">
          <cell r="A147">
            <v>101113</v>
          </cell>
          <cell r="D147">
            <v>1</v>
          </cell>
          <cell r="M147">
            <v>206</v>
          </cell>
          <cell r="N147">
            <v>20</v>
          </cell>
          <cell r="O147">
            <v>12</v>
          </cell>
          <cell r="P147">
            <v>412</v>
          </cell>
          <cell r="Q147">
            <v>20</v>
          </cell>
          <cell r="R147">
            <v>8</v>
          </cell>
        </row>
        <row r="148">
          <cell r="A148">
            <v>101113</v>
          </cell>
          <cell r="D148">
            <v>2</v>
          </cell>
          <cell r="M148">
            <v>1234</v>
          </cell>
          <cell r="N148">
            <v>62</v>
          </cell>
          <cell r="O148">
            <v>26</v>
          </cell>
          <cell r="P148">
            <v>618</v>
          </cell>
          <cell r="Q148">
            <v>40</v>
          </cell>
          <cell r="R148">
            <v>20</v>
          </cell>
        </row>
        <row r="149">
          <cell r="A149">
            <v>101113</v>
          </cell>
          <cell r="D149">
            <v>3</v>
          </cell>
          <cell r="M149">
            <v>1851</v>
          </cell>
          <cell r="N149">
            <v>31</v>
          </cell>
          <cell r="O149">
            <v>26</v>
          </cell>
          <cell r="P149">
            <v>1852</v>
          </cell>
          <cell r="Q149">
            <v>102</v>
          </cell>
          <cell r="R149">
            <v>46</v>
          </cell>
        </row>
        <row r="150">
          <cell r="A150">
            <v>101113</v>
          </cell>
          <cell r="D150">
            <v>4</v>
          </cell>
          <cell r="M150">
            <v>1029</v>
          </cell>
          <cell r="N150">
            <v>104</v>
          </cell>
          <cell r="O150">
            <v>66</v>
          </cell>
          <cell r="P150">
            <v>3703</v>
          </cell>
          <cell r="Q150">
            <v>133</v>
          </cell>
          <cell r="R150">
            <v>72</v>
          </cell>
        </row>
        <row r="151">
          <cell r="A151">
            <v>101113</v>
          </cell>
          <cell r="D151">
            <v>5</v>
          </cell>
          <cell r="M151">
            <v>1029</v>
          </cell>
          <cell r="N151">
            <v>156</v>
          </cell>
          <cell r="O151">
            <v>44</v>
          </cell>
          <cell r="P151">
            <v>4732</v>
          </cell>
          <cell r="Q151">
            <v>237</v>
          </cell>
          <cell r="R151">
            <v>138</v>
          </cell>
        </row>
        <row r="152">
          <cell r="A152">
            <v>101113</v>
          </cell>
          <cell r="D152">
            <v>6</v>
          </cell>
          <cell r="M152">
            <v>1440</v>
          </cell>
          <cell r="N152">
            <v>146</v>
          </cell>
          <cell r="O152">
            <v>93</v>
          </cell>
          <cell r="P152">
            <v>5761</v>
          </cell>
          <cell r="Q152">
            <v>393</v>
          </cell>
          <cell r="R152">
            <v>182</v>
          </cell>
        </row>
        <row r="153">
          <cell r="A153">
            <v>101113</v>
          </cell>
          <cell r="D153">
            <v>7</v>
          </cell>
          <cell r="M153">
            <v>4320</v>
          </cell>
          <cell r="N153">
            <v>73</v>
          </cell>
          <cell r="O153">
            <v>62</v>
          </cell>
          <cell r="P153">
            <v>7201</v>
          </cell>
          <cell r="Q153">
            <v>539</v>
          </cell>
          <cell r="R153">
            <v>275</v>
          </cell>
        </row>
        <row r="154">
          <cell r="A154">
            <v>101113</v>
          </cell>
          <cell r="D154">
            <v>8</v>
          </cell>
          <cell r="M154">
            <v>5556</v>
          </cell>
          <cell r="N154">
            <v>188</v>
          </cell>
          <cell r="O154">
            <v>40</v>
          </cell>
          <cell r="P154">
            <v>11521</v>
          </cell>
          <cell r="Q154">
            <v>612</v>
          </cell>
          <cell r="R154">
            <v>337</v>
          </cell>
        </row>
        <row r="155">
          <cell r="A155">
            <v>101113</v>
          </cell>
          <cell r="D155">
            <v>9</v>
          </cell>
          <cell r="M155">
            <v>3704</v>
          </cell>
          <cell r="N155">
            <v>188</v>
          </cell>
          <cell r="O155">
            <v>80</v>
          </cell>
          <cell r="P155">
            <v>17077</v>
          </cell>
          <cell r="Q155">
            <v>800</v>
          </cell>
          <cell r="R155">
            <v>377</v>
          </cell>
        </row>
        <row r="156">
          <cell r="A156">
            <v>101113</v>
          </cell>
          <cell r="D156">
            <v>10</v>
          </cell>
          <cell r="M156">
            <v>6174</v>
          </cell>
          <cell r="N156">
            <v>210</v>
          </cell>
          <cell r="O156">
            <v>44</v>
          </cell>
          <cell r="P156">
            <v>20781</v>
          </cell>
          <cell r="Q156">
            <v>988</v>
          </cell>
          <cell r="R156">
            <v>457</v>
          </cell>
        </row>
        <row r="157">
          <cell r="A157">
            <v>101113</v>
          </cell>
          <cell r="D157">
            <v>11</v>
          </cell>
          <cell r="M157">
            <v>2058</v>
          </cell>
          <cell r="N157">
            <v>210</v>
          </cell>
          <cell r="O157">
            <v>132</v>
          </cell>
          <cell r="P157">
            <v>26955</v>
          </cell>
          <cell r="Q157">
            <v>1198</v>
          </cell>
          <cell r="R157">
            <v>501</v>
          </cell>
        </row>
        <row r="158">
          <cell r="A158">
            <v>101114</v>
          </cell>
          <cell r="D158">
            <v>0</v>
          </cell>
          <cell r="M158">
            <v>412</v>
          </cell>
          <cell r="N158">
            <v>20</v>
          </cell>
          <cell r="O158">
            <v>8</v>
          </cell>
          <cell r="P158">
            <v>0</v>
          </cell>
          <cell r="Q158">
            <v>0</v>
          </cell>
          <cell r="R158">
            <v>0</v>
          </cell>
        </row>
        <row r="159">
          <cell r="A159">
            <v>101114</v>
          </cell>
          <cell r="D159">
            <v>1</v>
          </cell>
          <cell r="M159">
            <v>412</v>
          </cell>
          <cell r="N159">
            <v>20</v>
          </cell>
          <cell r="O159">
            <v>8</v>
          </cell>
          <cell r="P159">
            <v>412</v>
          </cell>
          <cell r="Q159">
            <v>20</v>
          </cell>
          <cell r="R159">
            <v>8</v>
          </cell>
        </row>
        <row r="160">
          <cell r="A160">
            <v>101114</v>
          </cell>
          <cell r="D160">
            <v>2</v>
          </cell>
          <cell r="M160">
            <v>2468</v>
          </cell>
          <cell r="N160">
            <v>0</v>
          </cell>
          <cell r="O160">
            <v>26</v>
          </cell>
          <cell r="P160">
            <v>824</v>
          </cell>
          <cell r="Q160">
            <v>40</v>
          </cell>
          <cell r="R160">
            <v>16</v>
          </cell>
        </row>
        <row r="161">
          <cell r="A161">
            <v>101114</v>
          </cell>
          <cell r="D161">
            <v>3</v>
          </cell>
          <cell r="M161">
            <v>1234</v>
          </cell>
          <cell r="N161">
            <v>62</v>
          </cell>
          <cell r="O161">
            <v>26</v>
          </cell>
          <cell r="P161">
            <v>3292</v>
          </cell>
          <cell r="Q161">
            <v>40</v>
          </cell>
          <cell r="R161">
            <v>42</v>
          </cell>
        </row>
        <row r="162">
          <cell r="A162">
            <v>101114</v>
          </cell>
          <cell r="D162">
            <v>4</v>
          </cell>
          <cell r="M162">
            <v>2058</v>
          </cell>
          <cell r="N162">
            <v>156</v>
          </cell>
          <cell r="O162">
            <v>22</v>
          </cell>
          <cell r="P162">
            <v>4526</v>
          </cell>
          <cell r="Q162">
            <v>102</v>
          </cell>
          <cell r="R162">
            <v>68</v>
          </cell>
        </row>
        <row r="163">
          <cell r="A163">
            <v>101114</v>
          </cell>
          <cell r="D163">
            <v>5</v>
          </cell>
          <cell r="M163">
            <v>2058</v>
          </cell>
          <cell r="N163">
            <v>104</v>
          </cell>
          <cell r="O163">
            <v>44</v>
          </cell>
          <cell r="P163">
            <v>6584</v>
          </cell>
          <cell r="Q163">
            <v>258</v>
          </cell>
          <cell r="R163">
            <v>90</v>
          </cell>
        </row>
        <row r="164">
          <cell r="A164">
            <v>101114</v>
          </cell>
          <cell r="D164">
            <v>6</v>
          </cell>
          <cell r="M164">
            <v>1440</v>
          </cell>
          <cell r="N164">
            <v>146</v>
          </cell>
          <cell r="O164">
            <v>93</v>
          </cell>
          <cell r="P164">
            <v>8642</v>
          </cell>
          <cell r="Q164">
            <v>362</v>
          </cell>
          <cell r="R164">
            <v>134</v>
          </cell>
        </row>
        <row r="165">
          <cell r="A165">
            <v>101114</v>
          </cell>
          <cell r="D165">
            <v>7</v>
          </cell>
          <cell r="M165">
            <v>1440</v>
          </cell>
          <cell r="N165">
            <v>146</v>
          </cell>
          <cell r="O165">
            <v>93</v>
          </cell>
          <cell r="P165">
            <v>10082</v>
          </cell>
          <cell r="Q165">
            <v>508</v>
          </cell>
          <cell r="R165">
            <v>227</v>
          </cell>
        </row>
        <row r="166">
          <cell r="A166">
            <v>101114</v>
          </cell>
          <cell r="D166">
            <v>8</v>
          </cell>
          <cell r="M166">
            <v>3704</v>
          </cell>
          <cell r="N166">
            <v>188</v>
          </cell>
          <cell r="O166">
            <v>80</v>
          </cell>
          <cell r="P166">
            <v>11522</v>
          </cell>
          <cell r="Q166">
            <v>654</v>
          </cell>
          <cell r="R166">
            <v>320</v>
          </cell>
        </row>
        <row r="167">
          <cell r="A167">
            <v>101114</v>
          </cell>
          <cell r="D167">
            <v>9</v>
          </cell>
          <cell r="M167">
            <v>3704</v>
          </cell>
          <cell r="N167">
            <v>188</v>
          </cell>
          <cell r="O167">
            <v>80</v>
          </cell>
          <cell r="P167">
            <v>15226</v>
          </cell>
          <cell r="Q167">
            <v>842</v>
          </cell>
          <cell r="R167">
            <v>400</v>
          </cell>
        </row>
        <row r="168">
          <cell r="A168">
            <v>101114</v>
          </cell>
          <cell r="D168">
            <v>10</v>
          </cell>
          <cell r="M168">
            <v>4116</v>
          </cell>
          <cell r="N168">
            <v>105</v>
          </cell>
          <cell r="O168">
            <v>132</v>
          </cell>
          <cell r="P168">
            <v>18930</v>
          </cell>
          <cell r="Q168">
            <v>1030</v>
          </cell>
          <cell r="R168">
            <v>480</v>
          </cell>
        </row>
        <row r="169">
          <cell r="A169">
            <v>101114</v>
          </cell>
          <cell r="D169">
            <v>11</v>
          </cell>
          <cell r="M169">
            <v>6174</v>
          </cell>
          <cell r="N169">
            <v>105</v>
          </cell>
          <cell r="O169">
            <v>88</v>
          </cell>
          <cell r="P169">
            <v>23046</v>
          </cell>
          <cell r="Q169">
            <v>1135</v>
          </cell>
          <cell r="R169">
            <v>612</v>
          </cell>
        </row>
        <row r="170">
          <cell r="A170">
            <v>101115</v>
          </cell>
          <cell r="D170">
            <v>0</v>
          </cell>
          <cell r="M170">
            <v>412</v>
          </cell>
          <cell r="N170">
            <v>20</v>
          </cell>
          <cell r="O170">
            <v>8</v>
          </cell>
          <cell r="P170">
            <v>0</v>
          </cell>
          <cell r="Q170">
            <v>0</v>
          </cell>
          <cell r="R170">
            <v>0</v>
          </cell>
        </row>
        <row r="171">
          <cell r="A171">
            <v>101115</v>
          </cell>
          <cell r="D171">
            <v>1</v>
          </cell>
          <cell r="M171">
            <v>412</v>
          </cell>
          <cell r="N171">
            <v>20</v>
          </cell>
          <cell r="O171">
            <v>8</v>
          </cell>
          <cell r="P171">
            <v>412</v>
          </cell>
          <cell r="Q171">
            <v>20</v>
          </cell>
          <cell r="R171">
            <v>8</v>
          </cell>
        </row>
        <row r="172">
          <cell r="A172">
            <v>101115</v>
          </cell>
          <cell r="D172">
            <v>2</v>
          </cell>
          <cell r="M172">
            <v>1851</v>
          </cell>
          <cell r="N172">
            <v>31</v>
          </cell>
          <cell r="O172">
            <v>26</v>
          </cell>
          <cell r="P172">
            <v>824</v>
          </cell>
          <cell r="Q172">
            <v>40</v>
          </cell>
          <cell r="R172">
            <v>16</v>
          </cell>
        </row>
        <row r="173">
          <cell r="A173">
            <v>101115</v>
          </cell>
          <cell r="D173">
            <v>3</v>
          </cell>
          <cell r="M173">
            <v>1851</v>
          </cell>
          <cell r="N173">
            <v>31</v>
          </cell>
          <cell r="O173">
            <v>26</v>
          </cell>
          <cell r="P173">
            <v>2675</v>
          </cell>
          <cell r="Q173">
            <v>71</v>
          </cell>
          <cell r="R173">
            <v>42</v>
          </cell>
        </row>
        <row r="174">
          <cell r="A174">
            <v>101115</v>
          </cell>
          <cell r="D174">
            <v>4</v>
          </cell>
          <cell r="M174">
            <v>2058</v>
          </cell>
          <cell r="N174">
            <v>156</v>
          </cell>
          <cell r="O174">
            <v>22</v>
          </cell>
          <cell r="P174">
            <v>4526</v>
          </cell>
          <cell r="Q174">
            <v>102</v>
          </cell>
          <cell r="R174">
            <v>68</v>
          </cell>
        </row>
        <row r="175">
          <cell r="A175">
            <v>101115</v>
          </cell>
          <cell r="D175">
            <v>5</v>
          </cell>
          <cell r="M175">
            <v>2058</v>
          </cell>
          <cell r="N175">
            <v>104</v>
          </cell>
          <cell r="O175">
            <v>44</v>
          </cell>
          <cell r="P175">
            <v>6584</v>
          </cell>
          <cell r="Q175">
            <v>258</v>
          </cell>
          <cell r="R175">
            <v>90</v>
          </cell>
        </row>
        <row r="176">
          <cell r="A176">
            <v>101115</v>
          </cell>
          <cell r="D176">
            <v>6</v>
          </cell>
          <cell r="M176">
            <v>1440</v>
          </cell>
          <cell r="N176">
            <v>219</v>
          </cell>
          <cell r="O176">
            <v>62</v>
          </cell>
          <cell r="P176">
            <v>8642</v>
          </cell>
          <cell r="Q176">
            <v>362</v>
          </cell>
          <cell r="R176">
            <v>134</v>
          </cell>
        </row>
        <row r="177">
          <cell r="A177">
            <v>101115</v>
          </cell>
          <cell r="D177">
            <v>7</v>
          </cell>
          <cell r="M177">
            <v>1440</v>
          </cell>
          <cell r="N177">
            <v>146</v>
          </cell>
          <cell r="O177">
            <v>93</v>
          </cell>
          <cell r="P177">
            <v>10082</v>
          </cell>
          <cell r="Q177">
            <v>581</v>
          </cell>
          <cell r="R177">
            <v>196</v>
          </cell>
        </row>
        <row r="178">
          <cell r="A178">
            <v>101115</v>
          </cell>
          <cell r="D178">
            <v>8</v>
          </cell>
          <cell r="M178">
            <v>5556</v>
          </cell>
          <cell r="N178">
            <v>94</v>
          </cell>
          <cell r="O178">
            <v>80</v>
          </cell>
          <cell r="P178">
            <v>11522</v>
          </cell>
          <cell r="Q178">
            <v>727</v>
          </cell>
          <cell r="R178">
            <v>289</v>
          </cell>
        </row>
        <row r="179">
          <cell r="A179">
            <v>101115</v>
          </cell>
          <cell r="D179">
            <v>9</v>
          </cell>
          <cell r="M179">
            <v>3704</v>
          </cell>
          <cell r="N179">
            <v>94</v>
          </cell>
          <cell r="O179">
            <v>120</v>
          </cell>
          <cell r="P179">
            <v>17078</v>
          </cell>
          <cell r="Q179">
            <v>821</v>
          </cell>
          <cell r="R179">
            <v>369</v>
          </cell>
        </row>
        <row r="180">
          <cell r="A180">
            <v>101115</v>
          </cell>
          <cell r="D180">
            <v>10</v>
          </cell>
          <cell r="M180">
            <v>4116</v>
          </cell>
          <cell r="N180">
            <v>210</v>
          </cell>
          <cell r="O180">
            <v>88</v>
          </cell>
          <cell r="P180">
            <v>20782</v>
          </cell>
          <cell r="Q180">
            <v>915</v>
          </cell>
          <cell r="R180">
            <v>489</v>
          </cell>
        </row>
        <row r="181">
          <cell r="A181">
            <v>101115</v>
          </cell>
          <cell r="D181">
            <v>11</v>
          </cell>
          <cell r="M181">
            <v>4116</v>
          </cell>
          <cell r="N181">
            <v>210</v>
          </cell>
          <cell r="O181">
            <v>88</v>
          </cell>
          <cell r="P181">
            <v>24898</v>
          </cell>
          <cell r="Q181">
            <v>1125</v>
          </cell>
          <cell r="R181">
            <v>577</v>
          </cell>
        </row>
        <row r="182">
          <cell r="A182">
            <v>101116</v>
          </cell>
          <cell r="D182">
            <v>0</v>
          </cell>
          <cell r="M182">
            <v>412</v>
          </cell>
          <cell r="N182">
            <v>10</v>
          </cell>
          <cell r="O182">
            <v>12</v>
          </cell>
          <cell r="P182">
            <v>0</v>
          </cell>
          <cell r="Q182">
            <v>0</v>
          </cell>
          <cell r="R182">
            <v>0</v>
          </cell>
        </row>
        <row r="183">
          <cell r="A183">
            <v>101116</v>
          </cell>
          <cell r="D183">
            <v>1</v>
          </cell>
          <cell r="M183">
            <v>412</v>
          </cell>
          <cell r="N183">
            <v>20</v>
          </cell>
          <cell r="O183">
            <v>8</v>
          </cell>
          <cell r="P183">
            <v>412</v>
          </cell>
          <cell r="Q183">
            <v>10</v>
          </cell>
          <cell r="R183">
            <v>12</v>
          </cell>
        </row>
        <row r="184">
          <cell r="A184">
            <v>101116</v>
          </cell>
          <cell r="D184">
            <v>2</v>
          </cell>
          <cell r="M184">
            <v>1234</v>
          </cell>
          <cell r="N184">
            <v>31</v>
          </cell>
          <cell r="O184">
            <v>39</v>
          </cell>
          <cell r="P184">
            <v>824</v>
          </cell>
          <cell r="Q184">
            <v>30</v>
          </cell>
          <cell r="R184">
            <v>20</v>
          </cell>
        </row>
        <row r="185">
          <cell r="A185">
            <v>101116</v>
          </cell>
          <cell r="D185">
            <v>3</v>
          </cell>
          <cell r="M185">
            <v>1234</v>
          </cell>
          <cell r="N185">
            <v>62</v>
          </cell>
          <cell r="O185">
            <v>26</v>
          </cell>
          <cell r="P185">
            <v>2058</v>
          </cell>
          <cell r="Q185">
            <v>61</v>
          </cell>
          <cell r="R185">
            <v>59</v>
          </cell>
        </row>
        <row r="186">
          <cell r="A186">
            <v>101116</v>
          </cell>
          <cell r="D186">
            <v>4</v>
          </cell>
          <cell r="M186">
            <v>1029</v>
          </cell>
          <cell r="N186">
            <v>156</v>
          </cell>
          <cell r="O186">
            <v>44</v>
          </cell>
          <cell r="P186">
            <v>3292</v>
          </cell>
          <cell r="Q186">
            <v>123</v>
          </cell>
          <cell r="R186">
            <v>85</v>
          </cell>
        </row>
        <row r="187">
          <cell r="A187">
            <v>101116</v>
          </cell>
          <cell r="D187">
            <v>5</v>
          </cell>
          <cell r="M187">
            <v>2058</v>
          </cell>
          <cell r="N187">
            <v>156</v>
          </cell>
          <cell r="O187">
            <v>22</v>
          </cell>
          <cell r="P187">
            <v>4321</v>
          </cell>
          <cell r="Q187">
            <v>279</v>
          </cell>
          <cell r="R187">
            <v>129</v>
          </cell>
        </row>
        <row r="188">
          <cell r="A188">
            <v>101116</v>
          </cell>
          <cell r="D188">
            <v>6</v>
          </cell>
          <cell r="M188">
            <v>1440</v>
          </cell>
          <cell r="N188">
            <v>73</v>
          </cell>
          <cell r="O188">
            <v>124</v>
          </cell>
          <cell r="P188">
            <v>6379</v>
          </cell>
          <cell r="Q188">
            <v>435</v>
          </cell>
          <cell r="R188">
            <v>151</v>
          </cell>
        </row>
        <row r="189">
          <cell r="A189">
            <v>101116</v>
          </cell>
          <cell r="D189">
            <v>7</v>
          </cell>
          <cell r="M189">
            <v>1440</v>
          </cell>
          <cell r="N189">
            <v>219</v>
          </cell>
          <cell r="O189">
            <v>62</v>
          </cell>
          <cell r="P189">
            <v>7819</v>
          </cell>
          <cell r="Q189">
            <v>508</v>
          </cell>
          <cell r="R189">
            <v>275</v>
          </cell>
        </row>
        <row r="190">
          <cell r="A190">
            <v>101116</v>
          </cell>
          <cell r="D190">
            <v>8</v>
          </cell>
          <cell r="M190">
            <v>1852</v>
          </cell>
          <cell r="N190">
            <v>282</v>
          </cell>
          <cell r="O190">
            <v>80</v>
          </cell>
          <cell r="P190">
            <v>9259</v>
          </cell>
          <cell r="Q190">
            <v>727</v>
          </cell>
          <cell r="R190">
            <v>337</v>
          </cell>
        </row>
        <row r="191">
          <cell r="A191">
            <v>101116</v>
          </cell>
          <cell r="D191">
            <v>9</v>
          </cell>
          <cell r="M191">
            <v>3704</v>
          </cell>
          <cell r="N191">
            <v>94</v>
          </cell>
          <cell r="O191">
            <v>120</v>
          </cell>
          <cell r="P191">
            <v>11111</v>
          </cell>
          <cell r="Q191">
            <v>1009</v>
          </cell>
          <cell r="R191">
            <v>417</v>
          </cell>
        </row>
        <row r="192">
          <cell r="A192">
            <v>101116</v>
          </cell>
          <cell r="D192">
            <v>10</v>
          </cell>
          <cell r="M192">
            <v>4116</v>
          </cell>
          <cell r="N192">
            <v>210</v>
          </cell>
          <cell r="O192">
            <v>88</v>
          </cell>
          <cell r="P192">
            <v>14815</v>
          </cell>
          <cell r="Q192">
            <v>1103</v>
          </cell>
          <cell r="R192">
            <v>537</v>
          </cell>
        </row>
        <row r="193">
          <cell r="A193">
            <v>101116</v>
          </cell>
          <cell r="D193">
            <v>11</v>
          </cell>
          <cell r="M193">
            <v>6174</v>
          </cell>
          <cell r="N193">
            <v>210</v>
          </cell>
          <cell r="O193">
            <v>44</v>
          </cell>
          <cell r="P193">
            <v>18931</v>
          </cell>
          <cell r="Q193">
            <v>1313</v>
          </cell>
          <cell r="R193">
            <v>625</v>
          </cell>
        </row>
      </sheetData>
      <sheetData sheetId="9">
        <row r="2">
          <cell r="A2">
            <v>92131</v>
          </cell>
        </row>
      </sheetData>
      <sheetData sheetId="10">
        <row r="3">
          <cell r="E3">
            <v>6.09656012947488E-4</v>
          </cell>
        </row>
      </sheetData>
      <sheetData sheetId="11"/>
      <sheetData sheetId="12"/>
      <sheetData sheetId="13">
        <row r="2">
          <cell r="A2">
            <v>9601201</v>
          </cell>
          <cell r="B2" t="str">
            <v>急救</v>
          </cell>
          <cell r="C2" t="str">
            <v>召唤出场时，为主角回复8.57%最大生命值。</v>
          </cell>
          <cell r="D2">
            <v>1</v>
          </cell>
          <cell r="E2" t="str">
            <v>9601201.png</v>
          </cell>
          <cell r="F2">
            <v>0</v>
          </cell>
          <cell r="G2" t="str">
            <v>无属性</v>
          </cell>
          <cell r="H2">
            <v>0</v>
          </cell>
          <cell r="I2">
            <v>0</v>
          </cell>
          <cell r="J2">
            <v>3</v>
          </cell>
          <cell r="K2">
            <v>8.5714285714285715E-2</v>
          </cell>
        </row>
        <row r="3">
          <cell r="A3">
            <v>9602201</v>
          </cell>
          <cell r="B3" t="str">
            <v>鼓舞</v>
          </cell>
          <cell r="C3" t="str">
            <v>召唤出场时，为主角增加生命最大值2857.15，持续15.72秒。</v>
          </cell>
          <cell r="D3">
            <v>1</v>
          </cell>
          <cell r="E3" t="str">
            <v>9602201.png</v>
          </cell>
          <cell r="F3">
            <v>0</v>
          </cell>
          <cell r="G3" t="str">
            <v>无属性</v>
          </cell>
          <cell r="H3">
            <v>0</v>
          </cell>
          <cell r="I3">
            <v>0</v>
          </cell>
          <cell r="J3">
            <v>9</v>
          </cell>
          <cell r="K3">
            <v>2857.1428571428573</v>
          </cell>
        </row>
        <row r="4">
          <cell r="A4">
            <v>9603201</v>
          </cell>
          <cell r="B4" t="str">
            <v>激励</v>
          </cell>
          <cell r="C4" t="str">
            <v>召唤出场时，为主角增加攻击力371.43，持续15.72秒。</v>
          </cell>
          <cell r="D4">
            <v>1</v>
          </cell>
          <cell r="E4" t="str">
            <v>9603201.png</v>
          </cell>
          <cell r="F4">
            <v>0</v>
          </cell>
          <cell r="G4" t="str">
            <v>无属性</v>
          </cell>
          <cell r="H4">
            <v>0</v>
          </cell>
          <cell r="I4">
            <v>0</v>
          </cell>
          <cell r="J4">
            <v>10</v>
          </cell>
          <cell r="K4">
            <v>371.42857142857144</v>
          </cell>
        </row>
        <row r="5">
          <cell r="A5">
            <v>9604201</v>
          </cell>
          <cell r="B5" t="str">
            <v>鞭策</v>
          </cell>
          <cell r="C5" t="str">
            <v>召唤出场时，为主角增加暴击值0.05，持续15.72秒。</v>
          </cell>
          <cell r="D5">
            <v>1</v>
          </cell>
          <cell r="E5" t="str">
            <v>9604201.png</v>
          </cell>
          <cell r="F5">
            <v>0</v>
          </cell>
          <cell r="G5" t="str">
            <v>无属性</v>
          </cell>
          <cell r="H5">
            <v>0</v>
          </cell>
          <cell r="I5">
            <v>0</v>
          </cell>
          <cell r="J5">
            <v>8</v>
          </cell>
          <cell r="K5">
            <v>7142.857142857144</v>
          </cell>
        </row>
        <row r="6">
          <cell r="A6">
            <v>9605201</v>
          </cell>
          <cell r="B6" t="str">
            <v>守护</v>
          </cell>
          <cell r="C6" t="str">
            <v>召唤出场时，为主角增加防御力228.58，持续15.72秒。</v>
          </cell>
          <cell r="D6">
            <v>1</v>
          </cell>
          <cell r="E6" t="str">
            <v>9605201.png</v>
          </cell>
          <cell r="F6">
            <v>0</v>
          </cell>
          <cell r="G6" t="str">
            <v>无属性</v>
          </cell>
          <cell r="H6">
            <v>0</v>
          </cell>
          <cell r="I6">
            <v>0</v>
          </cell>
          <cell r="J6">
            <v>11</v>
          </cell>
          <cell r="K6">
            <v>228.57142857142858</v>
          </cell>
        </row>
        <row r="7">
          <cell r="A7">
            <v>9606201</v>
          </cell>
          <cell r="B7" t="str">
            <v>混世魔王</v>
          </cell>
          <cell r="C7" t="str">
            <v>召唤出场时，为主角增加加伤百分比4.28%，持续15.72秒。</v>
          </cell>
          <cell r="D7">
            <v>1</v>
          </cell>
          <cell r="E7" t="str">
            <v>9606201.png</v>
          </cell>
          <cell r="F7">
            <v>0</v>
          </cell>
          <cell r="G7" t="str">
            <v>无属性</v>
          </cell>
          <cell r="H7">
            <v>0</v>
          </cell>
          <cell r="I7">
            <v>0</v>
          </cell>
          <cell r="J7">
            <v>12</v>
          </cell>
          <cell r="K7">
            <v>2857.1428571428573</v>
          </cell>
        </row>
        <row r="8">
          <cell r="A8">
            <v>9607201</v>
          </cell>
          <cell r="B8" t="str">
            <v>弱点分析</v>
          </cell>
          <cell r="C8" t="str">
            <v>召唤出场时，减少场上所有敌人命中值8.57%，持续15.72秒。</v>
          </cell>
          <cell r="D8">
            <v>1</v>
          </cell>
          <cell r="E8" t="str">
            <v>9607201.png</v>
          </cell>
          <cell r="F8">
            <v>0</v>
          </cell>
          <cell r="G8" t="str">
            <v>无属性</v>
          </cell>
          <cell r="H8">
            <v>0</v>
          </cell>
          <cell r="I8">
            <v>0</v>
          </cell>
          <cell r="J8">
            <v>17</v>
          </cell>
          <cell r="K8">
            <v>8.5714285714285715E-2</v>
          </cell>
        </row>
        <row r="9">
          <cell r="A9">
            <v>9608201</v>
          </cell>
          <cell r="B9" t="str">
            <v>硬气功</v>
          </cell>
          <cell r="C9" t="str">
            <v>召唤出场时，为主角增加减伤百分比4.28%，持续15.72秒。</v>
          </cell>
          <cell r="D9">
            <v>1</v>
          </cell>
          <cell r="E9" t="str">
            <v>9608201.png</v>
          </cell>
          <cell r="F9">
            <v>0</v>
          </cell>
          <cell r="G9" t="str">
            <v>无属性</v>
          </cell>
          <cell r="H9">
            <v>0</v>
          </cell>
          <cell r="I9">
            <v>0</v>
          </cell>
          <cell r="J9">
            <v>13</v>
          </cell>
          <cell r="K9">
            <v>2857.1428571428573</v>
          </cell>
        </row>
        <row r="10">
          <cell r="A10">
            <v>9609201</v>
          </cell>
          <cell r="B10" t="str">
            <v>坚毅之躯</v>
          </cell>
          <cell r="C10" t="str">
            <v>召唤出场时，为主角增加生命最大值百分比2.85%,持续15.72秒。</v>
          </cell>
          <cell r="D10">
            <v>1</v>
          </cell>
          <cell r="E10" t="str">
            <v>9609201.png</v>
          </cell>
          <cell r="F10">
            <v>0</v>
          </cell>
          <cell r="G10" t="str">
            <v>无属性</v>
          </cell>
          <cell r="H10">
            <v>0</v>
          </cell>
          <cell r="I10">
            <v>0</v>
          </cell>
          <cell r="J10">
            <v>4</v>
          </cell>
          <cell r="K10">
            <v>2.8571428571428574E-2</v>
          </cell>
        </row>
        <row r="11">
          <cell r="A11">
            <v>9610201</v>
          </cell>
          <cell r="B11" t="str">
            <v>战斗意志</v>
          </cell>
          <cell r="C11" t="str">
            <v>召唤出场时，为主角增加攻击力百分比2.85%,持续15.72秒。</v>
          </cell>
          <cell r="D11">
            <v>1</v>
          </cell>
          <cell r="E11" t="str">
            <v>9610201.png</v>
          </cell>
          <cell r="F11">
            <v>0</v>
          </cell>
          <cell r="G11" t="str">
            <v>无属性</v>
          </cell>
          <cell r="H11">
            <v>0</v>
          </cell>
          <cell r="I11">
            <v>0</v>
          </cell>
          <cell r="J11">
            <v>5</v>
          </cell>
          <cell r="K11">
            <v>2.8571428571428574E-2</v>
          </cell>
        </row>
        <row r="12">
          <cell r="A12">
            <v>9611201</v>
          </cell>
          <cell r="B12" t="str">
            <v>金手指</v>
          </cell>
          <cell r="C12" t="str">
            <v>召唤出场时，主角所有技能立刻全部CD完毕。</v>
          </cell>
          <cell r="D12">
            <v>1</v>
          </cell>
          <cell r="E12" t="str">
            <v>9611201.png</v>
          </cell>
          <cell r="F12">
            <v>0</v>
          </cell>
          <cell r="G12" t="str">
            <v>无属性</v>
          </cell>
          <cell r="H12">
            <v>0</v>
          </cell>
          <cell r="I12">
            <v>0</v>
          </cell>
          <cell r="J12">
            <v>18</v>
          </cell>
          <cell r="K12">
            <v>0</v>
          </cell>
        </row>
        <row r="13">
          <cell r="A13">
            <v>9612201</v>
          </cell>
          <cell r="B13" t="str">
            <v>明镜止水</v>
          </cell>
          <cell r="C13" t="str">
            <v>召唤出场时，减少场上所有敌人攻击力2.85%，持续15.72秒。</v>
          </cell>
          <cell r="D13">
            <v>1</v>
          </cell>
          <cell r="E13" t="str">
            <v>9612201.png</v>
          </cell>
          <cell r="F13">
            <v>0</v>
          </cell>
          <cell r="G13" t="str">
            <v>无属性</v>
          </cell>
          <cell r="H13">
            <v>0</v>
          </cell>
          <cell r="I13">
            <v>0</v>
          </cell>
          <cell r="J13">
            <v>15</v>
          </cell>
          <cell r="K13">
            <v>2.8571428571428574E-2</v>
          </cell>
        </row>
        <row r="14">
          <cell r="A14">
            <v>9613201</v>
          </cell>
          <cell r="B14" t="str">
            <v>阳炎</v>
          </cell>
          <cell r="C14" t="str">
            <v>召唤出场时，减少场上所有敌人防御力2.85%，持续15.72秒。</v>
          </cell>
          <cell r="D14">
            <v>1</v>
          </cell>
          <cell r="E14" t="str">
            <v>9613201.png</v>
          </cell>
          <cell r="F14">
            <v>0</v>
          </cell>
          <cell r="G14" t="str">
            <v>无属性</v>
          </cell>
          <cell r="H14">
            <v>0</v>
          </cell>
          <cell r="I14">
            <v>0</v>
          </cell>
          <cell r="J14">
            <v>16</v>
          </cell>
          <cell r="K14">
            <v>2.8571428571428574E-2</v>
          </cell>
        </row>
        <row r="15">
          <cell r="A15">
            <v>9614201</v>
          </cell>
          <cell r="B15" t="str">
            <v>霸气纵横</v>
          </cell>
          <cell r="C15" t="str">
            <v>召唤出场时，主角进入无敌状态，持续5.72秒。</v>
          </cell>
          <cell r="D15">
            <v>1</v>
          </cell>
          <cell r="E15" t="str">
            <v>9614201.png</v>
          </cell>
          <cell r="F15">
            <v>0</v>
          </cell>
          <cell r="G15" t="str">
            <v>无属性</v>
          </cell>
          <cell r="H15">
            <v>0</v>
          </cell>
          <cell r="I15">
            <v>0</v>
          </cell>
          <cell r="J15">
            <v>1</v>
          </cell>
          <cell r="K15">
            <v>0</v>
          </cell>
        </row>
        <row r="16">
          <cell r="A16">
            <v>9615201</v>
          </cell>
          <cell r="B16" t="str">
            <v>猛虎出山</v>
          </cell>
          <cell r="C16" t="str">
            <v>召唤出场时，主角进入霸体状态，持续16.43秒。</v>
          </cell>
          <cell r="D16">
            <v>1</v>
          </cell>
          <cell r="E16" t="str">
            <v>9615201.png</v>
          </cell>
          <cell r="F16">
            <v>0</v>
          </cell>
          <cell r="G16" t="str">
            <v>无属性</v>
          </cell>
          <cell r="H16">
            <v>0</v>
          </cell>
          <cell r="I16">
            <v>0</v>
          </cell>
          <cell r="J16">
            <v>2</v>
          </cell>
          <cell r="K16">
            <v>80</v>
          </cell>
        </row>
        <row r="17">
          <cell r="A17">
            <v>9616201</v>
          </cell>
          <cell r="B17" t="str">
            <v>武魂</v>
          </cell>
          <cell r="C17" t="str">
            <v>召唤出场时，主角体型变大，移动速度、攻击力、防御力增加2.85%,持续15.72秒。</v>
          </cell>
          <cell r="D17">
            <v>1</v>
          </cell>
          <cell r="E17" t="str">
            <v>9616201.png</v>
          </cell>
          <cell r="F17">
            <v>0</v>
          </cell>
          <cell r="G17" t="str">
            <v>无属性</v>
          </cell>
          <cell r="H17">
            <v>0</v>
          </cell>
          <cell r="I17">
            <v>0</v>
          </cell>
          <cell r="J17">
            <v>19</v>
          </cell>
          <cell r="K17">
            <v>2.8571428571428574E-2</v>
          </cell>
        </row>
        <row r="18">
          <cell r="A18">
            <v>9617201</v>
          </cell>
          <cell r="B18" t="str">
            <v>净化</v>
          </cell>
          <cell r="C18" t="str">
            <v>召唤出场时，场上所有敌人的BUFF会被全部清除。</v>
          </cell>
          <cell r="D18">
            <v>1</v>
          </cell>
          <cell r="E18" t="str">
            <v>9601201.png</v>
          </cell>
          <cell r="F18">
            <v>0</v>
          </cell>
          <cell r="G18" t="str">
            <v>无属性</v>
          </cell>
          <cell r="H18">
            <v>0</v>
          </cell>
          <cell r="I18">
            <v>0</v>
          </cell>
          <cell r="J18">
            <v>14</v>
          </cell>
          <cell r="K18">
            <v>0</v>
          </cell>
        </row>
        <row r="19">
          <cell r="A19">
            <v>9618201</v>
          </cell>
          <cell r="B19" t="str">
            <v>震慑</v>
          </cell>
          <cell r="C19" t="str">
            <v>召唤出场时，场上所有敌人，体型变小，移动速度，攻击力，防御力降低2.85%，持续15.72秒。</v>
          </cell>
          <cell r="D19">
            <v>1</v>
          </cell>
          <cell r="E19" t="str">
            <v>9612201.png</v>
          </cell>
          <cell r="F19">
            <v>0</v>
          </cell>
          <cell r="G19" t="str">
            <v>无属性</v>
          </cell>
          <cell r="H19">
            <v>0</v>
          </cell>
          <cell r="I19">
            <v>0</v>
          </cell>
          <cell r="J19">
            <v>20</v>
          </cell>
          <cell r="K19">
            <v>2.8571428571428574E-2</v>
          </cell>
        </row>
        <row r="20">
          <cell r="A20">
            <v>9619201</v>
          </cell>
          <cell r="B20" t="str">
            <v>暴怒</v>
          </cell>
          <cell r="C20" t="str">
            <v>召唤出场时，为主角增加暴击倍数14.28%，持续15.72秒。</v>
          </cell>
          <cell r="D20">
            <v>1</v>
          </cell>
          <cell r="E20" t="str">
            <v>9604201.png</v>
          </cell>
          <cell r="F20">
            <v>0</v>
          </cell>
          <cell r="G20" t="str">
            <v>无属性</v>
          </cell>
          <cell r="H20">
            <v>0</v>
          </cell>
          <cell r="I20">
            <v>0</v>
          </cell>
          <cell r="J20">
            <v>7</v>
          </cell>
          <cell r="K20">
            <v>7142.8571428571431</v>
          </cell>
        </row>
        <row r="21">
          <cell r="A21">
            <v>9601202</v>
          </cell>
          <cell r="B21" t="str">
            <v>急救</v>
          </cell>
          <cell r="C21" t="str">
            <v>召唤出场时，为主角回复12.85%最大生命值。</v>
          </cell>
          <cell r="D21">
            <v>2</v>
          </cell>
          <cell r="E21" t="str">
            <v>9601201.png</v>
          </cell>
          <cell r="F21">
            <v>0</v>
          </cell>
          <cell r="G21" t="str">
            <v>无属性</v>
          </cell>
          <cell r="H21">
            <v>0</v>
          </cell>
          <cell r="I21">
            <v>0</v>
          </cell>
          <cell r="J21">
            <v>3</v>
          </cell>
          <cell r="K21">
            <v>0.12857142857142856</v>
          </cell>
        </row>
        <row r="22">
          <cell r="A22">
            <v>9602202</v>
          </cell>
          <cell r="B22" t="str">
            <v>鼓舞</v>
          </cell>
          <cell r="C22" t="str">
            <v>召唤出场时，为主角增加生命最大值4285.72，持续16.43秒。</v>
          </cell>
          <cell r="D22">
            <v>2</v>
          </cell>
          <cell r="E22" t="str">
            <v>9602201.png</v>
          </cell>
          <cell r="F22">
            <v>0</v>
          </cell>
          <cell r="G22" t="str">
            <v>无属性</v>
          </cell>
          <cell r="H22">
            <v>0</v>
          </cell>
          <cell r="I22">
            <v>0</v>
          </cell>
          <cell r="J22">
            <v>9</v>
          </cell>
          <cell r="K22">
            <v>4285.7142857142862</v>
          </cell>
        </row>
        <row r="23">
          <cell r="A23">
            <v>9603202</v>
          </cell>
          <cell r="B23" t="str">
            <v>激励</v>
          </cell>
          <cell r="C23" t="str">
            <v>召唤出场时，为主角增加攻击力557.15，持续16.43秒。</v>
          </cell>
          <cell r="D23">
            <v>2</v>
          </cell>
          <cell r="E23" t="str">
            <v>9603201.png</v>
          </cell>
          <cell r="F23">
            <v>0</v>
          </cell>
          <cell r="G23" t="str">
            <v>无属性</v>
          </cell>
          <cell r="H23">
            <v>0</v>
          </cell>
          <cell r="I23">
            <v>0</v>
          </cell>
          <cell r="J23">
            <v>10</v>
          </cell>
          <cell r="K23">
            <v>557.14285714285711</v>
          </cell>
        </row>
        <row r="24">
          <cell r="A24">
            <v>9604202</v>
          </cell>
          <cell r="B24" t="str">
            <v>鞭策</v>
          </cell>
          <cell r="C24" t="str">
            <v>召唤出场时，为主角增加暴击值0.07，持续16.43秒。</v>
          </cell>
          <cell r="D24">
            <v>2</v>
          </cell>
          <cell r="E24" t="str">
            <v>9604201.png</v>
          </cell>
          <cell r="F24">
            <v>0</v>
          </cell>
          <cell r="G24" t="str">
            <v>无属性</v>
          </cell>
          <cell r="H24">
            <v>0</v>
          </cell>
          <cell r="I24">
            <v>0</v>
          </cell>
          <cell r="J24">
            <v>8</v>
          </cell>
          <cell r="K24">
            <v>10714.285714285716</v>
          </cell>
        </row>
        <row r="25">
          <cell r="A25">
            <v>9605202</v>
          </cell>
          <cell r="B25" t="str">
            <v>守护</v>
          </cell>
          <cell r="C25" t="str">
            <v>召唤出场时，为主角增加防御力342.86，持续16.43秒。</v>
          </cell>
          <cell r="D25">
            <v>2</v>
          </cell>
          <cell r="E25" t="str">
            <v>9605201.png</v>
          </cell>
          <cell r="F25">
            <v>0</v>
          </cell>
          <cell r="G25" t="str">
            <v>无属性</v>
          </cell>
          <cell r="H25">
            <v>0</v>
          </cell>
          <cell r="I25">
            <v>0</v>
          </cell>
          <cell r="J25">
            <v>11</v>
          </cell>
          <cell r="K25">
            <v>342.85714285714289</v>
          </cell>
        </row>
        <row r="26">
          <cell r="A26">
            <v>9606202</v>
          </cell>
          <cell r="B26" t="str">
            <v>混世魔王</v>
          </cell>
          <cell r="C26" t="str">
            <v>召唤出场时，为主角增加加伤百分比6.42%，持续16.43秒。</v>
          </cell>
          <cell r="D26">
            <v>2</v>
          </cell>
          <cell r="E26" t="str">
            <v>9606201.png</v>
          </cell>
          <cell r="F26">
            <v>0</v>
          </cell>
          <cell r="G26" t="str">
            <v>无属性</v>
          </cell>
          <cell r="H26">
            <v>0</v>
          </cell>
          <cell r="I26">
            <v>0</v>
          </cell>
          <cell r="J26">
            <v>12</v>
          </cell>
          <cell r="K26">
            <v>4285.7142857142862</v>
          </cell>
        </row>
        <row r="27">
          <cell r="A27">
            <v>9607202</v>
          </cell>
          <cell r="B27" t="str">
            <v>弱点分析</v>
          </cell>
          <cell r="C27" t="str">
            <v>召唤出场时，减少场上所有敌人命中值12.85%，持续16.43秒。</v>
          </cell>
          <cell r="D27">
            <v>2</v>
          </cell>
          <cell r="E27" t="str">
            <v>9607201.png</v>
          </cell>
          <cell r="F27">
            <v>0</v>
          </cell>
          <cell r="G27" t="str">
            <v>无属性</v>
          </cell>
          <cell r="H27">
            <v>0</v>
          </cell>
          <cell r="I27">
            <v>0</v>
          </cell>
          <cell r="J27">
            <v>17</v>
          </cell>
          <cell r="K27">
            <v>0.12857142857142856</v>
          </cell>
        </row>
        <row r="28">
          <cell r="A28">
            <v>9608202</v>
          </cell>
          <cell r="B28" t="str">
            <v>硬气功</v>
          </cell>
          <cell r="C28" t="str">
            <v>召唤出场时，为主角增加减伤百分比6.42%，持续16.43秒。</v>
          </cell>
          <cell r="D28">
            <v>2</v>
          </cell>
          <cell r="E28" t="str">
            <v>9608201.png</v>
          </cell>
          <cell r="F28">
            <v>0</v>
          </cell>
          <cell r="G28" t="str">
            <v>无属性</v>
          </cell>
          <cell r="H28">
            <v>0</v>
          </cell>
          <cell r="I28">
            <v>0</v>
          </cell>
          <cell r="J28">
            <v>13</v>
          </cell>
          <cell r="K28">
            <v>4285.7142857142862</v>
          </cell>
        </row>
        <row r="29">
          <cell r="A29">
            <v>9609202</v>
          </cell>
          <cell r="B29" t="str">
            <v>坚毅之躯</v>
          </cell>
          <cell r="C29" t="str">
            <v>召唤出场时，为主角增加生命最大值百分比4.28%,持续16.43秒。</v>
          </cell>
          <cell r="D29">
            <v>2</v>
          </cell>
          <cell r="E29" t="str">
            <v>9609201.png</v>
          </cell>
          <cell r="F29">
            <v>0</v>
          </cell>
          <cell r="G29" t="str">
            <v>无属性</v>
          </cell>
          <cell r="H29">
            <v>0</v>
          </cell>
          <cell r="I29">
            <v>0</v>
          </cell>
          <cell r="J29">
            <v>4</v>
          </cell>
          <cell r="K29">
            <v>4.2857142857142858E-2</v>
          </cell>
        </row>
        <row r="30">
          <cell r="A30">
            <v>9610202</v>
          </cell>
          <cell r="B30" t="str">
            <v>战斗意志</v>
          </cell>
          <cell r="C30" t="str">
            <v>召唤出场时，为主角增加攻击力百分比4.28%,持续16.43秒。</v>
          </cell>
          <cell r="D30">
            <v>2</v>
          </cell>
          <cell r="E30" t="str">
            <v>9610201.png</v>
          </cell>
          <cell r="F30">
            <v>0</v>
          </cell>
          <cell r="G30" t="str">
            <v>无属性</v>
          </cell>
          <cell r="H30">
            <v>0</v>
          </cell>
          <cell r="I30">
            <v>0</v>
          </cell>
          <cell r="J30">
            <v>5</v>
          </cell>
          <cell r="K30">
            <v>4.2857142857142858E-2</v>
          </cell>
        </row>
        <row r="31">
          <cell r="A31">
            <v>9611202</v>
          </cell>
          <cell r="B31" t="str">
            <v>金手指</v>
          </cell>
          <cell r="C31" t="str">
            <v>召唤出场时，主角所有技能立刻全部CD完毕。</v>
          </cell>
          <cell r="D31">
            <v>2</v>
          </cell>
          <cell r="E31" t="str">
            <v>9611201.png</v>
          </cell>
          <cell r="F31">
            <v>0</v>
          </cell>
          <cell r="G31" t="str">
            <v>无属性</v>
          </cell>
          <cell r="H31">
            <v>0</v>
          </cell>
          <cell r="I31">
            <v>0</v>
          </cell>
          <cell r="J31">
            <v>18</v>
          </cell>
          <cell r="K31">
            <v>0</v>
          </cell>
        </row>
        <row r="32">
          <cell r="A32">
            <v>9612202</v>
          </cell>
          <cell r="B32" t="str">
            <v>明镜止水</v>
          </cell>
          <cell r="C32" t="str">
            <v>召唤出场时，减少场上所有敌人攻击力4.28%，持续16.43秒。</v>
          </cell>
          <cell r="D32">
            <v>2</v>
          </cell>
          <cell r="E32" t="str">
            <v>9612201.png</v>
          </cell>
          <cell r="F32">
            <v>0</v>
          </cell>
          <cell r="G32" t="str">
            <v>无属性</v>
          </cell>
          <cell r="H32">
            <v>0</v>
          </cell>
          <cell r="I32">
            <v>0</v>
          </cell>
          <cell r="J32">
            <v>15</v>
          </cell>
          <cell r="K32">
            <v>4.2857142857142858E-2</v>
          </cell>
        </row>
        <row r="33">
          <cell r="A33">
            <v>9613202</v>
          </cell>
          <cell r="B33" t="str">
            <v>阳炎</v>
          </cell>
          <cell r="C33" t="str">
            <v>召唤出场时，减少场上所有敌人防御力4.28%，持续16.43秒。</v>
          </cell>
          <cell r="D33">
            <v>2</v>
          </cell>
          <cell r="E33" t="str">
            <v>9613201.png</v>
          </cell>
          <cell r="F33">
            <v>0</v>
          </cell>
          <cell r="G33" t="str">
            <v>无属性</v>
          </cell>
          <cell r="H33">
            <v>0</v>
          </cell>
          <cell r="I33">
            <v>0</v>
          </cell>
          <cell r="J33">
            <v>16</v>
          </cell>
          <cell r="K33">
            <v>4.2857142857142858E-2</v>
          </cell>
        </row>
        <row r="34">
          <cell r="A34">
            <v>9614202</v>
          </cell>
          <cell r="B34" t="str">
            <v>霸气纵横</v>
          </cell>
          <cell r="C34" t="str">
            <v>召唤出场时，主角进入无敌状态，持续6.43秒。</v>
          </cell>
          <cell r="D34">
            <v>2</v>
          </cell>
          <cell r="E34" t="str">
            <v>9614201.png</v>
          </cell>
          <cell r="F34">
            <v>0</v>
          </cell>
          <cell r="G34" t="str">
            <v>无属性</v>
          </cell>
          <cell r="H34">
            <v>0</v>
          </cell>
          <cell r="I34">
            <v>0</v>
          </cell>
          <cell r="J34">
            <v>1</v>
          </cell>
          <cell r="K34">
            <v>0</v>
          </cell>
        </row>
        <row r="35">
          <cell r="A35">
            <v>9615202</v>
          </cell>
          <cell r="B35" t="str">
            <v>猛虎出山</v>
          </cell>
          <cell r="C35" t="str">
            <v>召唤出场时，主角进入霸体状态，持续17.86秒。</v>
          </cell>
          <cell r="D35">
            <v>2</v>
          </cell>
          <cell r="E35" t="str">
            <v>9615201.png</v>
          </cell>
          <cell r="F35">
            <v>0</v>
          </cell>
          <cell r="G35" t="str">
            <v>无属性</v>
          </cell>
          <cell r="H35">
            <v>0</v>
          </cell>
          <cell r="I35">
            <v>0</v>
          </cell>
          <cell r="J35">
            <v>2</v>
          </cell>
          <cell r="K35">
            <v>80</v>
          </cell>
        </row>
        <row r="36">
          <cell r="A36">
            <v>9616202</v>
          </cell>
          <cell r="B36" t="str">
            <v>武魂</v>
          </cell>
          <cell r="C36" t="str">
            <v>召唤出场时，主角体型变大，移动速度、攻击力、防御力增加4.28%,持续16.43秒。</v>
          </cell>
          <cell r="D36">
            <v>2</v>
          </cell>
          <cell r="E36" t="str">
            <v>9616201.png</v>
          </cell>
          <cell r="F36">
            <v>0</v>
          </cell>
          <cell r="G36" t="str">
            <v>无属性</v>
          </cell>
          <cell r="H36">
            <v>0</v>
          </cell>
          <cell r="I36">
            <v>0</v>
          </cell>
          <cell r="J36">
            <v>19</v>
          </cell>
          <cell r="K36">
            <v>4.2857142857142858E-2</v>
          </cell>
        </row>
        <row r="37">
          <cell r="A37">
            <v>9617202</v>
          </cell>
          <cell r="B37" t="str">
            <v>净化</v>
          </cell>
          <cell r="C37" t="str">
            <v>召唤出场时，场上所有敌人的BUFF会被全部清除。</v>
          </cell>
          <cell r="D37">
            <v>2</v>
          </cell>
          <cell r="E37" t="str">
            <v>9601201.png</v>
          </cell>
          <cell r="F37">
            <v>0</v>
          </cell>
          <cell r="G37" t="str">
            <v>无属性</v>
          </cell>
          <cell r="H37">
            <v>0</v>
          </cell>
          <cell r="I37">
            <v>0</v>
          </cell>
          <cell r="J37">
            <v>14</v>
          </cell>
          <cell r="K37">
            <v>0</v>
          </cell>
        </row>
        <row r="38">
          <cell r="A38">
            <v>9618202</v>
          </cell>
          <cell r="B38" t="str">
            <v>震慑</v>
          </cell>
          <cell r="C38" t="str">
            <v>召唤出场时，场上所有敌人，体型变小，移动速度，攻击力，防御力降低4.28%，持续16.43秒。</v>
          </cell>
          <cell r="D38">
            <v>2</v>
          </cell>
          <cell r="E38" t="str">
            <v>9612201.png</v>
          </cell>
          <cell r="F38">
            <v>0</v>
          </cell>
          <cell r="G38" t="str">
            <v>无属性</v>
          </cell>
          <cell r="H38">
            <v>0</v>
          </cell>
          <cell r="I38">
            <v>0</v>
          </cell>
          <cell r="J38">
            <v>20</v>
          </cell>
          <cell r="K38">
            <v>4.2857142857142858E-2</v>
          </cell>
        </row>
        <row r="39">
          <cell r="A39">
            <v>9619202</v>
          </cell>
          <cell r="B39" t="str">
            <v>暴怒</v>
          </cell>
          <cell r="C39" t="str">
            <v>召唤出场时，为主角增加暴击倍数21.42%，持续16.43秒。</v>
          </cell>
          <cell r="D39">
            <v>2</v>
          </cell>
          <cell r="E39" t="str">
            <v>9604201.png</v>
          </cell>
          <cell r="F39">
            <v>0</v>
          </cell>
          <cell r="G39" t="str">
            <v>无属性</v>
          </cell>
          <cell r="H39">
            <v>0</v>
          </cell>
          <cell r="I39">
            <v>0</v>
          </cell>
          <cell r="J39">
            <v>7</v>
          </cell>
          <cell r="K39">
            <v>10714.285714285714</v>
          </cell>
        </row>
        <row r="40">
          <cell r="A40">
            <v>9601203</v>
          </cell>
          <cell r="B40" t="str">
            <v>急救</v>
          </cell>
          <cell r="C40" t="str">
            <v>召唤出场时，为主角回复17.14%最大生命值。</v>
          </cell>
          <cell r="D40">
            <v>3</v>
          </cell>
          <cell r="E40" t="str">
            <v>9601201.png</v>
          </cell>
          <cell r="F40">
            <v>0</v>
          </cell>
          <cell r="G40" t="str">
            <v>无属性</v>
          </cell>
          <cell r="H40">
            <v>0</v>
          </cell>
          <cell r="I40">
            <v>0</v>
          </cell>
          <cell r="J40">
            <v>3</v>
          </cell>
          <cell r="K40">
            <v>0.17142857142857143</v>
          </cell>
        </row>
        <row r="41">
          <cell r="A41">
            <v>9602203</v>
          </cell>
          <cell r="B41" t="str">
            <v>鼓舞</v>
          </cell>
          <cell r="C41" t="str">
            <v>召唤出场时，为主角增加生命最大值5714.29，持续17.15秒。</v>
          </cell>
          <cell r="D41">
            <v>3</v>
          </cell>
          <cell r="E41" t="str">
            <v>9602201.png</v>
          </cell>
          <cell r="F41">
            <v>0</v>
          </cell>
          <cell r="G41" t="str">
            <v>无属性</v>
          </cell>
          <cell r="H41">
            <v>0</v>
          </cell>
          <cell r="I41">
            <v>0</v>
          </cell>
          <cell r="J41">
            <v>9</v>
          </cell>
          <cell r="K41">
            <v>5714.2857142857147</v>
          </cell>
        </row>
        <row r="42">
          <cell r="A42">
            <v>9603203</v>
          </cell>
          <cell r="B42" t="str">
            <v>激励</v>
          </cell>
          <cell r="C42" t="str">
            <v>召唤出场时，为主角增加攻击力742.86，持续17.15秒。</v>
          </cell>
          <cell r="D42">
            <v>3</v>
          </cell>
          <cell r="E42" t="str">
            <v>9603201.png</v>
          </cell>
          <cell r="F42">
            <v>0</v>
          </cell>
          <cell r="G42" t="str">
            <v>无属性</v>
          </cell>
          <cell r="H42">
            <v>0</v>
          </cell>
          <cell r="I42">
            <v>0</v>
          </cell>
          <cell r="J42">
            <v>10</v>
          </cell>
          <cell r="K42">
            <v>742.85714285714289</v>
          </cell>
        </row>
        <row r="43">
          <cell r="A43">
            <v>9604203</v>
          </cell>
          <cell r="B43" t="str">
            <v>鞭策</v>
          </cell>
          <cell r="C43" t="str">
            <v>召唤出场时，为主角增加暴击值0.09，持续17.15秒。</v>
          </cell>
          <cell r="D43">
            <v>3</v>
          </cell>
          <cell r="E43" t="str">
            <v>9604201.png</v>
          </cell>
          <cell r="F43">
            <v>0</v>
          </cell>
          <cell r="G43" t="str">
            <v>无属性</v>
          </cell>
          <cell r="H43">
            <v>0</v>
          </cell>
          <cell r="I43">
            <v>0</v>
          </cell>
          <cell r="J43">
            <v>8</v>
          </cell>
          <cell r="K43">
            <v>14285.714285714288</v>
          </cell>
        </row>
        <row r="44">
          <cell r="A44">
            <v>9605203</v>
          </cell>
          <cell r="B44" t="str">
            <v>守护</v>
          </cell>
          <cell r="C44" t="str">
            <v>召唤出场时，为主角增加防御力457.15，持续17.15秒。</v>
          </cell>
          <cell r="D44">
            <v>3</v>
          </cell>
          <cell r="E44" t="str">
            <v>9605201.png</v>
          </cell>
          <cell r="F44">
            <v>0</v>
          </cell>
          <cell r="G44" t="str">
            <v>无属性</v>
          </cell>
          <cell r="H44">
            <v>0</v>
          </cell>
          <cell r="I44">
            <v>0</v>
          </cell>
          <cell r="J44">
            <v>11</v>
          </cell>
          <cell r="K44">
            <v>457.14285714285717</v>
          </cell>
        </row>
        <row r="45">
          <cell r="A45">
            <v>9606203</v>
          </cell>
          <cell r="B45" t="str">
            <v>混世魔王</v>
          </cell>
          <cell r="C45" t="str">
            <v>召唤出场时，为主角增加加伤百分比8.57%，持续17.15秒。</v>
          </cell>
          <cell r="D45">
            <v>3</v>
          </cell>
          <cell r="E45" t="str">
            <v>9606201.png</v>
          </cell>
          <cell r="F45">
            <v>0</v>
          </cell>
          <cell r="G45" t="str">
            <v>无属性</v>
          </cell>
          <cell r="H45">
            <v>0</v>
          </cell>
          <cell r="I45">
            <v>0</v>
          </cell>
          <cell r="J45">
            <v>12</v>
          </cell>
          <cell r="K45">
            <v>5714.2857142857147</v>
          </cell>
        </row>
        <row r="46">
          <cell r="A46">
            <v>9607203</v>
          </cell>
          <cell r="B46" t="str">
            <v>弱点分析</v>
          </cell>
          <cell r="C46" t="str">
            <v>召唤出场时，减少场上所有敌人命中值17.14%，持续17.15秒。</v>
          </cell>
          <cell r="D46">
            <v>3</v>
          </cell>
          <cell r="E46" t="str">
            <v>9607201.png</v>
          </cell>
          <cell r="F46">
            <v>0</v>
          </cell>
          <cell r="G46" t="str">
            <v>无属性</v>
          </cell>
          <cell r="H46">
            <v>0</v>
          </cell>
          <cell r="I46">
            <v>0</v>
          </cell>
          <cell r="J46">
            <v>17</v>
          </cell>
          <cell r="K46">
            <v>0.17142857142857143</v>
          </cell>
        </row>
        <row r="47">
          <cell r="A47">
            <v>9608203</v>
          </cell>
          <cell r="B47" t="str">
            <v>硬气功</v>
          </cell>
          <cell r="C47" t="str">
            <v>召唤出场时，为主角增加减伤百分比8.57%，持续17.15秒。</v>
          </cell>
          <cell r="D47">
            <v>3</v>
          </cell>
          <cell r="E47" t="str">
            <v>9608201.png</v>
          </cell>
          <cell r="F47">
            <v>0</v>
          </cell>
          <cell r="G47" t="str">
            <v>无属性</v>
          </cell>
          <cell r="H47">
            <v>0</v>
          </cell>
          <cell r="I47">
            <v>0</v>
          </cell>
          <cell r="J47">
            <v>13</v>
          </cell>
          <cell r="K47">
            <v>5714.2857142857147</v>
          </cell>
        </row>
        <row r="48">
          <cell r="A48">
            <v>9609203</v>
          </cell>
          <cell r="B48" t="str">
            <v>坚毅之躯</v>
          </cell>
          <cell r="C48" t="str">
            <v>召唤出场时，为主角增加生命最大值百分比5.71%,持续17.15秒。</v>
          </cell>
          <cell r="D48">
            <v>3</v>
          </cell>
          <cell r="E48" t="str">
            <v>9609201.png</v>
          </cell>
          <cell r="F48">
            <v>0</v>
          </cell>
          <cell r="G48" t="str">
            <v>无属性</v>
          </cell>
          <cell r="H48">
            <v>0</v>
          </cell>
          <cell r="I48">
            <v>0</v>
          </cell>
          <cell r="J48">
            <v>4</v>
          </cell>
          <cell r="K48">
            <v>5.7142857142857148E-2</v>
          </cell>
        </row>
        <row r="49">
          <cell r="A49">
            <v>9610203</v>
          </cell>
          <cell r="B49" t="str">
            <v>战斗意志</v>
          </cell>
          <cell r="C49" t="str">
            <v>召唤出场时，为主角增加攻击力百分比5.71%,持续17.15秒。</v>
          </cell>
          <cell r="D49">
            <v>3</v>
          </cell>
          <cell r="E49" t="str">
            <v>9610201.png</v>
          </cell>
          <cell r="F49">
            <v>0</v>
          </cell>
          <cell r="G49" t="str">
            <v>无属性</v>
          </cell>
          <cell r="H49">
            <v>0</v>
          </cell>
          <cell r="I49">
            <v>0</v>
          </cell>
          <cell r="J49">
            <v>5</v>
          </cell>
          <cell r="K49">
            <v>5.7142857142857148E-2</v>
          </cell>
        </row>
        <row r="50">
          <cell r="A50">
            <v>9611203</v>
          </cell>
          <cell r="B50" t="str">
            <v>金手指</v>
          </cell>
          <cell r="C50" t="str">
            <v>召唤出场时，主角所有技能立刻全部CD完毕。</v>
          </cell>
          <cell r="D50">
            <v>3</v>
          </cell>
          <cell r="E50" t="str">
            <v>9611201.png</v>
          </cell>
          <cell r="F50">
            <v>0</v>
          </cell>
          <cell r="G50" t="str">
            <v>无属性</v>
          </cell>
          <cell r="H50">
            <v>0</v>
          </cell>
          <cell r="I50">
            <v>0</v>
          </cell>
          <cell r="J50">
            <v>18</v>
          </cell>
          <cell r="K50">
            <v>0</v>
          </cell>
        </row>
        <row r="51">
          <cell r="A51">
            <v>9612203</v>
          </cell>
          <cell r="B51" t="str">
            <v>明镜止水</v>
          </cell>
          <cell r="C51" t="str">
            <v>召唤出场时，减少场上所有敌人攻击力5.71%，持续17.15秒。</v>
          </cell>
          <cell r="D51">
            <v>3</v>
          </cell>
          <cell r="E51" t="str">
            <v>9612201.png</v>
          </cell>
          <cell r="F51">
            <v>0</v>
          </cell>
          <cell r="G51" t="str">
            <v>无属性</v>
          </cell>
          <cell r="H51">
            <v>0</v>
          </cell>
          <cell r="I51">
            <v>0</v>
          </cell>
          <cell r="J51">
            <v>15</v>
          </cell>
          <cell r="K51">
            <v>5.7142857142857148E-2</v>
          </cell>
        </row>
        <row r="52">
          <cell r="A52">
            <v>9613203</v>
          </cell>
          <cell r="B52" t="str">
            <v>阳炎</v>
          </cell>
          <cell r="C52" t="str">
            <v>召唤出场时，减少场上所有敌人防御力5.71%，持续17.15秒。</v>
          </cell>
          <cell r="D52">
            <v>3</v>
          </cell>
          <cell r="E52" t="str">
            <v>9613201.png</v>
          </cell>
          <cell r="F52">
            <v>0</v>
          </cell>
          <cell r="G52" t="str">
            <v>无属性</v>
          </cell>
          <cell r="H52">
            <v>0</v>
          </cell>
          <cell r="I52">
            <v>0</v>
          </cell>
          <cell r="J52">
            <v>16</v>
          </cell>
          <cell r="K52">
            <v>5.7142857142857148E-2</v>
          </cell>
        </row>
        <row r="53">
          <cell r="A53">
            <v>9614203</v>
          </cell>
          <cell r="B53" t="str">
            <v>霸气纵横</v>
          </cell>
          <cell r="C53" t="str">
            <v>召唤出场时，主角进入无敌状态，持续7.15秒。</v>
          </cell>
          <cell r="D53">
            <v>3</v>
          </cell>
          <cell r="E53" t="str">
            <v>9614201.png</v>
          </cell>
          <cell r="F53">
            <v>0</v>
          </cell>
          <cell r="G53" t="str">
            <v>无属性</v>
          </cell>
          <cell r="H53">
            <v>0</v>
          </cell>
          <cell r="I53">
            <v>0</v>
          </cell>
          <cell r="J53">
            <v>1</v>
          </cell>
          <cell r="K53">
            <v>0</v>
          </cell>
        </row>
        <row r="54">
          <cell r="A54">
            <v>9615203</v>
          </cell>
          <cell r="B54" t="str">
            <v>猛虎出山</v>
          </cell>
          <cell r="C54" t="str">
            <v>召唤出场时，主角进入霸体状态，持续19.29秒。</v>
          </cell>
          <cell r="D54">
            <v>3</v>
          </cell>
          <cell r="E54" t="str">
            <v>9615201.png</v>
          </cell>
          <cell r="F54">
            <v>0</v>
          </cell>
          <cell r="G54" t="str">
            <v>无属性</v>
          </cell>
          <cell r="H54">
            <v>0</v>
          </cell>
          <cell r="I54">
            <v>0</v>
          </cell>
          <cell r="J54">
            <v>2</v>
          </cell>
          <cell r="K54">
            <v>80</v>
          </cell>
        </row>
        <row r="55">
          <cell r="A55">
            <v>9616203</v>
          </cell>
          <cell r="B55" t="str">
            <v>武魂</v>
          </cell>
          <cell r="C55" t="str">
            <v>召唤出场时，主角体型变大，移动速度、攻击力、防御力增加5.71%,持续17.15秒。</v>
          </cell>
          <cell r="D55">
            <v>3</v>
          </cell>
          <cell r="E55" t="str">
            <v>9616201.png</v>
          </cell>
          <cell r="F55">
            <v>0</v>
          </cell>
          <cell r="G55" t="str">
            <v>无属性</v>
          </cell>
          <cell r="H55">
            <v>0</v>
          </cell>
          <cell r="I55">
            <v>0</v>
          </cell>
          <cell r="J55">
            <v>19</v>
          </cell>
          <cell r="K55">
            <v>5.7142857142857148E-2</v>
          </cell>
        </row>
        <row r="56">
          <cell r="A56">
            <v>9617203</v>
          </cell>
          <cell r="B56" t="str">
            <v>净化</v>
          </cell>
          <cell r="C56" t="str">
            <v>召唤出场时，场上所有敌人的BUFF会被全部清除。</v>
          </cell>
          <cell r="D56">
            <v>3</v>
          </cell>
          <cell r="E56" t="str">
            <v>9601201.png</v>
          </cell>
          <cell r="F56">
            <v>0</v>
          </cell>
          <cell r="G56" t="str">
            <v>无属性</v>
          </cell>
          <cell r="H56">
            <v>0</v>
          </cell>
          <cell r="I56">
            <v>0</v>
          </cell>
          <cell r="J56">
            <v>14</v>
          </cell>
          <cell r="K56">
            <v>0</v>
          </cell>
        </row>
        <row r="57">
          <cell r="A57">
            <v>9618203</v>
          </cell>
          <cell r="B57" t="str">
            <v>震慑</v>
          </cell>
          <cell r="C57" t="str">
            <v>召唤出场时，场上所有敌人，体型变小，移动速度，攻击力，防御力降低5.71%，持续17.15秒。</v>
          </cell>
          <cell r="D57">
            <v>3</v>
          </cell>
          <cell r="E57" t="str">
            <v>9612201.png</v>
          </cell>
          <cell r="F57">
            <v>0</v>
          </cell>
          <cell r="G57" t="str">
            <v>无属性</v>
          </cell>
          <cell r="H57">
            <v>0</v>
          </cell>
          <cell r="I57">
            <v>0</v>
          </cell>
          <cell r="J57">
            <v>20</v>
          </cell>
          <cell r="K57">
            <v>5.7142857142857148E-2</v>
          </cell>
        </row>
        <row r="58">
          <cell r="A58">
            <v>9619203</v>
          </cell>
          <cell r="B58" t="str">
            <v>暴怒</v>
          </cell>
          <cell r="C58" t="str">
            <v>召唤出场时，为主角增加暴击倍数28.57%，持续17.15秒。</v>
          </cell>
          <cell r="D58">
            <v>3</v>
          </cell>
          <cell r="E58" t="str">
            <v>9604201.png</v>
          </cell>
          <cell r="F58">
            <v>0</v>
          </cell>
          <cell r="G58" t="str">
            <v>无属性</v>
          </cell>
          <cell r="H58">
            <v>0</v>
          </cell>
          <cell r="I58">
            <v>0</v>
          </cell>
          <cell r="J58">
            <v>7</v>
          </cell>
          <cell r="K58">
            <v>14285.714285714286</v>
          </cell>
        </row>
        <row r="59">
          <cell r="A59">
            <v>9601204</v>
          </cell>
          <cell r="B59" t="str">
            <v>急救</v>
          </cell>
          <cell r="C59" t="str">
            <v>召唤出场时，为主角回复21.42%最大生命值。</v>
          </cell>
          <cell r="D59">
            <v>4</v>
          </cell>
          <cell r="E59" t="str">
            <v>9601201.png</v>
          </cell>
          <cell r="F59">
            <v>0</v>
          </cell>
          <cell r="G59" t="str">
            <v>无属性</v>
          </cell>
          <cell r="H59">
            <v>0</v>
          </cell>
          <cell r="I59">
            <v>0</v>
          </cell>
          <cell r="J59">
            <v>3</v>
          </cell>
          <cell r="K59">
            <v>0.2142857142857143</v>
          </cell>
        </row>
        <row r="60">
          <cell r="A60">
            <v>9602204</v>
          </cell>
          <cell r="B60" t="str">
            <v>鼓舞</v>
          </cell>
          <cell r="C60" t="str">
            <v>召唤出场时，为主角增加生命最大值7142.86，持续17.86秒。</v>
          </cell>
          <cell r="D60">
            <v>4</v>
          </cell>
          <cell r="E60" t="str">
            <v>9602201.png</v>
          </cell>
          <cell r="F60">
            <v>0</v>
          </cell>
          <cell r="G60" t="str">
            <v>无属性</v>
          </cell>
          <cell r="H60">
            <v>0</v>
          </cell>
          <cell r="I60">
            <v>0</v>
          </cell>
          <cell r="J60">
            <v>9</v>
          </cell>
          <cell r="K60">
            <v>7142.8571428571431</v>
          </cell>
        </row>
        <row r="61">
          <cell r="A61">
            <v>9603204</v>
          </cell>
          <cell r="B61" t="str">
            <v>激励</v>
          </cell>
          <cell r="C61" t="str">
            <v>召唤出场时，为主角增加攻击力928.58，持续17.86秒。</v>
          </cell>
          <cell r="D61">
            <v>4</v>
          </cell>
          <cell r="E61" t="str">
            <v>9603201.png</v>
          </cell>
          <cell r="F61">
            <v>0</v>
          </cell>
          <cell r="G61" t="str">
            <v>无属性</v>
          </cell>
          <cell r="H61">
            <v>0</v>
          </cell>
          <cell r="I61">
            <v>0</v>
          </cell>
          <cell r="J61">
            <v>10</v>
          </cell>
          <cell r="K61">
            <v>928.57142857142867</v>
          </cell>
        </row>
        <row r="62">
          <cell r="A62">
            <v>9604204</v>
          </cell>
          <cell r="B62" t="str">
            <v>鞭策</v>
          </cell>
          <cell r="C62" t="str">
            <v>召唤出场时，为主角增加暴击值0.11，持续17.86秒。</v>
          </cell>
          <cell r="D62">
            <v>4</v>
          </cell>
          <cell r="E62" t="str">
            <v>9604201.png</v>
          </cell>
          <cell r="F62">
            <v>0</v>
          </cell>
          <cell r="G62" t="str">
            <v>无属性</v>
          </cell>
          <cell r="H62">
            <v>0</v>
          </cell>
          <cell r="I62">
            <v>0</v>
          </cell>
          <cell r="J62">
            <v>8</v>
          </cell>
          <cell r="K62">
            <v>17857.142857142859</v>
          </cell>
        </row>
        <row r="63">
          <cell r="A63">
            <v>9605204</v>
          </cell>
          <cell r="B63" t="str">
            <v>守护</v>
          </cell>
          <cell r="C63" t="str">
            <v>召唤出场时，为主角增加防御力571.43，持续17.86秒。</v>
          </cell>
          <cell r="D63">
            <v>4</v>
          </cell>
          <cell r="E63" t="str">
            <v>9605201.png</v>
          </cell>
          <cell r="F63">
            <v>0</v>
          </cell>
          <cell r="G63" t="str">
            <v>无属性</v>
          </cell>
          <cell r="H63">
            <v>0</v>
          </cell>
          <cell r="I63">
            <v>0</v>
          </cell>
          <cell r="J63">
            <v>11</v>
          </cell>
          <cell r="K63">
            <v>571.42857142857144</v>
          </cell>
        </row>
        <row r="64">
          <cell r="A64">
            <v>9606204</v>
          </cell>
          <cell r="B64" t="str">
            <v>混世魔王</v>
          </cell>
          <cell r="C64" t="str">
            <v>召唤出场时，为主角增加加伤百分比10.71%，持续17.86秒。</v>
          </cell>
          <cell r="D64">
            <v>4</v>
          </cell>
          <cell r="E64" t="str">
            <v>9606201.png</v>
          </cell>
          <cell r="F64">
            <v>0</v>
          </cell>
          <cell r="G64" t="str">
            <v>无属性</v>
          </cell>
          <cell r="H64">
            <v>0</v>
          </cell>
          <cell r="I64">
            <v>0</v>
          </cell>
          <cell r="J64">
            <v>12</v>
          </cell>
          <cell r="K64">
            <v>7142.8571428571431</v>
          </cell>
        </row>
        <row r="65">
          <cell r="A65">
            <v>9607204</v>
          </cell>
          <cell r="B65" t="str">
            <v>弱点分析</v>
          </cell>
          <cell r="C65" t="str">
            <v>召唤出场时，减少场上所有敌人命中值21.42%，持续17.86秒。</v>
          </cell>
          <cell r="D65">
            <v>4</v>
          </cell>
          <cell r="E65" t="str">
            <v>9607201.png</v>
          </cell>
          <cell r="F65">
            <v>0</v>
          </cell>
          <cell r="G65" t="str">
            <v>无属性</v>
          </cell>
          <cell r="H65">
            <v>0</v>
          </cell>
          <cell r="I65">
            <v>0</v>
          </cell>
          <cell r="J65">
            <v>17</v>
          </cell>
          <cell r="K65">
            <v>0.2142857142857143</v>
          </cell>
        </row>
        <row r="66">
          <cell r="A66">
            <v>9608204</v>
          </cell>
          <cell r="B66" t="str">
            <v>硬气功</v>
          </cell>
          <cell r="C66" t="str">
            <v>召唤出场时，为主角增加减伤百分比10.71%，持续17.86秒。</v>
          </cell>
          <cell r="D66">
            <v>4</v>
          </cell>
          <cell r="E66" t="str">
            <v>9608201.png</v>
          </cell>
          <cell r="F66">
            <v>0</v>
          </cell>
          <cell r="G66" t="str">
            <v>无属性</v>
          </cell>
          <cell r="H66">
            <v>0</v>
          </cell>
          <cell r="I66">
            <v>0</v>
          </cell>
          <cell r="J66">
            <v>13</v>
          </cell>
          <cell r="K66">
            <v>7142.8571428571431</v>
          </cell>
        </row>
        <row r="67">
          <cell r="A67">
            <v>9609204</v>
          </cell>
          <cell r="B67" t="str">
            <v>坚毅之躯</v>
          </cell>
          <cell r="C67" t="str">
            <v>召唤出场时，为主角增加生命最大值百分比7.14%,持续17.86秒。</v>
          </cell>
          <cell r="D67">
            <v>4</v>
          </cell>
          <cell r="E67" t="str">
            <v>9609201.png</v>
          </cell>
          <cell r="F67">
            <v>0</v>
          </cell>
          <cell r="G67" t="str">
            <v>无属性</v>
          </cell>
          <cell r="H67">
            <v>0</v>
          </cell>
          <cell r="I67">
            <v>0</v>
          </cell>
          <cell r="J67">
            <v>4</v>
          </cell>
          <cell r="K67">
            <v>7.1428571428571438E-2</v>
          </cell>
        </row>
        <row r="68">
          <cell r="A68">
            <v>9610204</v>
          </cell>
          <cell r="B68" t="str">
            <v>战斗意志</v>
          </cell>
          <cell r="C68" t="str">
            <v>召唤出场时，为主角增加攻击力百分比7.14%,持续17.86秒。</v>
          </cell>
          <cell r="D68">
            <v>4</v>
          </cell>
          <cell r="E68" t="str">
            <v>9610201.png</v>
          </cell>
          <cell r="F68">
            <v>0</v>
          </cell>
          <cell r="G68" t="str">
            <v>无属性</v>
          </cell>
          <cell r="H68">
            <v>0</v>
          </cell>
          <cell r="I68">
            <v>0</v>
          </cell>
          <cell r="J68">
            <v>5</v>
          </cell>
          <cell r="K68">
            <v>7.1428571428571438E-2</v>
          </cell>
        </row>
        <row r="69">
          <cell r="A69">
            <v>9611204</v>
          </cell>
          <cell r="B69" t="str">
            <v>金手指</v>
          </cell>
          <cell r="C69" t="str">
            <v>召唤出场时，主角所有技能立刻全部CD完毕。</v>
          </cell>
          <cell r="D69">
            <v>4</v>
          </cell>
          <cell r="E69" t="str">
            <v>9611201.png</v>
          </cell>
          <cell r="F69">
            <v>0</v>
          </cell>
          <cell r="G69" t="str">
            <v>无属性</v>
          </cell>
          <cell r="H69">
            <v>0</v>
          </cell>
          <cell r="I69">
            <v>0</v>
          </cell>
          <cell r="J69">
            <v>18</v>
          </cell>
          <cell r="K69">
            <v>0</v>
          </cell>
        </row>
        <row r="70">
          <cell r="A70">
            <v>9612204</v>
          </cell>
          <cell r="B70" t="str">
            <v>明镜止水</v>
          </cell>
          <cell r="C70" t="str">
            <v>召唤出场时，减少场上所有敌人攻击力7.14%，持续17.86秒。</v>
          </cell>
          <cell r="D70">
            <v>4</v>
          </cell>
          <cell r="E70" t="str">
            <v>9612201.png</v>
          </cell>
          <cell r="F70">
            <v>0</v>
          </cell>
          <cell r="G70" t="str">
            <v>无属性</v>
          </cell>
          <cell r="H70">
            <v>0</v>
          </cell>
          <cell r="I70">
            <v>0</v>
          </cell>
          <cell r="J70">
            <v>15</v>
          </cell>
          <cell r="K70">
            <v>7.1428571428571438E-2</v>
          </cell>
        </row>
        <row r="71">
          <cell r="A71">
            <v>9613204</v>
          </cell>
          <cell r="B71" t="str">
            <v>阳炎</v>
          </cell>
          <cell r="C71" t="str">
            <v>召唤出场时，减少场上所有敌人防御力7.14%，持续17.86秒。</v>
          </cell>
          <cell r="D71">
            <v>4</v>
          </cell>
          <cell r="E71" t="str">
            <v>9613201.png</v>
          </cell>
          <cell r="F71">
            <v>0</v>
          </cell>
          <cell r="G71" t="str">
            <v>无属性</v>
          </cell>
          <cell r="H71">
            <v>0</v>
          </cell>
          <cell r="I71">
            <v>0</v>
          </cell>
          <cell r="J71">
            <v>16</v>
          </cell>
          <cell r="K71">
            <v>7.1428571428571438E-2</v>
          </cell>
        </row>
        <row r="72">
          <cell r="A72">
            <v>9614204</v>
          </cell>
          <cell r="B72" t="str">
            <v>霸气纵横</v>
          </cell>
          <cell r="C72" t="str">
            <v>召唤出场时，主角进入无敌状态，持续7.86秒。</v>
          </cell>
          <cell r="D72">
            <v>4</v>
          </cell>
          <cell r="E72" t="str">
            <v>9614201.png</v>
          </cell>
          <cell r="F72">
            <v>0</v>
          </cell>
          <cell r="G72" t="str">
            <v>无属性</v>
          </cell>
          <cell r="H72">
            <v>0</v>
          </cell>
          <cell r="I72">
            <v>0</v>
          </cell>
          <cell r="J72">
            <v>1</v>
          </cell>
          <cell r="K72">
            <v>0</v>
          </cell>
        </row>
        <row r="73">
          <cell r="A73">
            <v>9615204</v>
          </cell>
          <cell r="B73" t="str">
            <v>猛虎出山</v>
          </cell>
          <cell r="C73" t="str">
            <v>召唤出场时，主角进入霸体状态，持续20.72秒。</v>
          </cell>
          <cell r="D73">
            <v>4</v>
          </cell>
          <cell r="E73" t="str">
            <v>9615201.png</v>
          </cell>
          <cell r="F73">
            <v>0</v>
          </cell>
          <cell r="G73" t="str">
            <v>无属性</v>
          </cell>
          <cell r="H73">
            <v>0</v>
          </cell>
          <cell r="I73">
            <v>0</v>
          </cell>
          <cell r="J73">
            <v>2</v>
          </cell>
          <cell r="K73">
            <v>80</v>
          </cell>
        </row>
        <row r="74">
          <cell r="A74">
            <v>9616204</v>
          </cell>
          <cell r="B74" t="str">
            <v>武魂</v>
          </cell>
          <cell r="C74" t="str">
            <v>召唤出场时，主角体型变大，移动速度、攻击力、防御力增加7.14%,持续17.86秒。</v>
          </cell>
          <cell r="D74">
            <v>4</v>
          </cell>
          <cell r="E74" t="str">
            <v>9616201.png</v>
          </cell>
          <cell r="F74">
            <v>0</v>
          </cell>
          <cell r="G74" t="str">
            <v>无属性</v>
          </cell>
          <cell r="H74">
            <v>0</v>
          </cell>
          <cell r="I74">
            <v>0</v>
          </cell>
          <cell r="J74">
            <v>19</v>
          </cell>
          <cell r="K74">
            <v>7.1428571428571438E-2</v>
          </cell>
        </row>
        <row r="75">
          <cell r="A75">
            <v>9617204</v>
          </cell>
          <cell r="B75" t="str">
            <v>净化</v>
          </cell>
          <cell r="C75" t="str">
            <v>召唤出场时，场上所有敌人的BUFF会被全部清除。</v>
          </cell>
          <cell r="D75">
            <v>4</v>
          </cell>
          <cell r="E75" t="str">
            <v>9601201.png</v>
          </cell>
          <cell r="F75">
            <v>0</v>
          </cell>
          <cell r="G75" t="str">
            <v>无属性</v>
          </cell>
          <cell r="H75">
            <v>0</v>
          </cell>
          <cell r="I75">
            <v>0</v>
          </cell>
          <cell r="J75">
            <v>14</v>
          </cell>
          <cell r="K75">
            <v>0</v>
          </cell>
        </row>
        <row r="76">
          <cell r="A76">
            <v>9618204</v>
          </cell>
          <cell r="B76" t="str">
            <v>震慑</v>
          </cell>
          <cell r="C76" t="str">
            <v>召唤出场时，场上所有敌人，体型变小，移动速度，攻击力，防御力降低7.14%，持续17.86秒。</v>
          </cell>
          <cell r="D76">
            <v>4</v>
          </cell>
          <cell r="E76" t="str">
            <v>9612201.png</v>
          </cell>
          <cell r="F76">
            <v>0</v>
          </cell>
          <cell r="G76" t="str">
            <v>无属性</v>
          </cell>
          <cell r="H76">
            <v>0</v>
          </cell>
          <cell r="I76">
            <v>0</v>
          </cell>
          <cell r="J76">
            <v>20</v>
          </cell>
          <cell r="K76">
            <v>7.1428571428571438E-2</v>
          </cell>
        </row>
        <row r="77">
          <cell r="A77">
            <v>9619204</v>
          </cell>
          <cell r="B77" t="str">
            <v>暴怒</v>
          </cell>
          <cell r="C77" t="str">
            <v>召唤出场时，为主角增加暴击倍数35.71%，持续17.86秒。</v>
          </cell>
          <cell r="D77">
            <v>4</v>
          </cell>
          <cell r="E77" t="str">
            <v>9604201.png</v>
          </cell>
          <cell r="F77">
            <v>0</v>
          </cell>
          <cell r="G77" t="str">
            <v>无属性</v>
          </cell>
          <cell r="H77">
            <v>0</v>
          </cell>
          <cell r="I77">
            <v>0</v>
          </cell>
          <cell r="J77">
            <v>7</v>
          </cell>
          <cell r="K77">
            <v>17857.142857142859</v>
          </cell>
        </row>
        <row r="78">
          <cell r="A78">
            <v>9601205</v>
          </cell>
          <cell r="B78" t="str">
            <v>急救</v>
          </cell>
          <cell r="C78" t="str">
            <v>召唤出场时，为主角回复25.71%最大生命值。</v>
          </cell>
          <cell r="D78">
            <v>5</v>
          </cell>
          <cell r="E78" t="str">
            <v>9601201.png</v>
          </cell>
          <cell r="F78">
            <v>0</v>
          </cell>
          <cell r="G78" t="str">
            <v>无属性</v>
          </cell>
          <cell r="H78">
            <v>0</v>
          </cell>
          <cell r="I78">
            <v>0</v>
          </cell>
          <cell r="J78">
            <v>3</v>
          </cell>
          <cell r="K78">
            <v>0.25714285714285717</v>
          </cell>
        </row>
        <row r="79">
          <cell r="A79">
            <v>9602205</v>
          </cell>
          <cell r="B79" t="str">
            <v>鼓舞</v>
          </cell>
          <cell r="C79" t="str">
            <v>召唤出场时，为主角增加生命最大值8571.43，持续18.58秒。</v>
          </cell>
          <cell r="D79">
            <v>5</v>
          </cell>
          <cell r="E79" t="str">
            <v>9602201.png</v>
          </cell>
          <cell r="F79">
            <v>0</v>
          </cell>
          <cell r="G79" t="str">
            <v>无属性</v>
          </cell>
          <cell r="H79">
            <v>0</v>
          </cell>
          <cell r="I79">
            <v>0</v>
          </cell>
          <cell r="J79">
            <v>9</v>
          </cell>
          <cell r="K79">
            <v>8571.4285714285725</v>
          </cell>
        </row>
        <row r="80">
          <cell r="A80">
            <v>9603205</v>
          </cell>
          <cell r="B80" t="str">
            <v>激励</v>
          </cell>
          <cell r="C80" t="str">
            <v>召唤出场时，为主角增加攻击力1114.29，持续18.58秒。</v>
          </cell>
          <cell r="D80">
            <v>5</v>
          </cell>
          <cell r="E80" t="str">
            <v>9603201.png</v>
          </cell>
          <cell r="F80">
            <v>0</v>
          </cell>
          <cell r="G80" t="str">
            <v>无属性</v>
          </cell>
          <cell r="H80">
            <v>0</v>
          </cell>
          <cell r="I80">
            <v>0</v>
          </cell>
          <cell r="J80">
            <v>10</v>
          </cell>
          <cell r="K80">
            <v>1114.2857142857144</v>
          </cell>
        </row>
        <row r="81">
          <cell r="A81">
            <v>9604205</v>
          </cell>
          <cell r="B81" t="str">
            <v>鞭策</v>
          </cell>
          <cell r="C81" t="str">
            <v>召唤出场时，为主角增加暴击值0.13，持续18.58秒。</v>
          </cell>
          <cell r="D81">
            <v>5</v>
          </cell>
          <cell r="E81" t="str">
            <v>9604201.png</v>
          </cell>
          <cell r="F81">
            <v>0</v>
          </cell>
          <cell r="G81" t="str">
            <v>无属性</v>
          </cell>
          <cell r="H81">
            <v>0</v>
          </cell>
          <cell r="I81">
            <v>0</v>
          </cell>
          <cell r="J81">
            <v>8</v>
          </cell>
          <cell r="K81">
            <v>21428.571428571431</v>
          </cell>
        </row>
        <row r="82">
          <cell r="A82">
            <v>9605205</v>
          </cell>
          <cell r="B82" t="str">
            <v>守护</v>
          </cell>
          <cell r="C82" t="str">
            <v>召唤出场时，为主角增加防御力685.72，持续18.58秒。</v>
          </cell>
          <cell r="D82">
            <v>5</v>
          </cell>
          <cell r="E82" t="str">
            <v>9605201.png</v>
          </cell>
          <cell r="F82">
            <v>0</v>
          </cell>
          <cell r="G82" t="str">
            <v>无属性</v>
          </cell>
          <cell r="H82">
            <v>0</v>
          </cell>
          <cell r="I82">
            <v>0</v>
          </cell>
          <cell r="J82">
            <v>11</v>
          </cell>
          <cell r="K82">
            <v>685.71428571428578</v>
          </cell>
        </row>
        <row r="83">
          <cell r="A83">
            <v>9606205</v>
          </cell>
          <cell r="B83" t="str">
            <v>混世魔王</v>
          </cell>
          <cell r="C83" t="str">
            <v>召唤出场时，为主角增加加伤百分比12.85%，持续18.58秒。</v>
          </cell>
          <cell r="D83">
            <v>5</v>
          </cell>
          <cell r="E83" t="str">
            <v>9606201.png</v>
          </cell>
          <cell r="F83">
            <v>0</v>
          </cell>
          <cell r="G83" t="str">
            <v>无属性</v>
          </cell>
          <cell r="H83">
            <v>0</v>
          </cell>
          <cell r="I83">
            <v>0</v>
          </cell>
          <cell r="J83">
            <v>12</v>
          </cell>
          <cell r="K83">
            <v>8571.4285714285725</v>
          </cell>
        </row>
        <row r="84">
          <cell r="A84">
            <v>9607205</v>
          </cell>
          <cell r="B84" t="str">
            <v>弱点分析</v>
          </cell>
          <cell r="C84" t="str">
            <v>召唤出场时，减少场上所有敌人命中值25.71%，持续18.58秒。</v>
          </cell>
          <cell r="D84">
            <v>5</v>
          </cell>
          <cell r="E84" t="str">
            <v>9607201.png</v>
          </cell>
          <cell r="F84">
            <v>0</v>
          </cell>
          <cell r="G84" t="str">
            <v>无属性</v>
          </cell>
          <cell r="H84">
            <v>0</v>
          </cell>
          <cell r="I84">
            <v>0</v>
          </cell>
          <cell r="J84">
            <v>17</v>
          </cell>
          <cell r="K84">
            <v>0.25714285714285717</v>
          </cell>
        </row>
        <row r="85">
          <cell r="A85">
            <v>9608205</v>
          </cell>
          <cell r="B85" t="str">
            <v>硬气功</v>
          </cell>
          <cell r="C85" t="str">
            <v>召唤出场时，为主角增加减伤百分比12.85%，持续18.58秒。</v>
          </cell>
          <cell r="D85">
            <v>5</v>
          </cell>
          <cell r="E85" t="str">
            <v>9608201.png</v>
          </cell>
          <cell r="F85">
            <v>0</v>
          </cell>
          <cell r="G85" t="str">
            <v>无属性</v>
          </cell>
          <cell r="H85">
            <v>0</v>
          </cell>
          <cell r="I85">
            <v>0</v>
          </cell>
          <cell r="J85">
            <v>13</v>
          </cell>
          <cell r="K85">
            <v>8571.4285714285725</v>
          </cell>
        </row>
        <row r="86">
          <cell r="A86">
            <v>9609205</v>
          </cell>
          <cell r="B86" t="str">
            <v>坚毅之躯</v>
          </cell>
          <cell r="C86" t="str">
            <v>召唤出场时，为主角增加生命最大值百分比8.57%,持续18.58秒。</v>
          </cell>
          <cell r="D86">
            <v>5</v>
          </cell>
          <cell r="E86" t="str">
            <v>9609201.png</v>
          </cell>
          <cell r="F86">
            <v>0</v>
          </cell>
          <cell r="G86" t="str">
            <v>无属性</v>
          </cell>
          <cell r="H86">
            <v>0</v>
          </cell>
          <cell r="I86">
            <v>0</v>
          </cell>
          <cell r="J86">
            <v>4</v>
          </cell>
          <cell r="K86">
            <v>8.5714285714285729E-2</v>
          </cell>
        </row>
        <row r="87">
          <cell r="A87">
            <v>9610205</v>
          </cell>
          <cell r="B87" t="str">
            <v>战斗意志</v>
          </cell>
          <cell r="C87" t="str">
            <v>召唤出场时，为主角增加攻击力百分比8.57%,持续18.58秒。</v>
          </cell>
          <cell r="D87">
            <v>5</v>
          </cell>
          <cell r="E87" t="str">
            <v>9610201.png</v>
          </cell>
          <cell r="F87">
            <v>0</v>
          </cell>
          <cell r="G87" t="str">
            <v>无属性</v>
          </cell>
          <cell r="H87">
            <v>0</v>
          </cell>
          <cell r="I87">
            <v>0</v>
          </cell>
          <cell r="J87">
            <v>5</v>
          </cell>
          <cell r="K87">
            <v>8.5714285714285729E-2</v>
          </cell>
        </row>
        <row r="88">
          <cell r="A88">
            <v>9611205</v>
          </cell>
          <cell r="B88" t="str">
            <v>金手指</v>
          </cell>
          <cell r="C88" t="str">
            <v>召唤出场时，主角所有技能立刻全部CD完毕。</v>
          </cell>
          <cell r="D88">
            <v>5</v>
          </cell>
          <cell r="E88" t="str">
            <v>9611201.png</v>
          </cell>
          <cell r="F88">
            <v>0</v>
          </cell>
          <cell r="G88" t="str">
            <v>无属性</v>
          </cell>
          <cell r="H88">
            <v>0</v>
          </cell>
          <cell r="I88">
            <v>0</v>
          </cell>
          <cell r="J88">
            <v>18</v>
          </cell>
          <cell r="K88">
            <v>0</v>
          </cell>
        </row>
        <row r="89">
          <cell r="A89">
            <v>9612205</v>
          </cell>
          <cell r="B89" t="str">
            <v>明镜止水</v>
          </cell>
          <cell r="C89" t="str">
            <v>召唤出场时，减少场上所有敌人攻击力8.57%，持续18.58秒。</v>
          </cell>
          <cell r="D89">
            <v>5</v>
          </cell>
          <cell r="E89" t="str">
            <v>9612201.png</v>
          </cell>
          <cell r="F89">
            <v>0</v>
          </cell>
          <cell r="G89" t="str">
            <v>无属性</v>
          </cell>
          <cell r="H89">
            <v>0</v>
          </cell>
          <cell r="I89">
            <v>0</v>
          </cell>
          <cell r="J89">
            <v>15</v>
          </cell>
          <cell r="K89">
            <v>8.5714285714285729E-2</v>
          </cell>
        </row>
        <row r="90">
          <cell r="A90">
            <v>9613205</v>
          </cell>
          <cell r="B90" t="str">
            <v>阳炎</v>
          </cell>
          <cell r="C90" t="str">
            <v>召唤出场时，减少场上所有敌人防御力8.57%，持续18.58秒。</v>
          </cell>
          <cell r="D90">
            <v>5</v>
          </cell>
          <cell r="E90" t="str">
            <v>9613201.png</v>
          </cell>
          <cell r="F90">
            <v>0</v>
          </cell>
          <cell r="G90" t="str">
            <v>无属性</v>
          </cell>
          <cell r="H90">
            <v>0</v>
          </cell>
          <cell r="I90">
            <v>0</v>
          </cell>
          <cell r="J90">
            <v>16</v>
          </cell>
          <cell r="K90">
            <v>8.5714285714285729E-2</v>
          </cell>
        </row>
        <row r="91">
          <cell r="A91">
            <v>9614205</v>
          </cell>
          <cell r="B91" t="str">
            <v>霸气纵横</v>
          </cell>
          <cell r="C91" t="str">
            <v>召唤出场时，主角进入无敌状态，持续8.58秒。</v>
          </cell>
          <cell r="D91">
            <v>5</v>
          </cell>
          <cell r="E91" t="str">
            <v>9614201.png</v>
          </cell>
          <cell r="F91">
            <v>0</v>
          </cell>
          <cell r="G91" t="str">
            <v>无属性</v>
          </cell>
          <cell r="H91">
            <v>0</v>
          </cell>
          <cell r="I91">
            <v>0</v>
          </cell>
          <cell r="J91">
            <v>1</v>
          </cell>
          <cell r="K91">
            <v>0</v>
          </cell>
        </row>
        <row r="92">
          <cell r="A92">
            <v>9615205</v>
          </cell>
          <cell r="B92" t="str">
            <v>猛虎出山</v>
          </cell>
          <cell r="C92" t="str">
            <v>召唤出场时，主角进入霸体状态，持续22.15秒。</v>
          </cell>
          <cell r="D92">
            <v>5</v>
          </cell>
          <cell r="E92" t="str">
            <v>9615201.png</v>
          </cell>
          <cell r="F92">
            <v>0</v>
          </cell>
          <cell r="G92" t="str">
            <v>无属性</v>
          </cell>
          <cell r="H92">
            <v>0</v>
          </cell>
          <cell r="I92">
            <v>0</v>
          </cell>
          <cell r="J92">
            <v>2</v>
          </cell>
          <cell r="K92">
            <v>80</v>
          </cell>
        </row>
        <row r="93">
          <cell r="A93">
            <v>9616205</v>
          </cell>
          <cell r="B93" t="str">
            <v>武魂</v>
          </cell>
          <cell r="C93" t="str">
            <v>召唤出场时，主角体型变大，移动速度、攻击力、防御力增加8.57%,持续18.58秒。</v>
          </cell>
          <cell r="D93">
            <v>5</v>
          </cell>
          <cell r="E93" t="str">
            <v>9616201.png</v>
          </cell>
          <cell r="F93">
            <v>0</v>
          </cell>
          <cell r="G93" t="str">
            <v>无属性</v>
          </cell>
          <cell r="H93">
            <v>0</v>
          </cell>
          <cell r="I93">
            <v>0</v>
          </cell>
          <cell r="J93">
            <v>19</v>
          </cell>
          <cell r="K93">
            <v>8.5714285714285729E-2</v>
          </cell>
        </row>
        <row r="94">
          <cell r="A94">
            <v>9617205</v>
          </cell>
          <cell r="B94" t="str">
            <v>净化</v>
          </cell>
          <cell r="C94" t="str">
            <v>召唤出场时，场上所有敌人的BUFF会被全部清除。</v>
          </cell>
          <cell r="D94">
            <v>5</v>
          </cell>
          <cell r="E94" t="str">
            <v>9601201.png</v>
          </cell>
          <cell r="F94">
            <v>0</v>
          </cell>
          <cell r="G94" t="str">
            <v>无属性</v>
          </cell>
          <cell r="H94">
            <v>0</v>
          </cell>
          <cell r="I94">
            <v>0</v>
          </cell>
          <cell r="J94">
            <v>14</v>
          </cell>
          <cell r="K94">
            <v>0</v>
          </cell>
        </row>
        <row r="95">
          <cell r="A95">
            <v>9618205</v>
          </cell>
          <cell r="B95" t="str">
            <v>震慑</v>
          </cell>
          <cell r="C95" t="str">
            <v>召唤出场时，场上所有敌人，体型变小，移动速度，攻击力，防御力降低8.57%，持续18.58秒。</v>
          </cell>
          <cell r="D95">
            <v>5</v>
          </cell>
          <cell r="E95" t="str">
            <v>9612201.png</v>
          </cell>
          <cell r="F95">
            <v>0</v>
          </cell>
          <cell r="G95" t="str">
            <v>无属性</v>
          </cell>
          <cell r="H95">
            <v>0</v>
          </cell>
          <cell r="I95">
            <v>0</v>
          </cell>
          <cell r="J95">
            <v>20</v>
          </cell>
          <cell r="K95">
            <v>8.5714285714285729E-2</v>
          </cell>
        </row>
        <row r="96">
          <cell r="A96">
            <v>9619205</v>
          </cell>
          <cell r="B96" t="str">
            <v>暴怒</v>
          </cell>
          <cell r="C96" t="str">
            <v>召唤出场时，为主角增加暴击倍数42.85%，持续18.58秒。</v>
          </cell>
          <cell r="D96">
            <v>5</v>
          </cell>
          <cell r="E96" t="str">
            <v>9604201.png</v>
          </cell>
          <cell r="F96">
            <v>0</v>
          </cell>
          <cell r="G96" t="str">
            <v>无属性</v>
          </cell>
          <cell r="H96">
            <v>0</v>
          </cell>
          <cell r="I96">
            <v>0</v>
          </cell>
          <cell r="J96">
            <v>7</v>
          </cell>
          <cell r="K96">
            <v>21428.571428571431</v>
          </cell>
        </row>
        <row r="97">
          <cell r="A97">
            <v>9601206</v>
          </cell>
          <cell r="B97" t="str">
            <v>急救</v>
          </cell>
          <cell r="C97" t="str">
            <v>召唤出场时，为主角回复30%最大生命值。</v>
          </cell>
          <cell r="D97">
            <v>6</v>
          </cell>
          <cell r="E97" t="str">
            <v>9601201.png</v>
          </cell>
          <cell r="F97">
            <v>0</v>
          </cell>
          <cell r="G97" t="str">
            <v>无属性</v>
          </cell>
          <cell r="H97">
            <v>0</v>
          </cell>
          <cell r="I97">
            <v>0</v>
          </cell>
          <cell r="J97">
            <v>3</v>
          </cell>
          <cell r="K97">
            <v>0.3</v>
          </cell>
        </row>
        <row r="98">
          <cell r="A98">
            <v>9602206</v>
          </cell>
          <cell r="B98" t="str">
            <v>鼓舞</v>
          </cell>
          <cell r="C98" t="str">
            <v>召唤出场时，为主角增加生命最大值10000，持续19.29秒。</v>
          </cell>
          <cell r="D98">
            <v>6</v>
          </cell>
          <cell r="E98" t="str">
            <v>9602201.png</v>
          </cell>
          <cell r="F98">
            <v>0</v>
          </cell>
          <cell r="G98" t="str">
            <v>无属性</v>
          </cell>
          <cell r="H98">
            <v>0</v>
          </cell>
          <cell r="I98">
            <v>0</v>
          </cell>
          <cell r="J98">
            <v>9</v>
          </cell>
          <cell r="K98">
            <v>10000.000000000002</v>
          </cell>
        </row>
        <row r="99">
          <cell r="A99">
            <v>9603206</v>
          </cell>
          <cell r="B99" t="str">
            <v>激励</v>
          </cell>
          <cell r="C99" t="str">
            <v>召唤出场时，为主角增加攻击力1300，持续19.29秒。</v>
          </cell>
          <cell r="D99">
            <v>6</v>
          </cell>
          <cell r="E99" t="str">
            <v>9603201.png</v>
          </cell>
          <cell r="F99">
            <v>0</v>
          </cell>
          <cell r="G99" t="str">
            <v>无属性</v>
          </cell>
          <cell r="H99">
            <v>0</v>
          </cell>
          <cell r="I99">
            <v>0</v>
          </cell>
          <cell r="J99">
            <v>10</v>
          </cell>
          <cell r="K99">
            <v>1300</v>
          </cell>
        </row>
        <row r="100">
          <cell r="A100">
            <v>9604206</v>
          </cell>
          <cell r="B100" t="str">
            <v>鞭策</v>
          </cell>
          <cell r="C100" t="str">
            <v>召唤出场时，为主角增加暴击值0.15，持续19.29秒。</v>
          </cell>
          <cell r="D100">
            <v>6</v>
          </cell>
          <cell r="E100" t="str">
            <v>9604201.png</v>
          </cell>
          <cell r="F100">
            <v>0</v>
          </cell>
          <cell r="G100" t="str">
            <v>无属性</v>
          </cell>
          <cell r="H100">
            <v>0</v>
          </cell>
          <cell r="I100">
            <v>0</v>
          </cell>
          <cell r="J100">
            <v>8</v>
          </cell>
          <cell r="K100">
            <v>25000.000000000004</v>
          </cell>
        </row>
        <row r="101">
          <cell r="A101">
            <v>9605206</v>
          </cell>
          <cell r="B101" t="str">
            <v>守护</v>
          </cell>
          <cell r="C101" t="str">
            <v>召唤出场时，为主角增加防御力800，持续19.29秒。</v>
          </cell>
          <cell r="D101">
            <v>6</v>
          </cell>
          <cell r="E101" t="str">
            <v>9605201.png</v>
          </cell>
          <cell r="F101">
            <v>0</v>
          </cell>
          <cell r="G101" t="str">
            <v>无属性</v>
          </cell>
          <cell r="H101">
            <v>0</v>
          </cell>
          <cell r="I101">
            <v>0</v>
          </cell>
          <cell r="J101">
            <v>11</v>
          </cell>
          <cell r="K101">
            <v>800.00000000000011</v>
          </cell>
        </row>
        <row r="102">
          <cell r="A102">
            <v>9606206</v>
          </cell>
          <cell r="B102" t="str">
            <v>混世魔王</v>
          </cell>
          <cell r="C102" t="str">
            <v>召唤出场时，为主角增加加伤百分比15%，持续19.29秒。</v>
          </cell>
          <cell r="D102">
            <v>6</v>
          </cell>
          <cell r="E102" t="str">
            <v>9606201.png</v>
          </cell>
          <cell r="F102">
            <v>0</v>
          </cell>
          <cell r="G102" t="str">
            <v>无属性</v>
          </cell>
          <cell r="H102">
            <v>0</v>
          </cell>
          <cell r="I102">
            <v>0</v>
          </cell>
          <cell r="J102">
            <v>12</v>
          </cell>
          <cell r="K102">
            <v>10000.000000000002</v>
          </cell>
        </row>
        <row r="103">
          <cell r="A103">
            <v>9607206</v>
          </cell>
          <cell r="B103" t="str">
            <v>弱点分析</v>
          </cell>
          <cell r="C103" t="str">
            <v>召唤出场时，减少场上所有敌人命中值30%，持续19.29秒。</v>
          </cell>
          <cell r="D103">
            <v>6</v>
          </cell>
          <cell r="E103" t="str">
            <v>9607201.png</v>
          </cell>
          <cell r="F103">
            <v>0</v>
          </cell>
          <cell r="G103" t="str">
            <v>无属性</v>
          </cell>
          <cell r="H103">
            <v>0</v>
          </cell>
          <cell r="I103">
            <v>0</v>
          </cell>
          <cell r="J103">
            <v>17</v>
          </cell>
          <cell r="K103">
            <v>0.3</v>
          </cell>
        </row>
        <row r="104">
          <cell r="A104">
            <v>9608206</v>
          </cell>
          <cell r="B104" t="str">
            <v>硬气功</v>
          </cell>
          <cell r="C104" t="str">
            <v>召唤出场时，为主角增加减伤百分比15%，持续19.29秒。</v>
          </cell>
          <cell r="D104">
            <v>6</v>
          </cell>
          <cell r="E104" t="str">
            <v>9608201.png</v>
          </cell>
          <cell r="F104">
            <v>0</v>
          </cell>
          <cell r="G104" t="str">
            <v>无属性</v>
          </cell>
          <cell r="H104">
            <v>0</v>
          </cell>
          <cell r="I104">
            <v>0</v>
          </cell>
          <cell r="J104">
            <v>13</v>
          </cell>
          <cell r="K104">
            <v>10000.000000000002</v>
          </cell>
        </row>
        <row r="105">
          <cell r="A105">
            <v>9609206</v>
          </cell>
          <cell r="B105" t="str">
            <v>坚毅之躯</v>
          </cell>
          <cell r="C105" t="str">
            <v>召唤出场时，为主角增加生命最大值百分比10%,持续19.29秒。</v>
          </cell>
          <cell r="D105">
            <v>6</v>
          </cell>
          <cell r="E105" t="str">
            <v>9609201.png</v>
          </cell>
          <cell r="F105">
            <v>0</v>
          </cell>
          <cell r="G105" t="str">
            <v>无属性</v>
          </cell>
          <cell r="H105">
            <v>0</v>
          </cell>
          <cell r="I105">
            <v>0</v>
          </cell>
          <cell r="J105">
            <v>4</v>
          </cell>
          <cell r="K105">
            <v>0.1</v>
          </cell>
        </row>
        <row r="106">
          <cell r="A106">
            <v>9610206</v>
          </cell>
          <cell r="B106" t="str">
            <v>战斗意志</v>
          </cell>
          <cell r="C106" t="str">
            <v>召唤出场时，为主角增加攻击力百分比10%,持续19.29秒。</v>
          </cell>
          <cell r="D106">
            <v>6</v>
          </cell>
          <cell r="E106" t="str">
            <v>9610201.png</v>
          </cell>
          <cell r="F106">
            <v>0</v>
          </cell>
          <cell r="G106" t="str">
            <v>无属性</v>
          </cell>
          <cell r="H106">
            <v>0</v>
          </cell>
          <cell r="I106">
            <v>0</v>
          </cell>
          <cell r="J106">
            <v>5</v>
          </cell>
          <cell r="K106">
            <v>0.1</v>
          </cell>
        </row>
        <row r="107">
          <cell r="A107">
            <v>9611206</v>
          </cell>
          <cell r="B107" t="str">
            <v>金手指</v>
          </cell>
          <cell r="C107" t="str">
            <v>召唤出场时，主角所有技能立刻全部CD完毕。</v>
          </cell>
          <cell r="D107">
            <v>6</v>
          </cell>
          <cell r="E107" t="str">
            <v>9611201.png</v>
          </cell>
          <cell r="F107">
            <v>0</v>
          </cell>
          <cell r="G107" t="str">
            <v>无属性</v>
          </cell>
          <cell r="H107">
            <v>0</v>
          </cell>
          <cell r="I107">
            <v>0</v>
          </cell>
          <cell r="J107">
            <v>18</v>
          </cell>
          <cell r="K107">
            <v>0</v>
          </cell>
        </row>
        <row r="108">
          <cell r="A108">
            <v>9612206</v>
          </cell>
          <cell r="B108" t="str">
            <v>明镜止水</v>
          </cell>
          <cell r="C108" t="str">
            <v>召唤出场时，减少场上所有敌人攻击力10%，持续19.29秒。</v>
          </cell>
          <cell r="D108">
            <v>6</v>
          </cell>
          <cell r="E108" t="str">
            <v>9612201.png</v>
          </cell>
          <cell r="F108">
            <v>0</v>
          </cell>
          <cell r="G108" t="str">
            <v>无属性</v>
          </cell>
          <cell r="H108">
            <v>0</v>
          </cell>
          <cell r="I108">
            <v>0</v>
          </cell>
          <cell r="J108">
            <v>15</v>
          </cell>
          <cell r="K108">
            <v>0.1</v>
          </cell>
        </row>
        <row r="109">
          <cell r="A109">
            <v>9613206</v>
          </cell>
          <cell r="B109" t="str">
            <v>阳炎</v>
          </cell>
          <cell r="C109" t="str">
            <v>召唤出场时，减少场上所有敌人防御力10%，持续19.29秒。</v>
          </cell>
          <cell r="D109">
            <v>6</v>
          </cell>
          <cell r="E109" t="str">
            <v>9613201.png</v>
          </cell>
          <cell r="F109">
            <v>0</v>
          </cell>
          <cell r="G109" t="str">
            <v>无属性</v>
          </cell>
          <cell r="H109">
            <v>0</v>
          </cell>
          <cell r="I109">
            <v>0</v>
          </cell>
          <cell r="J109">
            <v>16</v>
          </cell>
          <cell r="K109">
            <v>0.1</v>
          </cell>
        </row>
        <row r="110">
          <cell r="A110">
            <v>9614206</v>
          </cell>
          <cell r="B110" t="str">
            <v>霸气纵横</v>
          </cell>
          <cell r="C110" t="str">
            <v>召唤出场时，主角进入无敌状态，持续9.29秒。</v>
          </cell>
          <cell r="D110">
            <v>6</v>
          </cell>
          <cell r="E110" t="str">
            <v>9614201.png</v>
          </cell>
          <cell r="F110">
            <v>0</v>
          </cell>
          <cell r="G110" t="str">
            <v>无属性</v>
          </cell>
          <cell r="H110">
            <v>0</v>
          </cell>
          <cell r="I110">
            <v>0</v>
          </cell>
          <cell r="J110">
            <v>1</v>
          </cell>
          <cell r="K110">
            <v>0</v>
          </cell>
        </row>
        <row r="111">
          <cell r="A111">
            <v>9615206</v>
          </cell>
          <cell r="B111" t="str">
            <v>猛虎出山</v>
          </cell>
          <cell r="C111" t="str">
            <v>召唤出场时，主角进入霸体状态，持续23.58秒。</v>
          </cell>
          <cell r="D111">
            <v>6</v>
          </cell>
          <cell r="E111" t="str">
            <v>9615201.png</v>
          </cell>
          <cell r="F111">
            <v>0</v>
          </cell>
          <cell r="G111" t="str">
            <v>无属性</v>
          </cell>
          <cell r="H111">
            <v>0</v>
          </cell>
          <cell r="I111">
            <v>0</v>
          </cell>
          <cell r="J111">
            <v>2</v>
          </cell>
          <cell r="K111">
            <v>80</v>
          </cell>
        </row>
        <row r="112">
          <cell r="A112">
            <v>9616206</v>
          </cell>
          <cell r="B112" t="str">
            <v>武魂</v>
          </cell>
          <cell r="C112" t="str">
            <v>召唤出场时，主角体型变大，移动速度、攻击力、防御力增加10%,持续19.29秒。</v>
          </cell>
          <cell r="D112">
            <v>6</v>
          </cell>
          <cell r="E112" t="str">
            <v>9616201.png</v>
          </cell>
          <cell r="F112">
            <v>0</v>
          </cell>
          <cell r="G112" t="str">
            <v>无属性</v>
          </cell>
          <cell r="H112">
            <v>0</v>
          </cell>
          <cell r="I112">
            <v>0</v>
          </cell>
          <cell r="J112">
            <v>19</v>
          </cell>
          <cell r="K112">
            <v>0.1</v>
          </cell>
        </row>
        <row r="113">
          <cell r="A113">
            <v>9617206</v>
          </cell>
          <cell r="B113" t="str">
            <v>净化</v>
          </cell>
          <cell r="C113" t="str">
            <v>召唤出场时，场上所有敌人的BUFF会被全部清除。</v>
          </cell>
          <cell r="D113">
            <v>6</v>
          </cell>
          <cell r="E113" t="str">
            <v>9601201.png</v>
          </cell>
          <cell r="F113">
            <v>0</v>
          </cell>
          <cell r="G113" t="str">
            <v>无属性</v>
          </cell>
          <cell r="H113">
            <v>0</v>
          </cell>
          <cell r="I113">
            <v>0</v>
          </cell>
          <cell r="J113">
            <v>14</v>
          </cell>
          <cell r="K113">
            <v>0</v>
          </cell>
        </row>
        <row r="114">
          <cell r="A114">
            <v>9618206</v>
          </cell>
          <cell r="B114" t="str">
            <v>震慑</v>
          </cell>
          <cell r="C114" t="str">
            <v>召唤出场时，场上所有敌人，体型变小，移动速度，攻击力，防御力降低10%，持续19.29秒。</v>
          </cell>
          <cell r="D114">
            <v>6</v>
          </cell>
          <cell r="E114" t="str">
            <v>9612201.png</v>
          </cell>
          <cell r="F114">
            <v>0</v>
          </cell>
          <cell r="G114" t="str">
            <v>无属性</v>
          </cell>
          <cell r="H114">
            <v>0</v>
          </cell>
          <cell r="I114">
            <v>0</v>
          </cell>
          <cell r="J114">
            <v>20</v>
          </cell>
          <cell r="K114">
            <v>0.1</v>
          </cell>
        </row>
        <row r="115">
          <cell r="A115">
            <v>9619206</v>
          </cell>
          <cell r="B115" t="str">
            <v>暴怒</v>
          </cell>
          <cell r="C115" t="str">
            <v>召唤出场时，为主角增加暴击倍数50%，持续19.29秒。</v>
          </cell>
          <cell r="D115">
            <v>6</v>
          </cell>
          <cell r="E115" t="str">
            <v>9604201.png</v>
          </cell>
          <cell r="F115">
            <v>0</v>
          </cell>
          <cell r="G115" t="str">
            <v>无属性</v>
          </cell>
          <cell r="H115">
            <v>0</v>
          </cell>
          <cell r="I115">
            <v>0</v>
          </cell>
          <cell r="J115">
            <v>7</v>
          </cell>
          <cell r="K115">
            <v>25000</v>
          </cell>
        </row>
        <row r="116">
          <cell r="A116">
            <v>9601207</v>
          </cell>
          <cell r="B116" t="str">
            <v>急救</v>
          </cell>
          <cell r="C116" t="str">
            <v>召唤出场时，为主角回复34.28%最大生命值。</v>
          </cell>
          <cell r="D116">
            <v>7</v>
          </cell>
          <cell r="E116" t="str">
            <v>9601201.png</v>
          </cell>
          <cell r="F116">
            <v>0</v>
          </cell>
          <cell r="G116" t="str">
            <v>无属性</v>
          </cell>
          <cell r="H116">
            <v>0</v>
          </cell>
          <cell r="I116">
            <v>0</v>
          </cell>
          <cell r="J116">
            <v>3</v>
          </cell>
          <cell r="K116">
            <v>0.34285714285714286</v>
          </cell>
        </row>
        <row r="117">
          <cell r="A117">
            <v>9602207</v>
          </cell>
          <cell r="B117" t="str">
            <v>鼓舞</v>
          </cell>
          <cell r="C117" t="str">
            <v>召唤出场时，为主角增加生命最大值11428.58，持续20秒。</v>
          </cell>
          <cell r="D117">
            <v>7</v>
          </cell>
          <cell r="E117" t="str">
            <v>9602201.png</v>
          </cell>
          <cell r="F117">
            <v>0</v>
          </cell>
          <cell r="G117" t="str">
            <v>无属性</v>
          </cell>
          <cell r="H117">
            <v>0</v>
          </cell>
          <cell r="I117">
            <v>0</v>
          </cell>
          <cell r="J117">
            <v>9</v>
          </cell>
          <cell r="K117">
            <v>11428.571428571429</v>
          </cell>
        </row>
        <row r="118">
          <cell r="A118">
            <v>9603207</v>
          </cell>
          <cell r="B118" t="str">
            <v>激励</v>
          </cell>
          <cell r="C118" t="str">
            <v>召唤出场时，为主角增加攻击力1485.72，持续20秒。</v>
          </cell>
          <cell r="D118">
            <v>7</v>
          </cell>
          <cell r="E118" t="str">
            <v>9603201.png</v>
          </cell>
          <cell r="F118">
            <v>0</v>
          </cell>
          <cell r="G118" t="str">
            <v>无属性</v>
          </cell>
          <cell r="H118">
            <v>0</v>
          </cell>
          <cell r="I118">
            <v>0</v>
          </cell>
          <cell r="J118">
            <v>10</v>
          </cell>
          <cell r="K118">
            <v>1485.7142857142858</v>
          </cell>
        </row>
        <row r="119">
          <cell r="A119">
            <v>9604207</v>
          </cell>
          <cell r="B119" t="str">
            <v>鞭策</v>
          </cell>
          <cell r="C119" t="str">
            <v>召唤出场时，为主角增加暴击值0.18，持续20秒。</v>
          </cell>
          <cell r="D119">
            <v>7</v>
          </cell>
          <cell r="E119" t="str">
            <v>9604201.png</v>
          </cell>
          <cell r="F119">
            <v>0</v>
          </cell>
          <cell r="G119" t="str">
            <v>无属性</v>
          </cell>
          <cell r="H119">
            <v>0</v>
          </cell>
          <cell r="I119">
            <v>0</v>
          </cell>
          <cell r="J119">
            <v>8</v>
          </cell>
          <cell r="K119">
            <v>28571.428571428576</v>
          </cell>
        </row>
        <row r="120">
          <cell r="A120">
            <v>9605207</v>
          </cell>
          <cell r="B120" t="str">
            <v>守护</v>
          </cell>
          <cell r="C120" t="str">
            <v>召唤出场时，为主角增加防御力914.29，持续20秒。</v>
          </cell>
          <cell r="D120">
            <v>7</v>
          </cell>
          <cell r="E120" t="str">
            <v>9605201.png</v>
          </cell>
          <cell r="F120">
            <v>0</v>
          </cell>
          <cell r="G120" t="str">
            <v>无属性</v>
          </cell>
          <cell r="H120">
            <v>0</v>
          </cell>
          <cell r="I120">
            <v>0</v>
          </cell>
          <cell r="J120">
            <v>11</v>
          </cell>
          <cell r="K120">
            <v>914.28571428571433</v>
          </cell>
        </row>
        <row r="121">
          <cell r="A121">
            <v>9606207</v>
          </cell>
          <cell r="B121" t="str">
            <v>混世魔王</v>
          </cell>
          <cell r="C121" t="str">
            <v>召唤出场时，为主角增加加伤百分比17.14%，持续20秒。</v>
          </cell>
          <cell r="D121">
            <v>7</v>
          </cell>
          <cell r="E121" t="str">
            <v>9606201.png</v>
          </cell>
          <cell r="F121">
            <v>0</v>
          </cell>
          <cell r="G121" t="str">
            <v>无属性</v>
          </cell>
          <cell r="H121">
            <v>0</v>
          </cell>
          <cell r="I121">
            <v>0</v>
          </cell>
          <cell r="J121">
            <v>12</v>
          </cell>
          <cell r="K121">
            <v>11428.571428571429</v>
          </cell>
        </row>
        <row r="122">
          <cell r="A122">
            <v>9607207</v>
          </cell>
          <cell r="B122" t="str">
            <v>弱点分析</v>
          </cell>
          <cell r="C122" t="str">
            <v>召唤出场时，减少场上所有敌人命中值34.28%，持续20秒。</v>
          </cell>
          <cell r="D122">
            <v>7</v>
          </cell>
          <cell r="E122" t="str">
            <v>9607201.png</v>
          </cell>
          <cell r="F122">
            <v>0</v>
          </cell>
          <cell r="G122" t="str">
            <v>无属性</v>
          </cell>
          <cell r="H122">
            <v>0</v>
          </cell>
          <cell r="I122">
            <v>0</v>
          </cell>
          <cell r="J122">
            <v>17</v>
          </cell>
          <cell r="K122">
            <v>0.34285714285714286</v>
          </cell>
        </row>
        <row r="123">
          <cell r="A123">
            <v>9608207</v>
          </cell>
          <cell r="B123" t="str">
            <v>硬气功</v>
          </cell>
          <cell r="C123" t="str">
            <v>召唤出场时，为主角增加减伤百分比17.14%，持续20秒。</v>
          </cell>
          <cell r="D123">
            <v>7</v>
          </cell>
          <cell r="E123" t="str">
            <v>9608201.png</v>
          </cell>
          <cell r="F123">
            <v>0</v>
          </cell>
          <cell r="G123" t="str">
            <v>无属性</v>
          </cell>
          <cell r="H123">
            <v>0</v>
          </cell>
          <cell r="I123">
            <v>0</v>
          </cell>
          <cell r="J123">
            <v>13</v>
          </cell>
          <cell r="K123">
            <v>11428.571428571429</v>
          </cell>
        </row>
        <row r="124">
          <cell r="A124">
            <v>9609207</v>
          </cell>
          <cell r="B124" t="str">
            <v>坚毅之躯</v>
          </cell>
          <cell r="C124" t="str">
            <v>召唤出场时，为主角增加生命最大值百分比11.42%,持续20秒。</v>
          </cell>
          <cell r="D124">
            <v>7</v>
          </cell>
          <cell r="E124" t="str">
            <v>9609201.png</v>
          </cell>
          <cell r="F124">
            <v>0</v>
          </cell>
          <cell r="G124" t="str">
            <v>无属性</v>
          </cell>
          <cell r="H124">
            <v>0</v>
          </cell>
          <cell r="I124">
            <v>0</v>
          </cell>
          <cell r="J124">
            <v>4</v>
          </cell>
          <cell r="K124">
            <v>0.1142857142857143</v>
          </cell>
        </row>
        <row r="125">
          <cell r="A125">
            <v>9610207</v>
          </cell>
          <cell r="B125" t="str">
            <v>战斗意志</v>
          </cell>
          <cell r="C125" t="str">
            <v>召唤出场时，为主角增加攻击力百分比11.42%,持续20秒。</v>
          </cell>
          <cell r="D125">
            <v>7</v>
          </cell>
          <cell r="E125" t="str">
            <v>9610201.png</v>
          </cell>
          <cell r="F125">
            <v>0</v>
          </cell>
          <cell r="G125" t="str">
            <v>无属性</v>
          </cell>
          <cell r="H125">
            <v>0</v>
          </cell>
          <cell r="I125">
            <v>0</v>
          </cell>
          <cell r="J125">
            <v>5</v>
          </cell>
          <cell r="K125">
            <v>0.1142857142857143</v>
          </cell>
        </row>
        <row r="126">
          <cell r="A126">
            <v>9611207</v>
          </cell>
          <cell r="B126" t="str">
            <v>金手指</v>
          </cell>
          <cell r="C126" t="str">
            <v>召唤出场时，主角所有技能立刻全部CD完毕。</v>
          </cell>
          <cell r="D126">
            <v>7</v>
          </cell>
          <cell r="E126" t="str">
            <v>9611201.png</v>
          </cell>
          <cell r="F126">
            <v>0</v>
          </cell>
          <cell r="G126" t="str">
            <v>无属性</v>
          </cell>
          <cell r="H126">
            <v>0</v>
          </cell>
          <cell r="I126">
            <v>0</v>
          </cell>
          <cell r="J126">
            <v>18</v>
          </cell>
          <cell r="K126">
            <v>0</v>
          </cell>
        </row>
        <row r="127">
          <cell r="A127">
            <v>9612207</v>
          </cell>
          <cell r="B127" t="str">
            <v>明镜止水</v>
          </cell>
          <cell r="C127" t="str">
            <v>召唤出场时，减少场上所有敌人攻击力11.42%，持续20秒。</v>
          </cell>
          <cell r="D127">
            <v>7</v>
          </cell>
          <cell r="E127" t="str">
            <v>9612201.png</v>
          </cell>
          <cell r="F127">
            <v>0</v>
          </cell>
          <cell r="G127" t="str">
            <v>无属性</v>
          </cell>
          <cell r="H127">
            <v>0</v>
          </cell>
          <cell r="I127">
            <v>0</v>
          </cell>
          <cell r="J127">
            <v>15</v>
          </cell>
          <cell r="K127">
            <v>0.1142857142857143</v>
          </cell>
        </row>
        <row r="128">
          <cell r="A128">
            <v>9613207</v>
          </cell>
          <cell r="B128" t="str">
            <v>阳炎</v>
          </cell>
          <cell r="C128" t="str">
            <v>召唤出场时，减少场上所有敌人防御力11.42%，持续20秒。</v>
          </cell>
          <cell r="D128">
            <v>7</v>
          </cell>
          <cell r="E128" t="str">
            <v>9613201.png</v>
          </cell>
          <cell r="F128">
            <v>0</v>
          </cell>
          <cell r="G128" t="str">
            <v>无属性</v>
          </cell>
          <cell r="H128">
            <v>0</v>
          </cell>
          <cell r="I128">
            <v>0</v>
          </cell>
          <cell r="J128">
            <v>16</v>
          </cell>
          <cell r="K128">
            <v>0.1142857142857143</v>
          </cell>
        </row>
        <row r="129">
          <cell r="A129">
            <v>9614207</v>
          </cell>
          <cell r="B129" t="str">
            <v>霸气纵横</v>
          </cell>
          <cell r="C129" t="str">
            <v>召唤出场时，主角进入无敌状态，持续10秒。</v>
          </cell>
          <cell r="D129">
            <v>7</v>
          </cell>
          <cell r="E129" t="str">
            <v>9614201.png</v>
          </cell>
          <cell r="F129">
            <v>0</v>
          </cell>
          <cell r="G129" t="str">
            <v>无属性</v>
          </cell>
          <cell r="H129">
            <v>0</v>
          </cell>
          <cell r="I129">
            <v>0</v>
          </cell>
          <cell r="J129">
            <v>1</v>
          </cell>
          <cell r="K129">
            <v>0</v>
          </cell>
        </row>
        <row r="130">
          <cell r="A130">
            <v>9615207</v>
          </cell>
          <cell r="B130" t="str">
            <v>猛虎出山</v>
          </cell>
          <cell r="C130" t="str">
            <v>召唤出场时，主角进入霸体状态，持续25秒。</v>
          </cell>
          <cell r="D130">
            <v>7</v>
          </cell>
          <cell r="E130" t="str">
            <v>9615201.png</v>
          </cell>
          <cell r="F130">
            <v>0</v>
          </cell>
          <cell r="G130" t="str">
            <v>无属性</v>
          </cell>
          <cell r="H130">
            <v>0</v>
          </cell>
          <cell r="I130">
            <v>0</v>
          </cell>
          <cell r="J130">
            <v>2</v>
          </cell>
          <cell r="K130">
            <v>80</v>
          </cell>
        </row>
        <row r="131">
          <cell r="A131">
            <v>9616207</v>
          </cell>
          <cell r="B131" t="str">
            <v>武魂</v>
          </cell>
          <cell r="C131" t="str">
            <v>召唤出场时，主角体型变大，移动速度、攻击力、防御力增加11.42%,持续20秒。</v>
          </cell>
          <cell r="D131">
            <v>7</v>
          </cell>
          <cell r="E131" t="str">
            <v>9616201.png</v>
          </cell>
          <cell r="F131">
            <v>0</v>
          </cell>
          <cell r="G131" t="str">
            <v>无属性</v>
          </cell>
          <cell r="H131">
            <v>0</v>
          </cell>
          <cell r="I131">
            <v>0</v>
          </cell>
          <cell r="J131">
            <v>19</v>
          </cell>
          <cell r="K131">
            <v>0.1142857142857143</v>
          </cell>
        </row>
        <row r="132">
          <cell r="A132">
            <v>9617207</v>
          </cell>
          <cell r="B132" t="str">
            <v>净化</v>
          </cell>
          <cell r="C132" t="str">
            <v>召唤出场时，场上所有敌人的BUFF会被全部清除。</v>
          </cell>
          <cell r="D132">
            <v>7</v>
          </cell>
          <cell r="E132" t="str">
            <v>9601201.png</v>
          </cell>
          <cell r="F132">
            <v>0</v>
          </cell>
          <cell r="G132" t="str">
            <v>无属性</v>
          </cell>
          <cell r="H132">
            <v>0</v>
          </cell>
          <cell r="I132">
            <v>0</v>
          </cell>
          <cell r="J132">
            <v>14</v>
          </cell>
          <cell r="K132">
            <v>0</v>
          </cell>
        </row>
        <row r="133">
          <cell r="A133">
            <v>9618207</v>
          </cell>
          <cell r="B133" t="str">
            <v>震慑</v>
          </cell>
          <cell r="C133" t="str">
            <v>召唤出场时，场上所有敌人，体型变小，移动速度，攻击力，防御力降低11.42%，持续20秒。</v>
          </cell>
          <cell r="D133">
            <v>7</v>
          </cell>
          <cell r="E133" t="str">
            <v>9612201.png</v>
          </cell>
          <cell r="F133">
            <v>0</v>
          </cell>
          <cell r="G133" t="str">
            <v>无属性</v>
          </cell>
          <cell r="H133">
            <v>0</v>
          </cell>
          <cell r="I133">
            <v>0</v>
          </cell>
          <cell r="J133">
            <v>20</v>
          </cell>
          <cell r="K133">
            <v>0.1142857142857143</v>
          </cell>
        </row>
        <row r="134">
          <cell r="A134">
            <v>9619207</v>
          </cell>
          <cell r="B134" t="str">
            <v>暴怒</v>
          </cell>
          <cell r="C134" t="str">
            <v>召唤出场时，为主角增加暴击倍数57.14%，持续20秒。</v>
          </cell>
          <cell r="D134">
            <v>7</v>
          </cell>
          <cell r="E134" t="str">
            <v>9604201.png</v>
          </cell>
          <cell r="F134">
            <v>0</v>
          </cell>
          <cell r="G134" t="str">
            <v>无属性</v>
          </cell>
          <cell r="H134">
            <v>0</v>
          </cell>
          <cell r="I134">
            <v>0</v>
          </cell>
          <cell r="J134">
            <v>7</v>
          </cell>
          <cell r="K134">
            <v>28571.428571428572</v>
          </cell>
        </row>
        <row r="135">
          <cell r="A135">
            <v>9601208</v>
          </cell>
          <cell r="B135" t="str">
            <v>急救</v>
          </cell>
          <cell r="C135" t="str">
            <v>召唤出场时，为主角回复38.57%最大生命值。</v>
          </cell>
          <cell r="D135">
            <v>8</v>
          </cell>
          <cell r="E135" t="str">
            <v>9601201.png</v>
          </cell>
          <cell r="F135">
            <v>0</v>
          </cell>
          <cell r="G135" t="str">
            <v>无属性</v>
          </cell>
          <cell r="H135">
            <v>0</v>
          </cell>
          <cell r="I135">
            <v>0</v>
          </cell>
          <cell r="J135">
            <v>3</v>
          </cell>
          <cell r="K135">
            <v>0.38571428571428573</v>
          </cell>
        </row>
        <row r="136">
          <cell r="A136">
            <v>9602208</v>
          </cell>
          <cell r="B136" t="str">
            <v>鼓舞</v>
          </cell>
          <cell r="C136" t="str">
            <v>召唤出场时，为主角增加生命最大值12857.15，持续20.72秒。</v>
          </cell>
          <cell r="D136">
            <v>8</v>
          </cell>
          <cell r="E136" t="str">
            <v>9602201.png</v>
          </cell>
          <cell r="F136">
            <v>0</v>
          </cell>
          <cell r="G136" t="str">
            <v>无属性</v>
          </cell>
          <cell r="H136">
            <v>0</v>
          </cell>
          <cell r="I136">
            <v>0</v>
          </cell>
          <cell r="J136">
            <v>9</v>
          </cell>
          <cell r="K136">
            <v>12857.142857142859</v>
          </cell>
        </row>
        <row r="137">
          <cell r="A137">
            <v>9603208</v>
          </cell>
          <cell r="B137" t="str">
            <v>激励</v>
          </cell>
          <cell r="C137" t="str">
            <v>召唤出场时，为主角增加攻击力1671.43，持续20.72秒。</v>
          </cell>
          <cell r="D137">
            <v>8</v>
          </cell>
          <cell r="E137" t="str">
            <v>9603201.png</v>
          </cell>
          <cell r="F137">
            <v>0</v>
          </cell>
          <cell r="G137" t="str">
            <v>无属性</v>
          </cell>
          <cell r="H137">
            <v>0</v>
          </cell>
          <cell r="I137">
            <v>0</v>
          </cell>
          <cell r="J137">
            <v>10</v>
          </cell>
          <cell r="K137">
            <v>1671.4285714285716</v>
          </cell>
        </row>
        <row r="138">
          <cell r="A138">
            <v>9604208</v>
          </cell>
          <cell r="B138" t="str">
            <v>鞭策</v>
          </cell>
          <cell r="C138" t="str">
            <v>召唤出场时，为主角增加暴击值0.2，持续20.72秒。</v>
          </cell>
          <cell r="D138">
            <v>8</v>
          </cell>
          <cell r="E138" t="str">
            <v>9604201.png</v>
          </cell>
          <cell r="F138">
            <v>0</v>
          </cell>
          <cell r="G138" t="str">
            <v>无属性</v>
          </cell>
          <cell r="H138">
            <v>0</v>
          </cell>
          <cell r="I138">
            <v>0</v>
          </cell>
          <cell r="J138">
            <v>8</v>
          </cell>
          <cell r="K138">
            <v>32142.857142857149</v>
          </cell>
        </row>
        <row r="139">
          <cell r="A139">
            <v>9605208</v>
          </cell>
          <cell r="B139" t="str">
            <v>守护</v>
          </cell>
          <cell r="C139" t="str">
            <v>召唤出场时，为主角增加防御力1028.58，持续20.72秒。</v>
          </cell>
          <cell r="D139">
            <v>8</v>
          </cell>
          <cell r="E139" t="str">
            <v>9605201.png</v>
          </cell>
          <cell r="F139">
            <v>0</v>
          </cell>
          <cell r="G139" t="str">
            <v>无属性</v>
          </cell>
          <cell r="H139">
            <v>0</v>
          </cell>
          <cell r="I139">
            <v>0</v>
          </cell>
          <cell r="J139">
            <v>11</v>
          </cell>
          <cell r="K139">
            <v>1028.5714285714287</v>
          </cell>
        </row>
        <row r="140">
          <cell r="A140">
            <v>9606208</v>
          </cell>
          <cell r="B140" t="str">
            <v>混世魔王</v>
          </cell>
          <cell r="C140" t="str">
            <v>召唤出场时，为主角增加加伤百分比19.28%，持续20.72秒。</v>
          </cell>
          <cell r="D140">
            <v>8</v>
          </cell>
          <cell r="E140" t="str">
            <v>9606201.png</v>
          </cell>
          <cell r="F140">
            <v>0</v>
          </cell>
          <cell r="G140" t="str">
            <v>无属性</v>
          </cell>
          <cell r="H140">
            <v>0</v>
          </cell>
          <cell r="I140">
            <v>0</v>
          </cell>
          <cell r="J140">
            <v>12</v>
          </cell>
          <cell r="K140">
            <v>12857.142857142859</v>
          </cell>
        </row>
        <row r="141">
          <cell r="A141">
            <v>9607208</v>
          </cell>
          <cell r="B141" t="str">
            <v>弱点分析</v>
          </cell>
          <cell r="C141" t="str">
            <v>召唤出场时，减少场上所有敌人命中值38.57%，持续20.72秒。</v>
          </cell>
          <cell r="D141">
            <v>8</v>
          </cell>
          <cell r="E141" t="str">
            <v>9607201.png</v>
          </cell>
          <cell r="F141">
            <v>0</v>
          </cell>
          <cell r="G141" t="str">
            <v>无属性</v>
          </cell>
          <cell r="H141">
            <v>0</v>
          </cell>
          <cell r="I141">
            <v>0</v>
          </cell>
          <cell r="J141">
            <v>17</v>
          </cell>
          <cell r="K141">
            <v>0.38571428571428573</v>
          </cell>
        </row>
        <row r="142">
          <cell r="A142">
            <v>9608208</v>
          </cell>
          <cell r="B142" t="str">
            <v>硬气功</v>
          </cell>
          <cell r="C142" t="str">
            <v>召唤出场时，为主角增加减伤百分比19.28%，持续20.72秒。</v>
          </cell>
          <cell r="D142">
            <v>8</v>
          </cell>
          <cell r="E142" t="str">
            <v>9608201.png</v>
          </cell>
          <cell r="F142">
            <v>0</v>
          </cell>
          <cell r="G142" t="str">
            <v>无属性</v>
          </cell>
          <cell r="H142">
            <v>0</v>
          </cell>
          <cell r="I142">
            <v>0</v>
          </cell>
          <cell r="J142">
            <v>13</v>
          </cell>
          <cell r="K142">
            <v>12857.142857142859</v>
          </cell>
        </row>
        <row r="143">
          <cell r="A143">
            <v>9609208</v>
          </cell>
          <cell r="B143" t="str">
            <v>坚毅之躯</v>
          </cell>
          <cell r="C143" t="str">
            <v>召唤出场时，为主角增加生命最大值百分比12.85%,持续20.72秒。</v>
          </cell>
          <cell r="D143">
            <v>8</v>
          </cell>
          <cell r="E143" t="str">
            <v>9609201.png</v>
          </cell>
          <cell r="F143">
            <v>0</v>
          </cell>
          <cell r="G143" t="str">
            <v>无属性</v>
          </cell>
          <cell r="H143">
            <v>0</v>
          </cell>
          <cell r="I143">
            <v>0</v>
          </cell>
          <cell r="J143">
            <v>4</v>
          </cell>
          <cell r="K143">
            <v>0.12857142857142859</v>
          </cell>
        </row>
        <row r="144">
          <cell r="A144">
            <v>9610208</v>
          </cell>
          <cell r="B144" t="str">
            <v>战斗意志</v>
          </cell>
          <cell r="C144" t="str">
            <v>召唤出场时，为主角增加攻击力百分比12.85%,持续20.72秒。</v>
          </cell>
          <cell r="D144">
            <v>8</v>
          </cell>
          <cell r="E144" t="str">
            <v>9610201.png</v>
          </cell>
          <cell r="F144">
            <v>0</v>
          </cell>
          <cell r="G144" t="str">
            <v>无属性</v>
          </cell>
          <cell r="H144">
            <v>0</v>
          </cell>
          <cell r="I144">
            <v>0</v>
          </cell>
          <cell r="J144">
            <v>5</v>
          </cell>
          <cell r="K144">
            <v>0.12857142857142859</v>
          </cell>
        </row>
        <row r="145">
          <cell r="A145">
            <v>9611208</v>
          </cell>
          <cell r="B145" t="str">
            <v>金手指</v>
          </cell>
          <cell r="C145" t="str">
            <v>召唤出场时，主角所有技能立刻全部CD完毕。</v>
          </cell>
          <cell r="D145">
            <v>8</v>
          </cell>
          <cell r="E145" t="str">
            <v>9611201.png</v>
          </cell>
          <cell r="F145">
            <v>0</v>
          </cell>
          <cell r="G145" t="str">
            <v>无属性</v>
          </cell>
          <cell r="H145">
            <v>0</v>
          </cell>
          <cell r="I145">
            <v>0</v>
          </cell>
          <cell r="J145">
            <v>18</v>
          </cell>
          <cell r="K145">
            <v>0</v>
          </cell>
        </row>
        <row r="146">
          <cell r="A146">
            <v>9612208</v>
          </cell>
          <cell r="B146" t="str">
            <v>明镜止水</v>
          </cell>
          <cell r="C146" t="str">
            <v>召唤出场时，减少场上所有敌人攻击力12.85%，持续20.72秒。</v>
          </cell>
          <cell r="D146">
            <v>8</v>
          </cell>
          <cell r="E146" t="str">
            <v>9612201.png</v>
          </cell>
          <cell r="F146">
            <v>0</v>
          </cell>
          <cell r="G146" t="str">
            <v>无属性</v>
          </cell>
          <cell r="H146">
            <v>0</v>
          </cell>
          <cell r="I146">
            <v>0</v>
          </cell>
          <cell r="J146">
            <v>15</v>
          </cell>
          <cell r="K146">
            <v>0.12857142857142859</v>
          </cell>
        </row>
        <row r="147">
          <cell r="A147">
            <v>9613208</v>
          </cell>
          <cell r="B147" t="str">
            <v>阳炎</v>
          </cell>
          <cell r="C147" t="str">
            <v>召唤出场时，减少场上所有敌人防御力12.85%，持续20.72秒。</v>
          </cell>
          <cell r="D147">
            <v>8</v>
          </cell>
          <cell r="E147" t="str">
            <v>9613201.png</v>
          </cell>
          <cell r="F147">
            <v>0</v>
          </cell>
          <cell r="G147" t="str">
            <v>无属性</v>
          </cell>
          <cell r="H147">
            <v>0</v>
          </cell>
          <cell r="I147">
            <v>0</v>
          </cell>
          <cell r="J147">
            <v>16</v>
          </cell>
          <cell r="K147">
            <v>0.12857142857142859</v>
          </cell>
        </row>
        <row r="148">
          <cell r="A148">
            <v>9614208</v>
          </cell>
          <cell r="B148" t="str">
            <v>霸气纵横</v>
          </cell>
          <cell r="C148" t="str">
            <v>召唤出场时，主角进入无敌状态，持续10.72秒。</v>
          </cell>
          <cell r="D148">
            <v>8</v>
          </cell>
          <cell r="E148" t="str">
            <v>9614201.png</v>
          </cell>
          <cell r="F148">
            <v>0</v>
          </cell>
          <cell r="G148" t="str">
            <v>无属性</v>
          </cell>
          <cell r="H148">
            <v>0</v>
          </cell>
          <cell r="I148">
            <v>0</v>
          </cell>
          <cell r="J148">
            <v>1</v>
          </cell>
          <cell r="K148">
            <v>0</v>
          </cell>
        </row>
        <row r="149">
          <cell r="A149">
            <v>9615208</v>
          </cell>
          <cell r="B149" t="str">
            <v>猛虎出山</v>
          </cell>
          <cell r="C149" t="str">
            <v>召唤出场时，主角进入霸体状态，持续26.43秒。</v>
          </cell>
          <cell r="D149">
            <v>8</v>
          </cell>
          <cell r="E149" t="str">
            <v>9615201.png</v>
          </cell>
          <cell r="F149">
            <v>0</v>
          </cell>
          <cell r="G149" t="str">
            <v>无属性</v>
          </cell>
          <cell r="H149">
            <v>0</v>
          </cell>
          <cell r="I149">
            <v>0</v>
          </cell>
          <cell r="J149">
            <v>2</v>
          </cell>
          <cell r="K149">
            <v>80</v>
          </cell>
        </row>
        <row r="150">
          <cell r="A150">
            <v>9616208</v>
          </cell>
          <cell r="B150" t="str">
            <v>武魂</v>
          </cell>
          <cell r="C150" t="str">
            <v>召唤出场时，主角体型变大，移动速度、攻击力、防御力增加12.85%,持续20.72秒。</v>
          </cell>
          <cell r="D150">
            <v>8</v>
          </cell>
          <cell r="E150" t="str">
            <v>9616201.png</v>
          </cell>
          <cell r="F150">
            <v>0</v>
          </cell>
          <cell r="G150" t="str">
            <v>无属性</v>
          </cell>
          <cell r="H150">
            <v>0</v>
          </cell>
          <cell r="I150">
            <v>0</v>
          </cell>
          <cell r="J150">
            <v>19</v>
          </cell>
          <cell r="K150">
            <v>0.12857142857142859</v>
          </cell>
        </row>
        <row r="151">
          <cell r="A151">
            <v>9617208</v>
          </cell>
          <cell r="B151" t="str">
            <v>净化</v>
          </cell>
          <cell r="C151" t="str">
            <v>召唤出场时，场上所有敌人的BUFF会被全部清除。</v>
          </cell>
          <cell r="D151">
            <v>8</v>
          </cell>
          <cell r="E151" t="str">
            <v>9601201.png</v>
          </cell>
          <cell r="F151">
            <v>0</v>
          </cell>
          <cell r="G151" t="str">
            <v>无属性</v>
          </cell>
          <cell r="H151">
            <v>0</v>
          </cell>
          <cell r="I151">
            <v>0</v>
          </cell>
          <cell r="J151">
            <v>14</v>
          </cell>
          <cell r="K151">
            <v>0</v>
          </cell>
        </row>
        <row r="152">
          <cell r="A152">
            <v>9618208</v>
          </cell>
          <cell r="B152" t="str">
            <v>震慑</v>
          </cell>
          <cell r="C152" t="str">
            <v>召唤出场时，场上所有敌人，体型变小，移动速度，攻击力，防御力降低12.85%，持续20.72秒。</v>
          </cell>
          <cell r="D152">
            <v>8</v>
          </cell>
          <cell r="E152" t="str">
            <v>9612201.png</v>
          </cell>
          <cell r="F152">
            <v>0</v>
          </cell>
          <cell r="G152" t="str">
            <v>无属性</v>
          </cell>
          <cell r="H152">
            <v>0</v>
          </cell>
          <cell r="I152">
            <v>0</v>
          </cell>
          <cell r="J152">
            <v>20</v>
          </cell>
          <cell r="K152">
            <v>0.12857142857142859</v>
          </cell>
        </row>
        <row r="153">
          <cell r="A153">
            <v>9619208</v>
          </cell>
          <cell r="B153" t="str">
            <v>暴怒</v>
          </cell>
          <cell r="C153" t="str">
            <v>召唤出场时，为主角增加暴击倍数64.28%，持续20.72秒。</v>
          </cell>
          <cell r="D153">
            <v>8</v>
          </cell>
          <cell r="E153" t="str">
            <v>9604201.png</v>
          </cell>
          <cell r="F153">
            <v>0</v>
          </cell>
          <cell r="G153" t="str">
            <v>无属性</v>
          </cell>
          <cell r="H153">
            <v>0</v>
          </cell>
          <cell r="I153">
            <v>0</v>
          </cell>
          <cell r="J153">
            <v>7</v>
          </cell>
          <cell r="K153">
            <v>32142.857142857145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龙魂表"/>
      <sheetName val="D_龙魂整图属性"/>
      <sheetName val="龙魂辅助表"/>
      <sheetName val="消耗&amp;估值"/>
      <sheetName val="龙魂整图属性辅助表"/>
    </sheetNames>
    <sheetDataSet>
      <sheetData sheetId="0">
        <row r="2">
          <cell r="B2" t="str">
            <v>赑屃</v>
          </cell>
        </row>
        <row r="3">
          <cell r="A3">
            <v>1002</v>
          </cell>
          <cell r="B3" t="str">
            <v>鸱吻</v>
          </cell>
        </row>
        <row r="4">
          <cell r="A4">
            <v>1003</v>
          </cell>
          <cell r="B4" t="str">
            <v>蒲牢</v>
          </cell>
        </row>
        <row r="5">
          <cell r="A5">
            <v>1004</v>
          </cell>
          <cell r="B5" t="str">
            <v>睚眦</v>
          </cell>
        </row>
        <row r="6">
          <cell r="A6">
            <v>1005</v>
          </cell>
          <cell r="B6" t="str">
            <v>饕餮</v>
          </cell>
        </row>
        <row r="7">
          <cell r="A7">
            <v>1006</v>
          </cell>
          <cell r="B7" t="str">
            <v>蚣蝮</v>
          </cell>
        </row>
        <row r="8">
          <cell r="A8">
            <v>2001</v>
          </cell>
          <cell r="B8" t="str">
            <v>狴犴</v>
          </cell>
        </row>
        <row r="9">
          <cell r="A9">
            <v>2002</v>
          </cell>
          <cell r="B9" t="str">
            <v>狻猊</v>
          </cell>
        </row>
        <row r="10">
          <cell r="A10">
            <v>2003</v>
          </cell>
          <cell r="B10" t="str">
            <v>椒图</v>
          </cell>
        </row>
        <row r="11">
          <cell r="A11">
            <v>1007</v>
          </cell>
          <cell r="B11" t="str">
            <v>貔貅</v>
          </cell>
        </row>
        <row r="12">
          <cell r="A12">
            <v>1008</v>
          </cell>
          <cell r="B12" t="str">
            <v>赑屃</v>
          </cell>
        </row>
        <row r="13">
          <cell r="A13">
            <v>1009</v>
          </cell>
          <cell r="B13" t="str">
            <v>鸱吻</v>
          </cell>
        </row>
        <row r="14">
          <cell r="A14">
            <v>1010</v>
          </cell>
          <cell r="B14" t="str">
            <v>蒲牢</v>
          </cell>
        </row>
        <row r="15">
          <cell r="A15">
            <v>1011</v>
          </cell>
          <cell r="B15" t="str">
            <v>睚眦</v>
          </cell>
        </row>
        <row r="16">
          <cell r="A16">
            <v>2004</v>
          </cell>
          <cell r="B16" t="str">
            <v>饕餮</v>
          </cell>
        </row>
        <row r="17">
          <cell r="A17">
            <v>2005</v>
          </cell>
          <cell r="B17" t="str">
            <v>蚣蝮</v>
          </cell>
        </row>
        <row r="18">
          <cell r="A18">
            <v>1012</v>
          </cell>
          <cell r="B18" t="str">
            <v>狴犴</v>
          </cell>
        </row>
        <row r="19">
          <cell r="A19">
            <v>1013</v>
          </cell>
          <cell r="B19" t="str">
            <v>狻猊</v>
          </cell>
        </row>
        <row r="20">
          <cell r="A20">
            <v>1014</v>
          </cell>
          <cell r="B20" t="str">
            <v>椒图</v>
          </cell>
        </row>
        <row r="21">
          <cell r="A21">
            <v>1015</v>
          </cell>
          <cell r="B21" t="str">
            <v>貔貅</v>
          </cell>
        </row>
        <row r="22">
          <cell r="A22">
            <v>2006</v>
          </cell>
          <cell r="B22" t="str">
            <v>犼</v>
          </cell>
        </row>
        <row r="23">
          <cell r="A23">
            <v>2007</v>
          </cell>
          <cell r="B23" t="str">
            <v>螭</v>
          </cell>
        </row>
        <row r="24">
          <cell r="A24">
            <v>2008</v>
          </cell>
          <cell r="B24" t="str">
            <v>麒麟</v>
          </cell>
        </row>
        <row r="25">
          <cell r="A25">
            <v>1016</v>
          </cell>
          <cell r="B25" t="str">
            <v>鱼龙</v>
          </cell>
        </row>
        <row r="26">
          <cell r="A26">
            <v>1017</v>
          </cell>
          <cell r="B26" t="str">
            <v>赑屃</v>
          </cell>
        </row>
        <row r="27">
          <cell r="A27">
            <v>1018</v>
          </cell>
          <cell r="B27" t="str">
            <v>鸱吻</v>
          </cell>
        </row>
        <row r="28">
          <cell r="A28">
            <v>2009</v>
          </cell>
          <cell r="B28" t="str">
            <v>蒲牢</v>
          </cell>
        </row>
        <row r="29">
          <cell r="A29">
            <v>1019</v>
          </cell>
          <cell r="B29" t="str">
            <v>睚眦</v>
          </cell>
        </row>
        <row r="30">
          <cell r="A30">
            <v>2010</v>
          </cell>
          <cell r="B30" t="str">
            <v>饕餮</v>
          </cell>
        </row>
        <row r="31">
          <cell r="A31">
            <v>2011</v>
          </cell>
          <cell r="B31" t="str">
            <v>蚣蝮</v>
          </cell>
        </row>
        <row r="32">
          <cell r="A32">
            <v>2012</v>
          </cell>
          <cell r="B32" t="str">
            <v>狴犴</v>
          </cell>
        </row>
        <row r="33">
          <cell r="A33">
            <v>1020</v>
          </cell>
          <cell r="B33" t="str">
            <v>狻猊</v>
          </cell>
        </row>
        <row r="34">
          <cell r="A34">
            <v>1021</v>
          </cell>
          <cell r="B34" t="str">
            <v>椒图</v>
          </cell>
        </row>
        <row r="35">
          <cell r="A35">
            <v>2013</v>
          </cell>
          <cell r="B35" t="str">
            <v>貔貅</v>
          </cell>
        </row>
        <row r="36">
          <cell r="A36">
            <v>2014</v>
          </cell>
          <cell r="B36" t="str">
            <v>犼</v>
          </cell>
        </row>
        <row r="37">
          <cell r="A37">
            <v>2015</v>
          </cell>
          <cell r="B37" t="str">
            <v>螭</v>
          </cell>
        </row>
        <row r="38">
          <cell r="A38">
            <v>1022</v>
          </cell>
          <cell r="B38" t="str">
            <v>麒麟</v>
          </cell>
        </row>
        <row r="39">
          <cell r="A39">
            <v>1023</v>
          </cell>
          <cell r="B39" t="str">
            <v>鱼龙</v>
          </cell>
        </row>
        <row r="40">
          <cell r="A40">
            <v>1024</v>
          </cell>
          <cell r="B40" t="str">
            <v>蟠螭</v>
          </cell>
        </row>
        <row r="41">
          <cell r="A41">
            <v>1025</v>
          </cell>
          <cell r="B41" t="str">
            <v>赑屃</v>
          </cell>
        </row>
        <row r="42">
          <cell r="A42">
            <v>1026</v>
          </cell>
          <cell r="B42" t="str">
            <v>鸱吻</v>
          </cell>
        </row>
        <row r="43">
          <cell r="A43">
            <v>2016</v>
          </cell>
          <cell r="B43" t="str">
            <v>蒲牢</v>
          </cell>
        </row>
        <row r="44">
          <cell r="A44">
            <v>2017</v>
          </cell>
          <cell r="B44" t="str">
            <v>睚眦</v>
          </cell>
        </row>
        <row r="45">
          <cell r="A45">
            <v>2018</v>
          </cell>
          <cell r="B45" t="str">
            <v>饕餮</v>
          </cell>
        </row>
        <row r="46">
          <cell r="A46">
            <v>2019</v>
          </cell>
          <cell r="B46" t="str">
            <v>蚣蝮</v>
          </cell>
        </row>
        <row r="47">
          <cell r="A47">
            <v>1027</v>
          </cell>
          <cell r="B47" t="str">
            <v>狴犴</v>
          </cell>
        </row>
        <row r="48">
          <cell r="A48">
            <v>1028</v>
          </cell>
          <cell r="B48" t="str">
            <v>狻猊</v>
          </cell>
        </row>
        <row r="49">
          <cell r="A49">
            <v>2020</v>
          </cell>
          <cell r="B49" t="str">
            <v>椒图</v>
          </cell>
        </row>
        <row r="50">
          <cell r="A50">
            <v>2021</v>
          </cell>
          <cell r="B50" t="str">
            <v>貔貅</v>
          </cell>
        </row>
        <row r="51">
          <cell r="A51">
            <v>2022</v>
          </cell>
          <cell r="B51" t="str">
            <v>犼</v>
          </cell>
        </row>
        <row r="52">
          <cell r="A52">
            <v>2023</v>
          </cell>
          <cell r="B52" t="str">
            <v>螭</v>
          </cell>
        </row>
        <row r="53">
          <cell r="A53">
            <v>1029</v>
          </cell>
          <cell r="B53" t="str">
            <v>麒麟</v>
          </cell>
        </row>
        <row r="54">
          <cell r="A54">
            <v>1030</v>
          </cell>
          <cell r="B54" t="str">
            <v>鱼龙</v>
          </cell>
        </row>
        <row r="55">
          <cell r="A55">
            <v>1031</v>
          </cell>
          <cell r="B55" t="str">
            <v>蟠螭</v>
          </cell>
        </row>
        <row r="56">
          <cell r="A56">
            <v>1032</v>
          </cell>
          <cell r="B56" t="str">
            <v>蛟龙</v>
          </cell>
        </row>
        <row r="57">
          <cell r="A57">
            <v>1033</v>
          </cell>
          <cell r="B57" t="str">
            <v>角龙</v>
          </cell>
        </row>
        <row r="58">
          <cell r="A58">
            <v>1034</v>
          </cell>
          <cell r="B58" t="str">
            <v>应龙</v>
          </cell>
        </row>
        <row r="59">
          <cell r="A59">
            <v>1035</v>
          </cell>
          <cell r="B59" t="str">
            <v>赑屃</v>
          </cell>
        </row>
        <row r="60">
          <cell r="A60">
            <v>1036</v>
          </cell>
          <cell r="B60" t="str">
            <v>鸱吻</v>
          </cell>
        </row>
        <row r="61">
          <cell r="A61">
            <v>2024</v>
          </cell>
          <cell r="B61" t="str">
            <v>蒲牢</v>
          </cell>
        </row>
        <row r="62">
          <cell r="A62">
            <v>2025</v>
          </cell>
          <cell r="B62" t="str">
            <v>睚眦</v>
          </cell>
        </row>
        <row r="63">
          <cell r="A63">
            <v>2026</v>
          </cell>
          <cell r="B63" t="str">
            <v>饕餮</v>
          </cell>
        </row>
        <row r="64">
          <cell r="A64">
            <v>2027</v>
          </cell>
          <cell r="B64" t="str">
            <v>蚣蝮</v>
          </cell>
        </row>
        <row r="65">
          <cell r="A65">
            <v>2028</v>
          </cell>
          <cell r="B65" t="str">
            <v>狴犴</v>
          </cell>
        </row>
        <row r="66">
          <cell r="A66">
            <v>1037</v>
          </cell>
          <cell r="B66" t="str">
            <v>狻猊</v>
          </cell>
        </row>
        <row r="67">
          <cell r="A67">
            <v>1038</v>
          </cell>
          <cell r="B67" t="str">
            <v>椒图</v>
          </cell>
        </row>
        <row r="68">
          <cell r="A68">
            <v>1039</v>
          </cell>
          <cell r="B68" t="str">
            <v>貔貅</v>
          </cell>
        </row>
        <row r="69">
          <cell r="A69">
            <v>2029</v>
          </cell>
          <cell r="B69" t="str">
            <v>犼</v>
          </cell>
        </row>
        <row r="70">
          <cell r="A70">
            <v>2030</v>
          </cell>
          <cell r="B70" t="str">
            <v>螭</v>
          </cell>
        </row>
        <row r="71">
          <cell r="A71">
            <v>2031</v>
          </cell>
          <cell r="B71" t="str">
            <v>麒麟</v>
          </cell>
        </row>
        <row r="72">
          <cell r="A72">
            <v>2032</v>
          </cell>
          <cell r="B72" t="str">
            <v>鱼龙</v>
          </cell>
        </row>
        <row r="73">
          <cell r="A73">
            <v>1040</v>
          </cell>
          <cell r="B73" t="str">
            <v>蟠螭</v>
          </cell>
        </row>
        <row r="74">
          <cell r="A74">
            <v>1041</v>
          </cell>
          <cell r="B74" t="str">
            <v>蛟龙</v>
          </cell>
        </row>
        <row r="75">
          <cell r="A75">
            <v>1042</v>
          </cell>
          <cell r="B75" t="str">
            <v>赑屃</v>
          </cell>
        </row>
        <row r="76">
          <cell r="A76">
            <v>1043</v>
          </cell>
          <cell r="B76" t="str">
            <v>鸱吻</v>
          </cell>
        </row>
        <row r="77">
          <cell r="A77">
            <v>1044</v>
          </cell>
          <cell r="B77" t="str">
            <v>蒲牢</v>
          </cell>
        </row>
        <row r="78">
          <cell r="A78">
            <v>2033</v>
          </cell>
          <cell r="B78" t="str">
            <v>睚眦</v>
          </cell>
        </row>
        <row r="79">
          <cell r="A79">
            <v>2034</v>
          </cell>
          <cell r="B79" t="str">
            <v>饕餮</v>
          </cell>
        </row>
        <row r="80">
          <cell r="A80">
            <v>2035</v>
          </cell>
          <cell r="B80" t="str">
            <v>蚣蝮</v>
          </cell>
        </row>
        <row r="81">
          <cell r="A81">
            <v>1045</v>
          </cell>
          <cell r="B81" t="str">
            <v>狴犴</v>
          </cell>
        </row>
        <row r="82">
          <cell r="A82">
            <v>2036</v>
          </cell>
          <cell r="B82" t="str">
            <v>狻猊</v>
          </cell>
        </row>
        <row r="83">
          <cell r="A83">
            <v>2037</v>
          </cell>
          <cell r="B83" t="str">
            <v>椒图</v>
          </cell>
        </row>
        <row r="84">
          <cell r="A84">
            <v>2038</v>
          </cell>
          <cell r="B84" t="str">
            <v>貔貅</v>
          </cell>
        </row>
        <row r="85">
          <cell r="A85">
            <v>2039</v>
          </cell>
          <cell r="B85" t="str">
            <v>犼</v>
          </cell>
        </row>
        <row r="86">
          <cell r="A86">
            <v>2040</v>
          </cell>
          <cell r="B86" t="str">
            <v>螭</v>
          </cell>
        </row>
        <row r="87">
          <cell r="A87">
            <v>2041</v>
          </cell>
          <cell r="B87" t="str">
            <v>麒麟</v>
          </cell>
        </row>
        <row r="88">
          <cell r="A88">
            <v>1046</v>
          </cell>
          <cell r="B88" t="str">
            <v>鱼龙</v>
          </cell>
        </row>
        <row r="89">
          <cell r="A89">
            <v>1047</v>
          </cell>
          <cell r="B89" t="str">
            <v>蟠螭</v>
          </cell>
        </row>
        <row r="90">
          <cell r="A90">
            <v>1048</v>
          </cell>
          <cell r="B90" t="str">
            <v>蛟龙</v>
          </cell>
        </row>
        <row r="91">
          <cell r="A91">
            <v>1049</v>
          </cell>
          <cell r="B91" t="str">
            <v>角龙</v>
          </cell>
        </row>
        <row r="92">
          <cell r="A92">
            <v>1050</v>
          </cell>
          <cell r="B92" t="str">
            <v>应龙</v>
          </cell>
        </row>
      </sheetData>
      <sheetData sheetId="1"/>
      <sheetData sheetId="2">
        <row r="1">
          <cell r="C1">
            <v>1</v>
          </cell>
        </row>
        <row r="5">
          <cell r="I5" t="str">
            <v>开启等级</v>
          </cell>
          <cell r="J5" t="str">
            <v>生命</v>
          </cell>
          <cell r="K5" t="str">
            <v>攻击</v>
          </cell>
          <cell r="L5" t="str">
            <v>防御</v>
          </cell>
          <cell r="M5" t="str">
            <v>闪避值</v>
          </cell>
          <cell r="N5" t="str">
            <v>命中值</v>
          </cell>
          <cell r="O5" t="str">
            <v>暴击值</v>
          </cell>
          <cell r="P5" t="str">
            <v>暴击倍数</v>
          </cell>
          <cell r="Q5" t="str">
            <v>韧性值</v>
          </cell>
        </row>
        <row r="6">
          <cell r="B6">
            <v>1001</v>
          </cell>
          <cell r="C6" t="str">
            <v>赑屃</v>
          </cell>
          <cell r="D6">
            <v>1</v>
          </cell>
          <cell r="E6">
            <v>0</v>
          </cell>
          <cell r="G6">
            <v>1</v>
          </cell>
          <cell r="I6">
            <v>26</v>
          </cell>
          <cell r="J6">
            <v>0</v>
          </cell>
          <cell r="K6">
            <v>34.691225182728921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</row>
        <row r="7">
          <cell r="B7">
            <v>1002</v>
          </cell>
          <cell r="C7" t="str">
            <v>鸱吻</v>
          </cell>
          <cell r="D7">
            <v>1</v>
          </cell>
          <cell r="E7">
            <v>1001</v>
          </cell>
          <cell r="G7">
            <v>1</v>
          </cell>
          <cell r="I7">
            <v>27</v>
          </cell>
          <cell r="J7">
            <v>955.2888700297882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</row>
        <row r="8">
          <cell r="B8">
            <v>1003</v>
          </cell>
          <cell r="C8" t="str">
            <v>蒲牢</v>
          </cell>
          <cell r="D8">
            <v>1</v>
          </cell>
          <cell r="E8">
            <v>1002</v>
          </cell>
          <cell r="G8">
            <v>1</v>
          </cell>
          <cell r="I8">
            <v>28</v>
          </cell>
          <cell r="J8">
            <v>0</v>
          </cell>
          <cell r="K8">
            <v>0</v>
          </cell>
          <cell r="L8">
            <v>35.059146245116374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</row>
        <row r="9">
          <cell r="B9">
            <v>1004</v>
          </cell>
          <cell r="C9" t="str">
            <v>睚眦</v>
          </cell>
          <cell r="D9">
            <v>1</v>
          </cell>
          <cell r="E9">
            <v>1003</v>
          </cell>
          <cell r="G9">
            <v>1</v>
          </cell>
          <cell r="I9">
            <v>29</v>
          </cell>
          <cell r="J9">
            <v>974.02002434409781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</row>
        <row r="10">
          <cell r="B10">
            <v>1005</v>
          </cell>
          <cell r="C10" t="str">
            <v>饕餮</v>
          </cell>
          <cell r="D10">
            <v>1</v>
          </cell>
          <cell r="E10">
            <v>1004</v>
          </cell>
          <cell r="G10">
            <v>1</v>
          </cell>
          <cell r="I10">
            <v>30</v>
          </cell>
          <cell r="J10">
            <v>0</v>
          </cell>
          <cell r="K10">
            <v>0</v>
          </cell>
          <cell r="L10">
            <v>0</v>
          </cell>
          <cell r="M10">
            <v>101.00232786317547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</row>
        <row r="11">
          <cell r="B11">
            <v>1006</v>
          </cell>
          <cell r="C11" t="str">
            <v>蚣蝮</v>
          </cell>
          <cell r="D11">
            <v>1</v>
          </cell>
          <cell r="E11">
            <v>1005</v>
          </cell>
          <cell r="G11">
            <v>1</v>
          </cell>
          <cell r="I11">
            <v>31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93.213035755113495</v>
          </cell>
          <cell r="O11">
            <v>0</v>
          </cell>
          <cell r="P11">
            <v>0</v>
          </cell>
          <cell r="Q11">
            <v>0</v>
          </cell>
        </row>
        <row r="12">
          <cell r="B12">
            <v>2001</v>
          </cell>
          <cell r="C12" t="str">
            <v>狴犴</v>
          </cell>
          <cell r="D12">
            <v>1</v>
          </cell>
          <cell r="E12">
            <v>1006</v>
          </cell>
          <cell r="G12">
            <v>2</v>
          </cell>
          <cell r="I12">
            <v>31</v>
          </cell>
          <cell r="J12">
            <v>0</v>
          </cell>
          <cell r="K12">
            <v>55.128135067603871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</row>
        <row r="13">
          <cell r="B13">
            <v>2002</v>
          </cell>
          <cell r="C13" t="str">
            <v>狻猊</v>
          </cell>
          <cell r="D13">
            <v>1</v>
          </cell>
          <cell r="E13">
            <v>2001</v>
          </cell>
          <cell r="G13">
            <v>2</v>
          </cell>
          <cell r="I13">
            <v>31</v>
          </cell>
          <cell r="J13">
            <v>1517.2234994590754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</row>
        <row r="14">
          <cell r="B14">
            <v>2003</v>
          </cell>
          <cell r="C14" t="str">
            <v>椒图</v>
          </cell>
          <cell r="D14">
            <v>1</v>
          </cell>
          <cell r="E14">
            <v>2002</v>
          </cell>
          <cell r="G14">
            <v>2</v>
          </cell>
          <cell r="I14">
            <v>31</v>
          </cell>
          <cell r="J14">
            <v>0</v>
          </cell>
          <cell r="K14">
            <v>0</v>
          </cell>
          <cell r="L14">
            <v>55.652139913364344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</row>
        <row r="15">
          <cell r="B15">
            <v>1007</v>
          </cell>
          <cell r="C15" t="str">
            <v>貔貅</v>
          </cell>
          <cell r="D15">
            <v>1</v>
          </cell>
          <cell r="E15">
            <v>1006</v>
          </cell>
          <cell r="G15">
            <v>1</v>
          </cell>
          <cell r="I15">
            <v>32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138.6840147761514</v>
          </cell>
          <cell r="P15">
            <v>0</v>
          </cell>
          <cell r="Q15">
            <v>0</v>
          </cell>
        </row>
        <row r="16">
          <cell r="B16">
            <v>1008</v>
          </cell>
          <cell r="C16" t="str">
            <v>赑屃</v>
          </cell>
          <cell r="D16">
            <v>2</v>
          </cell>
          <cell r="E16">
            <v>1007</v>
          </cell>
          <cell r="G16">
            <v>1</v>
          </cell>
          <cell r="I16">
            <v>34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345.74986272738545</v>
          </cell>
        </row>
        <row r="17">
          <cell r="B17">
            <v>1009</v>
          </cell>
          <cell r="C17" t="str">
            <v>鸱吻</v>
          </cell>
          <cell r="D17">
            <v>2</v>
          </cell>
          <cell r="E17">
            <v>1008</v>
          </cell>
          <cell r="G17">
            <v>1</v>
          </cell>
          <cell r="I17">
            <v>35</v>
          </cell>
          <cell r="J17">
            <v>0</v>
          </cell>
          <cell r="K17">
            <v>85.182414310067045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</row>
        <row r="18">
          <cell r="B18">
            <v>1010</v>
          </cell>
          <cell r="C18" t="str">
            <v>蒲牢</v>
          </cell>
          <cell r="D18">
            <v>2</v>
          </cell>
          <cell r="E18">
            <v>1009</v>
          </cell>
          <cell r="G18">
            <v>1</v>
          </cell>
          <cell r="I18">
            <v>36</v>
          </cell>
          <cell r="J18">
            <v>2360.1254436030058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B19">
            <v>1011</v>
          </cell>
          <cell r="C19" t="str">
            <v>睚眦</v>
          </cell>
          <cell r="D19">
            <v>2</v>
          </cell>
          <cell r="E19">
            <v>1010</v>
          </cell>
          <cell r="G19">
            <v>1</v>
          </cell>
          <cell r="I19">
            <v>37</v>
          </cell>
          <cell r="J19">
            <v>0</v>
          </cell>
          <cell r="K19">
            <v>0</v>
          </cell>
          <cell r="L19">
            <v>0</v>
          </cell>
          <cell r="M19">
            <v>246.25329459974211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B20">
            <v>2004</v>
          </cell>
          <cell r="C20" t="str">
            <v>饕餮</v>
          </cell>
          <cell r="D20">
            <v>2</v>
          </cell>
          <cell r="E20">
            <v>1011</v>
          </cell>
          <cell r="G20">
            <v>2</v>
          </cell>
          <cell r="I20">
            <v>37</v>
          </cell>
          <cell r="J20">
            <v>0</v>
          </cell>
          <cell r="K20">
            <v>133.95621605212159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</row>
        <row r="21">
          <cell r="B21">
            <v>2005</v>
          </cell>
          <cell r="C21" t="str">
            <v>蚣蝮</v>
          </cell>
          <cell r="D21">
            <v>2</v>
          </cell>
          <cell r="E21">
            <v>2004</v>
          </cell>
          <cell r="G21">
            <v>2</v>
          </cell>
          <cell r="I21">
            <v>37</v>
          </cell>
          <cell r="J21">
            <v>3708.7685542332952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</row>
        <row r="22">
          <cell r="B22">
            <v>1012</v>
          </cell>
          <cell r="C22" t="str">
            <v>狴犴</v>
          </cell>
          <cell r="D22">
            <v>2</v>
          </cell>
          <cell r="E22">
            <v>1011</v>
          </cell>
          <cell r="G22">
            <v>1</v>
          </cell>
          <cell r="I22">
            <v>38</v>
          </cell>
          <cell r="J22">
            <v>0</v>
          </cell>
          <cell r="K22">
            <v>0</v>
          </cell>
          <cell r="L22">
            <v>91.22185624942901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</row>
        <row r="23">
          <cell r="B23">
            <v>1013</v>
          </cell>
          <cell r="C23" t="str">
            <v>狻猊</v>
          </cell>
          <cell r="D23">
            <v>2</v>
          </cell>
          <cell r="E23">
            <v>1012</v>
          </cell>
          <cell r="G23">
            <v>1</v>
          </cell>
          <cell r="I23">
            <v>39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239.18816722066856</v>
          </cell>
          <cell r="O23">
            <v>0</v>
          </cell>
          <cell r="P23">
            <v>0</v>
          </cell>
          <cell r="Q23">
            <v>0</v>
          </cell>
        </row>
        <row r="24">
          <cell r="B24">
            <v>1014</v>
          </cell>
          <cell r="C24" t="str">
            <v>椒图</v>
          </cell>
          <cell r="D24">
            <v>2</v>
          </cell>
          <cell r="E24">
            <v>1013</v>
          </cell>
          <cell r="G24">
            <v>1</v>
          </cell>
          <cell r="I24">
            <v>40</v>
          </cell>
          <cell r="J24">
            <v>2584.8992953747206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</row>
        <row r="25">
          <cell r="B25">
            <v>1015</v>
          </cell>
          <cell r="C25" t="str">
            <v>貔貅</v>
          </cell>
          <cell r="D25">
            <v>2</v>
          </cell>
          <cell r="E25">
            <v>1014</v>
          </cell>
          <cell r="G25">
            <v>1</v>
          </cell>
          <cell r="I25">
            <v>41</v>
          </cell>
          <cell r="J25">
            <v>0</v>
          </cell>
          <cell r="K25">
            <v>96.17369357588214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</row>
        <row r="26">
          <cell r="B26">
            <v>2006</v>
          </cell>
          <cell r="C26" t="str">
            <v>犼</v>
          </cell>
          <cell r="D26">
            <v>2</v>
          </cell>
          <cell r="E26">
            <v>1015</v>
          </cell>
          <cell r="G26">
            <v>2</v>
          </cell>
          <cell r="I26">
            <v>41</v>
          </cell>
          <cell r="J26">
            <v>0</v>
          </cell>
          <cell r="K26">
            <v>0</v>
          </cell>
          <cell r="L26">
            <v>0</v>
          </cell>
          <cell r="M26">
            <v>409.78087304488332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</row>
        <row r="27">
          <cell r="B27">
            <v>2007</v>
          </cell>
          <cell r="C27" t="str">
            <v>螭</v>
          </cell>
          <cell r="D27">
            <v>2</v>
          </cell>
          <cell r="E27">
            <v>1015</v>
          </cell>
          <cell r="G27">
            <v>2</v>
          </cell>
          <cell r="I27">
            <v>41</v>
          </cell>
          <cell r="J27">
            <v>4045.9293318908676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</row>
        <row r="28">
          <cell r="B28">
            <v>2008</v>
          </cell>
          <cell r="C28" t="str">
            <v>麒麟</v>
          </cell>
          <cell r="D28">
            <v>2</v>
          </cell>
          <cell r="E28">
            <v>2007</v>
          </cell>
          <cell r="G28">
            <v>2</v>
          </cell>
          <cell r="I28">
            <v>41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385.1632986862237</v>
          </cell>
          <cell r="O28">
            <v>0</v>
          </cell>
          <cell r="P28">
            <v>0</v>
          </cell>
          <cell r="Q28">
            <v>0</v>
          </cell>
        </row>
        <row r="29">
          <cell r="B29">
            <v>1016</v>
          </cell>
          <cell r="C29" t="str">
            <v>鱼龙</v>
          </cell>
          <cell r="D29">
            <v>2</v>
          </cell>
          <cell r="E29">
            <v>1015</v>
          </cell>
          <cell r="G29">
            <v>1</v>
          </cell>
          <cell r="I29">
            <v>42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419.4342597020742</v>
          </cell>
        </row>
        <row r="30">
          <cell r="B30">
            <v>1017</v>
          </cell>
          <cell r="C30" t="str">
            <v>赑屃</v>
          </cell>
          <cell r="D30">
            <v>3</v>
          </cell>
          <cell r="E30">
            <v>1016</v>
          </cell>
          <cell r="G30">
            <v>1</v>
          </cell>
          <cell r="I30">
            <v>44</v>
          </cell>
          <cell r="J30">
            <v>4495.4770354342982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</row>
        <row r="31">
          <cell r="B31">
            <v>1018</v>
          </cell>
          <cell r="C31" t="str">
            <v>鸱吻</v>
          </cell>
          <cell r="D31">
            <v>3</v>
          </cell>
          <cell r="E31">
            <v>1017</v>
          </cell>
          <cell r="G31">
            <v>1</v>
          </cell>
          <cell r="I31">
            <v>45</v>
          </cell>
          <cell r="J31">
            <v>0</v>
          </cell>
          <cell r="K31">
            <v>0</v>
          </cell>
          <cell r="L31">
            <v>0</v>
          </cell>
          <cell r="M31">
            <v>468.93937936474327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</row>
        <row r="32">
          <cell r="B32">
            <v>2009</v>
          </cell>
          <cell r="C32" t="str">
            <v>蒲牢</v>
          </cell>
          <cell r="D32">
            <v>3</v>
          </cell>
          <cell r="E32">
            <v>1018</v>
          </cell>
          <cell r="G32">
            <v>2</v>
          </cell>
          <cell r="I32">
            <v>45</v>
          </cell>
          <cell r="J32">
            <v>6953.9410391874271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</row>
        <row r="33">
          <cell r="B33">
            <v>1019</v>
          </cell>
          <cell r="C33" t="str">
            <v>睚眦</v>
          </cell>
          <cell r="D33">
            <v>3</v>
          </cell>
          <cell r="E33">
            <v>1018</v>
          </cell>
          <cell r="G33">
            <v>1</v>
          </cell>
          <cell r="I33">
            <v>46</v>
          </cell>
          <cell r="J33">
            <v>0</v>
          </cell>
          <cell r="K33">
            <v>172.5974322210028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</row>
        <row r="34">
          <cell r="B34">
            <v>2010</v>
          </cell>
          <cell r="C34" t="str">
            <v>饕餮</v>
          </cell>
          <cell r="D34">
            <v>3</v>
          </cell>
          <cell r="E34">
            <v>1019</v>
          </cell>
          <cell r="G34">
            <v>2</v>
          </cell>
          <cell r="I34">
            <v>46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964.48428457959835</v>
          </cell>
          <cell r="P34">
            <v>0</v>
          </cell>
          <cell r="Q34">
            <v>0</v>
          </cell>
        </row>
        <row r="35">
          <cell r="B35">
            <v>2011</v>
          </cell>
          <cell r="C35" t="str">
            <v>蚣蝮</v>
          </cell>
          <cell r="D35">
            <v>3</v>
          </cell>
          <cell r="E35">
            <v>2010</v>
          </cell>
          <cell r="G35">
            <v>2</v>
          </cell>
          <cell r="I35">
            <v>46</v>
          </cell>
          <cell r="J35">
            <v>0</v>
          </cell>
          <cell r="K35">
            <v>266.62439156528046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</row>
        <row r="36">
          <cell r="B36">
            <v>2012</v>
          </cell>
          <cell r="C36" t="str">
            <v>狴犴</v>
          </cell>
          <cell r="D36">
            <v>3</v>
          </cell>
          <cell r="E36">
            <v>2011</v>
          </cell>
          <cell r="G36">
            <v>2</v>
          </cell>
          <cell r="I36">
            <v>46</v>
          </cell>
          <cell r="J36">
            <v>0</v>
          </cell>
          <cell r="K36">
            <v>0</v>
          </cell>
          <cell r="L36">
            <v>268.04929774785575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</row>
        <row r="37">
          <cell r="B37">
            <v>1020</v>
          </cell>
          <cell r="C37" t="str">
            <v>狻猊</v>
          </cell>
          <cell r="D37">
            <v>3</v>
          </cell>
          <cell r="E37">
            <v>1019</v>
          </cell>
          <cell r="G37">
            <v>1</v>
          </cell>
          <cell r="I37">
            <v>47</v>
          </cell>
          <cell r="J37">
            <v>4987.1698361849221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</row>
        <row r="38">
          <cell r="B38">
            <v>1021</v>
          </cell>
          <cell r="C38" t="str">
            <v>椒图</v>
          </cell>
          <cell r="D38">
            <v>3</v>
          </cell>
          <cell r="E38">
            <v>1020</v>
          </cell>
          <cell r="G38">
            <v>1</v>
          </cell>
          <cell r="I38">
            <v>48</v>
          </cell>
          <cell r="J38">
            <v>0</v>
          </cell>
          <cell r="K38">
            <v>0</v>
          </cell>
          <cell r="L38">
            <v>183.80523274138682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</row>
        <row r="39">
          <cell r="B39">
            <v>2013</v>
          </cell>
          <cell r="C39" t="str">
            <v>貔貅</v>
          </cell>
          <cell r="D39">
            <v>3</v>
          </cell>
          <cell r="E39">
            <v>1021</v>
          </cell>
          <cell r="G39">
            <v>2</v>
          </cell>
          <cell r="I39">
            <v>48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722.18118503666926</v>
          </cell>
          <cell r="O39">
            <v>0</v>
          </cell>
          <cell r="P39">
            <v>0</v>
          </cell>
          <cell r="Q39">
            <v>0</v>
          </cell>
        </row>
        <row r="40">
          <cell r="B40">
            <v>2014</v>
          </cell>
          <cell r="C40" t="str">
            <v>犼</v>
          </cell>
          <cell r="D40">
            <v>3</v>
          </cell>
          <cell r="E40">
            <v>2013</v>
          </cell>
          <cell r="G40">
            <v>2</v>
          </cell>
          <cell r="I40">
            <v>48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1179.6588554120838</v>
          </cell>
        </row>
        <row r="41">
          <cell r="B41">
            <v>2015</v>
          </cell>
          <cell r="C41" t="str">
            <v>螭</v>
          </cell>
          <cell r="D41">
            <v>3</v>
          </cell>
          <cell r="E41">
            <v>2014</v>
          </cell>
          <cell r="G41">
            <v>2</v>
          </cell>
          <cell r="I41">
            <v>48</v>
          </cell>
          <cell r="J41">
            <v>7902.2057263493507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B42">
            <v>1022</v>
          </cell>
          <cell r="C42" t="str">
            <v>麒麟</v>
          </cell>
          <cell r="D42">
            <v>3</v>
          </cell>
          <cell r="E42">
            <v>1021</v>
          </cell>
          <cell r="G42">
            <v>1</v>
          </cell>
          <cell r="I42">
            <v>49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1426.694199361742</v>
          </cell>
          <cell r="Q42">
            <v>0</v>
          </cell>
        </row>
        <row r="43">
          <cell r="B43">
            <v>1023</v>
          </cell>
          <cell r="C43" t="str">
            <v>鱼龙</v>
          </cell>
          <cell r="D43">
            <v>3</v>
          </cell>
          <cell r="E43">
            <v>1022</v>
          </cell>
          <cell r="G43">
            <v>1</v>
          </cell>
          <cell r="I43">
            <v>50</v>
          </cell>
          <cell r="J43">
            <v>5408.6208082568892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B44">
            <v>1024</v>
          </cell>
          <cell r="C44" t="str">
            <v>蟠螭</v>
          </cell>
          <cell r="D44">
            <v>3</v>
          </cell>
          <cell r="E44">
            <v>1023</v>
          </cell>
          <cell r="G44">
            <v>1</v>
          </cell>
          <cell r="I44">
            <v>51</v>
          </cell>
          <cell r="J44">
            <v>0</v>
          </cell>
          <cell r="K44">
            <v>200.93432407818236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B45">
            <v>1025</v>
          </cell>
          <cell r="C45" t="str">
            <v>赑屃</v>
          </cell>
          <cell r="D45">
            <v>4</v>
          </cell>
          <cell r="E45">
            <v>1024</v>
          </cell>
          <cell r="G45">
            <v>1</v>
          </cell>
          <cell r="I45">
            <v>53</v>
          </cell>
          <cell r="J45">
            <v>0</v>
          </cell>
          <cell r="K45">
            <v>0</v>
          </cell>
          <cell r="L45">
            <v>0</v>
          </cell>
          <cell r="M45">
            <v>808.01862290540373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B46">
            <v>1026</v>
          </cell>
          <cell r="C46" t="str">
            <v>鸱吻</v>
          </cell>
          <cell r="D46">
            <v>4</v>
          </cell>
          <cell r="E46">
            <v>1025</v>
          </cell>
          <cell r="G46">
            <v>1</v>
          </cell>
          <cell r="I46">
            <v>54</v>
          </cell>
          <cell r="J46">
            <v>7979.4717378958767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B47">
            <v>2016</v>
          </cell>
          <cell r="C47" t="str">
            <v>蒲牢</v>
          </cell>
          <cell r="D47">
            <v>4</v>
          </cell>
          <cell r="E47">
            <v>1026</v>
          </cell>
          <cell r="G47">
            <v>2</v>
          </cell>
          <cell r="I47">
            <v>54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1633.9498468172019</v>
          </cell>
          <cell r="P47">
            <v>0</v>
          </cell>
          <cell r="Q47">
            <v>0</v>
          </cell>
        </row>
        <row r="48">
          <cell r="B48">
            <v>2017</v>
          </cell>
          <cell r="C48" t="str">
            <v>睚眦</v>
          </cell>
          <cell r="D48">
            <v>4</v>
          </cell>
          <cell r="E48">
            <v>2016</v>
          </cell>
          <cell r="G48">
            <v>2</v>
          </cell>
          <cell r="I48">
            <v>54</v>
          </cell>
          <cell r="J48">
            <v>0</v>
          </cell>
          <cell r="K48">
            <v>451.32940485253266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B49">
            <v>2018</v>
          </cell>
          <cell r="C49" t="str">
            <v>饕餮</v>
          </cell>
          <cell r="D49">
            <v>4</v>
          </cell>
          <cell r="E49">
            <v>2017</v>
          </cell>
          <cell r="G49">
            <v>2</v>
          </cell>
          <cell r="I49">
            <v>54</v>
          </cell>
          <cell r="J49">
            <v>0</v>
          </cell>
          <cell r="K49">
            <v>0</v>
          </cell>
          <cell r="L49">
            <v>0</v>
          </cell>
          <cell r="M49">
            <v>1281.286673464283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</row>
        <row r="50">
          <cell r="B50">
            <v>2019</v>
          </cell>
          <cell r="C50" t="str">
            <v>蚣蝮</v>
          </cell>
          <cell r="D50">
            <v>4</v>
          </cell>
          <cell r="E50">
            <v>2018</v>
          </cell>
          <cell r="G50">
            <v>2</v>
          </cell>
          <cell r="I50">
            <v>54</v>
          </cell>
          <cell r="J50">
            <v>12643.529162158962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</row>
        <row r="51">
          <cell r="B51">
            <v>1027</v>
          </cell>
          <cell r="C51" t="str">
            <v>狴犴</v>
          </cell>
          <cell r="D51">
            <v>4</v>
          </cell>
          <cell r="E51">
            <v>1026</v>
          </cell>
          <cell r="G51">
            <v>1</v>
          </cell>
          <cell r="I51">
            <v>55</v>
          </cell>
          <cell r="J51">
            <v>0</v>
          </cell>
          <cell r="K51">
            <v>313.25145907573045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</row>
        <row r="52">
          <cell r="B52">
            <v>1028</v>
          </cell>
          <cell r="C52" t="str">
            <v>狻猊</v>
          </cell>
          <cell r="D52">
            <v>4</v>
          </cell>
          <cell r="E52">
            <v>1027</v>
          </cell>
          <cell r="G52">
            <v>1</v>
          </cell>
          <cell r="I52">
            <v>56</v>
          </cell>
          <cell r="J52">
            <v>0</v>
          </cell>
          <cell r="K52">
            <v>0</v>
          </cell>
          <cell r="L52">
            <v>314.51117602415076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</row>
        <row r="53">
          <cell r="B53">
            <v>2020</v>
          </cell>
          <cell r="C53" t="str">
            <v>椒图</v>
          </cell>
          <cell r="D53">
            <v>4</v>
          </cell>
          <cell r="E53">
            <v>1028</v>
          </cell>
          <cell r="G53">
            <v>2</v>
          </cell>
          <cell r="I53">
            <v>56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1234.6330396243334</v>
          </cell>
          <cell r="O53">
            <v>0</v>
          </cell>
          <cell r="P53">
            <v>0</v>
          </cell>
          <cell r="Q53">
            <v>0</v>
          </cell>
        </row>
        <row r="54">
          <cell r="B54">
            <v>2021</v>
          </cell>
          <cell r="C54" t="str">
            <v>貔貅</v>
          </cell>
          <cell r="D54">
            <v>4</v>
          </cell>
          <cell r="E54">
            <v>2020</v>
          </cell>
          <cell r="G54">
            <v>2</v>
          </cell>
          <cell r="I54">
            <v>56</v>
          </cell>
          <cell r="J54">
            <v>0</v>
          </cell>
          <cell r="K54">
            <v>488.42497237465869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</row>
        <row r="55">
          <cell r="B55">
            <v>2022</v>
          </cell>
          <cell r="C55" t="str">
            <v>犼</v>
          </cell>
          <cell r="D55">
            <v>4</v>
          </cell>
          <cell r="E55">
            <v>2021</v>
          </cell>
          <cell r="G55">
            <v>2</v>
          </cell>
          <cell r="I55">
            <v>56</v>
          </cell>
          <cell r="J55">
            <v>13486.431106302891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</row>
        <row r="56">
          <cell r="B56">
            <v>2023</v>
          </cell>
          <cell r="C56" t="str">
            <v>螭</v>
          </cell>
          <cell r="D56">
            <v>4</v>
          </cell>
          <cell r="E56">
            <v>2022</v>
          </cell>
          <cell r="G56">
            <v>2</v>
          </cell>
          <cell r="I56">
            <v>56</v>
          </cell>
          <cell r="J56">
            <v>0</v>
          </cell>
          <cell r="K56">
            <v>0</v>
          </cell>
          <cell r="L56">
            <v>496.27412840174435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</row>
        <row r="57">
          <cell r="B57">
            <v>1029</v>
          </cell>
          <cell r="C57" t="str">
            <v>麒麟</v>
          </cell>
          <cell r="D57">
            <v>4</v>
          </cell>
          <cell r="E57">
            <v>1028</v>
          </cell>
          <cell r="G57">
            <v>1</v>
          </cell>
          <cell r="I57">
            <v>57</v>
          </cell>
          <cell r="J57">
            <v>9215.7279226403098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</row>
        <row r="58">
          <cell r="B58">
            <v>1030</v>
          </cell>
          <cell r="C58" t="str">
            <v>鱼龙</v>
          </cell>
          <cell r="D58">
            <v>4</v>
          </cell>
          <cell r="E58">
            <v>1029</v>
          </cell>
          <cell r="G58">
            <v>1</v>
          </cell>
          <cell r="I58">
            <v>58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1255.7207156095164</v>
          </cell>
          <cell r="P58">
            <v>0</v>
          </cell>
          <cell r="Q58">
            <v>0</v>
          </cell>
        </row>
        <row r="59">
          <cell r="B59">
            <v>1031</v>
          </cell>
          <cell r="C59" t="str">
            <v>蟠螭</v>
          </cell>
          <cell r="D59">
            <v>4</v>
          </cell>
          <cell r="E59">
            <v>1030</v>
          </cell>
          <cell r="G59">
            <v>1</v>
          </cell>
          <cell r="I59">
            <v>59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886.40320793541889</v>
          </cell>
          <cell r="O59">
            <v>0</v>
          </cell>
          <cell r="P59">
            <v>0</v>
          </cell>
          <cell r="Q59">
            <v>0</v>
          </cell>
        </row>
        <row r="60">
          <cell r="B60">
            <v>1032</v>
          </cell>
          <cell r="C60" t="str">
            <v>蛟龙</v>
          </cell>
          <cell r="D60">
            <v>4</v>
          </cell>
          <cell r="E60">
            <v>1031</v>
          </cell>
          <cell r="G60">
            <v>1</v>
          </cell>
          <cell r="I60">
            <v>60</v>
          </cell>
          <cell r="J60">
            <v>9552.8887002978809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B61">
            <v>1033</v>
          </cell>
          <cell r="C61" t="str">
            <v>角龙</v>
          </cell>
          <cell r="D61">
            <v>4</v>
          </cell>
          <cell r="E61">
            <v>1032</v>
          </cell>
          <cell r="G61">
            <v>1</v>
          </cell>
          <cell r="I61">
            <v>61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1462.3518784207452</v>
          </cell>
        </row>
        <row r="62">
          <cell r="B62">
            <v>1034</v>
          </cell>
          <cell r="C62" t="str">
            <v>应龙</v>
          </cell>
          <cell r="D62">
            <v>5</v>
          </cell>
          <cell r="E62">
            <v>1033</v>
          </cell>
          <cell r="G62">
            <v>1</v>
          </cell>
          <cell r="I62">
            <v>63</v>
          </cell>
          <cell r="J62">
            <v>0</v>
          </cell>
          <cell r="K62">
            <v>480.86846787941079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</row>
        <row r="63">
          <cell r="B63">
            <v>1035</v>
          </cell>
          <cell r="C63" t="str">
            <v>赑屃</v>
          </cell>
          <cell r="D63">
            <v>5</v>
          </cell>
          <cell r="E63">
            <v>1034</v>
          </cell>
          <cell r="G63">
            <v>1</v>
          </cell>
          <cell r="I63">
            <v>64</v>
          </cell>
          <cell r="J63">
            <v>13275.705620266908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B64">
            <v>1036</v>
          </cell>
          <cell r="C64" t="str">
            <v>鸱吻</v>
          </cell>
          <cell r="D64">
            <v>5</v>
          </cell>
          <cell r="E64">
            <v>1035</v>
          </cell>
          <cell r="G64">
            <v>1</v>
          </cell>
          <cell r="I64">
            <v>65</v>
          </cell>
          <cell r="J64">
            <v>0</v>
          </cell>
          <cell r="K64">
            <v>0</v>
          </cell>
          <cell r="L64">
            <v>488.44538700720392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</row>
        <row r="65">
          <cell r="B65">
            <v>2024</v>
          </cell>
          <cell r="C65" t="str">
            <v>蒲牢</v>
          </cell>
          <cell r="D65">
            <v>5</v>
          </cell>
          <cell r="E65">
            <v>1036</v>
          </cell>
          <cell r="G65">
            <v>2</v>
          </cell>
          <cell r="I65">
            <v>65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3087.3053828577504</v>
          </cell>
        </row>
        <row r="66">
          <cell r="B66">
            <v>2025</v>
          </cell>
          <cell r="C66" t="str">
            <v>睚眦</v>
          </cell>
          <cell r="D66">
            <v>5</v>
          </cell>
          <cell r="E66">
            <v>2024</v>
          </cell>
          <cell r="G66">
            <v>2</v>
          </cell>
          <cell r="I66">
            <v>65</v>
          </cell>
          <cell r="J66">
            <v>0</v>
          </cell>
          <cell r="K66">
            <v>757.3678369100719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B67">
            <v>2026</v>
          </cell>
          <cell r="C67" t="str">
            <v>饕餮</v>
          </cell>
          <cell r="D67">
            <v>5</v>
          </cell>
          <cell r="E67">
            <v>1036</v>
          </cell>
          <cell r="G67">
            <v>2</v>
          </cell>
          <cell r="I67">
            <v>65</v>
          </cell>
          <cell r="J67">
            <v>0</v>
          </cell>
          <cell r="K67">
            <v>0</v>
          </cell>
          <cell r="L67">
            <v>0</v>
          </cell>
          <cell r="M67">
            <v>2146.2994670924791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B68">
            <v>2027</v>
          </cell>
          <cell r="C68" t="str">
            <v>蚣蝮</v>
          </cell>
          <cell r="D68">
            <v>5</v>
          </cell>
          <cell r="E68">
            <v>2026</v>
          </cell>
          <cell r="G68">
            <v>2</v>
          </cell>
          <cell r="I68">
            <v>65</v>
          </cell>
          <cell r="J68">
            <v>21142.790432276928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</row>
        <row r="69">
          <cell r="B69">
            <v>2028</v>
          </cell>
          <cell r="C69" t="str">
            <v>狴犴</v>
          </cell>
          <cell r="D69">
            <v>5</v>
          </cell>
          <cell r="E69">
            <v>2027</v>
          </cell>
          <cell r="G69">
            <v>2</v>
          </cell>
          <cell r="I69">
            <v>65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5716.1629434954011</v>
          </cell>
          <cell r="Q69">
            <v>0</v>
          </cell>
        </row>
        <row r="70">
          <cell r="B70">
            <v>1037</v>
          </cell>
          <cell r="C70" t="str">
            <v>狻猊</v>
          </cell>
          <cell r="D70">
            <v>5</v>
          </cell>
          <cell r="E70">
            <v>1036</v>
          </cell>
          <cell r="G70">
            <v>1</v>
          </cell>
          <cell r="I70">
            <v>66</v>
          </cell>
          <cell r="J70">
            <v>14422.988822018369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1">
          <cell r="B71">
            <v>1038</v>
          </cell>
          <cell r="C71" t="str">
            <v>椒图</v>
          </cell>
          <cell r="D71">
            <v>5</v>
          </cell>
          <cell r="E71">
            <v>1037</v>
          </cell>
          <cell r="G71">
            <v>1</v>
          </cell>
          <cell r="I71">
            <v>67</v>
          </cell>
          <cell r="J71">
            <v>0</v>
          </cell>
          <cell r="K71">
            <v>534.96617051584451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</row>
        <row r="72">
          <cell r="B72">
            <v>1039</v>
          </cell>
          <cell r="C72" t="str">
            <v>貔貅</v>
          </cell>
          <cell r="D72">
            <v>5</v>
          </cell>
          <cell r="E72">
            <v>1038</v>
          </cell>
          <cell r="G72">
            <v>1</v>
          </cell>
          <cell r="I72">
            <v>68</v>
          </cell>
          <cell r="J72">
            <v>0</v>
          </cell>
          <cell r="K72">
            <v>0</v>
          </cell>
          <cell r="L72">
            <v>0</v>
          </cell>
          <cell r="M72">
            <v>1515.034917947632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</row>
        <row r="73">
          <cell r="B73">
            <v>2029</v>
          </cell>
          <cell r="C73" t="str">
            <v>犼</v>
          </cell>
          <cell r="D73">
            <v>5</v>
          </cell>
          <cell r="E73">
            <v>1039</v>
          </cell>
          <cell r="G73">
            <v>2</v>
          </cell>
          <cell r="I73">
            <v>68</v>
          </cell>
          <cell r="J73">
            <v>0</v>
          </cell>
          <cell r="K73">
            <v>820.48182331924465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</row>
        <row r="74">
          <cell r="B74">
            <v>2030</v>
          </cell>
          <cell r="C74" t="str">
            <v>螭</v>
          </cell>
          <cell r="D74">
            <v>5</v>
          </cell>
          <cell r="E74">
            <v>2029</v>
          </cell>
          <cell r="G74">
            <v>2</v>
          </cell>
          <cell r="I74">
            <v>68</v>
          </cell>
          <cell r="J74">
            <v>22617.86883452881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</row>
        <row r="75">
          <cell r="B75">
            <v>2031</v>
          </cell>
          <cell r="C75" t="str">
            <v>麒麟</v>
          </cell>
          <cell r="D75">
            <v>5</v>
          </cell>
          <cell r="E75">
            <v>2030</v>
          </cell>
          <cell r="G75">
            <v>2</v>
          </cell>
          <cell r="I75">
            <v>68</v>
          </cell>
          <cell r="J75">
            <v>0</v>
          </cell>
          <cell r="K75">
            <v>0</v>
          </cell>
          <cell r="L75">
            <v>830.95282301835277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</row>
        <row r="76">
          <cell r="B76">
            <v>2032</v>
          </cell>
          <cell r="C76" t="str">
            <v>鱼龙</v>
          </cell>
          <cell r="D76">
            <v>5</v>
          </cell>
          <cell r="E76">
            <v>2031</v>
          </cell>
          <cell r="G76">
            <v>2</v>
          </cell>
          <cell r="I76">
            <v>68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2169.8411860919105</v>
          </cell>
          <cell r="O76">
            <v>0</v>
          </cell>
          <cell r="P76">
            <v>0</v>
          </cell>
          <cell r="Q76">
            <v>0</v>
          </cell>
        </row>
        <row r="77">
          <cell r="B77">
            <v>1040</v>
          </cell>
          <cell r="C77" t="str">
            <v>蟠螭</v>
          </cell>
          <cell r="D77">
            <v>5</v>
          </cell>
          <cell r="E77">
            <v>1039</v>
          </cell>
          <cell r="G77">
            <v>1</v>
          </cell>
          <cell r="I77">
            <v>69</v>
          </cell>
          <cell r="J77">
            <v>15570.272023769832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</row>
        <row r="78">
          <cell r="B78">
            <v>1041</v>
          </cell>
          <cell r="C78" t="str">
            <v>蛟龙</v>
          </cell>
          <cell r="D78">
            <v>5</v>
          </cell>
          <cell r="E78">
            <v>1040</v>
          </cell>
          <cell r="G78">
            <v>1</v>
          </cell>
          <cell r="I78">
            <v>70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1477.3386798923648</v>
          </cell>
          <cell r="O78">
            <v>0</v>
          </cell>
          <cell r="P78">
            <v>0</v>
          </cell>
          <cell r="Q78">
            <v>0</v>
          </cell>
        </row>
        <row r="79">
          <cell r="B79">
            <v>1042</v>
          </cell>
          <cell r="C79" t="str">
            <v>赑屃</v>
          </cell>
          <cell r="D79">
            <v>6</v>
          </cell>
          <cell r="E79">
            <v>1041</v>
          </cell>
          <cell r="G79">
            <v>1</v>
          </cell>
          <cell r="I79">
            <v>72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2647.6039184537995</v>
          </cell>
          <cell r="P79">
            <v>0</v>
          </cell>
          <cell r="Q79">
            <v>0</v>
          </cell>
        </row>
        <row r="80">
          <cell r="B80">
            <v>1043</v>
          </cell>
          <cell r="C80" t="str">
            <v>鸱吻</v>
          </cell>
          <cell r="D80">
            <v>6</v>
          </cell>
          <cell r="E80">
            <v>1042</v>
          </cell>
          <cell r="G80">
            <v>1</v>
          </cell>
          <cell r="I80">
            <v>73</v>
          </cell>
          <cell r="J80">
            <v>19892.485881796765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</row>
        <row r="81">
          <cell r="B81">
            <v>1044</v>
          </cell>
          <cell r="C81" t="str">
            <v>蒲牢</v>
          </cell>
          <cell r="D81">
            <v>6</v>
          </cell>
          <cell r="E81">
            <v>1043</v>
          </cell>
          <cell r="G81">
            <v>1</v>
          </cell>
          <cell r="I81">
            <v>74</v>
          </cell>
          <cell r="J81">
            <v>0</v>
          </cell>
          <cell r="K81">
            <v>737.78962071783872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</row>
        <row r="82">
          <cell r="B82">
            <v>2033</v>
          </cell>
          <cell r="C82" t="str">
            <v>睚眦</v>
          </cell>
          <cell r="D82">
            <v>6</v>
          </cell>
          <cell r="E82">
            <v>1044</v>
          </cell>
          <cell r="G82">
            <v>2</v>
          </cell>
          <cell r="I82">
            <v>74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4616.6108719910735</v>
          </cell>
        </row>
        <row r="83">
          <cell r="B83">
            <v>2034</v>
          </cell>
          <cell r="C83" t="str">
            <v>饕餮</v>
          </cell>
          <cell r="D83">
            <v>6</v>
          </cell>
          <cell r="E83">
            <v>2033</v>
          </cell>
          <cell r="G83">
            <v>2</v>
          </cell>
          <cell r="I83">
            <v>74</v>
          </cell>
          <cell r="J83">
            <v>30850.211155667861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</row>
        <row r="84">
          <cell r="B84">
            <v>2035</v>
          </cell>
          <cell r="C84" t="str">
            <v>蚣蝮</v>
          </cell>
          <cell r="D84">
            <v>6</v>
          </cell>
          <cell r="E84">
            <v>2034</v>
          </cell>
          <cell r="G84">
            <v>2</v>
          </cell>
          <cell r="I84">
            <v>74</v>
          </cell>
          <cell r="J84">
            <v>0</v>
          </cell>
          <cell r="K84">
            <v>0</v>
          </cell>
          <cell r="L84">
            <v>0</v>
          </cell>
          <cell r="M84">
            <v>3203.216683660708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</row>
        <row r="85">
          <cell r="B85">
            <v>1045</v>
          </cell>
          <cell r="C85" t="str">
            <v>狴犴</v>
          </cell>
          <cell r="D85">
            <v>6</v>
          </cell>
          <cell r="E85">
            <v>1044</v>
          </cell>
          <cell r="G85">
            <v>1</v>
          </cell>
          <cell r="I85">
            <v>75</v>
          </cell>
          <cell r="J85">
            <v>21016.355140655342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B86">
            <v>2036</v>
          </cell>
          <cell r="C86" t="str">
            <v>狻猊</v>
          </cell>
          <cell r="D86">
            <v>6</v>
          </cell>
          <cell r="E86">
            <v>1045</v>
          </cell>
          <cell r="G86">
            <v>2</v>
          </cell>
          <cell r="I86">
            <v>75</v>
          </cell>
          <cell r="J86">
            <v>0</v>
          </cell>
          <cell r="K86">
            <v>1168.5103769469681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B87">
            <v>2037</v>
          </cell>
          <cell r="C87" t="str">
            <v>椒图</v>
          </cell>
          <cell r="D87">
            <v>6</v>
          </cell>
          <cell r="E87">
            <v>1045</v>
          </cell>
          <cell r="G87">
            <v>2</v>
          </cell>
          <cell r="I87">
            <v>75</v>
          </cell>
          <cell r="J87">
            <v>0</v>
          </cell>
          <cell r="K87">
            <v>0</v>
          </cell>
          <cell r="L87">
            <v>1170.226648453496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</row>
        <row r="88">
          <cell r="B88">
            <v>2038</v>
          </cell>
          <cell r="C88" t="str">
            <v>貔貅</v>
          </cell>
          <cell r="D88">
            <v>6</v>
          </cell>
          <cell r="E88">
            <v>2037</v>
          </cell>
          <cell r="G88">
            <v>2</v>
          </cell>
          <cell r="I88">
            <v>75</v>
          </cell>
          <cell r="J88">
            <v>32536.015043955729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B89">
            <v>2039</v>
          </cell>
          <cell r="C89" t="str">
            <v>犼</v>
          </cell>
          <cell r="D89">
            <v>6</v>
          </cell>
          <cell r="E89">
            <v>2038</v>
          </cell>
          <cell r="G89">
            <v>2</v>
          </cell>
          <cell r="I89">
            <v>75</v>
          </cell>
          <cell r="J89">
            <v>0</v>
          </cell>
          <cell r="K89">
            <v>1205.6059444690939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B90">
            <v>2040</v>
          </cell>
          <cell r="C90" t="str">
            <v>螭</v>
          </cell>
          <cell r="D90">
            <v>6</v>
          </cell>
          <cell r="E90">
            <v>2039</v>
          </cell>
          <cell r="G90">
            <v>2</v>
          </cell>
          <cell r="I90">
            <v>75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4470.6683308748443</v>
          </cell>
          <cell r="P90">
            <v>0</v>
          </cell>
          <cell r="Q90">
            <v>0</v>
          </cell>
        </row>
        <row r="91">
          <cell r="B91">
            <v>2041</v>
          </cell>
          <cell r="C91" t="str">
            <v>麒麟</v>
          </cell>
          <cell r="D91">
            <v>6</v>
          </cell>
          <cell r="E91">
            <v>2040</v>
          </cell>
          <cell r="G91">
            <v>2</v>
          </cell>
          <cell r="I91">
            <v>75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3149.8971139133637</v>
          </cell>
          <cell r="O91">
            <v>0</v>
          </cell>
          <cell r="P91">
            <v>0</v>
          </cell>
          <cell r="Q91">
            <v>0</v>
          </cell>
        </row>
        <row r="92">
          <cell r="B92">
            <v>1046</v>
          </cell>
          <cell r="C92" t="str">
            <v>鱼龙</v>
          </cell>
          <cell r="D92">
            <v>6</v>
          </cell>
          <cell r="E92">
            <v>1045</v>
          </cell>
          <cell r="G92">
            <v>1</v>
          </cell>
          <cell r="I92">
            <v>76</v>
          </cell>
          <cell r="J92">
            <v>0</v>
          </cell>
          <cell r="K92">
            <v>0</v>
          </cell>
          <cell r="L92">
            <v>0</v>
          </cell>
          <cell r="M92">
            <v>2320.1677600569446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3">
          <cell r="B93">
            <v>1047</v>
          </cell>
          <cell r="C93" t="str">
            <v>蟠螭</v>
          </cell>
          <cell r="D93">
            <v>6</v>
          </cell>
          <cell r="E93">
            <v>1046</v>
          </cell>
          <cell r="G93">
            <v>1</v>
          </cell>
          <cell r="I93">
            <v>77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2142.141085843929</v>
          </cell>
          <cell r="O93">
            <v>0</v>
          </cell>
          <cell r="P93">
            <v>0</v>
          </cell>
          <cell r="Q93">
            <v>0</v>
          </cell>
        </row>
        <row r="94">
          <cell r="B94">
            <v>1048</v>
          </cell>
          <cell r="C94" t="str">
            <v>蛟龙</v>
          </cell>
          <cell r="D94">
            <v>6</v>
          </cell>
          <cell r="E94">
            <v>1047</v>
          </cell>
          <cell r="G94">
            <v>1</v>
          </cell>
          <cell r="I94">
            <v>78</v>
          </cell>
          <cell r="J94">
            <v>0</v>
          </cell>
          <cell r="K94">
            <v>844.95459355953597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</row>
        <row r="95">
          <cell r="B95">
            <v>1049</v>
          </cell>
          <cell r="C95" t="str">
            <v>角龙</v>
          </cell>
          <cell r="D95">
            <v>6</v>
          </cell>
          <cell r="E95">
            <v>1048</v>
          </cell>
          <cell r="G95">
            <v>1</v>
          </cell>
          <cell r="I95">
            <v>79</v>
          </cell>
          <cell r="J95">
            <v>0</v>
          </cell>
          <cell r="K95">
            <v>0</v>
          </cell>
          <cell r="L95">
            <v>845.50407061037936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</row>
        <row r="96">
          <cell r="B96">
            <v>1050</v>
          </cell>
          <cell r="C96" t="str">
            <v>应龙</v>
          </cell>
          <cell r="D96">
            <v>6</v>
          </cell>
          <cell r="E96">
            <v>1049</v>
          </cell>
          <cell r="G96">
            <v>1</v>
          </cell>
          <cell r="I96">
            <v>80</v>
          </cell>
          <cell r="J96">
            <v>23488.867510144202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</row>
      </sheetData>
      <sheetData sheetId="3">
        <row r="3">
          <cell r="J3">
            <v>242326.1139587537</v>
          </cell>
        </row>
      </sheetData>
      <sheetData sheetId="4">
        <row r="12">
          <cell r="E12">
            <v>1000</v>
          </cell>
          <cell r="F12" t="str">
            <v>青龙图</v>
          </cell>
          <cell r="G12">
            <v>2727</v>
          </cell>
          <cell r="H12">
            <v>0</v>
          </cell>
          <cell r="I12">
            <v>137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</row>
        <row r="13">
          <cell r="E13">
            <v>1001</v>
          </cell>
          <cell r="F13" t="str">
            <v>苍龙图</v>
          </cell>
          <cell r="G13">
            <v>4090</v>
          </cell>
          <cell r="H13">
            <v>253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E14">
            <v>1002</v>
          </cell>
          <cell r="F14" t="str">
            <v>黄龙图</v>
          </cell>
          <cell r="G14">
            <v>8180</v>
          </cell>
          <cell r="H14">
            <v>0</v>
          </cell>
          <cell r="I14">
            <v>273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E15">
            <v>1003</v>
          </cell>
          <cell r="F15" t="str">
            <v>碧龙图</v>
          </cell>
          <cell r="G15">
            <v>9544</v>
          </cell>
          <cell r="H15">
            <v>506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</row>
        <row r="16">
          <cell r="E16">
            <v>1004</v>
          </cell>
          <cell r="F16" t="str">
            <v>升龙图</v>
          </cell>
          <cell r="G16">
            <v>16361</v>
          </cell>
          <cell r="H16">
            <v>0</v>
          </cell>
          <cell r="I16">
            <v>546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E17">
            <v>1005</v>
          </cell>
          <cell r="F17" t="str">
            <v>天龙图</v>
          </cell>
          <cell r="G17">
            <v>21815</v>
          </cell>
          <cell r="H17">
            <v>1011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7"/>
  <sheetViews>
    <sheetView workbookViewId="0">
      <selection activeCell="F14" sqref="F14"/>
    </sheetView>
  </sheetViews>
  <sheetFormatPr defaultRowHeight="13.5" x14ac:dyDescent="0.15"/>
  <sheetData>
    <row r="1" spans="1:13" x14ac:dyDescent="0.15">
      <c r="A1" t="str">
        <f>[1]各种公式!C$12</f>
        <v>生命</v>
      </c>
      <c r="B1" t="str">
        <f>[1]各种公式!D$12</f>
        <v>攻击</v>
      </c>
      <c r="C1" t="str">
        <f>[1]各种公式!E$12</f>
        <v>防御</v>
      </c>
      <c r="D1" t="str">
        <f>[1]各种公式!F$12</f>
        <v>闪避值</v>
      </c>
      <c r="E1" t="str">
        <f>[1]各种公式!G$12</f>
        <v>命中值</v>
      </c>
      <c r="F1" t="str">
        <f>[1]各种公式!H$12</f>
        <v>暴击值</v>
      </c>
      <c r="G1" t="str">
        <f>[1]各种公式!I$12</f>
        <v>暴击倍数</v>
      </c>
      <c r="H1" t="str">
        <f>[1]各种公式!J$12</f>
        <v>韧性值</v>
      </c>
      <c r="I1" t="str">
        <f>[1]各种公式!K$12</f>
        <v>伤害减免</v>
      </c>
      <c r="J1" t="str">
        <f>[1]各种公式!L$12</f>
        <v>伤害加深</v>
      </c>
      <c r="K1" t="str">
        <f>[1]各种公式!M$12</f>
        <v>生命加成</v>
      </c>
      <c r="L1" t="str">
        <f>[1]各种公式!N$12</f>
        <v>攻击加成</v>
      </c>
      <c r="M1" t="str">
        <f>[1]各种公式!O$12</f>
        <v>防御加成</v>
      </c>
    </row>
    <row r="2" spans="1:13" x14ac:dyDescent="0.15">
      <c r="A2">
        <f>[1]各种公式!C13</f>
        <v>0.04</v>
      </c>
      <c r="B2">
        <f>[1]各种公式!D13</f>
        <v>1</v>
      </c>
      <c r="C2">
        <f>[1]各种公式!E13</f>
        <v>1</v>
      </c>
      <c r="D2">
        <f>[1]各种公式!F13</f>
        <v>0.34</v>
      </c>
      <c r="E2">
        <f>[1]各种公式!G13</f>
        <v>0.34</v>
      </c>
      <c r="F2">
        <f>[1]各种公式!H13</f>
        <v>0.18</v>
      </c>
      <c r="G2">
        <f>[1]各种公式!I13</f>
        <v>0.12</v>
      </c>
      <c r="H2">
        <f>[1]各种公式!J13</f>
        <v>0.18</v>
      </c>
      <c r="I2">
        <f>[1]各种公式!K13</f>
        <v>0.3</v>
      </c>
      <c r="J2">
        <f>[1]各种公式!L13</f>
        <v>0.3</v>
      </c>
      <c r="K2">
        <f>[1]各种公式!M13</f>
        <v>0.4</v>
      </c>
      <c r="L2">
        <f>[1]各种公式!N13</f>
        <v>0.36</v>
      </c>
      <c r="M2">
        <f>[1]各种公式!O13</f>
        <v>0.24</v>
      </c>
    </row>
    <row r="5" spans="1:13" x14ac:dyDescent="0.15">
      <c r="A5" t="str">
        <f>'[1]0、规划配置'!B1</f>
        <v>属性类型</v>
      </c>
      <c r="B5" t="str">
        <f>'[1]0、规划配置'!C1</f>
        <v>属性ID</v>
      </c>
    </row>
    <row r="6" spans="1:13" x14ac:dyDescent="0.15">
      <c r="A6" t="str">
        <f>'[1]0、规划配置'!B2</f>
        <v>无属性</v>
      </c>
      <c r="B6">
        <f>'[1]0、规划配置'!C2</f>
        <v>0</v>
      </c>
    </row>
    <row r="7" spans="1:13" x14ac:dyDescent="0.15">
      <c r="A7" t="str">
        <f>'[1]0、规划配置'!B3</f>
        <v>生命</v>
      </c>
      <c r="B7">
        <f>'[1]0、规划配置'!C3</f>
        <v>1</v>
      </c>
    </row>
    <row r="8" spans="1:13" x14ac:dyDescent="0.15">
      <c r="A8" t="str">
        <f>'[1]0、规划配置'!B4</f>
        <v>攻击</v>
      </c>
      <c r="B8">
        <f>'[1]0、规划配置'!C4</f>
        <v>2</v>
      </c>
    </row>
    <row r="9" spans="1:13" x14ac:dyDescent="0.15">
      <c r="A9" t="str">
        <f>'[1]0、规划配置'!B5</f>
        <v>防御</v>
      </c>
      <c r="B9">
        <f>'[1]0、规划配置'!C5</f>
        <v>3</v>
      </c>
    </row>
    <row r="10" spans="1:13" x14ac:dyDescent="0.15">
      <c r="A10" t="str">
        <f>'[1]0、规划配置'!B6</f>
        <v>无属性</v>
      </c>
      <c r="B10">
        <f>'[1]0、规划配置'!C6</f>
        <v>4</v>
      </c>
    </row>
    <row r="11" spans="1:13" x14ac:dyDescent="0.15">
      <c r="A11" t="str">
        <f>'[1]0、规划配置'!B7</f>
        <v>无属性</v>
      </c>
      <c r="B11">
        <f>'[1]0、规划配置'!C7</f>
        <v>5</v>
      </c>
      <c r="G11">
        <v>1</v>
      </c>
      <c r="H11" t="s">
        <v>111</v>
      </c>
    </row>
    <row r="12" spans="1:13" x14ac:dyDescent="0.15">
      <c r="A12" t="str">
        <f>'[1]0、规划配置'!B8</f>
        <v>命中值</v>
      </c>
      <c r="B12">
        <f>'[1]0、规划配置'!C8</f>
        <v>6</v>
      </c>
      <c r="G12">
        <v>2</v>
      </c>
      <c r="H12" t="s">
        <v>112</v>
      </c>
    </row>
    <row r="13" spans="1:13" x14ac:dyDescent="0.15">
      <c r="A13" t="str">
        <f>'[1]0、规划配置'!B9</f>
        <v>闪避值</v>
      </c>
      <c r="B13">
        <f>'[1]0、规划配置'!C9</f>
        <v>7</v>
      </c>
      <c r="G13">
        <v>3</v>
      </c>
      <c r="H13" t="s">
        <v>113</v>
      </c>
    </row>
    <row r="14" spans="1:13" x14ac:dyDescent="0.15">
      <c r="A14" t="str">
        <f>'[1]0、规划配置'!B10</f>
        <v>暴击值</v>
      </c>
      <c r="B14">
        <f>'[1]0、规划配置'!C10</f>
        <v>8</v>
      </c>
    </row>
    <row r="15" spans="1:13" x14ac:dyDescent="0.15">
      <c r="A15" t="str">
        <f>'[1]0、规划配置'!B11</f>
        <v>韧性值</v>
      </c>
      <c r="B15">
        <f>'[1]0、规划配置'!C11</f>
        <v>9</v>
      </c>
    </row>
    <row r="16" spans="1:13" x14ac:dyDescent="0.15">
      <c r="A16" t="str">
        <f>'[1]0、规划配置'!B12</f>
        <v>暴击倍数</v>
      </c>
      <c r="B16">
        <f>'[1]0、规划配置'!C12</f>
        <v>10</v>
      </c>
    </row>
    <row r="17" spans="1:2" x14ac:dyDescent="0.15">
      <c r="A17" t="str">
        <f>'[1]0、规划配置'!B13</f>
        <v>无属性</v>
      </c>
      <c r="B17">
        <f>'[1]0、规划配置'!C13</f>
        <v>11</v>
      </c>
    </row>
    <row r="18" spans="1:2" x14ac:dyDescent="0.15">
      <c r="A18" t="str">
        <f>'[1]0、规划配置'!B14</f>
        <v>生命加成</v>
      </c>
      <c r="B18">
        <f>'[1]0、规划配置'!C14</f>
        <v>21</v>
      </c>
    </row>
    <row r="19" spans="1:2" x14ac:dyDescent="0.15">
      <c r="A19" t="str">
        <f>'[1]0、规划配置'!B15</f>
        <v>攻击加成</v>
      </c>
      <c r="B19">
        <f>'[1]0、规划配置'!C15</f>
        <v>22</v>
      </c>
    </row>
    <row r="20" spans="1:2" x14ac:dyDescent="0.15">
      <c r="A20" t="str">
        <f>'[1]0、规划配置'!B16</f>
        <v>防御加成</v>
      </c>
      <c r="B20">
        <f>'[1]0、规划配置'!C16</f>
        <v>23</v>
      </c>
    </row>
    <row r="21" spans="1:2" x14ac:dyDescent="0.15">
      <c r="A21" t="str">
        <f>'[1]0、规划配置'!B17</f>
        <v>伤害加深</v>
      </c>
      <c r="B21">
        <f>'[1]0、规划配置'!C17</f>
        <v>24</v>
      </c>
    </row>
    <row r="22" spans="1:2" x14ac:dyDescent="0.15">
      <c r="A22" t="str">
        <f>'[1]0、规划配置'!B18</f>
        <v>伤害减免</v>
      </c>
      <c r="B22">
        <f>'[1]0、规划配置'!C18</f>
        <v>25</v>
      </c>
    </row>
    <row r="23" spans="1:2" x14ac:dyDescent="0.15">
      <c r="A23">
        <f>'[1]0、规划配置'!B19</f>
        <v>0</v>
      </c>
      <c r="B23">
        <f>'[1]0、规划配置'!C19</f>
        <v>0</v>
      </c>
    </row>
    <row r="24" spans="1:2" x14ac:dyDescent="0.15">
      <c r="A24">
        <f>'[1]0、规划配置'!B20</f>
        <v>0</v>
      </c>
      <c r="B24">
        <f>'[1]0、规划配置'!C20</f>
        <v>0</v>
      </c>
    </row>
    <row r="25" spans="1:2" x14ac:dyDescent="0.15">
      <c r="A25">
        <f>'[1]0、规划配置'!B21</f>
        <v>0</v>
      </c>
      <c r="B25">
        <f>'[1]0、规划配置'!C21</f>
        <v>0</v>
      </c>
    </row>
    <row r="26" spans="1:2" x14ac:dyDescent="0.15">
      <c r="A26">
        <f>'[1]0、规划配置'!B22</f>
        <v>0</v>
      </c>
      <c r="B26">
        <f>'[1]0、规划配置'!C22</f>
        <v>0</v>
      </c>
    </row>
    <row r="27" spans="1:2" x14ac:dyDescent="0.15">
      <c r="A27">
        <f>'[1]0、规划配置'!B23</f>
        <v>0</v>
      </c>
      <c r="B27">
        <f>'[1]0、规划配置'!C23</f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U106"/>
  <sheetViews>
    <sheetView tabSelected="1" topLeftCell="A4" workbookViewId="0">
      <selection activeCell="O24" sqref="O24"/>
    </sheetView>
  </sheetViews>
  <sheetFormatPr defaultRowHeight="13.5" x14ac:dyDescent="0.15"/>
  <cols>
    <col min="4" max="4" width="11.625" bestFit="1" customWidth="1"/>
    <col min="5" max="6" width="11.625" customWidth="1"/>
    <col min="7" max="7" width="12.375" customWidth="1"/>
    <col min="8" max="8" width="19.25" customWidth="1"/>
    <col min="9" max="9" width="13" customWidth="1"/>
    <col min="13" max="13" width="13.875" bestFit="1" customWidth="1"/>
    <col min="14" max="14" width="9.5" bestFit="1" customWidth="1"/>
    <col min="15" max="15" width="13.875" bestFit="1" customWidth="1"/>
    <col min="16" max="16" width="11.875" customWidth="1"/>
    <col min="18" max="18" width="12.75" customWidth="1"/>
    <col min="19" max="19" width="13" bestFit="1" customWidth="1"/>
    <col min="20" max="20" width="13.875" bestFit="1" customWidth="1"/>
    <col min="21" max="21" width="13.75" customWidth="1"/>
  </cols>
  <sheetData>
    <row r="3" spans="2:21" x14ac:dyDescent="0.15">
      <c r="M3" s="3" t="s">
        <v>512</v>
      </c>
      <c r="N3" s="3">
        <f>[2]体力消耗运算!$AC$5</f>
        <v>20</v>
      </c>
    </row>
    <row r="6" spans="2:21" x14ac:dyDescent="0.15">
      <c r="B6" t="s">
        <v>0</v>
      </c>
      <c r="C6" t="s">
        <v>2</v>
      </c>
      <c r="D6" t="s">
        <v>547</v>
      </c>
      <c r="G6" s="1" t="s">
        <v>3</v>
      </c>
      <c r="H6" s="1" t="s">
        <v>4</v>
      </c>
      <c r="I6" s="1" t="s">
        <v>5</v>
      </c>
      <c r="J6" s="2" t="s">
        <v>11</v>
      </c>
      <c r="K6" s="6" t="s">
        <v>14</v>
      </c>
      <c r="L6" s="2" t="s">
        <v>9</v>
      </c>
      <c r="M6" s="2" t="s">
        <v>8</v>
      </c>
      <c r="N6" s="2" t="s">
        <v>6</v>
      </c>
      <c r="P6" s="3" t="s">
        <v>1</v>
      </c>
      <c r="Q6" s="3" t="s">
        <v>7</v>
      </c>
      <c r="R6" s="4" t="s">
        <v>13</v>
      </c>
      <c r="S6" s="59"/>
      <c r="T6" s="2" t="s">
        <v>12</v>
      </c>
      <c r="U6" s="2" t="s">
        <v>10</v>
      </c>
    </row>
    <row r="7" spans="2:21" x14ac:dyDescent="0.15">
      <c r="B7">
        <v>1</v>
      </c>
      <c r="C7">
        <v>0</v>
      </c>
      <c r="F7">
        <f>VLOOKUP(E7,CHOOSE({1,2},$C$7:$C$106,$B$7:$B$106),2,TRUE)</f>
        <v>1</v>
      </c>
      <c r="G7" s="1">
        <v>1001</v>
      </c>
      <c r="H7" s="1" t="str">
        <f>VLOOKUP(G7,[3]任务经验掉落配置表!$C$4:$W$122,2,FALSE)</f>
        <v>初入江湖</v>
      </c>
      <c r="I7" s="1">
        <f>VLOOKUP(G7,[3]任务经验掉落配置表!$C$4:$W$122,18,FALSE)</f>
        <v>120</v>
      </c>
      <c r="J7" s="2">
        <f>VLOOKUP(G7,[3]任务经验掉落配置表!$C$3:$W$122,[3]任务经验掉落配置表!$P$2,FALSE)</f>
        <v>1010</v>
      </c>
      <c r="K7" s="6">
        <f>IFERROR(VLOOKUP(J7,[4]地图配置辅助表!$A$3:$AR$209,6,FALSE),0)</f>
        <v>264</v>
      </c>
      <c r="L7" s="2">
        <f>IFERROR(VLOOKUP(J7,[4]地图配置辅助表!$A$3:$AR$209,42,FALSE),0)</f>
        <v>0</v>
      </c>
      <c r="M7" s="2">
        <f>IFERROR(VLOOKUP(J7,[4]地图配置辅助表!$A$3:$AR$209,5,FALSE)*$N$3,0)</f>
        <v>120</v>
      </c>
      <c r="N7" s="2">
        <f>M7+I7</f>
        <v>240</v>
      </c>
      <c r="P7" s="3">
        <f>N7</f>
        <v>240</v>
      </c>
      <c r="Q7" s="5">
        <f>VLOOKUP(P7,CHOOSE({1,2},$C$7:$C$106,$B$7:$B$106),2,TRUE)</f>
        <v>2</v>
      </c>
      <c r="R7" s="3">
        <f t="shared" ref="R7:R38" si="0">VLOOKUP(Q7,$B$7:$C$106,2,FALSE)</f>
        <v>200</v>
      </c>
      <c r="S7" s="82">
        <v>2</v>
      </c>
      <c r="T7" s="2" t="str">
        <f>IFERROR(VLOOKUP(G7,CHOOSE({1,2},[3]任务经验掉落配置表!$E$87:$E$122,[3]任务经验掉落配置表!$C$87:$C$122),2,FALSE),"")</f>
        <v/>
      </c>
      <c r="U7" s="2"/>
    </row>
    <row r="8" spans="2:21" x14ac:dyDescent="0.15">
      <c r="B8">
        <v>2</v>
      </c>
      <c r="C8">
        <f>'[2]1、经济推算'!$V3</f>
        <v>200</v>
      </c>
      <c r="E8">
        <f>SUM($D$7:D8)+VLOOKUP(B8,CHOOSE({1,2},$Q$7:$Q$89,$P$7:$P$89),2,1)</f>
        <v>362</v>
      </c>
      <c r="F8">
        <f>VLOOKUP(E8,CHOOSE({1,2},$C$7:$C$106,$B$7:$B$106),2,TRUE)</f>
        <v>2</v>
      </c>
      <c r="G8" s="1">
        <f>VLOOKUP(G7,CHOOSE({1,2},[3]任务经验掉落配置表!$E$4:$E$122,[3]任务经验掉落配置表!$C$4:$C$122),2,FALSE)</f>
        <v>1004</v>
      </c>
      <c r="H8" s="1" t="str">
        <f>VLOOKUP(G8,[3]任务经验掉落配置表!$C$4:$W$122,2,FALSE)</f>
        <v>习得技能</v>
      </c>
      <c r="I8" s="1">
        <f>VLOOKUP(G8,[3]任务经验掉落配置表!$C$4:$W$122,18,FALSE)</f>
        <v>122</v>
      </c>
      <c r="J8" s="2">
        <f>VLOOKUP(G8,[3]任务经验掉落配置表!$C$3:$W$122,[3]任务经验掉落配置表!$P$2,FALSE)</f>
        <v>0</v>
      </c>
      <c r="K8" s="6">
        <f>IFERROR(VLOOKUP(J8,[4]地图配置辅助表!$A$3:$AR$209,6,FALSE),0)</f>
        <v>0</v>
      </c>
      <c r="L8" s="2">
        <f>IFERROR(VLOOKUP(J8,[4]地图配置辅助表!$A$3:$AR$209,42,FALSE),0)</f>
        <v>0</v>
      </c>
      <c r="M8" s="2">
        <f>IFERROR(VLOOKUP(J8,[4]地图配置辅助表!$A$3:$AR$209,5,FALSE)*$N$3,0)</f>
        <v>0</v>
      </c>
      <c r="N8" s="2">
        <f t="shared" ref="N8:N71" si="1">M8+I8</f>
        <v>122</v>
      </c>
      <c r="P8" s="3">
        <f>SUM($N$7:N8)</f>
        <v>362</v>
      </c>
      <c r="Q8" s="5">
        <f>VLOOKUP(P8,CHOOSE({1,2},$C$7:$C$106,$B$7:$B$106),2,TRUE)</f>
        <v>2</v>
      </c>
      <c r="R8" s="3">
        <f t="shared" si="0"/>
        <v>200</v>
      </c>
      <c r="S8" s="82">
        <v>2</v>
      </c>
      <c r="T8" s="2" t="str">
        <f>IFERROR(VLOOKUP(G8,CHOOSE({1,2},[3]任务经验掉落配置表!$E$87:$E$122,[3]任务经验掉落配置表!$C$87:$C$122),2,FALSE),"")</f>
        <v/>
      </c>
      <c r="U8" s="2"/>
    </row>
    <row r="9" spans="2:21" x14ac:dyDescent="0.15">
      <c r="B9">
        <v>3</v>
      </c>
      <c r="C9">
        <f>'[2]1、经济推算'!$V4</f>
        <v>403</v>
      </c>
      <c r="E9">
        <f>SUM($D$7:D9)+VLOOKUP(B9,CHOOSE({1,2},$Q$7:$Q$89,$P$7:$P$89),2,1)</f>
        <v>606</v>
      </c>
      <c r="F9">
        <f>VLOOKUP(E9,CHOOSE({1,2},$C$7:$C$106,$B$7:$B$106),2,TRUE)</f>
        <v>3</v>
      </c>
      <c r="G9" s="1">
        <f>VLOOKUP(G8,CHOOSE({1,2},[3]任务经验掉落配置表!$E$4:$E$122,[3]任务经验掉落配置表!$C$4:$C$122),2,FALSE)</f>
        <v>3001</v>
      </c>
      <c r="H9" s="1" t="str">
        <f>VLOOKUP(G9,[3]任务经验掉落配置表!$C$4:$W$122,2,FALSE)</f>
        <v>狩猎巴闭</v>
      </c>
      <c r="I9" s="1">
        <f>VLOOKUP(G9,[3]任务经验掉落配置表!$C$4:$W$122,18,FALSE)</f>
        <v>124</v>
      </c>
      <c r="J9" s="2">
        <f>VLOOKUP(G9,[3]任务经验掉落配置表!$C$3:$W$122,[3]任务经验掉落配置表!$P$2,FALSE)</f>
        <v>1001</v>
      </c>
      <c r="K9" s="6">
        <f>IFERROR(VLOOKUP(J9,[4]地图配置辅助表!$A$3:$AR$209,6,FALSE),0)</f>
        <v>109</v>
      </c>
      <c r="L9" s="2">
        <f>IFERROR(VLOOKUP(J9,[4]地图配置辅助表!$A$3:$AR$209,42,FALSE),0)</f>
        <v>0</v>
      </c>
      <c r="M9" s="2">
        <f>IFERROR(VLOOKUP(J9,[4]地图配置辅助表!$A$3:$AR$209,5,FALSE)*$N$3,0)</f>
        <v>120</v>
      </c>
      <c r="N9" s="2">
        <f t="shared" si="1"/>
        <v>244</v>
      </c>
      <c r="O9">
        <v>1</v>
      </c>
      <c r="P9" s="3">
        <f>SUM($N$7:N9)</f>
        <v>606</v>
      </c>
      <c r="Q9" s="5">
        <f>VLOOKUP(P9,CHOOSE({1,2},$C$7:$C$106,$B$7:$B$106),2,TRUE)</f>
        <v>3</v>
      </c>
      <c r="R9" s="3">
        <f t="shared" si="0"/>
        <v>403</v>
      </c>
      <c r="S9" s="82">
        <v>3</v>
      </c>
      <c r="T9" s="2" t="str">
        <f>IFERROR(VLOOKUP(G9,CHOOSE({1,2},[3]任务经验掉落配置表!$E$87:$E$122,[3]任务经验掉落配置表!$C$87:$C$122),2,FALSE),"")</f>
        <v/>
      </c>
      <c r="U9" s="2"/>
    </row>
    <row r="10" spans="2:21" x14ac:dyDescent="0.15">
      <c r="B10">
        <v>4</v>
      </c>
      <c r="C10">
        <f>'[2]1、经济推算'!$V5</f>
        <v>609</v>
      </c>
      <c r="E10">
        <f>SUM($D$7:D10)+VLOOKUP(B10,CHOOSE({1,2},$Q$7:$Q$89,$P$7:$P$89),2,1)</f>
        <v>734</v>
      </c>
      <c r="F10">
        <f>VLOOKUP(E10,CHOOSE({1,2},$C$7:$C$106,$B$7:$B$106),2,TRUE)</f>
        <v>4</v>
      </c>
      <c r="G10" s="1">
        <f>VLOOKUP(G9,CHOOSE({1,2},[3]任务经验掉落配置表!$E$4:$E$122,[3]任务经验掉落配置表!$C$4:$C$122),2,FALSE)</f>
        <v>1002</v>
      </c>
      <c r="H10" s="1" t="str">
        <f>VLOOKUP(G10,[3]任务经验掉落配置表!$C$4:$W$122,2,FALSE)</f>
        <v>必备之物</v>
      </c>
      <c r="I10" s="1">
        <f>VLOOKUP(G10,[3]任务经验掉落配置表!$C$4:$W$122,18,FALSE)</f>
        <v>128</v>
      </c>
      <c r="J10" s="2" t="str">
        <f>VLOOKUP(G10,[3]任务经验掉落配置表!$C$3:$W$122,[3]任务经验掉落配置表!$P$2,FALSE)</f>
        <v/>
      </c>
      <c r="K10" s="6">
        <f>IFERROR(VLOOKUP(J10,[4]地图配置辅助表!$A$3:$AR$209,6,FALSE),0)</f>
        <v>0</v>
      </c>
      <c r="L10" s="2">
        <f>IFERROR(VLOOKUP(J10,[4]地图配置辅助表!$A$3:$AR$209,42,FALSE),0)</f>
        <v>0</v>
      </c>
      <c r="M10" s="2">
        <f>IFERROR(VLOOKUP(J10,[4]地图配置辅助表!$A$3:$AR$209,5,FALSE)*$N$3,0)</f>
        <v>0</v>
      </c>
      <c r="N10" s="2">
        <f t="shared" si="1"/>
        <v>128</v>
      </c>
      <c r="P10" s="3">
        <f>SUM($N$7:N10)</f>
        <v>734</v>
      </c>
      <c r="Q10" s="5">
        <f>VLOOKUP(P10,CHOOSE({1,2},$C$7:$C$106,$B$7:$B$106),2,TRUE)</f>
        <v>4</v>
      </c>
      <c r="R10" s="3">
        <f t="shared" si="0"/>
        <v>609</v>
      </c>
      <c r="S10" s="82">
        <v>4</v>
      </c>
      <c r="T10" s="2" t="str">
        <f>IFERROR(VLOOKUP(G10,CHOOSE({1,2},[3]任务经验掉落配置表!$E$87:$E$122,[3]任务经验掉落配置表!$C$87:$C$122),2,FALSE),"")</f>
        <v/>
      </c>
      <c r="U10" s="2"/>
    </row>
    <row r="11" spans="2:21" x14ac:dyDescent="0.15">
      <c r="B11">
        <v>5</v>
      </c>
      <c r="C11">
        <f>'[2]1、经济推算'!$V6</f>
        <v>823</v>
      </c>
      <c r="E11">
        <f>SUM($D$7:D11)+VLOOKUP(B11,CHOOSE({1,2},$Q$7:$Q$89,$P$7:$P$89),2,1)</f>
        <v>990</v>
      </c>
      <c r="F11">
        <f>VLOOKUP(E11,CHOOSE({1,2},$C$7:$C$106,$B$7:$B$106),2,TRUE)</f>
        <v>5</v>
      </c>
      <c r="G11" s="1">
        <f>VLOOKUP(G10,CHOOSE({1,2},[3]任务经验掉落配置表!$E$4:$E$122,[3]任务经验掉落配置表!$C$4:$C$122),2,FALSE)</f>
        <v>1003</v>
      </c>
      <c r="H11" s="1" t="str">
        <f>VLOOKUP(G11,[3]任务经验掉落配置表!$C$4:$W$122,2,FALSE)</f>
        <v>勇闯西贡</v>
      </c>
      <c r="I11" s="1">
        <f>VLOOKUP(G11,[3]任务经验掉落配置表!$C$4:$W$122,18,FALSE)</f>
        <v>136</v>
      </c>
      <c r="J11" s="2">
        <f>VLOOKUP(G11,[3]任务经验掉落配置表!$C$3:$W$122,[3]任务经验掉落配置表!$P$2,FALSE)</f>
        <v>1002</v>
      </c>
      <c r="K11" s="6">
        <f>IFERROR(VLOOKUP(J11,[4]地图配置辅助表!$A$3:$AR$209,6,FALSE),0)</f>
        <v>123</v>
      </c>
      <c r="L11" s="2">
        <f>IFERROR(VLOOKUP(J11,[4]地图配置辅助表!$A$3:$AR$209,42,FALSE),0)</f>
        <v>0</v>
      </c>
      <c r="M11" s="2">
        <f>IFERROR(VLOOKUP(J11,[4]地图配置辅助表!$A$3:$AR$209,5,FALSE)*$N$3,0)</f>
        <v>120</v>
      </c>
      <c r="N11" s="2">
        <f t="shared" si="1"/>
        <v>256</v>
      </c>
      <c r="O11">
        <v>2</v>
      </c>
      <c r="P11" s="3">
        <f>SUM($N$7:N11)</f>
        <v>990</v>
      </c>
      <c r="Q11" s="5">
        <f>VLOOKUP(P11,CHOOSE({1,2},$C$7:$C$106,$B$7:$B$106),2,TRUE)</f>
        <v>5</v>
      </c>
      <c r="R11" s="3">
        <f t="shared" si="0"/>
        <v>823</v>
      </c>
      <c r="S11" s="82">
        <v>5</v>
      </c>
      <c r="T11" s="2" t="str">
        <f>IFERROR(VLOOKUP(G11,CHOOSE({1,2},[3]任务经验掉落配置表!$E$87:$E$122,[3]任务经验掉落配置表!$C$87:$C$122),2,FALSE),"")</f>
        <v/>
      </c>
      <c r="U11" s="2"/>
    </row>
    <row r="12" spans="2:21" x14ac:dyDescent="0.15">
      <c r="B12">
        <v>6</v>
      </c>
      <c r="C12">
        <f>'[2]1、经济推算'!$V7</f>
        <v>1049</v>
      </c>
      <c r="E12">
        <f>SUM($D$7:D12)+VLOOKUP(B12,CHOOSE({1,2},$Q$7:$Q$89,$P$7:$P$89),2,1)</f>
        <v>1252</v>
      </c>
      <c r="F12">
        <f>VLOOKUP(E12,CHOOSE({1,2},$C$7:$C$106,$B$7:$B$106),2,TRUE)</f>
        <v>6</v>
      </c>
      <c r="G12" s="1">
        <f>VLOOKUP(G11,CHOOSE({1,2},[3]任务经验掉落配置表!$E$4:$E$122,[3]任务经验掉落配置表!$C$4:$C$122),2,FALSE)</f>
        <v>1006</v>
      </c>
      <c r="H12" s="1" t="str">
        <f>VLOOKUP(G12,[3]任务经验掉落配置表!$C$4:$W$122,2,FALSE)</f>
        <v>戏逗小结巴</v>
      </c>
      <c r="I12" s="1">
        <f>VLOOKUP(G12,[3]任务经验掉落配置表!$C$4:$W$122,18,FALSE)</f>
        <v>142</v>
      </c>
      <c r="J12" s="2">
        <f>VLOOKUP(G12,[3]任务经验掉落配置表!$C$3:$W$122,[3]任务经验掉落配置表!$P$2,FALSE)</f>
        <v>1003</v>
      </c>
      <c r="K12" s="6">
        <f>IFERROR(VLOOKUP(J12,[4]地图配置辅助表!$A$3:$AR$209,6,FALSE),0)</f>
        <v>112</v>
      </c>
      <c r="L12" s="2">
        <f>IFERROR(VLOOKUP(J12,[4]地图配置辅助表!$A$3:$AR$209,42,FALSE),0)</f>
        <v>0</v>
      </c>
      <c r="M12" s="2">
        <f>IFERROR(VLOOKUP(J12,[4]地图配置辅助表!$A$3:$AR$209,5,FALSE)*$N$3,0)</f>
        <v>120</v>
      </c>
      <c r="N12" s="2">
        <f t="shared" si="1"/>
        <v>262</v>
      </c>
      <c r="O12">
        <v>3</v>
      </c>
      <c r="P12" s="3">
        <f>SUM($N$7:N12)</f>
        <v>1252</v>
      </c>
      <c r="Q12" s="5">
        <f>VLOOKUP(P12,CHOOSE({1,2},$C$7:$C$106,$B$7:$B$106),2,TRUE)</f>
        <v>6</v>
      </c>
      <c r="R12" s="3">
        <f t="shared" si="0"/>
        <v>1049</v>
      </c>
      <c r="S12" s="82">
        <v>6</v>
      </c>
      <c r="T12" s="2" t="str">
        <f>IFERROR(VLOOKUP(G12,CHOOSE({1,2},[3]任务经验掉落配置表!$E$87:$E$122,[3]任务经验掉落配置表!$C$87:$C$122),2,FALSE),"")</f>
        <v/>
      </c>
      <c r="U12" s="2"/>
    </row>
    <row r="13" spans="2:21" x14ac:dyDescent="0.15">
      <c r="B13">
        <v>7</v>
      </c>
      <c r="C13">
        <f>'[2]1、经济推算'!$V8</f>
        <v>1294</v>
      </c>
      <c r="E13">
        <f>SUM($D$7:D13)+VLOOKUP(B13,CHOOSE({1,2},$Q$7:$Q$89,$P$7:$P$89),2,1)</f>
        <v>1405</v>
      </c>
      <c r="F13">
        <f>VLOOKUP(E13,CHOOSE({1,2},$C$7:$C$106,$B$7:$B$106),2,TRUE)</f>
        <v>7</v>
      </c>
      <c r="G13" s="1">
        <f>VLOOKUP(G12,CHOOSE({1,2},[3]任务经验掉落配置表!$E$4:$E$122,[3]任务经验掉落配置表!$C$4:$C$122),2,FALSE)</f>
        <v>1005</v>
      </c>
      <c r="H13" s="1" t="str">
        <f>VLOOKUP(G13,[3]任务经验掉落配置表!$C$4:$W$122,2,FALSE)</f>
        <v>召见</v>
      </c>
      <c r="I13" s="1">
        <f>VLOOKUP(G13,[3]任务经验掉落配置表!$C$4:$W$122,18,FALSE)</f>
        <v>153</v>
      </c>
      <c r="J13" s="2" t="str">
        <f>VLOOKUP(G13,[3]任务经验掉落配置表!$C$3:$W$122,[3]任务经验掉落配置表!$P$2,FALSE)</f>
        <v/>
      </c>
      <c r="K13" s="6">
        <f>IFERROR(VLOOKUP(J13,[4]地图配置辅助表!$A$3:$AR$209,6,FALSE),0)</f>
        <v>0</v>
      </c>
      <c r="L13" s="2">
        <f>IFERROR(VLOOKUP(J13,[4]地图配置辅助表!$A$3:$AR$209,42,FALSE),0)</f>
        <v>0</v>
      </c>
      <c r="M13" s="2">
        <f>IFERROR(VLOOKUP(J13,[4]地图配置辅助表!$A$3:$AR$209,5,FALSE)*$N$3,0)</f>
        <v>0</v>
      </c>
      <c r="N13" s="2">
        <f t="shared" si="1"/>
        <v>153</v>
      </c>
      <c r="O13">
        <v>4</v>
      </c>
      <c r="P13" s="3">
        <f>SUM($N$7:N13)</f>
        <v>1405</v>
      </c>
      <c r="Q13" s="5">
        <f>VLOOKUP(P13,CHOOSE({1,2},$C$7:$C$106,$B$7:$B$106),2,TRUE)</f>
        <v>7</v>
      </c>
      <c r="R13" s="3">
        <f t="shared" si="0"/>
        <v>1294</v>
      </c>
      <c r="S13" s="82">
        <v>7</v>
      </c>
      <c r="T13" s="2" t="str">
        <f>IFERROR(VLOOKUP(G13,CHOOSE({1,2},[3]任务经验掉落配置表!$E$87:$E$122,[3]任务经验掉落配置表!$C$87:$C$122),2,FALSE),"")</f>
        <v/>
      </c>
      <c r="U13" s="2"/>
    </row>
    <row r="14" spans="2:21" x14ac:dyDescent="0.15">
      <c r="B14">
        <v>8</v>
      </c>
      <c r="C14">
        <f>'[2]1、经济推算'!$V9</f>
        <v>1567</v>
      </c>
      <c r="E14">
        <f>SUM($D$7:D14)+VLOOKUP(B14,CHOOSE({1,2},$Q$7:$Q$89,$P$7:$P$89),2,1)</f>
        <v>1699</v>
      </c>
      <c r="F14">
        <f>VLOOKUP(E14,CHOOSE({1,2},$C$7:$C$106,$B$7:$B$106),2,TRUE)</f>
        <v>8</v>
      </c>
      <c r="G14" s="1">
        <f>VLOOKUP(G13,CHOOSE({1,2},[3]任务经验掉落配置表!$E$4:$E$122,[3]任务经验掉落配置表!$C$4:$C$122),2,FALSE)</f>
        <v>1008</v>
      </c>
      <c r="H14" s="1" t="str">
        <f>VLOOKUP(G14,[3]任务经验掉落配置表!$C$4:$W$122,2,FALSE)</f>
        <v>陷阱</v>
      </c>
      <c r="I14" s="1">
        <f>VLOOKUP(G14,[3]任务经验掉落配置表!$C$4:$W$122,18,FALSE)</f>
        <v>174</v>
      </c>
      <c r="J14" s="2">
        <f>VLOOKUP(G14,[3]任务经验掉落配置表!$C$3:$W$122,[3]任务经验掉落配置表!$P$2,FALSE)</f>
        <v>1005</v>
      </c>
      <c r="K14" s="6">
        <f>IFERROR(VLOOKUP(J14,[4]地图配置辅助表!$A$3:$AR$209,6,FALSE),0)</f>
        <v>217</v>
      </c>
      <c r="L14" s="2">
        <f>IFERROR(VLOOKUP(J14,[4]地图配置辅助表!$A$3:$AR$209,42,FALSE),0)</f>
        <v>0</v>
      </c>
      <c r="M14" s="2">
        <f>IFERROR(VLOOKUP(J14,[4]地图配置辅助表!$A$3:$AR$209,5,FALSE)*$N$3,0)</f>
        <v>120</v>
      </c>
      <c r="N14" s="2">
        <f t="shared" si="1"/>
        <v>294</v>
      </c>
      <c r="O14">
        <v>5</v>
      </c>
      <c r="P14" s="3">
        <f>SUM($N$7:N14)</f>
        <v>1699</v>
      </c>
      <c r="Q14" s="5">
        <f>VLOOKUP(P14,CHOOSE({1,2},$C$7:$C$106,$B$7:$B$106),2,TRUE)</f>
        <v>8</v>
      </c>
      <c r="R14" s="3">
        <f t="shared" si="0"/>
        <v>1567</v>
      </c>
      <c r="S14" s="82">
        <v>8</v>
      </c>
      <c r="T14" s="2" t="str">
        <f>IFERROR(VLOOKUP(G14,CHOOSE({1,2},[3]任务经验掉落配置表!$E$87:$E$122,[3]任务经验掉落配置表!$C$87:$C$122),2,FALSE),"")</f>
        <v/>
      </c>
      <c r="U14" s="2"/>
    </row>
    <row r="15" spans="2:21" x14ac:dyDescent="0.15">
      <c r="B15">
        <v>9</v>
      </c>
      <c r="C15">
        <f>'[2]1、经济推算'!$V10</f>
        <v>1878</v>
      </c>
      <c r="E15">
        <f>SUM($D$7:D15)+VLOOKUP(B15,CHOOSE({1,2},$Q$7:$Q$89,$P$7:$P$89),2,1)</f>
        <v>1901</v>
      </c>
      <c r="F15">
        <f>VLOOKUP(E15,CHOOSE({1,2},$C$7:$C$106,$B$7:$B$106),2,TRUE)</f>
        <v>9</v>
      </c>
      <c r="G15" s="1">
        <f>VLOOKUP(G14,CHOOSE({1,2},[3]任务经验掉落配置表!$E$4:$E$122,[3]任务经验掉落配置表!$C$4:$C$122),2,FALSE)</f>
        <v>1010</v>
      </c>
      <c r="H15" s="1" t="str">
        <f>VLOOKUP(G15,[3]任务经验掉落配置表!$C$4:$W$122,2,FALSE)</f>
        <v>追查线索</v>
      </c>
      <c r="I15" s="1">
        <f>VLOOKUP(G15,[3]任务经验掉落配置表!$C$4:$W$122,18,FALSE)</f>
        <v>202</v>
      </c>
      <c r="J15" s="2" t="str">
        <f>VLOOKUP(G15,[3]任务经验掉落配置表!$C$3:$W$122,[3]任务经验掉落配置表!$P$2,FALSE)</f>
        <v/>
      </c>
      <c r="K15" s="6">
        <f>IFERROR(VLOOKUP(J15,[4]地图配置辅助表!$A$3:$AR$209,6,FALSE),0)</f>
        <v>0</v>
      </c>
      <c r="L15" s="2">
        <f>IFERROR(VLOOKUP(J15,[4]地图配置辅助表!$A$3:$AR$209,42,FALSE),0)</f>
        <v>0</v>
      </c>
      <c r="M15" s="2">
        <f>IFERROR(VLOOKUP(J15,[4]地图配置辅助表!$A$3:$AR$209,5,FALSE)*$N$3,0)</f>
        <v>0</v>
      </c>
      <c r="N15" s="2">
        <f t="shared" si="1"/>
        <v>202</v>
      </c>
      <c r="O15">
        <v>6</v>
      </c>
      <c r="P15" s="3">
        <f>SUM($N$7:N15)</f>
        <v>1901</v>
      </c>
      <c r="Q15" s="5">
        <f>VLOOKUP(P15,CHOOSE({1,2},$C$7:$C$106,$B$7:$B$106),2,TRUE)</f>
        <v>9</v>
      </c>
      <c r="R15" s="3">
        <f t="shared" si="0"/>
        <v>1878</v>
      </c>
      <c r="S15" s="82">
        <v>8</v>
      </c>
      <c r="T15" s="2" t="str">
        <f>IFERROR(VLOOKUP(G15,CHOOSE({1,2},[3]任务经验掉落配置表!$E$87:$E$122,[3]任务经验掉落配置表!$C$87:$C$122),2,FALSE),"")</f>
        <v/>
      </c>
      <c r="U15" s="2"/>
    </row>
    <row r="16" spans="2:21" x14ac:dyDescent="0.15">
      <c r="B16">
        <v>10</v>
      </c>
      <c r="C16">
        <f>'[2]1、经济推算'!$V11</f>
        <v>2239</v>
      </c>
      <c r="D16" s="113">
        <f>[3]任务运算表!$K12+200</f>
        <v>1200</v>
      </c>
      <c r="E16">
        <f>SUM($D$7:D16)+VLOOKUP(B16,CHOOSE({1,2},$Q$7:$Q$89,$P$7:$P$89),2,1)</f>
        <v>3864</v>
      </c>
      <c r="F16">
        <f>VLOOKUP(E16,CHOOSE({1,2},$C$7:$C$106,$B$7:$B$106),2,TRUE)</f>
        <v>13</v>
      </c>
      <c r="G16" s="1">
        <f>VLOOKUP(G15,CHOOSE({1,2},[3]任务经验掉落配置表!$E$4:$E$122,[3]任务经验掉落配置表!$C$4:$C$122),2,FALSE)</f>
        <v>1011</v>
      </c>
      <c r="H16" s="1" t="str">
        <f>VLOOKUP(G16,[3]任务经验掉落配置表!$C$4:$W$122,2,FALSE)</f>
        <v>B哥遇害</v>
      </c>
      <c r="I16" s="1">
        <f>VLOOKUP(G16,[3]任务经验掉落配置表!$C$4:$W$122,18,FALSE)</f>
        <v>239</v>
      </c>
      <c r="J16" s="2">
        <f>VLOOKUP(G16,[3]任务经验掉落配置表!$C$3:$W$122,[3]任务经验掉落配置表!$P$2,FALSE)</f>
        <v>1007</v>
      </c>
      <c r="K16" s="6">
        <f>IFERROR(VLOOKUP(J16,[4]地图配置辅助表!$A$3:$AR$209,6,FALSE),0)</f>
        <v>310</v>
      </c>
      <c r="L16" s="2">
        <f>IFERROR(VLOOKUP(J16,[4]地图配置辅助表!$A$3:$AR$209,42,FALSE),0)</f>
        <v>0</v>
      </c>
      <c r="M16" s="2">
        <f>IFERROR(VLOOKUP(J16,[4]地图配置辅助表!$A$3:$AR$209,5,FALSE)*$N$3,0)</f>
        <v>120</v>
      </c>
      <c r="N16" s="2">
        <f t="shared" si="1"/>
        <v>359</v>
      </c>
      <c r="O16">
        <v>7</v>
      </c>
      <c r="P16" s="3">
        <f>SUM($N$7:N16)</f>
        <v>2260</v>
      </c>
      <c r="Q16" s="5">
        <f>VLOOKUP(P16,CHOOSE({1,2},$C$7:$C$106,$B$7:$B$106),2,TRUE)</f>
        <v>10</v>
      </c>
      <c r="R16" s="3">
        <f t="shared" si="0"/>
        <v>2239</v>
      </c>
      <c r="S16" s="82">
        <v>9</v>
      </c>
      <c r="T16" s="2" t="str">
        <f>IFERROR(VLOOKUP(G16,CHOOSE({1,2},[3]任务经验掉落配置表!$E$87:$E$122,[3]任务经验掉落配置表!$C$87:$C$122),2,FALSE),"")</f>
        <v/>
      </c>
      <c r="U16" s="2"/>
    </row>
    <row r="17" spans="2:21" x14ac:dyDescent="0.15">
      <c r="B17">
        <v>11</v>
      </c>
      <c r="C17">
        <f>'[2]1、经济推算'!$V12</f>
        <v>2665</v>
      </c>
      <c r="D17" s="113">
        <f>[3]任务运算表!$K13+200</f>
        <v>1300</v>
      </c>
      <c r="E17">
        <f>SUM($D$7:D17)+VLOOKUP(B17,CHOOSE({1,2},$Q$7:$Q$89,$P$7:$P$89),2,1)</f>
        <v>5503</v>
      </c>
      <c r="F17">
        <f>VLOOKUP(E17,CHOOSE({1,2},$C$7:$C$106,$B$7:$B$106),2,TRUE)</f>
        <v>15</v>
      </c>
      <c r="G17" s="1">
        <f>VLOOKUP(G16,CHOOSE({1,2},[3]任务经验掉落配置表!$E$4:$E$122,[3]任务经验掉落配置表!$C$4:$C$122),2,FALSE)</f>
        <v>1012</v>
      </c>
      <c r="H17" s="1" t="str">
        <f>VLOOKUP(G17,[3]任务经验掉落配置表!$C$4:$W$122,2,FALSE)</f>
        <v>截杀靓坤</v>
      </c>
      <c r="I17" s="1">
        <f>VLOOKUP(G17,[3]任务经验掉落配置表!$C$4:$W$122,18,FALSE)</f>
        <v>284</v>
      </c>
      <c r="J17" s="2">
        <f>VLOOKUP(G17,[3]任务经验掉落配置表!$C$3:$W$122,[3]任务经验掉落配置表!$P$2,FALSE)</f>
        <v>1009</v>
      </c>
      <c r="K17" s="6">
        <f>IFERROR(VLOOKUP(J17,[4]地图配置辅助表!$A$3:$AR$209,6,FALSE),0)</f>
        <v>527</v>
      </c>
      <c r="L17" s="2">
        <f>IFERROR(VLOOKUP(J17,[4]地图配置辅助表!$A$3:$AR$209,42,FALSE),0)</f>
        <v>0</v>
      </c>
      <c r="M17" s="2">
        <f>IFERROR(VLOOKUP(J17,[4]地图配置辅助表!$A$3:$AR$209,5,FALSE)*$N$3,0)</f>
        <v>120</v>
      </c>
      <c r="N17" s="2">
        <f t="shared" si="1"/>
        <v>404</v>
      </c>
      <c r="O17">
        <v>8</v>
      </c>
      <c r="P17" s="3">
        <f>SUM($N$7:N17)</f>
        <v>2664</v>
      </c>
      <c r="Q17" s="5">
        <f>VLOOKUP(P17,CHOOSE({1,2},$C$7:$C$106,$B$7:$B$106),2,TRUE)</f>
        <v>10</v>
      </c>
      <c r="R17" s="3">
        <f t="shared" si="0"/>
        <v>2239</v>
      </c>
      <c r="S17" s="82">
        <v>10</v>
      </c>
      <c r="T17" s="2" t="str">
        <f>IFERROR(VLOOKUP(G17,CHOOSE({1,2},[3]任务经验掉落配置表!$E$87:$E$122,[3]任务经验掉落配置表!$C$87:$C$122),2,FALSE),"")</f>
        <v/>
      </c>
      <c r="U17" s="2"/>
    </row>
    <row r="18" spans="2:21" x14ac:dyDescent="0.15">
      <c r="B18">
        <v>12</v>
      </c>
      <c r="C18">
        <f>'[2]1、经济推算'!$V13</f>
        <v>3172</v>
      </c>
      <c r="D18" s="113">
        <f>[3]任务运算表!$K14+200</f>
        <v>1400</v>
      </c>
      <c r="E18">
        <f>SUM($D$7:D18)+VLOOKUP(B18,CHOOSE({1,2},$Q$7:$Q$89,$P$7:$P$89),2,1)</f>
        <v>7430</v>
      </c>
      <c r="F18">
        <f>VLOOKUP(E18,CHOOSE({1,2},$C$7:$C$106,$B$7:$B$106),2,TRUE)</f>
        <v>16</v>
      </c>
      <c r="G18" s="1">
        <f>VLOOKUP(G17,CHOOSE({1,2},[3]任务经验掉落配置表!$E$4:$E$122,[3]任务经验掉落配置表!$C$4:$C$122),2,FALSE)</f>
        <v>1013</v>
      </c>
      <c r="H18" s="1" t="str">
        <f>VLOOKUP(G18,[3]任务经验掉落配置表!$C$4:$W$122,2,FALSE)</f>
        <v>猛龙过江</v>
      </c>
      <c r="I18" s="1">
        <f>VLOOKUP(G18,[3]任务经验掉落配置表!$C$4:$W$122,18,FALSE)</f>
        <v>339</v>
      </c>
      <c r="J18" s="2" t="str">
        <f>VLOOKUP(G18,[3]任务经验掉落配置表!$C$3:$W$122,[3]任务经验掉落配置表!$P$2,FALSE)</f>
        <v/>
      </c>
      <c r="K18" s="6">
        <f>IFERROR(VLOOKUP(J18,[4]地图配置辅助表!$A$3:$AR$209,6,FALSE),0)</f>
        <v>0</v>
      </c>
      <c r="L18" s="2">
        <f>IFERROR(VLOOKUP(J18,[4]地图配置辅助表!$A$3:$AR$209,42,FALSE),0)</f>
        <v>0</v>
      </c>
      <c r="M18" s="2">
        <f>IFERROR(VLOOKUP(J18,[4]地图配置辅助表!$A$3:$AR$209,5,FALSE)*$N$3,0)</f>
        <v>0</v>
      </c>
      <c r="N18" s="2">
        <f t="shared" si="1"/>
        <v>339</v>
      </c>
      <c r="O18">
        <v>9</v>
      </c>
      <c r="P18" s="3">
        <f>SUM($N$7:N18)</f>
        <v>3003</v>
      </c>
      <c r="Q18" s="5">
        <f>VLOOKUP(P18,CHOOSE({1,2},$C$7:$C$106,$B$7:$B$106),2,TRUE)</f>
        <v>11</v>
      </c>
      <c r="R18" s="3">
        <f t="shared" si="0"/>
        <v>2665</v>
      </c>
      <c r="S18" s="82">
        <v>10</v>
      </c>
      <c r="T18" s="2" t="str">
        <f>IFERROR(VLOOKUP(G18,CHOOSE({1,2},[3]任务经验掉落配置表!$E$87:$E$122,[3]任务经验掉落配置表!$C$87:$C$122),2,FALSE),"")</f>
        <v/>
      </c>
      <c r="U18" s="2"/>
    </row>
    <row r="19" spans="2:21" x14ac:dyDescent="0.15">
      <c r="B19">
        <v>13</v>
      </c>
      <c r="C19">
        <f>'[2]1、经济推算'!$V14</f>
        <v>3778</v>
      </c>
      <c r="D19" s="113">
        <f>[3]任务运算表!$K15+200</f>
        <v>1500</v>
      </c>
      <c r="E19">
        <f>SUM($D$7:D19)+VLOOKUP(B19,CHOOSE({1,2},$Q$7:$Q$89,$P$7:$P$89),2,1)</f>
        <v>9538</v>
      </c>
      <c r="F19">
        <f>VLOOKUP(E19,CHOOSE({1,2},$C$7:$C$106,$B$7:$B$106),2,TRUE)</f>
        <v>18</v>
      </c>
      <c r="G19" s="1">
        <f>VLOOKUP(G18,CHOOSE({1,2},[3]任务经验掉落配置表!$E$4:$E$122,[3]任务经验掉落配置表!$C$4:$C$122),2,FALSE)</f>
        <v>1014</v>
      </c>
      <c r="H19" s="1" t="str">
        <f>VLOOKUP(G19,[3]任务经验掉落配置表!$C$4:$W$122,2,FALSE)</f>
        <v>傲气冲天</v>
      </c>
      <c r="I19" s="1">
        <f>VLOOKUP(G19,[3]任务经验掉落配置表!$C$4:$W$122,18,FALSE)</f>
        <v>407</v>
      </c>
      <c r="J19" s="2">
        <f>VLOOKUP(G19,[3]任务经验掉落配置表!$C$3:$W$122,[3]任务经验掉落配置表!$P$2,FALSE)</f>
        <v>2001</v>
      </c>
      <c r="K19" s="6">
        <f>IFERROR(VLOOKUP(J19,[4]地图配置辅助表!$A$3:$AR$209,6,FALSE),0)</f>
        <v>592</v>
      </c>
      <c r="L19" s="2">
        <f>IFERROR(VLOOKUP(J19,[4]地图配置辅助表!$A$3:$AR$209,42,FALSE),0)</f>
        <v>0</v>
      </c>
      <c r="M19" s="2">
        <f>IFERROR(VLOOKUP(J19,[4]地图配置辅助表!$A$3:$AR$209,5,FALSE)*$N$3,0)</f>
        <v>120</v>
      </c>
      <c r="N19" s="2">
        <f t="shared" si="1"/>
        <v>527</v>
      </c>
      <c r="O19">
        <v>10</v>
      </c>
      <c r="P19" s="3">
        <f>SUM($N$7:N19)</f>
        <v>3530</v>
      </c>
      <c r="Q19" s="5">
        <f>VLOOKUP(P19,CHOOSE({1,2},$C$7:$C$106,$B$7:$B$106),2,TRUE)</f>
        <v>12</v>
      </c>
      <c r="R19" s="3">
        <f t="shared" si="0"/>
        <v>3172</v>
      </c>
      <c r="S19" s="82">
        <v>11</v>
      </c>
      <c r="T19" s="2" t="str">
        <f>IFERROR(VLOOKUP(G19,CHOOSE({1,2},[3]任务经验掉落配置表!$E$87:$E$122,[3]任务经验掉落配置表!$C$87:$C$122),2,FALSE),"")</f>
        <v/>
      </c>
      <c r="U19" s="2"/>
    </row>
    <row r="20" spans="2:21" x14ac:dyDescent="0.15">
      <c r="B20">
        <v>14</v>
      </c>
      <c r="C20">
        <f>'[2]1、经济推算'!$V15</f>
        <v>4505</v>
      </c>
      <c r="D20" s="113">
        <f>[3]任务运算表!$K16+200</f>
        <v>1600</v>
      </c>
      <c r="E20">
        <f>SUM($D$7:D20)+VLOOKUP(B20,CHOOSE({1,2},$Q$7:$Q$89,$P$7:$P$89),2,1)</f>
        <v>11721</v>
      </c>
      <c r="F20">
        <f>VLOOKUP(E20,CHOOSE({1,2},$C$7:$C$106,$B$7:$B$106),2,TRUE)</f>
        <v>19</v>
      </c>
      <c r="G20" s="1">
        <f>VLOOKUP(G19,CHOOSE({1,2},[3]任务经验掉落配置表!$E$4:$E$122,[3]任务经验掉落配置表!$C$4:$C$122),2,FALSE)</f>
        <v>1015</v>
      </c>
      <c r="H20" s="1" t="str">
        <f>VLOOKUP(G20,[3]任务经验掉落配置表!$C$4:$W$122,2,FALSE)</f>
        <v>伏击张议员</v>
      </c>
      <c r="I20" s="1">
        <f>VLOOKUP(G20,[3]任务经验掉落配置表!$C$4:$W$122,18,FALSE)</f>
        <v>488</v>
      </c>
      <c r="J20" s="2">
        <f>VLOOKUP(G20,[3]任务经验掉落配置表!$C$3:$W$122,[3]任务经验掉落配置表!$P$2,FALSE)</f>
        <v>2002</v>
      </c>
      <c r="K20" s="6">
        <f>IFERROR(VLOOKUP(J20,[4]地图配置辅助表!$A$3:$AR$209,6,FALSE),0)</f>
        <v>700</v>
      </c>
      <c r="L20" s="2">
        <f>IFERROR(VLOOKUP(J20,[4]地图配置辅助表!$A$3:$AR$209,42,FALSE),0)</f>
        <v>0</v>
      </c>
      <c r="M20" s="2">
        <f>IFERROR(VLOOKUP(J20,[4]地图配置辅助表!$A$3:$AR$209,5,FALSE)*$N$3,0)</f>
        <v>120</v>
      </c>
      <c r="N20" s="2">
        <f t="shared" si="1"/>
        <v>608</v>
      </c>
      <c r="O20">
        <v>11</v>
      </c>
      <c r="P20" s="3">
        <f>SUM($N$7:N20)</f>
        <v>4138</v>
      </c>
      <c r="Q20" s="5">
        <f>VLOOKUP(P20,CHOOSE({1,2},$C$7:$C$106,$B$7:$B$106),2,TRUE)</f>
        <v>13</v>
      </c>
      <c r="R20" s="3">
        <f t="shared" si="0"/>
        <v>3778</v>
      </c>
      <c r="S20" s="82">
        <v>11</v>
      </c>
      <c r="T20" s="2" t="str">
        <f>IFERROR(VLOOKUP(G20,CHOOSE({1,2},[3]任务经验掉落配置表!$E$87:$E$122,[3]任务经验掉落配置表!$C$87:$C$122),2,FALSE),"")</f>
        <v/>
      </c>
      <c r="U20" s="2"/>
    </row>
    <row r="21" spans="2:21" x14ac:dyDescent="0.15">
      <c r="B21">
        <v>15</v>
      </c>
      <c r="C21">
        <f>'[2]1、经济推算'!$V16</f>
        <v>5376</v>
      </c>
      <c r="D21" s="113">
        <f>[3]任务运算表!$K17+200</f>
        <v>1700</v>
      </c>
      <c r="E21">
        <f>SUM($D$7:D21)+VLOOKUP(B21,CHOOSE({1,2},$Q$7:$Q$89,$P$7:$P$89),2,1)</f>
        <v>15059</v>
      </c>
      <c r="F21">
        <f>VLOOKUP(E21,CHOOSE({1,2},$C$7:$C$106,$B$7:$B$106),2,TRUE)</f>
        <v>20</v>
      </c>
      <c r="G21" s="1">
        <f>VLOOKUP(G20,CHOOSE({1,2},[3]任务经验掉落配置表!$E$4:$E$122,[3]任务经验掉落配置表!$C$4:$C$122),2,FALSE)</f>
        <v>1016</v>
      </c>
      <c r="H21" s="1" t="str">
        <f>VLOOKUP(G21,[3]任务经验掉落配置表!$C$4:$W$122,2,FALSE)</f>
        <v>阴云密布</v>
      </c>
      <c r="I21" s="1">
        <f>VLOOKUP(G21,[3]任务经验掉落配置表!$C$4:$W$122,18,FALSE)</f>
        <v>583</v>
      </c>
      <c r="J21" s="2" t="str">
        <f>VLOOKUP(G21,[3]任务经验掉落配置表!$C$3:$W$122,[3]任务经验掉落配置表!$P$2,FALSE)</f>
        <v/>
      </c>
      <c r="K21" s="6">
        <f>IFERROR(VLOOKUP(J21,[4]地图配置辅助表!$A$3:$AR$209,6,FALSE),0)</f>
        <v>0</v>
      </c>
      <c r="L21" s="2">
        <f>IFERROR(VLOOKUP(J21,[4]地图配置辅助表!$A$3:$AR$209,42,FALSE),0)</f>
        <v>0</v>
      </c>
      <c r="M21" s="2">
        <f>IFERROR(VLOOKUP(J21,[4]地图配置辅助表!$A$3:$AR$209,5,FALSE)*$N$3,0)</f>
        <v>0</v>
      </c>
      <c r="N21" s="2">
        <f t="shared" si="1"/>
        <v>583</v>
      </c>
      <c r="O21">
        <v>12</v>
      </c>
      <c r="P21" s="3">
        <f>SUM($N$7:N21)</f>
        <v>4721</v>
      </c>
      <c r="Q21" s="5">
        <f>VLOOKUP(P21,CHOOSE({1,2},$C$7:$C$106,$B$7:$B$106),2,TRUE)</f>
        <v>14</v>
      </c>
      <c r="R21" s="3">
        <f t="shared" si="0"/>
        <v>4505</v>
      </c>
      <c r="S21" s="82">
        <v>12</v>
      </c>
      <c r="T21" s="2">
        <f>IFERROR(VLOOKUP(G21,CHOOSE({1,2},[3]任务经验掉落配置表!$E$87:$E$122,[3]任务经验掉落配置表!$C$87:$C$122),2,FALSE),"")</f>
        <v>3004</v>
      </c>
      <c r="U21" s="2"/>
    </row>
    <row r="22" spans="2:21" x14ac:dyDescent="0.15">
      <c r="B22">
        <v>16</v>
      </c>
      <c r="C22">
        <f>'[2]1、经济推算'!$V17</f>
        <v>6417</v>
      </c>
      <c r="D22" s="113">
        <f>[3]任务运算表!$K18+200</f>
        <v>1800</v>
      </c>
      <c r="E22">
        <f>SUM($D$7:D22)+VLOOKUP(B22,CHOOSE({1,2},$Q$7:$Q$89,$P$7:$P$89),2,1)</f>
        <v>17831</v>
      </c>
      <c r="F22">
        <f>VLOOKUP(E22,CHOOSE({1,2},$C$7:$C$106,$B$7:$B$106),2,TRUE)</f>
        <v>21</v>
      </c>
      <c r="G22" s="1">
        <f>VLOOKUP(G21,CHOOSE({1,2},[3]任务经验掉落配置表!$E$4:$E$122,[3]任务经验掉落配置表!$C$4:$C$122),2,FALSE)</f>
        <v>3004</v>
      </c>
      <c r="H22" s="1" t="str">
        <f>VLOOKUP(G22,[3]任务经验掉落配置表!$C$4:$W$122,2,FALSE)</f>
        <v>联络蒋生</v>
      </c>
      <c r="I22" s="1">
        <f>VLOOKUP(G22,[3]任务经验掉落配置表!$C$4:$W$122,18,FALSE)</f>
        <v>694</v>
      </c>
      <c r="J22" s="2">
        <f>VLOOKUP(G22,[3]任务经验掉落配置表!$C$3:$W$122,[3]任务经验掉落配置表!$P$2,FALSE)</f>
        <v>0</v>
      </c>
      <c r="K22" s="6">
        <f>IFERROR(VLOOKUP(J22,[4]地图配置辅助表!$A$3:$AR$209,6,FALSE),0)</f>
        <v>0</v>
      </c>
      <c r="L22" s="2">
        <f>IFERROR(VLOOKUP(J22,[4]地图配置辅助表!$A$3:$AR$209,42,FALSE),0)</f>
        <v>0</v>
      </c>
      <c r="M22" s="2">
        <f>IFERROR(VLOOKUP(J22,[4]地图配置辅助表!$A$3:$AR$209,5,FALSE)*$N$3,0)</f>
        <v>0</v>
      </c>
      <c r="N22" s="2">
        <f t="shared" si="1"/>
        <v>694</v>
      </c>
      <c r="P22" s="3">
        <f>SUM($N$7:N22)</f>
        <v>5415</v>
      </c>
      <c r="Q22" s="5">
        <f>VLOOKUP(P22,CHOOSE({1,2},$C$7:$C$106,$B$7:$B$106),2,TRUE)</f>
        <v>15</v>
      </c>
      <c r="R22" s="3">
        <f t="shared" si="0"/>
        <v>5376</v>
      </c>
      <c r="S22" s="82">
        <v>12</v>
      </c>
      <c r="T22" s="2" t="str">
        <f>IFERROR(VLOOKUP(G22,CHOOSE({1,2},[3]任务经验掉落配置表!$E$87:$E$122,[3]任务经验掉落配置表!$C$87:$C$122),2,FALSE),"")</f>
        <v/>
      </c>
      <c r="U22" s="2"/>
    </row>
    <row r="23" spans="2:21" x14ac:dyDescent="0.15">
      <c r="B23">
        <v>17</v>
      </c>
      <c r="C23">
        <f>'[2]1、经济推算'!$V18</f>
        <v>7657</v>
      </c>
      <c r="D23" s="113">
        <f>[3]任务运算表!$K19+200</f>
        <v>1900</v>
      </c>
      <c r="E23">
        <f>SUM($D$7:D23)+VLOOKUP(B23,CHOOSE({1,2},$Q$7:$Q$89,$P$7:$P$89),2,1)</f>
        <v>20851</v>
      </c>
      <c r="F23">
        <f>VLOOKUP(E23,CHOOSE({1,2},$C$7:$C$106,$B$7:$B$106),2,TRUE)</f>
        <v>22</v>
      </c>
      <c r="G23" s="1">
        <f>VLOOKUP(G22,CHOOSE({1,2},[3]任务经验掉落配置表!$E$4:$E$122,[3]任务经验掉落配置表!$C$4:$C$122),2,FALSE)</f>
        <v>1017</v>
      </c>
      <c r="H23" s="1" t="str">
        <f>VLOOKUP(G23,[3]任务经验掉落配置表!$C$4:$W$122,2,FALSE)</f>
        <v>蒋生遇雷功</v>
      </c>
      <c r="I23" s="1">
        <f>VLOOKUP(G23,[3]任务经验掉落配置表!$C$4:$W$122,18,FALSE)</f>
        <v>824</v>
      </c>
      <c r="J23" s="2">
        <f>VLOOKUP(G23,[3]任务经验掉落配置表!$C$3:$W$122,[3]任务经验掉落配置表!$P$2,FALSE)</f>
        <v>2003</v>
      </c>
      <c r="K23" s="6">
        <f>IFERROR(VLOOKUP(J23,[4]地图配置辅助表!$A$3:$AR$209,6,FALSE),0)</f>
        <v>812</v>
      </c>
      <c r="L23" s="2">
        <f>IFERROR(VLOOKUP(J23,[4]地图配置辅助表!$A$3:$AR$209,42,FALSE),0)</f>
        <v>0</v>
      </c>
      <c r="M23" s="2">
        <f>IFERROR(VLOOKUP(J23,[4]地图配置辅助表!$A$3:$AR$209,5,FALSE)*$N$3,0)</f>
        <v>120</v>
      </c>
      <c r="N23" s="2">
        <f t="shared" si="1"/>
        <v>944</v>
      </c>
      <c r="O23">
        <v>13</v>
      </c>
      <c r="P23" s="3">
        <f>SUM($N$7:N23)</f>
        <v>6359</v>
      </c>
      <c r="Q23" s="5">
        <f>VLOOKUP(P23,CHOOSE({1,2},$C$7:$C$106,$B$7:$B$106),2,TRUE)</f>
        <v>15</v>
      </c>
      <c r="R23" s="3">
        <f t="shared" si="0"/>
        <v>5376</v>
      </c>
      <c r="S23" s="82">
        <v>13</v>
      </c>
      <c r="T23" s="2" t="str">
        <f>IFERROR(VLOOKUP(G23,CHOOSE({1,2},[3]任务经验掉落配置表!$E$87:$E$122,[3]任务经验掉落配置表!$C$87:$C$122),2,FALSE),"")</f>
        <v/>
      </c>
      <c r="U23" s="2"/>
    </row>
    <row r="24" spans="2:21" x14ac:dyDescent="0.15">
      <c r="B24">
        <v>18</v>
      </c>
      <c r="C24">
        <f>'[2]1、经济推算'!$V19</f>
        <v>9128</v>
      </c>
      <c r="D24" s="113">
        <f>[3]任务运算表!$K20+200</f>
        <v>2000</v>
      </c>
      <c r="E24">
        <f>SUM($D$7:D24)+VLOOKUP(B24,CHOOSE({1,2},$Q$7:$Q$89,$P$7:$P$89),2,1)</f>
        <v>25051</v>
      </c>
      <c r="F24">
        <f>VLOOKUP(E24,CHOOSE({1,2},$C$7:$C$106,$B$7:$B$106),2,TRUE)</f>
        <v>24</v>
      </c>
      <c r="G24" s="1">
        <f>VLOOKUP(G23,CHOOSE({1,2},[3]任务经验掉落配置表!$E$4:$E$122,[3]任务经验掉落配置表!$C$4:$C$122),2,FALSE)</f>
        <v>1018</v>
      </c>
      <c r="H24" s="1" t="str">
        <f>VLOOKUP(G24,[3]任务经验掉落配置表!$C$4:$W$122,2,FALSE)</f>
        <v>重返洪兴</v>
      </c>
      <c r="I24" s="1">
        <f>VLOOKUP(G24,[3]任务经验掉落配置表!$C$4:$W$122,18,FALSE)</f>
        <v>972</v>
      </c>
      <c r="J24" s="2" t="str">
        <f>VLOOKUP(G24,[3]任务经验掉落配置表!$C$3:$W$122,[3]任务经验掉落配置表!$P$2,FALSE)</f>
        <v/>
      </c>
      <c r="K24" s="6">
        <f>IFERROR(VLOOKUP(J24,[4]地图配置辅助表!$A$3:$AR$209,6,FALSE),0)</f>
        <v>0</v>
      </c>
      <c r="L24" s="2">
        <f>IFERROR(VLOOKUP(J24,[4]地图配置辅助表!$A$3:$AR$209,42,FALSE),0)</f>
        <v>0</v>
      </c>
      <c r="M24" s="2">
        <f>IFERROR(VLOOKUP(J24,[4]地图配置辅助表!$A$3:$AR$209,5,FALSE)*$N$3,0)</f>
        <v>0</v>
      </c>
      <c r="N24" s="2">
        <f t="shared" si="1"/>
        <v>972</v>
      </c>
      <c r="O24">
        <v>14</v>
      </c>
      <c r="P24" s="3">
        <f>SUM($N$7:N24)</f>
        <v>7331</v>
      </c>
      <c r="Q24" s="5">
        <f>VLOOKUP(P24,CHOOSE({1,2},$C$7:$C$106,$B$7:$B$106),2,TRUE)</f>
        <v>16</v>
      </c>
      <c r="R24" s="3">
        <f t="shared" si="0"/>
        <v>6417</v>
      </c>
      <c r="S24" s="82">
        <v>13</v>
      </c>
      <c r="T24" s="2" t="str">
        <f>IFERROR(VLOOKUP(G24,CHOOSE({1,2},[3]任务经验掉落配置表!$E$87:$E$122,[3]任务经验掉落配置表!$C$87:$C$122),2,FALSE),"")</f>
        <v/>
      </c>
      <c r="U24" s="2"/>
    </row>
    <row r="25" spans="2:21" x14ac:dyDescent="0.15">
      <c r="B25">
        <v>19</v>
      </c>
      <c r="C25">
        <f>'[2]1、经济推算'!$V20</f>
        <v>10864</v>
      </c>
      <c r="D25" s="73">
        <f>[3]任务运算表!$K21+200</f>
        <v>2000</v>
      </c>
      <c r="E25">
        <f>SUM($D$7:D25)+VLOOKUP(B25,CHOOSE({1,2},$Q$7:$Q$89,$P$7:$P$89),2,1)</f>
        <v>29291</v>
      </c>
      <c r="F25">
        <f>VLOOKUP(E25,CHOOSE({1,2},$C$7:$C$106,$B$7:$B$106),2,TRUE)</f>
        <v>25</v>
      </c>
      <c r="G25" s="1">
        <f>VLOOKUP(G24,CHOOSE({1,2},[3]任务经验掉落配置表!$E$4:$E$122,[3]任务经验掉落配置表!$C$4:$C$122),2,FALSE)</f>
        <v>1019</v>
      </c>
      <c r="H25" s="1" t="str">
        <f>VLOOKUP(G25,[3]任务经验掉落配置表!$C$4:$W$122,2,FALSE)</f>
        <v>以武服人</v>
      </c>
      <c r="I25" s="1">
        <f>VLOOKUP(G25,[3]任务经验掉落配置表!$C$4:$W$122,18,FALSE)</f>
        <v>1000</v>
      </c>
      <c r="J25" s="2">
        <f>VLOOKUP(G25,[3]任务经验掉落配置表!$C$3:$W$122,[3]任务经验掉落配置表!$P$2,FALSE)</f>
        <v>2005</v>
      </c>
      <c r="K25" s="6">
        <f>IFERROR(VLOOKUP(J25,[4]地图配置辅助表!$A$3:$AR$209,6,FALSE),0)</f>
        <v>1108</v>
      </c>
      <c r="L25" s="2">
        <f>IFERROR(VLOOKUP(J25,[4]地图配置辅助表!$A$3:$AR$209,42,FALSE),0)</f>
        <v>0</v>
      </c>
      <c r="M25" s="2">
        <f>IFERROR(VLOOKUP(J25,[4]地图配置辅助表!$A$3:$AR$209,5,FALSE)*$N$3,0)</f>
        <v>120</v>
      </c>
      <c r="N25" s="2">
        <f t="shared" si="1"/>
        <v>1120</v>
      </c>
      <c r="O25">
        <v>15</v>
      </c>
      <c r="P25" s="3">
        <f>SUM($N$7:N25)</f>
        <v>8451</v>
      </c>
      <c r="Q25" s="5">
        <f>VLOOKUP(P25,CHOOSE({1,2},$C$7:$C$106,$B$7:$B$106),2,TRUE)</f>
        <v>17</v>
      </c>
      <c r="R25" s="3">
        <f t="shared" si="0"/>
        <v>7657</v>
      </c>
      <c r="S25" s="82">
        <v>13</v>
      </c>
      <c r="T25" s="2">
        <f>IFERROR(VLOOKUP(G25,CHOOSE({1,2},[3]任务经验掉落配置表!$E$87:$E$122,[3]任务经验掉落配置表!$C$87:$C$122),2,FALSE),"")</f>
        <v>10001</v>
      </c>
      <c r="U25" s="2"/>
    </row>
    <row r="26" spans="2:21" x14ac:dyDescent="0.15">
      <c r="B26">
        <v>20</v>
      </c>
      <c r="C26">
        <f>'[2]1、经济推算'!$V21</f>
        <v>12903</v>
      </c>
      <c r="D26" s="73">
        <f>[3]任务运算表!$K22+200</f>
        <v>2000</v>
      </c>
      <c r="E26">
        <f>SUM($D$7:D26)+VLOOKUP(B26,CHOOSE({1,2},$Q$7:$Q$89,$P$7:$P$89),2,1)</f>
        <v>33291</v>
      </c>
      <c r="F26">
        <f>VLOOKUP(E26,CHOOSE({1,2},$C$7:$C$106,$B$7:$B$106),2,TRUE)</f>
        <v>25</v>
      </c>
      <c r="G26" s="1">
        <f>VLOOKUP(G25,CHOOSE({1,2},[3]任务经验掉落配置表!$E$4:$E$122,[3]任务经验掉落配置表!$C$4:$C$122),2,FALSE)</f>
        <v>2201</v>
      </c>
      <c r="H26" s="1" t="str">
        <f>VLOOKUP(G26,[3]任务经验掉落配置表!$C$4:$W$122,2,FALSE)</f>
        <v>精英副本</v>
      </c>
      <c r="I26" s="1">
        <f>VLOOKUP(G26,[3]任务经验掉落配置表!$C$4:$W$122,18,FALSE)</f>
        <v>1000</v>
      </c>
      <c r="J26" s="2">
        <f>VLOOKUP(G26,[3]任务经验掉落配置表!$C$3:$W$122,[3]任务经验掉落配置表!$P$2,FALSE)</f>
        <v>1201</v>
      </c>
      <c r="K26" s="6">
        <f>IFERROR(VLOOKUP(J26,[4]地图配置辅助表!$A$3:$AR$209,6,FALSE),0)</f>
        <v>821</v>
      </c>
      <c r="L26" s="2">
        <f>IFERROR(VLOOKUP(J26,[4]地图配置辅助表!$A$3:$AR$209,42,FALSE),0)</f>
        <v>0</v>
      </c>
      <c r="M26" s="2">
        <f>IFERROR(VLOOKUP(J26,[4]地图配置辅助表!$A$3:$AR$209,5,FALSE)*$N$3,0)</f>
        <v>200</v>
      </c>
      <c r="N26" s="2">
        <f t="shared" si="1"/>
        <v>1200</v>
      </c>
      <c r="O26">
        <v>16</v>
      </c>
      <c r="P26" s="3">
        <f>SUM($N$7:N26)</f>
        <v>9651</v>
      </c>
      <c r="Q26" s="5">
        <f>VLOOKUP(P26,CHOOSE({1,2},$C$7:$C$106,$B$7:$B$106),2,TRUE)</f>
        <v>18</v>
      </c>
      <c r="R26" s="3">
        <f t="shared" si="0"/>
        <v>9128</v>
      </c>
      <c r="S26" s="82">
        <v>14</v>
      </c>
      <c r="T26" s="2" t="str">
        <f>IFERROR(VLOOKUP(G26,CHOOSE({1,2},[3]任务经验掉落配置表!$E$87:$E$122,[3]任务经验掉落配置表!$C$87:$C$122),2,FALSE),"")</f>
        <v/>
      </c>
      <c r="U26" s="2"/>
    </row>
    <row r="27" spans="2:21" x14ac:dyDescent="0.15">
      <c r="B27">
        <v>21</v>
      </c>
      <c r="C27">
        <f>'[2]1、经济推算'!$V22</f>
        <v>15287</v>
      </c>
      <c r="D27" s="73">
        <f>[3]任务运算表!$K23+200</f>
        <v>2000</v>
      </c>
      <c r="E27">
        <f>SUM($D$7:D27)+VLOOKUP(B27,CHOOSE({1,2},$Q$7:$Q$89,$P$7:$P$89),2,1)</f>
        <v>37411</v>
      </c>
      <c r="F27">
        <f>VLOOKUP(E27,CHOOSE({1,2},$C$7:$C$106,$B$7:$B$106),2,TRUE)</f>
        <v>26</v>
      </c>
      <c r="G27" s="1">
        <f>VLOOKUP(G26,CHOOSE({1,2},[3]任务经验掉落配置表!$E$4:$E$122,[3]任务经验掉落配置表!$C$4:$C$122),2,FALSE)</f>
        <v>1020</v>
      </c>
      <c r="H27" s="1" t="str">
        <f>VLOOKUP(G27,[3]任务经验掉落配置表!$C$4:$W$122,2,FALSE)</f>
        <v>和谈</v>
      </c>
      <c r="I27" s="1">
        <f>VLOOKUP(G27,[3]任务经验掉落配置表!$C$4:$W$122,18,FALSE)</f>
        <v>1000</v>
      </c>
      <c r="J27" s="2" t="str">
        <f>VLOOKUP(G27,[3]任务经验掉落配置表!$C$3:$W$122,[3]任务经验掉落配置表!$P$2,FALSE)</f>
        <v/>
      </c>
      <c r="K27" s="6">
        <f>IFERROR(VLOOKUP(J27,[4]地图配置辅助表!$A$3:$AR$209,6,FALSE),0)</f>
        <v>0</v>
      </c>
      <c r="L27" s="2">
        <f>IFERROR(VLOOKUP(J27,[4]地图配置辅助表!$A$3:$AR$209,42,FALSE),0)</f>
        <v>0</v>
      </c>
      <c r="M27" s="2">
        <f>IFERROR(VLOOKUP(J27,[4]地图配置辅助表!$A$3:$AR$209,5,FALSE)*$N$3,0)</f>
        <v>0</v>
      </c>
      <c r="N27" s="2">
        <f t="shared" si="1"/>
        <v>1000</v>
      </c>
      <c r="P27" s="3">
        <f>SUM($N$7:N27)</f>
        <v>10651</v>
      </c>
      <c r="Q27" s="5">
        <f>VLOOKUP(P27,CHOOSE({1,2},$C$7:$C$106,$B$7:$B$106),2,TRUE)</f>
        <v>18</v>
      </c>
      <c r="R27" s="3">
        <f t="shared" si="0"/>
        <v>9128</v>
      </c>
      <c r="S27" s="82">
        <v>14</v>
      </c>
      <c r="T27" s="2" t="str">
        <f>IFERROR(VLOOKUP(G27,CHOOSE({1,2},[3]任务经验掉落配置表!$E$87:$E$122,[3]任务经验掉落配置表!$C$87:$C$122),2,FALSE),"")</f>
        <v/>
      </c>
      <c r="U27" s="2"/>
    </row>
    <row r="28" spans="2:21" x14ac:dyDescent="0.15">
      <c r="B28">
        <v>22</v>
      </c>
      <c r="C28">
        <f>'[2]1、经济推算'!$V23</f>
        <v>18059</v>
      </c>
      <c r="D28" s="73">
        <f>[3]任务运算表!$K24+200</f>
        <v>2000</v>
      </c>
      <c r="E28">
        <f>SUM($D$7:D28)+VLOOKUP(B28,CHOOSE({1,2},$Q$7:$Q$89,$P$7:$P$89),2,1)</f>
        <v>42531</v>
      </c>
      <c r="F28">
        <f>VLOOKUP(E28,CHOOSE({1,2},$C$7:$C$106,$B$7:$B$106),2,TRUE)</f>
        <v>27</v>
      </c>
      <c r="G28" s="1">
        <f>VLOOKUP(G27,CHOOSE({1,2},[3]任务经验掉落配置表!$E$4:$E$122,[3]任务经验掉落配置表!$C$4:$C$122),2,FALSE)</f>
        <v>1021</v>
      </c>
      <c r="H28" s="1" t="str">
        <f>VLOOKUP(G28,[3]任务经验掉落配置表!$C$4:$W$122,2,FALSE)</f>
        <v>遭遇诬陷</v>
      </c>
      <c r="I28" s="1">
        <f>VLOOKUP(G28,[3]任务经验掉落配置表!$C$4:$W$122,18,FALSE)</f>
        <v>1000</v>
      </c>
      <c r="J28" s="2">
        <f>VLOOKUP(G28,[3]任务经验掉落配置表!$C$3:$W$122,[3]任务经验掉落配置表!$P$2,FALSE)</f>
        <v>2007</v>
      </c>
      <c r="K28" s="6">
        <f>IFERROR(VLOOKUP(J28,[4]地图配置辅助表!$A$3:$AR$209,6,FALSE),0)</f>
        <v>1434</v>
      </c>
      <c r="L28" s="2">
        <f>IFERROR(VLOOKUP(J28,[4]地图配置辅助表!$A$3:$AR$209,42,FALSE),0)</f>
        <v>0</v>
      </c>
      <c r="M28" s="2">
        <f>IFERROR(VLOOKUP(J28,[4]地图配置辅助表!$A$3:$AR$209,5,FALSE)*$N$3,0)</f>
        <v>120</v>
      </c>
      <c r="N28" s="2">
        <f t="shared" si="1"/>
        <v>1120</v>
      </c>
      <c r="O28">
        <v>17</v>
      </c>
      <c r="P28" s="3">
        <f>SUM($N$7:N28)</f>
        <v>11771</v>
      </c>
      <c r="Q28" s="5">
        <f>VLOOKUP(P28,CHOOSE({1,2},$C$7:$C$106,$B$7:$B$106),2,TRUE)</f>
        <v>19</v>
      </c>
      <c r="R28" s="3">
        <f t="shared" si="0"/>
        <v>10864</v>
      </c>
      <c r="S28" s="82">
        <v>15</v>
      </c>
      <c r="T28" s="2" t="str">
        <f>IFERROR(VLOOKUP(G28,CHOOSE({1,2},[3]任务经验掉落配置表!$E$87:$E$122,[3]任务经验掉落配置表!$C$87:$C$122),2,FALSE),"")</f>
        <v/>
      </c>
      <c r="U28" s="2"/>
    </row>
    <row r="29" spans="2:21" x14ac:dyDescent="0.15">
      <c r="B29">
        <v>23</v>
      </c>
      <c r="C29">
        <f>'[2]1、经济推算'!$V24</f>
        <v>21267</v>
      </c>
      <c r="D29" s="73">
        <f>[3]任务运算表!$K25+200</f>
        <v>2000</v>
      </c>
      <c r="E29">
        <f>SUM($D$7:D29)+VLOOKUP(B29,CHOOSE({1,2},$Q$7:$Q$89,$P$7:$P$89),2,1)</f>
        <v>49091</v>
      </c>
      <c r="F29">
        <f>VLOOKUP(E29,CHOOSE({1,2},$C$7:$C$106,$B$7:$B$106),2,TRUE)</f>
        <v>28</v>
      </c>
      <c r="G29" s="1">
        <f>VLOOKUP(G28,CHOOSE({1,2},[3]任务经验掉落配置表!$E$4:$E$122,[3]任务经验掉落配置表!$C$4:$C$122),2,FALSE)</f>
        <v>1022</v>
      </c>
      <c r="H29" s="1" t="str">
        <f>VLOOKUP(G29,[3]任务经验掉落配置表!$C$4:$W$122,2,FALSE)</f>
        <v>力破阴谋</v>
      </c>
      <c r="I29" s="1">
        <f>VLOOKUP(G29,[3]任务经验掉落配置表!$C$4:$W$122,18,FALSE)</f>
        <v>1000</v>
      </c>
      <c r="J29" s="2">
        <f>VLOOKUP(G29,[3]任务经验掉落配置表!$C$3:$W$122,[3]任务经验掉落配置表!$P$2,FALSE)</f>
        <v>2009</v>
      </c>
      <c r="K29" s="6">
        <f>IFERROR(VLOOKUP(J29,[4]地图配置辅助表!$A$3:$AR$209,6,FALSE),0)</f>
        <v>2061</v>
      </c>
      <c r="L29" s="2">
        <f>IFERROR(VLOOKUP(J29,[4]地图配置辅助表!$A$3:$AR$209,42,FALSE),0)</f>
        <v>0</v>
      </c>
      <c r="M29" s="2">
        <f>IFERROR(VLOOKUP(J29,[4]地图配置辅助表!$A$3:$AR$209,5,FALSE)*$N$3,0)</f>
        <v>120</v>
      </c>
      <c r="N29" s="2">
        <f t="shared" si="1"/>
        <v>1120</v>
      </c>
      <c r="O29">
        <v>18</v>
      </c>
      <c r="P29" s="3">
        <f>SUM($N$7:N29)</f>
        <v>12891</v>
      </c>
      <c r="Q29" s="5">
        <f>VLOOKUP(P29,CHOOSE({1,2},$C$7:$C$106,$B$7:$B$106),2,TRUE)</f>
        <v>19</v>
      </c>
      <c r="R29" s="3">
        <f t="shared" si="0"/>
        <v>10864</v>
      </c>
      <c r="S29" s="82">
        <v>15</v>
      </c>
      <c r="T29" s="2" t="str">
        <f>IFERROR(VLOOKUP(G29,CHOOSE({1,2},[3]任务经验掉落配置表!$E$87:$E$122,[3]任务经验掉落配置表!$C$87:$C$122),2,FALSE),"")</f>
        <v/>
      </c>
      <c r="U29" s="2"/>
    </row>
    <row r="30" spans="2:21" x14ac:dyDescent="0.15">
      <c r="B30">
        <v>24</v>
      </c>
      <c r="C30">
        <f>'[2]1、经济推算'!$V25</f>
        <v>24963</v>
      </c>
      <c r="D30" s="73">
        <f>[3]任务运算表!$K26+200</f>
        <v>2000</v>
      </c>
      <c r="E30">
        <f>SUM($D$7:D30)+VLOOKUP(B30,CHOOSE({1,2},$Q$7:$Q$89,$P$7:$P$89),2,1)</f>
        <v>55571</v>
      </c>
      <c r="F30">
        <f>VLOOKUP(E30,CHOOSE({1,2},$C$7:$C$106,$B$7:$B$106),2,TRUE)</f>
        <v>29</v>
      </c>
      <c r="G30" s="1">
        <f>VLOOKUP(G29,CHOOSE({1,2},[3]任务经验掉落配置表!$E$4:$E$122,[3]任务经验掉落配置表!$C$4:$C$122),2,FALSE)</f>
        <v>1023</v>
      </c>
      <c r="H30" s="1" t="str">
        <f>VLOOKUP(G30,[3]任务经验掉落配置表!$C$4:$W$122,2,FALSE)</f>
        <v>暂别山鸡</v>
      </c>
      <c r="I30" s="1">
        <f>VLOOKUP(G30,[3]任务经验掉落配置表!$C$4:$W$122,18,FALSE)</f>
        <v>1000</v>
      </c>
      <c r="J30" s="2" t="str">
        <f>VLOOKUP(G30,[3]任务经验掉落配置表!$C$3:$W$122,[3]任务经验掉落配置表!$P$2,FALSE)</f>
        <v/>
      </c>
      <c r="K30" s="6">
        <f>IFERROR(VLOOKUP(J30,[4]地图配置辅助表!$A$3:$AR$209,6,FALSE),0)</f>
        <v>0</v>
      </c>
      <c r="L30" s="2">
        <f>IFERROR(VLOOKUP(J30,[4]地图配置辅助表!$A$3:$AR$209,42,FALSE),0)</f>
        <v>0</v>
      </c>
      <c r="M30" s="2">
        <f>IFERROR(VLOOKUP(J30,[4]地图配置辅助表!$A$3:$AR$209,5,FALSE)*$N$3,0)</f>
        <v>0</v>
      </c>
      <c r="N30" s="2">
        <f t="shared" si="1"/>
        <v>1000</v>
      </c>
      <c r="P30" s="3">
        <f>SUM($N$7:N30)</f>
        <v>13891</v>
      </c>
      <c r="Q30" s="5">
        <f>VLOOKUP(P30,CHOOSE({1,2},$C$7:$C$106,$B$7:$B$106),2,TRUE)</f>
        <v>20</v>
      </c>
      <c r="R30" s="3">
        <f t="shared" si="0"/>
        <v>12903</v>
      </c>
      <c r="S30" s="82">
        <v>15</v>
      </c>
      <c r="T30" s="2" t="str">
        <f>IFERROR(VLOOKUP(G30,CHOOSE({1,2},[3]任务经验掉落配置表!$E$87:$E$122,[3]任务经验掉落配置表!$C$87:$C$122),2,FALSE),"")</f>
        <v/>
      </c>
      <c r="U30" s="2"/>
    </row>
    <row r="31" spans="2:21" x14ac:dyDescent="0.15">
      <c r="B31">
        <v>25</v>
      </c>
      <c r="C31">
        <f>'[2]1、经济推算'!$V26</f>
        <v>29201</v>
      </c>
      <c r="D31" s="73">
        <f>[3]任务运算表!$K27+200</f>
        <v>2000</v>
      </c>
      <c r="E31">
        <f>SUM($D$7:D31)+VLOOKUP(B31,CHOOSE({1,2},$Q$7:$Q$89,$P$7:$P$89),2,1)</f>
        <v>62191</v>
      </c>
      <c r="F31">
        <f>VLOOKUP(E31,CHOOSE({1,2},$C$7:$C$106,$B$7:$B$106),2,TRUE)</f>
        <v>30</v>
      </c>
      <c r="G31" s="1">
        <f>VLOOKUP(G30,CHOOSE({1,2},[3]任务经验掉落配置表!$E$4:$E$122,[3]任务经验掉落配置表!$C$4:$C$122),2,FALSE)</f>
        <v>1024</v>
      </c>
      <c r="H31" s="1" t="str">
        <f>VLOOKUP(G31,[3]任务经验掉落配置表!$C$4:$W$122,2,FALSE)</f>
        <v>风起云涌</v>
      </c>
      <c r="I31" s="1">
        <f>VLOOKUP(G31,[3]任务经验掉落配置表!$C$4:$W$122,18,FALSE)</f>
        <v>1000</v>
      </c>
      <c r="J31" s="2" t="str">
        <f>VLOOKUP(G31,[3]任务经验掉落配置表!$C$3:$W$122,[3]任务经验掉落配置表!$P$2,FALSE)</f>
        <v/>
      </c>
      <c r="K31" s="6">
        <f>IFERROR(VLOOKUP(J31,[4]地图配置辅助表!$A$3:$AR$209,6,FALSE),0)</f>
        <v>0</v>
      </c>
      <c r="L31" s="2">
        <f>IFERROR(VLOOKUP(J31,[4]地图配置辅助表!$A$3:$AR$209,42,FALSE),0)</f>
        <v>0</v>
      </c>
      <c r="M31" s="2">
        <f>IFERROR(VLOOKUP(J31,[4]地图配置辅助表!$A$3:$AR$209,5,FALSE)*$N$3,0)</f>
        <v>0</v>
      </c>
      <c r="N31" s="2">
        <f t="shared" si="1"/>
        <v>1000</v>
      </c>
      <c r="P31" s="3">
        <f>SUM($N$7:N31)</f>
        <v>14891</v>
      </c>
      <c r="Q31" s="5">
        <f>VLOOKUP(P31,CHOOSE({1,2},$C$7:$C$106,$B$7:$B$106),2,TRUE)</f>
        <v>20</v>
      </c>
      <c r="R31" s="3">
        <f t="shared" si="0"/>
        <v>12903</v>
      </c>
      <c r="S31" s="82">
        <v>16</v>
      </c>
      <c r="T31" s="2" t="str">
        <f>IFERROR(VLOOKUP(G31,CHOOSE({1,2},[3]任务经验掉落配置表!$E$87:$E$122,[3]任务经验掉落配置表!$C$87:$C$122),2,FALSE),"")</f>
        <v/>
      </c>
      <c r="U31" s="2"/>
    </row>
    <row r="32" spans="2:21" x14ac:dyDescent="0.15">
      <c r="B32">
        <v>26</v>
      </c>
      <c r="C32">
        <f>'[2]1、经济推算'!$V27</f>
        <v>34040</v>
      </c>
      <c r="D32" s="73">
        <f>[3]任务运算表!$K28+200</f>
        <v>2000</v>
      </c>
      <c r="E32">
        <f>SUM($D$7:D32)+VLOOKUP(B32,CHOOSE({1,2},$Q$7:$Q$89,$P$7:$P$89),2,1)</f>
        <v>69221</v>
      </c>
      <c r="F32">
        <f>VLOOKUP(E32,CHOOSE({1,2},$C$7:$C$106,$B$7:$B$106),2,TRUE)</f>
        <v>30</v>
      </c>
      <c r="G32" s="1">
        <f>VLOOKUP(G31,CHOOSE({1,2},[3]任务经验掉落配置表!$E$4:$E$122,[3]任务经验掉落配置表!$C$4:$C$122),2,FALSE)</f>
        <v>1025</v>
      </c>
      <c r="H32" s="1" t="str">
        <f>VLOOKUP(G32,[3]任务经验掉落配置表!$C$4:$W$122,2,FALSE)</f>
        <v>宴会波澜</v>
      </c>
      <c r="I32" s="1">
        <f>VLOOKUP(G32,[3]任务经验掉落配置表!$C$4:$W$122,18,FALSE)</f>
        <v>1000</v>
      </c>
      <c r="J32" s="2">
        <f>VLOOKUP(G32,[3]任务经验掉落配置表!$C$3:$W$122,[3]任务经验掉落配置表!$P$2,FALSE)</f>
        <v>3001</v>
      </c>
      <c r="K32" s="6">
        <f>IFERROR(VLOOKUP(J32,[4]地图配置辅助表!$A$3:$AR$209,6,FALSE),0)</f>
        <v>2028</v>
      </c>
      <c r="L32" s="2">
        <f>IFERROR(VLOOKUP(J32,[4]地图配置辅助表!$A$3:$AR$209,42,FALSE),0)</f>
        <v>0</v>
      </c>
      <c r="M32" s="2">
        <f>IFERROR(VLOOKUP(J32,[4]地图配置辅助表!$A$3:$AR$209,5,FALSE)*$N$3,0)</f>
        <v>120</v>
      </c>
      <c r="N32" s="2">
        <f t="shared" si="1"/>
        <v>1120</v>
      </c>
      <c r="O32">
        <v>19</v>
      </c>
      <c r="P32" s="3">
        <f>SUM($N$7:N32)</f>
        <v>16011</v>
      </c>
      <c r="Q32" s="5">
        <f>VLOOKUP(P32,CHOOSE({1,2},$C$7:$C$106,$B$7:$B$106),2,TRUE)</f>
        <v>21</v>
      </c>
      <c r="R32" s="3">
        <f t="shared" si="0"/>
        <v>15287</v>
      </c>
      <c r="S32" s="82">
        <v>16</v>
      </c>
      <c r="T32" s="2" t="str">
        <f>IFERROR(VLOOKUP(G32,CHOOSE({1,2},[3]任务经验掉落配置表!$E$87:$E$122,[3]任务经验掉落配置表!$C$87:$C$122),2,FALSE),"")</f>
        <v/>
      </c>
      <c r="U32" s="2"/>
    </row>
    <row r="33" spans="1:21" x14ac:dyDescent="0.15">
      <c r="A33">
        <f>P43</f>
        <v>27961</v>
      </c>
      <c r="B33">
        <v>27</v>
      </c>
      <c r="C33">
        <f>'[2]1、经济推算'!$V28</f>
        <v>39543</v>
      </c>
      <c r="D33" s="73">
        <f>[3]任务运算表!$K29+200</f>
        <v>2000</v>
      </c>
      <c r="E33">
        <f>SUM($D$7:D33)+VLOOKUP(B33,CHOOSE({1,2},$Q$7:$Q$89,$P$7:$P$89),2,1)</f>
        <v>76841</v>
      </c>
      <c r="F33">
        <f>VLOOKUP(E33,CHOOSE({1,2},$C$7:$C$106,$B$7:$B$106),2,TRUE)</f>
        <v>31</v>
      </c>
      <c r="G33" s="1">
        <f>VLOOKUP(G32,CHOOSE({1,2},[3]任务经验掉落配置表!$E$4:$E$122,[3]任务经验掉落配置表!$C$4:$C$122),2,FALSE)</f>
        <v>1026</v>
      </c>
      <c r="H33" s="1" t="str">
        <f>VLOOKUP(G33,[3]任务经验掉落配置表!$C$4:$W$122,2,FALSE)</f>
        <v>调查酒吧</v>
      </c>
      <c r="I33" s="1">
        <f>VLOOKUP(G33,[3]任务经验掉落配置表!$C$4:$W$122,18,FALSE)</f>
        <v>1000</v>
      </c>
      <c r="J33" s="2" t="str">
        <f>VLOOKUP(G33,[3]任务经验掉落配置表!$C$3:$W$122,[3]任务经验掉落配置表!$P$2,FALSE)</f>
        <v/>
      </c>
      <c r="K33" s="6">
        <f>IFERROR(VLOOKUP(J33,[4]地图配置辅助表!$A$3:$AR$209,6,FALSE),0)</f>
        <v>0</v>
      </c>
      <c r="L33" s="2">
        <f>IFERROR(VLOOKUP(J33,[4]地图配置辅助表!$A$3:$AR$209,42,FALSE),0)</f>
        <v>0</v>
      </c>
      <c r="M33" s="2">
        <f>IFERROR(VLOOKUP(J33,[4]地图配置辅助表!$A$3:$AR$209,5,FALSE)*$N$3,0)</f>
        <v>0</v>
      </c>
      <c r="N33" s="2">
        <f t="shared" si="1"/>
        <v>1000</v>
      </c>
      <c r="P33" s="3">
        <f>SUM($N$7:N33)</f>
        <v>17011</v>
      </c>
      <c r="Q33" s="5">
        <f>VLOOKUP(P33,CHOOSE({1,2},$C$7:$C$106,$B$7:$B$106),2,TRUE)</f>
        <v>21</v>
      </c>
      <c r="R33" s="3">
        <f t="shared" si="0"/>
        <v>15287</v>
      </c>
      <c r="S33" s="82">
        <v>16</v>
      </c>
      <c r="T33" s="2" t="str">
        <f>IFERROR(VLOOKUP(G33,CHOOSE({1,2},[3]任务经验掉落配置表!$E$87:$E$122,[3]任务经验掉落配置表!$C$87:$C$122),2,FALSE),"")</f>
        <v/>
      </c>
      <c r="U33" s="2"/>
    </row>
    <row r="34" spans="1:21" x14ac:dyDescent="0.15">
      <c r="A34" s="76">
        <f>C35-P43</f>
        <v>24849</v>
      </c>
      <c r="B34">
        <v>28</v>
      </c>
      <c r="C34">
        <f>'[2]1、经济推算'!$V29</f>
        <v>45776</v>
      </c>
      <c r="D34" s="88">
        <f>[3]任务运算表!$K30+200</f>
        <v>2000</v>
      </c>
      <c r="E34">
        <f>SUM($D$7:D34)+VLOOKUP(B34,CHOOSE({1,2},$Q$7:$Q$89,$P$7:$P$89),2,1)</f>
        <v>85761</v>
      </c>
      <c r="F34">
        <f>VLOOKUP(E34,CHOOSE({1,2},$C$7:$C$106,$B$7:$B$106),2,TRUE)</f>
        <v>32</v>
      </c>
      <c r="G34" s="1">
        <f>VLOOKUP(G33,CHOOSE({1,2},[3]任务经验掉落配置表!$E$4:$E$122,[3]任务经验掉落配置表!$C$4:$C$122),2,FALSE)</f>
        <v>1027</v>
      </c>
      <c r="H34" s="1" t="str">
        <f>VLOOKUP(G34,[3]任务经验掉落配置表!$C$4:$W$122,2,FALSE)</f>
        <v>痛打笑面虎</v>
      </c>
      <c r="I34" s="1">
        <f>VLOOKUP(G34,[3]任务经验掉落配置表!$C$4:$W$122,18,FALSE)</f>
        <v>1000</v>
      </c>
      <c r="J34" s="2">
        <f>VLOOKUP(G34,[3]任务经验掉落配置表!$C$3:$W$122,[3]任务经验掉落配置表!$P$2,FALSE)</f>
        <v>3002</v>
      </c>
      <c r="K34" s="6">
        <f>IFERROR(VLOOKUP(J34,[4]地图配置辅助表!$A$3:$AR$209,6,FALSE),0)</f>
        <v>2268</v>
      </c>
      <c r="L34" s="2">
        <f>IFERROR(VLOOKUP(J34,[4]地图配置辅助表!$A$3:$AR$209,42,FALSE),0)</f>
        <v>0</v>
      </c>
      <c r="M34" s="2">
        <f>IFERROR(VLOOKUP(J34,[4]地图配置辅助表!$A$3:$AR$209,5,FALSE)*$N$3,0)</f>
        <v>120</v>
      </c>
      <c r="N34" s="2">
        <f t="shared" si="1"/>
        <v>1120</v>
      </c>
      <c r="O34">
        <v>20</v>
      </c>
      <c r="P34" s="3">
        <f>SUM($N$7:N34)</f>
        <v>18131</v>
      </c>
      <c r="Q34" s="5">
        <f>VLOOKUP(P34,CHOOSE({1,2},$C$7:$C$106,$B$7:$B$106),2,TRUE)</f>
        <v>22</v>
      </c>
      <c r="R34" s="3">
        <f t="shared" si="0"/>
        <v>18059</v>
      </c>
      <c r="S34" s="82">
        <v>17</v>
      </c>
      <c r="T34" s="2" t="str">
        <f>IFERROR(VLOOKUP(G34,CHOOSE({1,2},[3]任务经验掉落配置表!$E$87:$E$122,[3]任务经验掉落配置表!$C$87:$C$122),2,FALSE),"")</f>
        <v/>
      </c>
      <c r="U34" s="2"/>
    </row>
    <row r="35" spans="1:21" x14ac:dyDescent="0.15">
      <c r="A35">
        <f>SUM(D16:D24)</f>
        <v>14400</v>
      </c>
      <c r="B35">
        <v>29</v>
      </c>
      <c r="C35">
        <f>'[2]1、经济推算'!$V30</f>
        <v>52810</v>
      </c>
      <c r="D35" s="88">
        <f>[3]任务运算表!$K31+200</f>
        <v>2000</v>
      </c>
      <c r="E35">
        <f>SUM($D$7:D35)+VLOOKUP(B35,CHOOSE({1,2},$Q$7:$Q$89,$P$7:$P$89),2,1)</f>
        <v>96281</v>
      </c>
      <c r="F35">
        <f>VLOOKUP(E35,CHOOSE({1,2},$C$7:$C$106,$B$7:$B$106),2,TRUE)</f>
        <v>33</v>
      </c>
      <c r="G35" s="1">
        <f>VLOOKUP(G34,CHOOSE({1,2},[3]任务经验掉落配置表!$E$4:$E$122,[3]任务经验掉落配置表!$C$4:$C$122),2,FALSE)</f>
        <v>1028</v>
      </c>
      <c r="H35" s="1" t="str">
        <f>VLOOKUP(G35,[3]任务经验掉落配置表!$C$4:$W$122,2,FALSE)</f>
        <v>护卫蒋生</v>
      </c>
      <c r="I35" s="1">
        <f>VLOOKUP(G35,[3]任务经验掉落配置表!$C$4:$W$122,18,FALSE)</f>
        <v>1000</v>
      </c>
      <c r="J35" s="2" t="str">
        <f>VLOOKUP(G35,[3]任务经验掉落配置表!$C$3:$W$122,[3]任务经验掉落配置表!$P$2,FALSE)</f>
        <v/>
      </c>
      <c r="K35" s="6">
        <f>IFERROR(VLOOKUP(J35,[4]地图配置辅助表!$A$3:$AR$209,6,FALSE),0)</f>
        <v>0</v>
      </c>
      <c r="L35" s="2">
        <f>IFERROR(VLOOKUP(J35,[4]地图配置辅助表!$A$3:$AR$209,42,FALSE),0)</f>
        <v>0</v>
      </c>
      <c r="M35" s="2">
        <f>IFERROR(VLOOKUP(J35,[4]地图配置辅助表!$A$3:$AR$209,5,FALSE)*$N$3,0)</f>
        <v>0</v>
      </c>
      <c r="N35" s="2">
        <f t="shared" si="1"/>
        <v>1000</v>
      </c>
      <c r="P35" s="3">
        <f>SUM($N$7:N35)</f>
        <v>19131</v>
      </c>
      <c r="Q35" s="5">
        <f>VLOOKUP(P35,CHOOSE({1,2},$C$7:$C$106,$B$7:$B$106),2,TRUE)</f>
        <v>22</v>
      </c>
      <c r="R35" s="3">
        <f t="shared" si="0"/>
        <v>18059</v>
      </c>
      <c r="S35" s="82">
        <v>17</v>
      </c>
      <c r="T35" s="2" t="str">
        <f>IFERROR(VLOOKUP(G35,CHOOSE({1,2},[3]任务经验掉落配置表!$E$87:$E$122,[3]任务经验掉落配置表!$C$87:$C$122),2,FALSE),"")</f>
        <v/>
      </c>
      <c r="U35" s="2"/>
    </row>
    <row r="36" spans="1:21" x14ac:dyDescent="0.15">
      <c r="A36">
        <f>SUM(D16:D33)</f>
        <v>32400</v>
      </c>
      <c r="B36">
        <v>30</v>
      </c>
      <c r="C36">
        <f>'[2]1、经济推算'!$V31</f>
        <v>60720</v>
      </c>
      <c r="D36" s="88">
        <f>[3]任务运算表!$K32+200</f>
        <v>2075</v>
      </c>
      <c r="E36">
        <f>SUM($D$7:D36)+VLOOKUP(B36,CHOOSE({1,2},$Q$7:$Q$89,$P$7:$P$89),2,1)</f>
        <v>105956</v>
      </c>
      <c r="F36">
        <f>VLOOKUP(E36,CHOOSE({1,2},$C$7:$C$106,$B$7:$B$106),2,TRUE)</f>
        <v>34</v>
      </c>
      <c r="G36" s="1">
        <f>VLOOKUP(G35,CHOOSE({1,2},[3]任务经验掉落配置表!$E$4:$E$122,[3]任务经验掉落配置表!$C$4:$C$122),2,FALSE)</f>
        <v>3003</v>
      </c>
      <c r="H36" s="1" t="str">
        <f>VLOOKUP(G36,[3]任务经验掉落配置表!$C$4:$W$122,2,FALSE)</f>
        <v>实力检测</v>
      </c>
      <c r="I36" s="1">
        <f>VLOOKUP(G36,[3]任务经验掉落配置表!$C$4:$W$122,18,FALSE)</f>
        <v>1000</v>
      </c>
      <c r="J36" s="2" t="str">
        <f>VLOOKUP(G36,[3]任务经验掉落配置表!$C$3:$W$122,[3]任务经验掉落配置表!$P$2,FALSE)</f>
        <v/>
      </c>
      <c r="K36" s="6">
        <f>IFERROR(VLOOKUP(J36,[4]地图配置辅助表!$A$3:$AR$209,6,FALSE),0)</f>
        <v>0</v>
      </c>
      <c r="L36" s="2">
        <f>IFERROR(VLOOKUP(J36,[4]地图配置辅助表!$A$3:$AR$209,42,FALSE),0)</f>
        <v>0</v>
      </c>
      <c r="M36" s="2">
        <f>IFERROR(VLOOKUP(J36,[4]地图配置辅助表!$A$3:$AR$209,5,FALSE)*$N$3,0)</f>
        <v>0</v>
      </c>
      <c r="N36" s="2">
        <f t="shared" si="1"/>
        <v>1000</v>
      </c>
      <c r="O36">
        <v>21</v>
      </c>
      <c r="P36" s="3">
        <f>SUM($N$7:N36)</f>
        <v>20131</v>
      </c>
      <c r="Q36" s="5">
        <f>VLOOKUP(P36,CHOOSE({1,2},$C$7:$C$106,$B$7:$B$106),2,TRUE)</f>
        <v>22</v>
      </c>
      <c r="R36" s="3">
        <f t="shared" si="0"/>
        <v>18059</v>
      </c>
      <c r="S36" s="82">
        <v>17</v>
      </c>
      <c r="T36" s="2" t="str">
        <f>IFERROR(VLOOKUP(G36,CHOOSE({1,2},[3]任务经验掉落配置表!$E$87:$E$122,[3]任务经验掉落配置表!$C$87:$C$122),2,FALSE),"")</f>
        <v/>
      </c>
      <c r="U36" s="2"/>
    </row>
    <row r="37" spans="1:21" x14ac:dyDescent="0.15">
      <c r="A37">
        <f>SUM(D16:D42)</f>
        <v>50925</v>
      </c>
      <c r="B37">
        <v>31</v>
      </c>
      <c r="C37">
        <f>'[2]1、经济推算'!$V32</f>
        <v>69585</v>
      </c>
      <c r="D37" s="88">
        <f>[3]任务运算表!$K33+200</f>
        <v>2075</v>
      </c>
      <c r="E37">
        <f>SUM($D$7:D37)+VLOOKUP(B37,CHOOSE({1,2},$Q$7:$Q$89,$P$7:$P$89),2,1)</f>
        <v>117331</v>
      </c>
      <c r="F37">
        <f>VLOOKUP(E37,CHOOSE({1,2},$C$7:$C$106,$B$7:$B$106),2,TRUE)</f>
        <v>35</v>
      </c>
      <c r="G37" s="1">
        <f>VLOOKUP(G36,CHOOSE({1,2},[3]任务经验掉落配置表!$E$4:$E$122,[3]任务经验掉落配置表!$C$4:$C$122),2,FALSE)</f>
        <v>1029</v>
      </c>
      <c r="H37" s="1" t="str">
        <f>VLOOKUP(G37,[3]任务经验掉落配置表!$C$4:$W$122,2,FALSE)</f>
        <v>蒋生遭袭</v>
      </c>
      <c r="I37" s="1">
        <f>VLOOKUP(G37,[3]任务经验掉落配置表!$C$4:$W$122,18,FALSE)</f>
        <v>1050</v>
      </c>
      <c r="J37" s="2">
        <f>VLOOKUP(G37,[3]任务经验掉落配置表!$C$3:$W$122,[3]任务经验掉落配置表!$P$2,FALSE)</f>
        <v>3003</v>
      </c>
      <c r="K37" s="6">
        <f>IFERROR(VLOOKUP(J37,[4]地图配置辅助表!$A$3:$AR$209,6,FALSE),0)</f>
        <v>2495</v>
      </c>
      <c r="L37" s="2">
        <f>IFERROR(VLOOKUP(J37,[4]地图配置辅助表!$A$3:$AR$209,42,FALSE),0)</f>
        <v>0</v>
      </c>
      <c r="M37" s="2">
        <f>IFERROR(VLOOKUP(J37,[4]地图配置辅助表!$A$3:$AR$209,5,FALSE)*$N$3,0)</f>
        <v>120</v>
      </c>
      <c r="N37" s="2">
        <f t="shared" si="1"/>
        <v>1170</v>
      </c>
      <c r="O37">
        <v>22</v>
      </c>
      <c r="P37" s="3">
        <f>SUM($N$7:N37)</f>
        <v>21301</v>
      </c>
      <c r="Q37" s="5">
        <f>VLOOKUP(P37,CHOOSE({1,2},$C$7:$C$106,$B$7:$B$106),2,TRUE)</f>
        <v>23</v>
      </c>
      <c r="R37" s="3">
        <f t="shared" si="0"/>
        <v>21267</v>
      </c>
      <c r="S37" s="82">
        <v>18</v>
      </c>
      <c r="T37" s="2" t="str">
        <f>IFERROR(VLOOKUP(G37,CHOOSE({1,2},[3]任务经验掉落配置表!$E$87:$E$122,[3]任务经验掉落配置表!$C$87:$C$122),2,FALSE),"")</f>
        <v/>
      </c>
      <c r="U37" s="2"/>
    </row>
    <row r="38" spans="1:21" x14ac:dyDescent="0.15">
      <c r="B38">
        <v>32</v>
      </c>
      <c r="C38">
        <f>'[2]1、经济推算'!$V33</f>
        <v>79488</v>
      </c>
      <c r="D38" s="88">
        <f>[3]任务运算表!$K34+200</f>
        <v>2075</v>
      </c>
      <c r="E38">
        <f>SUM($D$7:D38)+VLOOKUP(B38,CHOOSE({1,2},$Q$7:$Q$89,$P$7:$P$89),2,1)</f>
        <v>130306</v>
      </c>
      <c r="F38">
        <f>VLOOKUP(E38,CHOOSE({1,2},$C$7:$C$106,$B$7:$B$106),2,TRUE)</f>
        <v>35</v>
      </c>
      <c r="G38" s="1">
        <f>VLOOKUP(G37,CHOOSE({1,2},[3]任务经验掉落配置表!$E$4:$E$122,[3]任务经验掉落配置表!$C$4:$C$122),2,FALSE)</f>
        <v>1030</v>
      </c>
      <c r="H38" s="1" t="str">
        <f>VLOOKUP(G38,[3]任务经验掉落配置表!$C$4:$W$122,2,FALSE)</f>
        <v>突围</v>
      </c>
      <c r="I38" s="1">
        <f>VLOOKUP(G38,[3]任务经验掉落配置表!$C$4:$W$122,18,FALSE)</f>
        <v>1050</v>
      </c>
      <c r="J38" s="2">
        <f>VLOOKUP(G38,[3]任务经验掉落配置表!$C$3:$W$122,[3]任务经验掉落配置表!$P$2,FALSE)</f>
        <v>3005</v>
      </c>
      <c r="K38" s="6">
        <f>IFERROR(VLOOKUP(J38,[4]地图配置辅助表!$A$3:$AR$209,6,FALSE),0)</f>
        <v>3114</v>
      </c>
      <c r="L38" s="2">
        <f>IFERROR(VLOOKUP(J38,[4]地图配置辅助表!$A$3:$AR$209,42,FALSE),0)</f>
        <v>0</v>
      </c>
      <c r="M38" s="2">
        <f>IFERROR(VLOOKUP(J38,[4]地图配置辅助表!$A$3:$AR$209,5,FALSE)*$N$3,0)</f>
        <v>120</v>
      </c>
      <c r="N38" s="2">
        <f t="shared" si="1"/>
        <v>1170</v>
      </c>
      <c r="O38">
        <v>23</v>
      </c>
      <c r="P38" s="3">
        <f>SUM($N$7:N38)</f>
        <v>22471</v>
      </c>
      <c r="Q38" s="5">
        <f>VLOOKUP(P38,CHOOSE({1,2},$C$7:$C$106,$B$7:$B$106),2,TRUE)</f>
        <v>23</v>
      </c>
      <c r="R38" s="3">
        <f t="shared" si="0"/>
        <v>21267</v>
      </c>
      <c r="S38" s="82">
        <v>18</v>
      </c>
      <c r="T38" s="2" t="str">
        <f>IFERROR(VLOOKUP(G38,CHOOSE({1,2},[3]任务经验掉落配置表!$E$87:$E$122,[3]任务经验掉落配置表!$C$87:$C$122),2,FALSE),"")</f>
        <v/>
      </c>
      <c r="U38" s="2"/>
    </row>
    <row r="39" spans="1:21" x14ac:dyDescent="0.15">
      <c r="B39">
        <v>33</v>
      </c>
      <c r="C39">
        <f>'[2]1、经济推算'!$V34</f>
        <v>90519</v>
      </c>
      <c r="D39" s="88">
        <f>[3]任务运算表!$K35+200</f>
        <v>2075</v>
      </c>
      <c r="E39">
        <f>SUM($D$7:D39)+VLOOKUP(B39,CHOOSE({1,2},$Q$7:$Q$89,$P$7:$P$89),2,1)</f>
        <v>145081</v>
      </c>
      <c r="F39">
        <f>VLOOKUP(E39,CHOOSE({1,2},$C$7:$C$106,$B$7:$B$106),2,TRUE)</f>
        <v>36</v>
      </c>
      <c r="G39" s="1">
        <f>VLOOKUP(G38,CHOOSE({1,2},[3]任务经验掉落配置表!$E$4:$E$122,[3]任务经验掉落配置表!$C$4:$C$122),2,FALSE)</f>
        <v>1031</v>
      </c>
      <c r="H39" s="1" t="str">
        <f>VLOOKUP(G39,[3]任务经验掉落配置表!$C$4:$W$122,2,FALSE)</f>
        <v>营救准备</v>
      </c>
      <c r="I39" s="1">
        <f>VLOOKUP(G39,[3]任务经验掉落配置表!$C$4:$W$122,18,FALSE)</f>
        <v>1050</v>
      </c>
      <c r="J39" s="2" t="str">
        <f>VLOOKUP(G39,[3]任务经验掉落配置表!$C$3:$W$122,[3]任务经验掉落配置表!$P$2,FALSE)</f>
        <v/>
      </c>
      <c r="K39" s="6">
        <f>IFERROR(VLOOKUP(J39,[4]地图配置辅助表!$A$3:$AR$209,6,FALSE),0)</f>
        <v>0</v>
      </c>
      <c r="L39" s="2">
        <f>IFERROR(VLOOKUP(J39,[4]地图配置辅助表!$A$3:$AR$209,42,FALSE),0)</f>
        <v>0</v>
      </c>
      <c r="M39" s="2">
        <f>IFERROR(VLOOKUP(J39,[4]地图配置辅助表!$A$3:$AR$209,5,FALSE)*$N$3,0)</f>
        <v>0</v>
      </c>
      <c r="N39" s="2">
        <f t="shared" si="1"/>
        <v>1050</v>
      </c>
      <c r="O39">
        <v>24</v>
      </c>
      <c r="P39" s="3">
        <f>SUM($N$7:N39)</f>
        <v>23521</v>
      </c>
      <c r="Q39" s="5">
        <f>VLOOKUP(P39,CHOOSE({1,2},$C$7:$C$106,$B$7:$B$106),2,TRUE)</f>
        <v>23</v>
      </c>
      <c r="R39" s="3">
        <f t="shared" ref="R39:R70" si="2">VLOOKUP(Q39,$B$7:$C$106,2,FALSE)</f>
        <v>21267</v>
      </c>
      <c r="S39" s="82">
        <v>18</v>
      </c>
      <c r="T39" s="2" t="str">
        <f>IFERROR(VLOOKUP(G39,CHOOSE({1,2},[3]任务经验掉落配置表!$E$87:$E$122,[3]任务经验掉落配置表!$C$87:$C$122),2,FALSE),"")</f>
        <v/>
      </c>
      <c r="U39" s="2"/>
    </row>
    <row r="40" spans="1:21" x14ac:dyDescent="0.15">
      <c r="B40">
        <v>34</v>
      </c>
      <c r="C40">
        <f>'[2]1、经济推算'!$V35</f>
        <v>102770</v>
      </c>
      <c r="D40" s="88">
        <f>[3]任务运算表!$K36+200</f>
        <v>2075</v>
      </c>
      <c r="E40">
        <f>SUM($D$7:D40)+VLOOKUP(B40,CHOOSE({1,2},$Q$7:$Q$89,$P$7:$P$89),2,1)</f>
        <v>161956</v>
      </c>
      <c r="F40">
        <f>VLOOKUP(E40,CHOOSE({1,2},$C$7:$C$106,$B$7:$B$106),2,TRUE)</f>
        <v>37</v>
      </c>
      <c r="G40" s="1">
        <f>VLOOKUP(G39,CHOOSE({1,2},[3]任务经验掉落配置表!$E$4:$E$122,[3]任务经验掉落配置表!$C$4:$C$122),2,FALSE)</f>
        <v>1032</v>
      </c>
      <c r="H40" s="1" t="str">
        <f>VLOOKUP(G40,[3]任务经验掉落配置表!$C$4:$W$122,2,FALSE)</f>
        <v>生死相随</v>
      </c>
      <c r="I40" s="1">
        <f>VLOOKUP(G40,[3]任务经验掉落配置表!$C$4:$W$122,18,FALSE)</f>
        <v>1050</v>
      </c>
      <c r="J40" s="2">
        <f>VLOOKUP(G40,[3]任务经验掉落配置表!$C$3:$W$122,[3]任务经验掉落配置表!$P$2,FALSE)</f>
        <v>3007</v>
      </c>
      <c r="K40" s="6">
        <f>IFERROR(VLOOKUP(J40,[4]地图配置辅助表!$A$3:$AR$209,6,FALSE),0)</f>
        <v>3832</v>
      </c>
      <c r="L40" s="2">
        <f>IFERROR(VLOOKUP(J40,[4]地图配置辅助表!$A$3:$AR$209,42,FALSE),0)</f>
        <v>0</v>
      </c>
      <c r="M40" s="2">
        <f>IFERROR(VLOOKUP(J40,[4]地图配置辅助表!$A$3:$AR$209,5,FALSE)*$N$3,0)</f>
        <v>120</v>
      </c>
      <c r="N40" s="2">
        <f t="shared" si="1"/>
        <v>1170</v>
      </c>
      <c r="O40">
        <v>25</v>
      </c>
      <c r="P40" s="3">
        <f>SUM($N$7:N40)</f>
        <v>24691</v>
      </c>
      <c r="Q40" s="5">
        <f>VLOOKUP(P40,CHOOSE({1,2},$C$7:$C$106,$B$7:$B$106),2,TRUE)</f>
        <v>23</v>
      </c>
      <c r="R40" s="3">
        <f t="shared" si="2"/>
        <v>21267</v>
      </c>
      <c r="S40" s="82">
        <v>19</v>
      </c>
      <c r="T40" s="2" t="str">
        <f>IFERROR(VLOOKUP(G40,CHOOSE({1,2},[3]任务经验掉落配置表!$E$87:$E$122,[3]任务经验掉落配置表!$C$87:$C$122),2,FALSE),"")</f>
        <v/>
      </c>
      <c r="U40" s="2"/>
    </row>
    <row r="41" spans="1:21" x14ac:dyDescent="0.15">
      <c r="B41">
        <v>35</v>
      </c>
      <c r="C41">
        <f>'[2]1、经济推算'!$V36</f>
        <v>116338</v>
      </c>
      <c r="D41" s="88">
        <f>[3]任务运算表!$K37+200</f>
        <v>2075</v>
      </c>
      <c r="E41">
        <f>SUM($D$7:D41)+VLOOKUP(B41,CHOOSE({1,2},$Q$7:$Q$89,$P$7:$P$89),2,1)</f>
        <v>175531</v>
      </c>
      <c r="F41">
        <f>VLOOKUP(E41,CHOOSE({1,2},$C$7:$C$106,$B$7:$B$106),2,TRUE)</f>
        <v>38</v>
      </c>
      <c r="G41" s="1">
        <f>VLOOKUP(G40,CHOOSE({1,2},[3]任务经验掉落配置表!$E$4:$E$122,[3]任务经验掉落配置表!$C$4:$C$122),2,FALSE)</f>
        <v>1033</v>
      </c>
      <c r="H41" s="1" t="str">
        <f>VLOOKUP(G41,[3]任务经验掉落配置表!$C$4:$W$122,2,FALSE)</f>
        <v>双虎覆灭</v>
      </c>
      <c r="I41" s="1">
        <f>VLOOKUP(G41,[3]任务经验掉落配置表!$C$4:$W$122,18,FALSE)</f>
        <v>1050</v>
      </c>
      <c r="J41" s="2">
        <f>VLOOKUP(G41,[3]任务经验掉落配置表!$C$3:$W$122,[3]任务经验掉落配置表!$P$2,FALSE)</f>
        <v>3009</v>
      </c>
      <c r="K41" s="6">
        <f>IFERROR(VLOOKUP(J41,[4]地图配置辅助表!$A$3:$AR$209,6,FALSE),0)</f>
        <v>5313</v>
      </c>
      <c r="L41" s="2">
        <f>IFERROR(VLOOKUP(J41,[4]地图配置辅助表!$A$3:$AR$209,42,FALSE),0)</f>
        <v>0</v>
      </c>
      <c r="M41" s="2">
        <f>IFERROR(VLOOKUP(J41,[4]地图配置辅助表!$A$3:$AR$209,5,FALSE)*$N$3,0)</f>
        <v>120</v>
      </c>
      <c r="N41" s="2">
        <f t="shared" si="1"/>
        <v>1170</v>
      </c>
      <c r="O41">
        <v>26</v>
      </c>
      <c r="P41" s="3">
        <f>SUM($N$7:N41)</f>
        <v>25861</v>
      </c>
      <c r="Q41" s="5">
        <f>VLOOKUP(P41,CHOOSE({1,2},$C$7:$C$106,$B$7:$B$106),2,TRUE)</f>
        <v>24</v>
      </c>
      <c r="R41" s="3">
        <f t="shared" si="2"/>
        <v>24963</v>
      </c>
      <c r="S41" s="82">
        <v>19</v>
      </c>
      <c r="T41" s="2" t="str">
        <f>IFERROR(VLOOKUP(G41,CHOOSE({1,2},[3]任务经验掉落配置表!$E$87:$E$122,[3]任务经验掉落配置表!$C$87:$C$122),2,FALSE),"")</f>
        <v/>
      </c>
      <c r="U41" s="2"/>
    </row>
    <row r="42" spans="1:21" x14ac:dyDescent="0.15">
      <c r="B42">
        <v>36</v>
      </c>
      <c r="C42">
        <f>'[2]1、经济推算'!$V37</f>
        <v>131327</v>
      </c>
      <c r="D42" s="88">
        <f>[3]任务运算表!$K38+200</f>
        <v>2075</v>
      </c>
      <c r="E42">
        <f>SUM($D$7:D42)+VLOOKUP(B42,CHOOSE({1,2},$Q$7:$Q$89,$P$7:$P$89),2,1)</f>
        <v>196906</v>
      </c>
      <c r="F42">
        <f>VLOOKUP(E42,CHOOSE({1,2},$C$7:$C$106,$B$7:$B$106),2,TRUE)</f>
        <v>39</v>
      </c>
      <c r="G42" s="1">
        <f>VLOOKUP(G41,CHOOSE({1,2},[3]任务经验掉落配置表!$E$4:$E$122,[3]任务经验掉落配置表!$C$4:$C$122),2,FALSE)</f>
        <v>1034</v>
      </c>
      <c r="H42" s="1" t="str">
        <f>VLOOKUP(G42,[3]任务经验掉落配置表!$C$4:$W$122,2,FALSE)</f>
        <v>探望浩南</v>
      </c>
      <c r="I42" s="1">
        <f>VLOOKUP(G42,[3]任务经验掉落配置表!$C$4:$W$122,18,FALSE)</f>
        <v>1050</v>
      </c>
      <c r="J42" s="2" t="str">
        <f>VLOOKUP(G42,[3]任务经验掉落配置表!$C$3:$W$122,[3]任务经验掉落配置表!$P$2,FALSE)</f>
        <v/>
      </c>
      <c r="K42" s="6">
        <f>IFERROR(VLOOKUP(J42,[4]地图配置辅助表!$A$3:$AR$209,6,FALSE),0)</f>
        <v>0</v>
      </c>
      <c r="L42" s="2">
        <f>IFERROR(VLOOKUP(J42,[4]地图配置辅助表!$A$3:$AR$209,42,FALSE),0)</f>
        <v>0</v>
      </c>
      <c r="M42" s="2">
        <f>IFERROR(VLOOKUP(J42,[4]地图配置辅助表!$A$3:$AR$209,5,FALSE)*$N$3,0)</f>
        <v>0</v>
      </c>
      <c r="N42" s="2">
        <f t="shared" si="1"/>
        <v>1050</v>
      </c>
      <c r="O42">
        <v>27</v>
      </c>
      <c r="P42" s="3">
        <f>SUM($N$7:N42)</f>
        <v>26911</v>
      </c>
      <c r="Q42" s="5">
        <f>VLOOKUP(P42,CHOOSE({1,2},$C$7:$C$106,$B$7:$B$106),2,TRUE)</f>
        <v>24</v>
      </c>
      <c r="R42" s="3">
        <f t="shared" si="2"/>
        <v>24963</v>
      </c>
      <c r="S42" s="82">
        <v>19</v>
      </c>
      <c r="T42" s="2" t="str">
        <f>IFERROR(VLOOKUP(G42,CHOOSE({1,2},[3]任务经验掉落配置表!$E$87:$E$122,[3]任务经验掉落配置表!$C$87:$C$122),2,FALSE),"")</f>
        <v/>
      </c>
      <c r="U42" s="2"/>
    </row>
    <row r="43" spans="1:21" x14ac:dyDescent="0.15">
      <c r="B43">
        <v>37</v>
      </c>
      <c r="C43">
        <f>'[2]1、经济推算'!$V38</f>
        <v>147844</v>
      </c>
      <c r="D43" s="112">
        <f>[3]任务运算表!$K39+200</f>
        <v>2075</v>
      </c>
      <c r="E43">
        <f>SUM($D$7:D43)+VLOOKUP(B43,CHOOSE({1,2},$Q$7:$Q$89,$P$7:$P$89),2,1)</f>
        <v>213481</v>
      </c>
      <c r="F43">
        <f>VLOOKUP(E43,CHOOSE({1,2},$C$7:$C$106,$B$7:$B$106),2,TRUE)</f>
        <v>40</v>
      </c>
      <c r="G43" s="1">
        <f>VLOOKUP(G42,CHOOSE({1,2},[3]任务经验掉落配置表!$E$4:$E$122,[3]任务经验掉落配置表!$C$4:$C$122),2,FALSE)</f>
        <v>1035</v>
      </c>
      <c r="H43" s="1" t="str">
        <f>VLOOKUP(G43,[3]任务经验掉落配置表!$C$4:$W$122,2,FALSE)</f>
        <v>龙头更替</v>
      </c>
      <c r="I43" s="1">
        <f>VLOOKUP(G43,[3]任务经验掉落配置表!$C$4:$W$122,18,FALSE)</f>
        <v>1050</v>
      </c>
      <c r="J43" s="2" t="str">
        <f>VLOOKUP(G43,[3]任务经验掉落配置表!$C$3:$W$122,[3]任务经验掉落配置表!$P$2,FALSE)</f>
        <v/>
      </c>
      <c r="K43" s="6">
        <f>IFERROR(VLOOKUP(J43,[4]地图配置辅助表!$A$3:$AR$209,6,FALSE),0)</f>
        <v>0</v>
      </c>
      <c r="L43" s="2">
        <f>IFERROR(VLOOKUP(J43,[4]地图配置辅助表!$A$3:$AR$209,42,FALSE),0)</f>
        <v>0</v>
      </c>
      <c r="M43" s="2">
        <f>IFERROR(VLOOKUP(J43,[4]地图配置辅助表!$A$3:$AR$209,5,FALSE)*$N$3,0)</f>
        <v>0</v>
      </c>
      <c r="N43" s="2">
        <f t="shared" si="1"/>
        <v>1050</v>
      </c>
      <c r="P43" s="3">
        <f>SUM($N$7:N43)</f>
        <v>27961</v>
      </c>
      <c r="Q43" s="5">
        <f>VLOOKUP(P43,CHOOSE({1,2},$C$7:$C$106,$B$7:$B$106),2,TRUE)</f>
        <v>24</v>
      </c>
      <c r="R43" s="3">
        <f t="shared" si="2"/>
        <v>24963</v>
      </c>
      <c r="S43" s="82">
        <v>20</v>
      </c>
      <c r="T43" s="2" t="str">
        <f>IFERROR(VLOOKUP(G43,CHOOSE({1,2},[3]任务经验掉落配置表!$E$87:$E$122,[3]任务经验掉落配置表!$C$87:$C$122),2,FALSE),"")</f>
        <v/>
      </c>
      <c r="U43" s="2"/>
    </row>
    <row r="44" spans="1:21" x14ac:dyDescent="0.15">
      <c r="B44">
        <v>38</v>
      </c>
      <c r="C44">
        <f>'[2]1、经济推算'!$V39</f>
        <v>166003</v>
      </c>
      <c r="D44" s="112">
        <f>[3]任务运算表!$K40+200</f>
        <v>2075</v>
      </c>
      <c r="E44">
        <f>SUM($D$7:D44)+VLOOKUP(B44,CHOOSE({1,2},$Q$7:$Q$89,$P$7:$P$89),2,1)</f>
        <v>239956</v>
      </c>
      <c r="F44">
        <f>VLOOKUP(E44,CHOOSE({1,2},$C$7:$C$106,$B$7:$B$106),2,TRUE)</f>
        <v>41</v>
      </c>
      <c r="G44" s="1">
        <f>VLOOKUP(G43,CHOOSE({1,2},[3]任务经验掉落配置表!$E$4:$E$122,[3]任务经验掉落配置表!$C$4:$C$122),2,FALSE)</f>
        <v>1036</v>
      </c>
      <c r="H44" s="1" t="str">
        <f>VLOOKUP(G44,[3]任务经验掉落配置表!$C$4:$W$122,2,FALSE)</f>
        <v>趁虚而入</v>
      </c>
      <c r="I44" s="1">
        <f>VLOOKUP(G44,[3]任务经验掉落配置表!$C$4:$W$122,18,FALSE)</f>
        <v>1050</v>
      </c>
      <c r="J44" s="2">
        <f>VLOOKUP(G44,[3]任务经验掉落配置表!$C$3:$W$122,[3]任务经验掉落配置表!$P$2,FALSE)</f>
        <v>4001</v>
      </c>
      <c r="K44" s="6">
        <f>IFERROR(VLOOKUP(J44,[4]地图配置辅助表!$A$3:$AR$209,6,FALSE),0)</f>
        <v>5141</v>
      </c>
      <c r="L44" s="2">
        <f>IFERROR(VLOOKUP(J44,[4]地图配置辅助表!$A$3:$AR$209,42,FALSE),0)</f>
        <v>0</v>
      </c>
      <c r="M44" s="2">
        <f>IFERROR(VLOOKUP(J44,[4]地图配置辅助表!$A$3:$AR$209,5,FALSE)*$N$3,0)</f>
        <v>160</v>
      </c>
      <c r="N44" s="2">
        <f t="shared" si="1"/>
        <v>1210</v>
      </c>
      <c r="O44">
        <v>29</v>
      </c>
      <c r="P44" s="3">
        <f>SUM($N$7:N44)</f>
        <v>29171</v>
      </c>
      <c r="Q44" s="5">
        <f>VLOOKUP(P44,CHOOSE({1,2},$C$7:$C$106,$B$7:$B$106),2,TRUE)</f>
        <v>24</v>
      </c>
      <c r="R44" s="3">
        <f t="shared" si="2"/>
        <v>24963</v>
      </c>
      <c r="S44" s="82">
        <v>20</v>
      </c>
      <c r="T44" s="2" t="str">
        <f>IFERROR(VLOOKUP(G44,CHOOSE({1,2},[3]任务经验掉落配置表!$E$87:$E$122,[3]任务经验掉落配置表!$C$87:$C$122),2,FALSE),"")</f>
        <v/>
      </c>
      <c r="U44" s="2"/>
    </row>
    <row r="45" spans="1:21" x14ac:dyDescent="0.15">
      <c r="B45">
        <v>39</v>
      </c>
      <c r="C45">
        <f>'[2]1、经济推算'!$V40</f>
        <v>185921</v>
      </c>
      <c r="D45" s="112">
        <f>[3]任务运算表!$K41+200</f>
        <v>2075</v>
      </c>
      <c r="E45">
        <f>SUM($D$7:D45)+VLOOKUP(B45,CHOOSE({1,2},$Q$7:$Q$89,$P$7:$P$89),2,1)</f>
        <v>242031</v>
      </c>
      <c r="F45">
        <f>VLOOKUP(E45,CHOOSE({1,2},$C$7:$C$106,$B$7:$B$106),2,TRUE)</f>
        <v>41</v>
      </c>
      <c r="G45" s="1">
        <f>VLOOKUP(G44,CHOOSE({1,2},[3]任务经验掉落配置表!$E$4:$E$122,[3]任务经验掉落配置表!$C$4:$C$122),2,FALSE)</f>
        <v>1037</v>
      </c>
      <c r="H45" s="1" t="str">
        <f>VLOOKUP(G45,[3]任务经验掉落配置表!$C$4:$W$122,2,FALSE)</f>
        <v>屯门之位</v>
      </c>
      <c r="I45" s="1">
        <f>VLOOKUP(G45,[3]任务经验掉落配置表!$C$4:$W$122,18,FALSE)</f>
        <v>1050</v>
      </c>
      <c r="J45" s="2" t="str">
        <f>VLOOKUP(G45,[3]任务经验掉落配置表!$C$3:$W$122,[3]任务经验掉落配置表!$P$2,FALSE)</f>
        <v/>
      </c>
      <c r="K45" s="6">
        <f>IFERROR(VLOOKUP(J45,[4]地图配置辅助表!$A$3:$AR$209,6,FALSE),0)</f>
        <v>0</v>
      </c>
      <c r="L45" s="2">
        <f>IFERROR(VLOOKUP(J45,[4]地图配置辅助表!$A$3:$AR$209,42,FALSE),0)</f>
        <v>0</v>
      </c>
      <c r="M45" s="2">
        <f>IFERROR(VLOOKUP(J45,[4]地图配置辅助表!$A$3:$AR$209,5,FALSE)*$N$3,0)</f>
        <v>0</v>
      </c>
      <c r="N45" s="2">
        <f t="shared" si="1"/>
        <v>1050</v>
      </c>
      <c r="P45" s="3">
        <f>SUM($N$7:N45)</f>
        <v>30221</v>
      </c>
      <c r="Q45" s="5">
        <f>VLOOKUP(P45,CHOOSE({1,2},$C$7:$C$106,$B$7:$B$106),2,TRUE)</f>
        <v>25</v>
      </c>
      <c r="R45" s="3">
        <f t="shared" si="2"/>
        <v>29201</v>
      </c>
      <c r="S45" s="82">
        <v>20</v>
      </c>
      <c r="T45" s="2" t="str">
        <f>IFERROR(VLOOKUP(G45,CHOOSE({1,2},[3]任务经验掉落配置表!$E$87:$E$122,[3]任务经验掉落配置表!$C$87:$C$122),2,FALSE),"")</f>
        <v/>
      </c>
      <c r="U45" s="2"/>
    </row>
    <row r="46" spans="1:21" x14ac:dyDescent="0.15">
      <c r="B46">
        <v>40</v>
      </c>
      <c r="C46">
        <f>'[2]1、经济推算'!$V41</f>
        <v>207722</v>
      </c>
      <c r="D46" s="112">
        <f>[3]任务运算表!$K42+200</f>
        <v>2150</v>
      </c>
      <c r="E46">
        <f>SUM($D$7:D46)+VLOOKUP(B46,CHOOSE({1,2},$Q$7:$Q$89,$P$7:$P$89),2,1)</f>
        <v>244181</v>
      </c>
      <c r="F46">
        <f>VLOOKUP(E46,CHOOSE({1,2},$C$7:$C$106,$B$7:$B$106),2,TRUE)</f>
        <v>41</v>
      </c>
      <c r="G46" s="1">
        <f>VLOOKUP(G45,CHOOSE({1,2},[3]任务经验掉落配置表!$E$4:$E$122,[3]任务经验掉落配置表!$C$4:$C$122),2,FALSE)</f>
        <v>1038</v>
      </c>
      <c r="H46" s="1" t="str">
        <f>VLOOKUP(G46,[3]任务经验掉落配置表!$C$4:$W$122,2,FALSE)</f>
        <v>竞争</v>
      </c>
      <c r="I46" s="1">
        <f>VLOOKUP(G46,[3]任务经验掉落配置表!$C$4:$W$122,18,FALSE)</f>
        <v>1050</v>
      </c>
      <c r="J46" s="2">
        <f>VLOOKUP(G46,[3]任务经验掉落配置表!$C$3:$W$122,[3]任务经验掉落配置表!$P$2,FALSE)</f>
        <v>4002</v>
      </c>
      <c r="K46" s="6">
        <f>IFERROR(VLOOKUP(J46,[4]地图配置辅助表!$A$3:$AR$209,6,FALSE),0)</f>
        <v>5685</v>
      </c>
      <c r="L46" s="2">
        <f>IFERROR(VLOOKUP(J46,[4]地图配置辅助表!$A$3:$AR$209,42,FALSE),0)</f>
        <v>0</v>
      </c>
      <c r="M46" s="2">
        <f>IFERROR(VLOOKUP(J46,[4]地图配置辅助表!$A$3:$AR$209,5,FALSE)*$N$3,0)</f>
        <v>160</v>
      </c>
      <c r="N46" s="2">
        <f t="shared" si="1"/>
        <v>1210</v>
      </c>
      <c r="P46" s="3">
        <f>SUM($N$7:N46)</f>
        <v>31431</v>
      </c>
      <c r="Q46" s="5">
        <f>VLOOKUP(P46,CHOOSE({1,2},$C$7:$C$106,$B$7:$B$106),2,TRUE)</f>
        <v>25</v>
      </c>
      <c r="R46" s="3">
        <f t="shared" si="2"/>
        <v>29201</v>
      </c>
      <c r="S46" s="82">
        <v>21</v>
      </c>
      <c r="T46" s="2" t="str">
        <f>IFERROR(VLOOKUP(G46,CHOOSE({1,2},[3]任务经验掉落配置表!$E$87:$E$122,[3]任务经验掉落配置表!$C$87:$C$122),2,FALSE),"")</f>
        <v/>
      </c>
      <c r="U46" s="2"/>
    </row>
    <row r="47" spans="1:21" x14ac:dyDescent="0.15">
      <c r="B47">
        <v>41</v>
      </c>
      <c r="C47">
        <f>'[2]1、经济推算'!$V42</f>
        <v>231535</v>
      </c>
      <c r="D47" s="112">
        <f>[3]任务运算表!$K43+200</f>
        <v>2150</v>
      </c>
      <c r="E47">
        <f>SUM($D$7:D47)+VLOOKUP(B47,CHOOSE({1,2},$Q$7:$Q$89,$P$7:$P$89),2,1)</f>
        <v>246331</v>
      </c>
      <c r="F47">
        <f>VLOOKUP(E47,CHOOSE({1,2},$C$7:$C$106,$B$7:$B$106),2,TRUE)</f>
        <v>41</v>
      </c>
      <c r="G47" s="1">
        <f>VLOOKUP(G46,CHOOSE({1,2},[3]任务经验掉落配置表!$E$4:$E$122,[3]任务经验掉落配置表!$C$4:$C$122),2,FALSE)</f>
        <v>1039</v>
      </c>
      <c r="H47" s="1" t="str">
        <f>VLOOKUP(G47,[3]任务经验掉落配置表!$C$4:$W$122,2,FALSE)</f>
        <v>协助山鸡</v>
      </c>
      <c r="I47" s="1">
        <f>VLOOKUP(G47,[3]任务经验掉落配置表!$C$4:$W$122,18,FALSE)</f>
        <v>1100</v>
      </c>
      <c r="J47" s="2" t="str">
        <f>VLOOKUP(G47,[3]任务经验掉落配置表!$C$3:$W$122,[3]任务经验掉落配置表!$P$2,FALSE)</f>
        <v/>
      </c>
      <c r="K47" s="6">
        <f>IFERROR(VLOOKUP(J47,[4]地图配置辅助表!$A$3:$AR$209,6,FALSE),0)</f>
        <v>0</v>
      </c>
      <c r="L47" s="2">
        <f>IFERROR(VLOOKUP(J47,[4]地图配置辅助表!$A$3:$AR$209,42,FALSE),0)</f>
        <v>0</v>
      </c>
      <c r="M47" s="2">
        <f>IFERROR(VLOOKUP(J47,[4]地图配置辅助表!$A$3:$AR$209,5,FALSE)*$N$3,0)</f>
        <v>0</v>
      </c>
      <c r="N47" s="2">
        <f t="shared" si="1"/>
        <v>1100</v>
      </c>
      <c r="P47" s="3">
        <f>SUM($N$7:N47)</f>
        <v>32531</v>
      </c>
      <c r="Q47" s="5">
        <f>VLOOKUP(P47,CHOOSE({1,2},$C$7:$C$106,$B$7:$B$106),2,TRUE)</f>
        <v>25</v>
      </c>
      <c r="R47" s="3">
        <f t="shared" si="2"/>
        <v>29201</v>
      </c>
      <c r="S47" s="82">
        <v>21</v>
      </c>
      <c r="T47" s="2" t="str">
        <f>IFERROR(VLOOKUP(G47,CHOOSE({1,2},[3]任务经验掉落配置表!$E$87:$E$122,[3]任务经验掉落配置表!$C$87:$C$122),2,FALSE),"")</f>
        <v/>
      </c>
      <c r="U47" s="2"/>
    </row>
    <row r="48" spans="1:21" x14ac:dyDescent="0.15">
      <c r="B48">
        <v>42</v>
      </c>
      <c r="C48">
        <f>'[2]1、经济推算'!$V43</f>
        <v>257495</v>
      </c>
      <c r="D48" s="112">
        <f>[3]任务运算表!$K44+200</f>
        <v>2150</v>
      </c>
      <c r="E48">
        <f>SUM($D$7:D48)+VLOOKUP(B48,CHOOSE({1,2},$Q$7:$Q$89,$P$7:$P$89),2,1)</f>
        <v>248481</v>
      </c>
      <c r="F48">
        <f>VLOOKUP(E48,CHOOSE({1,2},$C$7:$C$106,$B$7:$B$106),2,TRUE)</f>
        <v>41</v>
      </c>
      <c r="G48" s="1">
        <f>VLOOKUP(G47,CHOOSE({1,2},[3]任务经验掉落配置表!$E$4:$E$122,[3]任务经验掉落配置表!$C$4:$C$122),2,FALSE)</f>
        <v>1040</v>
      </c>
      <c r="H48" s="1" t="str">
        <f>VLOOKUP(G48,[3]任务经验掉落配置表!$C$4:$W$122,2,FALSE)</f>
        <v>街头激斗</v>
      </c>
      <c r="I48" s="1">
        <f>VLOOKUP(G48,[3]任务经验掉落配置表!$C$4:$W$122,18,FALSE)</f>
        <v>1100</v>
      </c>
      <c r="J48" s="2">
        <f>VLOOKUP(G48,[3]任务经验掉落配置表!$C$3:$W$122,[3]任务经验掉落配置表!$P$2,FALSE)</f>
        <v>4003</v>
      </c>
      <c r="K48" s="6">
        <f>IFERROR(VLOOKUP(J48,[4]地图配置辅助表!$A$3:$AR$209,6,FALSE),0)</f>
        <v>6329</v>
      </c>
      <c r="L48" s="2">
        <f>IFERROR(VLOOKUP(J48,[4]地图配置辅助表!$A$3:$AR$209,42,FALSE),0)</f>
        <v>0</v>
      </c>
      <c r="M48" s="2">
        <f>IFERROR(VLOOKUP(J48,[4]地图配置辅助表!$A$3:$AR$209,5,FALSE)*$N$3,0)</f>
        <v>160</v>
      </c>
      <c r="N48" s="2">
        <f t="shared" si="1"/>
        <v>1260</v>
      </c>
      <c r="P48" s="3">
        <f>SUM($N$7:N48)</f>
        <v>33791</v>
      </c>
      <c r="Q48" s="5">
        <f>VLOOKUP(P48,CHOOSE({1,2},$C$7:$C$106,$B$7:$B$106),2,TRUE)</f>
        <v>25</v>
      </c>
      <c r="R48" s="3">
        <f t="shared" si="2"/>
        <v>29201</v>
      </c>
      <c r="S48" s="82">
        <v>22</v>
      </c>
      <c r="T48" s="2" t="str">
        <f>IFERROR(VLOOKUP(G48,CHOOSE({1,2},[3]任务经验掉落配置表!$E$87:$E$122,[3]任务经验掉落配置表!$C$87:$C$122),2,FALSE),"")</f>
        <v/>
      </c>
      <c r="U48" s="2"/>
    </row>
    <row r="49" spans="2:21" x14ac:dyDescent="0.15">
      <c r="B49">
        <v>43</v>
      </c>
      <c r="C49">
        <f>'[2]1、经济推算'!$V44</f>
        <v>285742</v>
      </c>
      <c r="D49" s="112">
        <f>[3]任务运算表!$K45+200</f>
        <v>2150</v>
      </c>
      <c r="E49">
        <f>SUM($D$7:D49)+VLOOKUP(B49,CHOOSE({1,2},$Q$7:$Q$89,$P$7:$P$89),2,1)</f>
        <v>250631</v>
      </c>
      <c r="F49">
        <f>VLOOKUP(E49,CHOOSE({1,2},$C$7:$C$106,$B$7:$B$106),2,TRUE)</f>
        <v>41</v>
      </c>
      <c r="G49" s="1">
        <f>VLOOKUP(G48,CHOOSE({1,2},[3]任务经验掉落配置表!$E$4:$E$122,[3]任务经验掉落配置表!$C$4:$C$122),2,FALSE)</f>
        <v>1041</v>
      </c>
      <c r="H49" s="1" t="str">
        <f>VLOOKUP(G49,[3]任务经验掉落配置表!$C$4:$W$122,2,FALSE)</f>
        <v>马失前蹄</v>
      </c>
      <c r="I49" s="1">
        <f>VLOOKUP(G49,[3]任务经验掉落配置表!$C$4:$W$122,18,FALSE)</f>
        <v>1100</v>
      </c>
      <c r="J49" s="2">
        <f>VLOOKUP(G49,[3]任务经验掉落配置表!$C$3:$W$122,[3]任务经验掉落配置表!$P$2,FALSE)</f>
        <v>4005</v>
      </c>
      <c r="K49" s="6">
        <f>IFERROR(VLOOKUP(J49,[4]地图配置辅助表!$A$3:$AR$209,6,FALSE),0)</f>
        <v>7734</v>
      </c>
      <c r="L49" s="2">
        <f>IFERROR(VLOOKUP(J49,[4]地图配置辅助表!$A$3:$AR$209,42,FALSE),0)</f>
        <v>0</v>
      </c>
      <c r="M49" s="2">
        <f>IFERROR(VLOOKUP(J49,[4]地图配置辅助表!$A$3:$AR$209,5,FALSE)*$N$3,0)</f>
        <v>160</v>
      </c>
      <c r="N49" s="2">
        <f t="shared" si="1"/>
        <v>1260</v>
      </c>
      <c r="P49" s="3">
        <f>SUM($N$7:N49)</f>
        <v>35051</v>
      </c>
      <c r="Q49" s="5">
        <f>VLOOKUP(P49,CHOOSE({1,2},$C$7:$C$106,$B$7:$B$106),2,TRUE)</f>
        <v>26</v>
      </c>
      <c r="R49" s="3">
        <f t="shared" si="2"/>
        <v>34040</v>
      </c>
      <c r="S49" s="82">
        <v>23</v>
      </c>
      <c r="T49" s="2" t="str">
        <f>IFERROR(VLOOKUP(G49,CHOOSE({1,2},[3]任务经验掉落配置表!$E$87:$E$122,[3]任务经验掉落配置表!$C$87:$C$122),2,FALSE),"")</f>
        <v/>
      </c>
      <c r="U49" s="2"/>
    </row>
    <row r="50" spans="2:21" x14ac:dyDescent="0.15">
      <c r="B50">
        <v>44</v>
      </c>
      <c r="C50">
        <f>'[2]1、经济推算'!$V45</f>
        <v>316423</v>
      </c>
      <c r="D50" s="112">
        <f>[3]任务运算表!$K46+200</f>
        <v>2225</v>
      </c>
      <c r="E50">
        <f>SUM($D$7:D50)+VLOOKUP(B50,CHOOSE({1,2},$Q$7:$Q$89,$P$7:$P$89),2,1)</f>
        <v>252856</v>
      </c>
      <c r="F50">
        <f>VLOOKUP(E50,CHOOSE({1,2},$C$7:$C$106,$B$7:$B$106),2,TRUE)</f>
        <v>41</v>
      </c>
      <c r="G50" s="1">
        <f>VLOOKUP(G49,CHOOSE({1,2},[3]任务经验掉落配置表!$E$4:$E$122,[3]任务经验掉落配置表!$C$4:$C$122),2,FALSE)</f>
        <v>1042</v>
      </c>
      <c r="H50" s="1" t="str">
        <f>VLOOKUP(G50,[3]任务经验掉落配置表!$C$4:$W$122,2,FALSE)</f>
        <v>营救大天二</v>
      </c>
      <c r="I50" s="1">
        <f>VLOOKUP(G50,[3]任务经验掉落配置表!$C$4:$W$122,18,FALSE)</f>
        <v>1100</v>
      </c>
      <c r="J50" s="2" t="str">
        <f>VLOOKUP(G50,[3]任务经验掉落配置表!$C$3:$W$122,[3]任务经验掉落配置表!$P$2,FALSE)</f>
        <v/>
      </c>
      <c r="K50" s="6">
        <f>IFERROR(VLOOKUP(J50,[4]地图配置辅助表!$A$3:$AR$209,6,FALSE),0)</f>
        <v>0</v>
      </c>
      <c r="L50" s="2">
        <f>IFERROR(VLOOKUP(J50,[4]地图配置辅助表!$A$3:$AR$209,42,FALSE),0)</f>
        <v>0</v>
      </c>
      <c r="M50" s="2">
        <f>IFERROR(VLOOKUP(J50,[4]地图配置辅助表!$A$3:$AR$209,5,FALSE)*$N$3,0)</f>
        <v>0</v>
      </c>
      <c r="N50" s="2">
        <f t="shared" si="1"/>
        <v>1100</v>
      </c>
      <c r="P50" s="3">
        <f>SUM($N$7:N50)</f>
        <v>36151</v>
      </c>
      <c r="Q50" s="5">
        <f>VLOOKUP(P50,CHOOSE({1,2},$C$7:$C$106,$B$7:$B$106),2,TRUE)</f>
        <v>26</v>
      </c>
      <c r="R50" s="3">
        <f t="shared" si="2"/>
        <v>34040</v>
      </c>
      <c r="S50" s="82">
        <v>23</v>
      </c>
      <c r="T50" s="2" t="str">
        <f>IFERROR(VLOOKUP(G50,CHOOSE({1,2},[3]任务经验掉落配置表!$E$87:$E$122,[3]任务经验掉落配置表!$C$87:$C$122),2,FALSE),"")</f>
        <v/>
      </c>
      <c r="U50" s="2"/>
    </row>
    <row r="51" spans="2:21" x14ac:dyDescent="0.15">
      <c r="B51">
        <v>45</v>
      </c>
      <c r="C51">
        <f>'[2]1、经济推算'!$V46</f>
        <v>349690</v>
      </c>
      <c r="D51" s="112">
        <f>[3]任务运算表!$K47+200</f>
        <v>2300</v>
      </c>
      <c r="E51">
        <f>SUM($D$7:D51)+VLOOKUP(B51,CHOOSE({1,2},$Q$7:$Q$89,$P$7:$P$89),2,1)</f>
        <v>255156</v>
      </c>
      <c r="F51">
        <f>VLOOKUP(E51,CHOOSE({1,2},$C$7:$C$106,$B$7:$B$106),2,TRUE)</f>
        <v>41</v>
      </c>
      <c r="G51" s="1">
        <f>VLOOKUP(G50,CHOOSE({1,2},[3]任务经验掉落配置表!$E$4:$E$122,[3]任务经验掉落配置表!$C$4:$C$122),2,FALSE)</f>
        <v>1043</v>
      </c>
      <c r="H51" s="1" t="str">
        <f>VLOOKUP(G51,[3]任务经验掉落配置表!$C$4:$W$122,2,FALSE)</f>
        <v>痛失战友</v>
      </c>
      <c r="I51" s="1">
        <f>VLOOKUP(G51,[3]任务经验掉落配置表!$C$4:$W$122,18,FALSE)</f>
        <v>1150</v>
      </c>
      <c r="J51" s="2">
        <f>VLOOKUP(G51,[3]任务经验掉落配置表!$C$3:$W$122,[3]任务经验掉落配置表!$P$2,FALSE)</f>
        <v>4007</v>
      </c>
      <c r="K51" s="6">
        <f>IFERROR(VLOOKUP(J51,[4]地图配置辅助表!$A$3:$AR$209,6,FALSE),0)</f>
        <v>9364</v>
      </c>
      <c r="L51" s="2">
        <f>IFERROR(VLOOKUP(J51,[4]地图配置辅助表!$A$3:$AR$209,42,FALSE),0)</f>
        <v>0</v>
      </c>
      <c r="M51" s="2">
        <f>IFERROR(VLOOKUP(J51,[4]地图配置辅助表!$A$3:$AR$209,5,FALSE)*$N$3,0)</f>
        <v>160</v>
      </c>
      <c r="N51" s="2">
        <f t="shared" si="1"/>
        <v>1310</v>
      </c>
      <c r="P51" s="3">
        <f>SUM($N$7:N51)</f>
        <v>37461</v>
      </c>
      <c r="Q51" s="5">
        <f>VLOOKUP(P51,CHOOSE({1,2},$C$7:$C$106,$B$7:$B$106),2,TRUE)</f>
        <v>26</v>
      </c>
      <c r="R51" s="3">
        <f t="shared" si="2"/>
        <v>34040</v>
      </c>
      <c r="S51" s="82">
        <v>24</v>
      </c>
      <c r="T51" s="2" t="str">
        <f>IFERROR(VLOOKUP(G51,CHOOSE({1,2},[3]任务经验掉落配置表!$E$87:$E$122,[3]任务经验掉落配置表!$C$87:$C$122),2,FALSE),"")</f>
        <v/>
      </c>
      <c r="U51" s="2"/>
    </row>
    <row r="52" spans="2:21" x14ac:dyDescent="0.15">
      <c r="B52">
        <v>46</v>
      </c>
      <c r="C52">
        <f>'[2]1、经济推算'!$V47</f>
        <v>385701</v>
      </c>
      <c r="D52">
        <f>[3]任务运算表!$K48+200</f>
        <v>2375</v>
      </c>
      <c r="E52">
        <f>SUM($D$7:D52)+VLOOKUP(B52,CHOOSE({1,2},$Q$7:$Q$89,$P$7:$P$89),2,1)</f>
        <v>257531</v>
      </c>
      <c r="F52">
        <f>VLOOKUP(E52,CHOOSE({1,2},$C$7:$C$106,$B$7:$B$106),2,TRUE)</f>
        <v>42</v>
      </c>
      <c r="G52" s="1">
        <f>VLOOKUP(G51,CHOOSE({1,2},[3]任务经验掉落配置表!$E$4:$E$122,[3]任务经验掉落配置表!$C$4:$C$122),2,FALSE)</f>
        <v>1044</v>
      </c>
      <c r="H52" s="1" t="str">
        <f>VLOOKUP(G52,[3]任务经验掉落配置表!$C$4:$W$122,2,FALSE)</f>
        <v>一决雌雄</v>
      </c>
      <c r="I52" s="1">
        <f>VLOOKUP(G52,[3]任务经验掉落配置表!$C$4:$W$122,18,FALSE)</f>
        <v>1200</v>
      </c>
      <c r="J52" s="2">
        <f>VLOOKUP(G52,[3]任务经验掉落配置表!$C$3:$W$122,[3]任务经验掉落配置表!$P$2,FALSE)</f>
        <v>4009</v>
      </c>
      <c r="K52" s="6">
        <f>IFERROR(VLOOKUP(J52,[4]地图配置辅助表!$A$3:$AR$209,6,FALSE),0)</f>
        <v>12886</v>
      </c>
      <c r="L52" s="2">
        <f>IFERROR(VLOOKUP(J52,[4]地图配置辅助表!$A$3:$AR$209,42,FALSE),0)</f>
        <v>0</v>
      </c>
      <c r="M52" s="2">
        <f>IFERROR(VLOOKUP(J52,[4]地图配置辅助表!$A$3:$AR$209,5,FALSE)*$N$3,0)</f>
        <v>160</v>
      </c>
      <c r="N52" s="2">
        <f t="shared" si="1"/>
        <v>1360</v>
      </c>
      <c r="P52" s="3">
        <f>SUM($N$7:N52)</f>
        <v>38821</v>
      </c>
      <c r="Q52" s="5">
        <f>VLOOKUP(P52,CHOOSE({1,2},$C$7:$C$106,$B$7:$B$106),2,TRUE)</f>
        <v>26</v>
      </c>
      <c r="R52" s="3">
        <f t="shared" si="2"/>
        <v>34040</v>
      </c>
      <c r="S52" s="82">
        <v>25</v>
      </c>
      <c r="T52" s="2" t="str">
        <f>IFERROR(VLOOKUP(G52,CHOOSE({1,2},[3]任务经验掉落配置表!$E$87:$E$122,[3]任务经验掉落配置表!$C$87:$C$122),2,FALSE),"")</f>
        <v/>
      </c>
      <c r="U52" s="2"/>
    </row>
    <row r="53" spans="2:21" x14ac:dyDescent="0.15">
      <c r="B53">
        <v>47</v>
      </c>
      <c r="C53">
        <f>'[2]1、经济推算'!$V48</f>
        <v>424620</v>
      </c>
      <c r="D53">
        <f>[3]任务运算表!$K49+200</f>
        <v>2450</v>
      </c>
      <c r="E53">
        <f>SUM($D$7:D53)+VLOOKUP(B53,CHOOSE({1,2},$Q$7:$Q$89,$P$7:$P$89),2,1)</f>
        <v>259981</v>
      </c>
      <c r="F53">
        <f>VLOOKUP(E53,CHOOSE({1,2},$C$7:$C$106,$B$7:$B$106),2,TRUE)</f>
        <v>42</v>
      </c>
      <c r="G53" s="1">
        <f>VLOOKUP(G52,CHOOSE({1,2},[3]任务经验掉落配置表!$E$4:$E$122,[3]任务经验掉落配置表!$C$4:$C$122),2,FALSE)</f>
        <v>1045</v>
      </c>
      <c r="H53" s="1" t="str">
        <f>VLOOKUP(G53,[3]任务经验掉落配置表!$C$4:$W$122,2,FALSE)</f>
        <v>成长</v>
      </c>
      <c r="I53" s="1">
        <f>VLOOKUP(G53,[3]任务经验掉落配置表!$C$4:$W$122,18,FALSE)</f>
        <v>1250</v>
      </c>
      <c r="J53" s="2" t="str">
        <f>VLOOKUP(G53,[3]任务经验掉落配置表!$C$3:$W$122,[3]任务经验掉落配置表!$P$2,FALSE)</f>
        <v/>
      </c>
      <c r="K53" s="6">
        <f>IFERROR(VLOOKUP(J53,[4]地图配置辅助表!$A$3:$AR$209,6,FALSE),0)</f>
        <v>0</v>
      </c>
      <c r="L53" s="2">
        <f>IFERROR(VLOOKUP(J53,[4]地图配置辅助表!$A$3:$AR$209,42,FALSE),0)</f>
        <v>0</v>
      </c>
      <c r="M53" s="2">
        <f>IFERROR(VLOOKUP(J53,[4]地图配置辅助表!$A$3:$AR$209,5,FALSE)*$N$3,0)</f>
        <v>0</v>
      </c>
      <c r="N53" s="2">
        <f t="shared" si="1"/>
        <v>1250</v>
      </c>
      <c r="P53" s="3">
        <f>SUM($N$7:N53)</f>
        <v>40071</v>
      </c>
      <c r="Q53" s="5">
        <f>VLOOKUP(P53,CHOOSE({1,2},$C$7:$C$106,$B$7:$B$106),2,TRUE)</f>
        <v>27</v>
      </c>
      <c r="R53" s="3">
        <f t="shared" si="2"/>
        <v>39543</v>
      </c>
      <c r="S53" s="82">
        <v>26</v>
      </c>
      <c r="T53" s="2" t="str">
        <f>IFERROR(VLOOKUP(G53,CHOOSE({1,2},[3]任务经验掉落配置表!$E$87:$E$122,[3]任务经验掉落配置表!$C$87:$C$122),2,FALSE),"")</f>
        <v/>
      </c>
      <c r="U53" s="2"/>
    </row>
    <row r="54" spans="2:21" x14ac:dyDescent="0.15">
      <c r="B54">
        <v>48</v>
      </c>
      <c r="C54">
        <f>'[2]1、经济推算'!$V49</f>
        <v>466619</v>
      </c>
      <c r="D54">
        <f>[3]任务运算表!$K50+200</f>
        <v>2525</v>
      </c>
      <c r="E54">
        <f>SUM($D$7:D54)+VLOOKUP(B54,CHOOSE({1,2},$Q$7:$Q$89,$P$7:$P$89),2,1)</f>
        <v>262506</v>
      </c>
      <c r="F54">
        <f>VLOOKUP(E54,CHOOSE({1,2},$C$7:$C$106,$B$7:$B$106),2,TRUE)</f>
        <v>42</v>
      </c>
      <c r="G54" s="1">
        <f>VLOOKUP(G53,CHOOSE({1,2},[3]任务经验掉落配置表!$E$4:$E$122,[3]任务经验掉落配置表!$C$4:$C$122),2,FALSE)</f>
        <v>1046</v>
      </c>
      <c r="H54" s="1" t="str">
        <f>VLOOKUP(G54,[3]任务经验掉落配置表!$C$4:$W$122,2,FALSE)</f>
        <v>风起铜锣湾</v>
      </c>
      <c r="I54" s="1">
        <f>VLOOKUP(G54,[3]任务经验掉落配置表!$C$4:$W$122,18,FALSE)</f>
        <v>1300</v>
      </c>
      <c r="J54" s="2" t="str">
        <f>VLOOKUP(G54,[3]任务经验掉落配置表!$C$3:$W$122,[3]任务经验掉落配置表!$P$2,FALSE)</f>
        <v/>
      </c>
      <c r="K54" s="6">
        <f>IFERROR(VLOOKUP(J54,[4]地图配置辅助表!$A$3:$AR$209,6,FALSE),0)</f>
        <v>0</v>
      </c>
      <c r="L54" s="2">
        <f>IFERROR(VLOOKUP(J54,[4]地图配置辅助表!$A$3:$AR$209,42,FALSE),0)</f>
        <v>0</v>
      </c>
      <c r="M54" s="2">
        <f>IFERROR(VLOOKUP(J54,[4]地图配置辅助表!$A$3:$AR$209,5,FALSE)*$N$3,0)</f>
        <v>0</v>
      </c>
      <c r="N54" s="2">
        <f t="shared" si="1"/>
        <v>1300</v>
      </c>
      <c r="P54" s="3">
        <f>SUM($N$7:N54)</f>
        <v>41371</v>
      </c>
      <c r="Q54" s="5">
        <f>VLOOKUP(P54,CHOOSE({1,2},$C$7:$C$106,$B$7:$B$106),2,TRUE)</f>
        <v>27</v>
      </c>
      <c r="R54" s="3">
        <f t="shared" si="2"/>
        <v>39543</v>
      </c>
      <c r="S54" s="82">
        <v>27</v>
      </c>
      <c r="T54" s="2" t="str">
        <f>IFERROR(VLOOKUP(G54,CHOOSE({1,2},[3]任务经验掉落配置表!$E$87:$E$122,[3]任务经验掉落配置表!$C$87:$C$122),2,FALSE),"")</f>
        <v/>
      </c>
      <c r="U54" s="2"/>
    </row>
    <row r="55" spans="2:21" x14ac:dyDescent="0.15">
      <c r="B55">
        <v>49</v>
      </c>
      <c r="C55">
        <f>'[2]1、经济推算'!$V50</f>
        <v>511874</v>
      </c>
      <c r="D55">
        <f>[3]任务运算表!$K51+200</f>
        <v>2600</v>
      </c>
      <c r="E55">
        <f>SUM($D$7:D55)+VLOOKUP(B55,CHOOSE({1,2},$Q$7:$Q$89,$P$7:$P$89),2,1)</f>
        <v>265106</v>
      </c>
      <c r="F55">
        <f>VLOOKUP(E55,CHOOSE({1,2},$C$7:$C$106,$B$7:$B$106),2,TRUE)</f>
        <v>42</v>
      </c>
      <c r="G55" s="1">
        <f>VLOOKUP(G54,CHOOSE({1,2},[3]任务经验掉落配置表!$E$4:$E$122,[3]任务经验掉落配置表!$C$4:$C$122),2,FALSE)</f>
        <v>1047</v>
      </c>
      <c r="H55" s="1" t="str">
        <f>VLOOKUP(G55,[3]任务经验掉落配置表!$C$4:$W$122,2,FALSE)</f>
        <v>前哨战</v>
      </c>
      <c r="I55" s="1">
        <f>VLOOKUP(G55,[3]任务经验掉落配置表!$C$4:$W$122,18,FALSE)</f>
        <v>1350</v>
      </c>
      <c r="J55" s="2">
        <f>VLOOKUP(G55,[3]任务经验掉落配置表!$C$3:$W$122,[3]任务经验掉落配置表!$P$2,FALSE)</f>
        <v>5001</v>
      </c>
      <c r="K55" s="6">
        <f>IFERROR(VLOOKUP(J55,[4]地图配置辅助表!$A$3:$AR$209,6,FALSE),0)</f>
        <v>12287</v>
      </c>
      <c r="L55" s="2">
        <f>IFERROR(VLOOKUP(J55,[4]地图配置辅助表!$A$3:$AR$209,42,FALSE),0)</f>
        <v>0</v>
      </c>
      <c r="M55" s="2">
        <f>IFERROR(VLOOKUP(J55,[4]地图配置辅助表!$A$3:$AR$209,5,FALSE)*$N$3,0)</f>
        <v>160</v>
      </c>
      <c r="N55" s="2">
        <f t="shared" si="1"/>
        <v>1510</v>
      </c>
      <c r="P55" s="3">
        <f>SUM($N$7:N55)</f>
        <v>42881</v>
      </c>
      <c r="Q55" s="5">
        <f>VLOOKUP(P55,CHOOSE({1,2},$C$7:$C$106,$B$7:$B$106),2,TRUE)</f>
        <v>27</v>
      </c>
      <c r="R55" s="3">
        <f t="shared" si="2"/>
        <v>39543</v>
      </c>
      <c r="S55" s="82">
        <v>27</v>
      </c>
      <c r="T55" s="2" t="str">
        <f>IFERROR(VLOOKUP(G55,CHOOSE({1,2},[3]任务经验掉落配置表!$E$87:$E$122,[3]任务经验掉落配置表!$C$87:$C$122),2,FALSE),"")</f>
        <v/>
      </c>
      <c r="U55" s="2"/>
    </row>
    <row r="56" spans="2:21" x14ac:dyDescent="0.15">
      <c r="B56">
        <v>50</v>
      </c>
      <c r="C56">
        <f>'[2]1、经济推算'!$V51</f>
        <v>560570</v>
      </c>
      <c r="D56">
        <f>[3]任务运算表!$K52+200</f>
        <v>2750</v>
      </c>
      <c r="E56">
        <f>SUM($D$7:D56)+VLOOKUP(B56,CHOOSE({1,2},$Q$7:$Q$89,$P$7:$P$89),2,1)</f>
        <v>267856</v>
      </c>
      <c r="F56">
        <f>VLOOKUP(E56,CHOOSE({1,2},$C$7:$C$106,$B$7:$B$106),2,TRUE)</f>
        <v>42</v>
      </c>
      <c r="G56" s="1">
        <f>VLOOKUP(G55,CHOOSE({1,2},[3]任务经验掉落配置表!$E$4:$E$122,[3]任务经验掉落配置表!$C$4:$C$122),2,FALSE)</f>
        <v>1048</v>
      </c>
      <c r="H56" s="1" t="str">
        <f>VLOOKUP(G56,[3]任务经验掉落配置表!$C$4:$W$122,2,FALSE)</f>
        <v>禁止通行</v>
      </c>
      <c r="I56" s="1">
        <f>VLOOKUP(G56,[3]任务经验掉落配置表!$C$4:$W$122,18,FALSE)</f>
        <v>1400</v>
      </c>
      <c r="J56" s="2">
        <f>VLOOKUP(G56,[3]任务经验掉落配置表!$C$3:$W$122,[3]任务经验掉落配置表!$P$2,FALSE)</f>
        <v>5002</v>
      </c>
      <c r="K56" s="6">
        <f>IFERROR(VLOOKUP(J56,[4]地图配置辅助表!$A$3:$AR$209,6,FALSE),0)</f>
        <v>13389</v>
      </c>
      <c r="L56" s="2">
        <f>IFERROR(VLOOKUP(J56,[4]地图配置辅助表!$A$3:$AR$209,42,FALSE),0)</f>
        <v>0</v>
      </c>
      <c r="M56" s="2">
        <f>IFERROR(VLOOKUP(J56,[4]地图配置辅助表!$A$3:$AR$209,5,FALSE)*$N$3,0)</f>
        <v>160</v>
      </c>
      <c r="N56" s="2">
        <f t="shared" si="1"/>
        <v>1560</v>
      </c>
      <c r="P56" s="3">
        <f>SUM($N$7:N56)</f>
        <v>44441</v>
      </c>
      <c r="Q56" s="5">
        <f>VLOOKUP(P56,CHOOSE({1,2},$C$7:$C$106,$B$7:$B$106),2,TRUE)</f>
        <v>27</v>
      </c>
      <c r="R56" s="3">
        <f t="shared" si="2"/>
        <v>39543</v>
      </c>
      <c r="S56" s="82">
        <v>28</v>
      </c>
      <c r="T56" s="2" t="str">
        <f>IFERROR(VLOOKUP(G56,CHOOSE({1,2},[3]任务经验掉落配置表!$E$87:$E$122,[3]任务经验掉落配置表!$C$87:$C$122),2,FALSE),"")</f>
        <v/>
      </c>
      <c r="U56" s="2"/>
    </row>
    <row r="57" spans="2:21" x14ac:dyDescent="0.15">
      <c r="B57">
        <v>51</v>
      </c>
      <c r="C57">
        <f>'[2]1、经济推算'!$V52</f>
        <v>612897</v>
      </c>
      <c r="D57">
        <f>[3]任务运算表!$K53+200</f>
        <v>2900</v>
      </c>
      <c r="E57">
        <f>SUM($D$7:D57)+VLOOKUP(B57,CHOOSE({1,2},$Q$7:$Q$89,$P$7:$P$89),2,1)</f>
        <v>270756</v>
      </c>
      <c r="F57">
        <f>VLOOKUP(E57,CHOOSE({1,2},$C$7:$C$106,$B$7:$B$106),2,TRUE)</f>
        <v>42</v>
      </c>
      <c r="G57" s="1">
        <f>VLOOKUP(G56,CHOOSE({1,2},[3]任务经验掉落配置表!$E$4:$E$122,[3]任务经验掉落配置表!$C$4:$C$122),2,FALSE)</f>
        <v>1049</v>
      </c>
      <c r="H57" s="1" t="str">
        <f>VLOOKUP(G57,[3]任务经验掉落配置表!$C$4:$W$122,2,FALSE)</f>
        <v>联络十三妹</v>
      </c>
      <c r="I57" s="1">
        <f>VLOOKUP(G57,[3]任务经验掉落配置表!$C$4:$W$122,18,FALSE)</f>
        <v>1500</v>
      </c>
      <c r="J57" s="2" t="str">
        <f>VLOOKUP(G57,[3]任务经验掉落配置表!$C$3:$W$122,[3]任务经验掉落配置表!$P$2,FALSE)</f>
        <v/>
      </c>
      <c r="K57" s="6">
        <f>IFERROR(VLOOKUP(J57,[4]地图配置辅助表!$A$3:$AR$209,6,FALSE),0)</f>
        <v>0</v>
      </c>
      <c r="L57" s="2">
        <f>IFERROR(VLOOKUP(J57,[4]地图配置辅助表!$A$3:$AR$209,42,FALSE),0)</f>
        <v>0</v>
      </c>
      <c r="M57" s="2">
        <f>IFERROR(VLOOKUP(J57,[4]地图配置辅助表!$A$3:$AR$209,5,FALSE)*$N$3,0)</f>
        <v>0</v>
      </c>
      <c r="N57" s="2">
        <f t="shared" si="1"/>
        <v>1500</v>
      </c>
      <c r="P57" s="3">
        <f>SUM($N$7:N57)</f>
        <v>45941</v>
      </c>
      <c r="Q57" s="5">
        <f>VLOOKUP(P57,CHOOSE({1,2},$C$7:$C$106,$B$7:$B$106),2,TRUE)</f>
        <v>28</v>
      </c>
      <c r="R57" s="3">
        <f t="shared" si="2"/>
        <v>45776</v>
      </c>
      <c r="S57" s="82">
        <v>29</v>
      </c>
      <c r="T57" s="2" t="str">
        <f>IFERROR(VLOOKUP(G57,CHOOSE({1,2},[3]任务经验掉落配置表!$E$87:$E$122,[3]任务经验掉落配置表!$C$87:$C$122),2,FALSE),"")</f>
        <v/>
      </c>
      <c r="U57" s="2"/>
    </row>
    <row r="58" spans="2:21" x14ac:dyDescent="0.15">
      <c r="B58">
        <v>52</v>
      </c>
      <c r="C58">
        <f>'[2]1、经济推算'!$V53</f>
        <v>669052</v>
      </c>
      <c r="D58">
        <f>[3]任务运算表!$K54+200</f>
        <v>3050</v>
      </c>
      <c r="E58">
        <f>SUM($D$7:D58)+VLOOKUP(B58,CHOOSE({1,2},$Q$7:$Q$89,$P$7:$P$89),2,1)</f>
        <v>273806</v>
      </c>
      <c r="F58">
        <f>VLOOKUP(E58,CHOOSE({1,2},$C$7:$C$106,$B$7:$B$106),2,TRUE)</f>
        <v>42</v>
      </c>
      <c r="G58" s="1">
        <f>VLOOKUP(G57,CHOOSE({1,2},[3]任务经验掉落配置表!$E$4:$E$122,[3]任务经验掉落配置表!$C$4:$C$122),2,FALSE)</f>
        <v>1050</v>
      </c>
      <c r="H58" s="1" t="str">
        <f>VLOOKUP(G58,[3]任务经验掉落配置表!$C$4:$W$122,2,FALSE)</f>
        <v>冲突</v>
      </c>
      <c r="I58" s="1">
        <f>VLOOKUP(G58,[3]任务经验掉落配置表!$C$4:$W$122,18,FALSE)</f>
        <v>1600</v>
      </c>
      <c r="J58" s="2">
        <f>VLOOKUP(G58,[3]任务经验掉落配置表!$C$3:$W$122,[3]任务经验掉落配置表!$P$2,FALSE)</f>
        <v>5003</v>
      </c>
      <c r="K58" s="6">
        <f>IFERROR(VLOOKUP(J58,[4]地图配置辅助表!$A$3:$AR$209,6,FALSE),0)</f>
        <v>14689</v>
      </c>
      <c r="L58" s="2">
        <f>IFERROR(VLOOKUP(J58,[4]地图配置辅助表!$A$3:$AR$209,42,FALSE),0)</f>
        <v>0</v>
      </c>
      <c r="M58" s="2">
        <f>IFERROR(VLOOKUP(J58,[4]地图配置辅助表!$A$3:$AR$209,5,FALSE)*$N$3,0)</f>
        <v>160</v>
      </c>
      <c r="N58" s="2">
        <f t="shared" si="1"/>
        <v>1760</v>
      </c>
      <c r="P58" s="3">
        <f>SUM($N$7:N58)</f>
        <v>47701</v>
      </c>
      <c r="Q58" s="5">
        <f>VLOOKUP(P58,CHOOSE({1,2},$C$7:$C$106,$B$7:$B$106),2,TRUE)</f>
        <v>28</v>
      </c>
      <c r="R58" s="3">
        <f t="shared" si="2"/>
        <v>45776</v>
      </c>
      <c r="S58" s="82">
        <v>29</v>
      </c>
      <c r="T58" s="2" t="str">
        <f>IFERROR(VLOOKUP(G58,CHOOSE({1,2},[3]任务经验掉落配置表!$E$87:$E$122,[3]任务经验掉落配置表!$C$87:$C$122),2,FALSE),"")</f>
        <v/>
      </c>
      <c r="U58" s="2"/>
    </row>
    <row r="59" spans="2:21" x14ac:dyDescent="0.15">
      <c r="B59">
        <v>53</v>
      </c>
      <c r="C59">
        <f>'[2]1、经济推算'!$V54</f>
        <v>729239</v>
      </c>
      <c r="D59">
        <f>[3]任务运算表!$K55+200</f>
        <v>3200</v>
      </c>
      <c r="E59">
        <f>SUM($D$7:D59)+VLOOKUP(B59,CHOOSE({1,2},$Q$7:$Q$89,$P$7:$P$89),2,1)</f>
        <v>277006</v>
      </c>
      <c r="F59">
        <f>VLOOKUP(E59,CHOOSE({1,2},$C$7:$C$106,$B$7:$B$106),2,TRUE)</f>
        <v>42</v>
      </c>
      <c r="G59" s="1">
        <f>VLOOKUP(G58,CHOOSE({1,2},[3]任务经验掉落配置表!$E$4:$E$122,[3]任务经验掉落配置表!$C$4:$C$122),2,FALSE)</f>
        <v>1051</v>
      </c>
      <c r="H59" s="1" t="str">
        <f>VLOOKUP(G59,[3]任务经验掉落配置表!$C$4:$W$122,2,FALSE)</f>
        <v>战书</v>
      </c>
      <c r="I59" s="1">
        <f>VLOOKUP(G59,[3]任务经验掉落配置表!$C$4:$W$122,18,FALSE)</f>
        <v>1700</v>
      </c>
      <c r="J59" s="2">
        <f>VLOOKUP(G59,[3]任务经验掉落配置表!$C$3:$W$122,[3]任务经验掉落配置表!$P$2,FALSE)</f>
        <v>5005</v>
      </c>
      <c r="K59" s="6">
        <f>IFERROR(VLOOKUP(J59,[4]地图配置辅助表!$A$3:$AR$209,6,FALSE),0)</f>
        <v>17558</v>
      </c>
      <c r="L59" s="2">
        <f>IFERROR(VLOOKUP(J59,[4]地图配置辅助表!$A$3:$AR$209,42,FALSE),0)</f>
        <v>0</v>
      </c>
      <c r="M59" s="2">
        <f>IFERROR(VLOOKUP(J59,[4]地图配置辅助表!$A$3:$AR$209,5,FALSE)*$N$3,0)</f>
        <v>160</v>
      </c>
      <c r="N59" s="2">
        <f t="shared" si="1"/>
        <v>1860</v>
      </c>
      <c r="P59" s="3">
        <f>SUM($N$7:N59)</f>
        <v>49561</v>
      </c>
      <c r="Q59" s="5">
        <f>VLOOKUP(P59,CHOOSE({1,2},$C$7:$C$106,$B$7:$B$106),2,TRUE)</f>
        <v>28</v>
      </c>
      <c r="R59" s="3">
        <f t="shared" si="2"/>
        <v>45776</v>
      </c>
      <c r="S59" s="82">
        <v>30</v>
      </c>
      <c r="T59" s="2" t="str">
        <f>IFERROR(VLOOKUP(G59,CHOOSE({1,2},[3]任务经验掉落配置表!$E$87:$E$122,[3]任务经验掉落配置表!$C$87:$C$122),2,FALSE),"")</f>
        <v/>
      </c>
      <c r="U59" s="2"/>
    </row>
    <row r="60" spans="2:21" x14ac:dyDescent="0.15">
      <c r="B60">
        <v>54</v>
      </c>
      <c r="C60">
        <f>'[2]1、经济推算'!$V55</f>
        <v>793669</v>
      </c>
      <c r="D60">
        <f>[3]任务运算表!$K56+200</f>
        <v>3350</v>
      </c>
      <c r="E60">
        <f>SUM($D$7:D60)+VLOOKUP(B60,CHOOSE({1,2},$Q$7:$Q$89,$P$7:$P$89),2,1)</f>
        <v>280356</v>
      </c>
      <c r="F60">
        <f>VLOOKUP(E60,CHOOSE({1,2},$C$7:$C$106,$B$7:$B$106),2,TRUE)</f>
        <v>42</v>
      </c>
      <c r="G60" s="1">
        <f>VLOOKUP(G59,CHOOSE({1,2},[3]任务经验掉落配置表!$E$4:$E$122,[3]任务经验掉落配置表!$C$4:$C$122),2,FALSE)</f>
        <v>1052</v>
      </c>
      <c r="H60" s="1" t="str">
        <f>VLOOKUP(G60,[3]任务经验掉落配置表!$C$4:$W$122,2,FALSE)</f>
        <v>应战</v>
      </c>
      <c r="I60" s="1">
        <f>VLOOKUP(G60,[3]任务经验掉落配置表!$C$4:$W$122,18,FALSE)</f>
        <v>1800</v>
      </c>
      <c r="J60" s="2" t="str">
        <f>VLOOKUP(G60,[3]任务经验掉落配置表!$C$3:$W$122,[3]任务经验掉落配置表!$P$2,FALSE)</f>
        <v/>
      </c>
      <c r="K60" s="6">
        <f>IFERROR(VLOOKUP(J60,[4]地图配置辅助表!$A$3:$AR$209,6,FALSE),0)</f>
        <v>0</v>
      </c>
      <c r="L60" s="2">
        <f>IFERROR(VLOOKUP(J60,[4]地图配置辅助表!$A$3:$AR$209,42,FALSE),0)</f>
        <v>0</v>
      </c>
      <c r="M60" s="2">
        <f>IFERROR(VLOOKUP(J60,[4]地图配置辅助表!$A$3:$AR$209,5,FALSE)*$N$3,0)</f>
        <v>0</v>
      </c>
      <c r="N60" s="2">
        <f t="shared" si="1"/>
        <v>1800</v>
      </c>
      <c r="P60" s="3">
        <f>SUM($N$7:N60)</f>
        <v>51361</v>
      </c>
      <c r="Q60" s="5">
        <f>VLOOKUP(P60,CHOOSE({1,2},$C$7:$C$106,$B$7:$B$106),2,TRUE)</f>
        <v>28</v>
      </c>
      <c r="R60" s="3">
        <f t="shared" si="2"/>
        <v>45776</v>
      </c>
      <c r="S60" s="82">
        <v>31</v>
      </c>
      <c r="T60" s="2" t="str">
        <f>IFERROR(VLOOKUP(G60,CHOOSE({1,2},[3]任务经验掉落配置表!$E$87:$E$122,[3]任务经验掉落配置表!$C$87:$C$122),2,FALSE),"")</f>
        <v/>
      </c>
      <c r="U60" s="2"/>
    </row>
    <row r="61" spans="2:21" x14ac:dyDescent="0.15">
      <c r="B61">
        <v>55</v>
      </c>
      <c r="C61">
        <f>'[2]1、经济推算'!$V56</f>
        <v>862561</v>
      </c>
      <c r="D61">
        <f>[3]任务运算表!$K57+200</f>
        <v>3500</v>
      </c>
      <c r="E61">
        <f>SUM($D$7:D61)+VLOOKUP(B61,CHOOSE({1,2},$Q$7:$Q$89,$P$7:$P$89),2,1)</f>
        <v>283856</v>
      </c>
      <c r="F61">
        <f>VLOOKUP(E61,CHOOSE({1,2},$C$7:$C$106,$B$7:$B$106),2,TRUE)</f>
        <v>42</v>
      </c>
      <c r="G61" s="1">
        <f>VLOOKUP(G60,CHOOSE({1,2},[3]任务经验掉落配置表!$E$4:$E$122,[3]任务经验掉落配置表!$C$4:$C$122),2,FALSE)</f>
        <v>1053</v>
      </c>
      <c r="H61" s="1" t="str">
        <f>VLOOKUP(G61,[3]任务经验掉落配置表!$C$4:$W$122,2,FALSE)</f>
        <v>力克强敌</v>
      </c>
      <c r="I61" s="1">
        <f>VLOOKUP(G61,[3]任务经验掉落配置表!$C$4:$W$122,18,FALSE)</f>
        <v>1900</v>
      </c>
      <c r="J61" s="2">
        <f>VLOOKUP(G61,[3]任务经验掉落配置表!$C$3:$W$122,[3]任务经验掉落配置表!$P$2,FALSE)</f>
        <v>5007</v>
      </c>
      <c r="K61" s="6">
        <f>IFERROR(VLOOKUP(J61,[4]地图配置辅助表!$A$3:$AR$209,6,FALSE),0)</f>
        <v>20823</v>
      </c>
      <c r="L61" s="2">
        <f>IFERROR(VLOOKUP(J61,[4]地图配置辅助表!$A$3:$AR$209,42,FALSE),0)</f>
        <v>0</v>
      </c>
      <c r="M61" s="2">
        <f>IFERROR(VLOOKUP(J61,[4]地图配置辅助表!$A$3:$AR$209,5,FALSE)*$N$3,0)</f>
        <v>160</v>
      </c>
      <c r="N61" s="2">
        <f t="shared" si="1"/>
        <v>2060</v>
      </c>
      <c r="P61" s="3">
        <f>SUM($N$7:N61)</f>
        <v>53421</v>
      </c>
      <c r="Q61" s="5">
        <f>VLOOKUP(P61,CHOOSE({1,2},$C$7:$C$106,$B$7:$B$106),2,TRUE)</f>
        <v>29</v>
      </c>
      <c r="R61" s="3">
        <f t="shared" si="2"/>
        <v>52810</v>
      </c>
      <c r="S61" s="82">
        <v>32</v>
      </c>
      <c r="T61" s="2" t="str">
        <f>IFERROR(VLOOKUP(G61,CHOOSE({1,2},[3]任务经验掉落配置表!$E$87:$E$122,[3]任务经验掉落配置表!$C$87:$C$122),2,FALSE),"")</f>
        <v/>
      </c>
      <c r="U61" s="2"/>
    </row>
    <row r="62" spans="2:21" x14ac:dyDescent="0.15">
      <c r="B62">
        <v>56</v>
      </c>
      <c r="C62">
        <f>'[2]1、经济推算'!$V57</f>
        <v>936140</v>
      </c>
      <c r="D62">
        <f>[3]任务运算表!$K58+200</f>
        <v>3650</v>
      </c>
      <c r="E62">
        <f>SUM($D$7:D62)+VLOOKUP(B62,CHOOSE({1,2},$Q$7:$Q$89,$P$7:$P$89),2,1)</f>
        <v>287506</v>
      </c>
      <c r="F62">
        <f>VLOOKUP(E62,CHOOSE({1,2},$C$7:$C$106,$B$7:$B$106),2,TRUE)</f>
        <v>43</v>
      </c>
      <c r="G62" s="1">
        <f>VLOOKUP(G61,CHOOSE({1,2},[3]任务经验掉落配置表!$E$4:$E$122,[3]任务经验掉落配置表!$C$4:$C$122),2,FALSE)</f>
        <v>1054</v>
      </c>
      <c r="H62" s="1" t="str">
        <f>VLOOKUP(G62,[3]任务经验掉落配置表!$C$4:$W$122,2,FALSE)</f>
        <v>龙争虎斗</v>
      </c>
      <c r="I62" s="1">
        <f>VLOOKUP(G62,[3]任务经验掉落配置表!$C$4:$W$122,18,FALSE)</f>
        <v>2000</v>
      </c>
      <c r="J62" s="2">
        <f>VLOOKUP(G62,[3]任务经验掉落配置表!$C$3:$W$122,[3]任务经验掉落配置表!$P$2,FALSE)</f>
        <v>5009</v>
      </c>
      <c r="K62" s="6">
        <f>IFERROR(VLOOKUP(J62,[4]地图配置辅助表!$A$3:$AR$209,6,FALSE),0)</f>
        <v>28382</v>
      </c>
      <c r="L62" s="2">
        <f>IFERROR(VLOOKUP(J62,[4]地图配置辅助表!$A$3:$AR$209,42,FALSE),0)</f>
        <v>0</v>
      </c>
      <c r="M62" s="2">
        <f>IFERROR(VLOOKUP(J62,[4]地图配置辅助表!$A$3:$AR$209,5,FALSE)*$N$3,0)</f>
        <v>160</v>
      </c>
      <c r="N62" s="2">
        <f t="shared" si="1"/>
        <v>2160</v>
      </c>
      <c r="P62" s="3">
        <f>SUM($N$7:N62)</f>
        <v>55581</v>
      </c>
      <c r="Q62" s="5">
        <f>VLOOKUP(P62,CHOOSE({1,2},$C$7:$C$106,$B$7:$B$106),2,TRUE)</f>
        <v>29</v>
      </c>
      <c r="R62" s="3">
        <f t="shared" si="2"/>
        <v>52810</v>
      </c>
      <c r="S62" s="82">
        <v>32</v>
      </c>
      <c r="T62" s="2" t="str">
        <f>IFERROR(VLOOKUP(G62,CHOOSE({1,2},[3]任务经验掉落配置表!$E$87:$E$122,[3]任务经验掉落配置表!$C$87:$C$122),2,FALSE),"")</f>
        <v/>
      </c>
      <c r="U62" s="2"/>
    </row>
    <row r="63" spans="2:21" x14ac:dyDescent="0.15">
      <c r="B63">
        <v>57</v>
      </c>
      <c r="C63">
        <f>'[2]1、经济推算'!$V58</f>
        <v>1014639</v>
      </c>
      <c r="D63">
        <f>[3]任务运算表!$K59+200</f>
        <v>3800</v>
      </c>
      <c r="E63">
        <f>SUM($D$7:D63)+VLOOKUP(B63,CHOOSE({1,2},$Q$7:$Q$89,$P$7:$P$89),2,1)</f>
        <v>291306</v>
      </c>
      <c r="F63">
        <f>VLOOKUP(E63,CHOOSE({1,2},$C$7:$C$106,$B$7:$B$106),2,TRUE)</f>
        <v>43</v>
      </c>
      <c r="G63" s="1">
        <f>VLOOKUP(G62,CHOOSE({1,2},[3]任务经验掉落配置表!$E$4:$E$122,[3]任务经验掉落配置表!$C$4:$C$122),2,FALSE)</f>
        <v>1055</v>
      </c>
      <c r="H63" s="1" t="str">
        <f>VLOOKUP(G63,[3]任务经验掉落配置表!$C$4:$W$122,2,FALSE)</f>
        <v>山鸡大婚</v>
      </c>
      <c r="I63" s="1">
        <f>VLOOKUP(G63,[3]任务经验掉落配置表!$C$4:$W$122,18,FALSE)</f>
        <v>2100</v>
      </c>
      <c r="J63" s="2" t="str">
        <f>VLOOKUP(G63,[3]任务经验掉落配置表!$C$3:$W$122,[3]任务经验掉落配置表!$P$2,FALSE)</f>
        <v/>
      </c>
      <c r="K63" s="6">
        <f>IFERROR(VLOOKUP(J63,[4]地图配置辅助表!$A$3:$AR$209,6,FALSE),0)</f>
        <v>0</v>
      </c>
      <c r="L63" s="2">
        <f>IFERROR(VLOOKUP(J63,[4]地图配置辅助表!$A$3:$AR$209,42,FALSE),0)</f>
        <v>0</v>
      </c>
      <c r="M63" s="2">
        <f>IFERROR(VLOOKUP(J63,[4]地图配置辅助表!$A$3:$AR$209,5,FALSE)*$N$3,0)</f>
        <v>0</v>
      </c>
      <c r="N63" s="2">
        <f t="shared" si="1"/>
        <v>2100</v>
      </c>
      <c r="P63" s="3">
        <f>SUM($N$7:N63)</f>
        <v>57681</v>
      </c>
      <c r="Q63" s="5">
        <f>VLOOKUP(P63,CHOOSE({1,2},$C$7:$C$106,$B$7:$B$106),2,TRUE)</f>
        <v>29</v>
      </c>
      <c r="R63" s="3">
        <f t="shared" si="2"/>
        <v>52810</v>
      </c>
      <c r="S63" s="82">
        <v>33</v>
      </c>
      <c r="T63" s="2" t="str">
        <f>IFERROR(VLOOKUP(G63,CHOOSE({1,2},[3]任务经验掉落配置表!$E$87:$E$122,[3]任务经验掉落配置表!$C$87:$C$122),2,FALSE),"")</f>
        <v/>
      </c>
      <c r="U63" s="2"/>
    </row>
    <row r="64" spans="2:21" x14ac:dyDescent="0.15">
      <c r="B64">
        <v>58</v>
      </c>
      <c r="C64">
        <f>'[2]1、经济推算'!$V59</f>
        <v>1098298</v>
      </c>
      <c r="D64">
        <f>[3]任务运算表!$K60+200</f>
        <v>3950</v>
      </c>
      <c r="E64">
        <f>SUM($D$7:D64)+VLOOKUP(B64,CHOOSE({1,2},$Q$7:$Q$89,$P$7:$P$89),2,1)</f>
        <v>295256</v>
      </c>
      <c r="F64">
        <f>VLOOKUP(E64,CHOOSE({1,2},$C$7:$C$106,$B$7:$B$106),2,TRUE)</f>
        <v>43</v>
      </c>
      <c r="G64" s="1">
        <f>VLOOKUP(G63,CHOOSE({1,2},[3]任务经验掉落配置表!$E$4:$E$122,[3]任务经验掉落配置表!$C$4:$C$122),2,FALSE)</f>
        <v>1056</v>
      </c>
      <c r="H64" s="1" t="str">
        <f>VLOOKUP(G64,[3]任务经验掉落配置表!$C$4:$W$122,2,FALSE)</f>
        <v>远渡重洋</v>
      </c>
      <c r="I64" s="1">
        <f>VLOOKUP(G64,[3]任务经验掉落配置表!$C$4:$W$122,18,FALSE)</f>
        <v>2200</v>
      </c>
      <c r="J64" s="2" t="str">
        <f>VLOOKUP(G64,[3]任务经验掉落配置表!$C$3:$W$122,[3]任务经验掉落配置表!$P$2,FALSE)</f>
        <v/>
      </c>
      <c r="K64" s="6">
        <f>IFERROR(VLOOKUP(J64,[4]地图配置辅助表!$A$3:$AR$209,6,FALSE),0)</f>
        <v>0</v>
      </c>
      <c r="L64" s="2">
        <f>IFERROR(VLOOKUP(J64,[4]地图配置辅助表!$A$3:$AR$209,42,FALSE),0)</f>
        <v>0</v>
      </c>
      <c r="M64" s="2">
        <f>IFERROR(VLOOKUP(J64,[4]地图配置辅助表!$A$3:$AR$209,5,FALSE)*$N$3,0)</f>
        <v>0</v>
      </c>
      <c r="N64" s="2">
        <f t="shared" si="1"/>
        <v>2200</v>
      </c>
      <c r="P64" s="3">
        <f>SUM($N$7:N64)</f>
        <v>59881</v>
      </c>
      <c r="Q64" s="5">
        <f>VLOOKUP(P64,CHOOSE({1,2},$C$7:$C$106,$B$7:$B$106),2,TRUE)</f>
        <v>29</v>
      </c>
      <c r="R64" s="3">
        <f t="shared" si="2"/>
        <v>52810</v>
      </c>
      <c r="S64" s="82">
        <v>34</v>
      </c>
      <c r="T64" s="2" t="str">
        <f>IFERROR(VLOOKUP(G64,CHOOSE({1,2},[3]任务经验掉落配置表!$E$87:$E$122,[3]任务经验掉落配置表!$C$87:$C$122),2,FALSE),"")</f>
        <v/>
      </c>
      <c r="U64" s="2"/>
    </row>
    <row r="65" spans="2:21" x14ac:dyDescent="0.15">
      <c r="B65">
        <v>59</v>
      </c>
      <c r="C65">
        <f>'[2]1、经济推算'!$V60</f>
        <v>1187364</v>
      </c>
      <c r="D65">
        <f>[3]任务运算表!$K61+200</f>
        <v>4100</v>
      </c>
      <c r="E65">
        <f>SUM($D$7:D65)+VLOOKUP(B65,CHOOSE({1,2},$Q$7:$Q$89,$P$7:$P$89),2,1)</f>
        <v>299356</v>
      </c>
      <c r="F65">
        <f>VLOOKUP(E65,CHOOSE({1,2},$C$7:$C$106,$B$7:$B$106),2,TRUE)</f>
        <v>43</v>
      </c>
      <c r="G65" s="1">
        <f>VLOOKUP(G64,CHOOSE({1,2},[3]任务经验掉落配置表!$E$4:$E$122,[3]任务经验掉落配置表!$C$4:$C$122),2,FALSE)</f>
        <v>1057</v>
      </c>
      <c r="H65" s="1" t="str">
        <f>VLOOKUP(G65,[3]任务经验掉落配置表!$C$4:$W$122,2,FALSE)</f>
        <v>神秘访客</v>
      </c>
      <c r="I65" s="1">
        <f>VLOOKUP(G65,[3]任务经验掉落配置表!$C$4:$W$122,18,FALSE)</f>
        <v>2300</v>
      </c>
      <c r="J65" s="2">
        <f>VLOOKUP(G65,[3]任务经验掉落配置表!$C$3:$W$122,[3]任务经验掉落配置表!$P$2,FALSE)</f>
        <v>6001</v>
      </c>
      <c r="K65" s="6">
        <f>IFERROR(VLOOKUP(J65,[4]地图配置辅助表!$A$3:$AR$209,6,FALSE),0)</f>
        <v>26515</v>
      </c>
      <c r="L65" s="2">
        <f>IFERROR(VLOOKUP(J65,[4]地图配置辅助表!$A$3:$AR$209,42,FALSE),0)</f>
        <v>0</v>
      </c>
      <c r="M65" s="2">
        <f>IFERROR(VLOOKUP(J65,[4]地图配置辅助表!$A$3:$AR$209,5,FALSE)*$N$3,0)</f>
        <v>200</v>
      </c>
      <c r="N65" s="2">
        <f t="shared" si="1"/>
        <v>2500</v>
      </c>
      <c r="P65" s="3">
        <f>SUM($N$7:N65)</f>
        <v>62381</v>
      </c>
      <c r="Q65" s="5">
        <f>VLOOKUP(P65,CHOOSE({1,2},$C$7:$C$106,$B$7:$B$106),2,TRUE)</f>
        <v>30</v>
      </c>
      <c r="R65" s="3">
        <f t="shared" si="2"/>
        <v>60720</v>
      </c>
      <c r="S65" s="82">
        <v>34</v>
      </c>
      <c r="T65" s="2" t="str">
        <f>IFERROR(VLOOKUP(G65,CHOOSE({1,2},[3]任务经验掉落配置表!$E$87:$E$122,[3]任务经验掉落配置表!$C$87:$C$122),2,FALSE),"")</f>
        <v/>
      </c>
      <c r="U65" s="2"/>
    </row>
    <row r="66" spans="2:21" x14ac:dyDescent="0.15">
      <c r="B66">
        <v>60</v>
      </c>
      <c r="C66">
        <f>'[2]1、经济推算'!$V61</f>
        <v>1282094</v>
      </c>
      <c r="D66">
        <f>[3]任务运算表!$K62+200</f>
        <v>4250</v>
      </c>
      <c r="E66">
        <f>SUM($D$7:D66)+VLOOKUP(B66,CHOOSE({1,2},$Q$7:$Q$89,$P$7:$P$89),2,1)</f>
        <v>303606</v>
      </c>
      <c r="F66">
        <f>VLOOKUP(E66,CHOOSE({1,2},$C$7:$C$106,$B$7:$B$106),2,TRUE)</f>
        <v>43</v>
      </c>
      <c r="G66" s="1">
        <f>VLOOKUP(G65,CHOOSE({1,2},[3]任务经验掉落配置表!$E$4:$E$122,[3]任务经验掉落配置表!$C$4:$C$122),2,FALSE)</f>
        <v>1058</v>
      </c>
      <c r="H66" s="1" t="str">
        <f>VLOOKUP(G66,[3]任务经验掉落配置表!$C$4:$W$122,2,FALSE)</f>
        <v>阴谋</v>
      </c>
      <c r="I66" s="1">
        <f>VLOOKUP(G66,[3]任务经验掉落配置表!$C$4:$W$122,18,FALSE)</f>
        <v>2400</v>
      </c>
      <c r="J66" s="2">
        <f>VLOOKUP(G66,[3]任务经验掉落配置表!$C$3:$W$122,[3]任务经验掉落配置表!$P$2,FALSE)</f>
        <v>6002</v>
      </c>
      <c r="K66" s="6">
        <f>IFERROR(VLOOKUP(J66,[4]地图配置辅助表!$A$3:$AR$209,6,FALSE),0)</f>
        <v>28668</v>
      </c>
      <c r="L66" s="2">
        <f>IFERROR(VLOOKUP(J66,[4]地图配置辅助表!$A$3:$AR$209,42,FALSE),0)</f>
        <v>0</v>
      </c>
      <c r="M66" s="2">
        <f>IFERROR(VLOOKUP(J66,[4]地图配置辅助表!$A$3:$AR$209,5,FALSE)*$N$3,0)</f>
        <v>200</v>
      </c>
      <c r="N66" s="2">
        <f t="shared" si="1"/>
        <v>2600</v>
      </c>
      <c r="P66" s="3">
        <f>SUM($N$7:N66)</f>
        <v>64981</v>
      </c>
      <c r="Q66" s="5">
        <f>VLOOKUP(P66,CHOOSE({1,2},$C$7:$C$106,$B$7:$B$106),2,TRUE)</f>
        <v>30</v>
      </c>
      <c r="R66" s="3">
        <f t="shared" si="2"/>
        <v>60720</v>
      </c>
      <c r="S66" s="82">
        <v>35</v>
      </c>
      <c r="T66" s="2" t="str">
        <f>IFERROR(VLOOKUP(G66,CHOOSE({1,2},[3]任务经验掉落配置表!$E$87:$E$122,[3]任务经验掉落配置表!$C$87:$C$122),2,FALSE),"")</f>
        <v/>
      </c>
      <c r="U66" s="2"/>
    </row>
    <row r="67" spans="2:21" x14ac:dyDescent="0.15">
      <c r="B67">
        <v>61</v>
      </c>
      <c r="C67">
        <f>'[2]1、经济推算'!$V62</f>
        <v>1382750</v>
      </c>
      <c r="D67">
        <f>[3]任务运算表!$K63+200</f>
        <v>4550</v>
      </c>
      <c r="E67">
        <f>SUM($D$7:D67)+VLOOKUP(B67,CHOOSE({1,2},$Q$7:$Q$89,$P$7:$P$89),2,1)</f>
        <v>308156</v>
      </c>
      <c r="F67">
        <f>VLOOKUP(E67,CHOOSE({1,2},$C$7:$C$106,$B$7:$B$106),2,TRUE)</f>
        <v>43</v>
      </c>
      <c r="G67" s="1">
        <f>VLOOKUP(G66,CHOOSE({1,2},[3]任务经验掉落配置表!$E$4:$E$122,[3]任务经验掉落配置表!$C$4:$C$122),2,FALSE)</f>
        <v>1059</v>
      </c>
      <c r="H67" s="1" t="str">
        <f>VLOOKUP(G67,[3]任务经验掉落配置表!$C$4:$W$122,2,FALSE)</f>
        <v>协力合作</v>
      </c>
      <c r="I67" s="1">
        <f>VLOOKUP(G67,[3]任务经验掉落配置表!$C$4:$W$122,18,FALSE)</f>
        <v>2500</v>
      </c>
      <c r="J67" s="2" t="str">
        <f>VLOOKUP(G67,[3]任务经验掉落配置表!$C$3:$W$122,[3]任务经验掉落配置表!$P$2,FALSE)</f>
        <v/>
      </c>
      <c r="K67" s="6">
        <f>IFERROR(VLOOKUP(J67,[4]地图配置辅助表!$A$3:$AR$209,6,FALSE),0)</f>
        <v>0</v>
      </c>
      <c r="L67" s="2">
        <f>IFERROR(VLOOKUP(J67,[4]地图配置辅助表!$A$3:$AR$209,42,FALSE),0)</f>
        <v>0</v>
      </c>
      <c r="M67" s="2">
        <f>IFERROR(VLOOKUP(J67,[4]地图配置辅助表!$A$3:$AR$209,5,FALSE)*$N$3,0)</f>
        <v>0</v>
      </c>
      <c r="N67" s="2">
        <f t="shared" si="1"/>
        <v>2500</v>
      </c>
      <c r="P67" s="3">
        <f>SUM($N$7:N67)</f>
        <v>67481</v>
      </c>
      <c r="Q67" s="5">
        <f>VLOOKUP(P67,CHOOSE({1,2},$C$7:$C$106,$B$7:$B$106),2,TRUE)</f>
        <v>30</v>
      </c>
      <c r="R67" s="3">
        <f t="shared" si="2"/>
        <v>60720</v>
      </c>
      <c r="S67" s="82">
        <v>36</v>
      </c>
      <c r="T67" s="2" t="str">
        <f>IFERROR(VLOOKUP(G67,CHOOSE({1,2},[3]任务经验掉落配置表!$E$87:$E$122,[3]任务经验掉落配置表!$C$87:$C$122),2,FALSE),"")</f>
        <v/>
      </c>
      <c r="U67" s="2"/>
    </row>
    <row r="68" spans="2:21" x14ac:dyDescent="0.15">
      <c r="B68">
        <v>62</v>
      </c>
      <c r="C68">
        <f>'[2]1、经济推算'!$V63</f>
        <v>1489604</v>
      </c>
      <c r="D68">
        <f>[3]任务运算表!$K64+200</f>
        <v>4850</v>
      </c>
      <c r="E68">
        <f>SUM($D$7:D68)+VLOOKUP(B68,CHOOSE({1,2},$Q$7:$Q$89,$P$7:$P$89),2,1)</f>
        <v>313006</v>
      </c>
      <c r="F68">
        <f>VLOOKUP(E68,CHOOSE({1,2},$C$7:$C$106,$B$7:$B$106),2,TRUE)</f>
        <v>43</v>
      </c>
      <c r="G68" s="1">
        <f>VLOOKUP(G67,CHOOSE({1,2},[3]任务经验掉落配置表!$E$4:$E$122,[3]任务经验掉落配置表!$C$4:$C$122),2,FALSE)</f>
        <v>1060</v>
      </c>
      <c r="H68" s="1" t="str">
        <f>VLOOKUP(G68,[3]任务经验掉落配置表!$C$4:$W$122,2,FALSE)</f>
        <v>突破点</v>
      </c>
      <c r="I68" s="1">
        <f>VLOOKUP(G68,[3]任务经验掉落配置表!$C$4:$W$122,18,FALSE)</f>
        <v>2700</v>
      </c>
      <c r="J68" s="2">
        <f>VLOOKUP(G68,[3]任务经验掉落配置表!$C$3:$W$122,[3]任务经验掉落配置表!$P$2,FALSE)</f>
        <v>6003</v>
      </c>
      <c r="K68" s="6">
        <f>IFERROR(VLOOKUP(J68,[4]地图配置辅助表!$A$3:$AR$209,6,FALSE),0)</f>
        <v>30964</v>
      </c>
      <c r="L68" s="2">
        <f>IFERROR(VLOOKUP(J68,[4]地图配置辅助表!$A$3:$AR$209,42,FALSE),0)</f>
        <v>0</v>
      </c>
      <c r="M68" s="2">
        <f>IFERROR(VLOOKUP(J68,[4]地图配置辅助表!$A$3:$AR$209,5,FALSE)*$N$3,0)</f>
        <v>200</v>
      </c>
      <c r="N68" s="2">
        <f t="shared" si="1"/>
        <v>2900</v>
      </c>
      <c r="P68" s="3">
        <f>SUM($N$7:N68)</f>
        <v>70381</v>
      </c>
      <c r="Q68" s="5">
        <f>VLOOKUP(P68,CHOOSE({1,2},$C$7:$C$106,$B$7:$B$106),2,TRUE)</f>
        <v>31</v>
      </c>
      <c r="R68" s="3">
        <f t="shared" si="2"/>
        <v>69585</v>
      </c>
      <c r="S68" s="82">
        <v>36</v>
      </c>
      <c r="T68" s="2" t="str">
        <f>IFERROR(VLOOKUP(G68,CHOOSE({1,2},[3]任务经验掉落配置表!$E$87:$E$122,[3]任务经验掉落配置表!$C$87:$C$122),2,FALSE),"")</f>
        <v/>
      </c>
      <c r="U68" s="2"/>
    </row>
    <row r="69" spans="2:21" x14ac:dyDescent="0.15">
      <c r="B69">
        <v>63</v>
      </c>
      <c r="C69">
        <f>'[2]1、经济推算'!$V64</f>
        <v>1602936</v>
      </c>
      <c r="D69">
        <f>[3]任务运算表!$K65+200</f>
        <v>5150</v>
      </c>
      <c r="E69">
        <f>SUM($D$7:D69)+VLOOKUP(B69,CHOOSE({1,2},$Q$7:$Q$89,$P$7:$P$89),2,1)</f>
        <v>318156</v>
      </c>
      <c r="F69">
        <f>VLOOKUP(E69,CHOOSE({1,2},$C$7:$C$106,$B$7:$B$106),2,TRUE)</f>
        <v>44</v>
      </c>
      <c r="G69" s="1">
        <f>VLOOKUP(G68,CHOOSE({1,2},[3]任务经验掉落配置表!$E$4:$E$122,[3]任务经验掉落配置表!$C$4:$C$122),2,FALSE)</f>
        <v>1061</v>
      </c>
      <c r="H69" s="1" t="str">
        <f>VLOOKUP(G69,[3]任务经验掉落配置表!$C$4:$W$122,2,FALSE)</f>
        <v>强者之战</v>
      </c>
      <c r="I69" s="1">
        <f>VLOOKUP(G69,[3]任务经验掉落配置表!$C$4:$W$122,18,FALSE)</f>
        <v>2900</v>
      </c>
      <c r="J69" s="2">
        <f>VLOOKUP(G69,[3]任务经验掉落配置表!$C$3:$W$122,[3]任务经验掉落配置表!$P$2,FALSE)</f>
        <v>6004</v>
      </c>
      <c r="K69" s="6">
        <f>IFERROR(VLOOKUP(J69,[4]地图配置辅助表!$A$3:$AR$209,6,FALSE),0)</f>
        <v>33507</v>
      </c>
      <c r="L69" s="2">
        <f>IFERROR(VLOOKUP(J69,[4]地图配置辅助表!$A$3:$AR$209,42,FALSE),0)</f>
        <v>0</v>
      </c>
      <c r="M69" s="2">
        <f>IFERROR(VLOOKUP(J69,[4]地图配置辅助表!$A$3:$AR$209,5,FALSE)*$N$3,0)</f>
        <v>200</v>
      </c>
      <c r="N69" s="2">
        <f t="shared" si="1"/>
        <v>3100</v>
      </c>
      <c r="P69" s="3">
        <f>SUM($N$7:N69)</f>
        <v>73481</v>
      </c>
      <c r="Q69" s="5">
        <f>VLOOKUP(P69,CHOOSE({1,2},$C$7:$C$106,$B$7:$B$106),2,TRUE)</f>
        <v>31</v>
      </c>
      <c r="R69" s="3">
        <f t="shared" si="2"/>
        <v>69585</v>
      </c>
      <c r="S69" s="82">
        <v>37</v>
      </c>
      <c r="T69" s="2" t="str">
        <f>IFERROR(VLOOKUP(G69,CHOOSE({1,2},[3]任务经验掉落配置表!$E$87:$E$122,[3]任务经验掉落配置表!$C$87:$C$122),2,FALSE),"")</f>
        <v/>
      </c>
      <c r="U69" s="2"/>
    </row>
    <row r="70" spans="2:21" x14ac:dyDescent="0.15">
      <c r="B70">
        <v>64</v>
      </c>
      <c r="C70">
        <f>'[2]1、经济推算'!$V65</f>
        <v>1723032</v>
      </c>
      <c r="D70">
        <f>[3]任务运算表!$K66+200</f>
        <v>5450</v>
      </c>
      <c r="E70">
        <f>SUM($D$7:D70)+VLOOKUP(B70,CHOOSE({1,2},$Q$7:$Q$89,$P$7:$P$89),2,1)</f>
        <v>323606</v>
      </c>
      <c r="F70">
        <f>VLOOKUP(E70,CHOOSE({1,2},$C$7:$C$106,$B$7:$B$106),2,TRUE)</f>
        <v>44</v>
      </c>
      <c r="G70" s="1">
        <f>VLOOKUP(G69,CHOOSE({1,2},[3]任务经验掉落配置表!$E$4:$E$122,[3]任务经验掉落配置表!$C$4:$C$122),2,FALSE)</f>
        <v>1062</v>
      </c>
      <c r="H70" s="1" t="str">
        <f>VLOOKUP(G70,[3]任务经验掉落配置表!$C$4:$W$122,2,FALSE)</f>
        <v>阔别重逢</v>
      </c>
      <c r="I70" s="1">
        <f>VLOOKUP(G70,[3]任务经验掉落配置表!$C$4:$W$122,18,FALSE)</f>
        <v>3100</v>
      </c>
      <c r="J70" s="2">
        <f>VLOOKUP(G70,[3]任务经验掉落配置表!$C$3:$W$122,[3]任务经验掉落配置表!$P$2,FALSE)</f>
        <v>6005</v>
      </c>
      <c r="K70" s="6">
        <f>IFERROR(VLOOKUP(J70,[4]地图配置辅助表!$A$3:$AR$209,6,FALSE),0)</f>
        <v>35922</v>
      </c>
      <c r="L70" s="2">
        <f>IFERROR(VLOOKUP(J70,[4]地图配置辅助表!$A$3:$AR$209,42,FALSE),0)</f>
        <v>0</v>
      </c>
      <c r="M70" s="2">
        <f>IFERROR(VLOOKUP(J70,[4]地图配置辅助表!$A$3:$AR$209,5,FALSE)*$N$3,0)</f>
        <v>200</v>
      </c>
      <c r="N70" s="2">
        <f t="shared" si="1"/>
        <v>3300</v>
      </c>
      <c r="P70" s="3">
        <f>SUM($N$7:N70)</f>
        <v>76781</v>
      </c>
      <c r="Q70" s="5">
        <f>VLOOKUP(P70,CHOOSE({1,2},$C$7:$C$106,$B$7:$B$106),2,TRUE)</f>
        <v>31</v>
      </c>
      <c r="R70" s="3">
        <f t="shared" si="2"/>
        <v>69585</v>
      </c>
      <c r="S70" s="82">
        <v>38</v>
      </c>
      <c r="T70" s="2" t="str">
        <f>IFERROR(VLOOKUP(G70,CHOOSE({1,2},[3]任务经验掉落配置表!$E$87:$E$122,[3]任务经验掉落配置表!$C$87:$C$122),2,FALSE),"")</f>
        <v/>
      </c>
      <c r="U70" s="2"/>
    </row>
    <row r="71" spans="2:21" x14ac:dyDescent="0.15">
      <c r="B71">
        <v>65</v>
      </c>
      <c r="C71">
        <f>'[2]1、经济推算'!$V66</f>
        <v>1850189</v>
      </c>
      <c r="D71">
        <f>[3]任务运算表!$K67+200</f>
        <v>5750</v>
      </c>
      <c r="E71">
        <f>SUM($D$7:D71)+VLOOKUP(B71,CHOOSE({1,2},$Q$7:$Q$89,$P$7:$P$89),2,1)</f>
        <v>329356</v>
      </c>
      <c r="F71">
        <f>VLOOKUP(E71,CHOOSE({1,2},$C$7:$C$106,$B$7:$B$106),2,TRUE)</f>
        <v>44</v>
      </c>
      <c r="G71" s="1">
        <f>VLOOKUP(G70,CHOOSE({1,2},[3]任务经验掉落配置表!$E$4:$E$122,[3]任务经验掉落配置表!$C$4:$C$122),2,FALSE)</f>
        <v>1063</v>
      </c>
      <c r="H71" s="1" t="str">
        <f>VLOOKUP(G71,[3]任务经验掉落配置表!$C$4:$W$122,2,FALSE)</f>
        <v>风暴前夕</v>
      </c>
      <c r="I71" s="1">
        <f>VLOOKUP(G71,[3]任务经验掉落配置表!$C$4:$W$122,18,FALSE)</f>
        <v>3300</v>
      </c>
      <c r="J71" s="2" t="str">
        <f>VLOOKUP(G71,[3]任务经验掉落配置表!$C$3:$W$122,[3]任务经验掉落配置表!$P$2,FALSE)</f>
        <v/>
      </c>
      <c r="K71" s="6">
        <f>IFERROR(VLOOKUP(J71,[4]地图配置辅助表!$A$3:$AR$209,6,FALSE),0)</f>
        <v>0</v>
      </c>
      <c r="L71" s="2">
        <f>IFERROR(VLOOKUP(J71,[4]地图配置辅助表!$A$3:$AR$209,42,FALSE),0)</f>
        <v>0</v>
      </c>
      <c r="M71" s="2">
        <f>IFERROR(VLOOKUP(J71,[4]地图配置辅助表!$A$3:$AR$209,5,FALSE)*$N$3,0)</f>
        <v>0</v>
      </c>
      <c r="N71" s="2">
        <f t="shared" si="1"/>
        <v>3300</v>
      </c>
      <c r="P71" s="3">
        <f>SUM($N$7:N71)</f>
        <v>80081</v>
      </c>
      <c r="Q71" s="5">
        <f>VLOOKUP(P71,CHOOSE({1,2},$C$7:$C$106,$B$7:$B$106),2,TRUE)</f>
        <v>32</v>
      </c>
      <c r="R71" s="3">
        <f t="shared" ref="R71:R89" si="3">VLOOKUP(Q71,$B$7:$C$106,2,FALSE)</f>
        <v>79488</v>
      </c>
      <c r="S71" s="82">
        <v>38</v>
      </c>
      <c r="T71" s="2" t="str">
        <f>IFERROR(VLOOKUP(G71,CHOOSE({1,2},[3]任务经验掉落配置表!$E$87:$E$122,[3]任务经验掉落配置表!$C$87:$C$122),2,FALSE),"")</f>
        <v/>
      </c>
      <c r="U71" s="2"/>
    </row>
    <row r="72" spans="2:21" x14ac:dyDescent="0.15">
      <c r="B72">
        <v>66</v>
      </c>
      <c r="C72">
        <f>'[2]1、经济推算'!$V67</f>
        <v>1984710</v>
      </c>
      <c r="D72">
        <f>[3]任务运算表!$K68+200</f>
        <v>6050</v>
      </c>
      <c r="E72">
        <f>SUM($D$7:D72)+VLOOKUP(B72,CHOOSE({1,2},$Q$7:$Q$89,$P$7:$P$89),2,1)</f>
        <v>335406</v>
      </c>
      <c r="F72">
        <f>VLOOKUP(E72,CHOOSE({1,2},$C$7:$C$106,$B$7:$B$106),2,TRUE)</f>
        <v>44</v>
      </c>
      <c r="G72" s="1">
        <f>VLOOKUP(G71,CHOOSE({1,2},[3]任务经验掉落配置表!$E$4:$E$122,[3]任务经验掉落配置表!$C$4:$C$122),2,FALSE)</f>
        <v>1064</v>
      </c>
      <c r="H72" s="1" t="str">
        <f>VLOOKUP(G72,[3]任务经验掉落配置表!$C$4:$W$122,2,FALSE)</f>
        <v>讨伐</v>
      </c>
      <c r="I72" s="1">
        <f>VLOOKUP(G72,[3]任务经验掉落配置表!$C$4:$W$122,18,FALSE)</f>
        <v>3500</v>
      </c>
      <c r="J72" s="2">
        <f>VLOOKUP(G72,[3]任务经验掉落配置表!$C$3:$W$122,[3]任务经验掉落配置表!$P$2,FALSE)</f>
        <v>6006</v>
      </c>
      <c r="K72" s="6">
        <f>IFERROR(VLOOKUP(J72,[4]地图配置辅助表!$A$3:$AR$209,6,FALSE),0)</f>
        <v>39207</v>
      </c>
      <c r="L72" s="2">
        <f>IFERROR(VLOOKUP(J72,[4]地图配置辅助表!$A$3:$AR$209,42,FALSE),0)</f>
        <v>0</v>
      </c>
      <c r="M72" s="2">
        <f>IFERROR(VLOOKUP(J72,[4]地图配置辅助表!$A$3:$AR$209,5,FALSE)*$N$3,0)</f>
        <v>200</v>
      </c>
      <c r="N72" s="2">
        <f t="shared" ref="N72:N89" si="4">M72+I72</f>
        <v>3700</v>
      </c>
      <c r="P72" s="3">
        <f>SUM($N$7:N72)</f>
        <v>83781</v>
      </c>
      <c r="Q72" s="5">
        <f>VLOOKUP(P72,CHOOSE({1,2},$C$7:$C$106,$B$7:$B$106),2,TRUE)</f>
        <v>32</v>
      </c>
      <c r="R72" s="3">
        <f t="shared" si="3"/>
        <v>79488</v>
      </c>
      <c r="S72" s="82">
        <v>39</v>
      </c>
      <c r="T72" s="2">
        <f>IFERROR(VLOOKUP(G72,CHOOSE({1,2},[3]任务经验掉落配置表!$E$87:$E$122,[3]任务经验掉落配置表!$C$87:$C$122),2,FALSE),"")</f>
        <v>3005</v>
      </c>
      <c r="U72" s="2"/>
    </row>
    <row r="73" spans="2:21" x14ac:dyDescent="0.15">
      <c r="B73">
        <v>67</v>
      </c>
      <c r="C73">
        <f>'[2]1、经济推算'!$V68</f>
        <v>2126908</v>
      </c>
      <c r="D73">
        <f>[3]任务运算表!$K69+200</f>
        <v>6350</v>
      </c>
      <c r="E73">
        <f>SUM($D$7:D73)+VLOOKUP(B73,CHOOSE({1,2},$Q$7:$Q$89,$P$7:$P$89),2,1)</f>
        <v>341756</v>
      </c>
      <c r="F73">
        <f>VLOOKUP(E73,CHOOSE({1,2},$C$7:$C$106,$B$7:$B$106),2,TRUE)</f>
        <v>44</v>
      </c>
      <c r="G73" s="1">
        <f>VLOOKUP(G72,CHOOSE({1,2},[3]任务经验掉落配置表!$E$4:$E$122,[3]任务经验掉落配置表!$C$4:$C$122),2,FALSE)</f>
        <v>3005</v>
      </c>
      <c r="H73" s="1" t="str">
        <f>VLOOKUP(G73,[3]任务经验掉落配置表!$C$4:$W$122,2,FALSE)</f>
        <v>正面交锋</v>
      </c>
      <c r="I73" s="1">
        <f>VLOOKUP(G73,[3]任务经验掉落配置表!$C$4:$W$122,18,FALSE)</f>
        <v>3700</v>
      </c>
      <c r="J73" s="2">
        <f>VLOOKUP(G73,[3]任务经验掉落配置表!$C$3:$W$122,[3]任务经验掉落配置表!$P$2,FALSE)</f>
        <v>6007</v>
      </c>
      <c r="K73" s="6">
        <f>IFERROR(VLOOKUP(J73,[4]地图配置辅助表!$A$3:$AR$209,6,FALSE),0)</f>
        <v>42238</v>
      </c>
      <c r="L73" s="2">
        <f>IFERROR(VLOOKUP(J73,[4]地图配置辅助表!$A$3:$AR$209,42,FALSE),0)</f>
        <v>0</v>
      </c>
      <c r="M73" s="2">
        <f>IFERROR(VLOOKUP(J73,[4]地图配置辅助表!$A$3:$AR$209,5,FALSE)*$N$3,0)</f>
        <v>200</v>
      </c>
      <c r="N73" s="2">
        <f t="shared" si="4"/>
        <v>3900</v>
      </c>
      <c r="P73" s="3">
        <f>SUM($N$7:N73)</f>
        <v>87681</v>
      </c>
      <c r="Q73" s="5">
        <f>VLOOKUP(P73,CHOOSE({1,2},$C$7:$C$106,$B$7:$B$106),2,TRUE)</f>
        <v>32</v>
      </c>
      <c r="R73" s="3">
        <f t="shared" si="3"/>
        <v>79488</v>
      </c>
      <c r="S73" s="82">
        <v>40</v>
      </c>
      <c r="T73" s="2">
        <f>IFERROR(VLOOKUP(G73,CHOOSE({1,2},[3]任务经验掉落配置表!$E$87:$E$122,[3]任务经验掉落配置表!$C$87:$C$122),2,FALSE),"")</f>
        <v>3006</v>
      </c>
      <c r="U73" s="2"/>
    </row>
    <row r="74" spans="2:21" x14ac:dyDescent="0.15">
      <c r="B74">
        <v>68</v>
      </c>
      <c r="C74">
        <f>'[2]1、经济推算'!$V69</f>
        <v>2277105</v>
      </c>
      <c r="D74">
        <f>[3]任务运算表!$K70+200</f>
        <v>6650</v>
      </c>
      <c r="E74">
        <f>SUM($D$7:D74)+VLOOKUP(B74,CHOOSE({1,2},$Q$7:$Q$89,$P$7:$P$89),2,1)</f>
        <v>348406</v>
      </c>
      <c r="F74">
        <f>VLOOKUP(E74,CHOOSE({1,2},$C$7:$C$106,$B$7:$B$106),2,TRUE)</f>
        <v>44</v>
      </c>
      <c r="G74" s="1">
        <f>VLOOKUP(G73,CHOOSE({1,2},[3]任务经验掉落配置表!$E$4:$E$122,[3]任务经验掉落配置表!$C$4:$C$122),2,FALSE)</f>
        <v>3006</v>
      </c>
      <c r="H74" s="1" t="str">
        <f>VLOOKUP(G74,[3]任务经验掉落配置表!$C$4:$W$122,2,FALSE)</f>
        <v>愈战愈勇</v>
      </c>
      <c r="I74" s="1">
        <f>VLOOKUP(G74,[3]任务经验掉落配置表!$C$4:$W$122,18,FALSE)</f>
        <v>3900</v>
      </c>
      <c r="J74" s="2">
        <f>VLOOKUP(G74,[3]任务经验掉落配置表!$C$3:$W$122,[3]任务经验掉落配置表!$P$2,FALSE)</f>
        <v>6008</v>
      </c>
      <c r="K74" s="6">
        <f>IFERROR(VLOOKUP(J74,[4]地图配置辅助表!$A$3:$AR$209,6,FALSE),0)</f>
        <v>45449</v>
      </c>
      <c r="L74" s="2">
        <f>IFERROR(VLOOKUP(J74,[4]地图配置辅助表!$A$3:$AR$209,42,FALSE),0)</f>
        <v>0</v>
      </c>
      <c r="M74" s="2">
        <f>IFERROR(VLOOKUP(J74,[4]地图配置辅助表!$A$3:$AR$209,5,FALSE)*$N$3,0)</f>
        <v>200</v>
      </c>
      <c r="N74" s="2">
        <f t="shared" si="4"/>
        <v>4100</v>
      </c>
      <c r="P74" s="3">
        <f>SUM($N$7:N74)</f>
        <v>91781</v>
      </c>
      <c r="Q74" s="5">
        <f>VLOOKUP(P74,CHOOSE({1,2},$C$7:$C$106,$B$7:$B$106),2,TRUE)</f>
        <v>33</v>
      </c>
      <c r="R74" s="3">
        <f t="shared" si="3"/>
        <v>90519</v>
      </c>
      <c r="S74" s="82">
        <v>40</v>
      </c>
      <c r="T74" s="2">
        <f>IFERROR(VLOOKUP(G74,CHOOSE({1,2},[3]任务经验掉落配置表!$E$87:$E$122,[3]任务经验掉落配置表!$C$87:$C$122),2,FALSE),"")</f>
        <v>3007</v>
      </c>
      <c r="U74" s="2"/>
    </row>
    <row r="75" spans="2:21" x14ac:dyDescent="0.15">
      <c r="B75">
        <v>69</v>
      </c>
      <c r="C75">
        <f>'[2]1、经济推算'!$V70</f>
        <v>2435630</v>
      </c>
      <c r="D75">
        <f>[3]任务运算表!$K71+200</f>
        <v>6950</v>
      </c>
      <c r="E75">
        <f>SUM($D$7:D75)+VLOOKUP(B75,CHOOSE({1,2},$Q$7:$Q$89,$P$7:$P$89),2,1)</f>
        <v>355356</v>
      </c>
      <c r="F75">
        <f>VLOOKUP(E75,CHOOSE({1,2},$C$7:$C$106,$B$7:$B$106),2,TRUE)</f>
        <v>45</v>
      </c>
      <c r="G75" s="1">
        <f>VLOOKUP(G74,CHOOSE({1,2},[3]任务经验掉落配置表!$E$4:$E$122,[3]任务经验掉落配置表!$C$4:$C$122),2,FALSE)</f>
        <v>3007</v>
      </c>
      <c r="H75" s="1" t="str">
        <f>VLOOKUP(G75,[3]任务经验掉落配置表!$C$4:$W$122,2,FALSE)</f>
        <v>恶战</v>
      </c>
      <c r="I75" s="1">
        <f>VLOOKUP(G75,[3]任务经验掉落配置表!$C$4:$W$122,18,FALSE)</f>
        <v>4100</v>
      </c>
      <c r="J75" s="2">
        <f>VLOOKUP(G75,[3]任务经验掉落配置表!$C$3:$W$122,[3]任务经验掉落配置表!$P$2,FALSE)</f>
        <v>6009</v>
      </c>
      <c r="K75" s="6">
        <f>IFERROR(VLOOKUP(J75,[4]地图配置辅助表!$A$3:$AR$209,6,FALSE),0)</f>
        <v>56798</v>
      </c>
      <c r="L75" s="2">
        <f>IFERROR(VLOOKUP(J75,[4]地图配置辅助表!$A$3:$AR$209,42,FALSE),0)</f>
        <v>0</v>
      </c>
      <c r="M75" s="2">
        <f>IFERROR(VLOOKUP(J75,[4]地图配置辅助表!$A$3:$AR$209,5,FALSE)*$N$3,0)</f>
        <v>200</v>
      </c>
      <c r="N75" s="2">
        <f t="shared" si="4"/>
        <v>4300</v>
      </c>
      <c r="P75" s="3">
        <f>SUM($N$7:N75)</f>
        <v>96081</v>
      </c>
      <c r="Q75" s="5">
        <f>VLOOKUP(P75,CHOOSE({1,2},$C$7:$C$106,$B$7:$B$106),2,TRUE)</f>
        <v>33</v>
      </c>
      <c r="R75" s="3">
        <f t="shared" si="3"/>
        <v>90519</v>
      </c>
      <c r="S75" s="82">
        <v>41</v>
      </c>
      <c r="T75" s="2" t="str">
        <f>IFERROR(VLOOKUP(G75,CHOOSE({1,2},[3]任务经验掉落配置表!$E$87:$E$122,[3]任务经验掉落配置表!$C$87:$C$122),2,FALSE),"")</f>
        <v/>
      </c>
      <c r="U75" s="2"/>
    </row>
    <row r="76" spans="2:21" x14ac:dyDescent="0.15">
      <c r="B76">
        <v>70</v>
      </c>
      <c r="C76">
        <f>'[2]1、经济推算'!$V71</f>
        <v>2602822</v>
      </c>
      <c r="D76">
        <f>[3]任务运算表!$K72+200</f>
        <v>7250</v>
      </c>
      <c r="E76">
        <f>SUM($D$7:D76)+VLOOKUP(B76,CHOOSE({1,2},$Q$7:$Q$89,$P$7:$P$89),2,1)</f>
        <v>362606</v>
      </c>
      <c r="F76">
        <f>VLOOKUP(E76,CHOOSE({1,2},$C$7:$C$106,$B$7:$B$106),2,TRUE)</f>
        <v>45</v>
      </c>
      <c r="G76" s="1">
        <f>VLOOKUP(G75,CHOOSE({1,2},[3]任务经验掉落配置表!$E$4:$E$122,[3]任务经验掉落配置表!$C$4:$C$122),2,FALSE)</f>
        <v>1065</v>
      </c>
      <c r="H76" s="1" t="str">
        <f>VLOOKUP(G76,[3]任务经验掉落配置表!$C$4:$W$122,2,FALSE)</f>
        <v>僵局</v>
      </c>
      <c r="I76" s="1">
        <f>VLOOKUP(G76,[3]任务经验掉落配置表!$C$4:$W$122,18,FALSE)</f>
        <v>4300</v>
      </c>
      <c r="J76" s="2" t="str">
        <f>VLOOKUP(G76,[3]任务经验掉落配置表!$C$3:$W$122,[3]任务经验掉落配置表!$P$2,FALSE)</f>
        <v/>
      </c>
      <c r="K76" s="6">
        <f>IFERROR(VLOOKUP(J76,[4]地图配置辅助表!$A$3:$AR$209,6,FALSE),0)</f>
        <v>0</v>
      </c>
      <c r="L76" s="2">
        <f>IFERROR(VLOOKUP(J76,[4]地图配置辅助表!$A$3:$AR$209,42,FALSE),0)</f>
        <v>0</v>
      </c>
      <c r="M76" s="2">
        <f>IFERROR(VLOOKUP(J76,[4]地图配置辅助表!$A$3:$AR$209,5,FALSE)*$N$3,0)</f>
        <v>0</v>
      </c>
      <c r="N76" s="2">
        <f t="shared" si="4"/>
        <v>4300</v>
      </c>
      <c r="P76" s="3">
        <f>SUM($N$7:N76)</f>
        <v>100381</v>
      </c>
      <c r="Q76" s="5">
        <f>VLOOKUP(P76,CHOOSE({1,2},$C$7:$C$106,$B$7:$B$106),2,TRUE)</f>
        <v>33</v>
      </c>
      <c r="R76" s="3">
        <f t="shared" si="3"/>
        <v>90519</v>
      </c>
      <c r="S76" s="82">
        <v>41</v>
      </c>
      <c r="T76" s="2" t="str">
        <f>IFERROR(VLOOKUP(G76,CHOOSE({1,2},[3]任务经验掉落配置表!$E$87:$E$122,[3]任务经验掉落配置表!$C$87:$C$122),2,FALSE),"")</f>
        <v/>
      </c>
      <c r="U76" s="2"/>
    </row>
    <row r="77" spans="2:21" x14ac:dyDescent="0.15">
      <c r="B77">
        <v>71</v>
      </c>
      <c r="C77">
        <f>'[2]1、经济推算'!$V72</f>
        <v>2779029</v>
      </c>
      <c r="D77">
        <f>[3]任务运算表!$K73+200</f>
        <v>7700</v>
      </c>
      <c r="E77">
        <f>SUM($D$7:D77)+VLOOKUP(B77,CHOOSE({1,2},$Q$7:$Q$89,$P$7:$P$89),2,1)</f>
        <v>370306</v>
      </c>
      <c r="F77">
        <f>VLOOKUP(E77,CHOOSE({1,2},$C$7:$C$106,$B$7:$B$106),2,TRUE)</f>
        <v>45</v>
      </c>
      <c r="G77" s="1">
        <f>VLOOKUP(G76,CHOOSE({1,2},[3]任务经验掉落配置表!$E$4:$E$122,[3]任务经验掉落配置表!$C$4:$C$122),2,FALSE)</f>
        <v>1066</v>
      </c>
      <c r="H77" s="1" t="str">
        <f>VLOOKUP(G77,[3]任务经验掉落配置表!$C$4:$W$122,2,FALSE)</f>
        <v>深入虎穴</v>
      </c>
      <c r="I77" s="1">
        <f>VLOOKUP(G77,[3]任务经验掉落配置表!$C$4:$W$122,18,FALSE)</f>
        <v>4500</v>
      </c>
      <c r="J77" s="2" t="str">
        <f>VLOOKUP(G77,[3]任务经验掉落配置表!$C$3:$W$122,[3]任务经验掉落配置表!$P$2,FALSE)</f>
        <v/>
      </c>
      <c r="K77" s="6">
        <f>IFERROR(VLOOKUP(J77,[4]地图配置辅助表!$A$3:$AR$209,6,FALSE),0)</f>
        <v>0</v>
      </c>
      <c r="L77" s="2">
        <f>IFERROR(VLOOKUP(J77,[4]地图配置辅助表!$A$3:$AR$209,42,FALSE),0)</f>
        <v>0</v>
      </c>
      <c r="M77" s="2">
        <f>IFERROR(VLOOKUP(J77,[4]地图配置辅助表!$A$3:$AR$209,5,FALSE)*$N$3,0)</f>
        <v>0</v>
      </c>
      <c r="N77" s="2">
        <f t="shared" si="4"/>
        <v>4500</v>
      </c>
      <c r="P77" s="3">
        <f>SUM($N$7:N77)</f>
        <v>104881</v>
      </c>
      <c r="Q77" s="5">
        <f>VLOOKUP(P77,CHOOSE({1,2},$C$7:$C$106,$B$7:$B$106),2,TRUE)</f>
        <v>34</v>
      </c>
      <c r="R77" s="3">
        <f t="shared" si="3"/>
        <v>102770</v>
      </c>
      <c r="S77" s="82">
        <v>42</v>
      </c>
      <c r="T77" s="2" t="str">
        <f>IFERROR(VLOOKUP(G77,CHOOSE({1,2},[3]任务经验掉落配置表!$E$87:$E$122,[3]任务经验掉落配置表!$C$87:$C$122),2,FALSE),"")</f>
        <v/>
      </c>
      <c r="U77" s="2"/>
    </row>
    <row r="78" spans="2:21" x14ac:dyDescent="0.15">
      <c r="B78">
        <v>72</v>
      </c>
      <c r="C78">
        <f>'[2]1、经济推算'!$V73</f>
        <v>2964607</v>
      </c>
      <c r="D78">
        <f>[3]任务运算表!$K74+200</f>
        <v>8150</v>
      </c>
      <c r="E78">
        <f>SUM($D$7:D78)+VLOOKUP(B78,CHOOSE({1,2},$Q$7:$Q$89,$P$7:$P$89),2,1)</f>
        <v>378456</v>
      </c>
      <c r="F78">
        <f>VLOOKUP(E78,CHOOSE({1,2},$C$7:$C$106,$B$7:$B$106),2,TRUE)</f>
        <v>45</v>
      </c>
      <c r="G78" s="1">
        <f>VLOOKUP(G77,CHOOSE({1,2},[3]任务经验掉落配置表!$E$4:$E$122,[3]任务经验掉落配置表!$C$4:$C$122),2,FALSE)</f>
        <v>1067</v>
      </c>
      <c r="H78" s="1" t="str">
        <f>VLOOKUP(G78,[3]任务经验掉落配置表!$C$4:$W$122,2,FALSE)</f>
        <v>激战东京1</v>
      </c>
      <c r="I78" s="1">
        <f>VLOOKUP(G78,[3]任务经验掉落配置表!$C$4:$W$122,18,FALSE)</f>
        <v>4800</v>
      </c>
      <c r="J78" s="2">
        <f>VLOOKUP(G78,[3]任务经验掉落配置表!$C$3:$W$122,[3]任务经验掉落配置表!$P$2,FALSE)</f>
        <v>7001</v>
      </c>
      <c r="K78" s="6">
        <f>IFERROR(VLOOKUP(J78,[4]地图配置辅助表!$A$3:$AR$209,6,FALSE),0)</f>
        <v>52510</v>
      </c>
      <c r="L78" s="2">
        <f>IFERROR(VLOOKUP(J78,[4]地图配置辅助表!$A$3:$AR$209,42,FALSE),0)</f>
        <v>0</v>
      </c>
      <c r="M78" s="2">
        <f>IFERROR(VLOOKUP(J78,[4]地图配置辅助表!$A$3:$AR$209,5,FALSE)*$N$3,0)</f>
        <v>200</v>
      </c>
      <c r="N78" s="2">
        <f t="shared" si="4"/>
        <v>5000</v>
      </c>
      <c r="P78" s="3">
        <f>SUM($N$7:N78)</f>
        <v>109881</v>
      </c>
      <c r="Q78" s="5">
        <f>VLOOKUP(P78,CHOOSE({1,2},$C$7:$C$106,$B$7:$B$106),2,TRUE)</f>
        <v>34</v>
      </c>
      <c r="R78" s="3">
        <f t="shared" si="3"/>
        <v>102770</v>
      </c>
      <c r="S78" s="82">
        <v>43</v>
      </c>
      <c r="T78" s="2" t="str">
        <f>IFERROR(VLOOKUP(G78,CHOOSE({1,2},[3]任务经验掉落配置表!$E$87:$E$122,[3]任务经验掉落配置表!$C$87:$C$122),2,FALSE),"")</f>
        <v/>
      </c>
      <c r="U78" s="2"/>
    </row>
    <row r="79" spans="2:21" x14ac:dyDescent="0.15">
      <c r="B79">
        <v>73</v>
      </c>
      <c r="C79">
        <f>'[2]1、经济推算'!$V74</f>
        <v>3159923</v>
      </c>
      <c r="D79">
        <f>[3]任务运算表!$K75+200</f>
        <v>8600</v>
      </c>
      <c r="E79">
        <f>SUM($D$7:D79)+VLOOKUP(B79,CHOOSE({1,2},$Q$7:$Q$89,$P$7:$P$89),2,1)</f>
        <v>387056</v>
      </c>
      <c r="F79">
        <f>VLOOKUP(E79,CHOOSE({1,2},$C$7:$C$106,$B$7:$B$106),2,TRUE)</f>
        <v>46</v>
      </c>
      <c r="G79" s="1">
        <f>VLOOKUP(G78,CHOOSE({1,2},[3]任务经验掉落配置表!$E$4:$E$122,[3]任务经验掉落配置表!$C$4:$C$122),2,FALSE)</f>
        <v>1068</v>
      </c>
      <c r="H79" s="1" t="str">
        <f>VLOOKUP(G79,[3]任务经验掉落配置表!$C$4:$W$122,2,FALSE)</f>
        <v>激战东京2</v>
      </c>
      <c r="I79" s="1">
        <f>VLOOKUP(G79,[3]任务经验掉落配置表!$C$4:$W$122,18,FALSE)</f>
        <v>5100</v>
      </c>
      <c r="J79" s="2">
        <f>VLOOKUP(G79,[3]任务经验掉落配置表!$C$3:$W$122,[3]任务经验掉落配置表!$P$2,FALSE)</f>
        <v>7002</v>
      </c>
      <c r="K79" s="6">
        <f>IFERROR(VLOOKUP(J79,[4]地图配置辅助表!$A$3:$AR$209,6,FALSE),0)</f>
        <v>56336</v>
      </c>
      <c r="L79" s="2">
        <f>IFERROR(VLOOKUP(J79,[4]地图配置辅助表!$A$3:$AR$209,42,FALSE),0)</f>
        <v>0</v>
      </c>
      <c r="M79" s="2">
        <f>IFERROR(VLOOKUP(J79,[4]地图配置辅助表!$A$3:$AR$209,5,FALSE)*$N$3,0)</f>
        <v>200</v>
      </c>
      <c r="N79" s="2">
        <f t="shared" si="4"/>
        <v>5300</v>
      </c>
      <c r="P79" s="3">
        <f>SUM($N$7:N79)</f>
        <v>115181</v>
      </c>
      <c r="Q79" s="5">
        <f>VLOOKUP(P79,CHOOSE({1,2},$C$7:$C$106,$B$7:$B$106),2,TRUE)</f>
        <v>34</v>
      </c>
      <c r="R79" s="3">
        <f t="shared" si="3"/>
        <v>102770</v>
      </c>
      <c r="S79" s="82">
        <v>43</v>
      </c>
      <c r="T79" s="2" t="str">
        <f>IFERROR(VLOOKUP(G79,CHOOSE({1,2},[3]任务经验掉落配置表!$E$87:$E$122,[3]任务经验掉落配置表!$C$87:$C$122),2,FALSE),"")</f>
        <v/>
      </c>
      <c r="U79" s="2"/>
    </row>
    <row r="80" spans="2:21" x14ac:dyDescent="0.15">
      <c r="B80">
        <v>74</v>
      </c>
      <c r="C80">
        <f>'[2]1、经济推算'!$V75</f>
        <v>3365352</v>
      </c>
      <c r="D80">
        <f>[3]任务运算表!$K76+200</f>
        <v>9050</v>
      </c>
      <c r="E80">
        <f>SUM($D$7:D80)+VLOOKUP(B80,CHOOSE({1,2},$Q$7:$Q$89,$P$7:$P$89),2,1)</f>
        <v>396106</v>
      </c>
      <c r="F80">
        <f>VLOOKUP(E80,CHOOSE({1,2},$C$7:$C$106,$B$7:$B$106),2,TRUE)</f>
        <v>46</v>
      </c>
      <c r="G80" s="1">
        <f>VLOOKUP(G79,CHOOSE({1,2},[3]任务经验掉落配置表!$E$4:$E$122,[3]任务经验掉落配置表!$C$4:$C$122),2,FALSE)</f>
        <v>1069</v>
      </c>
      <c r="H80" s="1" t="str">
        <f>VLOOKUP(G80,[3]任务经验掉落配置表!$C$4:$W$122,2,FALSE)</f>
        <v>激战东京3</v>
      </c>
      <c r="I80" s="1">
        <f>VLOOKUP(G80,[3]任务经验掉落配置表!$C$4:$W$122,18,FALSE)</f>
        <v>5400</v>
      </c>
      <c r="J80" s="2">
        <f>VLOOKUP(G80,[3]任务经验掉落配置表!$C$3:$W$122,[3]任务经验掉落配置表!$P$2,FALSE)</f>
        <v>7003</v>
      </c>
      <c r="K80" s="6">
        <f>IFERROR(VLOOKUP(J80,[4]地图配置辅助表!$A$3:$AR$209,6,FALSE),0)</f>
        <v>60314</v>
      </c>
      <c r="L80" s="2">
        <f>IFERROR(VLOOKUP(J80,[4]地图配置辅助表!$A$3:$AR$209,42,FALSE),0)</f>
        <v>0</v>
      </c>
      <c r="M80" s="2">
        <f>IFERROR(VLOOKUP(J80,[4]地图配置辅助表!$A$3:$AR$209,5,FALSE)*$N$3,0)</f>
        <v>200</v>
      </c>
      <c r="N80" s="2">
        <f t="shared" si="4"/>
        <v>5600</v>
      </c>
      <c r="P80" s="3">
        <f>SUM($N$7:N80)</f>
        <v>120781</v>
      </c>
      <c r="Q80" s="5">
        <f>VLOOKUP(P80,CHOOSE({1,2},$C$7:$C$106,$B$7:$B$106),2,TRUE)</f>
        <v>35</v>
      </c>
      <c r="R80" s="3">
        <f t="shared" si="3"/>
        <v>116338</v>
      </c>
      <c r="S80" s="82">
        <v>44</v>
      </c>
      <c r="T80" s="2" t="str">
        <f>IFERROR(VLOOKUP(G80,CHOOSE({1,2},[3]任务经验掉落配置表!$E$87:$E$122,[3]任务经验掉落配置表!$C$87:$C$122),2,FALSE),"")</f>
        <v/>
      </c>
      <c r="U80" s="2"/>
    </row>
    <row r="81" spans="2:21" x14ac:dyDescent="0.15">
      <c r="B81">
        <v>75</v>
      </c>
      <c r="C81">
        <f>'[2]1、经济推算'!$V76</f>
        <v>3581279</v>
      </c>
      <c r="D81">
        <f>[3]任务运算表!$K77+200</f>
        <v>9500</v>
      </c>
      <c r="E81">
        <f>SUM($D$7:D81)+VLOOKUP(B81,CHOOSE({1,2},$Q$7:$Q$89,$P$7:$P$89),2,1)</f>
        <v>405606</v>
      </c>
      <c r="F81">
        <f>VLOOKUP(E81,CHOOSE({1,2},$C$7:$C$106,$B$7:$B$106),2,TRUE)</f>
        <v>46</v>
      </c>
      <c r="G81" s="1">
        <f>VLOOKUP(G80,CHOOSE({1,2},[3]任务经验掉落配置表!$E$4:$E$122,[3]任务经验掉落配置表!$C$4:$C$122),2,FALSE)</f>
        <v>1070</v>
      </c>
      <c r="H81" s="1" t="str">
        <f>VLOOKUP(G81,[3]任务经验掉落配置表!$C$4:$W$122,2,FALSE)</f>
        <v>激战东京4</v>
      </c>
      <c r="I81" s="1">
        <f>VLOOKUP(G81,[3]任务经验掉落配置表!$C$4:$W$122,18,FALSE)</f>
        <v>5700</v>
      </c>
      <c r="J81" s="2">
        <f>VLOOKUP(G81,[3]任务经验掉落配置表!$C$3:$W$122,[3]任务经验掉落配置表!$P$2,FALSE)</f>
        <v>7004</v>
      </c>
      <c r="K81" s="6">
        <f>IFERROR(VLOOKUP(J81,[4]地图配置辅助表!$A$3:$AR$209,6,FALSE),0)</f>
        <v>64565</v>
      </c>
      <c r="L81" s="2">
        <f>IFERROR(VLOOKUP(J81,[4]地图配置辅助表!$A$3:$AR$209,42,FALSE),0)</f>
        <v>0</v>
      </c>
      <c r="M81" s="2">
        <f>IFERROR(VLOOKUP(J81,[4]地图配置辅助表!$A$3:$AR$209,5,FALSE)*$N$3,0)</f>
        <v>200</v>
      </c>
      <c r="N81" s="2">
        <f t="shared" si="4"/>
        <v>5900</v>
      </c>
      <c r="P81" s="3">
        <f>SUM($N$7:N81)</f>
        <v>126681</v>
      </c>
      <c r="Q81" s="5">
        <f>VLOOKUP(P81,CHOOSE({1,2},$C$7:$C$106,$B$7:$B$106),2,TRUE)</f>
        <v>35</v>
      </c>
      <c r="R81" s="3">
        <f t="shared" si="3"/>
        <v>116338</v>
      </c>
      <c r="S81" s="82">
        <v>45</v>
      </c>
      <c r="T81" s="2" t="str">
        <f>IFERROR(VLOOKUP(G81,CHOOSE({1,2},[3]任务经验掉落配置表!$E$87:$E$122,[3]任务经验掉落配置表!$C$87:$C$122),2,FALSE),"")</f>
        <v/>
      </c>
      <c r="U81" s="2"/>
    </row>
    <row r="82" spans="2:21" x14ac:dyDescent="0.15">
      <c r="B82">
        <v>76</v>
      </c>
      <c r="C82">
        <f>'[2]1、经济推算'!$V77</f>
        <v>3808098</v>
      </c>
      <c r="D82">
        <f>[3]任务运算表!$K78+200</f>
        <v>9950</v>
      </c>
      <c r="E82">
        <f>SUM($D$7:D82)+VLOOKUP(B82,CHOOSE({1,2},$Q$7:$Q$89,$P$7:$P$89),2,1)</f>
        <v>415556</v>
      </c>
      <c r="F82">
        <f>VLOOKUP(E82,CHOOSE({1,2},$C$7:$C$106,$B$7:$B$106),2,TRUE)</f>
        <v>46</v>
      </c>
      <c r="G82" s="1">
        <f>VLOOKUP(G81,CHOOSE({1,2},[3]任务经验掉落配置表!$E$4:$E$122,[3]任务经验掉落配置表!$C$4:$C$122),2,FALSE)</f>
        <v>1071</v>
      </c>
      <c r="H82" s="1" t="str">
        <f>VLOOKUP(G82,[3]任务经验掉落配置表!$C$4:$W$122,2,FALSE)</f>
        <v>蓄势待发</v>
      </c>
      <c r="I82" s="1">
        <f>VLOOKUP(G82,[3]任务经验掉落配置表!$C$4:$W$122,18,FALSE)</f>
        <v>6000</v>
      </c>
      <c r="J82" s="2" t="str">
        <f>VLOOKUP(G82,[3]任务经验掉落配置表!$C$3:$W$122,[3]任务经验掉落配置表!$P$2,FALSE)</f>
        <v/>
      </c>
      <c r="K82" s="6">
        <f>IFERROR(VLOOKUP(J82,[4]地图配置辅助表!$A$3:$AR$209,6,FALSE),0)</f>
        <v>0</v>
      </c>
      <c r="L82" s="2">
        <f>IFERROR(VLOOKUP(J82,[4]地图配置辅助表!$A$3:$AR$209,42,FALSE),0)</f>
        <v>0</v>
      </c>
      <c r="M82" s="2">
        <f>IFERROR(VLOOKUP(J82,[4]地图配置辅助表!$A$3:$AR$209,5,FALSE)*$N$3,0)</f>
        <v>0</v>
      </c>
      <c r="N82" s="2">
        <f t="shared" si="4"/>
        <v>6000</v>
      </c>
      <c r="P82" s="3">
        <f>SUM($N$7:N82)</f>
        <v>132681</v>
      </c>
      <c r="Q82" s="5">
        <f>VLOOKUP(P82,CHOOSE({1,2},$C$7:$C$106,$B$7:$B$106),2,TRUE)</f>
        <v>36</v>
      </c>
      <c r="R82" s="3">
        <f t="shared" si="3"/>
        <v>131327</v>
      </c>
      <c r="S82" s="82">
        <v>45</v>
      </c>
      <c r="T82" s="2" t="str">
        <f>IFERROR(VLOOKUP(G82,CHOOSE({1,2},[3]任务经验掉落配置表!$E$87:$E$122,[3]任务经验掉落配置表!$C$87:$C$122),2,FALSE),"")</f>
        <v/>
      </c>
      <c r="U82" s="2"/>
    </row>
    <row r="83" spans="2:21" x14ac:dyDescent="0.15">
      <c r="B83">
        <v>77</v>
      </c>
      <c r="C83">
        <f>'[2]1、经济推算'!$V78</f>
        <v>4046213</v>
      </c>
      <c r="D83">
        <f>[3]任务运算表!$K79+200</f>
        <v>10400</v>
      </c>
      <c r="E83">
        <f>SUM($D$7:D83)+VLOOKUP(B83,CHOOSE({1,2},$Q$7:$Q$89,$P$7:$P$89),2,1)</f>
        <v>425956</v>
      </c>
      <c r="F83">
        <f>VLOOKUP(E83,CHOOSE({1,2},$C$7:$C$106,$B$7:$B$106),2,TRUE)</f>
        <v>47</v>
      </c>
      <c r="G83" s="1">
        <f>VLOOKUP(G82,CHOOSE({1,2},[3]任务经验掉落配置表!$E$4:$E$122,[3]任务经验掉落配置表!$C$4:$C$122),2,FALSE)</f>
        <v>1072</v>
      </c>
      <c r="H83" s="1" t="str">
        <f>VLOOKUP(G83,[3]任务经验掉落配置表!$C$4:$W$122,2,FALSE)</f>
        <v>渔翁得利</v>
      </c>
      <c r="I83" s="1">
        <f>VLOOKUP(G83,[3]任务经验掉落配置表!$C$4:$W$122,18,FALSE)</f>
        <v>6300</v>
      </c>
      <c r="J83" s="2">
        <f>VLOOKUP(G83,[3]任务经验掉落配置表!$C$3:$W$122,[3]任务经验掉落配置表!$P$2,FALSE)</f>
        <v>7005</v>
      </c>
      <c r="K83" s="6">
        <f>IFERROR(VLOOKUP(J83,[4]地图配置辅助表!$A$3:$AR$209,6,FALSE),0)</f>
        <v>69322</v>
      </c>
      <c r="L83" s="2">
        <f>IFERROR(VLOOKUP(J83,[4]地图配置辅助表!$A$3:$AR$209,42,FALSE),0)</f>
        <v>0</v>
      </c>
      <c r="M83" s="2">
        <f>IFERROR(VLOOKUP(J83,[4]地图配置辅助表!$A$3:$AR$209,5,FALSE)*$N$3,0)</f>
        <v>200</v>
      </c>
      <c r="N83" s="2">
        <f t="shared" si="4"/>
        <v>6500</v>
      </c>
      <c r="P83" s="3">
        <f>SUM($N$7:N83)</f>
        <v>139181</v>
      </c>
      <c r="Q83" s="5">
        <f>VLOOKUP(P83,CHOOSE({1,2},$C$7:$C$106,$B$7:$B$106),2,TRUE)</f>
        <v>36</v>
      </c>
      <c r="R83" s="3">
        <f t="shared" si="3"/>
        <v>131327</v>
      </c>
      <c r="S83" s="82">
        <v>46</v>
      </c>
      <c r="T83" s="2" t="str">
        <f>IFERROR(VLOOKUP(G83,CHOOSE({1,2},[3]任务经验掉落配置表!$E$87:$E$122,[3]任务经验掉落配置表!$C$87:$C$122),2,FALSE),"")</f>
        <v/>
      </c>
      <c r="U83" s="2"/>
    </row>
    <row r="84" spans="2:21" x14ac:dyDescent="0.15">
      <c r="B84">
        <v>78</v>
      </c>
      <c r="C84">
        <f>'[2]1、经济推算'!$V79</f>
        <v>4296038</v>
      </c>
      <c r="D84">
        <f>[3]任务运算表!$K80+200</f>
        <v>10850</v>
      </c>
      <c r="E84">
        <f>SUM($D$7:D84)+VLOOKUP(B84,CHOOSE({1,2},$Q$7:$Q$89,$P$7:$P$89),2,1)</f>
        <v>436806</v>
      </c>
      <c r="F84">
        <f>VLOOKUP(E84,CHOOSE({1,2},$C$7:$C$106,$B$7:$B$106),2,TRUE)</f>
        <v>47</v>
      </c>
      <c r="G84" s="1">
        <f>VLOOKUP(G83,CHOOSE({1,2},[3]任务经验掉落配置表!$E$4:$E$122,[3]任务经验掉落配置表!$C$4:$C$122),2,FALSE)</f>
        <v>1073</v>
      </c>
      <c r="H84" s="1" t="str">
        <f>VLOOKUP(G84,[3]任务经验掉落配置表!$C$4:$W$122,2,FALSE)</f>
        <v>破晓</v>
      </c>
      <c r="I84" s="1">
        <f>VLOOKUP(G84,[3]任务经验掉落配置表!$C$4:$W$122,18,FALSE)</f>
        <v>6600</v>
      </c>
      <c r="J84" s="2">
        <f>VLOOKUP(G84,[3]任务经验掉落配置表!$C$3:$W$122,[3]任务经验掉落配置表!$P$2,FALSE)</f>
        <v>7006</v>
      </c>
      <c r="K84" s="6">
        <f>IFERROR(VLOOKUP(J84,[4]地图配置辅助表!$A$3:$AR$209,6,FALSE),0)</f>
        <v>74368</v>
      </c>
      <c r="L84" s="2">
        <f>IFERROR(VLOOKUP(J84,[4]地图配置辅助表!$A$3:$AR$209,42,FALSE),0)</f>
        <v>0</v>
      </c>
      <c r="M84" s="2">
        <f>IFERROR(VLOOKUP(J84,[4]地图配置辅助表!$A$3:$AR$209,5,FALSE)*$N$3,0)</f>
        <v>200</v>
      </c>
      <c r="N84" s="2">
        <f t="shared" si="4"/>
        <v>6800</v>
      </c>
      <c r="P84" s="3">
        <f>SUM($N$7:N84)</f>
        <v>145981</v>
      </c>
      <c r="Q84" s="5">
        <f>VLOOKUP(P84,CHOOSE({1,2},$C$7:$C$106,$B$7:$B$106),2,TRUE)</f>
        <v>36</v>
      </c>
      <c r="R84" s="3">
        <f t="shared" si="3"/>
        <v>131327</v>
      </c>
      <c r="S84" s="82">
        <v>47</v>
      </c>
      <c r="T84" s="2">
        <f>IFERROR(VLOOKUP(G84,CHOOSE({1,2},[3]任务经验掉落配置表!$E$87:$E$122,[3]任务经验掉落配置表!$C$87:$C$122),2,FALSE),"")</f>
        <v>3008</v>
      </c>
      <c r="U84" s="2"/>
    </row>
    <row r="85" spans="2:21" x14ac:dyDescent="0.15">
      <c r="B85">
        <v>79</v>
      </c>
      <c r="C85">
        <f>'[2]1、经济推算'!$V80</f>
        <v>4557996</v>
      </c>
      <c r="D85">
        <f>[3]任务运算表!$K81+200</f>
        <v>11300</v>
      </c>
      <c r="E85">
        <f>SUM($D$7:D85)+VLOOKUP(B85,CHOOSE({1,2},$Q$7:$Q$89,$P$7:$P$89),2,1)</f>
        <v>448106</v>
      </c>
      <c r="F85">
        <f>VLOOKUP(E85,CHOOSE({1,2},$C$7:$C$106,$B$7:$B$106),2,TRUE)</f>
        <v>47</v>
      </c>
      <c r="G85" s="1">
        <f>VLOOKUP(G84,CHOOSE({1,2},[3]任务经验掉落配置表!$E$4:$E$122,[3]任务经验掉落配置表!$C$4:$C$122),2,FALSE)</f>
        <v>3008</v>
      </c>
      <c r="H85" s="1" t="str">
        <f>VLOOKUP(G85,[3]任务经验掉落配置表!$C$4:$W$122,2,FALSE)</f>
        <v>战况升级</v>
      </c>
      <c r="I85" s="1">
        <f>VLOOKUP(G85,[3]任务经验掉落配置表!$C$4:$W$122,18,FALSE)</f>
        <v>6900</v>
      </c>
      <c r="J85" s="2">
        <f>VLOOKUP(G85,[3]任务经验掉落配置表!$C$3:$W$122,[3]任务经验掉落配置表!$P$2,FALSE)</f>
        <v>7007</v>
      </c>
      <c r="K85" s="6">
        <f>IFERROR(VLOOKUP(J85,[4]地图配置辅助表!$A$3:$AR$209,6,FALSE),0)</f>
        <v>79609</v>
      </c>
      <c r="L85" s="2">
        <f>IFERROR(VLOOKUP(J85,[4]地图配置辅助表!$A$3:$AR$209,42,FALSE),0)</f>
        <v>0</v>
      </c>
      <c r="M85" s="2">
        <f>IFERROR(VLOOKUP(J85,[4]地图配置辅助表!$A$3:$AR$209,5,FALSE)*$N$3,0)</f>
        <v>200</v>
      </c>
      <c r="N85" s="2">
        <f t="shared" si="4"/>
        <v>7100</v>
      </c>
      <c r="P85" s="3">
        <f>SUM($N$7:N85)</f>
        <v>153081</v>
      </c>
      <c r="Q85" s="5">
        <f>VLOOKUP(P85,CHOOSE({1,2},$C$7:$C$106,$B$7:$B$106),2,TRUE)</f>
        <v>37</v>
      </c>
      <c r="R85" s="3">
        <f t="shared" si="3"/>
        <v>147844</v>
      </c>
      <c r="S85" s="82">
        <v>47</v>
      </c>
      <c r="T85" s="2">
        <f>IFERROR(VLOOKUP(G85,CHOOSE({1,2},[3]任务经验掉落配置表!$E$87:$E$122,[3]任务经验掉落配置表!$C$87:$C$122),2,FALSE),"")</f>
        <v>3009</v>
      </c>
      <c r="U85" s="2"/>
    </row>
    <row r="86" spans="2:21" x14ac:dyDescent="0.15">
      <c r="B86">
        <v>80</v>
      </c>
      <c r="C86">
        <f>'[2]1、经济推算'!$V81</f>
        <v>4832521</v>
      </c>
      <c r="D86">
        <f>[3]任务运算表!$K82+200</f>
        <v>11750</v>
      </c>
      <c r="E86">
        <f>SUM($D$7:D86)+VLOOKUP(B86,CHOOSE({1,2},$Q$7:$Q$89,$P$7:$P$89),2,1)</f>
        <v>459856</v>
      </c>
      <c r="F86">
        <f>VLOOKUP(E86,CHOOSE({1,2},$C$7:$C$106,$B$7:$B$106),2,TRUE)</f>
        <v>47</v>
      </c>
      <c r="G86" s="1">
        <f>VLOOKUP(G85,CHOOSE({1,2},[3]任务经验掉落配置表!$E$4:$E$122,[3]任务经验掉落配置表!$C$4:$C$122),2,FALSE)</f>
        <v>3009</v>
      </c>
      <c r="H86" s="1" t="str">
        <f>VLOOKUP(G86,[3]任务经验掉落配置表!$C$4:$W$122,2,FALSE)</f>
        <v>罪恶之巢</v>
      </c>
      <c r="I86" s="1">
        <f>VLOOKUP(G86,[3]任务经验掉落配置表!$C$4:$W$122,18,FALSE)</f>
        <v>7200</v>
      </c>
      <c r="J86" s="2">
        <f>VLOOKUP(G86,[3]任务经验掉落配置表!$C$3:$W$122,[3]任务经验掉落配置表!$P$2,FALSE)</f>
        <v>7008</v>
      </c>
      <c r="K86" s="6">
        <f>IFERROR(VLOOKUP(J86,[4]地图配置辅助表!$A$3:$AR$209,6,FALSE),0)</f>
        <v>85209</v>
      </c>
      <c r="L86" s="2">
        <f>IFERROR(VLOOKUP(J86,[4]地图配置辅助表!$A$3:$AR$209,42,FALSE),0)</f>
        <v>0</v>
      </c>
      <c r="M86" s="2">
        <f>IFERROR(VLOOKUP(J86,[4]地图配置辅助表!$A$3:$AR$209,5,FALSE)*$N$3,0)</f>
        <v>200</v>
      </c>
      <c r="N86" s="2">
        <f t="shared" si="4"/>
        <v>7400</v>
      </c>
      <c r="P86" s="3">
        <f>SUM($N$7:N86)</f>
        <v>160481</v>
      </c>
      <c r="Q86" s="5">
        <f>VLOOKUP(P86,CHOOSE({1,2},$C$7:$C$106,$B$7:$B$106),2,TRUE)</f>
        <v>37</v>
      </c>
      <c r="R86" s="3">
        <f t="shared" si="3"/>
        <v>147844</v>
      </c>
      <c r="S86" s="82">
        <v>48</v>
      </c>
      <c r="T86" s="2">
        <f>IFERROR(VLOOKUP(G86,CHOOSE({1,2},[3]任务经验掉落配置表!$E$87:$E$122,[3]任务经验掉落配置表!$C$87:$C$122),2,FALSE),"")</f>
        <v>3010</v>
      </c>
      <c r="U86" s="2"/>
    </row>
    <row r="87" spans="2:21" x14ac:dyDescent="0.15">
      <c r="B87">
        <v>81</v>
      </c>
      <c r="C87">
        <f>'[2]1、经济推算'!$V82</f>
        <v>5120057</v>
      </c>
      <c r="D87">
        <f>[3]任务运算表!$K83+200</f>
        <v>12500</v>
      </c>
      <c r="E87">
        <f>SUM($D$7:D87)+VLOOKUP(B87,CHOOSE({1,2},$Q$7:$Q$89,$P$7:$P$89),2,1)</f>
        <v>472356</v>
      </c>
      <c r="F87">
        <f>VLOOKUP(E87,CHOOSE({1,2},$C$7:$C$106,$B$7:$B$106),2,TRUE)</f>
        <v>48</v>
      </c>
      <c r="G87" s="1">
        <f>VLOOKUP(G86,CHOOSE({1,2},[3]任务经验掉落配置表!$E$4:$E$122,[3]任务经验掉落配置表!$C$4:$C$122),2,FALSE)</f>
        <v>3010</v>
      </c>
      <c r="H87" s="1" t="str">
        <f>VLOOKUP(G87,[3]任务经验掉落配置表!$C$4:$W$122,2,FALSE)</f>
        <v>斩破黑暗</v>
      </c>
      <c r="I87" s="1">
        <f>VLOOKUP(G87,[3]任务经验掉落配置表!$C$4:$W$122,18,FALSE)</f>
        <v>7500</v>
      </c>
      <c r="J87" s="2">
        <f>VLOOKUP(G87,[3]任务经验掉落配置表!$C$3:$W$122,[3]任务经验掉落配置表!$P$2,FALSE)</f>
        <v>7009</v>
      </c>
      <c r="K87" s="6">
        <f>IFERROR(VLOOKUP(J87,[4]地图配置辅助表!$A$3:$AR$209,6,FALSE),0)</f>
        <v>106174</v>
      </c>
      <c r="L87" s="2">
        <f>IFERROR(VLOOKUP(J87,[4]地图配置辅助表!$A$3:$AR$209,42,FALSE),0)</f>
        <v>0</v>
      </c>
      <c r="M87" s="2">
        <f>IFERROR(VLOOKUP(J87,[4]地图配置辅助表!$A$3:$AR$209,5,FALSE)*$N$3,0)</f>
        <v>200</v>
      </c>
      <c r="N87" s="2">
        <f t="shared" si="4"/>
        <v>7700</v>
      </c>
      <c r="P87" s="3">
        <f>SUM($N$7:N87)</f>
        <v>168181</v>
      </c>
      <c r="Q87" s="5">
        <f>VLOOKUP(P87,CHOOSE({1,2},$C$7:$C$106,$B$7:$B$106),2,TRUE)</f>
        <v>38</v>
      </c>
      <c r="R87" s="3">
        <f t="shared" si="3"/>
        <v>166003</v>
      </c>
      <c r="S87" s="82">
        <v>48</v>
      </c>
      <c r="T87" s="2" t="str">
        <f>IFERROR(VLOOKUP(G87,CHOOSE({1,2},[3]任务经验掉落配置表!$E$87:$E$122,[3]任务经验掉落配置表!$C$87:$C$122),2,FALSE),"")</f>
        <v/>
      </c>
      <c r="U87" s="2"/>
    </row>
    <row r="88" spans="2:21" x14ac:dyDescent="0.15">
      <c r="B88">
        <v>82</v>
      </c>
      <c r="C88">
        <f>'[2]1、经济推算'!$V83</f>
        <v>5421058</v>
      </c>
      <c r="E88">
        <f>SUM($D$7:D88)+VLOOKUP(B88,CHOOSE({1,2},$Q$7:$Q$89,$P$7:$P$89),2,1)</f>
        <v>472356</v>
      </c>
      <c r="F88">
        <f>VLOOKUP(E88,CHOOSE({1,2},$C$7:$C$106,$B$7:$B$106),2,TRUE)</f>
        <v>48</v>
      </c>
      <c r="G88" s="1">
        <f>VLOOKUP(G87,CHOOSE({1,2},[3]任务经验掉落配置表!$E$4:$E$122,[3]任务经验掉落配置表!$C$4:$C$122),2,FALSE)</f>
        <v>1074</v>
      </c>
      <c r="H88" s="1" t="str">
        <f>VLOOKUP(G88,[3]任务经验掉落配置表!$C$4:$W$122,2,FALSE)</f>
        <v>再相会</v>
      </c>
      <c r="I88" s="1">
        <f>VLOOKUP(G88,[3]任务经验掉落配置表!$C$4:$W$122,18,FALSE)</f>
        <v>8000</v>
      </c>
      <c r="J88" s="2" t="str">
        <f>VLOOKUP(G88,[3]任务经验掉落配置表!$C$3:$W$122,[3]任务经验掉落配置表!$P$2,FALSE)</f>
        <v/>
      </c>
      <c r="K88" s="6">
        <f>IFERROR(VLOOKUP(J88,[4]地图配置辅助表!$A$3:$AR$209,6,FALSE),0)</f>
        <v>0</v>
      </c>
      <c r="L88" s="2">
        <f>IFERROR(VLOOKUP(J88,[4]地图配置辅助表!$A$3:$AR$209,42,FALSE),0)</f>
        <v>0</v>
      </c>
      <c r="M88" s="2">
        <f>IFERROR(VLOOKUP(J88,[4]地图配置辅助表!$A$3:$AR$209,5,FALSE)*$N$3,0)</f>
        <v>0</v>
      </c>
      <c r="N88" s="2">
        <f t="shared" si="4"/>
        <v>8000</v>
      </c>
      <c r="P88" s="3">
        <f>SUM($N$7:N88)</f>
        <v>176181</v>
      </c>
      <c r="Q88" s="5">
        <f>VLOOKUP(P88,CHOOSE({1,2},$C$7:$C$106,$B$7:$B$106),2,TRUE)</f>
        <v>38</v>
      </c>
      <c r="R88" s="3">
        <f t="shared" si="3"/>
        <v>166003</v>
      </c>
      <c r="S88" s="82">
        <v>49</v>
      </c>
      <c r="T88" s="2" t="str">
        <f>IFERROR(VLOOKUP(G88,CHOOSE({1,2},[3]任务经验掉落配置表!$E$87:$E$122,[3]任务经验掉落配置表!$C$87:$C$122),2,FALSE),"")</f>
        <v/>
      </c>
      <c r="U88" s="2"/>
    </row>
    <row r="89" spans="2:21" x14ac:dyDescent="0.15">
      <c r="B89">
        <v>83</v>
      </c>
      <c r="C89">
        <f>'[2]1、经济推算'!$V84</f>
        <v>5735988</v>
      </c>
      <c r="E89">
        <f>SUM($D$7:D89)+VLOOKUP(B89,CHOOSE({1,2},$Q$7:$Q$89,$P$7:$P$89),2,1)</f>
        <v>472356</v>
      </c>
      <c r="F89">
        <f>VLOOKUP(E89,CHOOSE({1,2},$C$7:$C$106,$B$7:$B$106),2,TRUE)</f>
        <v>48</v>
      </c>
      <c r="G89" s="1">
        <f>VLOOKUP(G88,CHOOSE({1,2},[3]任务经验掉落配置表!$E$4:$E$122,[3]任务经验掉落配置表!$C$4:$C$122),2,FALSE)</f>
        <v>1075</v>
      </c>
      <c r="H89" s="1" t="str">
        <f>VLOOKUP(G89,[3]任务经验掉落配置表!$C$4:$W$122,2,FALSE)</f>
        <v>宿敌逆袭</v>
      </c>
      <c r="I89" s="1">
        <f>VLOOKUP(G89,[3]任务经验掉落配置表!$C$4:$W$122,18,FALSE)</f>
        <v>8500</v>
      </c>
      <c r="J89" s="2">
        <f>VLOOKUP(G89,[3]任务经验掉落配置表!$C$3:$W$122,[3]任务经验掉落配置表!$P$2,FALSE)</f>
        <v>8001</v>
      </c>
      <c r="K89" s="6">
        <f>IFERROR(VLOOKUP(J89,[4]地图配置辅助表!$A$3:$AR$209,6,FALSE),0)</f>
        <v>97187</v>
      </c>
      <c r="L89" s="2">
        <f>IFERROR(VLOOKUP(J89,[4]地图配置辅助表!$A$3:$AR$209,42,FALSE),0)</f>
        <v>0</v>
      </c>
      <c r="M89" s="2">
        <f>IFERROR(VLOOKUP(J89,[4]地图配置辅助表!$A$3:$AR$209,5,FALSE)*$N$3,0)</f>
        <v>200</v>
      </c>
      <c r="N89" s="2">
        <f t="shared" si="4"/>
        <v>8700</v>
      </c>
      <c r="P89" s="3">
        <f>SUM($N$7:N89)</f>
        <v>184881</v>
      </c>
      <c r="Q89" s="5">
        <f>VLOOKUP(P89,CHOOSE({1,2},$C$7:$C$106,$B$7:$B$106),2,TRUE)</f>
        <v>38</v>
      </c>
      <c r="R89" s="3">
        <f t="shared" si="3"/>
        <v>166003</v>
      </c>
      <c r="S89" s="82">
        <v>50</v>
      </c>
      <c r="T89" s="2" t="str">
        <f>IFERROR(VLOOKUP(G89,CHOOSE({1,2},[3]任务经验掉落配置表!$E$87:$E$122,[3]任务经验掉落配置表!$C$87:$C$122),2,FALSE),"")</f>
        <v/>
      </c>
      <c r="U89" s="2"/>
    </row>
    <row r="90" spans="2:21" x14ac:dyDescent="0.15">
      <c r="B90">
        <v>84</v>
      </c>
      <c r="C90">
        <f>'[2]1、经济推算'!$V85</f>
        <v>6065322</v>
      </c>
      <c r="E90">
        <f>SUM($D$7:D90)+VLOOKUP(B90,CHOOSE({1,2},$Q$7:$Q$89,$P$7:$P$89),2,1)</f>
        <v>472356</v>
      </c>
      <c r="F90">
        <f>VLOOKUP(E90,CHOOSE({1,2},$C$7:$C$106,$B$7:$B$106),2,TRUE)</f>
        <v>48</v>
      </c>
    </row>
    <row r="91" spans="2:21" x14ac:dyDescent="0.15">
      <c r="B91">
        <v>85</v>
      </c>
      <c r="C91">
        <f>'[2]1、经济推算'!$V86</f>
        <v>6409545</v>
      </c>
      <c r="E91">
        <f>SUM($D$7:D91)+VLOOKUP(B91,CHOOSE({1,2},$Q$7:$Q$89,$P$7:$P$89),2,1)</f>
        <v>472356</v>
      </c>
      <c r="F91">
        <f>VLOOKUP(E91,CHOOSE({1,2},$C$7:$C$106,$B$7:$B$106),2,TRUE)</f>
        <v>48</v>
      </c>
    </row>
    <row r="92" spans="2:21" x14ac:dyDescent="0.15">
      <c r="B92">
        <v>86</v>
      </c>
      <c r="C92">
        <f>'[2]1、经济推算'!$V87</f>
        <v>6769153</v>
      </c>
      <c r="E92">
        <f>SUM($D$7:D92)+VLOOKUP(B92,CHOOSE({1,2},$Q$7:$Q$89,$P$7:$P$89),2,1)</f>
        <v>472356</v>
      </c>
      <c r="F92">
        <f>VLOOKUP(E92,CHOOSE({1,2},$C$7:$C$106,$B$7:$B$106),2,TRUE)</f>
        <v>48</v>
      </c>
    </row>
    <row r="93" spans="2:21" x14ac:dyDescent="0.15">
      <c r="B93">
        <v>87</v>
      </c>
      <c r="C93">
        <f>'[2]1、经济推算'!$V88</f>
        <v>7144653</v>
      </c>
      <c r="E93">
        <f>SUM($D$7:D93)+VLOOKUP(B93,CHOOSE({1,2},$Q$7:$Q$89,$P$7:$P$89),2,1)</f>
        <v>472356</v>
      </c>
      <c r="F93">
        <f>VLOOKUP(E93,CHOOSE({1,2},$C$7:$C$106,$B$7:$B$106),2,TRUE)</f>
        <v>48</v>
      </c>
    </row>
    <row r="94" spans="2:21" x14ac:dyDescent="0.15">
      <c r="B94">
        <v>88</v>
      </c>
      <c r="C94">
        <f>'[2]1、经济推算'!$V89</f>
        <v>7536562</v>
      </c>
      <c r="E94">
        <f>SUM($D$7:D94)+VLOOKUP(B94,CHOOSE({1,2},$Q$7:$Q$89,$P$7:$P$89),2,1)</f>
        <v>472356</v>
      </c>
      <c r="F94">
        <f>VLOOKUP(E94,CHOOSE({1,2},$C$7:$C$106,$B$7:$B$106),2,TRUE)</f>
        <v>48</v>
      </c>
    </row>
    <row r="95" spans="2:21" x14ac:dyDescent="0.15">
      <c r="B95">
        <v>89</v>
      </c>
      <c r="C95">
        <f>'[2]1、经济推算'!$V90</f>
        <v>7945410</v>
      </c>
      <c r="E95">
        <f>SUM($D$7:D95)+VLOOKUP(B95,CHOOSE({1,2},$Q$7:$Q$89,$P$7:$P$89),2,1)</f>
        <v>472356</v>
      </c>
      <c r="F95">
        <f>VLOOKUP(E95,CHOOSE({1,2},$C$7:$C$106,$B$7:$B$106),2,TRUE)</f>
        <v>48</v>
      </c>
    </row>
    <row r="96" spans="2:21" x14ac:dyDescent="0.15">
      <c r="B96">
        <v>90</v>
      </c>
      <c r="C96">
        <f>'[2]1、经济推算'!$V91</f>
        <v>8371737</v>
      </c>
      <c r="E96">
        <f>SUM($D$7:D96)+VLOOKUP(B96,CHOOSE({1,2},$Q$7:$Q$89,$P$7:$P$89),2,1)</f>
        <v>472356</v>
      </c>
      <c r="F96">
        <f>VLOOKUP(E96,CHOOSE({1,2},$C$7:$C$106,$B$7:$B$106),2,TRUE)</f>
        <v>48</v>
      </c>
    </row>
    <row r="97" spans="2:6" x14ac:dyDescent="0.15">
      <c r="B97">
        <v>91</v>
      </c>
      <c r="C97">
        <f>'[2]1、经济推算'!$V92</f>
        <v>8816093</v>
      </c>
      <c r="E97">
        <f>SUM($D$7:D97)+VLOOKUP(B97,CHOOSE({1,2},$Q$7:$Q$89,$P$7:$P$89),2,1)</f>
        <v>472356</v>
      </c>
      <c r="F97">
        <f>VLOOKUP(E97,CHOOSE({1,2},$C$7:$C$106,$B$7:$B$106),2,TRUE)</f>
        <v>48</v>
      </c>
    </row>
    <row r="98" spans="2:6" x14ac:dyDescent="0.15">
      <c r="B98">
        <v>92</v>
      </c>
      <c r="C98">
        <f>'[2]1、经济推算'!$V93</f>
        <v>9279042</v>
      </c>
      <c r="E98">
        <f>SUM($D$7:D98)+VLOOKUP(B98,CHOOSE({1,2},$Q$7:$Q$89,$P$7:$P$89),2,1)</f>
        <v>472356</v>
      </c>
      <c r="F98">
        <f>VLOOKUP(E98,CHOOSE({1,2},$C$7:$C$106,$B$7:$B$106),2,TRUE)</f>
        <v>48</v>
      </c>
    </row>
    <row r="99" spans="2:6" x14ac:dyDescent="0.15">
      <c r="B99">
        <v>93</v>
      </c>
      <c r="C99">
        <f>'[2]1、经济推算'!$V94</f>
        <v>9761157</v>
      </c>
      <c r="E99">
        <f>SUM($D$7:D99)+VLOOKUP(B99,CHOOSE({1,2},$Q$7:$Q$89,$P$7:$P$89),2,1)</f>
        <v>472356</v>
      </c>
      <c r="F99">
        <f>VLOOKUP(E99,CHOOSE({1,2},$C$7:$C$106,$B$7:$B$106),2,TRUE)</f>
        <v>48</v>
      </c>
    </row>
    <row r="100" spans="2:6" x14ac:dyDescent="0.15">
      <c r="B100">
        <v>94</v>
      </c>
      <c r="C100">
        <f>'[2]1、经济推算'!$V95</f>
        <v>10263024</v>
      </c>
      <c r="E100">
        <f>SUM($D$7:D100)+VLOOKUP(B100,CHOOSE({1,2},$Q$7:$Q$89,$P$7:$P$89),2,1)</f>
        <v>472356</v>
      </c>
      <c r="F100">
        <f>VLOOKUP(E100,CHOOSE({1,2},$C$7:$C$106,$B$7:$B$106),2,TRUE)</f>
        <v>48</v>
      </c>
    </row>
    <row r="101" spans="2:6" x14ac:dyDescent="0.15">
      <c r="B101">
        <v>95</v>
      </c>
      <c r="C101">
        <f>'[2]1、经济推算'!$V96</f>
        <v>10785241</v>
      </c>
      <c r="E101">
        <f>SUM($D$7:D101)+VLOOKUP(B101,CHOOSE({1,2},$Q$7:$Q$89,$P$7:$P$89),2,1)</f>
        <v>472356</v>
      </c>
      <c r="F101">
        <f>VLOOKUP(E101,CHOOSE({1,2},$C$7:$C$106,$B$7:$B$106),2,TRUE)</f>
        <v>48</v>
      </c>
    </row>
    <row r="102" spans="2:6" x14ac:dyDescent="0.15">
      <c r="B102">
        <v>96</v>
      </c>
      <c r="C102">
        <f>'[2]1、经济推算'!$V97</f>
        <v>11328417</v>
      </c>
      <c r="E102">
        <f>SUM($D$7:D102)+VLOOKUP(B102,CHOOSE({1,2},$Q$7:$Q$89,$P$7:$P$89),2,1)</f>
        <v>472356</v>
      </c>
      <c r="F102">
        <f>VLOOKUP(E102,CHOOSE({1,2},$C$7:$C$106,$B$7:$B$106),2,TRUE)</f>
        <v>48</v>
      </c>
    </row>
    <row r="103" spans="2:6" x14ac:dyDescent="0.15">
      <c r="B103">
        <v>97</v>
      </c>
      <c r="C103">
        <f>'[2]1、经济推算'!$V98</f>
        <v>11893173</v>
      </c>
      <c r="E103">
        <f>SUM($D$7:D103)+VLOOKUP(B103,CHOOSE({1,2},$Q$7:$Q$89,$P$7:$P$89),2,1)</f>
        <v>472356</v>
      </c>
      <c r="F103">
        <f>VLOOKUP(E103,CHOOSE({1,2},$C$7:$C$106,$B$7:$B$106),2,TRUE)</f>
        <v>48</v>
      </c>
    </row>
    <row r="104" spans="2:6" x14ac:dyDescent="0.15">
      <c r="B104">
        <v>98</v>
      </c>
      <c r="C104">
        <f>'[2]1、经济推算'!$V99</f>
        <v>12480143</v>
      </c>
      <c r="E104">
        <f>SUM($D$7:D104)+VLOOKUP(B104,CHOOSE({1,2},$Q$7:$Q$89,$P$7:$P$89),2,1)</f>
        <v>472356</v>
      </c>
      <c r="F104">
        <f>VLOOKUP(E104,CHOOSE({1,2},$C$7:$C$106,$B$7:$B$106),2,TRUE)</f>
        <v>48</v>
      </c>
    </row>
    <row r="105" spans="2:6" x14ac:dyDescent="0.15">
      <c r="B105">
        <v>99</v>
      </c>
      <c r="C105">
        <f>'[2]1、经济推算'!$V100</f>
        <v>13089972</v>
      </c>
      <c r="E105">
        <f>SUM($D$7:D105)+VLOOKUP(B105,CHOOSE({1,2},$Q$7:$Q$89,$P$7:$P$89),2,1)</f>
        <v>472356</v>
      </c>
      <c r="F105">
        <f>VLOOKUP(E105,CHOOSE({1,2},$C$7:$C$106,$B$7:$B$106),2,TRUE)</f>
        <v>48</v>
      </c>
    </row>
    <row r="106" spans="2:6" x14ac:dyDescent="0.15">
      <c r="B106">
        <v>100</v>
      </c>
      <c r="C106">
        <f>'[2]1、经济推算'!$V101</f>
        <v>13723317</v>
      </c>
      <c r="E106">
        <f>SUM($D$7:D106)+VLOOKUP(B106,CHOOSE({1,2},$Q$7:$Q$89,$P$7:$P$89),2,1)</f>
        <v>472356</v>
      </c>
      <c r="F106">
        <f>VLOOKUP(E106,CHOOSE({1,2},$C$7:$C$106,$B$7:$B$106),2,TRUE)</f>
        <v>48</v>
      </c>
    </row>
  </sheetData>
  <phoneticPr fontId="1" type="noConversion"/>
  <conditionalFormatting sqref="L6:L89">
    <cfRule type="cellIs" dxfId="39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05"/>
  <sheetViews>
    <sheetView topLeftCell="A7" workbookViewId="0">
      <selection activeCell="D23" sqref="D23"/>
    </sheetView>
  </sheetViews>
  <sheetFormatPr defaultRowHeight="13.5" x14ac:dyDescent="0.15"/>
  <cols>
    <col min="1" max="1" width="4.25" customWidth="1"/>
    <col min="3" max="3" width="9.5" bestFit="1" customWidth="1"/>
  </cols>
  <sheetData>
    <row r="1" spans="1:10" x14ac:dyDescent="0.15">
      <c r="A1" s="14" t="s">
        <v>131</v>
      </c>
      <c r="B1" s="36" t="s">
        <v>112</v>
      </c>
      <c r="C1" s="36" t="s">
        <v>126</v>
      </c>
      <c r="D1" s="36" t="s">
        <v>127</v>
      </c>
      <c r="E1" s="36" t="s">
        <v>128</v>
      </c>
      <c r="F1" s="36" t="s">
        <v>129</v>
      </c>
      <c r="G1" s="36" t="s">
        <v>130</v>
      </c>
    </row>
    <row r="2" spans="1:10" x14ac:dyDescent="0.15">
      <c r="A2" s="14">
        <f>SUMIF(J4:J6,B2,I4:I6)</f>
        <v>1</v>
      </c>
      <c r="B2" s="15" t="s">
        <v>132</v>
      </c>
      <c r="C2" s="15">
        <v>50</v>
      </c>
      <c r="D2" s="14">
        <f>IFERROR(VLOOKUP(SUMIF($J$4:$J$6,$B$2,$I$4:$I$6)&amp;$C$2,$A$8:$G$305,4,0),0)</f>
        <v>15017.500000000005</v>
      </c>
      <c r="E2" s="14">
        <f>IFERROR(VLOOKUP(SUMIF($J$4:$J$6,$B$2,$I$4:$I$6)&amp;$C$2,$A$8:$G$305,5,0),0)</f>
        <v>826.20000000000027</v>
      </c>
      <c r="F2" s="14">
        <f>IFERROR(VLOOKUP(SUMIF($J$4:$J$6,$B$2,$I$4:$I$6)&amp;$C$2,$A$8:$G$305,6,0),0)</f>
        <v>367.2000000000001</v>
      </c>
      <c r="G2" s="3">
        <f>SUMPRODUCT(D2:F2,设定参考!$A$2:$C$2)</f>
        <v>1794.1000000000006</v>
      </c>
    </row>
    <row r="3" spans="1:10" x14ac:dyDescent="0.15">
      <c r="I3" s="14" t="s">
        <v>131</v>
      </c>
      <c r="J3" s="14" t="s">
        <v>112</v>
      </c>
    </row>
    <row r="4" spans="1:10" x14ac:dyDescent="0.15">
      <c r="I4" s="14">
        <v>1</v>
      </c>
      <c r="J4" s="14" t="s">
        <v>133</v>
      </c>
    </row>
    <row r="5" spans="1:10" x14ac:dyDescent="0.15">
      <c r="I5" s="14">
        <v>2</v>
      </c>
      <c r="J5" s="14" t="s">
        <v>134</v>
      </c>
    </row>
    <row r="6" spans="1:10" x14ac:dyDescent="0.15">
      <c r="I6" s="14">
        <v>3</v>
      </c>
      <c r="J6" s="14" t="s">
        <v>135</v>
      </c>
    </row>
    <row r="7" spans="1:10" x14ac:dyDescent="0.15">
      <c r="B7" s="3" t="str">
        <f>[5]D_角色属性!A1</f>
        <v>职业</v>
      </c>
      <c r="C7" s="3" t="str">
        <f>[5]D_角色属性!B1</f>
        <v>等级</v>
      </c>
      <c r="D7" s="3" t="str">
        <f>[5]D_角色属性!C1</f>
        <v>生命</v>
      </c>
      <c r="E7" s="3" t="str">
        <f>[5]D_角色属性!D1</f>
        <v>攻击</v>
      </c>
      <c r="F7" s="3" t="str">
        <f>[5]D_角色属性!E1</f>
        <v>防御</v>
      </c>
      <c r="G7" s="3" t="s">
        <v>130</v>
      </c>
    </row>
    <row r="8" spans="1:10" x14ac:dyDescent="0.15">
      <c r="A8" t="str">
        <f>B8&amp;C8</f>
        <v>11</v>
      </c>
      <c r="B8" s="3">
        <f>[5]D_角色属性!A2</f>
        <v>1</v>
      </c>
      <c r="C8" s="3">
        <f>[5]D_角色属性!B2</f>
        <v>1</v>
      </c>
      <c r="D8" s="3">
        <f>[5]D_角色属性!C2</f>
        <v>595.66</v>
      </c>
      <c r="E8" s="3">
        <f>[5]D_角色属性!D2</f>
        <v>118.80000000000001</v>
      </c>
      <c r="F8" s="3">
        <f>[5]D_角色属性!E2</f>
        <v>52.800000000000004</v>
      </c>
      <c r="G8" s="3">
        <f>SUMPRODUCT(D8:F8,设定参考!$A$2:$C$2)</f>
        <v>195.42640000000003</v>
      </c>
    </row>
    <row r="9" spans="1:10" x14ac:dyDescent="0.15">
      <c r="A9" t="str">
        <f t="shared" ref="A9:A72" si="0">B9&amp;C9</f>
        <v>12</v>
      </c>
      <c r="B9" s="3">
        <f>[5]D_角色属性!A3</f>
        <v>1</v>
      </c>
      <c r="C9" s="3">
        <f>[5]D_角色属性!B3</f>
        <v>2</v>
      </c>
      <c r="D9" s="3">
        <f>[5]D_角色属性!C3</f>
        <v>677.43999999999994</v>
      </c>
      <c r="E9" s="3">
        <f>[5]D_角色属性!D3</f>
        <v>129.6</v>
      </c>
      <c r="F9" s="3">
        <f>[5]D_角色属性!E3</f>
        <v>57.6</v>
      </c>
      <c r="G9" s="3">
        <f>SUMPRODUCT(D9:F9,设定参考!$A$2:$C$2)</f>
        <v>214.29759999999999</v>
      </c>
    </row>
    <row r="10" spans="1:10" x14ac:dyDescent="0.15">
      <c r="A10" t="str">
        <f t="shared" si="0"/>
        <v>13</v>
      </c>
      <c r="B10" s="3">
        <f>[5]D_角色属性!A4</f>
        <v>1</v>
      </c>
      <c r="C10" s="3">
        <f>[5]D_角色属性!B4</f>
        <v>3</v>
      </c>
      <c r="D10" s="3">
        <f>[5]D_角色属性!C4</f>
        <v>765.34000000000015</v>
      </c>
      <c r="E10" s="3">
        <f>[5]D_角色属性!D4</f>
        <v>140.4</v>
      </c>
      <c r="F10" s="3">
        <f>[5]D_角色属性!E4</f>
        <v>62.400000000000006</v>
      </c>
      <c r="G10" s="3">
        <f>SUMPRODUCT(D10:F10,设定参考!$A$2:$C$2)</f>
        <v>233.4136</v>
      </c>
    </row>
    <row r="11" spans="1:10" x14ac:dyDescent="0.15">
      <c r="A11" t="str">
        <f t="shared" si="0"/>
        <v>14</v>
      </c>
      <c r="B11" s="3">
        <f>[5]D_角色属性!A5</f>
        <v>1</v>
      </c>
      <c r="C11" s="3">
        <f>[5]D_角色属性!B5</f>
        <v>4</v>
      </c>
      <c r="D11" s="3">
        <f>[5]D_角色属性!C5</f>
        <v>859.3599999999999</v>
      </c>
      <c r="E11" s="3">
        <f>[5]D_角色属性!D5</f>
        <v>151.19999999999999</v>
      </c>
      <c r="F11" s="3">
        <f>[5]D_角色属性!E5</f>
        <v>67.2</v>
      </c>
      <c r="G11" s="3">
        <f>SUMPRODUCT(D11:F11,设定参考!$A$2:$C$2)</f>
        <v>252.77439999999996</v>
      </c>
    </row>
    <row r="12" spans="1:10" x14ac:dyDescent="0.15">
      <c r="A12" t="str">
        <f t="shared" si="0"/>
        <v>15</v>
      </c>
      <c r="B12" s="3">
        <f>[5]D_角色属性!A6</f>
        <v>1</v>
      </c>
      <c r="C12" s="3">
        <f>[5]D_角色属性!B6</f>
        <v>5</v>
      </c>
      <c r="D12" s="3">
        <f>[5]D_角色属性!C6</f>
        <v>959.50000000000011</v>
      </c>
      <c r="E12" s="3">
        <f>[5]D_角色属性!D6</f>
        <v>162</v>
      </c>
      <c r="F12" s="3">
        <f>[5]D_角色属性!E6</f>
        <v>72</v>
      </c>
      <c r="G12" s="3">
        <f>SUMPRODUCT(D12:F12,设定参考!$A$2:$C$2)</f>
        <v>272.38</v>
      </c>
    </row>
    <row r="13" spans="1:10" x14ac:dyDescent="0.15">
      <c r="A13" t="str">
        <f t="shared" si="0"/>
        <v>16</v>
      </c>
      <c r="B13" s="3">
        <f>[5]D_角色属性!A7</f>
        <v>1</v>
      </c>
      <c r="C13" s="3">
        <f>[5]D_角色属性!B7</f>
        <v>6</v>
      </c>
      <c r="D13" s="3">
        <f>[5]D_角色属性!C7</f>
        <v>1065.76</v>
      </c>
      <c r="E13" s="3">
        <f>[5]D_角色属性!D7</f>
        <v>172.79999999999998</v>
      </c>
      <c r="F13" s="3">
        <f>[5]D_角色属性!E7</f>
        <v>76.8</v>
      </c>
      <c r="G13" s="3">
        <f>SUMPRODUCT(D13:F13,设定参考!$A$2:$C$2)</f>
        <v>292.23039999999997</v>
      </c>
    </row>
    <row r="14" spans="1:10" x14ac:dyDescent="0.15">
      <c r="A14" t="str">
        <f t="shared" si="0"/>
        <v>17</v>
      </c>
      <c r="B14" s="3">
        <f>[5]D_角色属性!A8</f>
        <v>1</v>
      </c>
      <c r="C14" s="3">
        <f>[5]D_角色属性!B8</f>
        <v>7</v>
      </c>
      <c r="D14" s="3">
        <f>[5]D_角色属性!C8</f>
        <v>1178.1399999999999</v>
      </c>
      <c r="E14" s="3">
        <f>[5]D_角色属性!D8</f>
        <v>183.6</v>
      </c>
      <c r="F14" s="3">
        <f>[5]D_角色属性!E8</f>
        <v>81.600000000000009</v>
      </c>
      <c r="G14" s="3">
        <f>SUMPRODUCT(D14:F14,设定参考!$A$2:$C$2)</f>
        <v>312.32560000000001</v>
      </c>
    </row>
    <row r="15" spans="1:10" x14ac:dyDescent="0.15">
      <c r="A15" t="str">
        <f t="shared" si="0"/>
        <v>18</v>
      </c>
      <c r="B15" s="3">
        <f>[5]D_角色属性!A9</f>
        <v>1</v>
      </c>
      <c r="C15" s="3">
        <f>[5]D_角色属性!B9</f>
        <v>8</v>
      </c>
      <c r="D15" s="3">
        <f>[5]D_角色属性!C9</f>
        <v>1296.6399999999999</v>
      </c>
      <c r="E15" s="3">
        <f>[5]D_角色属性!D9</f>
        <v>194.39999999999998</v>
      </c>
      <c r="F15" s="3">
        <f>[5]D_角色属性!E9</f>
        <v>86.4</v>
      </c>
      <c r="G15" s="3">
        <f>SUMPRODUCT(D15:F15,设定参考!$A$2:$C$2)</f>
        <v>332.66559999999998</v>
      </c>
    </row>
    <row r="16" spans="1:10" x14ac:dyDescent="0.15">
      <c r="A16" t="str">
        <f t="shared" si="0"/>
        <v>19</v>
      </c>
      <c r="B16" s="3">
        <f>[5]D_角色属性!A10</f>
        <v>1</v>
      </c>
      <c r="C16" s="3">
        <f>[5]D_角色属性!B10</f>
        <v>9</v>
      </c>
      <c r="D16" s="3">
        <f>[5]D_角色属性!C10</f>
        <v>1421.26</v>
      </c>
      <c r="E16" s="3">
        <f>[5]D_角色属性!D10</f>
        <v>205.20000000000002</v>
      </c>
      <c r="F16" s="3">
        <f>[5]D_角色属性!E10</f>
        <v>91.2</v>
      </c>
      <c r="G16" s="3">
        <f>SUMPRODUCT(D16:F16,设定参考!$A$2:$C$2)</f>
        <v>353.25040000000001</v>
      </c>
    </row>
    <row r="17" spans="1:7" x14ac:dyDescent="0.15">
      <c r="A17" t="str">
        <f t="shared" si="0"/>
        <v>110</v>
      </c>
      <c r="B17" s="3">
        <f>[5]D_角色属性!A11</f>
        <v>1</v>
      </c>
      <c r="C17" s="3">
        <f>[5]D_角色属性!B11</f>
        <v>10</v>
      </c>
      <c r="D17" s="3">
        <f>[5]D_角色属性!C11</f>
        <v>1552</v>
      </c>
      <c r="E17" s="3">
        <f>[5]D_角色属性!D11</f>
        <v>216.00000000000003</v>
      </c>
      <c r="F17" s="3">
        <f>[5]D_角色属性!E11</f>
        <v>96.000000000000014</v>
      </c>
      <c r="G17" s="3">
        <f>SUMPRODUCT(D17:F17,设定参考!$A$2:$C$2)</f>
        <v>374.08000000000004</v>
      </c>
    </row>
    <row r="18" spans="1:7" x14ac:dyDescent="0.15">
      <c r="A18" t="str">
        <f t="shared" si="0"/>
        <v>111</v>
      </c>
      <c r="B18" s="3">
        <f>[5]D_角色属性!A12</f>
        <v>1</v>
      </c>
      <c r="C18" s="3">
        <f>[5]D_角色属性!B12</f>
        <v>11</v>
      </c>
      <c r="D18" s="3">
        <f>[5]D_角色属性!C12</f>
        <v>1688.8599999999994</v>
      </c>
      <c r="E18" s="3">
        <f>[5]D_角色属性!D12</f>
        <v>226.79999999999995</v>
      </c>
      <c r="F18" s="3">
        <f>[5]D_角色属性!E12</f>
        <v>100.79999999999997</v>
      </c>
      <c r="G18" s="3">
        <f>SUMPRODUCT(D18:F18,设定参考!$A$2:$C$2)</f>
        <v>395.1543999999999</v>
      </c>
    </row>
    <row r="19" spans="1:7" x14ac:dyDescent="0.15">
      <c r="A19" t="str">
        <f t="shared" si="0"/>
        <v>112</v>
      </c>
      <c r="B19" s="3">
        <f>[5]D_角色属性!A13</f>
        <v>1</v>
      </c>
      <c r="C19" s="3">
        <f>[5]D_角色属性!B13</f>
        <v>12</v>
      </c>
      <c r="D19" s="3">
        <f>[5]D_角色属性!C13</f>
        <v>1831.84</v>
      </c>
      <c r="E19" s="3">
        <f>[5]D_角色属性!D13</f>
        <v>237.60000000000002</v>
      </c>
      <c r="F19" s="3">
        <f>[5]D_角色属性!E13</f>
        <v>105.60000000000001</v>
      </c>
      <c r="G19" s="3">
        <f>SUMPRODUCT(D19:F19,设定参考!$A$2:$C$2)</f>
        <v>416.47360000000003</v>
      </c>
    </row>
    <row r="20" spans="1:7" x14ac:dyDescent="0.15">
      <c r="A20" t="str">
        <f t="shared" si="0"/>
        <v>113</v>
      </c>
      <c r="B20" s="3">
        <f>[5]D_角色属性!A14</f>
        <v>1</v>
      </c>
      <c r="C20" s="3">
        <f>[5]D_角色属性!B14</f>
        <v>13</v>
      </c>
      <c r="D20" s="3">
        <f>[5]D_角色属性!C14</f>
        <v>1980.9399999999998</v>
      </c>
      <c r="E20" s="3">
        <f>[5]D_角色属性!D14</f>
        <v>248.4</v>
      </c>
      <c r="F20" s="3">
        <f>[5]D_角色属性!E14</f>
        <v>110.4</v>
      </c>
      <c r="G20" s="3">
        <f>SUMPRODUCT(D20:F20,设定参考!$A$2:$C$2)</f>
        <v>438.0376</v>
      </c>
    </row>
    <row r="21" spans="1:7" x14ac:dyDescent="0.15">
      <c r="A21" t="str">
        <f t="shared" si="0"/>
        <v>114</v>
      </c>
      <c r="B21" s="3">
        <f>[5]D_角色属性!A15</f>
        <v>1</v>
      </c>
      <c r="C21" s="3">
        <f>[5]D_角色属性!B15</f>
        <v>14</v>
      </c>
      <c r="D21" s="3">
        <f>[5]D_角色属性!C15</f>
        <v>2136.1600000000003</v>
      </c>
      <c r="E21" s="3">
        <f>[5]D_角色属性!D15</f>
        <v>259.20000000000005</v>
      </c>
      <c r="F21" s="3">
        <f>[5]D_角色属性!E15</f>
        <v>115.20000000000002</v>
      </c>
      <c r="G21" s="3">
        <f>SUMPRODUCT(D21:F21,设定参考!$A$2:$C$2)</f>
        <v>459.84640000000013</v>
      </c>
    </row>
    <row r="22" spans="1:7" x14ac:dyDescent="0.15">
      <c r="A22" t="str">
        <f t="shared" si="0"/>
        <v>115</v>
      </c>
      <c r="B22" s="3">
        <f>[5]D_角色属性!A16</f>
        <v>1</v>
      </c>
      <c r="C22" s="3">
        <f>[5]D_角色属性!B16</f>
        <v>15</v>
      </c>
      <c r="D22" s="3">
        <f>[5]D_角色属性!C16</f>
        <v>2297.5</v>
      </c>
      <c r="E22" s="3">
        <f>[5]D_角色属性!D16</f>
        <v>270</v>
      </c>
      <c r="F22" s="3">
        <f>[5]D_角色属性!E16</f>
        <v>120.00000000000001</v>
      </c>
      <c r="G22" s="3">
        <f>SUMPRODUCT(D22:F22,设定参考!$A$2:$C$2)</f>
        <v>481.9</v>
      </c>
    </row>
    <row r="23" spans="1:7" x14ac:dyDescent="0.15">
      <c r="A23" t="str">
        <f t="shared" si="0"/>
        <v>116</v>
      </c>
      <c r="B23" s="3">
        <f>[5]D_角色属性!A17</f>
        <v>1</v>
      </c>
      <c r="C23" s="3">
        <f>[5]D_角色属性!B17</f>
        <v>16</v>
      </c>
      <c r="D23" s="3">
        <f>[5]D_角色属性!C17</f>
        <v>2464.9600000000005</v>
      </c>
      <c r="E23" s="3">
        <f>[5]D_角色属性!D17</f>
        <v>280.8</v>
      </c>
      <c r="F23" s="3">
        <f>[5]D_角色属性!E17</f>
        <v>124.80000000000001</v>
      </c>
      <c r="G23" s="3">
        <f>SUMPRODUCT(D23:F23,设定参考!$A$2:$C$2)</f>
        <v>504.19840000000005</v>
      </c>
    </row>
    <row r="24" spans="1:7" x14ac:dyDescent="0.15">
      <c r="A24" t="str">
        <f t="shared" si="0"/>
        <v>117</v>
      </c>
      <c r="B24" s="3">
        <f>[5]D_角色属性!A18</f>
        <v>1</v>
      </c>
      <c r="C24" s="3">
        <f>[5]D_角色属性!B18</f>
        <v>17</v>
      </c>
      <c r="D24" s="3">
        <f>[5]D_角色属性!C18</f>
        <v>2638.54</v>
      </c>
      <c r="E24" s="3">
        <f>[5]D_角色属性!D18</f>
        <v>291.60000000000002</v>
      </c>
      <c r="F24" s="3">
        <f>[5]D_角色属性!E18</f>
        <v>129.60000000000002</v>
      </c>
      <c r="G24" s="3">
        <f>SUMPRODUCT(D24:F24,设定参考!$A$2:$C$2)</f>
        <v>526.74160000000006</v>
      </c>
    </row>
    <row r="25" spans="1:7" x14ac:dyDescent="0.15">
      <c r="A25" t="str">
        <f t="shared" si="0"/>
        <v>118</v>
      </c>
      <c r="B25" s="3">
        <f>[5]D_角色属性!A19</f>
        <v>1</v>
      </c>
      <c r="C25" s="3">
        <f>[5]D_角色属性!B19</f>
        <v>18</v>
      </c>
      <c r="D25" s="3">
        <f>[5]D_角色属性!C19</f>
        <v>2818.2400000000007</v>
      </c>
      <c r="E25" s="3">
        <f>[5]D_角色属性!D19</f>
        <v>302.40000000000009</v>
      </c>
      <c r="F25" s="3">
        <f>[5]D_角色属性!E19</f>
        <v>134.40000000000006</v>
      </c>
      <c r="G25" s="3">
        <f>SUMPRODUCT(D25:F25,设定参考!$A$2:$C$2)</f>
        <v>549.52960000000019</v>
      </c>
    </row>
    <row r="26" spans="1:7" x14ac:dyDescent="0.15">
      <c r="A26" t="str">
        <f t="shared" si="0"/>
        <v>119</v>
      </c>
      <c r="B26" s="3">
        <f>[5]D_角色属性!A20</f>
        <v>1</v>
      </c>
      <c r="C26" s="3">
        <f>[5]D_角色属性!B20</f>
        <v>19</v>
      </c>
      <c r="D26" s="3">
        <f>[5]D_角色属性!C20</f>
        <v>3004.06</v>
      </c>
      <c r="E26" s="3">
        <f>[5]D_角色属性!D20</f>
        <v>313.2000000000001</v>
      </c>
      <c r="F26" s="3">
        <f>[5]D_角色属性!E20</f>
        <v>139.20000000000005</v>
      </c>
      <c r="G26" s="3">
        <f>SUMPRODUCT(D26:F26,设定参考!$A$2:$C$2)</f>
        <v>572.56240000000014</v>
      </c>
    </row>
    <row r="27" spans="1:7" x14ac:dyDescent="0.15">
      <c r="A27" t="str">
        <f t="shared" si="0"/>
        <v>120</v>
      </c>
      <c r="B27" s="3">
        <f>[5]D_角色属性!A21</f>
        <v>1</v>
      </c>
      <c r="C27" s="3">
        <f>[5]D_角色属性!B21</f>
        <v>20</v>
      </c>
      <c r="D27" s="3">
        <f>[5]D_角色属性!C21</f>
        <v>3196.0000000000005</v>
      </c>
      <c r="E27" s="3">
        <f>[5]D_角色属性!D21</f>
        <v>324.00000000000006</v>
      </c>
      <c r="F27" s="3">
        <f>[5]D_角色属性!E21</f>
        <v>144.00000000000003</v>
      </c>
      <c r="G27" s="3">
        <f>SUMPRODUCT(D27:F27,设定参考!$A$2:$C$2)</f>
        <v>595.84000000000015</v>
      </c>
    </row>
    <row r="28" spans="1:7" x14ac:dyDescent="0.15">
      <c r="A28" t="str">
        <f t="shared" si="0"/>
        <v>121</v>
      </c>
      <c r="B28" s="3">
        <f>[5]D_角色属性!A22</f>
        <v>1</v>
      </c>
      <c r="C28" s="3">
        <f>[5]D_角色属性!B22</f>
        <v>21</v>
      </c>
      <c r="D28" s="3">
        <f>[5]D_角色属性!C22</f>
        <v>3394.0600000000009</v>
      </c>
      <c r="E28" s="3">
        <f>[5]D_角色属性!D22</f>
        <v>334.80000000000007</v>
      </c>
      <c r="F28" s="3">
        <f>[5]D_角色属性!E22</f>
        <v>148.80000000000004</v>
      </c>
      <c r="G28" s="3">
        <f>SUMPRODUCT(D28:F28,设定参考!$A$2:$C$2)</f>
        <v>619.36240000000021</v>
      </c>
    </row>
    <row r="29" spans="1:7" x14ac:dyDescent="0.15">
      <c r="A29" t="str">
        <f t="shared" si="0"/>
        <v>122</v>
      </c>
      <c r="B29" s="3">
        <f>[5]D_角色属性!A23</f>
        <v>1</v>
      </c>
      <c r="C29" s="3">
        <f>[5]D_角色属性!B23</f>
        <v>22</v>
      </c>
      <c r="D29" s="3">
        <f>[5]D_角色属性!C23</f>
        <v>3598.2400000000007</v>
      </c>
      <c r="E29" s="3">
        <f>[5]D_角色属性!D23</f>
        <v>345.60000000000008</v>
      </c>
      <c r="F29" s="3">
        <f>[5]D_角色属性!E23</f>
        <v>153.60000000000002</v>
      </c>
      <c r="G29" s="3">
        <f>SUMPRODUCT(D29:F29,设定参考!$A$2:$C$2)</f>
        <v>643.1296000000001</v>
      </c>
    </row>
    <row r="30" spans="1:7" x14ac:dyDescent="0.15">
      <c r="A30" t="str">
        <f t="shared" si="0"/>
        <v>123</v>
      </c>
      <c r="B30" s="3">
        <f>[5]D_角色属性!A24</f>
        <v>1</v>
      </c>
      <c r="C30" s="3">
        <f>[5]D_角色属性!B24</f>
        <v>23</v>
      </c>
      <c r="D30" s="3">
        <f>[5]D_角色属性!C24</f>
        <v>3808.5400000000013</v>
      </c>
      <c r="E30" s="3">
        <f>[5]D_角色属性!D24</f>
        <v>356.40000000000015</v>
      </c>
      <c r="F30" s="3">
        <f>[5]D_角色属性!E24</f>
        <v>158.40000000000006</v>
      </c>
      <c r="G30" s="3">
        <f>SUMPRODUCT(D30:F30,设定参考!$A$2:$C$2)</f>
        <v>667.14160000000027</v>
      </c>
    </row>
    <row r="31" spans="1:7" x14ac:dyDescent="0.15">
      <c r="A31" t="str">
        <f t="shared" si="0"/>
        <v>124</v>
      </c>
      <c r="B31" s="3">
        <f>[5]D_角色属性!A25</f>
        <v>1</v>
      </c>
      <c r="C31" s="3">
        <f>[5]D_角色属性!B25</f>
        <v>24</v>
      </c>
      <c r="D31" s="3">
        <f>[5]D_角色属性!C25</f>
        <v>4024.9600000000014</v>
      </c>
      <c r="E31" s="3">
        <f>[5]D_角色属性!D25</f>
        <v>367.2000000000001</v>
      </c>
      <c r="F31" s="3">
        <f>[5]D_角色属性!E25</f>
        <v>163.20000000000005</v>
      </c>
      <c r="G31" s="3">
        <f>SUMPRODUCT(D31:F31,设定参考!$A$2:$C$2)</f>
        <v>691.39840000000027</v>
      </c>
    </row>
    <row r="32" spans="1:7" x14ac:dyDescent="0.15">
      <c r="A32" t="str">
        <f t="shared" si="0"/>
        <v>125</v>
      </c>
      <c r="B32" s="3">
        <f>[5]D_角色属性!A26</f>
        <v>1</v>
      </c>
      <c r="C32" s="3">
        <f>[5]D_角色属性!B26</f>
        <v>25</v>
      </c>
      <c r="D32" s="3">
        <f>[5]D_角色属性!C26</f>
        <v>4247.5000000000009</v>
      </c>
      <c r="E32" s="3">
        <f>[5]D_角色属性!D26</f>
        <v>378.00000000000017</v>
      </c>
      <c r="F32" s="3">
        <f>[5]D_角色属性!E26</f>
        <v>168.00000000000006</v>
      </c>
      <c r="G32" s="3">
        <f>SUMPRODUCT(D32:F32,设定参考!$A$2:$C$2)</f>
        <v>715.90000000000032</v>
      </c>
    </row>
    <row r="33" spans="1:7" x14ac:dyDescent="0.15">
      <c r="A33" t="str">
        <f t="shared" si="0"/>
        <v>126</v>
      </c>
      <c r="B33" s="3">
        <f>[5]D_角色属性!A27</f>
        <v>1</v>
      </c>
      <c r="C33" s="3">
        <f>[5]D_角色属性!B27</f>
        <v>26</v>
      </c>
      <c r="D33" s="3">
        <f>[5]D_角色属性!C27</f>
        <v>4476.1600000000008</v>
      </c>
      <c r="E33" s="3">
        <f>[5]D_角色属性!D27</f>
        <v>388.80000000000013</v>
      </c>
      <c r="F33" s="3">
        <f>[5]D_角色属性!E27</f>
        <v>172.80000000000007</v>
      </c>
      <c r="G33" s="3">
        <f>SUMPRODUCT(D33:F33,设定参考!$A$2:$C$2)</f>
        <v>740.6464000000002</v>
      </c>
    </row>
    <row r="34" spans="1:7" x14ac:dyDescent="0.15">
      <c r="A34" t="str">
        <f t="shared" si="0"/>
        <v>127</v>
      </c>
      <c r="B34" s="3">
        <f>[5]D_角色属性!A28</f>
        <v>1</v>
      </c>
      <c r="C34" s="3">
        <f>[5]D_角色属性!B28</f>
        <v>27</v>
      </c>
      <c r="D34" s="3">
        <f>[5]D_角色属性!C28</f>
        <v>4710.9400000000014</v>
      </c>
      <c r="E34" s="3">
        <f>[5]D_角色属性!D28</f>
        <v>399.60000000000008</v>
      </c>
      <c r="F34" s="3">
        <f>[5]D_角色属性!E28</f>
        <v>177.60000000000005</v>
      </c>
      <c r="G34" s="3">
        <f>SUMPRODUCT(D34:F34,设定参考!$A$2:$C$2)</f>
        <v>765.63760000000013</v>
      </c>
    </row>
    <row r="35" spans="1:7" x14ac:dyDescent="0.15">
      <c r="A35" t="str">
        <f t="shared" si="0"/>
        <v>128</v>
      </c>
      <c r="B35" s="3">
        <f>[5]D_角色属性!A29</f>
        <v>1</v>
      </c>
      <c r="C35" s="3">
        <f>[5]D_角色属性!B29</f>
        <v>28</v>
      </c>
      <c r="D35" s="3">
        <f>[5]D_角色属性!C29</f>
        <v>4951.840000000002</v>
      </c>
      <c r="E35" s="3">
        <f>[5]D_角色属性!D29</f>
        <v>410.40000000000015</v>
      </c>
      <c r="F35" s="3">
        <f>[5]D_角色属性!E29</f>
        <v>182.40000000000006</v>
      </c>
      <c r="G35" s="3">
        <f>SUMPRODUCT(D35:F35,设定参考!$A$2:$C$2)</f>
        <v>790.87360000000035</v>
      </c>
    </row>
    <row r="36" spans="1:7" x14ac:dyDescent="0.15">
      <c r="A36" t="str">
        <f t="shared" si="0"/>
        <v>129</v>
      </c>
      <c r="B36" s="3">
        <f>[5]D_角色属性!A30</f>
        <v>1</v>
      </c>
      <c r="C36" s="3">
        <f>[5]D_角色属性!B30</f>
        <v>29</v>
      </c>
      <c r="D36" s="3">
        <f>[5]D_角色属性!C30</f>
        <v>5198.8600000000015</v>
      </c>
      <c r="E36" s="3">
        <f>[5]D_角色属性!D30</f>
        <v>421.2000000000001</v>
      </c>
      <c r="F36" s="3">
        <f>[5]D_角色属性!E30</f>
        <v>187.20000000000007</v>
      </c>
      <c r="G36" s="3">
        <f>SUMPRODUCT(D36:F36,设定参考!$A$2:$C$2)</f>
        <v>816.35440000000017</v>
      </c>
    </row>
    <row r="37" spans="1:7" x14ac:dyDescent="0.15">
      <c r="A37" t="str">
        <f t="shared" si="0"/>
        <v>130</v>
      </c>
      <c r="B37" s="3">
        <f>[5]D_角色属性!A31</f>
        <v>1</v>
      </c>
      <c r="C37" s="3">
        <f>[5]D_角色属性!B31</f>
        <v>30</v>
      </c>
      <c r="D37" s="3">
        <f>[5]D_角色属性!C31</f>
        <v>5518.9000000000015</v>
      </c>
      <c r="E37" s="3">
        <f>[5]D_角色属性!D31</f>
        <v>437.4000000000002</v>
      </c>
      <c r="F37" s="3">
        <f>[5]D_角色属性!E31</f>
        <v>194.40000000000006</v>
      </c>
      <c r="G37" s="3">
        <f>SUMPRODUCT(D37:F37,设定参考!$A$2:$C$2)</f>
        <v>852.55600000000038</v>
      </c>
    </row>
    <row r="38" spans="1:7" x14ac:dyDescent="0.15">
      <c r="A38" t="str">
        <f t="shared" si="0"/>
        <v>131</v>
      </c>
      <c r="B38" s="3">
        <f>[5]D_角色属性!A32</f>
        <v>1</v>
      </c>
      <c r="C38" s="3">
        <f>[5]D_角色属性!B32</f>
        <v>31</v>
      </c>
      <c r="D38" s="3">
        <f>[5]D_角色属性!C32</f>
        <v>5848.1200000000017</v>
      </c>
      <c r="E38" s="3">
        <f>[5]D_角色属性!D32</f>
        <v>453.60000000000008</v>
      </c>
      <c r="F38" s="3">
        <f>[5]D_角色属性!E32</f>
        <v>201.60000000000002</v>
      </c>
      <c r="G38" s="3">
        <f>SUMPRODUCT(D38:F38,设定参考!$A$2:$C$2)</f>
        <v>889.12480000000016</v>
      </c>
    </row>
    <row r="39" spans="1:7" x14ac:dyDescent="0.15">
      <c r="A39" t="str">
        <f t="shared" si="0"/>
        <v>132</v>
      </c>
      <c r="B39" s="3">
        <f>[5]D_角色属性!A33</f>
        <v>1</v>
      </c>
      <c r="C39" s="3">
        <f>[5]D_角色属性!B33</f>
        <v>32</v>
      </c>
      <c r="D39" s="3">
        <f>[5]D_角色属性!C33</f>
        <v>6186.5200000000023</v>
      </c>
      <c r="E39" s="3">
        <f>[5]D_角色属性!D33</f>
        <v>469.80000000000024</v>
      </c>
      <c r="F39" s="3">
        <f>[5]D_角色属性!E33</f>
        <v>208.80000000000013</v>
      </c>
      <c r="G39" s="3">
        <f>SUMPRODUCT(D39:F39,设定参考!$A$2:$C$2)</f>
        <v>926.06080000000043</v>
      </c>
    </row>
    <row r="40" spans="1:7" x14ac:dyDescent="0.15">
      <c r="A40" t="str">
        <f t="shared" si="0"/>
        <v>133</v>
      </c>
      <c r="B40" s="3">
        <f>[5]D_角色属性!A34</f>
        <v>1</v>
      </c>
      <c r="C40" s="3">
        <f>[5]D_角色属性!B34</f>
        <v>33</v>
      </c>
      <c r="D40" s="3">
        <f>[5]D_角色属性!C34</f>
        <v>6534.1000000000022</v>
      </c>
      <c r="E40" s="3">
        <f>[5]D_角色属性!D34</f>
        <v>486.00000000000017</v>
      </c>
      <c r="F40" s="3">
        <f>[5]D_角色属性!E34</f>
        <v>216.00000000000009</v>
      </c>
      <c r="G40" s="3">
        <f>SUMPRODUCT(D40:F40,设定参考!$A$2:$C$2)</f>
        <v>963.36400000000037</v>
      </c>
    </row>
    <row r="41" spans="1:7" x14ac:dyDescent="0.15">
      <c r="A41" t="str">
        <f t="shared" si="0"/>
        <v>134</v>
      </c>
      <c r="B41" s="3">
        <f>[5]D_角色属性!A35</f>
        <v>1</v>
      </c>
      <c r="C41" s="3">
        <f>[5]D_角色属性!B35</f>
        <v>34</v>
      </c>
      <c r="D41" s="3">
        <f>[5]D_角色属性!C35</f>
        <v>6890.86</v>
      </c>
      <c r="E41" s="3">
        <f>[5]D_角色属性!D35</f>
        <v>502.20000000000005</v>
      </c>
      <c r="F41" s="3">
        <f>[5]D_角色属性!E35</f>
        <v>223.20000000000002</v>
      </c>
      <c r="G41" s="3">
        <f>SUMPRODUCT(D41:F41,设定参考!$A$2:$C$2)</f>
        <v>1001.0344</v>
      </c>
    </row>
    <row r="42" spans="1:7" x14ac:dyDescent="0.15">
      <c r="A42" t="str">
        <f t="shared" si="0"/>
        <v>135</v>
      </c>
      <c r="B42" s="3">
        <f>[5]D_角色属性!A36</f>
        <v>1</v>
      </c>
      <c r="C42" s="3">
        <f>[5]D_角色属性!B36</f>
        <v>35</v>
      </c>
      <c r="D42" s="3">
        <f>[5]D_角色属性!C36</f>
        <v>7256.800000000002</v>
      </c>
      <c r="E42" s="3">
        <f>[5]D_角色属性!D36</f>
        <v>518.4000000000002</v>
      </c>
      <c r="F42" s="3">
        <f>[5]D_角色属性!E36</f>
        <v>230.40000000000006</v>
      </c>
      <c r="G42" s="3">
        <f>SUMPRODUCT(D42:F42,设定参考!$A$2:$C$2)</f>
        <v>1039.0720000000003</v>
      </c>
    </row>
    <row r="43" spans="1:7" x14ac:dyDescent="0.15">
      <c r="A43" t="str">
        <f t="shared" si="0"/>
        <v>136</v>
      </c>
      <c r="B43" s="3">
        <f>[5]D_角色属性!A37</f>
        <v>1</v>
      </c>
      <c r="C43" s="3">
        <f>[5]D_角色属性!B37</f>
        <v>36</v>
      </c>
      <c r="D43" s="3">
        <f>[5]D_角色属性!C37</f>
        <v>7631.92</v>
      </c>
      <c r="E43" s="3">
        <f>[5]D_角色属性!D37</f>
        <v>534.6</v>
      </c>
      <c r="F43" s="3">
        <f>[5]D_角色属性!E37</f>
        <v>237.60000000000005</v>
      </c>
      <c r="G43" s="3">
        <f>SUMPRODUCT(D43:F43,设定参考!$A$2:$C$2)</f>
        <v>1077.4768000000001</v>
      </c>
    </row>
    <row r="44" spans="1:7" x14ac:dyDescent="0.15">
      <c r="A44" t="str">
        <f t="shared" si="0"/>
        <v>137</v>
      </c>
      <c r="B44" s="3">
        <f>[5]D_角色属性!A38</f>
        <v>1</v>
      </c>
      <c r="C44" s="3">
        <f>[5]D_角色属性!B38</f>
        <v>37</v>
      </c>
      <c r="D44" s="3">
        <f>[5]D_角色属性!C38</f>
        <v>8016.2200000000021</v>
      </c>
      <c r="E44" s="3">
        <f>[5]D_角色属性!D38</f>
        <v>550.80000000000018</v>
      </c>
      <c r="F44" s="3">
        <f>[5]D_角色属性!E38</f>
        <v>244.80000000000007</v>
      </c>
      <c r="G44" s="3">
        <f>SUMPRODUCT(D44:F44,设定参考!$A$2:$C$2)</f>
        <v>1116.2488000000003</v>
      </c>
    </row>
    <row r="45" spans="1:7" x14ac:dyDescent="0.15">
      <c r="A45" t="str">
        <f t="shared" si="0"/>
        <v>138</v>
      </c>
      <c r="B45" s="3">
        <f>[5]D_角色属性!A39</f>
        <v>1</v>
      </c>
      <c r="C45" s="3">
        <f>[5]D_角色属性!B39</f>
        <v>38</v>
      </c>
      <c r="D45" s="3">
        <f>[5]D_角色属性!C39</f>
        <v>8409.7000000000007</v>
      </c>
      <c r="E45" s="3">
        <f>[5]D_角色属性!D39</f>
        <v>567.00000000000011</v>
      </c>
      <c r="F45" s="3">
        <f>[5]D_角色属性!E39</f>
        <v>252.00000000000006</v>
      </c>
      <c r="G45" s="3">
        <f>SUMPRODUCT(D45:F45,设定参考!$A$2:$C$2)</f>
        <v>1155.3880000000001</v>
      </c>
    </row>
    <row r="46" spans="1:7" x14ac:dyDescent="0.15">
      <c r="A46" t="str">
        <f t="shared" si="0"/>
        <v>139</v>
      </c>
      <c r="B46" s="3">
        <f>[5]D_角色属性!A40</f>
        <v>1</v>
      </c>
      <c r="C46" s="3">
        <f>[5]D_角色属性!B40</f>
        <v>39</v>
      </c>
      <c r="D46" s="3">
        <f>[5]D_角色属性!C40</f>
        <v>8812.3600000000024</v>
      </c>
      <c r="E46" s="3">
        <f>[5]D_角色属性!D40</f>
        <v>583.20000000000005</v>
      </c>
      <c r="F46" s="3">
        <f>[5]D_角色属性!E40</f>
        <v>259.20000000000005</v>
      </c>
      <c r="G46" s="3">
        <f>SUMPRODUCT(D46:F46,设定参考!$A$2:$C$2)</f>
        <v>1194.8944000000001</v>
      </c>
    </row>
    <row r="47" spans="1:7" x14ac:dyDescent="0.15">
      <c r="A47" t="str">
        <f t="shared" si="0"/>
        <v>140</v>
      </c>
      <c r="B47" s="3">
        <f>[5]D_角色属性!A41</f>
        <v>1</v>
      </c>
      <c r="C47" s="3">
        <f>[5]D_角色属性!B41</f>
        <v>40</v>
      </c>
      <c r="D47" s="3">
        <f>[5]D_角色属性!C41</f>
        <v>9306.4000000000033</v>
      </c>
      <c r="E47" s="3">
        <f>[5]D_角色属性!D41</f>
        <v>604.80000000000018</v>
      </c>
      <c r="F47" s="3">
        <f>[5]D_角色属性!E41</f>
        <v>268.80000000000013</v>
      </c>
      <c r="G47" s="3">
        <f>SUMPRODUCT(D47:F47,设定参考!$A$2:$C$2)</f>
        <v>1245.8560000000004</v>
      </c>
    </row>
    <row r="48" spans="1:7" x14ac:dyDescent="0.15">
      <c r="A48" t="str">
        <f t="shared" si="0"/>
        <v>141</v>
      </c>
      <c r="B48" s="3">
        <f>[5]D_角色属性!A42</f>
        <v>1</v>
      </c>
      <c r="C48" s="3">
        <f>[5]D_角色属性!B42</f>
        <v>41</v>
      </c>
      <c r="D48" s="3">
        <f>[5]D_角色属性!C42</f>
        <v>9812.6800000000039</v>
      </c>
      <c r="E48" s="3">
        <f>[5]D_角色属性!D42</f>
        <v>626.4000000000002</v>
      </c>
      <c r="F48" s="3">
        <f>[5]D_角色属性!E42</f>
        <v>278.40000000000009</v>
      </c>
      <c r="G48" s="3">
        <f>SUMPRODUCT(D48:F48,设定参考!$A$2:$C$2)</f>
        <v>1297.3072000000004</v>
      </c>
    </row>
    <row r="49" spans="1:7" x14ac:dyDescent="0.15">
      <c r="A49" t="str">
        <f t="shared" si="0"/>
        <v>142</v>
      </c>
      <c r="B49" s="3">
        <f>[5]D_角色属性!A43</f>
        <v>1</v>
      </c>
      <c r="C49" s="3">
        <f>[5]D_角色属性!B43</f>
        <v>42</v>
      </c>
      <c r="D49" s="3">
        <f>[5]D_角色属性!C43</f>
        <v>10331.200000000004</v>
      </c>
      <c r="E49" s="3">
        <f>[5]D_角色属性!D43</f>
        <v>648.00000000000034</v>
      </c>
      <c r="F49" s="3">
        <f>[5]D_角色属性!E43</f>
        <v>288.00000000000011</v>
      </c>
      <c r="G49" s="3">
        <f>SUMPRODUCT(D49:F49,设定参考!$A$2:$C$2)</f>
        <v>1349.2480000000005</v>
      </c>
    </row>
    <row r="50" spans="1:7" x14ac:dyDescent="0.15">
      <c r="A50" t="str">
        <f t="shared" si="0"/>
        <v>143</v>
      </c>
      <c r="B50" s="3">
        <f>[5]D_角色属性!A44</f>
        <v>1</v>
      </c>
      <c r="C50" s="3">
        <f>[5]D_角色属性!B44</f>
        <v>43</v>
      </c>
      <c r="D50" s="3">
        <f>[5]D_角色属性!C44</f>
        <v>10861.960000000003</v>
      </c>
      <c r="E50" s="3">
        <f>[5]D_角色属性!D44</f>
        <v>669.60000000000014</v>
      </c>
      <c r="F50" s="3">
        <f>[5]D_角色属性!E44</f>
        <v>297.60000000000014</v>
      </c>
      <c r="G50" s="3">
        <f>SUMPRODUCT(D50:F50,设定参考!$A$2:$C$2)</f>
        <v>1401.6784000000005</v>
      </c>
    </row>
    <row r="51" spans="1:7" x14ac:dyDescent="0.15">
      <c r="A51" t="str">
        <f t="shared" si="0"/>
        <v>144</v>
      </c>
      <c r="B51" s="3">
        <f>[5]D_角色属性!A45</f>
        <v>1</v>
      </c>
      <c r="C51" s="3">
        <f>[5]D_角色属性!B45</f>
        <v>44</v>
      </c>
      <c r="D51" s="3">
        <f>[5]D_角色属性!C45</f>
        <v>11404.960000000003</v>
      </c>
      <c r="E51" s="3">
        <f>[5]D_角色属性!D45</f>
        <v>691.20000000000016</v>
      </c>
      <c r="F51" s="3">
        <f>[5]D_角色属性!E45</f>
        <v>307.2000000000001</v>
      </c>
      <c r="G51" s="3">
        <f>SUMPRODUCT(D51:F51,设定参考!$A$2:$C$2)</f>
        <v>1454.5984000000003</v>
      </c>
    </row>
    <row r="52" spans="1:7" x14ac:dyDescent="0.15">
      <c r="A52" t="str">
        <f t="shared" si="0"/>
        <v>145</v>
      </c>
      <c r="B52" s="3">
        <f>[5]D_角色属性!A46</f>
        <v>1</v>
      </c>
      <c r="C52" s="3">
        <f>[5]D_角色属性!B46</f>
        <v>45</v>
      </c>
      <c r="D52" s="3">
        <f>[5]D_角色属性!C46</f>
        <v>11960.200000000004</v>
      </c>
      <c r="E52" s="3">
        <f>[5]D_角色属性!D46</f>
        <v>712.80000000000018</v>
      </c>
      <c r="F52" s="3">
        <f>[5]D_角色属性!E46</f>
        <v>316.80000000000007</v>
      </c>
      <c r="G52" s="3">
        <f>SUMPRODUCT(D52:F52,设定参考!$A$2:$C$2)</f>
        <v>1508.0080000000003</v>
      </c>
    </row>
    <row r="53" spans="1:7" x14ac:dyDescent="0.15">
      <c r="A53" t="str">
        <f t="shared" si="0"/>
        <v>146</v>
      </c>
      <c r="B53" s="3">
        <f>[5]D_角色属性!A47</f>
        <v>1</v>
      </c>
      <c r="C53" s="3">
        <f>[5]D_角色属性!B47</f>
        <v>46</v>
      </c>
      <c r="D53" s="3">
        <f>[5]D_角色属性!C47</f>
        <v>12527.680000000006</v>
      </c>
      <c r="E53" s="3">
        <f>[5]D_角色属性!D47</f>
        <v>734.40000000000032</v>
      </c>
      <c r="F53" s="3">
        <f>[5]D_角色属性!E47</f>
        <v>326.40000000000015</v>
      </c>
      <c r="G53" s="3">
        <f>SUMPRODUCT(D53:F53,设定参考!$A$2:$C$2)</f>
        <v>1561.9072000000006</v>
      </c>
    </row>
    <row r="54" spans="1:7" x14ac:dyDescent="0.15">
      <c r="A54" t="str">
        <f t="shared" si="0"/>
        <v>147</v>
      </c>
      <c r="B54" s="3">
        <f>[5]D_角色属性!A48</f>
        <v>1</v>
      </c>
      <c r="C54" s="3">
        <f>[5]D_角色属性!B48</f>
        <v>47</v>
      </c>
      <c r="D54" s="3">
        <f>[5]D_角色属性!C48</f>
        <v>13107.400000000003</v>
      </c>
      <c r="E54" s="3">
        <f>[5]D_角色属性!D48</f>
        <v>756.00000000000023</v>
      </c>
      <c r="F54" s="3">
        <f>[5]D_角色属性!E48</f>
        <v>336.00000000000017</v>
      </c>
      <c r="G54" s="3">
        <f>SUMPRODUCT(D54:F54,设定参考!$A$2:$C$2)</f>
        <v>1616.2960000000005</v>
      </c>
    </row>
    <row r="55" spans="1:7" x14ac:dyDescent="0.15">
      <c r="A55" t="str">
        <f t="shared" si="0"/>
        <v>148</v>
      </c>
      <c r="B55" s="3">
        <f>[5]D_角色属性!A49</f>
        <v>1</v>
      </c>
      <c r="C55" s="3">
        <f>[5]D_角色属性!B49</f>
        <v>48</v>
      </c>
      <c r="D55" s="3">
        <f>[5]D_角色属性!C49</f>
        <v>13699.360000000006</v>
      </c>
      <c r="E55" s="3">
        <f>[5]D_角色属性!D49</f>
        <v>777.60000000000036</v>
      </c>
      <c r="F55" s="3">
        <f>[5]D_角色属性!E49</f>
        <v>345.60000000000014</v>
      </c>
      <c r="G55" s="3">
        <f>SUMPRODUCT(D55:F55,设定参考!$A$2:$C$2)</f>
        <v>1671.1744000000008</v>
      </c>
    </row>
    <row r="56" spans="1:7" x14ac:dyDescent="0.15">
      <c r="A56" t="str">
        <f t="shared" si="0"/>
        <v>149</v>
      </c>
      <c r="B56" s="3">
        <f>[5]D_角色属性!A50</f>
        <v>1</v>
      </c>
      <c r="C56" s="3">
        <f>[5]D_角色属性!B50</f>
        <v>49</v>
      </c>
      <c r="D56" s="3">
        <f>[5]D_角色属性!C50</f>
        <v>14303.560000000009</v>
      </c>
      <c r="E56" s="3">
        <f>[5]D_角色属性!D50</f>
        <v>799.20000000000039</v>
      </c>
      <c r="F56" s="3">
        <f>[5]D_角色属性!E50</f>
        <v>355.20000000000022</v>
      </c>
      <c r="G56" s="3">
        <f>SUMPRODUCT(D56:F56,设定参考!$A$2:$C$2)</f>
        <v>1726.5424000000012</v>
      </c>
    </row>
    <row r="57" spans="1:7" x14ac:dyDescent="0.15">
      <c r="A57" t="str">
        <f t="shared" si="0"/>
        <v>150</v>
      </c>
      <c r="B57" s="3">
        <f>[5]D_角色属性!A51</f>
        <v>1</v>
      </c>
      <c r="C57" s="3">
        <f>[5]D_角色属性!B51</f>
        <v>50</v>
      </c>
      <c r="D57" s="3">
        <f>[5]D_角色属性!C51</f>
        <v>15017.500000000005</v>
      </c>
      <c r="E57" s="3">
        <f>[5]D_角色属性!D51</f>
        <v>826.20000000000027</v>
      </c>
      <c r="F57" s="3">
        <f>[5]D_角色属性!E51</f>
        <v>367.2000000000001</v>
      </c>
      <c r="G57" s="3">
        <f>SUMPRODUCT(D57:F57,设定参考!$A$2:$C$2)</f>
        <v>1794.1000000000006</v>
      </c>
    </row>
    <row r="58" spans="1:7" x14ac:dyDescent="0.15">
      <c r="A58" t="str">
        <f t="shared" si="0"/>
        <v>151</v>
      </c>
      <c r="B58" s="3">
        <f>[5]D_角色属性!A52</f>
        <v>1</v>
      </c>
      <c r="C58" s="3">
        <f>[5]D_角色属性!B52</f>
        <v>51</v>
      </c>
      <c r="D58" s="3">
        <f>[5]D_角色属性!C52</f>
        <v>15746.740000000009</v>
      </c>
      <c r="E58" s="3">
        <f>[5]D_角色属性!D52</f>
        <v>853.20000000000027</v>
      </c>
      <c r="F58" s="3">
        <f>[5]D_角色属性!E52</f>
        <v>379.20000000000016</v>
      </c>
      <c r="G58" s="3">
        <f>SUMPRODUCT(D58:F58,设定参考!$A$2:$C$2)</f>
        <v>1862.269600000001</v>
      </c>
    </row>
    <row r="59" spans="1:7" x14ac:dyDescent="0.15">
      <c r="A59" t="str">
        <f t="shared" si="0"/>
        <v>152</v>
      </c>
      <c r="B59" s="3">
        <f>[5]D_角色属性!A53</f>
        <v>1</v>
      </c>
      <c r="C59" s="3">
        <f>[5]D_角色属性!B53</f>
        <v>52</v>
      </c>
      <c r="D59" s="3">
        <f>[5]D_角色属性!C53</f>
        <v>16491.280000000002</v>
      </c>
      <c r="E59" s="3">
        <f>[5]D_角色属性!D53</f>
        <v>880.20000000000016</v>
      </c>
      <c r="F59" s="3">
        <f>[5]D_角色属性!E53</f>
        <v>391.2000000000001</v>
      </c>
      <c r="G59" s="3">
        <f>SUMPRODUCT(D59:F59,设定参考!$A$2:$C$2)</f>
        <v>1931.0512000000003</v>
      </c>
    </row>
    <row r="60" spans="1:7" x14ac:dyDescent="0.15">
      <c r="A60" t="str">
        <f t="shared" si="0"/>
        <v>153</v>
      </c>
      <c r="B60" s="3">
        <f>[5]D_角色属性!A54</f>
        <v>1</v>
      </c>
      <c r="C60" s="3">
        <f>[5]D_角色属性!B54</f>
        <v>53</v>
      </c>
      <c r="D60" s="3">
        <f>[5]D_角色属性!C54</f>
        <v>17251.120000000006</v>
      </c>
      <c r="E60" s="3">
        <f>[5]D_角色属性!D54</f>
        <v>907.20000000000027</v>
      </c>
      <c r="F60" s="3">
        <f>[5]D_角色属性!E54</f>
        <v>403.2000000000001</v>
      </c>
      <c r="G60" s="3">
        <f>SUMPRODUCT(D60:F60,设定参考!$A$2:$C$2)</f>
        <v>2000.4448000000004</v>
      </c>
    </row>
    <row r="61" spans="1:7" x14ac:dyDescent="0.15">
      <c r="A61" t="str">
        <f t="shared" si="0"/>
        <v>154</v>
      </c>
      <c r="B61" s="3">
        <f>[5]D_角色属性!A55</f>
        <v>1</v>
      </c>
      <c r="C61" s="3">
        <f>[5]D_角色属性!B55</f>
        <v>54</v>
      </c>
      <c r="D61" s="3">
        <f>[5]D_角色属性!C55</f>
        <v>18026.260000000002</v>
      </c>
      <c r="E61" s="3">
        <f>[5]D_角色属性!D55</f>
        <v>934.20000000000027</v>
      </c>
      <c r="F61" s="3">
        <f>[5]D_角色属性!E55</f>
        <v>415.20000000000016</v>
      </c>
      <c r="G61" s="3">
        <f>SUMPRODUCT(D61:F61,设定参考!$A$2:$C$2)</f>
        <v>2070.4504000000006</v>
      </c>
    </row>
    <row r="62" spans="1:7" x14ac:dyDescent="0.15">
      <c r="A62" t="str">
        <f t="shared" si="0"/>
        <v>155</v>
      </c>
      <c r="B62" s="3">
        <f>[5]D_角色属性!A56</f>
        <v>1</v>
      </c>
      <c r="C62" s="3">
        <f>[5]D_角色属性!B56</f>
        <v>55</v>
      </c>
      <c r="D62" s="3">
        <f>[5]D_角色属性!C56</f>
        <v>18816.7</v>
      </c>
      <c r="E62" s="3">
        <f>[5]D_角色属性!D56</f>
        <v>961.20000000000016</v>
      </c>
      <c r="F62" s="3">
        <f>[5]D_角色属性!E56</f>
        <v>427.2000000000001</v>
      </c>
      <c r="G62" s="3">
        <f>SUMPRODUCT(D62:F62,设定参考!$A$2:$C$2)</f>
        <v>2141.0680000000002</v>
      </c>
    </row>
    <row r="63" spans="1:7" x14ac:dyDescent="0.15">
      <c r="A63" t="str">
        <f t="shared" si="0"/>
        <v>156</v>
      </c>
      <c r="B63" s="3">
        <f>[5]D_角色属性!A57</f>
        <v>1</v>
      </c>
      <c r="C63" s="3">
        <f>[5]D_角色属性!B57</f>
        <v>56</v>
      </c>
      <c r="D63" s="3">
        <f>[5]D_角色属性!C57</f>
        <v>19622.440000000006</v>
      </c>
      <c r="E63" s="3">
        <f>[5]D_角色属性!D57</f>
        <v>988.20000000000027</v>
      </c>
      <c r="F63" s="3">
        <f>[5]D_角色属性!E57</f>
        <v>439.20000000000016</v>
      </c>
      <c r="G63" s="3">
        <f>SUMPRODUCT(D63:F63,设定参考!$A$2:$C$2)</f>
        <v>2212.2976000000008</v>
      </c>
    </row>
    <row r="64" spans="1:7" x14ac:dyDescent="0.15">
      <c r="A64" t="str">
        <f t="shared" si="0"/>
        <v>157</v>
      </c>
      <c r="B64" s="3">
        <f>[5]D_角色属性!A58</f>
        <v>1</v>
      </c>
      <c r="C64" s="3">
        <f>[5]D_角色属性!B58</f>
        <v>57</v>
      </c>
      <c r="D64" s="3">
        <f>[5]D_角色属性!C58</f>
        <v>20443.480000000003</v>
      </c>
      <c r="E64" s="3">
        <f>[5]D_角色属性!D58</f>
        <v>1015.2000000000002</v>
      </c>
      <c r="F64" s="3">
        <f>[5]D_角色属性!E58</f>
        <v>451.2000000000001</v>
      </c>
      <c r="G64" s="3">
        <f>SUMPRODUCT(D64:F64,设定参考!$A$2:$C$2)</f>
        <v>2284.1392000000005</v>
      </c>
    </row>
    <row r="65" spans="1:7" x14ac:dyDescent="0.15">
      <c r="A65" t="str">
        <f t="shared" si="0"/>
        <v>158</v>
      </c>
      <c r="B65" s="3">
        <f>[5]D_角色属性!A59</f>
        <v>1</v>
      </c>
      <c r="C65" s="3">
        <f>[5]D_角色属性!B59</f>
        <v>58</v>
      </c>
      <c r="D65" s="3">
        <f>[5]D_角色属性!C59</f>
        <v>21279.820000000003</v>
      </c>
      <c r="E65" s="3">
        <f>[5]D_角色属性!D59</f>
        <v>1042.2000000000003</v>
      </c>
      <c r="F65" s="3">
        <f>[5]D_角色属性!E59</f>
        <v>463.20000000000016</v>
      </c>
      <c r="G65" s="3">
        <f>SUMPRODUCT(D65:F65,设定参考!$A$2:$C$2)</f>
        <v>2356.5928000000008</v>
      </c>
    </row>
    <row r="66" spans="1:7" x14ac:dyDescent="0.15">
      <c r="A66" t="str">
        <f t="shared" si="0"/>
        <v>159</v>
      </c>
      <c r="B66" s="3">
        <f>[5]D_角色属性!A60</f>
        <v>1</v>
      </c>
      <c r="C66" s="3">
        <f>[5]D_角色属性!B60</f>
        <v>59</v>
      </c>
      <c r="D66" s="3">
        <f>[5]D_角色属性!C60</f>
        <v>22131.460000000006</v>
      </c>
      <c r="E66" s="3">
        <f>[5]D_角色属性!D60</f>
        <v>1069.2000000000003</v>
      </c>
      <c r="F66" s="3">
        <f>[5]D_角色属性!E60</f>
        <v>475.2000000000001</v>
      </c>
      <c r="G66" s="3">
        <f>SUMPRODUCT(D66:F66,设定参考!$A$2:$C$2)</f>
        <v>2429.6584000000007</v>
      </c>
    </row>
    <row r="67" spans="1:7" x14ac:dyDescent="0.15">
      <c r="A67" t="str">
        <f t="shared" si="0"/>
        <v>160</v>
      </c>
      <c r="B67" s="3">
        <f>[5]D_角色属性!A61</f>
        <v>1</v>
      </c>
      <c r="C67" s="3">
        <f>[5]D_角色属性!B61</f>
        <v>60</v>
      </c>
      <c r="D67" s="3">
        <f>[5]D_角色属性!C61</f>
        <v>23111.200000000008</v>
      </c>
      <c r="E67" s="3">
        <f>[5]D_角色属性!D61</f>
        <v>1101.6000000000004</v>
      </c>
      <c r="F67" s="3">
        <f>[5]D_角色属性!E61</f>
        <v>489.60000000000019</v>
      </c>
      <c r="G67" s="3">
        <f>SUMPRODUCT(D67:F67,设定参考!$A$2:$C$2)</f>
        <v>2515.648000000001</v>
      </c>
    </row>
    <row r="68" spans="1:7" x14ac:dyDescent="0.15">
      <c r="A68" t="str">
        <f t="shared" si="0"/>
        <v>161</v>
      </c>
      <c r="B68" s="3">
        <f>[5]D_角色属性!A62</f>
        <v>1</v>
      </c>
      <c r="C68" s="3">
        <f>[5]D_角色属性!B62</f>
        <v>61</v>
      </c>
      <c r="D68" s="3">
        <f>[5]D_角色属性!C62</f>
        <v>24109.30000000001</v>
      </c>
      <c r="E68" s="3">
        <f>[5]D_角色属性!D62</f>
        <v>1134.0000000000005</v>
      </c>
      <c r="F68" s="3">
        <f>[5]D_角色属性!E62</f>
        <v>504.00000000000023</v>
      </c>
      <c r="G68" s="3">
        <f>SUMPRODUCT(D68:F68,设定参考!$A$2:$C$2)</f>
        <v>2602.3720000000012</v>
      </c>
    </row>
    <row r="69" spans="1:7" x14ac:dyDescent="0.15">
      <c r="A69" t="str">
        <f t="shared" si="0"/>
        <v>162</v>
      </c>
      <c r="B69" s="3">
        <f>[5]D_角色属性!A63</f>
        <v>1</v>
      </c>
      <c r="C69" s="3">
        <f>[5]D_角色属性!B63</f>
        <v>62</v>
      </c>
      <c r="D69" s="3">
        <f>[5]D_角色属性!C63</f>
        <v>25125.760000000009</v>
      </c>
      <c r="E69" s="3">
        <f>[5]D_角色属性!D63</f>
        <v>1166.4000000000003</v>
      </c>
      <c r="F69" s="3">
        <f>[5]D_角色属性!E63</f>
        <v>518.4000000000002</v>
      </c>
      <c r="G69" s="3">
        <f>SUMPRODUCT(D69:F69,设定参考!$A$2:$C$2)</f>
        <v>2689.8304000000007</v>
      </c>
    </row>
    <row r="70" spans="1:7" x14ac:dyDescent="0.15">
      <c r="A70" t="str">
        <f t="shared" si="0"/>
        <v>163</v>
      </c>
      <c r="B70" s="3">
        <f>[5]D_角色属性!A64</f>
        <v>1</v>
      </c>
      <c r="C70" s="3">
        <f>[5]D_角色属性!B64</f>
        <v>63</v>
      </c>
      <c r="D70" s="3">
        <f>[5]D_角色属性!C64</f>
        <v>26160.580000000016</v>
      </c>
      <c r="E70" s="3">
        <f>[5]D_角色属性!D64</f>
        <v>1198.8000000000006</v>
      </c>
      <c r="F70" s="3">
        <f>[5]D_角色属性!E64</f>
        <v>532.8000000000003</v>
      </c>
      <c r="G70" s="3">
        <f>SUMPRODUCT(D70:F70,设定参考!$A$2:$C$2)</f>
        <v>2778.0232000000015</v>
      </c>
    </row>
    <row r="71" spans="1:7" x14ac:dyDescent="0.15">
      <c r="A71" t="str">
        <f t="shared" si="0"/>
        <v>164</v>
      </c>
      <c r="B71" s="3">
        <f>[5]D_角色属性!A65</f>
        <v>1</v>
      </c>
      <c r="C71" s="3">
        <f>[5]D_角色属性!B65</f>
        <v>64</v>
      </c>
      <c r="D71" s="3">
        <f>[5]D_角色属性!C65</f>
        <v>27213.760000000017</v>
      </c>
      <c r="E71" s="3">
        <f>[5]D_角色属性!D65</f>
        <v>1231.2000000000005</v>
      </c>
      <c r="F71" s="3">
        <f>[5]D_角色属性!E65</f>
        <v>547.20000000000039</v>
      </c>
      <c r="G71" s="3">
        <f>SUMPRODUCT(D71:F71,设定参考!$A$2:$C$2)</f>
        <v>2866.9504000000015</v>
      </c>
    </row>
    <row r="72" spans="1:7" x14ac:dyDescent="0.15">
      <c r="A72" t="str">
        <f t="shared" si="0"/>
        <v>165</v>
      </c>
      <c r="B72" s="3">
        <f>[5]D_角色属性!A66</f>
        <v>1</v>
      </c>
      <c r="C72" s="3">
        <f>[5]D_角色属性!B66</f>
        <v>65</v>
      </c>
      <c r="D72" s="3">
        <f>[5]D_角色属性!C66</f>
        <v>28285.30000000001</v>
      </c>
      <c r="E72" s="3">
        <f>[5]D_角色属性!D66</f>
        <v>1263.6000000000004</v>
      </c>
      <c r="F72" s="3">
        <f>[5]D_角色属性!E66</f>
        <v>561.60000000000025</v>
      </c>
      <c r="G72" s="3">
        <f>SUMPRODUCT(D72:F72,设定参考!$A$2:$C$2)</f>
        <v>2956.612000000001</v>
      </c>
    </row>
    <row r="73" spans="1:7" x14ac:dyDescent="0.15">
      <c r="A73" t="str">
        <f t="shared" ref="A73:A136" si="1">B73&amp;C73</f>
        <v>166</v>
      </c>
      <c r="B73" s="3">
        <f>[5]D_角色属性!A67</f>
        <v>1</v>
      </c>
      <c r="C73" s="3">
        <f>[5]D_角色属性!B67</f>
        <v>66</v>
      </c>
      <c r="D73" s="3">
        <f>[5]D_角色属性!C67</f>
        <v>29375.200000000019</v>
      </c>
      <c r="E73" s="3">
        <f>[5]D_角色属性!D67</f>
        <v>1296.0000000000009</v>
      </c>
      <c r="F73" s="3">
        <f>[5]D_角色属性!E67</f>
        <v>576.00000000000045</v>
      </c>
      <c r="G73" s="3">
        <f>SUMPRODUCT(D73:F73,设定参考!$A$2:$C$2)</f>
        <v>3047.0080000000021</v>
      </c>
    </row>
    <row r="74" spans="1:7" x14ac:dyDescent="0.15">
      <c r="A74" t="str">
        <f t="shared" si="1"/>
        <v>167</v>
      </c>
      <c r="B74" s="3">
        <f>[5]D_角色属性!A68</f>
        <v>1</v>
      </c>
      <c r="C74" s="3">
        <f>[5]D_角色属性!B68</f>
        <v>67</v>
      </c>
      <c r="D74" s="3">
        <f>[5]D_角色属性!C68</f>
        <v>30483.460000000021</v>
      </c>
      <c r="E74" s="3">
        <f>[5]D_角色属性!D68</f>
        <v>1328.400000000001</v>
      </c>
      <c r="F74" s="3">
        <f>[5]D_角色属性!E68</f>
        <v>590.40000000000043</v>
      </c>
      <c r="G74" s="3">
        <f>SUMPRODUCT(D74:F74,设定参考!$A$2:$C$2)</f>
        <v>3138.1384000000025</v>
      </c>
    </row>
    <row r="75" spans="1:7" x14ac:dyDescent="0.15">
      <c r="A75" t="str">
        <f t="shared" si="1"/>
        <v>168</v>
      </c>
      <c r="B75" s="3">
        <f>[5]D_角色属性!A69</f>
        <v>1</v>
      </c>
      <c r="C75" s="3">
        <f>[5]D_角色属性!B69</f>
        <v>68</v>
      </c>
      <c r="D75" s="3">
        <f>[5]D_角色属性!C69</f>
        <v>31610.08000000002</v>
      </c>
      <c r="E75" s="3">
        <f>[5]D_角色属性!D69</f>
        <v>1360.8000000000011</v>
      </c>
      <c r="F75" s="3">
        <f>[5]D_角色属性!E69</f>
        <v>604.80000000000041</v>
      </c>
      <c r="G75" s="3">
        <f>SUMPRODUCT(D75:F75,设定参考!$A$2:$C$2)</f>
        <v>3230.0032000000019</v>
      </c>
    </row>
    <row r="76" spans="1:7" x14ac:dyDescent="0.15">
      <c r="A76" t="str">
        <f t="shared" si="1"/>
        <v>169</v>
      </c>
      <c r="B76" s="3">
        <f>[5]D_角色属性!A70</f>
        <v>1</v>
      </c>
      <c r="C76" s="3">
        <f>[5]D_角色属性!B70</f>
        <v>69</v>
      </c>
      <c r="D76" s="3">
        <f>[5]D_角色属性!C70</f>
        <v>32755.060000000023</v>
      </c>
      <c r="E76" s="3">
        <f>[5]D_角色属性!D70</f>
        <v>1393.200000000001</v>
      </c>
      <c r="F76" s="3">
        <f>[5]D_角色属性!E70</f>
        <v>619.2000000000005</v>
      </c>
      <c r="G76" s="3">
        <f>SUMPRODUCT(D76:F76,设定参考!$A$2:$C$2)</f>
        <v>3322.6024000000025</v>
      </c>
    </row>
    <row r="77" spans="1:7" x14ac:dyDescent="0.15">
      <c r="A77" t="str">
        <f t="shared" si="1"/>
        <v>170</v>
      </c>
      <c r="B77" s="3">
        <f>[5]D_角色属性!A71</f>
        <v>1</v>
      </c>
      <c r="C77" s="3">
        <f>[5]D_角色属性!B71</f>
        <v>70</v>
      </c>
      <c r="D77" s="3">
        <f>[5]D_角色属性!C71</f>
        <v>34046.500000000022</v>
      </c>
      <c r="E77" s="3">
        <f>[5]D_角色属性!D71</f>
        <v>1431.0000000000011</v>
      </c>
      <c r="F77" s="3">
        <f>[5]D_角色属性!E71</f>
        <v>636.00000000000057</v>
      </c>
      <c r="G77" s="3">
        <f>SUMPRODUCT(D77:F77,设定参考!$A$2:$C$2)</f>
        <v>3428.8600000000024</v>
      </c>
    </row>
    <row r="78" spans="1:7" x14ac:dyDescent="0.15">
      <c r="A78" t="str">
        <f t="shared" si="1"/>
        <v>171</v>
      </c>
      <c r="B78" s="3">
        <f>[5]D_角色属性!A72</f>
        <v>1</v>
      </c>
      <c r="C78" s="3">
        <f>[5]D_角色属性!B72</f>
        <v>71</v>
      </c>
      <c r="D78" s="3">
        <f>[5]D_角色属性!C72</f>
        <v>35359.360000000022</v>
      </c>
      <c r="E78" s="3">
        <f>[5]D_角色属性!D72</f>
        <v>1468.8000000000009</v>
      </c>
      <c r="F78" s="3">
        <f>[5]D_角色属性!E72</f>
        <v>652.80000000000041</v>
      </c>
      <c r="G78" s="3">
        <f>SUMPRODUCT(D78:F78,设定参考!$A$2:$C$2)</f>
        <v>3535.9744000000019</v>
      </c>
    </row>
    <row r="79" spans="1:7" x14ac:dyDescent="0.15">
      <c r="A79" t="str">
        <f t="shared" si="1"/>
        <v>172</v>
      </c>
      <c r="B79" s="3">
        <f>[5]D_角色属性!A73</f>
        <v>1</v>
      </c>
      <c r="C79" s="3">
        <f>[5]D_角色属性!B73</f>
        <v>72</v>
      </c>
      <c r="D79" s="3">
        <f>[5]D_角色属性!C73</f>
        <v>36693.640000000021</v>
      </c>
      <c r="E79" s="3">
        <f>[5]D_角色属性!D73</f>
        <v>1506.600000000001</v>
      </c>
      <c r="F79" s="3">
        <f>[5]D_角色属性!E73</f>
        <v>669.60000000000036</v>
      </c>
      <c r="G79" s="3">
        <f>SUMPRODUCT(D79:F79,设定参考!$A$2:$C$2)</f>
        <v>3643.9456000000023</v>
      </c>
    </row>
    <row r="80" spans="1:7" x14ac:dyDescent="0.15">
      <c r="A80" t="str">
        <f t="shared" si="1"/>
        <v>173</v>
      </c>
      <c r="B80" s="3">
        <f>[5]D_角色属性!A74</f>
        <v>1</v>
      </c>
      <c r="C80" s="3">
        <f>[5]D_角色属性!B74</f>
        <v>73</v>
      </c>
      <c r="D80" s="3">
        <f>[5]D_角色属性!C74</f>
        <v>38049.340000000018</v>
      </c>
      <c r="E80" s="3">
        <f>[5]D_角色属性!D74</f>
        <v>1544.4000000000008</v>
      </c>
      <c r="F80" s="3">
        <f>[5]D_角色属性!E74</f>
        <v>686.40000000000043</v>
      </c>
      <c r="G80" s="3">
        <f>SUMPRODUCT(D80:F80,设定参考!$A$2:$C$2)</f>
        <v>3752.7736000000023</v>
      </c>
    </row>
    <row r="81" spans="1:7" x14ac:dyDescent="0.15">
      <c r="A81" t="str">
        <f t="shared" si="1"/>
        <v>174</v>
      </c>
      <c r="B81" s="3">
        <f>[5]D_角色属性!A75</f>
        <v>1</v>
      </c>
      <c r="C81" s="3">
        <f>[5]D_角色属性!B75</f>
        <v>74</v>
      </c>
      <c r="D81" s="3">
        <f>[5]D_角色属性!C75</f>
        <v>39426.460000000021</v>
      </c>
      <c r="E81" s="3">
        <f>[5]D_角色属性!D75</f>
        <v>1582.200000000001</v>
      </c>
      <c r="F81" s="3">
        <f>[5]D_角色属性!E75</f>
        <v>703.20000000000039</v>
      </c>
      <c r="G81" s="3">
        <f>SUMPRODUCT(D81:F81,设定参考!$A$2:$C$2)</f>
        <v>3862.4584000000018</v>
      </c>
    </row>
    <row r="82" spans="1:7" x14ac:dyDescent="0.15">
      <c r="A82" t="str">
        <f t="shared" si="1"/>
        <v>175</v>
      </c>
      <c r="B82" s="3">
        <f>[5]D_角色属性!A76</f>
        <v>1</v>
      </c>
      <c r="C82" s="3">
        <f>[5]D_角色属性!B76</f>
        <v>75</v>
      </c>
      <c r="D82" s="3">
        <f>[5]D_角色属性!C76</f>
        <v>40825.000000000029</v>
      </c>
      <c r="E82" s="3">
        <f>[5]D_角色属性!D76</f>
        <v>1620.0000000000011</v>
      </c>
      <c r="F82" s="3">
        <f>[5]D_角色属性!E76</f>
        <v>720.00000000000057</v>
      </c>
      <c r="G82" s="3">
        <f>SUMPRODUCT(D82:F82,设定参考!$A$2:$C$2)</f>
        <v>3973.0000000000027</v>
      </c>
    </row>
    <row r="83" spans="1:7" x14ac:dyDescent="0.15">
      <c r="A83" t="str">
        <f t="shared" si="1"/>
        <v>176</v>
      </c>
      <c r="B83" s="3">
        <f>[5]D_角色属性!A77</f>
        <v>1</v>
      </c>
      <c r="C83" s="3">
        <f>[5]D_角色属性!B77</f>
        <v>76</v>
      </c>
      <c r="D83" s="3">
        <f>[5]D_角色属性!C77</f>
        <v>42244.960000000021</v>
      </c>
      <c r="E83" s="3">
        <f>[5]D_角色属性!D77</f>
        <v>1657.8000000000009</v>
      </c>
      <c r="F83" s="3">
        <f>[5]D_角色属性!E77</f>
        <v>736.80000000000041</v>
      </c>
      <c r="G83" s="3">
        <f>SUMPRODUCT(D83:F83,设定参考!$A$2:$C$2)</f>
        <v>4084.3984000000019</v>
      </c>
    </row>
    <row r="84" spans="1:7" x14ac:dyDescent="0.15">
      <c r="A84" t="str">
        <f t="shared" si="1"/>
        <v>177</v>
      </c>
      <c r="B84" s="3">
        <f>[5]D_角色属性!A78</f>
        <v>1</v>
      </c>
      <c r="C84" s="3">
        <f>[5]D_角色属性!B78</f>
        <v>77</v>
      </c>
      <c r="D84" s="3">
        <f>[5]D_角色属性!C78</f>
        <v>43686.340000000018</v>
      </c>
      <c r="E84" s="3">
        <f>[5]D_角色属性!D78</f>
        <v>1695.6000000000008</v>
      </c>
      <c r="F84" s="3">
        <f>[5]D_角色属性!E78</f>
        <v>753.60000000000036</v>
      </c>
      <c r="G84" s="3">
        <f>SUMPRODUCT(D84:F84,设定参考!$A$2:$C$2)</f>
        <v>4196.6536000000015</v>
      </c>
    </row>
    <row r="85" spans="1:7" x14ac:dyDescent="0.15">
      <c r="A85" t="str">
        <f t="shared" si="1"/>
        <v>178</v>
      </c>
      <c r="B85" s="3">
        <f>[5]D_角色属性!A79</f>
        <v>1</v>
      </c>
      <c r="C85" s="3">
        <f>[5]D_角色属性!B79</f>
        <v>78</v>
      </c>
      <c r="D85" s="3">
        <f>[5]D_角色属性!C79</f>
        <v>45149.140000000014</v>
      </c>
      <c r="E85" s="3">
        <f>[5]D_角色属性!D79</f>
        <v>1733.4000000000005</v>
      </c>
      <c r="F85" s="3">
        <f>[5]D_角色属性!E79</f>
        <v>770.40000000000032</v>
      </c>
      <c r="G85" s="3">
        <f>SUMPRODUCT(D85:F85,设定参考!$A$2:$C$2)</f>
        <v>4309.7656000000015</v>
      </c>
    </row>
    <row r="86" spans="1:7" x14ac:dyDescent="0.15">
      <c r="A86" t="str">
        <f t="shared" si="1"/>
        <v>179</v>
      </c>
      <c r="B86" s="3">
        <f>[5]D_角色属性!A80</f>
        <v>1</v>
      </c>
      <c r="C86" s="3">
        <f>[5]D_角色属性!B80</f>
        <v>79</v>
      </c>
      <c r="D86" s="3">
        <f>[5]D_角色属性!C80</f>
        <v>46633.360000000022</v>
      </c>
      <c r="E86" s="3">
        <f>[5]D_角色属性!D80</f>
        <v>1771.2000000000007</v>
      </c>
      <c r="F86" s="3">
        <f>[5]D_角色属性!E80</f>
        <v>787.20000000000039</v>
      </c>
      <c r="G86" s="3">
        <f>SUMPRODUCT(D86:F86,设定参考!$A$2:$C$2)</f>
        <v>4423.7344000000021</v>
      </c>
    </row>
    <row r="87" spans="1:7" x14ac:dyDescent="0.15">
      <c r="A87" t="str">
        <f t="shared" si="1"/>
        <v>180</v>
      </c>
      <c r="B87" s="3">
        <f>[5]D_角色属性!A81</f>
        <v>1</v>
      </c>
      <c r="C87" s="3">
        <f>[5]D_角色属性!B81</f>
        <v>80</v>
      </c>
      <c r="D87" s="3">
        <f>[5]D_角色属性!C81</f>
        <v>48282.400000000001</v>
      </c>
      <c r="E87" s="3">
        <f>[5]D_角色属性!D81</f>
        <v>1814.4000000000003</v>
      </c>
      <c r="F87" s="3">
        <f>[5]D_角色属性!E81</f>
        <v>806.4000000000002</v>
      </c>
      <c r="G87" s="3">
        <f>SUMPRODUCT(D87:F87,设定参考!$A$2:$C$2)</f>
        <v>4552.0960000000005</v>
      </c>
    </row>
    <row r="88" spans="1:7" x14ac:dyDescent="0.15">
      <c r="A88" t="str">
        <f t="shared" si="1"/>
        <v>181</v>
      </c>
      <c r="B88" s="3">
        <f>[5]D_角色属性!A82</f>
        <v>1</v>
      </c>
      <c r="C88" s="3">
        <f>[5]D_角色属性!B82</f>
        <v>81</v>
      </c>
      <c r="D88" s="3">
        <f>[5]D_角色属性!C82</f>
        <v>49955.92000000002</v>
      </c>
      <c r="E88" s="3">
        <f>[5]D_角色属性!D82</f>
        <v>1857.6000000000006</v>
      </c>
      <c r="F88" s="3">
        <f>[5]D_角色属性!E82</f>
        <v>825.60000000000036</v>
      </c>
      <c r="G88" s="3">
        <f>SUMPRODUCT(D88:F88,设定参考!$A$2:$C$2)</f>
        <v>4681.4368000000013</v>
      </c>
    </row>
    <row r="89" spans="1:7" x14ac:dyDescent="0.15">
      <c r="A89" t="str">
        <f t="shared" si="1"/>
        <v>182</v>
      </c>
      <c r="B89" s="3">
        <f>[5]D_角色属性!A83</f>
        <v>1</v>
      </c>
      <c r="C89" s="3">
        <f>[5]D_角色属性!B83</f>
        <v>82</v>
      </c>
      <c r="D89" s="3">
        <f>[5]D_角色属性!C83</f>
        <v>51653.920000000013</v>
      </c>
      <c r="E89" s="3">
        <f>[5]D_角色属性!D83</f>
        <v>1900.8000000000004</v>
      </c>
      <c r="F89" s="3">
        <f>[5]D_角色属性!E83</f>
        <v>844.80000000000018</v>
      </c>
      <c r="G89" s="3">
        <f>SUMPRODUCT(D89:F89,设定参考!$A$2:$C$2)</f>
        <v>4811.756800000001</v>
      </c>
    </row>
    <row r="90" spans="1:7" x14ac:dyDescent="0.15">
      <c r="A90" t="str">
        <f t="shared" si="1"/>
        <v>183</v>
      </c>
      <c r="B90" s="3">
        <f>[5]D_角色属性!A84</f>
        <v>1</v>
      </c>
      <c r="C90" s="3">
        <f>[5]D_角色属性!B84</f>
        <v>83</v>
      </c>
      <c r="D90" s="3">
        <f>[5]D_角色属性!C84</f>
        <v>53376.400000000016</v>
      </c>
      <c r="E90" s="3">
        <f>[5]D_角色属性!D84</f>
        <v>1944.0000000000005</v>
      </c>
      <c r="F90" s="3">
        <f>[5]D_角色属性!E84</f>
        <v>864.00000000000023</v>
      </c>
      <c r="G90" s="3">
        <f>SUMPRODUCT(D90:F90,设定参考!$A$2:$C$2)</f>
        <v>4943.0560000000014</v>
      </c>
    </row>
    <row r="91" spans="1:7" x14ac:dyDescent="0.15">
      <c r="A91" t="str">
        <f t="shared" si="1"/>
        <v>184</v>
      </c>
      <c r="B91" s="3">
        <f>[5]D_角色属性!A85</f>
        <v>1</v>
      </c>
      <c r="C91" s="3">
        <f>[5]D_角色属性!B85</f>
        <v>84</v>
      </c>
      <c r="D91" s="3">
        <f>[5]D_角色属性!C85</f>
        <v>55123.360000000022</v>
      </c>
      <c r="E91" s="3">
        <f>[5]D_角色属性!D85</f>
        <v>1987.2000000000005</v>
      </c>
      <c r="F91" s="3">
        <f>[5]D_角色属性!E85</f>
        <v>883.20000000000027</v>
      </c>
      <c r="G91" s="3">
        <f>SUMPRODUCT(D91:F91,设定参考!$A$2:$C$2)</f>
        <v>5075.3344000000016</v>
      </c>
    </row>
    <row r="92" spans="1:7" x14ac:dyDescent="0.15">
      <c r="A92" t="str">
        <f t="shared" si="1"/>
        <v>185</v>
      </c>
      <c r="B92" s="3">
        <f>[5]D_角色属性!A86</f>
        <v>1</v>
      </c>
      <c r="C92" s="3">
        <f>[5]D_角色属性!B86</f>
        <v>85</v>
      </c>
      <c r="D92" s="3">
        <f>[5]D_角色属性!C86</f>
        <v>56894.799999999996</v>
      </c>
      <c r="E92" s="3">
        <f>[5]D_角色属性!D86</f>
        <v>2030.4000000000003</v>
      </c>
      <c r="F92" s="3">
        <f>[5]D_角色属性!E86</f>
        <v>902.4</v>
      </c>
      <c r="G92" s="3">
        <f>SUMPRODUCT(D92:F92,设定参考!$A$2:$C$2)</f>
        <v>5208.5919999999996</v>
      </c>
    </row>
    <row r="93" spans="1:7" x14ac:dyDescent="0.15">
      <c r="A93" t="str">
        <f t="shared" si="1"/>
        <v>186</v>
      </c>
      <c r="B93" s="3">
        <f>[5]D_角色属性!A87</f>
        <v>1</v>
      </c>
      <c r="C93" s="3">
        <f>[5]D_角色属性!B87</f>
        <v>86</v>
      </c>
      <c r="D93" s="3">
        <f>[5]D_角色属性!C87</f>
        <v>58690.720000000001</v>
      </c>
      <c r="E93" s="3">
        <f>[5]D_角色属性!D87</f>
        <v>2073.6000000000004</v>
      </c>
      <c r="F93" s="3">
        <f>[5]D_角色属性!E87</f>
        <v>921.60000000000014</v>
      </c>
      <c r="G93" s="3">
        <f>SUMPRODUCT(D93:F93,设定参考!$A$2:$C$2)</f>
        <v>5342.8288000000011</v>
      </c>
    </row>
    <row r="94" spans="1:7" x14ac:dyDescent="0.15">
      <c r="A94" t="str">
        <f t="shared" si="1"/>
        <v>187</v>
      </c>
      <c r="B94" s="3">
        <f>[5]D_角色属性!A88</f>
        <v>1</v>
      </c>
      <c r="C94" s="3">
        <f>[5]D_角色属性!B88</f>
        <v>87</v>
      </c>
      <c r="D94" s="3">
        <f>[5]D_角色属性!C88</f>
        <v>60511.119999999981</v>
      </c>
      <c r="E94" s="3">
        <f>[5]D_角色属性!D88</f>
        <v>2116.7999999999997</v>
      </c>
      <c r="F94" s="3">
        <f>[5]D_角色属性!E88</f>
        <v>940.79999999999984</v>
      </c>
      <c r="G94" s="3">
        <f>SUMPRODUCT(D94:F94,设定参考!$A$2:$C$2)</f>
        <v>5478.0447999999988</v>
      </c>
    </row>
    <row r="95" spans="1:7" x14ac:dyDescent="0.15">
      <c r="A95" t="str">
        <f t="shared" si="1"/>
        <v>188</v>
      </c>
      <c r="B95" s="3">
        <f>[5]D_角色属性!A89</f>
        <v>1</v>
      </c>
      <c r="C95" s="3">
        <f>[5]D_角色属性!B89</f>
        <v>88</v>
      </c>
      <c r="D95" s="3">
        <f>[5]D_角色属性!C89</f>
        <v>62355.999999999993</v>
      </c>
      <c r="E95" s="3">
        <f>[5]D_角色属性!D89</f>
        <v>2159.9999999999995</v>
      </c>
      <c r="F95" s="3">
        <f>[5]D_角色属性!E89</f>
        <v>959.99999999999977</v>
      </c>
      <c r="G95" s="3">
        <f>SUMPRODUCT(D95:F95,设定参考!$A$2:$C$2)</f>
        <v>5614.24</v>
      </c>
    </row>
    <row r="96" spans="1:7" x14ac:dyDescent="0.15">
      <c r="A96" t="str">
        <f t="shared" si="1"/>
        <v>189</v>
      </c>
      <c r="B96" s="3">
        <f>[5]D_角色属性!A90</f>
        <v>1</v>
      </c>
      <c r="C96" s="3">
        <f>[5]D_角色属性!B90</f>
        <v>89</v>
      </c>
      <c r="D96" s="3">
        <f>[5]D_角色属性!C90</f>
        <v>64225.359999999986</v>
      </c>
      <c r="E96" s="3">
        <f>[5]D_角色属性!D90</f>
        <v>2203.1999999999998</v>
      </c>
      <c r="F96" s="3">
        <f>[5]D_角色属性!E90</f>
        <v>979.19999999999982</v>
      </c>
      <c r="G96" s="3">
        <f>SUMPRODUCT(D96:F96,设定参考!$A$2:$C$2)</f>
        <v>5751.4143999999987</v>
      </c>
    </row>
    <row r="97" spans="1:7" x14ac:dyDescent="0.15">
      <c r="A97" t="str">
        <f t="shared" si="1"/>
        <v>190</v>
      </c>
      <c r="B97" s="3">
        <f>[5]D_角色属性!A91</f>
        <v>1</v>
      </c>
      <c r="C97" s="3">
        <f>[5]D_角色属性!B91</f>
        <v>90</v>
      </c>
      <c r="D97" s="3">
        <f>[5]D_角色属性!C91</f>
        <v>66119.199999999983</v>
      </c>
      <c r="E97" s="3">
        <f>[5]D_角色属性!D91</f>
        <v>2246.3999999999992</v>
      </c>
      <c r="F97" s="3">
        <f>[5]D_角色属性!E91</f>
        <v>998.39999999999964</v>
      </c>
      <c r="G97" s="3">
        <f>SUMPRODUCT(D97:F97,设定参考!$A$2:$C$2)</f>
        <v>5889.5679999999984</v>
      </c>
    </row>
    <row r="98" spans="1:7" x14ac:dyDescent="0.15">
      <c r="A98" t="str">
        <f t="shared" si="1"/>
        <v>191</v>
      </c>
      <c r="B98" s="3">
        <f>[5]D_角色属性!A92</f>
        <v>1</v>
      </c>
      <c r="C98" s="3">
        <f>[5]D_角色属性!B92</f>
        <v>91</v>
      </c>
      <c r="D98" s="3">
        <f>[5]D_角色属性!C92</f>
        <v>68037.519999999975</v>
      </c>
      <c r="E98" s="3">
        <f>[5]D_角色属性!D92</f>
        <v>2289.599999999999</v>
      </c>
      <c r="F98" s="3">
        <f>[5]D_角色属性!E92</f>
        <v>1017.5999999999996</v>
      </c>
      <c r="G98" s="3">
        <f>SUMPRODUCT(D98:F98,设定参考!$A$2:$C$2)</f>
        <v>6028.7007999999978</v>
      </c>
    </row>
    <row r="99" spans="1:7" x14ac:dyDescent="0.15">
      <c r="A99" t="str">
        <f t="shared" si="1"/>
        <v>192</v>
      </c>
      <c r="B99" s="3">
        <f>[5]D_角色属性!A93</f>
        <v>1</v>
      </c>
      <c r="C99" s="3">
        <f>[5]D_角色属性!B93</f>
        <v>92</v>
      </c>
      <c r="D99" s="3">
        <f>[5]D_角色属性!C93</f>
        <v>69980.319999999978</v>
      </c>
      <c r="E99" s="3">
        <f>[5]D_角色属性!D93</f>
        <v>2332.7999999999988</v>
      </c>
      <c r="F99" s="3">
        <f>[5]D_角色属性!E93</f>
        <v>1036.7999999999997</v>
      </c>
      <c r="G99" s="3">
        <f>SUMPRODUCT(D99:F99,设定参考!$A$2:$C$2)</f>
        <v>6168.8127999999979</v>
      </c>
    </row>
    <row r="100" spans="1:7" x14ac:dyDescent="0.15">
      <c r="A100" t="str">
        <f t="shared" si="1"/>
        <v>193</v>
      </c>
      <c r="B100" s="3">
        <f>[5]D_角色属性!A94</f>
        <v>1</v>
      </c>
      <c r="C100" s="3">
        <f>[5]D_角色属性!B94</f>
        <v>93</v>
      </c>
      <c r="D100" s="3">
        <f>[5]D_角色属性!C94</f>
        <v>71947.599999999962</v>
      </c>
      <c r="E100" s="3">
        <f>[5]D_角色属性!D94</f>
        <v>2375.9999999999991</v>
      </c>
      <c r="F100" s="3">
        <f>[5]D_角色属性!E94</f>
        <v>1055.9999999999995</v>
      </c>
      <c r="G100" s="3">
        <f>SUMPRODUCT(D100:F100,设定参考!$A$2:$C$2)</f>
        <v>6309.9039999999968</v>
      </c>
    </row>
    <row r="101" spans="1:7" x14ac:dyDescent="0.15">
      <c r="A101" t="str">
        <f t="shared" si="1"/>
        <v>194</v>
      </c>
      <c r="B101" s="3">
        <f>[5]D_角色属性!A95</f>
        <v>1</v>
      </c>
      <c r="C101" s="3">
        <f>[5]D_角色属性!B95</f>
        <v>94</v>
      </c>
      <c r="D101" s="3">
        <f>[5]D_角色属性!C95</f>
        <v>73939.359999999957</v>
      </c>
      <c r="E101" s="3">
        <f>[5]D_角色属性!D95</f>
        <v>2419.1999999999989</v>
      </c>
      <c r="F101" s="3">
        <f>[5]D_角色属性!E95</f>
        <v>1075.1999999999996</v>
      </c>
      <c r="G101" s="3">
        <f>SUMPRODUCT(D101:F101,设定参考!$A$2:$C$2)</f>
        <v>6451.9743999999964</v>
      </c>
    </row>
    <row r="102" spans="1:7" x14ac:dyDescent="0.15">
      <c r="A102" t="str">
        <f t="shared" si="1"/>
        <v>195</v>
      </c>
      <c r="B102" s="3">
        <f>[5]D_角色属性!A96</f>
        <v>1</v>
      </c>
      <c r="C102" s="3">
        <f>[5]D_角色属性!B96</f>
        <v>95</v>
      </c>
      <c r="D102" s="3">
        <f>[5]D_角色属性!C96</f>
        <v>75955.599999999962</v>
      </c>
      <c r="E102" s="3">
        <f>[5]D_角色属性!D96</f>
        <v>2462.3999999999987</v>
      </c>
      <c r="F102" s="3">
        <f>[5]D_角色属性!E96</f>
        <v>1094.3999999999994</v>
      </c>
      <c r="G102" s="3">
        <f>SUMPRODUCT(D102:F102,设定参考!$A$2:$C$2)</f>
        <v>6595.0239999999967</v>
      </c>
    </row>
    <row r="103" spans="1:7" x14ac:dyDescent="0.15">
      <c r="A103" t="str">
        <f t="shared" si="1"/>
        <v>196</v>
      </c>
      <c r="B103" s="3">
        <f>[5]D_角色属性!A97</f>
        <v>1</v>
      </c>
      <c r="C103" s="3">
        <f>[5]D_角色属性!B97</f>
        <v>96</v>
      </c>
      <c r="D103" s="3">
        <f>[5]D_角色属性!C97</f>
        <v>77996.319999999949</v>
      </c>
      <c r="E103" s="3">
        <f>[5]D_角色属性!D97</f>
        <v>2505.5999999999985</v>
      </c>
      <c r="F103" s="3">
        <f>[5]D_角色属性!E97</f>
        <v>1113.5999999999992</v>
      </c>
      <c r="G103" s="3">
        <f>SUMPRODUCT(D103:F103,设定参考!$A$2:$C$2)</f>
        <v>6739.0527999999958</v>
      </c>
    </row>
    <row r="104" spans="1:7" x14ac:dyDescent="0.15">
      <c r="A104" t="str">
        <f t="shared" si="1"/>
        <v>197</v>
      </c>
      <c r="B104" s="3">
        <f>[5]D_角色属性!A98</f>
        <v>1</v>
      </c>
      <c r="C104" s="3">
        <f>[5]D_角色属性!B98</f>
        <v>97</v>
      </c>
      <c r="D104" s="3">
        <f>[5]D_角色属性!C98</f>
        <v>80061.519999999946</v>
      </c>
      <c r="E104" s="3">
        <f>[5]D_角色属性!D98</f>
        <v>2548.7999999999984</v>
      </c>
      <c r="F104" s="3">
        <f>[5]D_角色属性!E98</f>
        <v>1132.7999999999993</v>
      </c>
      <c r="G104" s="3">
        <f>SUMPRODUCT(D104:F104,设定参考!$A$2:$C$2)</f>
        <v>6884.0607999999957</v>
      </c>
    </row>
    <row r="105" spans="1:7" x14ac:dyDescent="0.15">
      <c r="A105" t="str">
        <f t="shared" si="1"/>
        <v>198</v>
      </c>
      <c r="B105" s="3">
        <f>[5]D_角色属性!A99</f>
        <v>1</v>
      </c>
      <c r="C105" s="3">
        <f>[5]D_角色属性!B99</f>
        <v>98</v>
      </c>
      <c r="D105" s="3">
        <f>[5]D_角色属性!C99</f>
        <v>82151.199999999939</v>
      </c>
      <c r="E105" s="3">
        <f>[5]D_角色属性!D99</f>
        <v>2591.9999999999977</v>
      </c>
      <c r="F105" s="3">
        <f>[5]D_角色属性!E99</f>
        <v>1151.9999999999991</v>
      </c>
      <c r="G105" s="3">
        <f>SUMPRODUCT(D105:F105,设定参考!$A$2:$C$2)</f>
        <v>7030.0479999999943</v>
      </c>
    </row>
    <row r="106" spans="1:7" x14ac:dyDescent="0.15">
      <c r="A106" t="str">
        <f t="shared" si="1"/>
        <v>199</v>
      </c>
      <c r="B106" s="3">
        <f>[5]D_角色属性!A100</f>
        <v>1</v>
      </c>
      <c r="C106" s="3">
        <f>[5]D_角色属性!B100</f>
        <v>99</v>
      </c>
      <c r="D106" s="3">
        <f>[5]D_角色属性!C100</f>
        <v>84265.359999999928</v>
      </c>
      <c r="E106" s="3">
        <f>[5]D_角色属性!D100</f>
        <v>2635.199999999998</v>
      </c>
      <c r="F106" s="3">
        <f>[5]D_角色属性!E100</f>
        <v>1171.1999999999991</v>
      </c>
      <c r="G106" s="3">
        <f>SUMPRODUCT(D106:F106,设定参考!$A$2:$C$2)</f>
        <v>7177.0143999999946</v>
      </c>
    </row>
    <row r="107" spans="1:7" x14ac:dyDescent="0.15">
      <c r="A107" t="str">
        <f t="shared" si="1"/>
        <v>1100</v>
      </c>
      <c r="B107" s="3">
        <f>[5]D_角色属性!A101</f>
        <v>1</v>
      </c>
      <c r="C107" s="3">
        <f>[5]D_角色属性!B101</f>
        <v>100</v>
      </c>
      <c r="D107" s="3">
        <f>[5]D_角色属性!C101</f>
        <v>86403.999999999942</v>
      </c>
      <c r="E107" s="3">
        <f>[5]D_角色属性!D101</f>
        <v>2678.3999999999983</v>
      </c>
      <c r="F107" s="3">
        <f>[5]D_角色属性!E101</f>
        <v>1190.3999999999992</v>
      </c>
      <c r="G107" s="3">
        <f>SUMPRODUCT(D107:F107,设定参考!$A$2:$C$2)</f>
        <v>7324.9599999999955</v>
      </c>
    </row>
    <row r="108" spans="1:7" x14ac:dyDescent="0.15">
      <c r="A108" t="str">
        <f t="shared" si="1"/>
        <v>21</v>
      </c>
      <c r="B108" s="3">
        <f>[5]D_角色属性!A102</f>
        <v>2</v>
      </c>
      <c r="C108" s="3">
        <f>[5]D_角色属性!B102</f>
        <v>1</v>
      </c>
      <c r="D108" s="3">
        <f>[5]D_角色属性!C102</f>
        <v>595.66</v>
      </c>
      <c r="E108" s="3">
        <f>[5]D_角色属性!D102</f>
        <v>118.80000000000001</v>
      </c>
      <c r="F108" s="3">
        <f>[5]D_角色属性!E102</f>
        <v>52.800000000000004</v>
      </c>
      <c r="G108" s="3">
        <f>SUMPRODUCT(D108:F108,设定参考!$A$2:$C$2)</f>
        <v>195.42640000000003</v>
      </c>
    </row>
    <row r="109" spans="1:7" x14ac:dyDescent="0.15">
      <c r="A109" t="str">
        <f t="shared" si="1"/>
        <v>22</v>
      </c>
      <c r="B109" s="3">
        <f>[5]D_角色属性!A103</f>
        <v>2</v>
      </c>
      <c r="C109" s="3">
        <f>[5]D_角色属性!B103</f>
        <v>2</v>
      </c>
      <c r="D109" s="3">
        <f>[5]D_角色属性!C103</f>
        <v>677.43999999999994</v>
      </c>
      <c r="E109" s="3">
        <f>[5]D_角色属性!D103</f>
        <v>129.6</v>
      </c>
      <c r="F109" s="3">
        <f>[5]D_角色属性!E103</f>
        <v>57.6</v>
      </c>
      <c r="G109" s="3">
        <f>SUMPRODUCT(D109:F109,设定参考!$A$2:$C$2)</f>
        <v>214.29759999999999</v>
      </c>
    </row>
    <row r="110" spans="1:7" x14ac:dyDescent="0.15">
      <c r="A110" t="str">
        <f t="shared" si="1"/>
        <v>23</v>
      </c>
      <c r="B110" s="3">
        <f>[5]D_角色属性!A104</f>
        <v>2</v>
      </c>
      <c r="C110" s="3">
        <f>[5]D_角色属性!B104</f>
        <v>3</v>
      </c>
      <c r="D110" s="3">
        <f>[5]D_角色属性!C104</f>
        <v>765.34000000000015</v>
      </c>
      <c r="E110" s="3">
        <f>[5]D_角色属性!D104</f>
        <v>140.4</v>
      </c>
      <c r="F110" s="3">
        <f>[5]D_角色属性!E104</f>
        <v>62.400000000000006</v>
      </c>
      <c r="G110" s="3">
        <f>SUMPRODUCT(D110:F110,设定参考!$A$2:$C$2)</f>
        <v>233.4136</v>
      </c>
    </row>
    <row r="111" spans="1:7" x14ac:dyDescent="0.15">
      <c r="A111" t="str">
        <f t="shared" si="1"/>
        <v>24</v>
      </c>
      <c r="B111" s="3">
        <f>[5]D_角色属性!A105</f>
        <v>2</v>
      </c>
      <c r="C111" s="3">
        <f>[5]D_角色属性!B105</f>
        <v>4</v>
      </c>
      <c r="D111" s="3">
        <f>[5]D_角色属性!C105</f>
        <v>859.3599999999999</v>
      </c>
      <c r="E111" s="3">
        <f>[5]D_角色属性!D105</f>
        <v>151.19999999999999</v>
      </c>
      <c r="F111" s="3">
        <f>[5]D_角色属性!E105</f>
        <v>67.2</v>
      </c>
      <c r="G111" s="3">
        <f>SUMPRODUCT(D111:F111,设定参考!$A$2:$C$2)</f>
        <v>252.77439999999996</v>
      </c>
    </row>
    <row r="112" spans="1:7" x14ac:dyDescent="0.15">
      <c r="A112" t="str">
        <f t="shared" si="1"/>
        <v>25</v>
      </c>
      <c r="B112" s="3">
        <f>[5]D_角色属性!A106</f>
        <v>2</v>
      </c>
      <c r="C112" s="3">
        <f>[5]D_角色属性!B106</f>
        <v>5</v>
      </c>
      <c r="D112" s="3">
        <f>[5]D_角色属性!C106</f>
        <v>959.50000000000011</v>
      </c>
      <c r="E112" s="3">
        <f>[5]D_角色属性!D106</f>
        <v>162</v>
      </c>
      <c r="F112" s="3">
        <f>[5]D_角色属性!E106</f>
        <v>72</v>
      </c>
      <c r="G112" s="3">
        <f>SUMPRODUCT(D112:F112,设定参考!$A$2:$C$2)</f>
        <v>272.38</v>
      </c>
    </row>
    <row r="113" spans="1:7" x14ac:dyDescent="0.15">
      <c r="A113" t="str">
        <f t="shared" si="1"/>
        <v>26</v>
      </c>
      <c r="B113" s="3">
        <f>[5]D_角色属性!A107</f>
        <v>2</v>
      </c>
      <c r="C113" s="3">
        <f>[5]D_角色属性!B107</f>
        <v>6</v>
      </c>
      <c r="D113" s="3">
        <f>[5]D_角色属性!C107</f>
        <v>1065.76</v>
      </c>
      <c r="E113" s="3">
        <f>[5]D_角色属性!D107</f>
        <v>172.79999999999998</v>
      </c>
      <c r="F113" s="3">
        <f>[5]D_角色属性!E107</f>
        <v>76.8</v>
      </c>
      <c r="G113" s="3">
        <f>SUMPRODUCT(D113:F113,设定参考!$A$2:$C$2)</f>
        <v>292.23039999999997</v>
      </c>
    </row>
    <row r="114" spans="1:7" x14ac:dyDescent="0.15">
      <c r="A114" t="str">
        <f t="shared" si="1"/>
        <v>27</v>
      </c>
      <c r="B114" s="3">
        <f>[5]D_角色属性!A108</f>
        <v>2</v>
      </c>
      <c r="C114" s="3">
        <f>[5]D_角色属性!B108</f>
        <v>7</v>
      </c>
      <c r="D114" s="3">
        <f>[5]D_角色属性!C108</f>
        <v>1178.1399999999999</v>
      </c>
      <c r="E114" s="3">
        <f>[5]D_角色属性!D108</f>
        <v>183.6</v>
      </c>
      <c r="F114" s="3">
        <f>[5]D_角色属性!E108</f>
        <v>81.600000000000009</v>
      </c>
      <c r="G114" s="3">
        <f>SUMPRODUCT(D114:F114,设定参考!$A$2:$C$2)</f>
        <v>312.32560000000001</v>
      </c>
    </row>
    <row r="115" spans="1:7" x14ac:dyDescent="0.15">
      <c r="A115" t="str">
        <f t="shared" si="1"/>
        <v>28</v>
      </c>
      <c r="B115" s="3">
        <f>[5]D_角色属性!A109</f>
        <v>2</v>
      </c>
      <c r="C115" s="3">
        <f>[5]D_角色属性!B109</f>
        <v>8</v>
      </c>
      <c r="D115" s="3">
        <f>[5]D_角色属性!C109</f>
        <v>1296.6399999999999</v>
      </c>
      <c r="E115" s="3">
        <f>[5]D_角色属性!D109</f>
        <v>194.39999999999998</v>
      </c>
      <c r="F115" s="3">
        <f>[5]D_角色属性!E109</f>
        <v>86.4</v>
      </c>
      <c r="G115" s="3">
        <f>SUMPRODUCT(D115:F115,设定参考!$A$2:$C$2)</f>
        <v>332.66559999999998</v>
      </c>
    </row>
    <row r="116" spans="1:7" x14ac:dyDescent="0.15">
      <c r="A116" t="str">
        <f t="shared" si="1"/>
        <v>29</v>
      </c>
      <c r="B116" s="3">
        <f>[5]D_角色属性!A110</f>
        <v>2</v>
      </c>
      <c r="C116" s="3">
        <f>[5]D_角色属性!B110</f>
        <v>9</v>
      </c>
      <c r="D116" s="3">
        <f>[5]D_角色属性!C110</f>
        <v>1421.26</v>
      </c>
      <c r="E116" s="3">
        <f>[5]D_角色属性!D110</f>
        <v>205.20000000000002</v>
      </c>
      <c r="F116" s="3">
        <f>[5]D_角色属性!E110</f>
        <v>91.2</v>
      </c>
      <c r="G116" s="3">
        <f>SUMPRODUCT(D116:F116,设定参考!$A$2:$C$2)</f>
        <v>353.25040000000001</v>
      </c>
    </row>
    <row r="117" spans="1:7" x14ac:dyDescent="0.15">
      <c r="A117" t="str">
        <f t="shared" si="1"/>
        <v>210</v>
      </c>
      <c r="B117" s="3">
        <f>[5]D_角色属性!A111</f>
        <v>2</v>
      </c>
      <c r="C117" s="3">
        <f>[5]D_角色属性!B111</f>
        <v>10</v>
      </c>
      <c r="D117" s="3">
        <f>[5]D_角色属性!C111</f>
        <v>1552</v>
      </c>
      <c r="E117" s="3">
        <f>[5]D_角色属性!D111</f>
        <v>216.00000000000003</v>
      </c>
      <c r="F117" s="3">
        <f>[5]D_角色属性!E111</f>
        <v>96.000000000000014</v>
      </c>
      <c r="G117" s="3">
        <f>SUMPRODUCT(D117:F117,设定参考!$A$2:$C$2)</f>
        <v>374.08000000000004</v>
      </c>
    </row>
    <row r="118" spans="1:7" x14ac:dyDescent="0.15">
      <c r="A118" t="str">
        <f t="shared" si="1"/>
        <v>211</v>
      </c>
      <c r="B118" s="3">
        <f>[5]D_角色属性!A112</f>
        <v>2</v>
      </c>
      <c r="C118" s="3">
        <f>[5]D_角色属性!B112</f>
        <v>11</v>
      </c>
      <c r="D118" s="3">
        <f>[5]D_角色属性!C112</f>
        <v>1688.8599999999994</v>
      </c>
      <c r="E118" s="3">
        <f>[5]D_角色属性!D112</f>
        <v>226.79999999999995</v>
      </c>
      <c r="F118" s="3">
        <f>[5]D_角色属性!E112</f>
        <v>100.79999999999997</v>
      </c>
      <c r="G118" s="3">
        <f>SUMPRODUCT(D118:F118,设定参考!$A$2:$C$2)</f>
        <v>395.1543999999999</v>
      </c>
    </row>
    <row r="119" spans="1:7" x14ac:dyDescent="0.15">
      <c r="A119" t="str">
        <f t="shared" si="1"/>
        <v>212</v>
      </c>
      <c r="B119" s="3">
        <f>[5]D_角色属性!A113</f>
        <v>2</v>
      </c>
      <c r="C119" s="3">
        <f>[5]D_角色属性!B113</f>
        <v>12</v>
      </c>
      <c r="D119" s="3">
        <f>[5]D_角色属性!C113</f>
        <v>1831.84</v>
      </c>
      <c r="E119" s="3">
        <f>[5]D_角色属性!D113</f>
        <v>237.60000000000002</v>
      </c>
      <c r="F119" s="3">
        <f>[5]D_角色属性!E113</f>
        <v>105.60000000000001</v>
      </c>
      <c r="G119" s="3">
        <f>SUMPRODUCT(D119:F119,设定参考!$A$2:$C$2)</f>
        <v>416.47360000000003</v>
      </c>
    </row>
    <row r="120" spans="1:7" x14ac:dyDescent="0.15">
      <c r="A120" t="str">
        <f t="shared" si="1"/>
        <v>213</v>
      </c>
      <c r="B120" s="3">
        <f>[5]D_角色属性!A114</f>
        <v>2</v>
      </c>
      <c r="C120" s="3">
        <f>[5]D_角色属性!B114</f>
        <v>13</v>
      </c>
      <c r="D120" s="3">
        <f>[5]D_角色属性!C114</f>
        <v>1980.9399999999998</v>
      </c>
      <c r="E120" s="3">
        <f>[5]D_角色属性!D114</f>
        <v>248.4</v>
      </c>
      <c r="F120" s="3">
        <f>[5]D_角色属性!E114</f>
        <v>110.4</v>
      </c>
      <c r="G120" s="3">
        <f>SUMPRODUCT(D120:F120,设定参考!$A$2:$C$2)</f>
        <v>438.0376</v>
      </c>
    </row>
    <row r="121" spans="1:7" x14ac:dyDescent="0.15">
      <c r="A121" t="str">
        <f t="shared" si="1"/>
        <v>214</v>
      </c>
      <c r="B121" s="3">
        <f>[5]D_角色属性!A115</f>
        <v>2</v>
      </c>
      <c r="C121" s="3">
        <f>[5]D_角色属性!B115</f>
        <v>14</v>
      </c>
      <c r="D121" s="3">
        <f>[5]D_角色属性!C115</f>
        <v>2136.1600000000003</v>
      </c>
      <c r="E121" s="3">
        <f>[5]D_角色属性!D115</f>
        <v>259.20000000000005</v>
      </c>
      <c r="F121" s="3">
        <f>[5]D_角色属性!E115</f>
        <v>115.20000000000002</v>
      </c>
      <c r="G121" s="3">
        <f>SUMPRODUCT(D121:F121,设定参考!$A$2:$C$2)</f>
        <v>459.84640000000013</v>
      </c>
    </row>
    <row r="122" spans="1:7" x14ac:dyDescent="0.15">
      <c r="A122" t="str">
        <f t="shared" si="1"/>
        <v>215</v>
      </c>
      <c r="B122" s="3">
        <f>[5]D_角色属性!A116</f>
        <v>2</v>
      </c>
      <c r="C122" s="3">
        <f>[5]D_角色属性!B116</f>
        <v>15</v>
      </c>
      <c r="D122" s="3">
        <f>[5]D_角色属性!C116</f>
        <v>2297.5</v>
      </c>
      <c r="E122" s="3">
        <f>[5]D_角色属性!D116</f>
        <v>270</v>
      </c>
      <c r="F122" s="3">
        <f>[5]D_角色属性!E116</f>
        <v>120.00000000000001</v>
      </c>
      <c r="G122" s="3">
        <f>SUMPRODUCT(D122:F122,设定参考!$A$2:$C$2)</f>
        <v>481.9</v>
      </c>
    </row>
    <row r="123" spans="1:7" x14ac:dyDescent="0.15">
      <c r="A123" t="str">
        <f t="shared" si="1"/>
        <v>216</v>
      </c>
      <c r="B123" s="3">
        <f>[5]D_角色属性!A117</f>
        <v>2</v>
      </c>
      <c r="C123" s="3">
        <f>[5]D_角色属性!B117</f>
        <v>16</v>
      </c>
      <c r="D123" s="3">
        <f>[5]D_角色属性!C117</f>
        <v>2464.9600000000005</v>
      </c>
      <c r="E123" s="3">
        <f>[5]D_角色属性!D117</f>
        <v>280.8</v>
      </c>
      <c r="F123" s="3">
        <f>[5]D_角色属性!E117</f>
        <v>124.80000000000001</v>
      </c>
      <c r="G123" s="3">
        <f>SUMPRODUCT(D123:F123,设定参考!$A$2:$C$2)</f>
        <v>504.19840000000005</v>
      </c>
    </row>
    <row r="124" spans="1:7" x14ac:dyDescent="0.15">
      <c r="A124" t="str">
        <f t="shared" si="1"/>
        <v>217</v>
      </c>
      <c r="B124" s="3">
        <f>[5]D_角色属性!A118</f>
        <v>2</v>
      </c>
      <c r="C124" s="3">
        <f>[5]D_角色属性!B118</f>
        <v>17</v>
      </c>
      <c r="D124" s="3">
        <f>[5]D_角色属性!C118</f>
        <v>2638.54</v>
      </c>
      <c r="E124" s="3">
        <f>[5]D_角色属性!D118</f>
        <v>291.60000000000002</v>
      </c>
      <c r="F124" s="3">
        <f>[5]D_角色属性!E118</f>
        <v>129.60000000000002</v>
      </c>
      <c r="G124" s="3">
        <f>SUMPRODUCT(D124:F124,设定参考!$A$2:$C$2)</f>
        <v>526.74160000000006</v>
      </c>
    </row>
    <row r="125" spans="1:7" x14ac:dyDescent="0.15">
      <c r="A125" t="str">
        <f t="shared" si="1"/>
        <v>218</v>
      </c>
      <c r="B125" s="3">
        <f>[5]D_角色属性!A119</f>
        <v>2</v>
      </c>
      <c r="C125" s="3">
        <f>[5]D_角色属性!B119</f>
        <v>18</v>
      </c>
      <c r="D125" s="3">
        <f>[5]D_角色属性!C119</f>
        <v>2818.2400000000007</v>
      </c>
      <c r="E125" s="3">
        <f>[5]D_角色属性!D119</f>
        <v>302.40000000000009</v>
      </c>
      <c r="F125" s="3">
        <f>[5]D_角色属性!E119</f>
        <v>134.40000000000006</v>
      </c>
      <c r="G125" s="3">
        <f>SUMPRODUCT(D125:F125,设定参考!$A$2:$C$2)</f>
        <v>549.52960000000019</v>
      </c>
    </row>
    <row r="126" spans="1:7" x14ac:dyDescent="0.15">
      <c r="A126" t="str">
        <f t="shared" si="1"/>
        <v>219</v>
      </c>
      <c r="B126" s="3">
        <f>[5]D_角色属性!A120</f>
        <v>2</v>
      </c>
      <c r="C126" s="3">
        <f>[5]D_角色属性!B120</f>
        <v>19</v>
      </c>
      <c r="D126" s="3">
        <f>[5]D_角色属性!C120</f>
        <v>3004.06</v>
      </c>
      <c r="E126" s="3">
        <f>[5]D_角色属性!D120</f>
        <v>313.2000000000001</v>
      </c>
      <c r="F126" s="3">
        <f>[5]D_角色属性!E120</f>
        <v>139.20000000000005</v>
      </c>
      <c r="G126" s="3">
        <f>SUMPRODUCT(D126:F126,设定参考!$A$2:$C$2)</f>
        <v>572.56240000000014</v>
      </c>
    </row>
    <row r="127" spans="1:7" x14ac:dyDescent="0.15">
      <c r="A127" t="str">
        <f t="shared" si="1"/>
        <v>220</v>
      </c>
      <c r="B127" s="3">
        <f>[5]D_角色属性!A121</f>
        <v>2</v>
      </c>
      <c r="C127" s="3">
        <f>[5]D_角色属性!B121</f>
        <v>20</v>
      </c>
      <c r="D127" s="3">
        <f>[5]D_角色属性!C121</f>
        <v>3196.0000000000005</v>
      </c>
      <c r="E127" s="3">
        <f>[5]D_角色属性!D121</f>
        <v>324.00000000000006</v>
      </c>
      <c r="F127" s="3">
        <f>[5]D_角色属性!E121</f>
        <v>144.00000000000003</v>
      </c>
      <c r="G127" s="3">
        <f>SUMPRODUCT(D127:F127,设定参考!$A$2:$C$2)</f>
        <v>595.84000000000015</v>
      </c>
    </row>
    <row r="128" spans="1:7" x14ac:dyDescent="0.15">
      <c r="A128" t="str">
        <f t="shared" si="1"/>
        <v>221</v>
      </c>
      <c r="B128" s="3">
        <f>[5]D_角色属性!A122</f>
        <v>2</v>
      </c>
      <c r="C128" s="3">
        <f>[5]D_角色属性!B122</f>
        <v>21</v>
      </c>
      <c r="D128" s="3">
        <f>[5]D_角色属性!C122</f>
        <v>3394.0600000000009</v>
      </c>
      <c r="E128" s="3">
        <f>[5]D_角色属性!D122</f>
        <v>334.80000000000007</v>
      </c>
      <c r="F128" s="3">
        <f>[5]D_角色属性!E122</f>
        <v>148.80000000000004</v>
      </c>
      <c r="G128" s="3">
        <f>SUMPRODUCT(D128:F128,设定参考!$A$2:$C$2)</f>
        <v>619.36240000000021</v>
      </c>
    </row>
    <row r="129" spans="1:7" x14ac:dyDescent="0.15">
      <c r="A129" t="str">
        <f t="shared" si="1"/>
        <v>222</v>
      </c>
      <c r="B129" s="3">
        <f>[5]D_角色属性!A123</f>
        <v>2</v>
      </c>
      <c r="C129" s="3">
        <f>[5]D_角色属性!B123</f>
        <v>22</v>
      </c>
      <c r="D129" s="3">
        <f>[5]D_角色属性!C123</f>
        <v>3598.2400000000007</v>
      </c>
      <c r="E129" s="3">
        <f>[5]D_角色属性!D123</f>
        <v>345.60000000000008</v>
      </c>
      <c r="F129" s="3">
        <f>[5]D_角色属性!E123</f>
        <v>153.60000000000002</v>
      </c>
      <c r="G129" s="3">
        <f>SUMPRODUCT(D129:F129,设定参考!$A$2:$C$2)</f>
        <v>643.1296000000001</v>
      </c>
    </row>
    <row r="130" spans="1:7" x14ac:dyDescent="0.15">
      <c r="A130" t="str">
        <f t="shared" si="1"/>
        <v>223</v>
      </c>
      <c r="B130" s="3">
        <f>[5]D_角色属性!A124</f>
        <v>2</v>
      </c>
      <c r="C130" s="3">
        <f>[5]D_角色属性!B124</f>
        <v>23</v>
      </c>
      <c r="D130" s="3">
        <f>[5]D_角色属性!C124</f>
        <v>3808.5400000000013</v>
      </c>
      <c r="E130" s="3">
        <f>[5]D_角色属性!D124</f>
        <v>356.40000000000015</v>
      </c>
      <c r="F130" s="3">
        <f>[5]D_角色属性!E124</f>
        <v>158.40000000000006</v>
      </c>
      <c r="G130" s="3">
        <f>SUMPRODUCT(D130:F130,设定参考!$A$2:$C$2)</f>
        <v>667.14160000000027</v>
      </c>
    </row>
    <row r="131" spans="1:7" x14ac:dyDescent="0.15">
      <c r="A131" t="str">
        <f t="shared" si="1"/>
        <v>224</v>
      </c>
      <c r="B131" s="3">
        <f>[5]D_角色属性!A125</f>
        <v>2</v>
      </c>
      <c r="C131" s="3">
        <f>[5]D_角色属性!B125</f>
        <v>24</v>
      </c>
      <c r="D131" s="3">
        <f>[5]D_角色属性!C125</f>
        <v>4024.9600000000014</v>
      </c>
      <c r="E131" s="3">
        <f>[5]D_角色属性!D125</f>
        <v>367.2000000000001</v>
      </c>
      <c r="F131" s="3">
        <f>[5]D_角色属性!E125</f>
        <v>163.20000000000005</v>
      </c>
      <c r="G131" s="3">
        <f>SUMPRODUCT(D131:F131,设定参考!$A$2:$C$2)</f>
        <v>691.39840000000027</v>
      </c>
    </row>
    <row r="132" spans="1:7" x14ac:dyDescent="0.15">
      <c r="A132" t="str">
        <f t="shared" si="1"/>
        <v>225</v>
      </c>
      <c r="B132" s="3">
        <f>[5]D_角色属性!A126</f>
        <v>2</v>
      </c>
      <c r="C132" s="3">
        <f>[5]D_角色属性!B126</f>
        <v>25</v>
      </c>
      <c r="D132" s="3">
        <f>[5]D_角色属性!C126</f>
        <v>4247.5000000000009</v>
      </c>
      <c r="E132" s="3">
        <f>[5]D_角色属性!D126</f>
        <v>378.00000000000017</v>
      </c>
      <c r="F132" s="3">
        <f>[5]D_角色属性!E126</f>
        <v>168.00000000000006</v>
      </c>
      <c r="G132" s="3">
        <f>SUMPRODUCT(D132:F132,设定参考!$A$2:$C$2)</f>
        <v>715.90000000000032</v>
      </c>
    </row>
    <row r="133" spans="1:7" x14ac:dyDescent="0.15">
      <c r="A133" t="str">
        <f t="shared" si="1"/>
        <v>226</v>
      </c>
      <c r="B133" s="3">
        <f>[5]D_角色属性!A127</f>
        <v>2</v>
      </c>
      <c r="C133" s="3">
        <f>[5]D_角色属性!B127</f>
        <v>26</v>
      </c>
      <c r="D133" s="3">
        <f>[5]D_角色属性!C127</f>
        <v>4476.1600000000008</v>
      </c>
      <c r="E133" s="3">
        <f>[5]D_角色属性!D127</f>
        <v>388.80000000000013</v>
      </c>
      <c r="F133" s="3">
        <f>[5]D_角色属性!E127</f>
        <v>172.80000000000007</v>
      </c>
      <c r="G133" s="3">
        <f>SUMPRODUCT(D133:F133,设定参考!$A$2:$C$2)</f>
        <v>740.6464000000002</v>
      </c>
    </row>
    <row r="134" spans="1:7" x14ac:dyDescent="0.15">
      <c r="A134" t="str">
        <f t="shared" si="1"/>
        <v>227</v>
      </c>
      <c r="B134" s="3">
        <f>[5]D_角色属性!A128</f>
        <v>2</v>
      </c>
      <c r="C134" s="3">
        <f>[5]D_角色属性!B128</f>
        <v>27</v>
      </c>
      <c r="D134" s="3">
        <f>[5]D_角色属性!C128</f>
        <v>4710.9400000000014</v>
      </c>
      <c r="E134" s="3">
        <f>[5]D_角色属性!D128</f>
        <v>399.60000000000008</v>
      </c>
      <c r="F134" s="3">
        <f>[5]D_角色属性!E128</f>
        <v>177.60000000000005</v>
      </c>
      <c r="G134" s="3">
        <f>SUMPRODUCT(D134:F134,设定参考!$A$2:$C$2)</f>
        <v>765.63760000000013</v>
      </c>
    </row>
    <row r="135" spans="1:7" x14ac:dyDescent="0.15">
      <c r="A135" t="str">
        <f t="shared" si="1"/>
        <v>228</v>
      </c>
      <c r="B135" s="3">
        <f>[5]D_角色属性!A129</f>
        <v>2</v>
      </c>
      <c r="C135" s="3">
        <f>[5]D_角色属性!B129</f>
        <v>28</v>
      </c>
      <c r="D135" s="3">
        <f>[5]D_角色属性!C129</f>
        <v>4951.840000000002</v>
      </c>
      <c r="E135" s="3">
        <f>[5]D_角色属性!D129</f>
        <v>410.40000000000015</v>
      </c>
      <c r="F135" s="3">
        <f>[5]D_角色属性!E129</f>
        <v>182.40000000000006</v>
      </c>
      <c r="G135" s="3">
        <f>SUMPRODUCT(D135:F135,设定参考!$A$2:$C$2)</f>
        <v>790.87360000000035</v>
      </c>
    </row>
    <row r="136" spans="1:7" x14ac:dyDescent="0.15">
      <c r="A136" t="str">
        <f t="shared" si="1"/>
        <v>229</v>
      </c>
      <c r="B136" s="3">
        <f>[5]D_角色属性!A130</f>
        <v>2</v>
      </c>
      <c r="C136" s="3">
        <f>[5]D_角色属性!B130</f>
        <v>29</v>
      </c>
      <c r="D136" s="3">
        <f>[5]D_角色属性!C130</f>
        <v>5198.8600000000015</v>
      </c>
      <c r="E136" s="3">
        <f>[5]D_角色属性!D130</f>
        <v>421.2000000000001</v>
      </c>
      <c r="F136" s="3">
        <f>[5]D_角色属性!E130</f>
        <v>187.20000000000007</v>
      </c>
      <c r="G136" s="3">
        <f>SUMPRODUCT(D136:F136,设定参考!$A$2:$C$2)</f>
        <v>816.35440000000017</v>
      </c>
    </row>
    <row r="137" spans="1:7" x14ac:dyDescent="0.15">
      <c r="A137" t="str">
        <f t="shared" ref="A137:A200" si="2">B137&amp;C137</f>
        <v>230</v>
      </c>
      <c r="B137" s="3">
        <f>[5]D_角色属性!A131</f>
        <v>2</v>
      </c>
      <c r="C137" s="3">
        <f>[5]D_角色属性!B131</f>
        <v>30</v>
      </c>
      <c r="D137" s="3">
        <f>[5]D_角色属性!C131</f>
        <v>5518.9000000000015</v>
      </c>
      <c r="E137" s="3">
        <f>[5]D_角色属性!D131</f>
        <v>437.4000000000002</v>
      </c>
      <c r="F137" s="3">
        <f>[5]D_角色属性!E131</f>
        <v>194.40000000000006</v>
      </c>
      <c r="G137" s="3">
        <f>SUMPRODUCT(D137:F137,设定参考!$A$2:$C$2)</f>
        <v>852.55600000000038</v>
      </c>
    </row>
    <row r="138" spans="1:7" x14ac:dyDescent="0.15">
      <c r="A138" t="str">
        <f t="shared" si="2"/>
        <v>231</v>
      </c>
      <c r="B138" s="3">
        <f>[5]D_角色属性!A132</f>
        <v>2</v>
      </c>
      <c r="C138" s="3">
        <f>[5]D_角色属性!B132</f>
        <v>31</v>
      </c>
      <c r="D138" s="3">
        <f>[5]D_角色属性!C132</f>
        <v>5848.1200000000017</v>
      </c>
      <c r="E138" s="3">
        <f>[5]D_角色属性!D132</f>
        <v>453.60000000000008</v>
      </c>
      <c r="F138" s="3">
        <f>[5]D_角色属性!E132</f>
        <v>201.60000000000002</v>
      </c>
      <c r="G138" s="3">
        <f>SUMPRODUCT(D138:F138,设定参考!$A$2:$C$2)</f>
        <v>889.12480000000016</v>
      </c>
    </row>
    <row r="139" spans="1:7" x14ac:dyDescent="0.15">
      <c r="A139" t="str">
        <f t="shared" si="2"/>
        <v>232</v>
      </c>
      <c r="B139" s="3">
        <f>[5]D_角色属性!A133</f>
        <v>2</v>
      </c>
      <c r="C139" s="3">
        <f>[5]D_角色属性!B133</f>
        <v>32</v>
      </c>
      <c r="D139" s="3">
        <f>[5]D_角色属性!C133</f>
        <v>6186.5200000000023</v>
      </c>
      <c r="E139" s="3">
        <f>[5]D_角色属性!D133</f>
        <v>469.80000000000024</v>
      </c>
      <c r="F139" s="3">
        <f>[5]D_角色属性!E133</f>
        <v>208.80000000000013</v>
      </c>
      <c r="G139" s="3">
        <f>SUMPRODUCT(D139:F139,设定参考!$A$2:$C$2)</f>
        <v>926.06080000000043</v>
      </c>
    </row>
    <row r="140" spans="1:7" x14ac:dyDescent="0.15">
      <c r="A140" t="str">
        <f t="shared" si="2"/>
        <v>233</v>
      </c>
      <c r="B140" s="3">
        <f>[5]D_角色属性!A134</f>
        <v>2</v>
      </c>
      <c r="C140" s="3">
        <f>[5]D_角色属性!B134</f>
        <v>33</v>
      </c>
      <c r="D140" s="3">
        <f>[5]D_角色属性!C134</f>
        <v>6534.1000000000022</v>
      </c>
      <c r="E140" s="3">
        <f>[5]D_角色属性!D134</f>
        <v>486.00000000000017</v>
      </c>
      <c r="F140" s="3">
        <f>[5]D_角色属性!E134</f>
        <v>216.00000000000009</v>
      </c>
      <c r="G140" s="3">
        <f>SUMPRODUCT(D140:F140,设定参考!$A$2:$C$2)</f>
        <v>963.36400000000037</v>
      </c>
    </row>
    <row r="141" spans="1:7" x14ac:dyDescent="0.15">
      <c r="A141" t="str">
        <f t="shared" si="2"/>
        <v>234</v>
      </c>
      <c r="B141" s="3">
        <f>[5]D_角色属性!A135</f>
        <v>2</v>
      </c>
      <c r="C141" s="3">
        <f>[5]D_角色属性!B135</f>
        <v>34</v>
      </c>
      <c r="D141" s="3">
        <f>[5]D_角色属性!C135</f>
        <v>6890.86</v>
      </c>
      <c r="E141" s="3">
        <f>[5]D_角色属性!D135</f>
        <v>502.20000000000005</v>
      </c>
      <c r="F141" s="3">
        <f>[5]D_角色属性!E135</f>
        <v>223.20000000000002</v>
      </c>
      <c r="G141" s="3">
        <f>SUMPRODUCT(D141:F141,设定参考!$A$2:$C$2)</f>
        <v>1001.0344</v>
      </c>
    </row>
    <row r="142" spans="1:7" x14ac:dyDescent="0.15">
      <c r="A142" t="str">
        <f t="shared" si="2"/>
        <v>235</v>
      </c>
      <c r="B142" s="3">
        <f>[5]D_角色属性!A136</f>
        <v>2</v>
      </c>
      <c r="C142" s="3">
        <f>[5]D_角色属性!B136</f>
        <v>35</v>
      </c>
      <c r="D142" s="3">
        <f>[5]D_角色属性!C136</f>
        <v>7256.800000000002</v>
      </c>
      <c r="E142" s="3">
        <f>[5]D_角色属性!D136</f>
        <v>518.4000000000002</v>
      </c>
      <c r="F142" s="3">
        <f>[5]D_角色属性!E136</f>
        <v>230.40000000000006</v>
      </c>
      <c r="G142" s="3">
        <f>SUMPRODUCT(D142:F142,设定参考!$A$2:$C$2)</f>
        <v>1039.0720000000003</v>
      </c>
    </row>
    <row r="143" spans="1:7" x14ac:dyDescent="0.15">
      <c r="A143" t="str">
        <f t="shared" si="2"/>
        <v>236</v>
      </c>
      <c r="B143" s="3">
        <f>[5]D_角色属性!A137</f>
        <v>2</v>
      </c>
      <c r="C143" s="3">
        <f>[5]D_角色属性!B137</f>
        <v>36</v>
      </c>
      <c r="D143" s="3">
        <f>[5]D_角色属性!C137</f>
        <v>7631.92</v>
      </c>
      <c r="E143" s="3">
        <f>[5]D_角色属性!D137</f>
        <v>534.6</v>
      </c>
      <c r="F143" s="3">
        <f>[5]D_角色属性!E137</f>
        <v>237.60000000000005</v>
      </c>
      <c r="G143" s="3">
        <f>SUMPRODUCT(D143:F143,设定参考!$A$2:$C$2)</f>
        <v>1077.4768000000001</v>
      </c>
    </row>
    <row r="144" spans="1:7" x14ac:dyDescent="0.15">
      <c r="A144" t="str">
        <f t="shared" si="2"/>
        <v>237</v>
      </c>
      <c r="B144" s="3">
        <f>[5]D_角色属性!A138</f>
        <v>2</v>
      </c>
      <c r="C144" s="3">
        <f>[5]D_角色属性!B138</f>
        <v>37</v>
      </c>
      <c r="D144" s="3">
        <f>[5]D_角色属性!C138</f>
        <v>8016.2200000000021</v>
      </c>
      <c r="E144" s="3">
        <f>[5]D_角色属性!D138</f>
        <v>550.80000000000018</v>
      </c>
      <c r="F144" s="3">
        <f>[5]D_角色属性!E138</f>
        <v>244.80000000000007</v>
      </c>
      <c r="G144" s="3">
        <f>SUMPRODUCT(D144:F144,设定参考!$A$2:$C$2)</f>
        <v>1116.2488000000003</v>
      </c>
    </row>
    <row r="145" spans="1:7" x14ac:dyDescent="0.15">
      <c r="A145" t="str">
        <f t="shared" si="2"/>
        <v>238</v>
      </c>
      <c r="B145" s="3">
        <f>[5]D_角色属性!A139</f>
        <v>2</v>
      </c>
      <c r="C145" s="3">
        <f>[5]D_角色属性!B139</f>
        <v>38</v>
      </c>
      <c r="D145" s="3">
        <f>[5]D_角色属性!C139</f>
        <v>8409.7000000000007</v>
      </c>
      <c r="E145" s="3">
        <f>[5]D_角色属性!D139</f>
        <v>567.00000000000011</v>
      </c>
      <c r="F145" s="3">
        <f>[5]D_角色属性!E139</f>
        <v>252.00000000000006</v>
      </c>
      <c r="G145" s="3">
        <f>SUMPRODUCT(D145:F145,设定参考!$A$2:$C$2)</f>
        <v>1155.3880000000001</v>
      </c>
    </row>
    <row r="146" spans="1:7" x14ac:dyDescent="0.15">
      <c r="A146" t="str">
        <f t="shared" si="2"/>
        <v>239</v>
      </c>
      <c r="B146" s="3">
        <f>[5]D_角色属性!A140</f>
        <v>2</v>
      </c>
      <c r="C146" s="3">
        <f>[5]D_角色属性!B140</f>
        <v>39</v>
      </c>
      <c r="D146" s="3">
        <f>[5]D_角色属性!C140</f>
        <v>8812.3600000000024</v>
      </c>
      <c r="E146" s="3">
        <f>[5]D_角色属性!D140</f>
        <v>583.20000000000005</v>
      </c>
      <c r="F146" s="3">
        <f>[5]D_角色属性!E140</f>
        <v>259.20000000000005</v>
      </c>
      <c r="G146" s="3">
        <f>SUMPRODUCT(D146:F146,设定参考!$A$2:$C$2)</f>
        <v>1194.8944000000001</v>
      </c>
    </row>
    <row r="147" spans="1:7" x14ac:dyDescent="0.15">
      <c r="A147" t="str">
        <f t="shared" si="2"/>
        <v>240</v>
      </c>
      <c r="B147" s="3">
        <f>[5]D_角色属性!A141</f>
        <v>2</v>
      </c>
      <c r="C147" s="3">
        <f>[5]D_角色属性!B141</f>
        <v>40</v>
      </c>
      <c r="D147" s="3">
        <f>[5]D_角色属性!C141</f>
        <v>9306.4000000000033</v>
      </c>
      <c r="E147" s="3">
        <f>[5]D_角色属性!D141</f>
        <v>604.80000000000018</v>
      </c>
      <c r="F147" s="3">
        <f>[5]D_角色属性!E141</f>
        <v>268.80000000000013</v>
      </c>
      <c r="G147" s="3">
        <f>SUMPRODUCT(D147:F147,设定参考!$A$2:$C$2)</f>
        <v>1245.8560000000004</v>
      </c>
    </row>
    <row r="148" spans="1:7" x14ac:dyDescent="0.15">
      <c r="A148" t="str">
        <f t="shared" si="2"/>
        <v>241</v>
      </c>
      <c r="B148" s="3">
        <f>[5]D_角色属性!A142</f>
        <v>2</v>
      </c>
      <c r="C148" s="3">
        <f>[5]D_角色属性!B142</f>
        <v>41</v>
      </c>
      <c r="D148" s="3">
        <f>[5]D_角色属性!C142</f>
        <v>9812.6800000000039</v>
      </c>
      <c r="E148" s="3">
        <f>[5]D_角色属性!D142</f>
        <v>626.4000000000002</v>
      </c>
      <c r="F148" s="3">
        <f>[5]D_角色属性!E142</f>
        <v>278.40000000000009</v>
      </c>
      <c r="G148" s="3">
        <f>SUMPRODUCT(D148:F148,设定参考!$A$2:$C$2)</f>
        <v>1297.3072000000004</v>
      </c>
    </row>
    <row r="149" spans="1:7" x14ac:dyDescent="0.15">
      <c r="A149" t="str">
        <f t="shared" si="2"/>
        <v>242</v>
      </c>
      <c r="B149" s="3">
        <f>[5]D_角色属性!A143</f>
        <v>2</v>
      </c>
      <c r="C149" s="3">
        <f>[5]D_角色属性!B143</f>
        <v>42</v>
      </c>
      <c r="D149" s="3">
        <f>[5]D_角色属性!C143</f>
        <v>10331.200000000004</v>
      </c>
      <c r="E149" s="3">
        <f>[5]D_角色属性!D143</f>
        <v>648.00000000000034</v>
      </c>
      <c r="F149" s="3">
        <f>[5]D_角色属性!E143</f>
        <v>288.00000000000011</v>
      </c>
      <c r="G149" s="3">
        <f>SUMPRODUCT(D149:F149,设定参考!$A$2:$C$2)</f>
        <v>1349.2480000000005</v>
      </c>
    </row>
    <row r="150" spans="1:7" x14ac:dyDescent="0.15">
      <c r="A150" t="str">
        <f t="shared" si="2"/>
        <v>243</v>
      </c>
      <c r="B150" s="3">
        <f>[5]D_角色属性!A144</f>
        <v>2</v>
      </c>
      <c r="C150" s="3">
        <f>[5]D_角色属性!B144</f>
        <v>43</v>
      </c>
      <c r="D150" s="3">
        <f>[5]D_角色属性!C144</f>
        <v>10861.960000000003</v>
      </c>
      <c r="E150" s="3">
        <f>[5]D_角色属性!D144</f>
        <v>669.60000000000014</v>
      </c>
      <c r="F150" s="3">
        <f>[5]D_角色属性!E144</f>
        <v>297.60000000000014</v>
      </c>
      <c r="G150" s="3">
        <f>SUMPRODUCT(D150:F150,设定参考!$A$2:$C$2)</f>
        <v>1401.6784000000005</v>
      </c>
    </row>
    <row r="151" spans="1:7" x14ac:dyDescent="0.15">
      <c r="A151" t="str">
        <f t="shared" si="2"/>
        <v>244</v>
      </c>
      <c r="B151" s="3">
        <f>[5]D_角色属性!A145</f>
        <v>2</v>
      </c>
      <c r="C151" s="3">
        <f>[5]D_角色属性!B145</f>
        <v>44</v>
      </c>
      <c r="D151" s="3">
        <f>[5]D_角色属性!C145</f>
        <v>11404.960000000003</v>
      </c>
      <c r="E151" s="3">
        <f>[5]D_角色属性!D145</f>
        <v>691.20000000000016</v>
      </c>
      <c r="F151" s="3">
        <f>[5]D_角色属性!E145</f>
        <v>307.2000000000001</v>
      </c>
      <c r="G151" s="3">
        <f>SUMPRODUCT(D151:F151,设定参考!$A$2:$C$2)</f>
        <v>1454.5984000000003</v>
      </c>
    </row>
    <row r="152" spans="1:7" x14ac:dyDescent="0.15">
      <c r="A152" t="str">
        <f t="shared" si="2"/>
        <v>245</v>
      </c>
      <c r="B152" s="3">
        <f>[5]D_角色属性!A146</f>
        <v>2</v>
      </c>
      <c r="C152" s="3">
        <f>[5]D_角色属性!B146</f>
        <v>45</v>
      </c>
      <c r="D152" s="3">
        <f>[5]D_角色属性!C146</f>
        <v>11960.200000000004</v>
      </c>
      <c r="E152" s="3">
        <f>[5]D_角色属性!D146</f>
        <v>712.80000000000018</v>
      </c>
      <c r="F152" s="3">
        <f>[5]D_角色属性!E146</f>
        <v>316.80000000000007</v>
      </c>
      <c r="G152" s="3">
        <f>SUMPRODUCT(D152:F152,设定参考!$A$2:$C$2)</f>
        <v>1508.0080000000003</v>
      </c>
    </row>
    <row r="153" spans="1:7" x14ac:dyDescent="0.15">
      <c r="A153" t="str">
        <f t="shared" si="2"/>
        <v>246</v>
      </c>
      <c r="B153" s="3">
        <f>[5]D_角色属性!A147</f>
        <v>2</v>
      </c>
      <c r="C153" s="3">
        <f>[5]D_角色属性!B147</f>
        <v>46</v>
      </c>
      <c r="D153" s="3">
        <f>[5]D_角色属性!C147</f>
        <v>12527.680000000006</v>
      </c>
      <c r="E153" s="3">
        <f>[5]D_角色属性!D147</f>
        <v>734.40000000000032</v>
      </c>
      <c r="F153" s="3">
        <f>[5]D_角色属性!E147</f>
        <v>326.40000000000015</v>
      </c>
      <c r="G153" s="3">
        <f>SUMPRODUCT(D153:F153,设定参考!$A$2:$C$2)</f>
        <v>1561.9072000000006</v>
      </c>
    </row>
    <row r="154" spans="1:7" x14ac:dyDescent="0.15">
      <c r="A154" t="str">
        <f t="shared" si="2"/>
        <v>247</v>
      </c>
      <c r="B154" s="3">
        <f>[5]D_角色属性!A148</f>
        <v>2</v>
      </c>
      <c r="C154" s="3">
        <f>[5]D_角色属性!B148</f>
        <v>47</v>
      </c>
      <c r="D154" s="3">
        <f>[5]D_角色属性!C148</f>
        <v>13107.400000000003</v>
      </c>
      <c r="E154" s="3">
        <f>[5]D_角色属性!D148</f>
        <v>756.00000000000023</v>
      </c>
      <c r="F154" s="3">
        <f>[5]D_角色属性!E148</f>
        <v>336.00000000000017</v>
      </c>
      <c r="G154" s="3">
        <f>SUMPRODUCT(D154:F154,设定参考!$A$2:$C$2)</f>
        <v>1616.2960000000005</v>
      </c>
    </row>
    <row r="155" spans="1:7" x14ac:dyDescent="0.15">
      <c r="A155" t="str">
        <f t="shared" si="2"/>
        <v>248</v>
      </c>
      <c r="B155" s="3">
        <f>[5]D_角色属性!A149</f>
        <v>2</v>
      </c>
      <c r="C155" s="3">
        <f>[5]D_角色属性!B149</f>
        <v>48</v>
      </c>
      <c r="D155" s="3">
        <f>[5]D_角色属性!C149</f>
        <v>13699.360000000006</v>
      </c>
      <c r="E155" s="3">
        <f>[5]D_角色属性!D149</f>
        <v>777.60000000000036</v>
      </c>
      <c r="F155" s="3">
        <f>[5]D_角色属性!E149</f>
        <v>345.60000000000014</v>
      </c>
      <c r="G155" s="3">
        <f>SUMPRODUCT(D155:F155,设定参考!$A$2:$C$2)</f>
        <v>1671.1744000000008</v>
      </c>
    </row>
    <row r="156" spans="1:7" x14ac:dyDescent="0.15">
      <c r="A156" t="str">
        <f t="shared" si="2"/>
        <v>249</v>
      </c>
      <c r="B156" s="3">
        <f>[5]D_角色属性!A150</f>
        <v>2</v>
      </c>
      <c r="C156" s="3">
        <f>[5]D_角色属性!B150</f>
        <v>49</v>
      </c>
      <c r="D156" s="3">
        <f>[5]D_角色属性!C150</f>
        <v>14303.560000000009</v>
      </c>
      <c r="E156" s="3">
        <f>[5]D_角色属性!D150</f>
        <v>799.20000000000039</v>
      </c>
      <c r="F156" s="3">
        <f>[5]D_角色属性!E150</f>
        <v>355.20000000000022</v>
      </c>
      <c r="G156" s="3">
        <f>SUMPRODUCT(D156:F156,设定参考!$A$2:$C$2)</f>
        <v>1726.5424000000012</v>
      </c>
    </row>
    <row r="157" spans="1:7" x14ac:dyDescent="0.15">
      <c r="A157" t="str">
        <f t="shared" si="2"/>
        <v>250</v>
      </c>
      <c r="B157" s="3">
        <f>[5]D_角色属性!A151</f>
        <v>2</v>
      </c>
      <c r="C157" s="3">
        <f>[5]D_角色属性!B151</f>
        <v>50</v>
      </c>
      <c r="D157" s="3">
        <f>[5]D_角色属性!C151</f>
        <v>15017.500000000005</v>
      </c>
      <c r="E157" s="3">
        <f>[5]D_角色属性!D151</f>
        <v>826.20000000000027</v>
      </c>
      <c r="F157" s="3">
        <f>[5]D_角色属性!E151</f>
        <v>367.2000000000001</v>
      </c>
      <c r="G157" s="3">
        <f>SUMPRODUCT(D157:F157,设定参考!$A$2:$C$2)</f>
        <v>1794.1000000000006</v>
      </c>
    </row>
    <row r="158" spans="1:7" x14ac:dyDescent="0.15">
      <c r="A158" t="str">
        <f t="shared" si="2"/>
        <v>251</v>
      </c>
      <c r="B158" s="3">
        <f>[5]D_角色属性!A152</f>
        <v>2</v>
      </c>
      <c r="C158" s="3">
        <f>[5]D_角色属性!B152</f>
        <v>51</v>
      </c>
      <c r="D158" s="3">
        <f>[5]D_角色属性!C152</f>
        <v>15746.740000000009</v>
      </c>
      <c r="E158" s="3">
        <f>[5]D_角色属性!D152</f>
        <v>853.20000000000027</v>
      </c>
      <c r="F158" s="3">
        <f>[5]D_角色属性!E152</f>
        <v>379.20000000000016</v>
      </c>
      <c r="G158" s="3">
        <f>SUMPRODUCT(D158:F158,设定参考!$A$2:$C$2)</f>
        <v>1862.269600000001</v>
      </c>
    </row>
    <row r="159" spans="1:7" x14ac:dyDescent="0.15">
      <c r="A159" t="str">
        <f t="shared" si="2"/>
        <v>252</v>
      </c>
      <c r="B159" s="3">
        <f>[5]D_角色属性!A153</f>
        <v>2</v>
      </c>
      <c r="C159" s="3">
        <f>[5]D_角色属性!B153</f>
        <v>52</v>
      </c>
      <c r="D159" s="3">
        <f>[5]D_角色属性!C153</f>
        <v>16491.280000000002</v>
      </c>
      <c r="E159" s="3">
        <f>[5]D_角色属性!D153</f>
        <v>880.20000000000016</v>
      </c>
      <c r="F159" s="3">
        <f>[5]D_角色属性!E153</f>
        <v>391.2000000000001</v>
      </c>
      <c r="G159" s="3">
        <f>SUMPRODUCT(D159:F159,设定参考!$A$2:$C$2)</f>
        <v>1931.0512000000003</v>
      </c>
    </row>
    <row r="160" spans="1:7" x14ac:dyDescent="0.15">
      <c r="A160" t="str">
        <f t="shared" si="2"/>
        <v>253</v>
      </c>
      <c r="B160" s="3">
        <f>[5]D_角色属性!A154</f>
        <v>2</v>
      </c>
      <c r="C160" s="3">
        <f>[5]D_角色属性!B154</f>
        <v>53</v>
      </c>
      <c r="D160" s="3">
        <f>[5]D_角色属性!C154</f>
        <v>17251.120000000006</v>
      </c>
      <c r="E160" s="3">
        <f>[5]D_角色属性!D154</f>
        <v>907.20000000000027</v>
      </c>
      <c r="F160" s="3">
        <f>[5]D_角色属性!E154</f>
        <v>403.2000000000001</v>
      </c>
      <c r="G160" s="3">
        <f>SUMPRODUCT(D160:F160,设定参考!$A$2:$C$2)</f>
        <v>2000.4448000000004</v>
      </c>
    </row>
    <row r="161" spans="1:7" x14ac:dyDescent="0.15">
      <c r="A161" t="str">
        <f t="shared" si="2"/>
        <v>254</v>
      </c>
      <c r="B161" s="3">
        <f>[5]D_角色属性!A155</f>
        <v>2</v>
      </c>
      <c r="C161" s="3">
        <f>[5]D_角色属性!B155</f>
        <v>54</v>
      </c>
      <c r="D161" s="3">
        <f>[5]D_角色属性!C155</f>
        <v>18026.260000000002</v>
      </c>
      <c r="E161" s="3">
        <f>[5]D_角色属性!D155</f>
        <v>934.20000000000027</v>
      </c>
      <c r="F161" s="3">
        <f>[5]D_角色属性!E155</f>
        <v>415.20000000000016</v>
      </c>
      <c r="G161" s="3">
        <f>SUMPRODUCT(D161:F161,设定参考!$A$2:$C$2)</f>
        <v>2070.4504000000006</v>
      </c>
    </row>
    <row r="162" spans="1:7" x14ac:dyDescent="0.15">
      <c r="A162" t="str">
        <f t="shared" si="2"/>
        <v>255</v>
      </c>
      <c r="B162" s="3">
        <f>[5]D_角色属性!A156</f>
        <v>2</v>
      </c>
      <c r="C162" s="3">
        <f>[5]D_角色属性!B156</f>
        <v>55</v>
      </c>
      <c r="D162" s="3">
        <f>[5]D_角色属性!C156</f>
        <v>18816.7</v>
      </c>
      <c r="E162" s="3">
        <f>[5]D_角色属性!D156</f>
        <v>961.20000000000016</v>
      </c>
      <c r="F162" s="3">
        <f>[5]D_角色属性!E156</f>
        <v>427.2000000000001</v>
      </c>
      <c r="G162" s="3">
        <f>SUMPRODUCT(D162:F162,设定参考!$A$2:$C$2)</f>
        <v>2141.0680000000002</v>
      </c>
    </row>
    <row r="163" spans="1:7" x14ac:dyDescent="0.15">
      <c r="A163" t="str">
        <f t="shared" si="2"/>
        <v>256</v>
      </c>
      <c r="B163" s="3">
        <f>[5]D_角色属性!A157</f>
        <v>2</v>
      </c>
      <c r="C163" s="3">
        <f>[5]D_角色属性!B157</f>
        <v>56</v>
      </c>
      <c r="D163" s="3">
        <f>[5]D_角色属性!C157</f>
        <v>19622.440000000006</v>
      </c>
      <c r="E163" s="3">
        <f>[5]D_角色属性!D157</f>
        <v>988.20000000000027</v>
      </c>
      <c r="F163" s="3">
        <f>[5]D_角色属性!E157</f>
        <v>439.20000000000016</v>
      </c>
      <c r="G163" s="3">
        <f>SUMPRODUCT(D163:F163,设定参考!$A$2:$C$2)</f>
        <v>2212.2976000000008</v>
      </c>
    </row>
    <row r="164" spans="1:7" x14ac:dyDescent="0.15">
      <c r="A164" t="str">
        <f t="shared" si="2"/>
        <v>257</v>
      </c>
      <c r="B164" s="3">
        <f>[5]D_角色属性!A158</f>
        <v>2</v>
      </c>
      <c r="C164" s="3">
        <f>[5]D_角色属性!B158</f>
        <v>57</v>
      </c>
      <c r="D164" s="3">
        <f>[5]D_角色属性!C158</f>
        <v>20443.480000000003</v>
      </c>
      <c r="E164" s="3">
        <f>[5]D_角色属性!D158</f>
        <v>1015.2000000000002</v>
      </c>
      <c r="F164" s="3">
        <f>[5]D_角色属性!E158</f>
        <v>451.2000000000001</v>
      </c>
      <c r="G164" s="3">
        <f>SUMPRODUCT(D164:F164,设定参考!$A$2:$C$2)</f>
        <v>2284.1392000000005</v>
      </c>
    </row>
    <row r="165" spans="1:7" x14ac:dyDescent="0.15">
      <c r="A165" t="str">
        <f t="shared" si="2"/>
        <v>258</v>
      </c>
      <c r="B165" s="3">
        <f>[5]D_角色属性!A159</f>
        <v>2</v>
      </c>
      <c r="C165" s="3">
        <f>[5]D_角色属性!B159</f>
        <v>58</v>
      </c>
      <c r="D165" s="3">
        <f>[5]D_角色属性!C159</f>
        <v>21279.820000000003</v>
      </c>
      <c r="E165" s="3">
        <f>[5]D_角色属性!D159</f>
        <v>1042.2000000000003</v>
      </c>
      <c r="F165" s="3">
        <f>[5]D_角色属性!E159</f>
        <v>463.20000000000016</v>
      </c>
      <c r="G165" s="3">
        <f>SUMPRODUCT(D165:F165,设定参考!$A$2:$C$2)</f>
        <v>2356.5928000000008</v>
      </c>
    </row>
    <row r="166" spans="1:7" x14ac:dyDescent="0.15">
      <c r="A166" t="str">
        <f t="shared" si="2"/>
        <v>259</v>
      </c>
      <c r="B166" s="3">
        <f>[5]D_角色属性!A160</f>
        <v>2</v>
      </c>
      <c r="C166" s="3">
        <f>[5]D_角色属性!B160</f>
        <v>59</v>
      </c>
      <c r="D166" s="3">
        <f>[5]D_角色属性!C160</f>
        <v>22131.460000000006</v>
      </c>
      <c r="E166" s="3">
        <f>[5]D_角色属性!D160</f>
        <v>1069.2000000000003</v>
      </c>
      <c r="F166" s="3">
        <f>[5]D_角色属性!E160</f>
        <v>475.2000000000001</v>
      </c>
      <c r="G166" s="3">
        <f>SUMPRODUCT(D166:F166,设定参考!$A$2:$C$2)</f>
        <v>2429.6584000000007</v>
      </c>
    </row>
    <row r="167" spans="1:7" x14ac:dyDescent="0.15">
      <c r="A167" t="str">
        <f t="shared" si="2"/>
        <v>260</v>
      </c>
      <c r="B167" s="3">
        <f>[5]D_角色属性!A161</f>
        <v>2</v>
      </c>
      <c r="C167" s="3">
        <f>[5]D_角色属性!B161</f>
        <v>60</v>
      </c>
      <c r="D167" s="3">
        <f>[5]D_角色属性!C161</f>
        <v>23111.200000000008</v>
      </c>
      <c r="E167" s="3">
        <f>[5]D_角色属性!D161</f>
        <v>1101.6000000000004</v>
      </c>
      <c r="F167" s="3">
        <f>[5]D_角色属性!E161</f>
        <v>489.60000000000019</v>
      </c>
      <c r="G167" s="3">
        <f>SUMPRODUCT(D167:F167,设定参考!$A$2:$C$2)</f>
        <v>2515.648000000001</v>
      </c>
    </row>
    <row r="168" spans="1:7" x14ac:dyDescent="0.15">
      <c r="A168" t="str">
        <f t="shared" si="2"/>
        <v>261</v>
      </c>
      <c r="B168" s="3">
        <f>[5]D_角色属性!A162</f>
        <v>2</v>
      </c>
      <c r="C168" s="3">
        <f>[5]D_角色属性!B162</f>
        <v>61</v>
      </c>
      <c r="D168" s="3">
        <f>[5]D_角色属性!C162</f>
        <v>24109.30000000001</v>
      </c>
      <c r="E168" s="3">
        <f>[5]D_角色属性!D162</f>
        <v>1134.0000000000005</v>
      </c>
      <c r="F168" s="3">
        <f>[5]D_角色属性!E162</f>
        <v>504.00000000000023</v>
      </c>
      <c r="G168" s="3">
        <f>SUMPRODUCT(D168:F168,设定参考!$A$2:$C$2)</f>
        <v>2602.3720000000012</v>
      </c>
    </row>
    <row r="169" spans="1:7" x14ac:dyDescent="0.15">
      <c r="A169" t="str">
        <f t="shared" si="2"/>
        <v>262</v>
      </c>
      <c r="B169" s="3">
        <f>[5]D_角色属性!A163</f>
        <v>2</v>
      </c>
      <c r="C169" s="3">
        <f>[5]D_角色属性!B163</f>
        <v>62</v>
      </c>
      <c r="D169" s="3">
        <f>[5]D_角色属性!C163</f>
        <v>25125.760000000009</v>
      </c>
      <c r="E169" s="3">
        <f>[5]D_角色属性!D163</f>
        <v>1166.4000000000003</v>
      </c>
      <c r="F169" s="3">
        <f>[5]D_角色属性!E163</f>
        <v>518.4000000000002</v>
      </c>
      <c r="G169" s="3">
        <f>SUMPRODUCT(D169:F169,设定参考!$A$2:$C$2)</f>
        <v>2689.8304000000007</v>
      </c>
    </row>
    <row r="170" spans="1:7" x14ac:dyDescent="0.15">
      <c r="A170" t="str">
        <f t="shared" si="2"/>
        <v>263</v>
      </c>
      <c r="B170" s="3">
        <f>[5]D_角色属性!A164</f>
        <v>2</v>
      </c>
      <c r="C170" s="3">
        <f>[5]D_角色属性!B164</f>
        <v>63</v>
      </c>
      <c r="D170" s="3">
        <f>[5]D_角色属性!C164</f>
        <v>26160.580000000016</v>
      </c>
      <c r="E170" s="3">
        <f>[5]D_角色属性!D164</f>
        <v>1198.8000000000006</v>
      </c>
      <c r="F170" s="3">
        <f>[5]D_角色属性!E164</f>
        <v>532.8000000000003</v>
      </c>
      <c r="G170" s="3">
        <f>SUMPRODUCT(D170:F170,设定参考!$A$2:$C$2)</f>
        <v>2778.0232000000015</v>
      </c>
    </row>
    <row r="171" spans="1:7" x14ac:dyDescent="0.15">
      <c r="A171" t="str">
        <f t="shared" si="2"/>
        <v>264</v>
      </c>
      <c r="B171" s="3">
        <f>[5]D_角色属性!A165</f>
        <v>2</v>
      </c>
      <c r="C171" s="3">
        <f>[5]D_角色属性!B165</f>
        <v>64</v>
      </c>
      <c r="D171" s="3">
        <f>[5]D_角色属性!C165</f>
        <v>27213.760000000017</v>
      </c>
      <c r="E171" s="3">
        <f>[5]D_角色属性!D165</f>
        <v>1231.2000000000005</v>
      </c>
      <c r="F171" s="3">
        <f>[5]D_角色属性!E165</f>
        <v>547.20000000000039</v>
      </c>
      <c r="G171" s="3">
        <f>SUMPRODUCT(D171:F171,设定参考!$A$2:$C$2)</f>
        <v>2866.9504000000015</v>
      </c>
    </row>
    <row r="172" spans="1:7" x14ac:dyDescent="0.15">
      <c r="A172" t="str">
        <f t="shared" si="2"/>
        <v>265</v>
      </c>
      <c r="B172" s="3">
        <f>[5]D_角色属性!A166</f>
        <v>2</v>
      </c>
      <c r="C172" s="3">
        <f>[5]D_角色属性!B166</f>
        <v>65</v>
      </c>
      <c r="D172" s="3">
        <f>[5]D_角色属性!C166</f>
        <v>28285.30000000001</v>
      </c>
      <c r="E172" s="3">
        <f>[5]D_角色属性!D166</f>
        <v>1263.6000000000004</v>
      </c>
      <c r="F172" s="3">
        <f>[5]D_角色属性!E166</f>
        <v>561.60000000000025</v>
      </c>
      <c r="G172" s="3">
        <f>SUMPRODUCT(D172:F172,设定参考!$A$2:$C$2)</f>
        <v>2956.612000000001</v>
      </c>
    </row>
    <row r="173" spans="1:7" x14ac:dyDescent="0.15">
      <c r="A173" t="str">
        <f t="shared" si="2"/>
        <v>266</v>
      </c>
      <c r="B173" s="3">
        <f>[5]D_角色属性!A167</f>
        <v>2</v>
      </c>
      <c r="C173" s="3">
        <f>[5]D_角色属性!B167</f>
        <v>66</v>
      </c>
      <c r="D173" s="3">
        <f>[5]D_角色属性!C167</f>
        <v>29375.200000000019</v>
      </c>
      <c r="E173" s="3">
        <f>[5]D_角色属性!D167</f>
        <v>1296.0000000000009</v>
      </c>
      <c r="F173" s="3">
        <f>[5]D_角色属性!E167</f>
        <v>576.00000000000045</v>
      </c>
      <c r="G173" s="3">
        <f>SUMPRODUCT(D173:F173,设定参考!$A$2:$C$2)</f>
        <v>3047.0080000000021</v>
      </c>
    </row>
    <row r="174" spans="1:7" x14ac:dyDescent="0.15">
      <c r="A174" t="str">
        <f t="shared" si="2"/>
        <v>267</v>
      </c>
      <c r="B174" s="3">
        <f>[5]D_角色属性!A168</f>
        <v>2</v>
      </c>
      <c r="C174" s="3">
        <f>[5]D_角色属性!B168</f>
        <v>67</v>
      </c>
      <c r="D174" s="3">
        <f>[5]D_角色属性!C168</f>
        <v>30483.460000000021</v>
      </c>
      <c r="E174" s="3">
        <f>[5]D_角色属性!D168</f>
        <v>1328.400000000001</v>
      </c>
      <c r="F174" s="3">
        <f>[5]D_角色属性!E168</f>
        <v>590.40000000000043</v>
      </c>
      <c r="G174" s="3">
        <f>SUMPRODUCT(D174:F174,设定参考!$A$2:$C$2)</f>
        <v>3138.1384000000025</v>
      </c>
    </row>
    <row r="175" spans="1:7" x14ac:dyDescent="0.15">
      <c r="A175" t="str">
        <f t="shared" si="2"/>
        <v>268</v>
      </c>
      <c r="B175" s="3">
        <f>[5]D_角色属性!A169</f>
        <v>2</v>
      </c>
      <c r="C175" s="3">
        <f>[5]D_角色属性!B169</f>
        <v>68</v>
      </c>
      <c r="D175" s="3">
        <f>[5]D_角色属性!C169</f>
        <v>31610.08000000002</v>
      </c>
      <c r="E175" s="3">
        <f>[5]D_角色属性!D169</f>
        <v>1360.8000000000011</v>
      </c>
      <c r="F175" s="3">
        <f>[5]D_角色属性!E169</f>
        <v>604.80000000000041</v>
      </c>
      <c r="G175" s="3">
        <f>SUMPRODUCT(D175:F175,设定参考!$A$2:$C$2)</f>
        <v>3230.0032000000019</v>
      </c>
    </row>
    <row r="176" spans="1:7" x14ac:dyDescent="0.15">
      <c r="A176" t="str">
        <f t="shared" si="2"/>
        <v>269</v>
      </c>
      <c r="B176" s="3">
        <f>[5]D_角色属性!A170</f>
        <v>2</v>
      </c>
      <c r="C176" s="3">
        <f>[5]D_角色属性!B170</f>
        <v>69</v>
      </c>
      <c r="D176" s="3">
        <f>[5]D_角色属性!C170</f>
        <v>32755.060000000023</v>
      </c>
      <c r="E176" s="3">
        <f>[5]D_角色属性!D170</f>
        <v>1393.200000000001</v>
      </c>
      <c r="F176" s="3">
        <f>[5]D_角色属性!E170</f>
        <v>619.2000000000005</v>
      </c>
      <c r="G176" s="3">
        <f>SUMPRODUCT(D176:F176,设定参考!$A$2:$C$2)</f>
        <v>3322.6024000000025</v>
      </c>
    </row>
    <row r="177" spans="1:7" x14ac:dyDescent="0.15">
      <c r="A177" t="str">
        <f t="shared" si="2"/>
        <v>270</v>
      </c>
      <c r="B177" s="3">
        <f>[5]D_角色属性!A171</f>
        <v>2</v>
      </c>
      <c r="C177" s="3">
        <f>[5]D_角色属性!B171</f>
        <v>70</v>
      </c>
      <c r="D177" s="3">
        <f>[5]D_角色属性!C171</f>
        <v>34046.500000000022</v>
      </c>
      <c r="E177" s="3">
        <f>[5]D_角色属性!D171</f>
        <v>1431.0000000000011</v>
      </c>
      <c r="F177" s="3">
        <f>[5]D_角色属性!E171</f>
        <v>636.00000000000057</v>
      </c>
      <c r="G177" s="3">
        <f>SUMPRODUCT(D177:F177,设定参考!$A$2:$C$2)</f>
        <v>3428.8600000000024</v>
      </c>
    </row>
    <row r="178" spans="1:7" x14ac:dyDescent="0.15">
      <c r="A178" t="str">
        <f t="shared" si="2"/>
        <v>271</v>
      </c>
      <c r="B178" s="3">
        <f>[5]D_角色属性!A172</f>
        <v>2</v>
      </c>
      <c r="C178" s="3">
        <f>[5]D_角色属性!B172</f>
        <v>71</v>
      </c>
      <c r="D178" s="3">
        <f>[5]D_角色属性!C172</f>
        <v>35359.360000000022</v>
      </c>
      <c r="E178" s="3">
        <f>[5]D_角色属性!D172</f>
        <v>1468.8000000000009</v>
      </c>
      <c r="F178" s="3">
        <f>[5]D_角色属性!E172</f>
        <v>652.80000000000041</v>
      </c>
      <c r="G178" s="3">
        <f>SUMPRODUCT(D178:F178,设定参考!$A$2:$C$2)</f>
        <v>3535.9744000000019</v>
      </c>
    </row>
    <row r="179" spans="1:7" x14ac:dyDescent="0.15">
      <c r="A179" t="str">
        <f t="shared" si="2"/>
        <v>272</v>
      </c>
      <c r="B179" s="3">
        <f>[5]D_角色属性!A173</f>
        <v>2</v>
      </c>
      <c r="C179" s="3">
        <f>[5]D_角色属性!B173</f>
        <v>72</v>
      </c>
      <c r="D179" s="3">
        <f>[5]D_角色属性!C173</f>
        <v>36693.640000000021</v>
      </c>
      <c r="E179" s="3">
        <f>[5]D_角色属性!D173</f>
        <v>1506.600000000001</v>
      </c>
      <c r="F179" s="3">
        <f>[5]D_角色属性!E173</f>
        <v>669.60000000000036</v>
      </c>
      <c r="G179" s="3">
        <f>SUMPRODUCT(D179:F179,设定参考!$A$2:$C$2)</f>
        <v>3643.9456000000023</v>
      </c>
    </row>
    <row r="180" spans="1:7" x14ac:dyDescent="0.15">
      <c r="A180" t="str">
        <f t="shared" si="2"/>
        <v>273</v>
      </c>
      <c r="B180" s="3">
        <f>[5]D_角色属性!A174</f>
        <v>2</v>
      </c>
      <c r="C180" s="3">
        <f>[5]D_角色属性!B174</f>
        <v>73</v>
      </c>
      <c r="D180" s="3">
        <f>[5]D_角色属性!C174</f>
        <v>38049.340000000018</v>
      </c>
      <c r="E180" s="3">
        <f>[5]D_角色属性!D174</f>
        <v>1544.4000000000008</v>
      </c>
      <c r="F180" s="3">
        <f>[5]D_角色属性!E174</f>
        <v>686.40000000000043</v>
      </c>
      <c r="G180" s="3">
        <f>SUMPRODUCT(D180:F180,设定参考!$A$2:$C$2)</f>
        <v>3752.7736000000023</v>
      </c>
    </row>
    <row r="181" spans="1:7" x14ac:dyDescent="0.15">
      <c r="A181" t="str">
        <f t="shared" si="2"/>
        <v>274</v>
      </c>
      <c r="B181" s="3">
        <f>[5]D_角色属性!A175</f>
        <v>2</v>
      </c>
      <c r="C181" s="3">
        <f>[5]D_角色属性!B175</f>
        <v>74</v>
      </c>
      <c r="D181" s="3">
        <f>[5]D_角色属性!C175</f>
        <v>39426.460000000021</v>
      </c>
      <c r="E181" s="3">
        <f>[5]D_角色属性!D175</f>
        <v>1582.200000000001</v>
      </c>
      <c r="F181" s="3">
        <f>[5]D_角色属性!E175</f>
        <v>703.20000000000039</v>
      </c>
      <c r="G181" s="3">
        <f>SUMPRODUCT(D181:F181,设定参考!$A$2:$C$2)</f>
        <v>3862.4584000000018</v>
      </c>
    </row>
    <row r="182" spans="1:7" x14ac:dyDescent="0.15">
      <c r="A182" t="str">
        <f t="shared" si="2"/>
        <v>275</v>
      </c>
      <c r="B182" s="3">
        <f>[5]D_角色属性!A176</f>
        <v>2</v>
      </c>
      <c r="C182" s="3">
        <f>[5]D_角色属性!B176</f>
        <v>75</v>
      </c>
      <c r="D182" s="3">
        <f>[5]D_角色属性!C176</f>
        <v>40825.000000000029</v>
      </c>
      <c r="E182" s="3">
        <f>[5]D_角色属性!D176</f>
        <v>1620.0000000000011</v>
      </c>
      <c r="F182" s="3">
        <f>[5]D_角色属性!E176</f>
        <v>720.00000000000057</v>
      </c>
      <c r="G182" s="3">
        <f>SUMPRODUCT(D182:F182,设定参考!$A$2:$C$2)</f>
        <v>3973.0000000000027</v>
      </c>
    </row>
    <row r="183" spans="1:7" x14ac:dyDescent="0.15">
      <c r="A183" t="str">
        <f t="shared" si="2"/>
        <v>276</v>
      </c>
      <c r="B183" s="3">
        <f>[5]D_角色属性!A177</f>
        <v>2</v>
      </c>
      <c r="C183" s="3">
        <f>[5]D_角色属性!B177</f>
        <v>76</v>
      </c>
      <c r="D183" s="3">
        <f>[5]D_角色属性!C177</f>
        <v>42244.960000000021</v>
      </c>
      <c r="E183" s="3">
        <f>[5]D_角色属性!D177</f>
        <v>1657.8000000000009</v>
      </c>
      <c r="F183" s="3">
        <f>[5]D_角色属性!E177</f>
        <v>736.80000000000041</v>
      </c>
      <c r="G183" s="3">
        <f>SUMPRODUCT(D183:F183,设定参考!$A$2:$C$2)</f>
        <v>4084.3984000000019</v>
      </c>
    </row>
    <row r="184" spans="1:7" x14ac:dyDescent="0.15">
      <c r="A184" t="str">
        <f t="shared" si="2"/>
        <v>277</v>
      </c>
      <c r="B184" s="3">
        <f>[5]D_角色属性!A178</f>
        <v>2</v>
      </c>
      <c r="C184" s="3">
        <f>[5]D_角色属性!B178</f>
        <v>77</v>
      </c>
      <c r="D184" s="3">
        <f>[5]D_角色属性!C178</f>
        <v>43686.340000000018</v>
      </c>
      <c r="E184" s="3">
        <f>[5]D_角色属性!D178</f>
        <v>1695.6000000000008</v>
      </c>
      <c r="F184" s="3">
        <f>[5]D_角色属性!E178</f>
        <v>753.60000000000036</v>
      </c>
      <c r="G184" s="3">
        <f>SUMPRODUCT(D184:F184,设定参考!$A$2:$C$2)</f>
        <v>4196.6536000000015</v>
      </c>
    </row>
    <row r="185" spans="1:7" x14ac:dyDescent="0.15">
      <c r="A185" t="str">
        <f t="shared" si="2"/>
        <v>278</v>
      </c>
      <c r="B185" s="3">
        <f>[5]D_角色属性!A179</f>
        <v>2</v>
      </c>
      <c r="C185" s="3">
        <f>[5]D_角色属性!B179</f>
        <v>78</v>
      </c>
      <c r="D185" s="3">
        <f>[5]D_角色属性!C179</f>
        <v>45149.140000000014</v>
      </c>
      <c r="E185" s="3">
        <f>[5]D_角色属性!D179</f>
        <v>1733.4000000000005</v>
      </c>
      <c r="F185" s="3">
        <f>[5]D_角色属性!E179</f>
        <v>770.40000000000032</v>
      </c>
      <c r="G185" s="3">
        <f>SUMPRODUCT(D185:F185,设定参考!$A$2:$C$2)</f>
        <v>4309.7656000000015</v>
      </c>
    </row>
    <row r="186" spans="1:7" x14ac:dyDescent="0.15">
      <c r="A186" t="str">
        <f t="shared" si="2"/>
        <v>279</v>
      </c>
      <c r="B186" s="3">
        <f>[5]D_角色属性!A180</f>
        <v>2</v>
      </c>
      <c r="C186" s="3">
        <f>[5]D_角色属性!B180</f>
        <v>79</v>
      </c>
      <c r="D186" s="3">
        <f>[5]D_角色属性!C180</f>
        <v>46633.360000000022</v>
      </c>
      <c r="E186" s="3">
        <f>[5]D_角色属性!D180</f>
        <v>1771.2000000000007</v>
      </c>
      <c r="F186" s="3">
        <f>[5]D_角色属性!E180</f>
        <v>787.20000000000039</v>
      </c>
      <c r="G186" s="3">
        <f>SUMPRODUCT(D186:F186,设定参考!$A$2:$C$2)</f>
        <v>4423.7344000000021</v>
      </c>
    </row>
    <row r="187" spans="1:7" x14ac:dyDescent="0.15">
      <c r="A187" t="str">
        <f t="shared" si="2"/>
        <v>280</v>
      </c>
      <c r="B187" s="3">
        <f>[5]D_角色属性!A181</f>
        <v>2</v>
      </c>
      <c r="C187" s="3">
        <f>[5]D_角色属性!B181</f>
        <v>80</v>
      </c>
      <c r="D187" s="3">
        <f>[5]D_角色属性!C181</f>
        <v>48282.400000000001</v>
      </c>
      <c r="E187" s="3">
        <f>[5]D_角色属性!D181</f>
        <v>1814.4000000000003</v>
      </c>
      <c r="F187" s="3">
        <f>[5]D_角色属性!E181</f>
        <v>806.4000000000002</v>
      </c>
      <c r="G187" s="3">
        <f>SUMPRODUCT(D187:F187,设定参考!$A$2:$C$2)</f>
        <v>4552.0960000000005</v>
      </c>
    </row>
    <row r="188" spans="1:7" x14ac:dyDescent="0.15">
      <c r="A188" t="str">
        <f t="shared" si="2"/>
        <v>281</v>
      </c>
      <c r="B188" s="3">
        <f>[5]D_角色属性!A182</f>
        <v>2</v>
      </c>
      <c r="C188" s="3">
        <f>[5]D_角色属性!B182</f>
        <v>81</v>
      </c>
      <c r="D188" s="3">
        <f>[5]D_角色属性!C182</f>
        <v>49955.92000000002</v>
      </c>
      <c r="E188" s="3">
        <f>[5]D_角色属性!D182</f>
        <v>1857.6000000000006</v>
      </c>
      <c r="F188" s="3">
        <f>[5]D_角色属性!E182</f>
        <v>825.60000000000036</v>
      </c>
      <c r="G188" s="3">
        <f>SUMPRODUCT(D188:F188,设定参考!$A$2:$C$2)</f>
        <v>4681.4368000000013</v>
      </c>
    </row>
    <row r="189" spans="1:7" x14ac:dyDescent="0.15">
      <c r="A189" t="str">
        <f t="shared" si="2"/>
        <v>282</v>
      </c>
      <c r="B189" s="3">
        <f>[5]D_角色属性!A183</f>
        <v>2</v>
      </c>
      <c r="C189" s="3">
        <f>[5]D_角色属性!B183</f>
        <v>82</v>
      </c>
      <c r="D189" s="3">
        <f>[5]D_角色属性!C183</f>
        <v>51653.920000000013</v>
      </c>
      <c r="E189" s="3">
        <f>[5]D_角色属性!D183</f>
        <v>1900.8000000000004</v>
      </c>
      <c r="F189" s="3">
        <f>[5]D_角色属性!E183</f>
        <v>844.80000000000018</v>
      </c>
      <c r="G189" s="3">
        <f>SUMPRODUCT(D189:F189,设定参考!$A$2:$C$2)</f>
        <v>4811.756800000001</v>
      </c>
    </row>
    <row r="190" spans="1:7" x14ac:dyDescent="0.15">
      <c r="A190" t="str">
        <f t="shared" si="2"/>
        <v>283</v>
      </c>
      <c r="B190" s="3">
        <f>[5]D_角色属性!A184</f>
        <v>2</v>
      </c>
      <c r="C190" s="3">
        <f>[5]D_角色属性!B184</f>
        <v>83</v>
      </c>
      <c r="D190" s="3">
        <f>[5]D_角色属性!C184</f>
        <v>53376.400000000016</v>
      </c>
      <c r="E190" s="3">
        <f>[5]D_角色属性!D184</f>
        <v>1944.0000000000005</v>
      </c>
      <c r="F190" s="3">
        <f>[5]D_角色属性!E184</f>
        <v>864.00000000000023</v>
      </c>
      <c r="G190" s="3">
        <f>SUMPRODUCT(D190:F190,设定参考!$A$2:$C$2)</f>
        <v>4943.0560000000014</v>
      </c>
    </row>
    <row r="191" spans="1:7" x14ac:dyDescent="0.15">
      <c r="A191" t="str">
        <f t="shared" si="2"/>
        <v>284</v>
      </c>
      <c r="B191" s="3">
        <f>[5]D_角色属性!A185</f>
        <v>2</v>
      </c>
      <c r="C191" s="3">
        <f>[5]D_角色属性!B185</f>
        <v>84</v>
      </c>
      <c r="D191" s="3">
        <f>[5]D_角色属性!C185</f>
        <v>55123.360000000022</v>
      </c>
      <c r="E191" s="3">
        <f>[5]D_角色属性!D185</f>
        <v>1987.2000000000005</v>
      </c>
      <c r="F191" s="3">
        <f>[5]D_角色属性!E185</f>
        <v>883.20000000000027</v>
      </c>
      <c r="G191" s="3">
        <f>SUMPRODUCT(D191:F191,设定参考!$A$2:$C$2)</f>
        <v>5075.3344000000016</v>
      </c>
    </row>
    <row r="192" spans="1:7" x14ac:dyDescent="0.15">
      <c r="A192" t="str">
        <f t="shared" si="2"/>
        <v>285</v>
      </c>
      <c r="B192" s="3">
        <f>[5]D_角色属性!A186</f>
        <v>2</v>
      </c>
      <c r="C192" s="3">
        <f>[5]D_角色属性!B186</f>
        <v>85</v>
      </c>
      <c r="D192" s="3">
        <f>[5]D_角色属性!C186</f>
        <v>56894.799999999996</v>
      </c>
      <c r="E192" s="3">
        <f>[5]D_角色属性!D186</f>
        <v>2030.4000000000003</v>
      </c>
      <c r="F192" s="3">
        <f>[5]D_角色属性!E186</f>
        <v>902.4</v>
      </c>
      <c r="G192" s="3">
        <f>SUMPRODUCT(D192:F192,设定参考!$A$2:$C$2)</f>
        <v>5208.5919999999996</v>
      </c>
    </row>
    <row r="193" spans="1:7" x14ac:dyDescent="0.15">
      <c r="A193" t="str">
        <f t="shared" si="2"/>
        <v>286</v>
      </c>
      <c r="B193" s="3">
        <f>[5]D_角色属性!A187</f>
        <v>2</v>
      </c>
      <c r="C193" s="3">
        <f>[5]D_角色属性!B187</f>
        <v>86</v>
      </c>
      <c r="D193" s="3">
        <f>[5]D_角色属性!C187</f>
        <v>58690.720000000001</v>
      </c>
      <c r="E193" s="3">
        <f>[5]D_角色属性!D187</f>
        <v>2073.6000000000004</v>
      </c>
      <c r="F193" s="3">
        <f>[5]D_角色属性!E187</f>
        <v>921.60000000000014</v>
      </c>
      <c r="G193" s="3">
        <f>SUMPRODUCT(D193:F193,设定参考!$A$2:$C$2)</f>
        <v>5342.8288000000011</v>
      </c>
    </row>
    <row r="194" spans="1:7" x14ac:dyDescent="0.15">
      <c r="A194" t="str">
        <f t="shared" si="2"/>
        <v>287</v>
      </c>
      <c r="B194" s="3">
        <f>[5]D_角色属性!A188</f>
        <v>2</v>
      </c>
      <c r="C194" s="3">
        <f>[5]D_角色属性!B188</f>
        <v>87</v>
      </c>
      <c r="D194" s="3">
        <f>[5]D_角色属性!C188</f>
        <v>60511.119999999981</v>
      </c>
      <c r="E194" s="3">
        <f>[5]D_角色属性!D188</f>
        <v>2116.7999999999997</v>
      </c>
      <c r="F194" s="3">
        <f>[5]D_角色属性!E188</f>
        <v>940.79999999999984</v>
      </c>
      <c r="G194" s="3">
        <f>SUMPRODUCT(D194:F194,设定参考!$A$2:$C$2)</f>
        <v>5478.0447999999988</v>
      </c>
    </row>
    <row r="195" spans="1:7" x14ac:dyDescent="0.15">
      <c r="A195" t="str">
        <f t="shared" si="2"/>
        <v>288</v>
      </c>
      <c r="B195" s="3">
        <f>[5]D_角色属性!A189</f>
        <v>2</v>
      </c>
      <c r="C195" s="3">
        <f>[5]D_角色属性!B189</f>
        <v>88</v>
      </c>
      <c r="D195" s="3">
        <f>[5]D_角色属性!C189</f>
        <v>62355.999999999993</v>
      </c>
      <c r="E195" s="3">
        <f>[5]D_角色属性!D189</f>
        <v>2159.9999999999995</v>
      </c>
      <c r="F195" s="3">
        <f>[5]D_角色属性!E189</f>
        <v>959.99999999999977</v>
      </c>
      <c r="G195" s="3">
        <f>SUMPRODUCT(D195:F195,设定参考!$A$2:$C$2)</f>
        <v>5614.24</v>
      </c>
    </row>
    <row r="196" spans="1:7" x14ac:dyDescent="0.15">
      <c r="A196" t="str">
        <f t="shared" si="2"/>
        <v>289</v>
      </c>
      <c r="B196" s="3">
        <f>[5]D_角色属性!A190</f>
        <v>2</v>
      </c>
      <c r="C196" s="3">
        <f>[5]D_角色属性!B190</f>
        <v>89</v>
      </c>
      <c r="D196" s="3">
        <f>[5]D_角色属性!C190</f>
        <v>64225.359999999986</v>
      </c>
      <c r="E196" s="3">
        <f>[5]D_角色属性!D190</f>
        <v>2203.1999999999998</v>
      </c>
      <c r="F196" s="3">
        <f>[5]D_角色属性!E190</f>
        <v>979.19999999999982</v>
      </c>
      <c r="G196" s="3">
        <f>SUMPRODUCT(D196:F196,设定参考!$A$2:$C$2)</f>
        <v>5751.4143999999987</v>
      </c>
    </row>
    <row r="197" spans="1:7" x14ac:dyDescent="0.15">
      <c r="A197" t="str">
        <f t="shared" si="2"/>
        <v>290</v>
      </c>
      <c r="B197" s="3">
        <f>[5]D_角色属性!A191</f>
        <v>2</v>
      </c>
      <c r="C197" s="3">
        <f>[5]D_角色属性!B191</f>
        <v>90</v>
      </c>
      <c r="D197" s="3">
        <f>[5]D_角色属性!C191</f>
        <v>66119.199999999983</v>
      </c>
      <c r="E197" s="3">
        <f>[5]D_角色属性!D191</f>
        <v>2246.3999999999992</v>
      </c>
      <c r="F197" s="3">
        <f>[5]D_角色属性!E191</f>
        <v>998.39999999999964</v>
      </c>
      <c r="G197" s="3">
        <f>SUMPRODUCT(D197:F197,设定参考!$A$2:$C$2)</f>
        <v>5889.5679999999984</v>
      </c>
    </row>
    <row r="198" spans="1:7" x14ac:dyDescent="0.15">
      <c r="A198" t="str">
        <f t="shared" si="2"/>
        <v>291</v>
      </c>
      <c r="B198" s="3">
        <f>[5]D_角色属性!A192</f>
        <v>2</v>
      </c>
      <c r="C198" s="3">
        <f>[5]D_角色属性!B192</f>
        <v>91</v>
      </c>
      <c r="D198" s="3">
        <f>[5]D_角色属性!C192</f>
        <v>68037.519999999975</v>
      </c>
      <c r="E198" s="3">
        <f>[5]D_角色属性!D192</f>
        <v>2289.599999999999</v>
      </c>
      <c r="F198" s="3">
        <f>[5]D_角色属性!E192</f>
        <v>1017.5999999999996</v>
      </c>
      <c r="G198" s="3">
        <f>SUMPRODUCT(D198:F198,设定参考!$A$2:$C$2)</f>
        <v>6028.7007999999978</v>
      </c>
    </row>
    <row r="199" spans="1:7" x14ac:dyDescent="0.15">
      <c r="A199" t="str">
        <f t="shared" si="2"/>
        <v>292</v>
      </c>
      <c r="B199" s="3">
        <f>[5]D_角色属性!A193</f>
        <v>2</v>
      </c>
      <c r="C199" s="3">
        <f>[5]D_角色属性!B193</f>
        <v>92</v>
      </c>
      <c r="D199" s="3">
        <f>[5]D_角色属性!C193</f>
        <v>69980.319999999978</v>
      </c>
      <c r="E199" s="3">
        <f>[5]D_角色属性!D193</f>
        <v>2332.7999999999988</v>
      </c>
      <c r="F199" s="3">
        <f>[5]D_角色属性!E193</f>
        <v>1036.7999999999997</v>
      </c>
      <c r="G199" s="3">
        <f>SUMPRODUCT(D199:F199,设定参考!$A$2:$C$2)</f>
        <v>6168.8127999999979</v>
      </c>
    </row>
    <row r="200" spans="1:7" x14ac:dyDescent="0.15">
      <c r="A200" t="str">
        <f t="shared" si="2"/>
        <v>293</v>
      </c>
      <c r="B200" s="3">
        <f>[5]D_角色属性!A194</f>
        <v>2</v>
      </c>
      <c r="C200" s="3">
        <f>[5]D_角色属性!B194</f>
        <v>93</v>
      </c>
      <c r="D200" s="3">
        <f>[5]D_角色属性!C194</f>
        <v>71947.599999999962</v>
      </c>
      <c r="E200" s="3">
        <f>[5]D_角色属性!D194</f>
        <v>2375.9999999999991</v>
      </c>
      <c r="F200" s="3">
        <f>[5]D_角色属性!E194</f>
        <v>1055.9999999999995</v>
      </c>
      <c r="G200" s="3">
        <f>SUMPRODUCT(D200:F200,设定参考!$A$2:$C$2)</f>
        <v>6309.9039999999968</v>
      </c>
    </row>
    <row r="201" spans="1:7" x14ac:dyDescent="0.15">
      <c r="A201" t="str">
        <f t="shared" ref="A201:A264" si="3">B201&amp;C201</f>
        <v>294</v>
      </c>
      <c r="B201" s="3">
        <f>[5]D_角色属性!A195</f>
        <v>2</v>
      </c>
      <c r="C201" s="3">
        <f>[5]D_角色属性!B195</f>
        <v>94</v>
      </c>
      <c r="D201" s="3">
        <f>[5]D_角色属性!C195</f>
        <v>73939.359999999957</v>
      </c>
      <c r="E201" s="3">
        <f>[5]D_角色属性!D195</f>
        <v>2419.1999999999989</v>
      </c>
      <c r="F201" s="3">
        <f>[5]D_角色属性!E195</f>
        <v>1075.1999999999996</v>
      </c>
      <c r="G201" s="3">
        <f>SUMPRODUCT(D201:F201,设定参考!$A$2:$C$2)</f>
        <v>6451.9743999999964</v>
      </c>
    </row>
    <row r="202" spans="1:7" x14ac:dyDescent="0.15">
      <c r="A202" t="str">
        <f t="shared" si="3"/>
        <v>295</v>
      </c>
      <c r="B202" s="3">
        <f>[5]D_角色属性!A196</f>
        <v>2</v>
      </c>
      <c r="C202" s="3">
        <f>[5]D_角色属性!B196</f>
        <v>95</v>
      </c>
      <c r="D202" s="3">
        <f>[5]D_角色属性!C196</f>
        <v>75955.599999999962</v>
      </c>
      <c r="E202" s="3">
        <f>[5]D_角色属性!D196</f>
        <v>2462.3999999999987</v>
      </c>
      <c r="F202" s="3">
        <f>[5]D_角色属性!E196</f>
        <v>1094.3999999999994</v>
      </c>
      <c r="G202" s="3">
        <f>SUMPRODUCT(D202:F202,设定参考!$A$2:$C$2)</f>
        <v>6595.0239999999967</v>
      </c>
    </row>
    <row r="203" spans="1:7" x14ac:dyDescent="0.15">
      <c r="A203" t="str">
        <f t="shared" si="3"/>
        <v>296</v>
      </c>
      <c r="B203" s="3">
        <f>[5]D_角色属性!A197</f>
        <v>2</v>
      </c>
      <c r="C203" s="3">
        <f>[5]D_角色属性!B197</f>
        <v>96</v>
      </c>
      <c r="D203" s="3">
        <f>[5]D_角色属性!C197</f>
        <v>77996.319999999949</v>
      </c>
      <c r="E203" s="3">
        <f>[5]D_角色属性!D197</f>
        <v>2505.5999999999985</v>
      </c>
      <c r="F203" s="3">
        <f>[5]D_角色属性!E197</f>
        <v>1113.5999999999992</v>
      </c>
      <c r="G203" s="3">
        <f>SUMPRODUCT(D203:F203,设定参考!$A$2:$C$2)</f>
        <v>6739.0527999999958</v>
      </c>
    </row>
    <row r="204" spans="1:7" x14ac:dyDescent="0.15">
      <c r="A204" t="str">
        <f t="shared" si="3"/>
        <v>297</v>
      </c>
      <c r="B204" s="3">
        <f>[5]D_角色属性!A198</f>
        <v>2</v>
      </c>
      <c r="C204" s="3">
        <f>[5]D_角色属性!B198</f>
        <v>97</v>
      </c>
      <c r="D204" s="3">
        <f>[5]D_角色属性!C198</f>
        <v>80061.519999999946</v>
      </c>
      <c r="E204" s="3">
        <f>[5]D_角色属性!D198</f>
        <v>2548.7999999999984</v>
      </c>
      <c r="F204" s="3">
        <f>[5]D_角色属性!E198</f>
        <v>1132.7999999999993</v>
      </c>
      <c r="G204" s="3">
        <f>SUMPRODUCT(D204:F204,设定参考!$A$2:$C$2)</f>
        <v>6884.0607999999957</v>
      </c>
    </row>
    <row r="205" spans="1:7" x14ac:dyDescent="0.15">
      <c r="A205" t="str">
        <f t="shared" si="3"/>
        <v>298</v>
      </c>
      <c r="B205" s="3">
        <f>[5]D_角色属性!A199</f>
        <v>2</v>
      </c>
      <c r="C205" s="3">
        <f>[5]D_角色属性!B199</f>
        <v>98</v>
      </c>
      <c r="D205" s="3">
        <f>[5]D_角色属性!C199</f>
        <v>82151.199999999939</v>
      </c>
      <c r="E205" s="3">
        <f>[5]D_角色属性!D199</f>
        <v>2591.9999999999977</v>
      </c>
      <c r="F205" s="3">
        <f>[5]D_角色属性!E199</f>
        <v>1151.9999999999991</v>
      </c>
      <c r="G205" s="3">
        <f>SUMPRODUCT(D205:F205,设定参考!$A$2:$C$2)</f>
        <v>7030.0479999999943</v>
      </c>
    </row>
    <row r="206" spans="1:7" x14ac:dyDescent="0.15">
      <c r="A206" t="str">
        <f t="shared" si="3"/>
        <v>299</v>
      </c>
      <c r="B206" s="3">
        <f>[5]D_角色属性!A200</f>
        <v>2</v>
      </c>
      <c r="C206" s="3">
        <f>[5]D_角色属性!B200</f>
        <v>99</v>
      </c>
      <c r="D206" s="3">
        <f>[5]D_角色属性!C200</f>
        <v>84265.359999999928</v>
      </c>
      <c r="E206" s="3">
        <f>[5]D_角色属性!D200</f>
        <v>2635.199999999998</v>
      </c>
      <c r="F206" s="3">
        <f>[5]D_角色属性!E200</f>
        <v>1171.1999999999991</v>
      </c>
      <c r="G206" s="3">
        <f>SUMPRODUCT(D206:F206,设定参考!$A$2:$C$2)</f>
        <v>7177.0143999999946</v>
      </c>
    </row>
    <row r="207" spans="1:7" x14ac:dyDescent="0.15">
      <c r="A207" t="str">
        <f t="shared" si="3"/>
        <v>2100</v>
      </c>
      <c r="B207" s="3">
        <f>[5]D_角色属性!A201</f>
        <v>2</v>
      </c>
      <c r="C207" s="3">
        <f>[5]D_角色属性!B201</f>
        <v>100</v>
      </c>
      <c r="D207" s="3">
        <f>[5]D_角色属性!C201</f>
        <v>86403.999999999942</v>
      </c>
      <c r="E207" s="3">
        <f>[5]D_角色属性!D201</f>
        <v>2678.3999999999983</v>
      </c>
      <c r="F207" s="3">
        <f>[5]D_角色属性!E201</f>
        <v>1190.3999999999992</v>
      </c>
      <c r="G207" s="3">
        <f>SUMPRODUCT(D207:F207,设定参考!$A$2:$C$2)</f>
        <v>7324.9599999999955</v>
      </c>
    </row>
    <row r="208" spans="1:7" x14ac:dyDescent="0.15">
      <c r="A208" t="str">
        <f t="shared" si="3"/>
        <v>31</v>
      </c>
      <c r="B208" s="3">
        <f>[5]D_角色属性!A202</f>
        <v>3</v>
      </c>
      <c r="C208" s="3">
        <f>[5]D_角色属性!B202</f>
        <v>1</v>
      </c>
      <c r="D208" s="3">
        <f>[5]D_角色属性!C202</f>
        <v>595.66</v>
      </c>
      <c r="E208" s="3">
        <f>[5]D_角色属性!D202</f>
        <v>118.80000000000001</v>
      </c>
      <c r="F208" s="3">
        <f>[5]D_角色属性!E202</f>
        <v>52.800000000000004</v>
      </c>
      <c r="G208" s="3">
        <f>SUMPRODUCT(D208:F208,设定参考!$A$2:$C$2)</f>
        <v>195.42640000000003</v>
      </c>
    </row>
    <row r="209" spans="1:7" x14ac:dyDescent="0.15">
      <c r="A209" t="str">
        <f t="shared" si="3"/>
        <v>32</v>
      </c>
      <c r="B209" s="3">
        <f>[5]D_角色属性!A203</f>
        <v>3</v>
      </c>
      <c r="C209" s="3">
        <f>[5]D_角色属性!B203</f>
        <v>2</v>
      </c>
      <c r="D209" s="3">
        <f>[5]D_角色属性!C203</f>
        <v>677.43999999999994</v>
      </c>
      <c r="E209" s="3">
        <f>[5]D_角色属性!D203</f>
        <v>129.6</v>
      </c>
      <c r="F209" s="3">
        <f>[5]D_角色属性!E203</f>
        <v>57.6</v>
      </c>
      <c r="G209" s="3">
        <f>SUMPRODUCT(D209:F209,设定参考!$A$2:$C$2)</f>
        <v>214.29759999999999</v>
      </c>
    </row>
    <row r="210" spans="1:7" x14ac:dyDescent="0.15">
      <c r="A210" t="str">
        <f t="shared" si="3"/>
        <v>33</v>
      </c>
      <c r="B210" s="3">
        <f>[5]D_角色属性!A204</f>
        <v>3</v>
      </c>
      <c r="C210" s="3">
        <f>[5]D_角色属性!B204</f>
        <v>3</v>
      </c>
      <c r="D210" s="3">
        <f>[5]D_角色属性!C204</f>
        <v>765.34000000000015</v>
      </c>
      <c r="E210" s="3">
        <f>[5]D_角色属性!D204</f>
        <v>140.4</v>
      </c>
      <c r="F210" s="3">
        <f>[5]D_角色属性!E204</f>
        <v>62.400000000000006</v>
      </c>
      <c r="G210" s="3">
        <f>SUMPRODUCT(D210:F210,设定参考!$A$2:$C$2)</f>
        <v>233.4136</v>
      </c>
    </row>
    <row r="211" spans="1:7" x14ac:dyDescent="0.15">
      <c r="A211" t="str">
        <f t="shared" si="3"/>
        <v>34</v>
      </c>
      <c r="B211" s="3">
        <f>[5]D_角色属性!A205</f>
        <v>3</v>
      </c>
      <c r="C211" s="3">
        <f>[5]D_角色属性!B205</f>
        <v>4</v>
      </c>
      <c r="D211" s="3">
        <f>[5]D_角色属性!C205</f>
        <v>859.3599999999999</v>
      </c>
      <c r="E211" s="3">
        <f>[5]D_角色属性!D205</f>
        <v>151.19999999999999</v>
      </c>
      <c r="F211" s="3">
        <f>[5]D_角色属性!E205</f>
        <v>67.2</v>
      </c>
      <c r="G211" s="3">
        <f>SUMPRODUCT(D211:F211,设定参考!$A$2:$C$2)</f>
        <v>252.77439999999996</v>
      </c>
    </row>
    <row r="212" spans="1:7" x14ac:dyDescent="0.15">
      <c r="A212" t="str">
        <f t="shared" si="3"/>
        <v>35</v>
      </c>
      <c r="B212" s="3">
        <f>[5]D_角色属性!A206</f>
        <v>3</v>
      </c>
      <c r="C212" s="3">
        <f>[5]D_角色属性!B206</f>
        <v>5</v>
      </c>
      <c r="D212" s="3">
        <f>[5]D_角色属性!C206</f>
        <v>959.50000000000011</v>
      </c>
      <c r="E212" s="3">
        <f>[5]D_角色属性!D206</f>
        <v>162</v>
      </c>
      <c r="F212" s="3">
        <f>[5]D_角色属性!E206</f>
        <v>72</v>
      </c>
      <c r="G212" s="3">
        <f>SUMPRODUCT(D212:F212,设定参考!$A$2:$C$2)</f>
        <v>272.38</v>
      </c>
    </row>
    <row r="213" spans="1:7" x14ac:dyDescent="0.15">
      <c r="A213" t="str">
        <f t="shared" si="3"/>
        <v>36</v>
      </c>
      <c r="B213" s="3">
        <f>[5]D_角色属性!A207</f>
        <v>3</v>
      </c>
      <c r="C213" s="3">
        <f>[5]D_角色属性!B207</f>
        <v>6</v>
      </c>
      <c r="D213" s="3">
        <f>[5]D_角色属性!C207</f>
        <v>1065.76</v>
      </c>
      <c r="E213" s="3">
        <f>[5]D_角色属性!D207</f>
        <v>172.79999999999998</v>
      </c>
      <c r="F213" s="3">
        <f>[5]D_角色属性!E207</f>
        <v>76.8</v>
      </c>
      <c r="G213" s="3">
        <f>SUMPRODUCT(D213:F213,设定参考!$A$2:$C$2)</f>
        <v>292.23039999999997</v>
      </c>
    </row>
    <row r="214" spans="1:7" x14ac:dyDescent="0.15">
      <c r="A214" t="str">
        <f t="shared" si="3"/>
        <v>37</v>
      </c>
      <c r="B214" s="3">
        <f>[5]D_角色属性!A208</f>
        <v>3</v>
      </c>
      <c r="C214" s="3">
        <f>[5]D_角色属性!B208</f>
        <v>7</v>
      </c>
      <c r="D214" s="3">
        <f>[5]D_角色属性!C208</f>
        <v>1178.1399999999999</v>
      </c>
      <c r="E214" s="3">
        <f>[5]D_角色属性!D208</f>
        <v>183.6</v>
      </c>
      <c r="F214" s="3">
        <f>[5]D_角色属性!E208</f>
        <v>81.600000000000009</v>
      </c>
      <c r="G214" s="3">
        <f>SUMPRODUCT(D214:F214,设定参考!$A$2:$C$2)</f>
        <v>312.32560000000001</v>
      </c>
    </row>
    <row r="215" spans="1:7" x14ac:dyDescent="0.15">
      <c r="A215" t="str">
        <f t="shared" si="3"/>
        <v>38</v>
      </c>
      <c r="B215" s="3">
        <f>[5]D_角色属性!A209</f>
        <v>3</v>
      </c>
      <c r="C215" s="3">
        <f>[5]D_角色属性!B209</f>
        <v>8</v>
      </c>
      <c r="D215" s="3">
        <f>[5]D_角色属性!C209</f>
        <v>1296.6399999999999</v>
      </c>
      <c r="E215" s="3">
        <f>[5]D_角色属性!D209</f>
        <v>194.39999999999998</v>
      </c>
      <c r="F215" s="3">
        <f>[5]D_角色属性!E209</f>
        <v>86.4</v>
      </c>
      <c r="G215" s="3">
        <f>SUMPRODUCT(D215:F215,设定参考!$A$2:$C$2)</f>
        <v>332.66559999999998</v>
      </c>
    </row>
    <row r="216" spans="1:7" x14ac:dyDescent="0.15">
      <c r="A216" t="str">
        <f t="shared" si="3"/>
        <v>39</v>
      </c>
      <c r="B216" s="3">
        <f>[5]D_角色属性!A210</f>
        <v>3</v>
      </c>
      <c r="C216" s="3">
        <f>[5]D_角色属性!B210</f>
        <v>9</v>
      </c>
      <c r="D216" s="3">
        <f>[5]D_角色属性!C210</f>
        <v>1421.26</v>
      </c>
      <c r="E216" s="3">
        <f>[5]D_角色属性!D210</f>
        <v>205.20000000000002</v>
      </c>
      <c r="F216" s="3">
        <f>[5]D_角色属性!E210</f>
        <v>91.2</v>
      </c>
      <c r="G216" s="3">
        <f>SUMPRODUCT(D216:F216,设定参考!$A$2:$C$2)</f>
        <v>353.25040000000001</v>
      </c>
    </row>
    <row r="217" spans="1:7" x14ac:dyDescent="0.15">
      <c r="A217" t="str">
        <f t="shared" si="3"/>
        <v>310</v>
      </c>
      <c r="B217" s="3">
        <f>[5]D_角色属性!A211</f>
        <v>3</v>
      </c>
      <c r="C217" s="3">
        <f>[5]D_角色属性!B211</f>
        <v>10</v>
      </c>
      <c r="D217" s="3">
        <f>[5]D_角色属性!C211</f>
        <v>1552</v>
      </c>
      <c r="E217" s="3">
        <f>[5]D_角色属性!D211</f>
        <v>216.00000000000003</v>
      </c>
      <c r="F217" s="3">
        <f>[5]D_角色属性!E211</f>
        <v>96.000000000000014</v>
      </c>
      <c r="G217" s="3">
        <f>SUMPRODUCT(D217:F217,设定参考!$A$2:$C$2)</f>
        <v>374.08000000000004</v>
      </c>
    </row>
    <row r="218" spans="1:7" x14ac:dyDescent="0.15">
      <c r="A218" t="str">
        <f t="shared" si="3"/>
        <v>311</v>
      </c>
      <c r="B218" s="3">
        <f>[5]D_角色属性!A212</f>
        <v>3</v>
      </c>
      <c r="C218" s="3">
        <f>[5]D_角色属性!B212</f>
        <v>11</v>
      </c>
      <c r="D218" s="3">
        <f>[5]D_角色属性!C212</f>
        <v>1688.8599999999994</v>
      </c>
      <c r="E218" s="3">
        <f>[5]D_角色属性!D212</f>
        <v>226.79999999999995</v>
      </c>
      <c r="F218" s="3">
        <f>[5]D_角色属性!E212</f>
        <v>100.79999999999997</v>
      </c>
      <c r="G218" s="3">
        <f>SUMPRODUCT(D218:F218,设定参考!$A$2:$C$2)</f>
        <v>395.1543999999999</v>
      </c>
    </row>
    <row r="219" spans="1:7" x14ac:dyDescent="0.15">
      <c r="A219" t="str">
        <f t="shared" si="3"/>
        <v>312</v>
      </c>
      <c r="B219" s="3">
        <f>[5]D_角色属性!A213</f>
        <v>3</v>
      </c>
      <c r="C219" s="3">
        <f>[5]D_角色属性!B213</f>
        <v>12</v>
      </c>
      <c r="D219" s="3">
        <f>[5]D_角色属性!C213</f>
        <v>1831.84</v>
      </c>
      <c r="E219" s="3">
        <f>[5]D_角色属性!D213</f>
        <v>237.60000000000002</v>
      </c>
      <c r="F219" s="3">
        <f>[5]D_角色属性!E213</f>
        <v>105.60000000000001</v>
      </c>
      <c r="G219" s="3">
        <f>SUMPRODUCT(D219:F219,设定参考!$A$2:$C$2)</f>
        <v>416.47360000000003</v>
      </c>
    </row>
    <row r="220" spans="1:7" x14ac:dyDescent="0.15">
      <c r="A220" t="str">
        <f t="shared" si="3"/>
        <v>313</v>
      </c>
      <c r="B220" s="3">
        <f>[5]D_角色属性!A214</f>
        <v>3</v>
      </c>
      <c r="C220" s="3">
        <f>[5]D_角色属性!B214</f>
        <v>13</v>
      </c>
      <c r="D220" s="3">
        <f>[5]D_角色属性!C214</f>
        <v>1980.9399999999998</v>
      </c>
      <c r="E220" s="3">
        <f>[5]D_角色属性!D214</f>
        <v>248.4</v>
      </c>
      <c r="F220" s="3">
        <f>[5]D_角色属性!E214</f>
        <v>110.4</v>
      </c>
      <c r="G220" s="3">
        <f>SUMPRODUCT(D220:F220,设定参考!$A$2:$C$2)</f>
        <v>438.0376</v>
      </c>
    </row>
    <row r="221" spans="1:7" x14ac:dyDescent="0.15">
      <c r="A221" t="str">
        <f t="shared" si="3"/>
        <v>314</v>
      </c>
      <c r="B221" s="3">
        <f>[5]D_角色属性!A215</f>
        <v>3</v>
      </c>
      <c r="C221" s="3">
        <f>[5]D_角色属性!B215</f>
        <v>14</v>
      </c>
      <c r="D221" s="3">
        <f>[5]D_角色属性!C215</f>
        <v>2136.1600000000003</v>
      </c>
      <c r="E221" s="3">
        <f>[5]D_角色属性!D215</f>
        <v>259.20000000000005</v>
      </c>
      <c r="F221" s="3">
        <f>[5]D_角色属性!E215</f>
        <v>115.20000000000002</v>
      </c>
      <c r="G221" s="3">
        <f>SUMPRODUCT(D221:F221,设定参考!$A$2:$C$2)</f>
        <v>459.84640000000013</v>
      </c>
    </row>
    <row r="222" spans="1:7" x14ac:dyDescent="0.15">
      <c r="A222" t="str">
        <f t="shared" si="3"/>
        <v>315</v>
      </c>
      <c r="B222" s="3">
        <f>[5]D_角色属性!A216</f>
        <v>3</v>
      </c>
      <c r="C222" s="3">
        <f>[5]D_角色属性!B216</f>
        <v>15</v>
      </c>
      <c r="D222" s="3">
        <f>[5]D_角色属性!C216</f>
        <v>2297.5</v>
      </c>
      <c r="E222" s="3">
        <f>[5]D_角色属性!D216</f>
        <v>270</v>
      </c>
      <c r="F222" s="3">
        <f>[5]D_角色属性!E216</f>
        <v>120.00000000000001</v>
      </c>
      <c r="G222" s="3">
        <f>SUMPRODUCT(D222:F222,设定参考!$A$2:$C$2)</f>
        <v>481.9</v>
      </c>
    </row>
    <row r="223" spans="1:7" x14ac:dyDescent="0.15">
      <c r="A223" t="str">
        <f t="shared" si="3"/>
        <v>316</v>
      </c>
      <c r="B223" s="3">
        <f>[5]D_角色属性!A217</f>
        <v>3</v>
      </c>
      <c r="C223" s="3">
        <f>[5]D_角色属性!B217</f>
        <v>16</v>
      </c>
      <c r="D223" s="3">
        <f>[5]D_角色属性!C217</f>
        <v>2464.9600000000005</v>
      </c>
      <c r="E223" s="3">
        <f>[5]D_角色属性!D217</f>
        <v>280.8</v>
      </c>
      <c r="F223" s="3">
        <f>[5]D_角色属性!E217</f>
        <v>124.80000000000001</v>
      </c>
      <c r="G223" s="3">
        <f>SUMPRODUCT(D223:F223,设定参考!$A$2:$C$2)</f>
        <v>504.19840000000005</v>
      </c>
    </row>
    <row r="224" spans="1:7" x14ac:dyDescent="0.15">
      <c r="A224" t="str">
        <f t="shared" si="3"/>
        <v>317</v>
      </c>
      <c r="B224" s="3">
        <f>[5]D_角色属性!A218</f>
        <v>3</v>
      </c>
      <c r="C224" s="3">
        <f>[5]D_角色属性!B218</f>
        <v>17</v>
      </c>
      <c r="D224" s="3">
        <f>[5]D_角色属性!C218</f>
        <v>2638.54</v>
      </c>
      <c r="E224" s="3">
        <f>[5]D_角色属性!D218</f>
        <v>291.60000000000002</v>
      </c>
      <c r="F224" s="3">
        <f>[5]D_角色属性!E218</f>
        <v>129.60000000000002</v>
      </c>
      <c r="G224" s="3">
        <f>SUMPRODUCT(D224:F224,设定参考!$A$2:$C$2)</f>
        <v>526.74160000000006</v>
      </c>
    </row>
    <row r="225" spans="1:7" x14ac:dyDescent="0.15">
      <c r="A225" t="str">
        <f t="shared" si="3"/>
        <v>318</v>
      </c>
      <c r="B225" s="3">
        <f>[5]D_角色属性!A219</f>
        <v>3</v>
      </c>
      <c r="C225" s="3">
        <f>[5]D_角色属性!B219</f>
        <v>18</v>
      </c>
      <c r="D225" s="3">
        <f>[5]D_角色属性!C219</f>
        <v>2818.2400000000007</v>
      </c>
      <c r="E225" s="3">
        <f>[5]D_角色属性!D219</f>
        <v>302.40000000000009</v>
      </c>
      <c r="F225" s="3">
        <f>[5]D_角色属性!E219</f>
        <v>134.40000000000006</v>
      </c>
      <c r="G225" s="3">
        <f>SUMPRODUCT(D225:F225,设定参考!$A$2:$C$2)</f>
        <v>549.52960000000019</v>
      </c>
    </row>
    <row r="226" spans="1:7" x14ac:dyDescent="0.15">
      <c r="A226" t="str">
        <f t="shared" si="3"/>
        <v>319</v>
      </c>
      <c r="B226" s="3">
        <f>[5]D_角色属性!A220</f>
        <v>3</v>
      </c>
      <c r="C226" s="3">
        <f>[5]D_角色属性!B220</f>
        <v>19</v>
      </c>
      <c r="D226" s="3">
        <f>[5]D_角色属性!C220</f>
        <v>3004.06</v>
      </c>
      <c r="E226" s="3">
        <f>[5]D_角色属性!D220</f>
        <v>313.2000000000001</v>
      </c>
      <c r="F226" s="3">
        <f>[5]D_角色属性!E220</f>
        <v>139.20000000000005</v>
      </c>
      <c r="G226" s="3">
        <f>SUMPRODUCT(D226:F226,设定参考!$A$2:$C$2)</f>
        <v>572.56240000000014</v>
      </c>
    </row>
    <row r="227" spans="1:7" x14ac:dyDescent="0.15">
      <c r="A227" t="str">
        <f t="shared" si="3"/>
        <v>320</v>
      </c>
      <c r="B227" s="3">
        <f>[5]D_角色属性!A221</f>
        <v>3</v>
      </c>
      <c r="C227" s="3">
        <f>[5]D_角色属性!B221</f>
        <v>20</v>
      </c>
      <c r="D227" s="3">
        <f>[5]D_角色属性!C221</f>
        <v>3196.0000000000005</v>
      </c>
      <c r="E227" s="3">
        <f>[5]D_角色属性!D221</f>
        <v>324.00000000000006</v>
      </c>
      <c r="F227" s="3">
        <f>[5]D_角色属性!E221</f>
        <v>144.00000000000003</v>
      </c>
      <c r="G227" s="3">
        <f>SUMPRODUCT(D227:F227,设定参考!$A$2:$C$2)</f>
        <v>595.84000000000015</v>
      </c>
    </row>
    <row r="228" spans="1:7" x14ac:dyDescent="0.15">
      <c r="A228" t="str">
        <f t="shared" si="3"/>
        <v>321</v>
      </c>
      <c r="B228" s="3">
        <f>[5]D_角色属性!A222</f>
        <v>3</v>
      </c>
      <c r="C228" s="3">
        <f>[5]D_角色属性!B222</f>
        <v>21</v>
      </c>
      <c r="D228" s="3">
        <f>[5]D_角色属性!C222</f>
        <v>3394.0600000000009</v>
      </c>
      <c r="E228" s="3">
        <f>[5]D_角色属性!D222</f>
        <v>334.80000000000007</v>
      </c>
      <c r="F228" s="3">
        <f>[5]D_角色属性!E222</f>
        <v>148.80000000000004</v>
      </c>
      <c r="G228" s="3">
        <f>SUMPRODUCT(D228:F228,设定参考!$A$2:$C$2)</f>
        <v>619.36240000000021</v>
      </c>
    </row>
    <row r="229" spans="1:7" x14ac:dyDescent="0.15">
      <c r="A229" t="str">
        <f t="shared" si="3"/>
        <v>322</v>
      </c>
      <c r="B229" s="3">
        <f>[5]D_角色属性!A223</f>
        <v>3</v>
      </c>
      <c r="C229" s="3">
        <f>[5]D_角色属性!B223</f>
        <v>22</v>
      </c>
      <c r="D229" s="3">
        <f>[5]D_角色属性!C223</f>
        <v>3598.2400000000007</v>
      </c>
      <c r="E229" s="3">
        <f>[5]D_角色属性!D223</f>
        <v>345.60000000000008</v>
      </c>
      <c r="F229" s="3">
        <f>[5]D_角色属性!E223</f>
        <v>153.60000000000002</v>
      </c>
      <c r="G229" s="3">
        <f>SUMPRODUCT(D229:F229,设定参考!$A$2:$C$2)</f>
        <v>643.1296000000001</v>
      </c>
    </row>
    <row r="230" spans="1:7" x14ac:dyDescent="0.15">
      <c r="A230" t="str">
        <f t="shared" si="3"/>
        <v>323</v>
      </c>
      <c r="B230" s="3">
        <f>[5]D_角色属性!A224</f>
        <v>3</v>
      </c>
      <c r="C230" s="3">
        <f>[5]D_角色属性!B224</f>
        <v>23</v>
      </c>
      <c r="D230" s="3">
        <f>[5]D_角色属性!C224</f>
        <v>3808.5400000000013</v>
      </c>
      <c r="E230" s="3">
        <f>[5]D_角色属性!D224</f>
        <v>356.40000000000015</v>
      </c>
      <c r="F230" s="3">
        <f>[5]D_角色属性!E224</f>
        <v>158.40000000000006</v>
      </c>
      <c r="G230" s="3">
        <f>SUMPRODUCT(D230:F230,设定参考!$A$2:$C$2)</f>
        <v>667.14160000000027</v>
      </c>
    </row>
    <row r="231" spans="1:7" x14ac:dyDescent="0.15">
      <c r="A231" t="str">
        <f t="shared" si="3"/>
        <v>324</v>
      </c>
      <c r="B231" s="3">
        <f>[5]D_角色属性!A225</f>
        <v>3</v>
      </c>
      <c r="C231" s="3">
        <f>[5]D_角色属性!B225</f>
        <v>24</v>
      </c>
      <c r="D231" s="3">
        <f>[5]D_角色属性!C225</f>
        <v>4024.9600000000014</v>
      </c>
      <c r="E231" s="3">
        <f>[5]D_角色属性!D225</f>
        <v>367.2000000000001</v>
      </c>
      <c r="F231" s="3">
        <f>[5]D_角色属性!E225</f>
        <v>163.20000000000005</v>
      </c>
      <c r="G231" s="3">
        <f>SUMPRODUCT(D231:F231,设定参考!$A$2:$C$2)</f>
        <v>691.39840000000027</v>
      </c>
    </row>
    <row r="232" spans="1:7" x14ac:dyDescent="0.15">
      <c r="A232" t="str">
        <f t="shared" si="3"/>
        <v>325</v>
      </c>
      <c r="B232" s="3">
        <f>[5]D_角色属性!A226</f>
        <v>3</v>
      </c>
      <c r="C232" s="3">
        <f>[5]D_角色属性!B226</f>
        <v>25</v>
      </c>
      <c r="D232" s="3">
        <f>[5]D_角色属性!C226</f>
        <v>4247.5000000000009</v>
      </c>
      <c r="E232" s="3">
        <f>[5]D_角色属性!D226</f>
        <v>378.00000000000017</v>
      </c>
      <c r="F232" s="3">
        <f>[5]D_角色属性!E226</f>
        <v>168.00000000000006</v>
      </c>
      <c r="G232" s="3">
        <f>SUMPRODUCT(D232:F232,设定参考!$A$2:$C$2)</f>
        <v>715.90000000000032</v>
      </c>
    </row>
    <row r="233" spans="1:7" x14ac:dyDescent="0.15">
      <c r="A233" t="str">
        <f t="shared" si="3"/>
        <v>326</v>
      </c>
      <c r="B233" s="3">
        <f>[5]D_角色属性!A227</f>
        <v>3</v>
      </c>
      <c r="C233" s="3">
        <f>[5]D_角色属性!B227</f>
        <v>26</v>
      </c>
      <c r="D233" s="3">
        <f>[5]D_角色属性!C227</f>
        <v>4476.1600000000008</v>
      </c>
      <c r="E233" s="3">
        <f>[5]D_角色属性!D227</f>
        <v>388.80000000000013</v>
      </c>
      <c r="F233" s="3">
        <f>[5]D_角色属性!E227</f>
        <v>172.80000000000007</v>
      </c>
      <c r="G233" s="3">
        <f>SUMPRODUCT(D233:F233,设定参考!$A$2:$C$2)</f>
        <v>740.6464000000002</v>
      </c>
    </row>
    <row r="234" spans="1:7" x14ac:dyDescent="0.15">
      <c r="A234" t="str">
        <f t="shared" si="3"/>
        <v>327</v>
      </c>
      <c r="B234" s="3">
        <f>[5]D_角色属性!A228</f>
        <v>3</v>
      </c>
      <c r="C234" s="3">
        <f>[5]D_角色属性!B228</f>
        <v>27</v>
      </c>
      <c r="D234" s="3">
        <f>[5]D_角色属性!C228</f>
        <v>4710.9400000000014</v>
      </c>
      <c r="E234" s="3">
        <f>[5]D_角色属性!D228</f>
        <v>399.60000000000008</v>
      </c>
      <c r="F234" s="3">
        <f>[5]D_角色属性!E228</f>
        <v>177.60000000000005</v>
      </c>
      <c r="G234" s="3">
        <f>SUMPRODUCT(D234:F234,设定参考!$A$2:$C$2)</f>
        <v>765.63760000000013</v>
      </c>
    </row>
    <row r="235" spans="1:7" x14ac:dyDescent="0.15">
      <c r="A235" t="str">
        <f t="shared" si="3"/>
        <v>328</v>
      </c>
      <c r="B235" s="3">
        <f>[5]D_角色属性!A229</f>
        <v>3</v>
      </c>
      <c r="C235" s="3">
        <f>[5]D_角色属性!B229</f>
        <v>28</v>
      </c>
      <c r="D235" s="3">
        <f>[5]D_角色属性!C229</f>
        <v>4951.840000000002</v>
      </c>
      <c r="E235" s="3">
        <f>[5]D_角色属性!D229</f>
        <v>410.40000000000015</v>
      </c>
      <c r="F235" s="3">
        <f>[5]D_角色属性!E229</f>
        <v>182.40000000000006</v>
      </c>
      <c r="G235" s="3">
        <f>SUMPRODUCT(D235:F235,设定参考!$A$2:$C$2)</f>
        <v>790.87360000000035</v>
      </c>
    </row>
    <row r="236" spans="1:7" x14ac:dyDescent="0.15">
      <c r="A236" t="str">
        <f t="shared" si="3"/>
        <v>329</v>
      </c>
      <c r="B236" s="3">
        <f>[5]D_角色属性!A230</f>
        <v>3</v>
      </c>
      <c r="C236" s="3">
        <f>[5]D_角色属性!B230</f>
        <v>29</v>
      </c>
      <c r="D236" s="3">
        <f>[5]D_角色属性!C230</f>
        <v>5198.8600000000015</v>
      </c>
      <c r="E236" s="3">
        <f>[5]D_角色属性!D230</f>
        <v>421.2000000000001</v>
      </c>
      <c r="F236" s="3">
        <f>[5]D_角色属性!E230</f>
        <v>187.20000000000007</v>
      </c>
      <c r="G236" s="3">
        <f>SUMPRODUCT(D236:F236,设定参考!$A$2:$C$2)</f>
        <v>816.35440000000017</v>
      </c>
    </row>
    <row r="237" spans="1:7" x14ac:dyDescent="0.15">
      <c r="A237" t="str">
        <f t="shared" si="3"/>
        <v>330</v>
      </c>
      <c r="B237" s="3">
        <f>[5]D_角色属性!A231</f>
        <v>3</v>
      </c>
      <c r="C237" s="3">
        <f>[5]D_角色属性!B231</f>
        <v>30</v>
      </c>
      <c r="D237" s="3">
        <f>[5]D_角色属性!C231</f>
        <v>5518.9000000000015</v>
      </c>
      <c r="E237" s="3">
        <f>[5]D_角色属性!D231</f>
        <v>437.4000000000002</v>
      </c>
      <c r="F237" s="3">
        <f>[5]D_角色属性!E231</f>
        <v>194.40000000000006</v>
      </c>
      <c r="G237" s="3">
        <f>SUMPRODUCT(D237:F237,设定参考!$A$2:$C$2)</f>
        <v>852.55600000000038</v>
      </c>
    </row>
    <row r="238" spans="1:7" x14ac:dyDescent="0.15">
      <c r="A238" t="str">
        <f t="shared" si="3"/>
        <v>331</v>
      </c>
      <c r="B238" s="3">
        <f>[5]D_角色属性!A232</f>
        <v>3</v>
      </c>
      <c r="C238" s="3">
        <f>[5]D_角色属性!B232</f>
        <v>31</v>
      </c>
      <c r="D238" s="3">
        <f>[5]D_角色属性!C232</f>
        <v>5848.1200000000017</v>
      </c>
      <c r="E238" s="3">
        <f>[5]D_角色属性!D232</f>
        <v>453.60000000000008</v>
      </c>
      <c r="F238" s="3">
        <f>[5]D_角色属性!E232</f>
        <v>201.60000000000002</v>
      </c>
      <c r="G238" s="3">
        <f>SUMPRODUCT(D238:F238,设定参考!$A$2:$C$2)</f>
        <v>889.12480000000016</v>
      </c>
    </row>
    <row r="239" spans="1:7" x14ac:dyDescent="0.15">
      <c r="A239" t="str">
        <f t="shared" si="3"/>
        <v>332</v>
      </c>
      <c r="B239" s="3">
        <f>[5]D_角色属性!A233</f>
        <v>3</v>
      </c>
      <c r="C239" s="3">
        <f>[5]D_角色属性!B233</f>
        <v>32</v>
      </c>
      <c r="D239" s="3">
        <f>[5]D_角色属性!C233</f>
        <v>6186.5200000000023</v>
      </c>
      <c r="E239" s="3">
        <f>[5]D_角色属性!D233</f>
        <v>469.80000000000024</v>
      </c>
      <c r="F239" s="3">
        <f>[5]D_角色属性!E233</f>
        <v>208.80000000000013</v>
      </c>
      <c r="G239" s="3">
        <f>SUMPRODUCT(D239:F239,设定参考!$A$2:$C$2)</f>
        <v>926.06080000000043</v>
      </c>
    </row>
    <row r="240" spans="1:7" x14ac:dyDescent="0.15">
      <c r="A240" t="str">
        <f t="shared" si="3"/>
        <v>333</v>
      </c>
      <c r="B240" s="3">
        <f>[5]D_角色属性!A234</f>
        <v>3</v>
      </c>
      <c r="C240" s="3">
        <f>[5]D_角色属性!B234</f>
        <v>33</v>
      </c>
      <c r="D240" s="3">
        <f>[5]D_角色属性!C234</f>
        <v>6534.1000000000022</v>
      </c>
      <c r="E240" s="3">
        <f>[5]D_角色属性!D234</f>
        <v>486.00000000000017</v>
      </c>
      <c r="F240" s="3">
        <f>[5]D_角色属性!E234</f>
        <v>216.00000000000009</v>
      </c>
      <c r="G240" s="3">
        <f>SUMPRODUCT(D240:F240,设定参考!$A$2:$C$2)</f>
        <v>963.36400000000037</v>
      </c>
    </row>
    <row r="241" spans="1:7" x14ac:dyDescent="0.15">
      <c r="A241" t="str">
        <f t="shared" si="3"/>
        <v>334</v>
      </c>
      <c r="B241" s="3">
        <f>[5]D_角色属性!A235</f>
        <v>3</v>
      </c>
      <c r="C241" s="3">
        <f>[5]D_角色属性!B235</f>
        <v>34</v>
      </c>
      <c r="D241" s="3">
        <f>[5]D_角色属性!C235</f>
        <v>6890.86</v>
      </c>
      <c r="E241" s="3">
        <f>[5]D_角色属性!D235</f>
        <v>502.20000000000005</v>
      </c>
      <c r="F241" s="3">
        <f>[5]D_角色属性!E235</f>
        <v>223.20000000000002</v>
      </c>
      <c r="G241" s="3">
        <f>SUMPRODUCT(D241:F241,设定参考!$A$2:$C$2)</f>
        <v>1001.0344</v>
      </c>
    </row>
    <row r="242" spans="1:7" x14ac:dyDescent="0.15">
      <c r="A242" t="str">
        <f t="shared" si="3"/>
        <v>335</v>
      </c>
      <c r="B242" s="3">
        <f>[5]D_角色属性!A236</f>
        <v>3</v>
      </c>
      <c r="C242" s="3">
        <f>[5]D_角色属性!B236</f>
        <v>35</v>
      </c>
      <c r="D242" s="3">
        <f>[5]D_角色属性!C236</f>
        <v>7256.800000000002</v>
      </c>
      <c r="E242" s="3">
        <f>[5]D_角色属性!D236</f>
        <v>518.4000000000002</v>
      </c>
      <c r="F242" s="3">
        <f>[5]D_角色属性!E236</f>
        <v>230.40000000000006</v>
      </c>
      <c r="G242" s="3">
        <f>SUMPRODUCT(D242:F242,设定参考!$A$2:$C$2)</f>
        <v>1039.0720000000003</v>
      </c>
    </row>
    <row r="243" spans="1:7" x14ac:dyDescent="0.15">
      <c r="A243" t="str">
        <f t="shared" si="3"/>
        <v>336</v>
      </c>
      <c r="B243" s="3">
        <f>[5]D_角色属性!A237</f>
        <v>3</v>
      </c>
      <c r="C243" s="3">
        <f>[5]D_角色属性!B237</f>
        <v>36</v>
      </c>
      <c r="D243" s="3">
        <f>[5]D_角色属性!C237</f>
        <v>7631.92</v>
      </c>
      <c r="E243" s="3">
        <f>[5]D_角色属性!D237</f>
        <v>534.6</v>
      </c>
      <c r="F243" s="3">
        <f>[5]D_角色属性!E237</f>
        <v>237.60000000000005</v>
      </c>
      <c r="G243" s="3">
        <f>SUMPRODUCT(D243:F243,设定参考!$A$2:$C$2)</f>
        <v>1077.4768000000001</v>
      </c>
    </row>
    <row r="244" spans="1:7" x14ac:dyDescent="0.15">
      <c r="A244" t="str">
        <f t="shared" si="3"/>
        <v>337</v>
      </c>
      <c r="B244" s="3">
        <f>[5]D_角色属性!A238</f>
        <v>3</v>
      </c>
      <c r="C244" s="3">
        <f>[5]D_角色属性!B238</f>
        <v>37</v>
      </c>
      <c r="D244" s="3">
        <f>[5]D_角色属性!C238</f>
        <v>8016.2200000000021</v>
      </c>
      <c r="E244" s="3">
        <f>[5]D_角色属性!D238</f>
        <v>550.80000000000018</v>
      </c>
      <c r="F244" s="3">
        <f>[5]D_角色属性!E238</f>
        <v>244.80000000000007</v>
      </c>
      <c r="G244" s="3">
        <f>SUMPRODUCT(D244:F244,设定参考!$A$2:$C$2)</f>
        <v>1116.2488000000003</v>
      </c>
    </row>
    <row r="245" spans="1:7" x14ac:dyDescent="0.15">
      <c r="A245" t="str">
        <f t="shared" si="3"/>
        <v>338</v>
      </c>
      <c r="B245" s="3">
        <f>[5]D_角色属性!A239</f>
        <v>3</v>
      </c>
      <c r="C245" s="3">
        <f>[5]D_角色属性!B239</f>
        <v>38</v>
      </c>
      <c r="D245" s="3">
        <f>[5]D_角色属性!C239</f>
        <v>8409.7000000000007</v>
      </c>
      <c r="E245" s="3">
        <f>[5]D_角色属性!D239</f>
        <v>567.00000000000011</v>
      </c>
      <c r="F245" s="3">
        <f>[5]D_角色属性!E239</f>
        <v>252.00000000000006</v>
      </c>
      <c r="G245" s="3">
        <f>SUMPRODUCT(D245:F245,设定参考!$A$2:$C$2)</f>
        <v>1155.3880000000001</v>
      </c>
    </row>
    <row r="246" spans="1:7" x14ac:dyDescent="0.15">
      <c r="A246" t="str">
        <f t="shared" si="3"/>
        <v>339</v>
      </c>
      <c r="B246" s="3">
        <f>[5]D_角色属性!A240</f>
        <v>3</v>
      </c>
      <c r="C246" s="3">
        <f>[5]D_角色属性!B240</f>
        <v>39</v>
      </c>
      <c r="D246" s="3">
        <f>[5]D_角色属性!C240</f>
        <v>8812.3600000000024</v>
      </c>
      <c r="E246" s="3">
        <f>[5]D_角色属性!D240</f>
        <v>583.20000000000005</v>
      </c>
      <c r="F246" s="3">
        <f>[5]D_角色属性!E240</f>
        <v>259.20000000000005</v>
      </c>
      <c r="G246" s="3">
        <f>SUMPRODUCT(D246:F246,设定参考!$A$2:$C$2)</f>
        <v>1194.8944000000001</v>
      </c>
    </row>
    <row r="247" spans="1:7" x14ac:dyDescent="0.15">
      <c r="A247" t="str">
        <f t="shared" si="3"/>
        <v>340</v>
      </c>
      <c r="B247" s="3">
        <f>[5]D_角色属性!A241</f>
        <v>3</v>
      </c>
      <c r="C247" s="3">
        <f>[5]D_角色属性!B241</f>
        <v>40</v>
      </c>
      <c r="D247" s="3">
        <f>[5]D_角色属性!C241</f>
        <v>9306.4000000000033</v>
      </c>
      <c r="E247" s="3">
        <f>[5]D_角色属性!D241</f>
        <v>604.80000000000018</v>
      </c>
      <c r="F247" s="3">
        <f>[5]D_角色属性!E241</f>
        <v>268.80000000000013</v>
      </c>
      <c r="G247" s="3">
        <f>SUMPRODUCT(D247:F247,设定参考!$A$2:$C$2)</f>
        <v>1245.8560000000004</v>
      </c>
    </row>
    <row r="248" spans="1:7" x14ac:dyDescent="0.15">
      <c r="A248" t="str">
        <f t="shared" si="3"/>
        <v>341</v>
      </c>
      <c r="B248" s="3">
        <f>[5]D_角色属性!A242</f>
        <v>3</v>
      </c>
      <c r="C248" s="3">
        <f>[5]D_角色属性!B242</f>
        <v>41</v>
      </c>
      <c r="D248" s="3">
        <f>[5]D_角色属性!C242</f>
        <v>9812.6800000000039</v>
      </c>
      <c r="E248" s="3">
        <f>[5]D_角色属性!D242</f>
        <v>626.4000000000002</v>
      </c>
      <c r="F248" s="3">
        <f>[5]D_角色属性!E242</f>
        <v>278.40000000000009</v>
      </c>
      <c r="G248" s="3">
        <f>SUMPRODUCT(D248:F248,设定参考!$A$2:$C$2)</f>
        <v>1297.3072000000004</v>
      </c>
    </row>
    <row r="249" spans="1:7" x14ac:dyDescent="0.15">
      <c r="A249" t="str">
        <f t="shared" si="3"/>
        <v>342</v>
      </c>
      <c r="B249" s="3">
        <f>[5]D_角色属性!A243</f>
        <v>3</v>
      </c>
      <c r="C249" s="3">
        <f>[5]D_角色属性!B243</f>
        <v>42</v>
      </c>
      <c r="D249" s="3">
        <f>[5]D_角色属性!C243</f>
        <v>10331.200000000004</v>
      </c>
      <c r="E249" s="3">
        <f>[5]D_角色属性!D243</f>
        <v>648.00000000000034</v>
      </c>
      <c r="F249" s="3">
        <f>[5]D_角色属性!E243</f>
        <v>288.00000000000011</v>
      </c>
      <c r="G249" s="3">
        <f>SUMPRODUCT(D249:F249,设定参考!$A$2:$C$2)</f>
        <v>1349.2480000000005</v>
      </c>
    </row>
    <row r="250" spans="1:7" x14ac:dyDescent="0.15">
      <c r="A250" t="str">
        <f t="shared" si="3"/>
        <v>343</v>
      </c>
      <c r="B250" s="3">
        <f>[5]D_角色属性!A244</f>
        <v>3</v>
      </c>
      <c r="C250" s="3">
        <f>[5]D_角色属性!B244</f>
        <v>43</v>
      </c>
      <c r="D250" s="3">
        <f>[5]D_角色属性!C244</f>
        <v>10861.960000000003</v>
      </c>
      <c r="E250" s="3">
        <f>[5]D_角色属性!D244</f>
        <v>669.60000000000014</v>
      </c>
      <c r="F250" s="3">
        <f>[5]D_角色属性!E244</f>
        <v>297.60000000000014</v>
      </c>
      <c r="G250" s="3">
        <f>SUMPRODUCT(D250:F250,设定参考!$A$2:$C$2)</f>
        <v>1401.6784000000005</v>
      </c>
    </row>
    <row r="251" spans="1:7" x14ac:dyDescent="0.15">
      <c r="A251" t="str">
        <f t="shared" si="3"/>
        <v>344</v>
      </c>
      <c r="B251" s="3">
        <f>[5]D_角色属性!A245</f>
        <v>3</v>
      </c>
      <c r="C251" s="3">
        <f>[5]D_角色属性!B245</f>
        <v>44</v>
      </c>
      <c r="D251" s="3">
        <f>[5]D_角色属性!C245</f>
        <v>11404.960000000003</v>
      </c>
      <c r="E251" s="3">
        <f>[5]D_角色属性!D245</f>
        <v>691.20000000000016</v>
      </c>
      <c r="F251" s="3">
        <f>[5]D_角色属性!E245</f>
        <v>307.2000000000001</v>
      </c>
      <c r="G251" s="3">
        <f>SUMPRODUCT(D251:F251,设定参考!$A$2:$C$2)</f>
        <v>1454.5984000000003</v>
      </c>
    </row>
    <row r="252" spans="1:7" x14ac:dyDescent="0.15">
      <c r="A252" t="str">
        <f t="shared" si="3"/>
        <v>345</v>
      </c>
      <c r="B252" s="3">
        <f>[5]D_角色属性!A246</f>
        <v>3</v>
      </c>
      <c r="C252" s="3">
        <f>[5]D_角色属性!B246</f>
        <v>45</v>
      </c>
      <c r="D252" s="3">
        <f>[5]D_角色属性!C246</f>
        <v>11960.200000000004</v>
      </c>
      <c r="E252" s="3">
        <f>[5]D_角色属性!D246</f>
        <v>712.80000000000018</v>
      </c>
      <c r="F252" s="3">
        <f>[5]D_角色属性!E246</f>
        <v>316.80000000000007</v>
      </c>
      <c r="G252" s="3">
        <f>SUMPRODUCT(D252:F252,设定参考!$A$2:$C$2)</f>
        <v>1508.0080000000003</v>
      </c>
    </row>
    <row r="253" spans="1:7" x14ac:dyDescent="0.15">
      <c r="A253" t="str">
        <f t="shared" si="3"/>
        <v>346</v>
      </c>
      <c r="B253" s="3">
        <f>[5]D_角色属性!A247</f>
        <v>3</v>
      </c>
      <c r="C253" s="3">
        <f>[5]D_角色属性!B247</f>
        <v>46</v>
      </c>
      <c r="D253" s="3">
        <f>[5]D_角色属性!C247</f>
        <v>12527.680000000006</v>
      </c>
      <c r="E253" s="3">
        <f>[5]D_角色属性!D247</f>
        <v>734.40000000000032</v>
      </c>
      <c r="F253" s="3">
        <f>[5]D_角色属性!E247</f>
        <v>326.40000000000015</v>
      </c>
      <c r="G253" s="3">
        <f>SUMPRODUCT(D253:F253,设定参考!$A$2:$C$2)</f>
        <v>1561.9072000000006</v>
      </c>
    </row>
    <row r="254" spans="1:7" x14ac:dyDescent="0.15">
      <c r="A254" t="str">
        <f t="shared" si="3"/>
        <v>347</v>
      </c>
      <c r="B254" s="3">
        <f>[5]D_角色属性!A248</f>
        <v>3</v>
      </c>
      <c r="C254" s="3">
        <f>[5]D_角色属性!B248</f>
        <v>47</v>
      </c>
      <c r="D254" s="3">
        <f>[5]D_角色属性!C248</f>
        <v>13107.400000000003</v>
      </c>
      <c r="E254" s="3">
        <f>[5]D_角色属性!D248</f>
        <v>756.00000000000023</v>
      </c>
      <c r="F254" s="3">
        <f>[5]D_角色属性!E248</f>
        <v>336.00000000000017</v>
      </c>
      <c r="G254" s="3">
        <f>SUMPRODUCT(D254:F254,设定参考!$A$2:$C$2)</f>
        <v>1616.2960000000005</v>
      </c>
    </row>
    <row r="255" spans="1:7" x14ac:dyDescent="0.15">
      <c r="A255" t="str">
        <f t="shared" si="3"/>
        <v>348</v>
      </c>
      <c r="B255" s="3">
        <f>[5]D_角色属性!A249</f>
        <v>3</v>
      </c>
      <c r="C255" s="3">
        <f>[5]D_角色属性!B249</f>
        <v>48</v>
      </c>
      <c r="D255" s="3">
        <f>[5]D_角色属性!C249</f>
        <v>13699.360000000006</v>
      </c>
      <c r="E255" s="3">
        <f>[5]D_角色属性!D249</f>
        <v>777.60000000000036</v>
      </c>
      <c r="F255" s="3">
        <f>[5]D_角色属性!E249</f>
        <v>345.60000000000014</v>
      </c>
      <c r="G255" s="3">
        <f>SUMPRODUCT(D255:F255,设定参考!$A$2:$C$2)</f>
        <v>1671.1744000000008</v>
      </c>
    </row>
    <row r="256" spans="1:7" x14ac:dyDescent="0.15">
      <c r="A256" t="str">
        <f t="shared" si="3"/>
        <v>349</v>
      </c>
      <c r="B256" s="3">
        <f>[5]D_角色属性!A250</f>
        <v>3</v>
      </c>
      <c r="C256" s="3">
        <f>[5]D_角色属性!B250</f>
        <v>49</v>
      </c>
      <c r="D256" s="3">
        <f>[5]D_角色属性!C250</f>
        <v>14303.560000000009</v>
      </c>
      <c r="E256" s="3">
        <f>[5]D_角色属性!D250</f>
        <v>799.20000000000039</v>
      </c>
      <c r="F256" s="3">
        <f>[5]D_角色属性!E250</f>
        <v>355.20000000000022</v>
      </c>
      <c r="G256" s="3">
        <f>SUMPRODUCT(D256:F256,设定参考!$A$2:$C$2)</f>
        <v>1726.5424000000012</v>
      </c>
    </row>
    <row r="257" spans="1:7" x14ac:dyDescent="0.15">
      <c r="A257" t="str">
        <f t="shared" si="3"/>
        <v>350</v>
      </c>
      <c r="B257" s="3">
        <f>[5]D_角色属性!A251</f>
        <v>3</v>
      </c>
      <c r="C257" s="3">
        <f>[5]D_角色属性!B251</f>
        <v>50</v>
      </c>
      <c r="D257" s="3">
        <f>[5]D_角色属性!C251</f>
        <v>15017.500000000005</v>
      </c>
      <c r="E257" s="3">
        <f>[5]D_角色属性!D251</f>
        <v>826.20000000000027</v>
      </c>
      <c r="F257" s="3">
        <f>[5]D_角色属性!E251</f>
        <v>367.2000000000001</v>
      </c>
      <c r="G257" s="3">
        <f>SUMPRODUCT(D257:F257,设定参考!$A$2:$C$2)</f>
        <v>1794.1000000000006</v>
      </c>
    </row>
    <row r="258" spans="1:7" x14ac:dyDescent="0.15">
      <c r="A258" t="str">
        <f t="shared" si="3"/>
        <v>351</v>
      </c>
      <c r="B258" s="3">
        <f>[5]D_角色属性!A252</f>
        <v>3</v>
      </c>
      <c r="C258" s="3">
        <f>[5]D_角色属性!B252</f>
        <v>51</v>
      </c>
      <c r="D258" s="3">
        <f>[5]D_角色属性!C252</f>
        <v>15746.740000000009</v>
      </c>
      <c r="E258" s="3">
        <f>[5]D_角色属性!D252</f>
        <v>853.20000000000027</v>
      </c>
      <c r="F258" s="3">
        <f>[5]D_角色属性!E252</f>
        <v>379.20000000000016</v>
      </c>
      <c r="G258" s="3">
        <f>SUMPRODUCT(D258:F258,设定参考!$A$2:$C$2)</f>
        <v>1862.269600000001</v>
      </c>
    </row>
    <row r="259" spans="1:7" x14ac:dyDescent="0.15">
      <c r="A259" t="str">
        <f t="shared" si="3"/>
        <v>352</v>
      </c>
      <c r="B259" s="3">
        <f>[5]D_角色属性!A253</f>
        <v>3</v>
      </c>
      <c r="C259" s="3">
        <f>[5]D_角色属性!B253</f>
        <v>52</v>
      </c>
      <c r="D259" s="3">
        <f>[5]D_角色属性!C253</f>
        <v>16491.280000000002</v>
      </c>
      <c r="E259" s="3">
        <f>[5]D_角色属性!D253</f>
        <v>880.20000000000016</v>
      </c>
      <c r="F259" s="3">
        <f>[5]D_角色属性!E253</f>
        <v>391.2000000000001</v>
      </c>
      <c r="G259" s="3">
        <f>SUMPRODUCT(D259:F259,设定参考!$A$2:$C$2)</f>
        <v>1931.0512000000003</v>
      </c>
    </row>
    <row r="260" spans="1:7" x14ac:dyDescent="0.15">
      <c r="A260" t="str">
        <f t="shared" si="3"/>
        <v>353</v>
      </c>
      <c r="B260" s="3">
        <f>[5]D_角色属性!A254</f>
        <v>3</v>
      </c>
      <c r="C260" s="3">
        <f>[5]D_角色属性!B254</f>
        <v>53</v>
      </c>
      <c r="D260" s="3">
        <f>[5]D_角色属性!C254</f>
        <v>17251.120000000006</v>
      </c>
      <c r="E260" s="3">
        <f>[5]D_角色属性!D254</f>
        <v>907.20000000000027</v>
      </c>
      <c r="F260" s="3">
        <f>[5]D_角色属性!E254</f>
        <v>403.2000000000001</v>
      </c>
      <c r="G260" s="3">
        <f>SUMPRODUCT(D260:F260,设定参考!$A$2:$C$2)</f>
        <v>2000.4448000000004</v>
      </c>
    </row>
    <row r="261" spans="1:7" x14ac:dyDescent="0.15">
      <c r="A261" t="str">
        <f t="shared" si="3"/>
        <v>354</v>
      </c>
      <c r="B261" s="3">
        <f>[5]D_角色属性!A255</f>
        <v>3</v>
      </c>
      <c r="C261" s="3">
        <f>[5]D_角色属性!B255</f>
        <v>54</v>
      </c>
      <c r="D261" s="3">
        <f>[5]D_角色属性!C255</f>
        <v>18026.260000000002</v>
      </c>
      <c r="E261" s="3">
        <f>[5]D_角色属性!D255</f>
        <v>934.20000000000027</v>
      </c>
      <c r="F261" s="3">
        <f>[5]D_角色属性!E255</f>
        <v>415.20000000000016</v>
      </c>
      <c r="G261" s="3">
        <f>SUMPRODUCT(D261:F261,设定参考!$A$2:$C$2)</f>
        <v>2070.4504000000006</v>
      </c>
    </row>
    <row r="262" spans="1:7" x14ac:dyDescent="0.15">
      <c r="A262" t="str">
        <f t="shared" si="3"/>
        <v>355</v>
      </c>
      <c r="B262" s="3">
        <f>[5]D_角色属性!A256</f>
        <v>3</v>
      </c>
      <c r="C262" s="3">
        <f>[5]D_角色属性!B256</f>
        <v>55</v>
      </c>
      <c r="D262" s="3">
        <f>[5]D_角色属性!C256</f>
        <v>18816.7</v>
      </c>
      <c r="E262" s="3">
        <f>[5]D_角色属性!D256</f>
        <v>961.20000000000016</v>
      </c>
      <c r="F262" s="3">
        <f>[5]D_角色属性!E256</f>
        <v>427.2000000000001</v>
      </c>
      <c r="G262" s="3">
        <f>SUMPRODUCT(D262:F262,设定参考!$A$2:$C$2)</f>
        <v>2141.0680000000002</v>
      </c>
    </row>
    <row r="263" spans="1:7" x14ac:dyDescent="0.15">
      <c r="A263" t="str">
        <f t="shared" si="3"/>
        <v>356</v>
      </c>
      <c r="B263" s="3">
        <f>[5]D_角色属性!A257</f>
        <v>3</v>
      </c>
      <c r="C263" s="3">
        <f>[5]D_角色属性!B257</f>
        <v>56</v>
      </c>
      <c r="D263" s="3">
        <f>[5]D_角色属性!C257</f>
        <v>19622.440000000006</v>
      </c>
      <c r="E263" s="3">
        <f>[5]D_角色属性!D257</f>
        <v>988.20000000000027</v>
      </c>
      <c r="F263" s="3">
        <f>[5]D_角色属性!E257</f>
        <v>439.20000000000016</v>
      </c>
      <c r="G263" s="3">
        <f>SUMPRODUCT(D263:F263,设定参考!$A$2:$C$2)</f>
        <v>2212.2976000000008</v>
      </c>
    </row>
    <row r="264" spans="1:7" x14ac:dyDescent="0.15">
      <c r="A264" t="str">
        <f t="shared" si="3"/>
        <v>357</v>
      </c>
      <c r="B264" s="3">
        <f>[5]D_角色属性!A258</f>
        <v>3</v>
      </c>
      <c r="C264" s="3">
        <f>[5]D_角色属性!B258</f>
        <v>57</v>
      </c>
      <c r="D264" s="3">
        <f>[5]D_角色属性!C258</f>
        <v>20443.480000000003</v>
      </c>
      <c r="E264" s="3">
        <f>[5]D_角色属性!D258</f>
        <v>1015.2000000000002</v>
      </c>
      <c r="F264" s="3">
        <f>[5]D_角色属性!E258</f>
        <v>451.2000000000001</v>
      </c>
      <c r="G264" s="3">
        <f>SUMPRODUCT(D264:F264,设定参考!$A$2:$C$2)</f>
        <v>2284.1392000000005</v>
      </c>
    </row>
    <row r="265" spans="1:7" x14ac:dyDescent="0.15">
      <c r="A265" t="str">
        <f t="shared" ref="A265:A305" si="4">B265&amp;C265</f>
        <v>358</v>
      </c>
      <c r="B265" s="3">
        <f>[5]D_角色属性!A259</f>
        <v>3</v>
      </c>
      <c r="C265" s="3">
        <f>[5]D_角色属性!B259</f>
        <v>58</v>
      </c>
      <c r="D265" s="3">
        <f>[5]D_角色属性!C259</f>
        <v>21279.820000000003</v>
      </c>
      <c r="E265" s="3">
        <f>[5]D_角色属性!D259</f>
        <v>1042.2000000000003</v>
      </c>
      <c r="F265" s="3">
        <f>[5]D_角色属性!E259</f>
        <v>463.20000000000016</v>
      </c>
      <c r="G265" s="3">
        <f>SUMPRODUCT(D265:F265,设定参考!$A$2:$C$2)</f>
        <v>2356.5928000000008</v>
      </c>
    </row>
    <row r="266" spans="1:7" x14ac:dyDescent="0.15">
      <c r="A266" t="str">
        <f t="shared" si="4"/>
        <v>359</v>
      </c>
      <c r="B266" s="3">
        <f>[5]D_角色属性!A260</f>
        <v>3</v>
      </c>
      <c r="C266" s="3">
        <f>[5]D_角色属性!B260</f>
        <v>59</v>
      </c>
      <c r="D266" s="3">
        <f>[5]D_角色属性!C260</f>
        <v>22131.460000000006</v>
      </c>
      <c r="E266" s="3">
        <f>[5]D_角色属性!D260</f>
        <v>1069.2000000000003</v>
      </c>
      <c r="F266" s="3">
        <f>[5]D_角色属性!E260</f>
        <v>475.2000000000001</v>
      </c>
      <c r="G266" s="3">
        <f>SUMPRODUCT(D266:F266,设定参考!$A$2:$C$2)</f>
        <v>2429.6584000000007</v>
      </c>
    </row>
    <row r="267" spans="1:7" x14ac:dyDescent="0.15">
      <c r="A267" t="str">
        <f t="shared" si="4"/>
        <v>360</v>
      </c>
      <c r="B267" s="3">
        <f>[5]D_角色属性!A261</f>
        <v>3</v>
      </c>
      <c r="C267" s="3">
        <f>[5]D_角色属性!B261</f>
        <v>60</v>
      </c>
      <c r="D267" s="3">
        <f>[5]D_角色属性!C261</f>
        <v>23111.200000000008</v>
      </c>
      <c r="E267" s="3">
        <f>[5]D_角色属性!D261</f>
        <v>1101.6000000000004</v>
      </c>
      <c r="F267" s="3">
        <f>[5]D_角色属性!E261</f>
        <v>489.60000000000019</v>
      </c>
      <c r="G267" s="3">
        <f>SUMPRODUCT(D267:F267,设定参考!$A$2:$C$2)</f>
        <v>2515.648000000001</v>
      </c>
    </row>
    <row r="268" spans="1:7" x14ac:dyDescent="0.15">
      <c r="A268" t="str">
        <f t="shared" si="4"/>
        <v>361</v>
      </c>
      <c r="B268" s="3">
        <f>[5]D_角色属性!A262</f>
        <v>3</v>
      </c>
      <c r="C268" s="3">
        <f>[5]D_角色属性!B262</f>
        <v>61</v>
      </c>
      <c r="D268" s="3">
        <f>[5]D_角色属性!C262</f>
        <v>24109.30000000001</v>
      </c>
      <c r="E268" s="3">
        <f>[5]D_角色属性!D262</f>
        <v>1134.0000000000005</v>
      </c>
      <c r="F268" s="3">
        <f>[5]D_角色属性!E262</f>
        <v>504.00000000000023</v>
      </c>
      <c r="G268" s="3">
        <f>SUMPRODUCT(D268:F268,设定参考!$A$2:$C$2)</f>
        <v>2602.3720000000012</v>
      </c>
    </row>
    <row r="269" spans="1:7" x14ac:dyDescent="0.15">
      <c r="A269" t="str">
        <f t="shared" si="4"/>
        <v>362</v>
      </c>
      <c r="B269" s="3">
        <f>[5]D_角色属性!A263</f>
        <v>3</v>
      </c>
      <c r="C269" s="3">
        <f>[5]D_角色属性!B263</f>
        <v>62</v>
      </c>
      <c r="D269" s="3">
        <f>[5]D_角色属性!C263</f>
        <v>25125.760000000009</v>
      </c>
      <c r="E269" s="3">
        <f>[5]D_角色属性!D263</f>
        <v>1166.4000000000003</v>
      </c>
      <c r="F269" s="3">
        <f>[5]D_角色属性!E263</f>
        <v>518.4000000000002</v>
      </c>
      <c r="G269" s="3">
        <f>SUMPRODUCT(D269:F269,设定参考!$A$2:$C$2)</f>
        <v>2689.8304000000007</v>
      </c>
    </row>
    <row r="270" spans="1:7" x14ac:dyDescent="0.15">
      <c r="A270" t="str">
        <f t="shared" si="4"/>
        <v>363</v>
      </c>
      <c r="B270" s="3">
        <f>[5]D_角色属性!A264</f>
        <v>3</v>
      </c>
      <c r="C270" s="3">
        <f>[5]D_角色属性!B264</f>
        <v>63</v>
      </c>
      <c r="D270" s="3">
        <f>[5]D_角色属性!C264</f>
        <v>26160.580000000016</v>
      </c>
      <c r="E270" s="3">
        <f>[5]D_角色属性!D264</f>
        <v>1198.8000000000006</v>
      </c>
      <c r="F270" s="3">
        <f>[5]D_角色属性!E264</f>
        <v>532.8000000000003</v>
      </c>
      <c r="G270" s="3">
        <f>SUMPRODUCT(D270:F270,设定参考!$A$2:$C$2)</f>
        <v>2778.0232000000015</v>
      </c>
    </row>
    <row r="271" spans="1:7" x14ac:dyDescent="0.15">
      <c r="A271" t="str">
        <f t="shared" si="4"/>
        <v>364</v>
      </c>
      <c r="B271" s="3">
        <f>[5]D_角色属性!A265</f>
        <v>3</v>
      </c>
      <c r="C271" s="3">
        <f>[5]D_角色属性!B265</f>
        <v>64</v>
      </c>
      <c r="D271" s="3">
        <f>[5]D_角色属性!C265</f>
        <v>27213.760000000017</v>
      </c>
      <c r="E271" s="3">
        <f>[5]D_角色属性!D265</f>
        <v>1231.2000000000005</v>
      </c>
      <c r="F271" s="3">
        <f>[5]D_角色属性!E265</f>
        <v>547.20000000000039</v>
      </c>
      <c r="G271" s="3">
        <f>SUMPRODUCT(D271:F271,设定参考!$A$2:$C$2)</f>
        <v>2866.9504000000015</v>
      </c>
    </row>
    <row r="272" spans="1:7" x14ac:dyDescent="0.15">
      <c r="A272" t="str">
        <f t="shared" si="4"/>
        <v>365</v>
      </c>
      <c r="B272" s="3">
        <f>[5]D_角色属性!A266</f>
        <v>3</v>
      </c>
      <c r="C272" s="3">
        <f>[5]D_角色属性!B266</f>
        <v>65</v>
      </c>
      <c r="D272" s="3">
        <f>[5]D_角色属性!C266</f>
        <v>28285.30000000001</v>
      </c>
      <c r="E272" s="3">
        <f>[5]D_角色属性!D266</f>
        <v>1263.6000000000004</v>
      </c>
      <c r="F272" s="3">
        <f>[5]D_角色属性!E266</f>
        <v>561.60000000000025</v>
      </c>
      <c r="G272" s="3">
        <f>SUMPRODUCT(D272:F272,设定参考!$A$2:$C$2)</f>
        <v>2956.612000000001</v>
      </c>
    </row>
    <row r="273" spans="1:7" x14ac:dyDescent="0.15">
      <c r="A273" t="str">
        <f t="shared" si="4"/>
        <v>366</v>
      </c>
      <c r="B273" s="3">
        <f>[5]D_角色属性!A267</f>
        <v>3</v>
      </c>
      <c r="C273" s="3">
        <f>[5]D_角色属性!B267</f>
        <v>66</v>
      </c>
      <c r="D273" s="3">
        <f>[5]D_角色属性!C267</f>
        <v>29375.200000000019</v>
      </c>
      <c r="E273" s="3">
        <f>[5]D_角色属性!D267</f>
        <v>1296.0000000000009</v>
      </c>
      <c r="F273" s="3">
        <f>[5]D_角色属性!E267</f>
        <v>576.00000000000045</v>
      </c>
      <c r="G273" s="3">
        <f>SUMPRODUCT(D273:F273,设定参考!$A$2:$C$2)</f>
        <v>3047.0080000000021</v>
      </c>
    </row>
    <row r="274" spans="1:7" x14ac:dyDescent="0.15">
      <c r="A274" t="str">
        <f t="shared" si="4"/>
        <v>367</v>
      </c>
      <c r="B274" s="3">
        <f>[5]D_角色属性!A268</f>
        <v>3</v>
      </c>
      <c r="C274" s="3">
        <f>[5]D_角色属性!B268</f>
        <v>67</v>
      </c>
      <c r="D274" s="3">
        <f>[5]D_角色属性!C268</f>
        <v>30483.460000000021</v>
      </c>
      <c r="E274" s="3">
        <f>[5]D_角色属性!D268</f>
        <v>1328.400000000001</v>
      </c>
      <c r="F274" s="3">
        <f>[5]D_角色属性!E268</f>
        <v>590.40000000000043</v>
      </c>
      <c r="G274" s="3">
        <f>SUMPRODUCT(D274:F274,设定参考!$A$2:$C$2)</f>
        <v>3138.1384000000025</v>
      </c>
    </row>
    <row r="275" spans="1:7" x14ac:dyDescent="0.15">
      <c r="A275" t="str">
        <f t="shared" si="4"/>
        <v>368</v>
      </c>
      <c r="B275" s="3">
        <f>[5]D_角色属性!A269</f>
        <v>3</v>
      </c>
      <c r="C275" s="3">
        <f>[5]D_角色属性!B269</f>
        <v>68</v>
      </c>
      <c r="D275" s="3">
        <f>[5]D_角色属性!C269</f>
        <v>31610.08000000002</v>
      </c>
      <c r="E275" s="3">
        <f>[5]D_角色属性!D269</f>
        <v>1360.8000000000011</v>
      </c>
      <c r="F275" s="3">
        <f>[5]D_角色属性!E269</f>
        <v>604.80000000000041</v>
      </c>
      <c r="G275" s="3">
        <f>SUMPRODUCT(D275:F275,设定参考!$A$2:$C$2)</f>
        <v>3230.0032000000019</v>
      </c>
    </row>
    <row r="276" spans="1:7" x14ac:dyDescent="0.15">
      <c r="A276" t="str">
        <f t="shared" si="4"/>
        <v>369</v>
      </c>
      <c r="B276" s="3">
        <f>[5]D_角色属性!A270</f>
        <v>3</v>
      </c>
      <c r="C276" s="3">
        <f>[5]D_角色属性!B270</f>
        <v>69</v>
      </c>
      <c r="D276" s="3">
        <f>[5]D_角色属性!C270</f>
        <v>32755.060000000023</v>
      </c>
      <c r="E276" s="3">
        <f>[5]D_角色属性!D270</f>
        <v>1393.200000000001</v>
      </c>
      <c r="F276" s="3">
        <f>[5]D_角色属性!E270</f>
        <v>619.2000000000005</v>
      </c>
      <c r="G276" s="3">
        <f>SUMPRODUCT(D276:F276,设定参考!$A$2:$C$2)</f>
        <v>3322.6024000000025</v>
      </c>
    </row>
    <row r="277" spans="1:7" x14ac:dyDescent="0.15">
      <c r="A277" t="str">
        <f t="shared" si="4"/>
        <v>370</v>
      </c>
      <c r="B277" s="3">
        <f>[5]D_角色属性!A271</f>
        <v>3</v>
      </c>
      <c r="C277" s="3">
        <f>[5]D_角色属性!B271</f>
        <v>70</v>
      </c>
      <c r="D277" s="3">
        <f>[5]D_角色属性!C271</f>
        <v>34046.500000000022</v>
      </c>
      <c r="E277" s="3">
        <f>[5]D_角色属性!D271</f>
        <v>1431.0000000000011</v>
      </c>
      <c r="F277" s="3">
        <f>[5]D_角色属性!E271</f>
        <v>636.00000000000057</v>
      </c>
      <c r="G277" s="3">
        <f>SUMPRODUCT(D277:F277,设定参考!$A$2:$C$2)</f>
        <v>3428.8600000000024</v>
      </c>
    </row>
    <row r="278" spans="1:7" x14ac:dyDescent="0.15">
      <c r="A278" t="str">
        <f t="shared" si="4"/>
        <v>371</v>
      </c>
      <c r="B278" s="3">
        <f>[5]D_角色属性!A272</f>
        <v>3</v>
      </c>
      <c r="C278" s="3">
        <f>[5]D_角色属性!B272</f>
        <v>71</v>
      </c>
      <c r="D278" s="3">
        <f>[5]D_角色属性!C272</f>
        <v>35359.360000000022</v>
      </c>
      <c r="E278" s="3">
        <f>[5]D_角色属性!D272</f>
        <v>1468.8000000000009</v>
      </c>
      <c r="F278" s="3">
        <f>[5]D_角色属性!E272</f>
        <v>652.80000000000041</v>
      </c>
      <c r="G278" s="3">
        <f>SUMPRODUCT(D278:F278,设定参考!$A$2:$C$2)</f>
        <v>3535.9744000000019</v>
      </c>
    </row>
    <row r="279" spans="1:7" x14ac:dyDescent="0.15">
      <c r="A279" t="str">
        <f t="shared" si="4"/>
        <v>372</v>
      </c>
      <c r="B279" s="3">
        <f>[5]D_角色属性!A273</f>
        <v>3</v>
      </c>
      <c r="C279" s="3">
        <f>[5]D_角色属性!B273</f>
        <v>72</v>
      </c>
      <c r="D279" s="3">
        <f>[5]D_角色属性!C273</f>
        <v>36693.640000000021</v>
      </c>
      <c r="E279" s="3">
        <f>[5]D_角色属性!D273</f>
        <v>1506.600000000001</v>
      </c>
      <c r="F279" s="3">
        <f>[5]D_角色属性!E273</f>
        <v>669.60000000000036</v>
      </c>
      <c r="G279" s="3">
        <f>SUMPRODUCT(D279:F279,设定参考!$A$2:$C$2)</f>
        <v>3643.9456000000023</v>
      </c>
    </row>
    <row r="280" spans="1:7" x14ac:dyDescent="0.15">
      <c r="A280" t="str">
        <f t="shared" si="4"/>
        <v>373</v>
      </c>
      <c r="B280" s="3">
        <f>[5]D_角色属性!A274</f>
        <v>3</v>
      </c>
      <c r="C280" s="3">
        <f>[5]D_角色属性!B274</f>
        <v>73</v>
      </c>
      <c r="D280" s="3">
        <f>[5]D_角色属性!C274</f>
        <v>38049.340000000018</v>
      </c>
      <c r="E280" s="3">
        <f>[5]D_角色属性!D274</f>
        <v>1544.4000000000008</v>
      </c>
      <c r="F280" s="3">
        <f>[5]D_角色属性!E274</f>
        <v>686.40000000000043</v>
      </c>
      <c r="G280" s="3">
        <f>SUMPRODUCT(D280:F280,设定参考!$A$2:$C$2)</f>
        <v>3752.7736000000023</v>
      </c>
    </row>
    <row r="281" spans="1:7" x14ac:dyDescent="0.15">
      <c r="A281" t="str">
        <f t="shared" si="4"/>
        <v>374</v>
      </c>
      <c r="B281" s="3">
        <f>[5]D_角色属性!A275</f>
        <v>3</v>
      </c>
      <c r="C281" s="3">
        <f>[5]D_角色属性!B275</f>
        <v>74</v>
      </c>
      <c r="D281" s="3">
        <f>[5]D_角色属性!C275</f>
        <v>39426.460000000021</v>
      </c>
      <c r="E281" s="3">
        <f>[5]D_角色属性!D275</f>
        <v>1582.200000000001</v>
      </c>
      <c r="F281" s="3">
        <f>[5]D_角色属性!E275</f>
        <v>703.20000000000039</v>
      </c>
      <c r="G281" s="3">
        <f>SUMPRODUCT(D281:F281,设定参考!$A$2:$C$2)</f>
        <v>3862.4584000000018</v>
      </c>
    </row>
    <row r="282" spans="1:7" x14ac:dyDescent="0.15">
      <c r="A282" t="str">
        <f t="shared" si="4"/>
        <v>375</v>
      </c>
      <c r="B282" s="3">
        <f>[5]D_角色属性!A276</f>
        <v>3</v>
      </c>
      <c r="C282" s="3">
        <f>[5]D_角色属性!B276</f>
        <v>75</v>
      </c>
      <c r="D282" s="3">
        <f>[5]D_角色属性!C276</f>
        <v>40825.000000000029</v>
      </c>
      <c r="E282" s="3">
        <f>[5]D_角色属性!D276</f>
        <v>1620.0000000000011</v>
      </c>
      <c r="F282" s="3">
        <f>[5]D_角色属性!E276</f>
        <v>720.00000000000057</v>
      </c>
      <c r="G282" s="3">
        <f>SUMPRODUCT(D282:F282,设定参考!$A$2:$C$2)</f>
        <v>3973.0000000000027</v>
      </c>
    </row>
    <row r="283" spans="1:7" x14ac:dyDescent="0.15">
      <c r="A283" t="str">
        <f t="shared" si="4"/>
        <v>376</v>
      </c>
      <c r="B283" s="3">
        <f>[5]D_角色属性!A277</f>
        <v>3</v>
      </c>
      <c r="C283" s="3">
        <f>[5]D_角色属性!B277</f>
        <v>76</v>
      </c>
      <c r="D283" s="3">
        <f>[5]D_角色属性!C277</f>
        <v>42244.960000000021</v>
      </c>
      <c r="E283" s="3">
        <f>[5]D_角色属性!D277</f>
        <v>1657.8000000000009</v>
      </c>
      <c r="F283" s="3">
        <f>[5]D_角色属性!E277</f>
        <v>736.80000000000041</v>
      </c>
      <c r="G283" s="3">
        <f>SUMPRODUCT(D283:F283,设定参考!$A$2:$C$2)</f>
        <v>4084.3984000000019</v>
      </c>
    </row>
    <row r="284" spans="1:7" x14ac:dyDescent="0.15">
      <c r="A284" t="str">
        <f t="shared" si="4"/>
        <v>377</v>
      </c>
      <c r="B284" s="3">
        <f>[5]D_角色属性!A278</f>
        <v>3</v>
      </c>
      <c r="C284" s="3">
        <f>[5]D_角色属性!B278</f>
        <v>77</v>
      </c>
      <c r="D284" s="3">
        <f>[5]D_角色属性!C278</f>
        <v>43686.340000000018</v>
      </c>
      <c r="E284" s="3">
        <f>[5]D_角色属性!D278</f>
        <v>1695.6000000000008</v>
      </c>
      <c r="F284" s="3">
        <f>[5]D_角色属性!E278</f>
        <v>753.60000000000036</v>
      </c>
      <c r="G284" s="3">
        <f>SUMPRODUCT(D284:F284,设定参考!$A$2:$C$2)</f>
        <v>4196.6536000000015</v>
      </c>
    </row>
    <row r="285" spans="1:7" x14ac:dyDescent="0.15">
      <c r="A285" t="str">
        <f t="shared" si="4"/>
        <v>378</v>
      </c>
      <c r="B285" s="3">
        <f>[5]D_角色属性!A279</f>
        <v>3</v>
      </c>
      <c r="C285" s="3">
        <f>[5]D_角色属性!B279</f>
        <v>78</v>
      </c>
      <c r="D285" s="3">
        <f>[5]D_角色属性!C279</f>
        <v>45149.140000000014</v>
      </c>
      <c r="E285" s="3">
        <f>[5]D_角色属性!D279</f>
        <v>1733.4000000000005</v>
      </c>
      <c r="F285" s="3">
        <f>[5]D_角色属性!E279</f>
        <v>770.40000000000032</v>
      </c>
      <c r="G285" s="3">
        <f>SUMPRODUCT(D285:F285,设定参考!$A$2:$C$2)</f>
        <v>4309.7656000000015</v>
      </c>
    </row>
    <row r="286" spans="1:7" x14ac:dyDescent="0.15">
      <c r="A286" t="str">
        <f t="shared" si="4"/>
        <v>379</v>
      </c>
      <c r="B286" s="3">
        <f>[5]D_角色属性!A280</f>
        <v>3</v>
      </c>
      <c r="C286" s="3">
        <f>[5]D_角色属性!B280</f>
        <v>79</v>
      </c>
      <c r="D286" s="3">
        <f>[5]D_角色属性!C280</f>
        <v>46633.360000000022</v>
      </c>
      <c r="E286" s="3">
        <f>[5]D_角色属性!D280</f>
        <v>1771.2000000000007</v>
      </c>
      <c r="F286" s="3">
        <f>[5]D_角色属性!E280</f>
        <v>787.20000000000039</v>
      </c>
      <c r="G286" s="3">
        <f>SUMPRODUCT(D286:F286,设定参考!$A$2:$C$2)</f>
        <v>4423.7344000000021</v>
      </c>
    </row>
    <row r="287" spans="1:7" x14ac:dyDescent="0.15">
      <c r="A287" t="str">
        <f t="shared" si="4"/>
        <v>380</v>
      </c>
      <c r="B287" s="3">
        <f>[5]D_角色属性!A281</f>
        <v>3</v>
      </c>
      <c r="C287" s="3">
        <f>[5]D_角色属性!B281</f>
        <v>80</v>
      </c>
      <c r="D287" s="3">
        <f>[5]D_角色属性!C281</f>
        <v>48282.400000000001</v>
      </c>
      <c r="E287" s="3">
        <f>[5]D_角色属性!D281</f>
        <v>1814.4000000000003</v>
      </c>
      <c r="F287" s="3">
        <f>[5]D_角色属性!E281</f>
        <v>806.4000000000002</v>
      </c>
      <c r="G287" s="3">
        <f>SUMPRODUCT(D287:F287,设定参考!$A$2:$C$2)</f>
        <v>4552.0960000000005</v>
      </c>
    </row>
    <row r="288" spans="1:7" x14ac:dyDescent="0.15">
      <c r="A288" t="str">
        <f t="shared" si="4"/>
        <v>381</v>
      </c>
      <c r="B288" s="3">
        <f>[5]D_角色属性!A282</f>
        <v>3</v>
      </c>
      <c r="C288" s="3">
        <f>[5]D_角色属性!B282</f>
        <v>81</v>
      </c>
      <c r="D288" s="3">
        <f>[5]D_角色属性!C282</f>
        <v>49955.92000000002</v>
      </c>
      <c r="E288" s="3">
        <f>[5]D_角色属性!D282</f>
        <v>1857.6000000000006</v>
      </c>
      <c r="F288" s="3">
        <f>[5]D_角色属性!E282</f>
        <v>825.60000000000036</v>
      </c>
      <c r="G288" s="3">
        <f>SUMPRODUCT(D288:F288,设定参考!$A$2:$C$2)</f>
        <v>4681.4368000000013</v>
      </c>
    </row>
    <row r="289" spans="1:7" x14ac:dyDescent="0.15">
      <c r="A289" t="str">
        <f t="shared" si="4"/>
        <v>382</v>
      </c>
      <c r="B289" s="3">
        <f>[5]D_角色属性!A283</f>
        <v>3</v>
      </c>
      <c r="C289" s="3">
        <f>[5]D_角色属性!B283</f>
        <v>82</v>
      </c>
      <c r="D289" s="3">
        <f>[5]D_角色属性!C283</f>
        <v>51653.920000000013</v>
      </c>
      <c r="E289" s="3">
        <f>[5]D_角色属性!D283</f>
        <v>1900.8000000000004</v>
      </c>
      <c r="F289" s="3">
        <f>[5]D_角色属性!E283</f>
        <v>844.80000000000018</v>
      </c>
      <c r="G289" s="3">
        <f>SUMPRODUCT(D289:F289,设定参考!$A$2:$C$2)</f>
        <v>4811.756800000001</v>
      </c>
    </row>
    <row r="290" spans="1:7" x14ac:dyDescent="0.15">
      <c r="A290" t="str">
        <f t="shared" si="4"/>
        <v>383</v>
      </c>
      <c r="B290" s="3">
        <f>[5]D_角色属性!A284</f>
        <v>3</v>
      </c>
      <c r="C290" s="3">
        <f>[5]D_角色属性!B284</f>
        <v>83</v>
      </c>
      <c r="D290" s="3">
        <f>[5]D_角色属性!C284</f>
        <v>53376.400000000016</v>
      </c>
      <c r="E290" s="3">
        <f>[5]D_角色属性!D284</f>
        <v>1944.0000000000005</v>
      </c>
      <c r="F290" s="3">
        <f>[5]D_角色属性!E284</f>
        <v>864.00000000000023</v>
      </c>
      <c r="G290" s="3">
        <f>SUMPRODUCT(D290:F290,设定参考!$A$2:$C$2)</f>
        <v>4943.0560000000014</v>
      </c>
    </row>
    <row r="291" spans="1:7" x14ac:dyDescent="0.15">
      <c r="A291" t="str">
        <f t="shared" si="4"/>
        <v>384</v>
      </c>
      <c r="B291" s="3">
        <f>[5]D_角色属性!A285</f>
        <v>3</v>
      </c>
      <c r="C291" s="3">
        <f>[5]D_角色属性!B285</f>
        <v>84</v>
      </c>
      <c r="D291" s="3">
        <f>[5]D_角色属性!C285</f>
        <v>55123.360000000022</v>
      </c>
      <c r="E291" s="3">
        <f>[5]D_角色属性!D285</f>
        <v>1987.2000000000005</v>
      </c>
      <c r="F291" s="3">
        <f>[5]D_角色属性!E285</f>
        <v>883.20000000000027</v>
      </c>
      <c r="G291" s="3">
        <f>SUMPRODUCT(D291:F291,设定参考!$A$2:$C$2)</f>
        <v>5075.3344000000016</v>
      </c>
    </row>
    <row r="292" spans="1:7" x14ac:dyDescent="0.15">
      <c r="A292" t="str">
        <f t="shared" si="4"/>
        <v>385</v>
      </c>
      <c r="B292" s="3">
        <f>[5]D_角色属性!A286</f>
        <v>3</v>
      </c>
      <c r="C292" s="3">
        <f>[5]D_角色属性!B286</f>
        <v>85</v>
      </c>
      <c r="D292" s="3">
        <f>[5]D_角色属性!C286</f>
        <v>56894.799999999996</v>
      </c>
      <c r="E292" s="3">
        <f>[5]D_角色属性!D286</f>
        <v>2030.4000000000003</v>
      </c>
      <c r="F292" s="3">
        <f>[5]D_角色属性!E286</f>
        <v>902.4</v>
      </c>
      <c r="G292" s="3">
        <f>SUMPRODUCT(D292:F292,设定参考!$A$2:$C$2)</f>
        <v>5208.5919999999996</v>
      </c>
    </row>
    <row r="293" spans="1:7" x14ac:dyDescent="0.15">
      <c r="A293" t="str">
        <f t="shared" si="4"/>
        <v>386</v>
      </c>
      <c r="B293" s="3">
        <f>[5]D_角色属性!A287</f>
        <v>3</v>
      </c>
      <c r="C293" s="3">
        <f>[5]D_角色属性!B287</f>
        <v>86</v>
      </c>
      <c r="D293" s="3">
        <f>[5]D_角色属性!C287</f>
        <v>58690.720000000001</v>
      </c>
      <c r="E293" s="3">
        <f>[5]D_角色属性!D287</f>
        <v>2073.6000000000004</v>
      </c>
      <c r="F293" s="3">
        <f>[5]D_角色属性!E287</f>
        <v>921.60000000000014</v>
      </c>
      <c r="G293" s="3">
        <f>SUMPRODUCT(D293:F293,设定参考!$A$2:$C$2)</f>
        <v>5342.8288000000011</v>
      </c>
    </row>
    <row r="294" spans="1:7" x14ac:dyDescent="0.15">
      <c r="A294" t="str">
        <f t="shared" si="4"/>
        <v>387</v>
      </c>
      <c r="B294" s="3">
        <f>[5]D_角色属性!A288</f>
        <v>3</v>
      </c>
      <c r="C294" s="3">
        <f>[5]D_角色属性!B288</f>
        <v>87</v>
      </c>
      <c r="D294" s="3">
        <f>[5]D_角色属性!C288</f>
        <v>60511.119999999981</v>
      </c>
      <c r="E294" s="3">
        <f>[5]D_角色属性!D288</f>
        <v>2116.7999999999997</v>
      </c>
      <c r="F294" s="3">
        <f>[5]D_角色属性!E288</f>
        <v>940.79999999999984</v>
      </c>
      <c r="G294" s="3">
        <f>SUMPRODUCT(D294:F294,设定参考!$A$2:$C$2)</f>
        <v>5478.0447999999988</v>
      </c>
    </row>
    <row r="295" spans="1:7" x14ac:dyDescent="0.15">
      <c r="A295" t="str">
        <f t="shared" si="4"/>
        <v>388</v>
      </c>
      <c r="B295" s="3">
        <f>[5]D_角色属性!A289</f>
        <v>3</v>
      </c>
      <c r="C295" s="3">
        <f>[5]D_角色属性!B289</f>
        <v>88</v>
      </c>
      <c r="D295" s="3">
        <f>[5]D_角色属性!C289</f>
        <v>62355.999999999993</v>
      </c>
      <c r="E295" s="3">
        <f>[5]D_角色属性!D289</f>
        <v>2159.9999999999995</v>
      </c>
      <c r="F295" s="3">
        <f>[5]D_角色属性!E289</f>
        <v>959.99999999999977</v>
      </c>
      <c r="G295" s="3">
        <f>SUMPRODUCT(D295:F295,设定参考!$A$2:$C$2)</f>
        <v>5614.24</v>
      </c>
    </row>
    <row r="296" spans="1:7" x14ac:dyDescent="0.15">
      <c r="A296" t="str">
        <f t="shared" si="4"/>
        <v>389</v>
      </c>
      <c r="B296" s="3">
        <f>[5]D_角色属性!A290</f>
        <v>3</v>
      </c>
      <c r="C296" s="3">
        <f>[5]D_角色属性!B290</f>
        <v>89</v>
      </c>
      <c r="D296" s="3">
        <f>[5]D_角色属性!C290</f>
        <v>64225.359999999986</v>
      </c>
      <c r="E296" s="3">
        <f>[5]D_角色属性!D290</f>
        <v>2203.1999999999998</v>
      </c>
      <c r="F296" s="3">
        <f>[5]D_角色属性!E290</f>
        <v>979.19999999999982</v>
      </c>
      <c r="G296" s="3">
        <f>SUMPRODUCT(D296:F296,设定参考!$A$2:$C$2)</f>
        <v>5751.4143999999987</v>
      </c>
    </row>
    <row r="297" spans="1:7" x14ac:dyDescent="0.15">
      <c r="A297" t="str">
        <f t="shared" si="4"/>
        <v>390</v>
      </c>
      <c r="B297" s="3">
        <f>[5]D_角色属性!A291</f>
        <v>3</v>
      </c>
      <c r="C297" s="3">
        <f>[5]D_角色属性!B291</f>
        <v>90</v>
      </c>
      <c r="D297" s="3">
        <f>[5]D_角色属性!C291</f>
        <v>66119.199999999983</v>
      </c>
      <c r="E297" s="3">
        <f>[5]D_角色属性!D291</f>
        <v>2246.3999999999992</v>
      </c>
      <c r="F297" s="3">
        <f>[5]D_角色属性!E291</f>
        <v>998.39999999999964</v>
      </c>
      <c r="G297" s="3">
        <f>SUMPRODUCT(D297:F297,设定参考!$A$2:$C$2)</f>
        <v>5889.5679999999984</v>
      </c>
    </row>
    <row r="298" spans="1:7" x14ac:dyDescent="0.15">
      <c r="A298" t="str">
        <f t="shared" si="4"/>
        <v>391</v>
      </c>
      <c r="B298" s="3">
        <f>[5]D_角色属性!A292</f>
        <v>3</v>
      </c>
      <c r="C298" s="3">
        <f>[5]D_角色属性!B292</f>
        <v>91</v>
      </c>
      <c r="D298" s="3">
        <f>[5]D_角色属性!C292</f>
        <v>68037.519999999975</v>
      </c>
      <c r="E298" s="3">
        <f>[5]D_角色属性!D292</f>
        <v>2289.599999999999</v>
      </c>
      <c r="F298" s="3">
        <f>[5]D_角色属性!E292</f>
        <v>1017.5999999999996</v>
      </c>
      <c r="G298" s="3">
        <f>SUMPRODUCT(D298:F298,设定参考!$A$2:$C$2)</f>
        <v>6028.7007999999978</v>
      </c>
    </row>
    <row r="299" spans="1:7" x14ac:dyDescent="0.15">
      <c r="A299" t="str">
        <f t="shared" si="4"/>
        <v>392</v>
      </c>
      <c r="B299" s="3">
        <f>[5]D_角色属性!A293</f>
        <v>3</v>
      </c>
      <c r="C299" s="3">
        <f>[5]D_角色属性!B293</f>
        <v>92</v>
      </c>
      <c r="D299" s="3">
        <f>[5]D_角色属性!C293</f>
        <v>69980.319999999978</v>
      </c>
      <c r="E299" s="3">
        <f>[5]D_角色属性!D293</f>
        <v>2332.7999999999988</v>
      </c>
      <c r="F299" s="3">
        <f>[5]D_角色属性!E293</f>
        <v>1036.7999999999997</v>
      </c>
      <c r="G299" s="3">
        <f>SUMPRODUCT(D299:F299,设定参考!$A$2:$C$2)</f>
        <v>6168.8127999999979</v>
      </c>
    </row>
    <row r="300" spans="1:7" x14ac:dyDescent="0.15">
      <c r="A300" t="str">
        <f t="shared" si="4"/>
        <v>393</v>
      </c>
      <c r="B300" s="3">
        <f>[5]D_角色属性!A294</f>
        <v>3</v>
      </c>
      <c r="C300" s="3">
        <f>[5]D_角色属性!B294</f>
        <v>93</v>
      </c>
      <c r="D300" s="3">
        <f>[5]D_角色属性!C294</f>
        <v>71947.599999999962</v>
      </c>
      <c r="E300" s="3">
        <f>[5]D_角色属性!D294</f>
        <v>2375.9999999999991</v>
      </c>
      <c r="F300" s="3">
        <f>[5]D_角色属性!E294</f>
        <v>1055.9999999999995</v>
      </c>
      <c r="G300" s="3">
        <f>SUMPRODUCT(D300:F300,设定参考!$A$2:$C$2)</f>
        <v>6309.9039999999968</v>
      </c>
    </row>
    <row r="301" spans="1:7" x14ac:dyDescent="0.15">
      <c r="A301" t="str">
        <f t="shared" si="4"/>
        <v>394</v>
      </c>
      <c r="B301" s="3">
        <f>[5]D_角色属性!A295</f>
        <v>3</v>
      </c>
      <c r="C301" s="3">
        <f>[5]D_角色属性!B295</f>
        <v>94</v>
      </c>
      <c r="D301" s="3">
        <f>[5]D_角色属性!C295</f>
        <v>73939.359999999957</v>
      </c>
      <c r="E301" s="3">
        <f>[5]D_角色属性!D295</f>
        <v>2419.1999999999989</v>
      </c>
      <c r="F301" s="3">
        <f>[5]D_角色属性!E295</f>
        <v>1075.1999999999996</v>
      </c>
      <c r="G301" s="3">
        <f>SUMPRODUCT(D301:F301,设定参考!$A$2:$C$2)</f>
        <v>6451.9743999999964</v>
      </c>
    </row>
    <row r="302" spans="1:7" x14ac:dyDescent="0.15">
      <c r="A302" t="str">
        <f t="shared" si="4"/>
        <v>395</v>
      </c>
      <c r="B302" s="3">
        <f>[5]D_角色属性!A296</f>
        <v>3</v>
      </c>
      <c r="C302" s="3">
        <f>[5]D_角色属性!B296</f>
        <v>95</v>
      </c>
      <c r="D302" s="3">
        <f>[5]D_角色属性!C296</f>
        <v>75955.599999999962</v>
      </c>
      <c r="E302" s="3">
        <f>[5]D_角色属性!D296</f>
        <v>2462.3999999999987</v>
      </c>
      <c r="F302" s="3">
        <f>[5]D_角色属性!E296</f>
        <v>1094.3999999999994</v>
      </c>
      <c r="G302" s="3">
        <f>SUMPRODUCT(D302:F302,设定参考!$A$2:$C$2)</f>
        <v>6595.0239999999967</v>
      </c>
    </row>
    <row r="303" spans="1:7" x14ac:dyDescent="0.15">
      <c r="A303" t="str">
        <f t="shared" si="4"/>
        <v>396</v>
      </c>
      <c r="B303" s="3">
        <f>[5]D_角色属性!A297</f>
        <v>3</v>
      </c>
      <c r="C303" s="3">
        <f>[5]D_角色属性!B297</f>
        <v>96</v>
      </c>
      <c r="D303" s="3">
        <f>[5]D_角色属性!C297</f>
        <v>77996.319999999949</v>
      </c>
      <c r="E303" s="3">
        <f>[5]D_角色属性!D297</f>
        <v>2505.5999999999985</v>
      </c>
      <c r="F303" s="3">
        <f>[5]D_角色属性!E297</f>
        <v>1113.5999999999992</v>
      </c>
      <c r="G303" s="3">
        <f>SUMPRODUCT(D303:F303,设定参考!$A$2:$C$2)</f>
        <v>6739.0527999999958</v>
      </c>
    </row>
    <row r="304" spans="1:7" x14ac:dyDescent="0.15">
      <c r="A304" t="str">
        <f t="shared" si="4"/>
        <v>397</v>
      </c>
      <c r="B304" s="3">
        <f>[5]D_角色属性!A298</f>
        <v>3</v>
      </c>
      <c r="C304" s="3">
        <f>[5]D_角色属性!B298</f>
        <v>97</v>
      </c>
      <c r="D304" s="3">
        <f>[5]D_角色属性!C298</f>
        <v>80061.519999999946</v>
      </c>
      <c r="E304" s="3">
        <f>[5]D_角色属性!D298</f>
        <v>2548.7999999999984</v>
      </c>
      <c r="F304" s="3">
        <f>[5]D_角色属性!E298</f>
        <v>1132.7999999999993</v>
      </c>
      <c r="G304" s="3">
        <f>SUMPRODUCT(D304:F304,设定参考!$A$2:$C$2)</f>
        <v>6884.0607999999957</v>
      </c>
    </row>
    <row r="305" spans="1:7" x14ac:dyDescent="0.15">
      <c r="A305" t="str">
        <f t="shared" si="4"/>
        <v>398</v>
      </c>
      <c r="B305" s="3">
        <f>[5]D_角色属性!A299</f>
        <v>3</v>
      </c>
      <c r="C305" s="3">
        <f>[5]D_角色属性!B299</f>
        <v>98</v>
      </c>
      <c r="D305" s="3">
        <f>[5]D_角色属性!C299</f>
        <v>82151.199999999939</v>
      </c>
      <c r="E305" s="3">
        <f>[5]D_角色属性!D299</f>
        <v>2591.9999999999977</v>
      </c>
      <c r="F305" s="3">
        <f>[5]D_角色属性!E299</f>
        <v>1151.9999999999991</v>
      </c>
      <c r="G305" s="3">
        <f>SUMPRODUCT(D305:F305,设定参考!$A$2:$C$2)</f>
        <v>7030.0479999999943</v>
      </c>
    </row>
  </sheetData>
  <phoneticPr fontId="1" type="noConversion"/>
  <dataValidations disablePrompts="1" count="2">
    <dataValidation type="whole" operator="greaterThan" allowBlank="1" showInputMessage="1" showErrorMessage="1" sqref="C2">
      <formula1>0</formula1>
    </dataValidation>
    <dataValidation type="list" allowBlank="1" showInputMessage="1" showErrorMessage="1" sqref="B2">
      <formula1>$J$4:$J$6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350"/>
  <sheetViews>
    <sheetView workbookViewId="0">
      <selection activeCell="F14" sqref="F14"/>
    </sheetView>
  </sheetViews>
  <sheetFormatPr defaultRowHeight="13.5" x14ac:dyDescent="0.15"/>
  <cols>
    <col min="2" max="2" width="10.5" bestFit="1" customWidth="1"/>
  </cols>
  <sheetData>
    <row r="1" spans="1:17" x14ac:dyDescent="0.15">
      <c r="A1" s="4" t="s">
        <v>125</v>
      </c>
      <c r="B1" s="18">
        <f>主角设定!C2</f>
        <v>50</v>
      </c>
    </row>
    <row r="2" spans="1:17" x14ac:dyDescent="0.15">
      <c r="A2" s="36"/>
      <c r="B2" s="36" t="s">
        <v>92</v>
      </c>
      <c r="C2" s="36" t="s">
        <v>80</v>
      </c>
      <c r="D2" s="36" t="s">
        <v>93</v>
      </c>
      <c r="E2" s="36" t="s">
        <v>94</v>
      </c>
      <c r="F2" s="36" t="s">
        <v>95</v>
      </c>
      <c r="G2" s="36" t="str">
        <f>设定参考!A1</f>
        <v>生命</v>
      </c>
      <c r="H2" s="36" t="str">
        <f>设定参考!B1</f>
        <v>攻击</v>
      </c>
      <c r="I2" s="36" t="str">
        <f>设定参考!C1</f>
        <v>防御</v>
      </c>
      <c r="J2" s="36" t="str">
        <f>设定参考!D1</f>
        <v>闪避值</v>
      </c>
      <c r="K2" s="36" t="str">
        <f>设定参考!E1</f>
        <v>命中值</v>
      </c>
      <c r="L2" s="36" t="str">
        <f>设定参考!F1</f>
        <v>暴击值</v>
      </c>
      <c r="M2" s="36" t="str">
        <f>设定参考!G1</f>
        <v>暴击倍数</v>
      </c>
      <c r="N2" s="36" t="str">
        <f>设定参考!H1</f>
        <v>韧性值</v>
      </c>
      <c r="O2" s="36" t="str">
        <f>设定参考!I1</f>
        <v>伤害减免</v>
      </c>
      <c r="P2" s="36" t="str">
        <f>设定参考!J1</f>
        <v>伤害加深</v>
      </c>
      <c r="Q2" s="29" t="s">
        <v>96</v>
      </c>
    </row>
    <row r="3" spans="1:17" x14ac:dyDescent="0.15">
      <c r="A3" s="14" t="s">
        <v>97</v>
      </c>
      <c r="B3" s="15" t="s">
        <v>433</v>
      </c>
      <c r="C3" s="14" t="str">
        <f t="shared" ref="C3:C8" si="0">VLOOKUP(B3,A65:B200,2,0)</f>
        <v>30217</v>
      </c>
      <c r="D3" s="14">
        <f>VLOOKUP(B3,$A$64:$D$200,4,0)</f>
        <v>60</v>
      </c>
      <c r="E3" s="15">
        <v>60</v>
      </c>
      <c r="F3" s="15">
        <v>1</v>
      </c>
      <c r="G3" s="27">
        <f>IF(OR($B$1&lt;$D3,$D3&lt;$E3,$D3&lt;$F3),0,E19+E29+E39+E49)</f>
        <v>0</v>
      </c>
      <c r="H3" s="27">
        <f t="shared" ref="H3:P3" si="1">IF(OR($B$1&lt;$D3,$D3&lt;$E3,$D3&lt;$F3),0,F19+F29+F39+F49)</f>
        <v>0</v>
      </c>
      <c r="I3" s="27">
        <f t="shared" si="1"/>
        <v>0</v>
      </c>
      <c r="J3" s="27">
        <f t="shared" si="1"/>
        <v>0</v>
      </c>
      <c r="K3" s="27">
        <f t="shared" si="1"/>
        <v>0</v>
      </c>
      <c r="L3" s="27">
        <f t="shared" si="1"/>
        <v>0</v>
      </c>
      <c r="M3" s="27">
        <f t="shared" si="1"/>
        <v>0</v>
      </c>
      <c r="N3" s="27">
        <f t="shared" si="1"/>
        <v>0</v>
      </c>
      <c r="O3" s="27">
        <f t="shared" si="1"/>
        <v>0</v>
      </c>
      <c r="P3" s="27">
        <f t="shared" si="1"/>
        <v>0</v>
      </c>
      <c r="Q3" s="28">
        <f>SUMPRODUCT(G3:P3,设定参考!A$2:J$2)</f>
        <v>0</v>
      </c>
    </row>
    <row r="4" spans="1:17" x14ac:dyDescent="0.15">
      <c r="A4" s="14" t="s">
        <v>98</v>
      </c>
      <c r="B4" s="15" t="s">
        <v>435</v>
      </c>
      <c r="C4" s="14" t="str">
        <f t="shared" si="0"/>
        <v>51104</v>
      </c>
      <c r="D4" s="14">
        <f t="shared" ref="D4:D7" si="2">VLOOKUP(B4,$A$64:$D$200,4,0)</f>
        <v>15</v>
      </c>
      <c r="E4" s="15">
        <v>1</v>
      </c>
      <c r="F4" s="15">
        <v>10</v>
      </c>
      <c r="G4" s="27">
        <f t="shared" ref="G4:G8" si="3">IF(OR($B$1&lt;$D4,$D4&lt;$E4,$D4&lt;$F4),0,E20+E30+E40+E50)</f>
        <v>2712.0050365769703</v>
      </c>
      <c r="H4" s="27">
        <f t="shared" ref="H4:H8" si="4">IF(OR($B$1&lt;$D4,$D4&lt;$E4,$D4&lt;$F4),0,F20+F30+F40+F50)</f>
        <v>106</v>
      </c>
      <c r="I4" s="27">
        <f t="shared" ref="I4:I8" si="5">IF(OR($B$1&lt;$D4,$D4&lt;$E4,$D4&lt;$F4),0,G20+G30+G40+G50)</f>
        <v>16.7767536915078</v>
      </c>
      <c r="J4" s="27">
        <f t="shared" ref="J4:J8" si="6">IF(OR($B$1&lt;$D4,$D4&lt;$E4,$D4&lt;$F4),0,H20+H30+H40+H50)</f>
        <v>3.9375</v>
      </c>
      <c r="K4" s="27">
        <f t="shared" ref="K4:K8" si="7">IF(OR($B$1&lt;$D4,$D4&lt;$E4,$D4&lt;$F4),0,I20+I30+I40+I50)</f>
        <v>0</v>
      </c>
      <c r="L4" s="27">
        <f t="shared" ref="L4:L8" si="8">IF(OR($B$1&lt;$D4,$D4&lt;$E4,$D4&lt;$F4),0,J20+J30+J40+J50)</f>
        <v>0</v>
      </c>
      <c r="M4" s="27">
        <f t="shared" ref="M4:M8" si="9">IF(OR($B$1&lt;$D4,$D4&lt;$E4,$D4&lt;$F4),0,K20+K30+K40+K50)</f>
        <v>0</v>
      </c>
      <c r="N4" s="27">
        <f t="shared" ref="N4:N8" si="10">IF(OR($B$1&lt;$D4,$D4&lt;$E4,$D4&lt;$F4),0,L20+L30+L40+L50)</f>
        <v>0.92592592592592582</v>
      </c>
      <c r="O4" s="27">
        <f t="shared" ref="O4:O8" si="11">IF(OR($B$1&lt;$D4,$D4&lt;$E4,$D4&lt;$F4),0,M20+M30+M40+M50)</f>
        <v>0</v>
      </c>
      <c r="P4" s="27">
        <f t="shared" ref="P4:P8" si="12">IF(OR($B$1&lt;$D4,$D4&lt;$E4,$D4&lt;$F4),0,N20+N30+N40+N50)</f>
        <v>0</v>
      </c>
      <c r="Q4" s="28">
        <f>SUMPRODUCT(G4:P4,设定参考!A$2:J$2)</f>
        <v>232.76237182125325</v>
      </c>
    </row>
    <row r="5" spans="1:17" x14ac:dyDescent="0.15">
      <c r="A5" s="14" t="s">
        <v>99</v>
      </c>
      <c r="B5" s="15" t="s">
        <v>437</v>
      </c>
      <c r="C5" s="14" t="str">
        <f t="shared" si="0"/>
        <v>52205</v>
      </c>
      <c r="D5" s="14">
        <f t="shared" si="2"/>
        <v>15</v>
      </c>
      <c r="E5" s="15">
        <v>15</v>
      </c>
      <c r="F5" s="15">
        <v>2</v>
      </c>
      <c r="G5" s="27">
        <f t="shared" si="3"/>
        <v>385.91956418421415</v>
      </c>
      <c r="H5" s="27">
        <f t="shared" si="4"/>
        <v>0</v>
      </c>
      <c r="I5" s="27">
        <f t="shared" si="5"/>
        <v>20.664125448873484</v>
      </c>
      <c r="J5" s="27">
        <f t="shared" si="6"/>
        <v>53.020833333333329</v>
      </c>
      <c r="K5" s="27">
        <f t="shared" si="7"/>
        <v>45</v>
      </c>
      <c r="L5" s="27">
        <f t="shared" si="8"/>
        <v>0</v>
      </c>
      <c r="M5" s="27">
        <f t="shared" si="9"/>
        <v>0</v>
      </c>
      <c r="N5" s="27">
        <f t="shared" si="10"/>
        <v>2.6748971193415643</v>
      </c>
      <c r="O5" s="27">
        <f t="shared" si="11"/>
        <v>0</v>
      </c>
      <c r="P5" s="27">
        <f t="shared" si="12"/>
        <v>0</v>
      </c>
      <c r="Q5" s="28">
        <f>SUMPRODUCT(G5:P5,设定参考!A$2:J$2)</f>
        <v>69.90947283105686</v>
      </c>
    </row>
    <row r="6" spans="1:17" x14ac:dyDescent="0.15">
      <c r="A6" s="14" t="s">
        <v>100</v>
      </c>
      <c r="B6" s="15" t="s">
        <v>439</v>
      </c>
      <c r="C6" s="14" t="str">
        <f t="shared" si="0"/>
        <v>55306</v>
      </c>
      <c r="D6" s="14">
        <f t="shared" si="2"/>
        <v>15</v>
      </c>
      <c r="E6" s="15">
        <v>25</v>
      </c>
      <c r="F6" s="15">
        <v>5</v>
      </c>
      <c r="G6" s="27">
        <f t="shared" si="3"/>
        <v>0</v>
      </c>
      <c r="H6" s="27">
        <f t="shared" si="4"/>
        <v>0</v>
      </c>
      <c r="I6" s="27">
        <f t="shared" si="5"/>
        <v>0</v>
      </c>
      <c r="J6" s="27">
        <f t="shared" si="6"/>
        <v>0</v>
      </c>
      <c r="K6" s="27">
        <f t="shared" si="7"/>
        <v>0</v>
      </c>
      <c r="L6" s="27">
        <f t="shared" si="8"/>
        <v>0</v>
      </c>
      <c r="M6" s="27">
        <f t="shared" si="9"/>
        <v>0</v>
      </c>
      <c r="N6" s="27">
        <f t="shared" si="10"/>
        <v>0</v>
      </c>
      <c r="O6" s="27">
        <f t="shared" si="11"/>
        <v>0</v>
      </c>
      <c r="P6" s="27">
        <f t="shared" si="12"/>
        <v>0</v>
      </c>
      <c r="Q6" s="28">
        <f>SUMPRODUCT(G6:P6,设定参考!A$2:J$2)</f>
        <v>0</v>
      </c>
    </row>
    <row r="7" spans="1:17" x14ac:dyDescent="0.15">
      <c r="A7" s="14" t="s">
        <v>101</v>
      </c>
      <c r="B7" s="15" t="s">
        <v>30</v>
      </c>
      <c r="C7" s="14">
        <f t="shared" si="0"/>
        <v>0</v>
      </c>
      <c r="D7" s="14">
        <f t="shared" si="2"/>
        <v>0</v>
      </c>
      <c r="E7" s="15">
        <v>0</v>
      </c>
      <c r="F7" s="15">
        <v>0</v>
      </c>
      <c r="G7" s="27">
        <f t="shared" si="3"/>
        <v>0</v>
      </c>
      <c r="H7" s="27">
        <f t="shared" si="4"/>
        <v>0</v>
      </c>
      <c r="I7" s="27">
        <f t="shared" si="5"/>
        <v>0</v>
      </c>
      <c r="J7" s="27">
        <f t="shared" si="6"/>
        <v>0</v>
      </c>
      <c r="K7" s="27">
        <f t="shared" si="7"/>
        <v>0</v>
      </c>
      <c r="L7" s="27">
        <f t="shared" si="8"/>
        <v>0</v>
      </c>
      <c r="M7" s="27">
        <f t="shared" si="9"/>
        <v>0</v>
      </c>
      <c r="N7" s="27">
        <f t="shared" si="10"/>
        <v>0</v>
      </c>
      <c r="O7" s="27">
        <f t="shared" si="11"/>
        <v>0</v>
      </c>
      <c r="P7" s="27">
        <f t="shared" si="12"/>
        <v>0</v>
      </c>
      <c r="Q7" s="28">
        <f>SUMPRODUCT(G7:P7,设定参考!A$2:J$2)</f>
        <v>0</v>
      </c>
    </row>
    <row r="8" spans="1:17" x14ac:dyDescent="0.15">
      <c r="A8" s="14" t="s">
        <v>102</v>
      </c>
      <c r="B8" s="15" t="s">
        <v>441</v>
      </c>
      <c r="C8" s="14" t="str">
        <f t="shared" si="0"/>
        <v>53112</v>
      </c>
      <c r="D8" s="14">
        <f>VLOOKUP(B8,$A$64:$D$200,4,0)</f>
        <v>45</v>
      </c>
      <c r="E8" s="15">
        <v>20</v>
      </c>
      <c r="F8" s="15">
        <v>10</v>
      </c>
      <c r="G8" s="27">
        <f t="shared" si="3"/>
        <v>370.40000000000009</v>
      </c>
      <c r="H8" s="27">
        <f t="shared" si="4"/>
        <v>304.50803268449198</v>
      </c>
      <c r="I8" s="27">
        <f t="shared" si="5"/>
        <v>180</v>
      </c>
      <c r="J8" s="27">
        <f t="shared" si="6"/>
        <v>3.75</v>
      </c>
      <c r="K8" s="27">
        <f t="shared" si="7"/>
        <v>193.75</v>
      </c>
      <c r="L8" s="27">
        <f t="shared" si="8"/>
        <v>564.44444444444446</v>
      </c>
      <c r="M8" s="27">
        <f t="shared" si="9"/>
        <v>0</v>
      </c>
      <c r="N8" s="27">
        <f t="shared" si="10"/>
        <v>0</v>
      </c>
      <c r="O8" s="27">
        <f t="shared" si="11"/>
        <v>0</v>
      </c>
      <c r="P8" s="27">
        <f t="shared" si="12"/>
        <v>0</v>
      </c>
      <c r="Q8" s="28">
        <f>SUMPRODUCT(G8:P8,设定参考!A$2:J$2)</f>
        <v>668.07403268449195</v>
      </c>
    </row>
    <row r="9" spans="1:17" x14ac:dyDescent="0.15">
      <c r="F9" s="26" t="s">
        <v>103</v>
      </c>
      <c r="G9" s="27">
        <f t="shared" ref="G9:P9" si="13">SUM(G3:G8)</f>
        <v>3468.3246007611847</v>
      </c>
      <c r="H9" s="27">
        <f t="shared" si="13"/>
        <v>410.50803268449198</v>
      </c>
      <c r="I9" s="27">
        <f t="shared" si="13"/>
        <v>217.4408791403813</v>
      </c>
      <c r="J9" s="27">
        <f t="shared" si="13"/>
        <v>60.708333333333329</v>
      </c>
      <c r="K9" s="27">
        <f t="shared" si="13"/>
        <v>238.75</v>
      </c>
      <c r="L9" s="27">
        <f t="shared" si="13"/>
        <v>564.44444444444446</v>
      </c>
      <c r="M9" s="27">
        <f t="shared" si="13"/>
        <v>0</v>
      </c>
      <c r="N9" s="27">
        <f t="shared" si="13"/>
        <v>3.6008230452674903</v>
      </c>
      <c r="O9" s="27">
        <f t="shared" si="13"/>
        <v>0</v>
      </c>
      <c r="P9" s="27">
        <f t="shared" si="13"/>
        <v>0</v>
      </c>
      <c r="Q9" s="28">
        <f>SUMPRODUCT(G9:P9,设定参考!A$2:J$2)</f>
        <v>970.74587733680232</v>
      </c>
    </row>
    <row r="17" spans="1:15" x14ac:dyDescent="0.15">
      <c r="A17" t="s">
        <v>104</v>
      </c>
    </row>
    <row r="18" spans="1:15" x14ac:dyDescent="0.15">
      <c r="A18" s="3"/>
      <c r="B18" s="3" t="s">
        <v>92</v>
      </c>
      <c r="C18" s="3" t="s">
        <v>80</v>
      </c>
      <c r="D18" s="3" t="s">
        <v>93</v>
      </c>
      <c r="E18" s="3" t="str">
        <f>设定参考!A1</f>
        <v>生命</v>
      </c>
      <c r="F18" s="3" t="str">
        <f>设定参考!B1</f>
        <v>攻击</v>
      </c>
      <c r="G18" s="3" t="str">
        <f>设定参考!C1</f>
        <v>防御</v>
      </c>
      <c r="H18" s="3" t="str">
        <f>设定参考!D1</f>
        <v>闪避值</v>
      </c>
      <c r="I18" s="3" t="str">
        <f>设定参考!E1</f>
        <v>命中值</v>
      </c>
      <c r="J18" s="3" t="str">
        <f>设定参考!F1</f>
        <v>暴击值</v>
      </c>
      <c r="K18" s="3" t="str">
        <f>设定参考!G1</f>
        <v>暴击倍数</v>
      </c>
      <c r="L18" s="3" t="str">
        <f>设定参考!H1</f>
        <v>韧性值</v>
      </c>
      <c r="M18" s="3" t="str">
        <f>设定参考!I1</f>
        <v>伤害减免</v>
      </c>
      <c r="N18" s="3" t="str">
        <f>设定参考!J1</f>
        <v>伤害加深</v>
      </c>
      <c r="O18" s="29" t="s">
        <v>96</v>
      </c>
    </row>
    <row r="19" spans="1:15" x14ac:dyDescent="0.15">
      <c r="A19" s="3" t="s">
        <v>97</v>
      </c>
      <c r="B19" s="3" t="str">
        <f t="shared" ref="B19:D24" si="14">B3</f>
        <v>白虎之枪5</v>
      </c>
      <c r="C19" s="3" t="str">
        <f t="shared" si="14"/>
        <v>30217</v>
      </c>
      <c r="D19" s="3">
        <f t="shared" si="14"/>
        <v>60</v>
      </c>
      <c r="E19" s="3">
        <f>SUMIF($A$207:$A$302,VLOOKUP($C19,[6]D_装备基础数据!$A$2:$K$132,11,0),E$207:E$302)</f>
        <v>0</v>
      </c>
      <c r="F19" s="3">
        <f>SUMIF($A$207:$A$302,VLOOKUP($C19,[6]D_装备基础数据!$A$2:$K$132,11,0),F$207:F$302)</f>
        <v>349.41851037433167</v>
      </c>
      <c r="G19" s="3">
        <f>SUMIF($A$207:$A$302,VLOOKUP($C19,[6]D_装备基础数据!$A$2:$K$132,11,0),G$207:G$302)</f>
        <v>0</v>
      </c>
      <c r="H19" s="3">
        <f>SUMIF($A$207:$A$302,VLOOKUP($C19,[6]D_装备基础数据!$A$2:$K$132,11,0),H$207:H$302)</f>
        <v>0</v>
      </c>
      <c r="I19" s="3">
        <f>SUMIF($A$207:$A$302,VLOOKUP($C19,[6]D_装备基础数据!$A$2:$K$132,11,0),I$207:I$302)</f>
        <v>0</v>
      </c>
      <c r="J19" s="3">
        <f>SUMIF($A$207:$A$302,VLOOKUP($C19,[6]D_装备基础数据!$A$2:$K$132,11,0),J$207:J$302)</f>
        <v>216.66666666666669</v>
      </c>
      <c r="K19" s="3">
        <f>SUMIF($A$207:$A$302,VLOOKUP($C19,[6]D_装备基础数据!$A$2:$K$132,11,0),K$207:K$302)</f>
        <v>0</v>
      </c>
      <c r="L19" s="3">
        <f>SUMIF($A$207:$A$302,VLOOKUP($C19,[6]D_装备基础数据!$A$2:$K$132,11,0),L$207:L$302)</f>
        <v>0</v>
      </c>
      <c r="M19" s="3">
        <f>SUMIF($A$207:$A$302,VLOOKUP($C19,[6]D_装备基础数据!$A$2:$K$132,11,0),M$207:M$302)</f>
        <v>0</v>
      </c>
      <c r="N19" s="3">
        <f>SUMIF($A$207:$A$302,VLOOKUP($C19,[6]D_装备基础数据!$A$2:$K$132,11,0),N$207:N$302)</f>
        <v>0</v>
      </c>
      <c r="O19" s="28">
        <f>SUMPRODUCT(E19:N19,设定参考!A$2:J$2)</f>
        <v>388.41851037433167</v>
      </c>
    </row>
    <row r="20" spans="1:15" x14ac:dyDescent="0.15">
      <c r="A20" s="3" t="s">
        <v>98</v>
      </c>
      <c r="B20" s="3" t="str">
        <f t="shared" si="14"/>
        <v>野性战衣</v>
      </c>
      <c r="C20" s="3" t="str">
        <f t="shared" si="14"/>
        <v>51104</v>
      </c>
      <c r="D20" s="3">
        <f t="shared" si="14"/>
        <v>15</v>
      </c>
      <c r="E20" s="3">
        <f>SUMIF($A$207:$A$302,VLOOKUP($C20,[6]D_装备基础数据!$A$2:$K$132,11,0),E$207:E$302)</f>
        <v>705.56687675712999</v>
      </c>
      <c r="F20" s="3">
        <f>SUMIF($A$207:$A$302,VLOOKUP($C20,[6]D_装备基础数据!$A$2:$K$132,11,0),F$207:F$302)</f>
        <v>0</v>
      </c>
      <c r="G20" s="3">
        <f>SUMIF($A$207:$A$302,VLOOKUP($C20,[6]D_装备基础数据!$A$2:$K$132,11,0),G$207:G$302)</f>
        <v>15.486234176776431</v>
      </c>
      <c r="H20" s="3">
        <f>SUMIF($A$207:$A$302,VLOOKUP($C20,[6]D_装备基础数据!$A$2:$K$132,11,0),H$207:H$302)</f>
        <v>0</v>
      </c>
      <c r="I20" s="3">
        <f>SUMIF($A$207:$A$302,VLOOKUP($C20,[6]D_装备基础数据!$A$2:$K$132,11,0),I$207:I$302)</f>
        <v>0</v>
      </c>
      <c r="J20" s="3">
        <f>SUMIF($A$207:$A$302,VLOOKUP($C20,[6]D_装备基础数据!$A$2:$K$132,11,0),J$207:J$302)</f>
        <v>0</v>
      </c>
      <c r="K20" s="3">
        <f>SUMIF($A$207:$A$302,VLOOKUP($C20,[6]D_装备基础数据!$A$2:$K$132,11,0),K$207:K$302)</f>
        <v>0</v>
      </c>
      <c r="L20" s="3">
        <f>SUMIF($A$207:$A$302,VLOOKUP($C20,[6]D_装备基础数据!$A$2:$K$132,11,0),L$207:L$302)</f>
        <v>0</v>
      </c>
      <c r="M20" s="3">
        <f>SUMIF($A$207:$A$302,VLOOKUP($C20,[6]D_装备基础数据!$A$2:$K$132,11,0),M$207:M$302)</f>
        <v>0</v>
      </c>
      <c r="N20" s="3">
        <f>SUMIF($A$207:$A$302,VLOOKUP($C20,[6]D_装备基础数据!$A$2:$K$132,11,0),N$207:N$302)</f>
        <v>0</v>
      </c>
      <c r="O20" s="28">
        <f>SUMPRODUCT(E20:N20,设定参考!A$2:J$2)</f>
        <v>43.708909247061627</v>
      </c>
    </row>
    <row r="21" spans="1:15" x14ac:dyDescent="0.15">
      <c r="A21" s="3" t="s">
        <v>99</v>
      </c>
      <c r="B21" s="3" t="str">
        <f t="shared" si="14"/>
        <v>紫云长裤</v>
      </c>
      <c r="C21" s="3" t="str">
        <f t="shared" si="14"/>
        <v>52205</v>
      </c>
      <c r="D21" s="3">
        <f t="shared" si="14"/>
        <v>15</v>
      </c>
      <c r="E21" s="3">
        <f>SUMIF($A$207:$A$302,VLOOKUP($C21,[6]D_装备基础数据!$A$2:$K$132,11,0),E$207:E$302)</f>
        <v>0</v>
      </c>
      <c r="F21" s="3">
        <f>SUMIF($A$207:$A$302,VLOOKUP($C21,[6]D_装备基础数据!$A$2:$K$132,11,0),F$207:F$302)</f>
        <v>0</v>
      </c>
      <c r="G21" s="3">
        <f>SUMIF($A$207:$A$302,VLOOKUP($C21,[6]D_装备基础数据!$A$2:$K$132,11,0),G$207:G$302)</f>
        <v>13.421402953206242</v>
      </c>
      <c r="H21" s="3">
        <f>SUMIF($A$207:$A$302,VLOOKUP($C21,[6]D_装备基础数据!$A$2:$K$132,11,0),H$207:H$302)</f>
        <v>20.3125</v>
      </c>
      <c r="I21" s="3">
        <f>SUMIF($A$207:$A$302,VLOOKUP($C21,[6]D_装备基础数据!$A$2:$K$132,11,0),I$207:I$302)</f>
        <v>0</v>
      </c>
      <c r="J21" s="3">
        <f>SUMIF($A$207:$A$302,VLOOKUP($C21,[6]D_装备基础数据!$A$2:$K$132,11,0),J$207:J$302)</f>
        <v>0</v>
      </c>
      <c r="K21" s="3">
        <f>SUMIF($A$207:$A$302,VLOOKUP($C21,[6]D_装备基础数据!$A$2:$K$132,11,0),K$207:K$302)</f>
        <v>0</v>
      </c>
      <c r="L21" s="3">
        <f>SUMIF($A$207:$A$302,VLOOKUP($C21,[6]D_装备基础数据!$A$2:$K$132,11,0),L$207:L$302)</f>
        <v>0</v>
      </c>
      <c r="M21" s="3">
        <f>SUMIF($A$207:$A$302,VLOOKUP($C21,[6]D_装备基础数据!$A$2:$K$132,11,0),M$207:M$302)</f>
        <v>0</v>
      </c>
      <c r="N21" s="3">
        <f>SUMIF($A$207:$A$302,VLOOKUP($C21,[6]D_装备基础数据!$A$2:$K$132,11,0),N$207:N$302)</f>
        <v>0</v>
      </c>
      <c r="O21" s="28">
        <f>SUMPRODUCT(E21:N21,设定参考!A$2:J$2)</f>
        <v>20.327652953206243</v>
      </c>
    </row>
    <row r="22" spans="1:15" x14ac:dyDescent="0.15">
      <c r="A22" s="3" t="s">
        <v>100</v>
      </c>
      <c r="B22" s="3" t="str">
        <f t="shared" si="14"/>
        <v>碧蓝长靴</v>
      </c>
      <c r="C22" s="3" t="str">
        <f t="shared" si="14"/>
        <v>55306</v>
      </c>
      <c r="D22" s="3">
        <f t="shared" si="14"/>
        <v>15</v>
      </c>
      <c r="E22" s="3">
        <f>SUMIF($A$207:$A$302,VLOOKUP($C22,[6]D_装备基础数据!$A$2:$K$132,11,0),E$207:E$302)</f>
        <v>355.39664903322108</v>
      </c>
      <c r="F22" s="3">
        <f>SUMIF($A$207:$A$302,VLOOKUP($C22,[6]D_装备基础数据!$A$2:$K$132,11,0),F$207:F$302)</f>
        <v>0</v>
      </c>
      <c r="G22" s="3">
        <f>SUMIF($A$207:$A$302,VLOOKUP($C22,[6]D_装备基础数据!$A$2:$K$132,11,0),G$207:G$302)</f>
        <v>0</v>
      </c>
      <c r="H22" s="3">
        <f>SUMIF($A$207:$A$302,VLOOKUP($C22,[6]D_装备基础数据!$A$2:$K$132,11,0),H$207:H$302)</f>
        <v>47.222222222222229</v>
      </c>
      <c r="I22" s="3">
        <f>SUMIF($A$207:$A$302,VLOOKUP($C22,[6]D_装备基础数据!$A$2:$K$132,11,0),I$207:I$302)</f>
        <v>0</v>
      </c>
      <c r="J22" s="3">
        <f>SUMIF($A$207:$A$302,VLOOKUP($C22,[6]D_装备基础数据!$A$2:$K$132,11,0),J$207:J$302)</f>
        <v>0</v>
      </c>
      <c r="K22" s="3">
        <f>SUMIF($A$207:$A$302,VLOOKUP($C22,[6]D_装备基础数据!$A$2:$K$132,11,0),K$207:K$302)</f>
        <v>0</v>
      </c>
      <c r="L22" s="3">
        <f>SUMIF($A$207:$A$302,VLOOKUP($C22,[6]D_装备基础数据!$A$2:$K$132,11,0),L$207:L$302)</f>
        <v>0</v>
      </c>
      <c r="M22" s="3">
        <f>SUMIF($A$207:$A$302,VLOOKUP($C22,[6]D_装备基础数据!$A$2:$K$132,11,0),M$207:M$302)</f>
        <v>0</v>
      </c>
      <c r="N22" s="3">
        <f>SUMIF($A$207:$A$302,VLOOKUP($C22,[6]D_装备基础数据!$A$2:$K$132,11,0),N$207:N$302)</f>
        <v>0</v>
      </c>
      <c r="O22" s="28">
        <f>SUMPRODUCT(E22:N22,设定参考!A$2:J$2)</f>
        <v>30.271421516884402</v>
      </c>
    </row>
    <row r="23" spans="1:15" x14ac:dyDescent="0.15">
      <c r="A23" s="3" t="s">
        <v>101</v>
      </c>
      <c r="B23" s="3" t="str">
        <f t="shared" si="14"/>
        <v>无</v>
      </c>
      <c r="C23" s="3">
        <f t="shared" si="14"/>
        <v>0</v>
      </c>
      <c r="D23" s="3">
        <f t="shared" si="14"/>
        <v>0</v>
      </c>
      <c r="E23" s="3">
        <f>SUMIF($A$207:$A$302,VLOOKUP($C23,[6]D_装备基础数据!$A$2:$K$132,11,0),E$207:E$302)</f>
        <v>0</v>
      </c>
      <c r="F23" s="3">
        <f>SUMIF($A$207:$A$302,VLOOKUP($C23,[6]D_装备基础数据!$A$2:$K$132,11,0),F$207:F$302)</f>
        <v>0</v>
      </c>
      <c r="G23" s="3">
        <f>SUMIF($A$207:$A$302,VLOOKUP($C23,[6]D_装备基础数据!$A$2:$K$132,11,0),G$207:G$302)</f>
        <v>0</v>
      </c>
      <c r="H23" s="3">
        <f>SUMIF($A$207:$A$302,VLOOKUP($C23,[6]D_装备基础数据!$A$2:$K$132,11,0),H$207:H$302)</f>
        <v>0</v>
      </c>
      <c r="I23" s="3">
        <f>SUMIF($A$207:$A$302,VLOOKUP($C23,[6]D_装备基础数据!$A$2:$K$132,11,0),I$207:I$302)</f>
        <v>0</v>
      </c>
      <c r="J23" s="3">
        <f>SUMIF($A$207:$A$302,VLOOKUP($C23,[6]D_装备基础数据!$A$2:$K$132,11,0),J$207:J$302)</f>
        <v>0</v>
      </c>
      <c r="K23" s="3">
        <f>SUMIF($A$207:$A$302,VLOOKUP($C23,[6]D_装备基础数据!$A$2:$K$132,11,0),K$207:K$302)</f>
        <v>0</v>
      </c>
      <c r="L23" s="3">
        <f>SUMIF($A$207:$A$302,VLOOKUP($C23,[6]D_装备基础数据!$A$2:$K$132,11,0),L$207:L$302)</f>
        <v>0</v>
      </c>
      <c r="M23" s="3">
        <f>SUMIF($A$207:$A$302,VLOOKUP($C23,[6]D_装备基础数据!$A$2:$K$132,11,0),M$207:M$302)</f>
        <v>0</v>
      </c>
      <c r="N23" s="3">
        <f>SUMIF($A$207:$A$302,VLOOKUP($C23,[6]D_装备基础数据!$A$2:$K$132,11,0),N$207:N$302)</f>
        <v>0</v>
      </c>
      <c r="O23" s="28">
        <f>SUMPRODUCT(E23:N23,设定参考!A$2:J$2)</f>
        <v>0</v>
      </c>
    </row>
    <row r="24" spans="1:15" x14ac:dyDescent="0.15">
      <c r="A24" s="3" t="s">
        <v>102</v>
      </c>
      <c r="B24" s="3" t="str">
        <f t="shared" si="14"/>
        <v>玄武项链</v>
      </c>
      <c r="C24" s="3" t="str">
        <f t="shared" si="14"/>
        <v>53112</v>
      </c>
      <c r="D24" s="3">
        <f t="shared" si="14"/>
        <v>45</v>
      </c>
      <c r="E24" s="3">
        <f>SUMIF($A$207:$A$302,VLOOKUP($C24,[6]D_装备基础数据!$A$2:$K$132,11,0),E$207:E$302)</f>
        <v>0</v>
      </c>
      <c r="F24" s="3">
        <f>SUMIF($A$207:$A$302,VLOOKUP($C24,[6]D_装备基础数据!$A$2:$K$132,11,0),F$207:F$302)</f>
        <v>59.729659893048144</v>
      </c>
      <c r="G24" s="3">
        <f>SUMIF($A$207:$A$302,VLOOKUP($C24,[6]D_装备基础数据!$A$2:$K$132,11,0),G$207:G$302)</f>
        <v>0</v>
      </c>
      <c r="H24" s="3">
        <f>SUMIF($A$207:$A$302,VLOOKUP($C24,[6]D_装备基础数据!$A$2:$K$132,11,0),H$207:H$302)</f>
        <v>0</v>
      </c>
      <c r="I24" s="3">
        <f>SUMIF($A$207:$A$302,VLOOKUP($C24,[6]D_装备基础数据!$A$2:$K$132,11,0),I$207:I$302)</f>
        <v>187.5</v>
      </c>
      <c r="J24" s="3">
        <f>SUMIF($A$207:$A$302,VLOOKUP($C24,[6]D_装备基础数据!$A$2:$K$132,11,0),J$207:J$302)</f>
        <v>0</v>
      </c>
      <c r="K24" s="3">
        <f>SUMIF($A$207:$A$302,VLOOKUP($C24,[6]D_装备基础数据!$A$2:$K$132,11,0),K$207:K$302)</f>
        <v>0</v>
      </c>
      <c r="L24" s="3">
        <f>SUMIF($A$207:$A$302,VLOOKUP($C24,[6]D_装备基础数据!$A$2:$K$132,11,0),L$207:L$302)</f>
        <v>0</v>
      </c>
      <c r="M24" s="3">
        <f>SUMIF($A$207:$A$302,VLOOKUP($C24,[6]D_装备基础数据!$A$2:$K$132,11,0),M$207:M$302)</f>
        <v>0</v>
      </c>
      <c r="N24" s="3">
        <f>SUMIF($A$207:$A$302,VLOOKUP($C24,[6]D_装备基础数据!$A$2:$K$132,11,0),N$207:N$302)</f>
        <v>0</v>
      </c>
      <c r="O24" s="28">
        <f>SUMPRODUCT(E24:N24,设定参考!A$2:J$2)</f>
        <v>123.47965989304815</v>
      </c>
    </row>
    <row r="25" spans="1:15" x14ac:dyDescent="0.15">
      <c r="A25" s="30"/>
      <c r="B25" s="30"/>
      <c r="C25" s="30"/>
      <c r="D25" s="30"/>
      <c r="E25" s="30">
        <f t="shared" ref="E25:N25" si="15">SUM(E19:E24)</f>
        <v>1060.963525790351</v>
      </c>
      <c r="F25" s="30">
        <f t="shared" si="15"/>
        <v>409.14817026737984</v>
      </c>
      <c r="G25" s="30">
        <f t="shared" si="15"/>
        <v>28.907637129982675</v>
      </c>
      <c r="H25" s="30">
        <f t="shared" si="15"/>
        <v>67.534722222222229</v>
      </c>
      <c r="I25" s="17">
        <f t="shared" si="15"/>
        <v>187.5</v>
      </c>
      <c r="J25" s="17">
        <f t="shared" si="15"/>
        <v>216.66666666666669</v>
      </c>
      <c r="K25" s="17">
        <f t="shared" si="15"/>
        <v>0</v>
      </c>
      <c r="L25" s="17">
        <f t="shared" si="15"/>
        <v>0</v>
      </c>
      <c r="M25" s="17">
        <f t="shared" si="15"/>
        <v>0</v>
      </c>
      <c r="N25" s="17">
        <f t="shared" si="15"/>
        <v>0</v>
      </c>
      <c r="O25" s="28">
        <f>SUMPRODUCT(E25:N25,设定参考!A$2:J$2)</f>
        <v>606.20615398453208</v>
      </c>
    </row>
    <row r="27" spans="1:15" x14ac:dyDescent="0.15">
      <c r="A27" t="s">
        <v>105</v>
      </c>
    </row>
    <row r="28" spans="1:15" x14ac:dyDescent="0.15">
      <c r="A28" s="3"/>
      <c r="B28" s="3" t="s">
        <v>92</v>
      </c>
      <c r="C28" s="3" t="s">
        <v>80</v>
      </c>
      <c r="D28" s="3" t="s">
        <v>94</v>
      </c>
      <c r="E28" s="3" t="str">
        <f>设定参考!A1</f>
        <v>生命</v>
      </c>
      <c r="F28" s="3" t="str">
        <f>设定参考!B1</f>
        <v>攻击</v>
      </c>
      <c r="G28" s="3" t="str">
        <f>设定参考!C1</f>
        <v>防御</v>
      </c>
      <c r="H28" s="3" t="str">
        <f>设定参考!D1</f>
        <v>闪避值</v>
      </c>
      <c r="I28" s="3" t="str">
        <f>设定参考!E1</f>
        <v>命中值</v>
      </c>
      <c r="J28" s="3" t="str">
        <f>设定参考!F1</f>
        <v>暴击值</v>
      </c>
      <c r="K28" s="3" t="str">
        <f>设定参考!G1</f>
        <v>暴击倍数</v>
      </c>
      <c r="L28" s="3" t="str">
        <f>设定参考!H1</f>
        <v>韧性值</v>
      </c>
      <c r="M28" s="3" t="str">
        <f>设定参考!I1</f>
        <v>伤害减免</v>
      </c>
      <c r="N28" s="3" t="str">
        <f>设定参考!J1</f>
        <v>伤害加深</v>
      </c>
      <c r="O28" s="29" t="s">
        <v>96</v>
      </c>
    </row>
    <row r="29" spans="1:15" x14ac:dyDescent="0.15">
      <c r="A29" s="3" t="s">
        <v>97</v>
      </c>
      <c r="B29" s="3" t="str">
        <f t="shared" ref="B29:D34" si="16">B19</f>
        <v>白虎之枪5</v>
      </c>
      <c r="C29" s="3" t="str">
        <f t="shared" si="16"/>
        <v>30217</v>
      </c>
      <c r="D29" s="3">
        <f t="shared" si="16"/>
        <v>60</v>
      </c>
      <c r="E29" s="3">
        <f>SUMIF($A$207:$A$302,VLOOKUP($C29,[6]D_装备基础数据!$A$2:$K$132,11,0),O$207:O$302)</f>
        <v>0</v>
      </c>
      <c r="F29" s="3">
        <f>SUMIF($A$207:$A$302,VLOOKUP($C29,[6]D_装备基础数据!$A$2:$K$132,11,0),P$207:P$302)</f>
        <v>62.118846288770072</v>
      </c>
      <c r="G29" s="3">
        <f>SUMIF($A$207:$A$302,VLOOKUP($C29,[6]D_装备基础数据!$A$2:$K$132,11,0),Q$207:Q$302)</f>
        <v>7.4563349740034672</v>
      </c>
      <c r="H29" s="3">
        <f>SUMIF($A$207:$A$302,VLOOKUP($C29,[6]D_装备基础数据!$A$2:$K$132,11,0),R$207:R$302)</f>
        <v>0</v>
      </c>
      <c r="I29" s="3">
        <f>SUMIF($A$207:$A$302,VLOOKUP($C29,[6]D_装备基础数据!$A$2:$K$132,11,0),S$207:S$302)</f>
        <v>27.083333333333332</v>
      </c>
      <c r="J29" s="3">
        <f>SUMIF($A$207:$A$302,VLOOKUP($C29,[6]D_装备基础数据!$A$2:$K$132,11,0),T$207:T$302)</f>
        <v>19.259259259259263</v>
      </c>
      <c r="K29" s="3">
        <f>SUMIF($A$207:$A$302,VLOOKUP($C29,[6]D_装备基础数据!$A$2:$K$132,11,0),U$207:U$302)</f>
        <v>0</v>
      </c>
      <c r="L29" s="3">
        <f>SUMIF($A$207:$A$302,VLOOKUP($C29,[6]D_装备基础数据!$A$2:$K$132,11,0),V$207:V$302)</f>
        <v>0</v>
      </c>
      <c r="M29" s="3">
        <f>SUMIF($A$207:$A$302,VLOOKUP($C29,[6]D_装备基础数据!$A$2:$K$132,11,0),W$207:W$302)</f>
        <v>0</v>
      </c>
      <c r="N29" s="3">
        <f>SUMIF($A$207:$A$302,VLOOKUP($C29,[6]D_装备基础数据!$A$2:$K$132,11,0),X$207:X$302)</f>
        <v>0</v>
      </c>
      <c r="O29" s="28">
        <f>SUMPRODUCT(E29:N29,设定参考!A$2:J$2)</f>
        <v>82.250181262773538</v>
      </c>
    </row>
    <row r="30" spans="1:15" x14ac:dyDescent="0.15">
      <c r="A30" s="3" t="s">
        <v>98</v>
      </c>
      <c r="B30" s="3" t="str">
        <f t="shared" si="16"/>
        <v>野性战衣</v>
      </c>
      <c r="C30" s="3" t="str">
        <f t="shared" si="16"/>
        <v>51104</v>
      </c>
      <c r="D30" s="3">
        <f t="shared" si="16"/>
        <v>15</v>
      </c>
      <c r="E30" s="3">
        <f>SUMIF($A$207:$A$302,VLOOKUP($C30,[6]D_装备基础数据!$A$2:$K$132,11,0),O$207:O$302)</f>
        <v>39.198159819840555</v>
      </c>
      <c r="F30" s="3">
        <f>SUMIF($A$207:$A$302,VLOOKUP($C30,[6]D_装备基础数据!$A$2:$K$132,11,0),P$207:P$302)</f>
        <v>0</v>
      </c>
      <c r="G30" s="3">
        <f>SUMIF($A$207:$A$302,VLOOKUP($C30,[6]D_装备基础数据!$A$2:$K$132,11,0),Q$207:Q$302)</f>
        <v>1.2905195147313693</v>
      </c>
      <c r="H30" s="3">
        <f>SUMIF($A$207:$A$302,VLOOKUP($C30,[6]D_装备基础数据!$A$2:$K$132,11,0),R$207:R$302)</f>
        <v>0.9375</v>
      </c>
      <c r="I30" s="3">
        <f>SUMIF($A$207:$A$302,VLOOKUP($C30,[6]D_装备基础数据!$A$2:$K$132,11,0),S$207:S$302)</f>
        <v>0</v>
      </c>
      <c r="J30" s="3">
        <f>SUMIF($A$207:$A$302,VLOOKUP($C30,[6]D_装备基础数据!$A$2:$K$132,11,0),T$207:T$302)</f>
        <v>0</v>
      </c>
      <c r="K30" s="3">
        <f>SUMIF($A$207:$A$302,VLOOKUP($C30,[6]D_装备基础数据!$A$2:$K$132,11,0),U$207:U$302)</f>
        <v>0</v>
      </c>
      <c r="L30" s="3">
        <f>SUMIF($A$207:$A$302,VLOOKUP($C30,[6]D_装备基础数据!$A$2:$K$132,11,0),V$207:V$302)</f>
        <v>0.92592592592592582</v>
      </c>
      <c r="M30" s="3">
        <f>SUMIF($A$207:$A$302,VLOOKUP($C30,[6]D_装备基础数据!$A$2:$K$132,11,0),W$207:W$302)</f>
        <v>0</v>
      </c>
      <c r="N30" s="3">
        <f>SUMIF($A$207:$A$302,VLOOKUP($C30,[6]D_装备基础数据!$A$2:$K$132,11,0),X$207:X$302)</f>
        <v>0</v>
      </c>
      <c r="O30" s="28">
        <f>SUMPRODUCT(E30:N30,设定参考!A$2:J$2)</f>
        <v>3.3438625741916583</v>
      </c>
    </row>
    <row r="31" spans="1:15" x14ac:dyDescent="0.15">
      <c r="A31" s="3" t="s">
        <v>99</v>
      </c>
      <c r="B31" s="3" t="str">
        <f t="shared" si="16"/>
        <v>紫云长裤</v>
      </c>
      <c r="C31" s="3" t="str">
        <f t="shared" si="16"/>
        <v>52205</v>
      </c>
      <c r="D31" s="3">
        <f t="shared" si="16"/>
        <v>15</v>
      </c>
      <c r="E31" s="3">
        <f>SUMIF($A$207:$A$302,VLOOKUP($C31,[6]D_装备基础数据!$A$2:$K$132,11,0),O$207:O$302)</f>
        <v>56.619564184214141</v>
      </c>
      <c r="F31" s="3">
        <f>SUMIF($A$207:$A$302,VLOOKUP($C31,[6]D_装备基础数据!$A$2:$K$132,11,0),P$207:P$302)</f>
        <v>0</v>
      </c>
      <c r="G31" s="3">
        <f>SUMIF($A$207:$A$302,VLOOKUP($C31,[6]D_装备基础数据!$A$2:$K$132,11,0),Q$207:Q$302)</f>
        <v>1.2427224956672445</v>
      </c>
      <c r="H31" s="3">
        <f>SUMIF($A$207:$A$302,VLOOKUP($C31,[6]D_装备基础数据!$A$2:$K$132,11,0),R$207:R$302)</f>
        <v>2.7083333333333335</v>
      </c>
      <c r="I31" s="3">
        <f>SUMIF($A$207:$A$302,VLOOKUP($C31,[6]D_装备基础数据!$A$2:$K$132,11,0),S$207:S$302)</f>
        <v>0</v>
      </c>
      <c r="J31" s="3">
        <f>SUMIF($A$207:$A$302,VLOOKUP($C31,[6]D_装备基础数据!$A$2:$K$132,11,0),T$207:T$302)</f>
        <v>0</v>
      </c>
      <c r="K31" s="3">
        <f>SUMIF($A$207:$A$302,VLOOKUP($C31,[6]D_装备基础数据!$A$2:$K$132,11,0),U$207:U$302)</f>
        <v>0</v>
      </c>
      <c r="L31" s="3">
        <f>SUMIF($A$207:$A$302,VLOOKUP($C31,[6]D_装备基础数据!$A$2:$K$132,11,0),V$207:V$302)</f>
        <v>2.6748971193415643</v>
      </c>
      <c r="M31" s="3">
        <f>SUMIF($A$207:$A$302,VLOOKUP($C31,[6]D_装备基础数据!$A$2:$K$132,11,0),W$207:W$302)</f>
        <v>0</v>
      </c>
      <c r="N31" s="3">
        <f>SUMIF($A$207:$A$302,VLOOKUP($C31,[6]D_装备基础数据!$A$2:$K$132,11,0),X$207:X$302)</f>
        <v>0</v>
      </c>
      <c r="O31" s="28">
        <f>SUMPRODUCT(E31:N31,设定参考!A$2:J$2)</f>
        <v>4.9098198778506257</v>
      </c>
    </row>
    <row r="32" spans="1:15" x14ac:dyDescent="0.15">
      <c r="A32" s="3" t="s">
        <v>100</v>
      </c>
      <c r="B32" s="3" t="str">
        <f t="shared" si="16"/>
        <v>碧蓝长靴</v>
      </c>
      <c r="C32" s="3" t="str">
        <f t="shared" si="16"/>
        <v>55306</v>
      </c>
      <c r="D32" s="3">
        <f t="shared" si="16"/>
        <v>15</v>
      </c>
      <c r="E32" s="3">
        <f>SUMIF($A$207:$A$302,VLOOKUP($C32,[6]D_装备基础数据!$A$2:$K$132,11,0),O$207:O$302)</f>
        <v>111.06145282288159</v>
      </c>
      <c r="F32" s="3">
        <f>SUMIF($A$207:$A$302,VLOOKUP($C32,[6]D_装备基础数据!$A$2:$K$132,11,0),P$207:P$302)</f>
        <v>0</v>
      </c>
      <c r="G32" s="3">
        <f>SUMIF($A$207:$A$302,VLOOKUP($C32,[6]D_装备基础数据!$A$2:$K$132,11,0),Q$207:Q$302)</f>
        <v>0</v>
      </c>
      <c r="H32" s="3">
        <f>SUMIF($A$207:$A$302,VLOOKUP($C32,[6]D_装备基础数据!$A$2:$K$132,11,0),R$207:R$302)</f>
        <v>10.625000000000004</v>
      </c>
      <c r="I32" s="3">
        <f>SUMIF($A$207:$A$302,VLOOKUP($C32,[6]D_装备基础数据!$A$2:$K$132,11,0),S$207:S$302)</f>
        <v>8.8541666666666679</v>
      </c>
      <c r="J32" s="3">
        <f>SUMIF($A$207:$A$302,VLOOKUP($C32,[6]D_装备基础数据!$A$2:$K$132,11,0),T$207:T$302)</f>
        <v>3.1481481481481488</v>
      </c>
      <c r="K32" s="3">
        <f>SUMIF($A$207:$A$302,VLOOKUP($C32,[6]D_装备基础数据!$A$2:$K$132,11,0),U$207:U$302)</f>
        <v>0</v>
      </c>
      <c r="L32" s="3">
        <f>SUMIF($A$207:$A$302,VLOOKUP($C32,[6]D_装备基础数据!$A$2:$K$132,11,0),V$207:V$302)</f>
        <v>0</v>
      </c>
      <c r="M32" s="3">
        <f>SUMIF($A$207:$A$302,VLOOKUP($C32,[6]D_装备基础数据!$A$2:$K$132,11,0),W$207:W$302)</f>
        <v>0</v>
      </c>
      <c r="N32" s="3">
        <f>SUMIF($A$207:$A$302,VLOOKUP($C32,[6]D_装备基础数据!$A$2:$K$132,11,0),X$207:X$302)</f>
        <v>0</v>
      </c>
      <c r="O32" s="28">
        <f>SUMPRODUCT(E32:N32,设定参考!A$2:J$2)</f>
        <v>11.6320414462486</v>
      </c>
    </row>
    <row r="33" spans="1:15" x14ac:dyDescent="0.15">
      <c r="A33" s="3" t="s">
        <v>101</v>
      </c>
      <c r="B33" s="3" t="str">
        <f t="shared" si="16"/>
        <v>无</v>
      </c>
      <c r="C33" s="3">
        <f t="shared" si="16"/>
        <v>0</v>
      </c>
      <c r="D33" s="3">
        <f t="shared" si="16"/>
        <v>0</v>
      </c>
      <c r="E33" s="3">
        <f>SUMIF($A$207:$A$302,VLOOKUP($C33,[6]D_装备基础数据!$A$2:$K$132,11,0),O$207:O$302)</f>
        <v>0</v>
      </c>
      <c r="F33" s="3">
        <f>SUMIF($A$207:$A$302,VLOOKUP($C33,[6]D_装备基础数据!$A$2:$K$132,11,0),P$207:P$302)</f>
        <v>0</v>
      </c>
      <c r="G33" s="3">
        <f>SUMIF($A$207:$A$302,VLOOKUP($C33,[6]D_装备基础数据!$A$2:$K$132,11,0),Q$207:Q$302)</f>
        <v>0</v>
      </c>
      <c r="H33" s="3">
        <f>SUMIF($A$207:$A$302,VLOOKUP($C33,[6]D_装备基础数据!$A$2:$K$132,11,0),R$207:R$302)</f>
        <v>0</v>
      </c>
      <c r="I33" s="3">
        <f>SUMIF($A$207:$A$302,VLOOKUP($C33,[6]D_装备基础数据!$A$2:$K$132,11,0),S$207:S$302)</f>
        <v>0</v>
      </c>
      <c r="J33" s="3">
        <f>SUMIF($A$207:$A$302,VLOOKUP($C33,[6]D_装备基础数据!$A$2:$K$132,11,0),T$207:T$302)</f>
        <v>0</v>
      </c>
      <c r="K33" s="3">
        <f>SUMIF($A$207:$A$302,VLOOKUP($C33,[6]D_装备基础数据!$A$2:$K$132,11,0),U$207:U$302)</f>
        <v>0</v>
      </c>
      <c r="L33" s="3">
        <f>SUMIF($A$207:$A$302,VLOOKUP($C33,[6]D_装备基础数据!$A$2:$K$132,11,0),V$207:V$302)</f>
        <v>0</v>
      </c>
      <c r="M33" s="3">
        <f>SUMIF($A$207:$A$302,VLOOKUP($C33,[6]D_装备基础数据!$A$2:$K$132,11,0),W$207:W$302)</f>
        <v>0</v>
      </c>
      <c r="N33" s="3">
        <f>SUMIF($A$207:$A$302,VLOOKUP($C33,[6]D_装备基础数据!$A$2:$K$132,11,0),X$207:X$302)</f>
        <v>0</v>
      </c>
      <c r="O33" s="28">
        <f>SUMPRODUCT(E33:N33,设定参考!A$2:J$2)</f>
        <v>0</v>
      </c>
    </row>
    <row r="34" spans="1:15" x14ac:dyDescent="0.15">
      <c r="A34" s="3" t="s">
        <v>102</v>
      </c>
      <c r="B34" s="3" t="str">
        <f t="shared" si="16"/>
        <v>玄武项链</v>
      </c>
      <c r="C34" s="3" t="str">
        <f t="shared" si="16"/>
        <v>53112</v>
      </c>
      <c r="D34" s="3">
        <f t="shared" si="16"/>
        <v>45</v>
      </c>
      <c r="E34" s="3">
        <f>SUMIF($A$207:$A$302,VLOOKUP($C34,[6]D_装备基础数据!$A$2:$K$132,11,0),O$207:O$302)</f>
        <v>0</v>
      </c>
      <c r="F34" s="3">
        <f>SUMIF($A$207:$A$302,VLOOKUP($C34,[6]D_装备基础数据!$A$2:$K$132,11,0),P$207:P$302)</f>
        <v>4.7783727914438519</v>
      </c>
      <c r="G34" s="3">
        <f>SUMIF($A$207:$A$302,VLOOKUP($C34,[6]D_装备基础数据!$A$2:$K$132,11,0),Q$207:Q$302)</f>
        <v>0</v>
      </c>
      <c r="H34" s="3">
        <f>SUMIF($A$207:$A$302,VLOOKUP($C34,[6]D_装备基础数据!$A$2:$K$132,11,0),R$207:R$302)</f>
        <v>3.75</v>
      </c>
      <c r="I34" s="3">
        <f>SUMIF($A$207:$A$302,VLOOKUP($C34,[6]D_装备基础数据!$A$2:$K$132,11,0),S$207:S$302)</f>
        <v>6.25</v>
      </c>
      <c r="J34" s="3">
        <f>SUMIF($A$207:$A$302,VLOOKUP($C34,[6]D_装备基础数据!$A$2:$K$132,11,0),T$207:T$302)</f>
        <v>4.4444444444444446</v>
      </c>
      <c r="K34" s="3">
        <f>SUMIF($A$207:$A$302,VLOOKUP($C34,[6]D_装备基础数据!$A$2:$K$132,11,0),U$207:U$302)</f>
        <v>0</v>
      </c>
      <c r="L34" s="3">
        <f>SUMIF($A$207:$A$302,VLOOKUP($C34,[6]D_装备基础数据!$A$2:$K$132,11,0),V$207:V$302)</f>
        <v>0</v>
      </c>
      <c r="M34" s="3">
        <f>SUMIF($A$207:$A$302,VLOOKUP($C34,[6]D_装备基础数据!$A$2:$K$132,11,0),W$207:W$302)</f>
        <v>0</v>
      </c>
      <c r="N34" s="3">
        <f>SUMIF($A$207:$A$302,VLOOKUP($C34,[6]D_装备基础数据!$A$2:$K$132,11,0),X$207:X$302)</f>
        <v>0</v>
      </c>
      <c r="O34" s="28">
        <f>SUMPRODUCT(E34:N34,设定参考!A$2:J$2)</f>
        <v>8.9783727914438529</v>
      </c>
    </row>
    <row r="35" spans="1:15" x14ac:dyDescent="0.15">
      <c r="A35" s="30"/>
      <c r="B35" s="30"/>
      <c r="C35" s="30"/>
      <c r="D35" s="30"/>
      <c r="E35" s="30">
        <f t="shared" ref="E35:N35" si="17">SUM(E29:E34)</f>
        <v>206.87917682693629</v>
      </c>
      <c r="F35" s="30">
        <f t="shared" si="17"/>
        <v>66.897219080213929</v>
      </c>
      <c r="G35" s="30">
        <f t="shared" si="17"/>
        <v>9.9895769844020812</v>
      </c>
      <c r="H35" s="30">
        <f t="shared" si="17"/>
        <v>18.020833333333336</v>
      </c>
      <c r="I35" s="17">
        <f t="shared" si="17"/>
        <v>42.1875</v>
      </c>
      <c r="J35" s="17">
        <f t="shared" si="17"/>
        <v>26.851851851851855</v>
      </c>
      <c r="K35" s="17">
        <f t="shared" si="17"/>
        <v>0</v>
      </c>
      <c r="L35" s="17">
        <f t="shared" si="17"/>
        <v>3.6008230452674903</v>
      </c>
      <c r="M35" s="17">
        <f t="shared" si="17"/>
        <v>0</v>
      </c>
      <c r="N35" s="17">
        <f t="shared" si="17"/>
        <v>0</v>
      </c>
      <c r="O35" s="28">
        <f>SUMPRODUCT(E35:N35,设定参考!A$2:J$2)</f>
        <v>111.11427795250827</v>
      </c>
    </row>
    <row r="37" spans="1:15" x14ac:dyDescent="0.15">
      <c r="A37" t="s">
        <v>106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L37">
        <v>10</v>
      </c>
      <c r="M37">
        <v>11</v>
      </c>
      <c r="N37">
        <v>12</v>
      </c>
    </row>
    <row r="38" spans="1:15" x14ac:dyDescent="0.15">
      <c r="A38" s="3"/>
      <c r="B38" s="3" t="s">
        <v>92</v>
      </c>
      <c r="C38" s="3" t="s">
        <v>80</v>
      </c>
      <c r="D38" s="3" t="s">
        <v>94</v>
      </c>
      <c r="E38" s="3" t="str">
        <f>设定参考!A1</f>
        <v>生命</v>
      </c>
      <c r="F38" s="3" t="str">
        <f>设定参考!B1</f>
        <v>攻击</v>
      </c>
      <c r="G38" s="3" t="str">
        <f>设定参考!C1</f>
        <v>防御</v>
      </c>
      <c r="H38" s="3" t="str">
        <f>设定参考!D1</f>
        <v>闪避值</v>
      </c>
      <c r="I38" s="3" t="str">
        <f>设定参考!E1</f>
        <v>命中值</v>
      </c>
      <c r="J38" s="3" t="str">
        <f>设定参考!F1</f>
        <v>暴击值</v>
      </c>
      <c r="K38" s="3" t="str">
        <f>设定参考!G1</f>
        <v>暴击倍数</v>
      </c>
      <c r="L38" s="3" t="str">
        <f>设定参考!H1</f>
        <v>韧性值</v>
      </c>
      <c r="M38" s="3" t="str">
        <f>设定参考!I1</f>
        <v>伤害减免</v>
      </c>
      <c r="N38" s="3" t="str">
        <f>设定参考!J1</f>
        <v>伤害加深</v>
      </c>
      <c r="O38" s="29" t="s">
        <v>96</v>
      </c>
    </row>
    <row r="39" spans="1:15" x14ac:dyDescent="0.15">
      <c r="A39" s="3" t="s">
        <v>97</v>
      </c>
      <c r="B39" s="3" t="str">
        <f t="shared" ref="B39:C44" si="18">B3</f>
        <v>白虎之枪5</v>
      </c>
      <c r="C39" s="3" t="str">
        <f t="shared" si="18"/>
        <v>30217</v>
      </c>
      <c r="D39" s="3">
        <f t="shared" ref="D39:D44" si="19">E3</f>
        <v>60</v>
      </c>
      <c r="E39" s="3">
        <f>IFERROR(VLOOKUP(VLOOKUP($C39,[6]D_装备基础数据!$A$2:$K$132,11,0),[6]D_装备强化数据!$A$2:$L$97,E$37,0)*$D39,0)</f>
        <v>3868.8</v>
      </c>
      <c r="F39" s="3">
        <f>IFERROR(VLOOKUP(VLOOKUP($C39,[6]D_装备基础数据!$A$2:$K$132,11,0),[6]D_装备强化数据!$A$2:$L$97,F$37,0)*$D39,0)</f>
        <v>0</v>
      </c>
      <c r="G39" s="3">
        <f>IFERROR(VLOOKUP(VLOOKUP($C39,[6]D_装备基础数据!$A$2:$K$132,11,0),[6]D_装备强化数据!$A$2:$L$97,G$37,0)*$D39,0)</f>
        <v>3480</v>
      </c>
      <c r="H39" s="3">
        <f>IFERROR(VLOOKUP(VLOOKUP($C39,[6]D_装备基础数据!$A$2:$K$132,11,0),[6]D_装备强化数据!$A$2:$L$97,H$37,0)*$D39,0)</f>
        <v>0</v>
      </c>
      <c r="I39" s="3">
        <f>IFERROR(VLOOKUP(VLOOKUP($C39,[6]D_装备基础数据!$A$2:$K$132,11,0),[6]D_装备强化数据!$A$2:$L$97,I$37,0)*$D39,0)</f>
        <v>0</v>
      </c>
      <c r="J39" s="3">
        <f>IFERROR(VLOOKUP(VLOOKUP($C39,[6]D_装备基础数据!$A$2:$K$132,11,0),[6]D_装备强化数据!$A$2:$L$97,J$37,0)*$D39,0)</f>
        <v>0</v>
      </c>
      <c r="K39" s="3">
        <f>IFERROR(VLOOKUP(VLOOKUP($C39,[6]D_装备基础数据!$A$2:$K$132,11,0),[6]D_装备强化数据!$A$2:$L$97,K$37,0)*$D39,0)</f>
        <v>0</v>
      </c>
      <c r="L39" s="3">
        <f>IFERROR(VLOOKUP(VLOOKUP($C39,[6]D_装备基础数据!$A$2:$K$132,11,0),[6]D_装备强化数据!$A$2:$L$97,L$37,0)*$D39,0)</f>
        <v>2160</v>
      </c>
      <c r="M39" s="3">
        <f>IFERROR(VLOOKUP(VLOOKUP($C39,[6]D_装备基础数据!$A$2:$K$132,11,0),[6]D_装备强化数据!$A$2:$L$97,M$37,0)*$D39,0)</f>
        <v>0</v>
      </c>
      <c r="N39" s="3">
        <f>IFERROR(VLOOKUP(VLOOKUP($C39,[6]D_装备基础数据!$A$2:$K$132,11,0),[6]D_装备强化数据!$A$2:$L$97,N$37,0)*$D39,0)</f>
        <v>0</v>
      </c>
      <c r="O39" s="28">
        <f>SUMPRODUCT(E39:N39,设定参考!A$2:J$2)</f>
        <v>4023.5520000000001</v>
      </c>
    </row>
    <row r="40" spans="1:15" x14ac:dyDescent="0.15">
      <c r="A40" s="3" t="s">
        <v>98</v>
      </c>
      <c r="B40" s="3" t="str">
        <f t="shared" si="18"/>
        <v>野性战衣</v>
      </c>
      <c r="C40" s="3" t="str">
        <f t="shared" si="18"/>
        <v>51104</v>
      </c>
      <c r="D40" s="3">
        <f t="shared" si="19"/>
        <v>1</v>
      </c>
      <c r="E40" s="3">
        <f>IFERROR(VLOOKUP(VLOOKUP($C40,[6]D_装备基础数据!$A$2:$K$132,11,0),[6]D_装备强化数据!$A$2:$L$97,E$37,0)*$D40,0)</f>
        <v>7.24</v>
      </c>
      <c r="F40" s="3">
        <f>IFERROR(VLOOKUP(VLOOKUP($C40,[6]D_装备基础数据!$A$2:$K$132,11,0),[6]D_装备强化数据!$A$2:$L$97,F$37,0)*$D40,0)</f>
        <v>106</v>
      </c>
      <c r="G40" s="3">
        <f>IFERROR(VLOOKUP(VLOOKUP($C40,[6]D_装备基础数据!$A$2:$K$132,11,0),[6]D_装备强化数据!$A$2:$L$97,G$37,0)*$D40,0)</f>
        <v>0</v>
      </c>
      <c r="H40" s="3">
        <f>IFERROR(VLOOKUP(VLOOKUP($C40,[6]D_装备基础数据!$A$2:$K$132,11,0),[6]D_装备强化数据!$A$2:$L$97,H$37,0)*$D40,0)</f>
        <v>3</v>
      </c>
      <c r="I40" s="3">
        <f>IFERROR(VLOOKUP(VLOOKUP($C40,[6]D_装备基础数据!$A$2:$K$132,11,0),[6]D_装备强化数据!$A$2:$L$97,I$37,0)*$D40,0)</f>
        <v>0</v>
      </c>
      <c r="J40" s="3">
        <f>IFERROR(VLOOKUP(VLOOKUP($C40,[6]D_装备基础数据!$A$2:$K$132,11,0),[6]D_装备强化数据!$A$2:$L$97,J$37,0)*$D40,0)</f>
        <v>0</v>
      </c>
      <c r="K40" s="3">
        <f>IFERROR(VLOOKUP(VLOOKUP($C40,[6]D_装备基础数据!$A$2:$K$132,11,0),[6]D_装备强化数据!$A$2:$L$97,K$37,0)*$D40,0)</f>
        <v>0</v>
      </c>
      <c r="L40" s="3">
        <f>IFERROR(VLOOKUP(VLOOKUP($C40,[6]D_装备基础数据!$A$2:$K$132,11,0),[6]D_装备强化数据!$A$2:$L$97,L$37,0)*$D40,0)</f>
        <v>0</v>
      </c>
      <c r="M40" s="3">
        <f>IFERROR(VLOOKUP(VLOOKUP($C40,[6]D_装备基础数据!$A$2:$K$132,11,0),[6]D_装备强化数据!$A$2:$L$97,M$37,0)*$D40,0)</f>
        <v>0</v>
      </c>
      <c r="N40" s="3">
        <f>IFERROR(VLOOKUP(VLOOKUP($C40,[6]D_装备基础数据!$A$2:$K$132,11,0),[6]D_装备强化数据!$A$2:$L$97,N$37,0)*$D40,0)</f>
        <v>0</v>
      </c>
      <c r="O40" s="28">
        <f>SUMPRODUCT(E40:N40,设定参考!A$2:J$2)</f>
        <v>107.30959999999999</v>
      </c>
    </row>
    <row r="41" spans="1:15" x14ac:dyDescent="0.15">
      <c r="A41" s="3" t="s">
        <v>99</v>
      </c>
      <c r="B41" s="3" t="str">
        <f t="shared" si="18"/>
        <v>紫云长裤</v>
      </c>
      <c r="C41" s="3" t="str">
        <f t="shared" si="18"/>
        <v>52205</v>
      </c>
      <c r="D41" s="3">
        <f t="shared" si="19"/>
        <v>15</v>
      </c>
      <c r="E41" s="3">
        <f>IFERROR(VLOOKUP(VLOOKUP($C41,[6]D_装备基础数据!$A$2:$K$132,11,0),[6]D_装备强化数据!$A$2:$L$97,E$37,0)*$D41,0)</f>
        <v>45.3</v>
      </c>
      <c r="F41" s="3">
        <f>IFERROR(VLOOKUP(VLOOKUP($C41,[6]D_装备基础数据!$A$2:$K$132,11,0),[6]D_装备强化数据!$A$2:$L$97,F$37,0)*$D41,0)</f>
        <v>0</v>
      </c>
      <c r="G41" s="3">
        <f>IFERROR(VLOOKUP(VLOOKUP($C41,[6]D_装备基础数据!$A$2:$K$132,11,0),[6]D_装备强化数据!$A$2:$L$97,G$37,0)*$D41,0)</f>
        <v>0</v>
      </c>
      <c r="H41" s="3">
        <f>IFERROR(VLOOKUP(VLOOKUP($C41,[6]D_装备基础数据!$A$2:$K$132,11,0),[6]D_装备强化数据!$A$2:$L$97,H$37,0)*$D41,0)</f>
        <v>30</v>
      </c>
      <c r="I41" s="3">
        <f>IFERROR(VLOOKUP(VLOOKUP($C41,[6]D_装备基础数据!$A$2:$K$132,11,0),[6]D_装备强化数据!$A$2:$L$97,I$37,0)*$D41,0)</f>
        <v>45</v>
      </c>
      <c r="J41" s="3">
        <f>IFERROR(VLOOKUP(VLOOKUP($C41,[6]D_装备基础数据!$A$2:$K$132,11,0),[6]D_装备强化数据!$A$2:$L$97,J$37,0)*$D41,0)</f>
        <v>0</v>
      </c>
      <c r="K41" s="3">
        <f>IFERROR(VLOOKUP(VLOOKUP($C41,[6]D_装备基础数据!$A$2:$K$132,11,0),[6]D_装备强化数据!$A$2:$L$97,K$37,0)*$D41,0)</f>
        <v>0</v>
      </c>
      <c r="L41" s="3">
        <f>IFERROR(VLOOKUP(VLOOKUP($C41,[6]D_装备基础数据!$A$2:$K$132,11,0),[6]D_装备强化数据!$A$2:$L$97,L$37,0)*$D41,0)</f>
        <v>0</v>
      </c>
      <c r="M41" s="3">
        <f>IFERROR(VLOOKUP(VLOOKUP($C41,[6]D_装备基础数据!$A$2:$K$132,11,0),[6]D_装备强化数据!$A$2:$L$97,M$37,0)*$D41,0)</f>
        <v>0</v>
      </c>
      <c r="N41" s="3">
        <f>IFERROR(VLOOKUP(VLOOKUP($C41,[6]D_装备基础数据!$A$2:$K$132,11,0),[6]D_装备强化数据!$A$2:$L$97,N$37,0)*$D41,0)</f>
        <v>0</v>
      </c>
      <c r="O41" s="28">
        <f>SUMPRODUCT(E41:N41,设定参考!A$2:J$2)</f>
        <v>27.312000000000001</v>
      </c>
    </row>
    <row r="42" spans="1:15" x14ac:dyDescent="0.15">
      <c r="A42" s="3" t="s">
        <v>100</v>
      </c>
      <c r="B42" s="3" t="str">
        <f t="shared" si="18"/>
        <v>碧蓝长靴</v>
      </c>
      <c r="C42" s="3" t="str">
        <f t="shared" si="18"/>
        <v>55306</v>
      </c>
      <c r="D42" s="3">
        <f t="shared" si="19"/>
        <v>25</v>
      </c>
      <c r="E42" s="3">
        <f>IFERROR(VLOOKUP(VLOOKUP($C42,[6]D_装备基础数据!$A$2:$K$132,11,0),[6]D_装备强化数据!$A$2:$L$97,E$37,0)*$D42,0)</f>
        <v>143.5</v>
      </c>
      <c r="F42" s="3">
        <f>IFERROR(VLOOKUP(VLOOKUP($C42,[6]D_装备基础数据!$A$2:$K$132,11,0),[6]D_装备强化数据!$A$2:$L$97,F$37,0)*$D42,0)</f>
        <v>1675</v>
      </c>
      <c r="G42" s="3">
        <f>IFERROR(VLOOKUP(VLOOKUP($C42,[6]D_装备基础数据!$A$2:$K$132,11,0),[6]D_装备强化数据!$A$2:$L$97,G$37,0)*$D42,0)</f>
        <v>0</v>
      </c>
      <c r="H42" s="3">
        <f>IFERROR(VLOOKUP(VLOOKUP($C42,[6]D_装备基础数据!$A$2:$K$132,11,0),[6]D_装备强化数据!$A$2:$L$97,H$37,0)*$D42,0)</f>
        <v>0</v>
      </c>
      <c r="I42" s="3">
        <f>IFERROR(VLOOKUP(VLOOKUP($C42,[6]D_装备基础数据!$A$2:$K$132,11,0),[6]D_装备强化数据!$A$2:$L$97,I$37,0)*$D42,0)</f>
        <v>225</v>
      </c>
      <c r="J42" s="3">
        <f>IFERROR(VLOOKUP(VLOOKUP($C42,[6]D_装备基础数据!$A$2:$K$132,11,0),[6]D_装备强化数据!$A$2:$L$97,J$37,0)*$D42,0)</f>
        <v>0</v>
      </c>
      <c r="K42" s="3">
        <f>IFERROR(VLOOKUP(VLOOKUP($C42,[6]D_装备基础数据!$A$2:$K$132,11,0),[6]D_装备强化数据!$A$2:$L$97,K$37,0)*$D42,0)</f>
        <v>0</v>
      </c>
      <c r="L42" s="3">
        <f>IFERROR(VLOOKUP(VLOOKUP($C42,[6]D_装备基础数据!$A$2:$K$132,11,0),[6]D_装备强化数据!$A$2:$L$97,L$37,0)*$D42,0)</f>
        <v>0</v>
      </c>
      <c r="M42" s="3">
        <f>IFERROR(VLOOKUP(VLOOKUP($C42,[6]D_装备基础数据!$A$2:$K$132,11,0),[6]D_装备强化数据!$A$2:$L$97,M$37,0)*$D42,0)</f>
        <v>0</v>
      </c>
      <c r="N42" s="3">
        <f>IFERROR(VLOOKUP(VLOOKUP($C42,[6]D_装备基础数据!$A$2:$K$132,11,0),[6]D_装备强化数据!$A$2:$L$97,N$37,0)*$D42,0)</f>
        <v>0</v>
      </c>
      <c r="O42" s="28">
        <f>SUMPRODUCT(E42:N42,设定参考!A$2:J$2)</f>
        <v>1757.24</v>
      </c>
    </row>
    <row r="43" spans="1:15" x14ac:dyDescent="0.15">
      <c r="A43" s="3" t="s">
        <v>101</v>
      </c>
      <c r="B43" s="3" t="str">
        <f t="shared" si="18"/>
        <v>无</v>
      </c>
      <c r="C43" s="3">
        <f t="shared" si="18"/>
        <v>0</v>
      </c>
      <c r="D43" s="3">
        <f t="shared" si="19"/>
        <v>0</v>
      </c>
      <c r="E43" s="3">
        <f>IFERROR(VLOOKUP(VLOOKUP($C43,[6]D_装备基础数据!$A$2:$K$132,11,0),[6]D_装备强化数据!$A$2:$L$97,E$37,0)*$D43,0)</f>
        <v>0</v>
      </c>
      <c r="F43" s="3">
        <f>IFERROR(VLOOKUP(VLOOKUP($C43,[6]D_装备基础数据!$A$2:$K$132,11,0),[6]D_装备强化数据!$A$2:$L$97,F$37,0)*$D43,0)</f>
        <v>0</v>
      </c>
      <c r="G43" s="3">
        <f>IFERROR(VLOOKUP(VLOOKUP($C43,[6]D_装备基础数据!$A$2:$K$132,11,0),[6]D_装备强化数据!$A$2:$L$97,G$37,0)*$D43,0)</f>
        <v>0</v>
      </c>
      <c r="H43" s="3">
        <f>IFERROR(VLOOKUP(VLOOKUP($C43,[6]D_装备基础数据!$A$2:$K$132,11,0),[6]D_装备强化数据!$A$2:$L$97,H$37,0)*$D43,0)</f>
        <v>0</v>
      </c>
      <c r="I43" s="3">
        <f>IFERROR(VLOOKUP(VLOOKUP($C43,[6]D_装备基础数据!$A$2:$K$132,11,0),[6]D_装备强化数据!$A$2:$L$97,I$37,0)*$D43,0)</f>
        <v>0</v>
      </c>
      <c r="J43" s="3">
        <f>IFERROR(VLOOKUP(VLOOKUP($C43,[6]D_装备基础数据!$A$2:$K$132,11,0),[6]D_装备强化数据!$A$2:$L$97,J$37,0)*$D43,0)</f>
        <v>0</v>
      </c>
      <c r="K43" s="3">
        <f>IFERROR(VLOOKUP(VLOOKUP($C43,[6]D_装备基础数据!$A$2:$K$132,11,0),[6]D_装备强化数据!$A$2:$L$97,K$37,0)*$D43,0)</f>
        <v>0</v>
      </c>
      <c r="L43" s="3">
        <f>IFERROR(VLOOKUP(VLOOKUP($C43,[6]D_装备基础数据!$A$2:$K$132,11,0),[6]D_装备强化数据!$A$2:$L$97,L$37,0)*$D43,0)</f>
        <v>0</v>
      </c>
      <c r="M43" s="3">
        <f>IFERROR(VLOOKUP(VLOOKUP($C43,[6]D_装备基础数据!$A$2:$K$132,11,0),[6]D_装备强化数据!$A$2:$L$97,M$37,0)*$D43,0)</f>
        <v>0</v>
      </c>
      <c r="N43" s="3">
        <f>IFERROR(VLOOKUP(VLOOKUP($C43,[6]D_装备基础数据!$A$2:$K$132,11,0),[6]D_装备强化数据!$A$2:$L$97,N$37,0)*$D43,0)</f>
        <v>0</v>
      </c>
      <c r="O43" s="28">
        <f>SUMPRODUCT(E43:N43,设定参考!A$2:J$2)</f>
        <v>0</v>
      </c>
    </row>
    <row r="44" spans="1:15" x14ac:dyDescent="0.15">
      <c r="A44" s="3" t="s">
        <v>102</v>
      </c>
      <c r="B44" s="3" t="str">
        <f t="shared" si="18"/>
        <v>玄武项链</v>
      </c>
      <c r="C44" s="3" t="str">
        <f t="shared" si="18"/>
        <v>53112</v>
      </c>
      <c r="D44" s="3">
        <f t="shared" si="19"/>
        <v>20</v>
      </c>
      <c r="E44" s="3">
        <f>IFERROR(VLOOKUP(VLOOKUP($C44,[6]D_装备基础数据!$A$2:$K$132,11,0),[6]D_装备强化数据!$A$2:$L$97,E$37,0)*$D44,0)</f>
        <v>370.40000000000009</v>
      </c>
      <c r="F44" s="3">
        <f>IFERROR(VLOOKUP(VLOOKUP($C44,[6]D_装备基础数据!$A$2:$K$132,11,0),[6]D_装备强化数据!$A$2:$L$97,F$37,0)*$D44,0)</f>
        <v>0</v>
      </c>
      <c r="G44" s="3">
        <f>IFERROR(VLOOKUP(VLOOKUP($C44,[6]D_装备基础数据!$A$2:$K$132,11,0),[6]D_装备强化数据!$A$2:$L$97,G$37,0)*$D44,0)</f>
        <v>180</v>
      </c>
      <c r="H44" s="3">
        <f>IFERROR(VLOOKUP(VLOOKUP($C44,[6]D_装备基础数据!$A$2:$K$132,11,0),[6]D_装备强化数据!$A$2:$L$97,H$37,0)*$D44,0)</f>
        <v>0</v>
      </c>
      <c r="I44" s="3">
        <f>IFERROR(VLOOKUP(VLOOKUP($C44,[6]D_装备基础数据!$A$2:$K$132,11,0),[6]D_装备强化数据!$A$2:$L$97,I$37,0)*$D44,0)</f>
        <v>0</v>
      </c>
      <c r="J44" s="3">
        <f>IFERROR(VLOOKUP(VLOOKUP($C44,[6]D_装备基础数据!$A$2:$K$132,11,0),[6]D_装备强化数据!$A$2:$L$97,J$37,0)*$D44,0)</f>
        <v>560</v>
      </c>
      <c r="K44" s="3">
        <f>IFERROR(VLOOKUP(VLOOKUP($C44,[6]D_装备基础数据!$A$2:$K$132,11,0),[6]D_装备强化数据!$A$2:$L$97,K$37,0)*$D44,0)</f>
        <v>0</v>
      </c>
      <c r="L44" s="3">
        <f>IFERROR(VLOOKUP(VLOOKUP($C44,[6]D_装备基础数据!$A$2:$K$132,11,0),[6]D_装备强化数据!$A$2:$L$97,L$37,0)*$D44,0)</f>
        <v>0</v>
      </c>
      <c r="M44" s="3">
        <f>IFERROR(VLOOKUP(VLOOKUP($C44,[6]D_装备基础数据!$A$2:$K$132,11,0),[6]D_装备强化数据!$A$2:$L$97,M$37,0)*$D44,0)</f>
        <v>0</v>
      </c>
      <c r="N44" s="3">
        <f>IFERROR(VLOOKUP(VLOOKUP($C44,[6]D_装备基础数据!$A$2:$K$132,11,0),[6]D_装备强化数据!$A$2:$L$97,N$37,0)*$D44,0)</f>
        <v>0</v>
      </c>
      <c r="O44" s="28">
        <f>SUMPRODUCT(E44:N44,设定参考!A$2:J$2)</f>
        <v>295.61599999999999</v>
      </c>
    </row>
    <row r="45" spans="1:15" x14ac:dyDescent="0.15">
      <c r="E45">
        <f t="shared" ref="E45:N45" si="20">SUM(E39:E44)</f>
        <v>4435.24</v>
      </c>
      <c r="F45">
        <f t="shared" si="20"/>
        <v>1781</v>
      </c>
      <c r="G45">
        <f t="shared" si="20"/>
        <v>3660</v>
      </c>
      <c r="H45">
        <f t="shared" si="20"/>
        <v>33</v>
      </c>
      <c r="I45">
        <f t="shared" si="20"/>
        <v>270</v>
      </c>
      <c r="J45">
        <f t="shared" si="20"/>
        <v>560</v>
      </c>
      <c r="K45">
        <f t="shared" si="20"/>
        <v>0</v>
      </c>
      <c r="L45">
        <f t="shared" si="20"/>
        <v>2160</v>
      </c>
      <c r="M45">
        <f t="shared" si="20"/>
        <v>0</v>
      </c>
      <c r="N45">
        <f t="shared" si="20"/>
        <v>0</v>
      </c>
      <c r="O45" s="28">
        <f>SUMPRODUCT(E45:N45,设定参考!A$2:J$2)</f>
        <v>6211.0296000000008</v>
      </c>
    </row>
    <row r="47" spans="1:15" x14ac:dyDescent="0.15">
      <c r="A47" t="s">
        <v>107</v>
      </c>
      <c r="E47">
        <v>6</v>
      </c>
      <c r="F47">
        <v>7</v>
      </c>
      <c r="G47">
        <v>8</v>
      </c>
      <c r="H47">
        <v>9</v>
      </c>
      <c r="I47">
        <v>10</v>
      </c>
      <c r="J47">
        <v>11</v>
      </c>
      <c r="K47">
        <v>0</v>
      </c>
      <c r="L47">
        <v>12</v>
      </c>
      <c r="M47">
        <v>13</v>
      </c>
      <c r="N47">
        <v>14</v>
      </c>
    </row>
    <row r="48" spans="1:15" x14ac:dyDescent="0.15">
      <c r="A48" s="3"/>
      <c r="B48" s="3" t="s">
        <v>92</v>
      </c>
      <c r="C48" s="3" t="s">
        <v>80</v>
      </c>
      <c r="D48" s="3" t="s">
        <v>95</v>
      </c>
      <c r="E48" s="3" t="str">
        <f>设定参考!A1</f>
        <v>生命</v>
      </c>
      <c r="F48" s="3" t="str">
        <f>设定参考!B1</f>
        <v>攻击</v>
      </c>
      <c r="G48" s="3" t="str">
        <f>设定参考!C1</f>
        <v>防御</v>
      </c>
      <c r="H48" s="3" t="str">
        <f>设定参考!D1</f>
        <v>闪避值</v>
      </c>
      <c r="I48" s="3" t="str">
        <f>设定参考!E1</f>
        <v>命中值</v>
      </c>
      <c r="J48" s="3" t="str">
        <f>设定参考!F1</f>
        <v>暴击值</v>
      </c>
      <c r="K48" s="3" t="str">
        <f>设定参考!G1</f>
        <v>暴击倍数</v>
      </c>
      <c r="L48" s="3" t="str">
        <f>设定参考!H1</f>
        <v>韧性值</v>
      </c>
      <c r="M48" s="3" t="str">
        <f>设定参考!I1</f>
        <v>伤害减免</v>
      </c>
      <c r="N48" s="3" t="str">
        <f>设定参考!J1</f>
        <v>伤害加深</v>
      </c>
      <c r="O48" s="29" t="s">
        <v>96</v>
      </c>
    </row>
    <row r="49" spans="1:15" x14ac:dyDescent="0.15">
      <c r="A49" s="3" t="s">
        <v>97</v>
      </c>
      <c r="B49" s="3" t="str">
        <f t="shared" ref="B49:C54" si="21">B3</f>
        <v>白虎之枪5</v>
      </c>
      <c r="C49" s="3" t="str">
        <f t="shared" si="21"/>
        <v>30217</v>
      </c>
      <c r="D49" s="3">
        <f t="shared" ref="D49:D54" si="22">F3</f>
        <v>1</v>
      </c>
      <c r="E49" s="3">
        <f>IFERROR(VLOOKUP(VLOOKUP($C49,[6]D_装备基础数据!$A$2:$K$132,10,0),[6]D_装备升星数据!$A$2:$N$97,E$47,0)*$D49,0)</f>
        <v>0</v>
      </c>
      <c r="F49" s="3">
        <f>IFERROR(VLOOKUP(VLOOKUP($C49,[6]D_装备基础数据!$A$2:$K$132,10,0),[6]D_装备升星数据!$A$2:$N$97,F$47,0)*$D49,0)</f>
        <v>155</v>
      </c>
      <c r="G49" s="3">
        <f>IFERROR(VLOOKUP(VLOOKUP($C49,[6]D_装备基础数据!$A$2:$K$132,10,0),[6]D_装备升星数据!$A$2:$N$97,G$47,0)*$D49,0)</f>
        <v>19</v>
      </c>
      <c r="H49" s="3">
        <f>IFERROR(VLOOKUP(VLOOKUP($C49,[6]D_装备基础数据!$A$2:$K$132,10,0),[6]D_装备升星数据!$A$2:$N$97,H$47,0)*$D49,0)</f>
        <v>0</v>
      </c>
      <c r="I49" s="3">
        <f>IFERROR(VLOOKUP(VLOOKUP($C49,[6]D_装备基础数据!$A$2:$K$132,10,0),[6]D_装备升星数据!$A$2:$N$97,I$47,0)*$D49,0)</f>
        <v>0</v>
      </c>
      <c r="J49" s="3">
        <f>IFERROR(VLOOKUP(VLOOKUP($C49,[6]D_装备基础数据!$A$2:$K$132,10,0),[6]D_装备升星数据!$A$2:$N$97,J$47,0)*$D49,0)</f>
        <v>0</v>
      </c>
      <c r="K49" s="3">
        <v>0</v>
      </c>
      <c r="L49" s="3">
        <f>IFERROR(VLOOKUP(VLOOKUP($C49,[6]D_装备基础数据!$A$2:$K$132,10,0),[6]D_装备升星数据!$A$2:$N$97,L$47,0)*$D49,0)</f>
        <v>0</v>
      </c>
      <c r="M49" s="3">
        <f>IFERROR(VLOOKUP(VLOOKUP($C49,[6]D_装备基础数据!$A$2:$K$132,10,0),[6]D_装备升星数据!$A$2:$N$97,M$47,0)*$D49,0)</f>
        <v>0</v>
      </c>
      <c r="N49" s="3">
        <f>IFERROR(VLOOKUP(VLOOKUP($C49,[6]D_装备基础数据!$A$2:$K$132,10,0),[6]D_装备升星数据!$A$2:$N$97,N$47,0)*$D49,0)</f>
        <v>0</v>
      </c>
      <c r="O49" s="28">
        <f>SUMPRODUCT(E49:N49,设定参考!A$2:J$2)</f>
        <v>174</v>
      </c>
    </row>
    <row r="50" spans="1:15" x14ac:dyDescent="0.15">
      <c r="A50" s="3" t="s">
        <v>98</v>
      </c>
      <c r="B50" s="3" t="str">
        <f t="shared" si="21"/>
        <v>野性战衣</v>
      </c>
      <c r="C50" s="3" t="str">
        <f t="shared" si="21"/>
        <v>51104</v>
      </c>
      <c r="D50" s="3">
        <f t="shared" si="22"/>
        <v>10</v>
      </c>
      <c r="E50" s="3">
        <f>IFERROR(VLOOKUP(VLOOKUP($C50,[6]D_装备基础数据!$A$2:$K$132,10,0),[6]D_装备升星数据!$A$2:$N$97,E$47,0)*$D50,0)</f>
        <v>1960</v>
      </c>
      <c r="F50" s="3">
        <f>IFERROR(VLOOKUP(VLOOKUP($C50,[6]D_装备基础数据!$A$2:$K$132,10,0),[6]D_装备升星数据!$A$2:$N$97,F$47,0)*$D50,0)</f>
        <v>0</v>
      </c>
      <c r="G50" s="3">
        <f>IFERROR(VLOOKUP(VLOOKUP($C50,[6]D_装备基础数据!$A$2:$K$132,10,0),[6]D_装备升星数据!$A$2:$N$97,G$47,0)*$D50,0)</f>
        <v>0</v>
      </c>
      <c r="H50" s="3">
        <f>IFERROR(VLOOKUP(VLOOKUP($C50,[6]D_装备基础数据!$A$2:$K$132,10,0),[6]D_装备升星数据!$A$2:$N$97,H$47,0)*$D50,0)</f>
        <v>0</v>
      </c>
      <c r="I50" s="3">
        <f>IFERROR(VLOOKUP(VLOOKUP($C50,[6]D_装备基础数据!$A$2:$K$132,10,0),[6]D_装备升星数据!$A$2:$N$97,I$47,0)*$D50,0)</f>
        <v>0</v>
      </c>
      <c r="J50" s="3">
        <f>IFERROR(VLOOKUP(VLOOKUP($C50,[6]D_装备基础数据!$A$2:$K$132,10,0),[6]D_装备升星数据!$A$2:$N$97,J$47,0)*$D50,0)</f>
        <v>0</v>
      </c>
      <c r="K50" s="3">
        <v>0</v>
      </c>
      <c r="L50" s="3">
        <f>IFERROR(VLOOKUP(VLOOKUP($C50,[6]D_装备基础数据!$A$2:$K$132,10,0),[6]D_装备升星数据!$A$2:$N$97,L$47,0)*$D50,0)</f>
        <v>0</v>
      </c>
      <c r="M50" s="3">
        <f>IFERROR(VLOOKUP(VLOOKUP($C50,[6]D_装备基础数据!$A$2:$K$132,10,0),[6]D_装备升星数据!$A$2:$N$97,M$47,0)*$D50,0)</f>
        <v>0</v>
      </c>
      <c r="N50" s="3">
        <f>IFERROR(VLOOKUP(VLOOKUP($C50,[6]D_装备基础数据!$A$2:$K$132,10,0),[6]D_装备升星数据!$A$2:$N$97,N$47,0)*$D50,0)</f>
        <v>0</v>
      </c>
      <c r="O50" s="28">
        <f>SUMPRODUCT(E50:N50,设定参考!A$2:J$2)</f>
        <v>78.400000000000006</v>
      </c>
    </row>
    <row r="51" spans="1:15" x14ac:dyDescent="0.15">
      <c r="A51" s="3" t="s">
        <v>99</v>
      </c>
      <c r="B51" s="3" t="str">
        <f t="shared" si="21"/>
        <v>紫云长裤</v>
      </c>
      <c r="C51" s="3" t="str">
        <f t="shared" si="21"/>
        <v>52205</v>
      </c>
      <c r="D51" s="3">
        <f t="shared" si="22"/>
        <v>2</v>
      </c>
      <c r="E51" s="3">
        <f>IFERROR(VLOOKUP(VLOOKUP($C51,[6]D_装备基础数据!$A$2:$K$132,10,0),[6]D_装备升星数据!$A$2:$N$97,E$47,0)*$D51,0)</f>
        <v>284</v>
      </c>
      <c r="F51" s="3">
        <f>IFERROR(VLOOKUP(VLOOKUP($C51,[6]D_装备基础数据!$A$2:$K$132,10,0),[6]D_装备升星数据!$A$2:$N$97,F$47,0)*$D51,0)</f>
        <v>0</v>
      </c>
      <c r="G51" s="3">
        <f>IFERROR(VLOOKUP(VLOOKUP($C51,[6]D_装备基础数据!$A$2:$K$132,10,0),[6]D_装备升星数据!$A$2:$N$97,G$47,0)*$D51,0)</f>
        <v>6</v>
      </c>
      <c r="H51" s="3">
        <f>IFERROR(VLOOKUP(VLOOKUP($C51,[6]D_装备基础数据!$A$2:$K$132,10,0),[6]D_装备升星数据!$A$2:$N$97,H$47,0)*$D51,0)</f>
        <v>0</v>
      </c>
      <c r="I51" s="3">
        <f>IFERROR(VLOOKUP(VLOOKUP($C51,[6]D_装备基础数据!$A$2:$K$132,10,0),[6]D_装备升星数据!$A$2:$N$97,I$47,0)*$D51,0)</f>
        <v>0</v>
      </c>
      <c r="J51" s="3">
        <f>IFERROR(VLOOKUP(VLOOKUP($C51,[6]D_装备基础数据!$A$2:$K$132,10,0),[6]D_装备升星数据!$A$2:$N$97,J$47,0)*$D51,0)</f>
        <v>0</v>
      </c>
      <c r="K51" s="3">
        <v>0</v>
      </c>
      <c r="L51" s="3">
        <f>IFERROR(VLOOKUP(VLOOKUP($C51,[6]D_装备基础数据!$A$2:$K$132,10,0),[6]D_装备升星数据!$A$2:$N$97,L$47,0)*$D51,0)</f>
        <v>0</v>
      </c>
      <c r="M51" s="3">
        <f>IFERROR(VLOOKUP(VLOOKUP($C51,[6]D_装备基础数据!$A$2:$K$132,10,0),[6]D_装备升星数据!$A$2:$N$97,M$47,0)*$D51,0)</f>
        <v>0</v>
      </c>
      <c r="N51" s="3">
        <f>IFERROR(VLOOKUP(VLOOKUP($C51,[6]D_装备基础数据!$A$2:$K$132,10,0),[6]D_装备升星数据!$A$2:$N$97,N$47,0)*$D51,0)</f>
        <v>0</v>
      </c>
      <c r="O51" s="28">
        <f>SUMPRODUCT(E51:N51,设定参考!A$2:J$2)</f>
        <v>17.36</v>
      </c>
    </row>
    <row r="52" spans="1:15" x14ac:dyDescent="0.15">
      <c r="A52" s="3" t="s">
        <v>100</v>
      </c>
      <c r="B52" s="3" t="str">
        <f t="shared" si="21"/>
        <v>碧蓝长靴</v>
      </c>
      <c r="C52" s="3" t="str">
        <f t="shared" si="21"/>
        <v>55306</v>
      </c>
      <c r="D52" s="3">
        <f t="shared" si="22"/>
        <v>5</v>
      </c>
      <c r="E52" s="3">
        <f>IFERROR(VLOOKUP(VLOOKUP($C52,[6]D_装备基础数据!$A$2:$K$132,10,0),[6]D_装备升星数据!$A$2:$N$97,E$47,0)*$D52,0)</f>
        <v>925</v>
      </c>
      <c r="F52" s="3">
        <f>IFERROR(VLOOKUP(VLOOKUP($C52,[6]D_装备基础数据!$A$2:$K$132,10,0),[6]D_装备升星数据!$A$2:$N$97,F$47,0)*$D52,0)</f>
        <v>0</v>
      </c>
      <c r="G52" s="3">
        <f>IFERROR(VLOOKUP(VLOOKUP($C52,[6]D_装备基础数据!$A$2:$K$132,10,0),[6]D_装备升星数据!$A$2:$N$97,G$47,0)*$D52,0)</f>
        <v>0</v>
      </c>
      <c r="H52" s="3">
        <f>IFERROR(VLOOKUP(VLOOKUP($C52,[6]D_装备基础数据!$A$2:$K$132,10,0),[6]D_装备升星数据!$A$2:$N$97,H$47,0)*$D52,0)</f>
        <v>90</v>
      </c>
      <c r="I52" s="3">
        <f>IFERROR(VLOOKUP(VLOOKUP($C52,[6]D_装备基础数据!$A$2:$K$132,10,0),[6]D_装备升星数据!$A$2:$N$97,I$47,0)*$D52,0)</f>
        <v>75</v>
      </c>
      <c r="J52" s="3">
        <f>IFERROR(VLOOKUP(VLOOKUP($C52,[6]D_装备基础数据!$A$2:$K$132,10,0),[6]D_装备升星数据!$A$2:$N$97,J$47,0)*$D52,0)</f>
        <v>0</v>
      </c>
      <c r="K52" s="3">
        <v>0</v>
      </c>
      <c r="L52" s="3">
        <f>IFERROR(VLOOKUP(VLOOKUP($C52,[6]D_装备基础数据!$A$2:$K$132,10,0),[6]D_装备升星数据!$A$2:$N$97,L$47,0)*$D52,0)</f>
        <v>0</v>
      </c>
      <c r="M52" s="3">
        <f>IFERROR(VLOOKUP(VLOOKUP($C52,[6]D_装备基础数据!$A$2:$K$132,10,0),[6]D_装备升星数据!$A$2:$N$97,M$47,0)*$D52,0)</f>
        <v>0</v>
      </c>
      <c r="N52" s="3">
        <f>IFERROR(VLOOKUP(VLOOKUP($C52,[6]D_装备基础数据!$A$2:$K$132,10,0),[6]D_装备升星数据!$A$2:$N$97,N$47,0)*$D52,0)</f>
        <v>0</v>
      </c>
      <c r="O52" s="28">
        <f>SUMPRODUCT(E52:N52,设定参考!A$2:J$2)</f>
        <v>93.1</v>
      </c>
    </row>
    <row r="53" spans="1:15" x14ac:dyDescent="0.15">
      <c r="A53" s="3" t="s">
        <v>101</v>
      </c>
      <c r="B53" s="3" t="str">
        <f t="shared" si="21"/>
        <v>无</v>
      </c>
      <c r="C53" s="3">
        <f t="shared" si="21"/>
        <v>0</v>
      </c>
      <c r="D53" s="3">
        <f t="shared" si="22"/>
        <v>0</v>
      </c>
      <c r="E53" s="3">
        <f>IFERROR(VLOOKUP(VLOOKUP($C53,[6]D_装备基础数据!$A$2:$K$132,10,0),[6]D_装备升星数据!$A$2:$N$97,E$47,0)*$D53,0)</f>
        <v>0</v>
      </c>
      <c r="F53" s="3">
        <f>IFERROR(VLOOKUP(VLOOKUP($C53,[6]D_装备基础数据!$A$2:$K$132,10,0),[6]D_装备升星数据!$A$2:$N$97,F$47,0)*$D53,0)</f>
        <v>0</v>
      </c>
      <c r="G53" s="3">
        <f>IFERROR(VLOOKUP(VLOOKUP($C53,[6]D_装备基础数据!$A$2:$K$132,10,0),[6]D_装备升星数据!$A$2:$N$97,G$47,0)*$D53,0)</f>
        <v>0</v>
      </c>
      <c r="H53" s="3">
        <f>IFERROR(VLOOKUP(VLOOKUP($C53,[6]D_装备基础数据!$A$2:$K$132,10,0),[6]D_装备升星数据!$A$2:$N$97,H$47,0)*$D53,0)</f>
        <v>0</v>
      </c>
      <c r="I53" s="3">
        <f>IFERROR(VLOOKUP(VLOOKUP($C53,[6]D_装备基础数据!$A$2:$K$132,10,0),[6]D_装备升星数据!$A$2:$N$97,I$47,0)*$D53,0)</f>
        <v>0</v>
      </c>
      <c r="J53" s="3">
        <f>IFERROR(VLOOKUP(VLOOKUP($C53,[6]D_装备基础数据!$A$2:$K$132,10,0),[6]D_装备升星数据!$A$2:$N$97,J$47,0)*$D53,0)</f>
        <v>0</v>
      </c>
      <c r="K53" s="3">
        <v>0</v>
      </c>
      <c r="L53" s="3">
        <f>IFERROR(VLOOKUP(VLOOKUP($C53,[6]D_装备基础数据!$A$2:$K$132,10,0),[6]D_装备升星数据!$A$2:$N$97,L$47,0)*$D53,0)</f>
        <v>0</v>
      </c>
      <c r="M53" s="3">
        <f>IFERROR(VLOOKUP(VLOOKUP($C53,[6]D_装备基础数据!$A$2:$K$132,10,0),[6]D_装备升星数据!$A$2:$N$97,M$47,0)*$D53,0)</f>
        <v>0</v>
      </c>
      <c r="N53" s="3">
        <f>IFERROR(VLOOKUP(VLOOKUP($C53,[6]D_装备基础数据!$A$2:$K$132,10,0),[6]D_装备升星数据!$A$2:$N$97,N$47,0)*$D53,0)</f>
        <v>0</v>
      </c>
      <c r="O53" s="28">
        <f>SUMPRODUCT(E53:N53,设定参考!A$2:J$2)</f>
        <v>0</v>
      </c>
    </row>
    <row r="54" spans="1:15" x14ac:dyDescent="0.15">
      <c r="A54" s="3" t="s">
        <v>102</v>
      </c>
      <c r="B54" s="3" t="str">
        <f t="shared" si="21"/>
        <v>玄武项链</v>
      </c>
      <c r="C54" s="3" t="str">
        <f t="shared" si="21"/>
        <v>53112</v>
      </c>
      <c r="D54" s="3">
        <f t="shared" si="22"/>
        <v>10</v>
      </c>
      <c r="E54" s="3">
        <f>IFERROR(VLOOKUP(VLOOKUP($C54,[6]D_装备基础数据!$A$2:$K$132,10,0),[6]D_装备升星数据!$A$2:$N$97,E$47,0)*$D54,0)</f>
        <v>0</v>
      </c>
      <c r="F54" s="3">
        <f>IFERROR(VLOOKUP(VLOOKUP($C54,[6]D_装备基础数据!$A$2:$K$132,10,0),[6]D_装备升星数据!$A$2:$N$97,F$47,0)*$D54,0)</f>
        <v>240</v>
      </c>
      <c r="G54" s="3">
        <f>IFERROR(VLOOKUP(VLOOKUP($C54,[6]D_装备基础数据!$A$2:$K$132,10,0),[6]D_装备升星数据!$A$2:$N$97,G$47,0)*$D54,0)</f>
        <v>0</v>
      </c>
      <c r="H54" s="3">
        <f>IFERROR(VLOOKUP(VLOOKUP($C54,[6]D_装备基础数据!$A$2:$K$132,10,0),[6]D_装备升星数据!$A$2:$N$97,H$47,0)*$D54,0)</f>
        <v>0</v>
      </c>
      <c r="I54" s="3">
        <f>IFERROR(VLOOKUP(VLOOKUP($C54,[6]D_装备基础数据!$A$2:$K$132,10,0),[6]D_装备升星数据!$A$2:$N$97,I$47,0)*$D54,0)</f>
        <v>0</v>
      </c>
      <c r="J54" s="3">
        <f>IFERROR(VLOOKUP(VLOOKUP($C54,[6]D_装备基础数据!$A$2:$K$132,10,0),[6]D_装备升星数据!$A$2:$N$97,J$47,0)*$D54,0)</f>
        <v>0</v>
      </c>
      <c r="K54" s="3">
        <v>0</v>
      </c>
      <c r="L54" s="3">
        <f>IFERROR(VLOOKUP(VLOOKUP($C54,[6]D_装备基础数据!$A$2:$K$132,10,0),[6]D_装备升星数据!$A$2:$N$97,L$47,0)*$D54,0)</f>
        <v>0</v>
      </c>
      <c r="M54" s="3">
        <f>IFERROR(VLOOKUP(VLOOKUP($C54,[6]D_装备基础数据!$A$2:$K$132,10,0),[6]D_装备升星数据!$A$2:$N$97,M$47,0)*$D54,0)</f>
        <v>0</v>
      </c>
      <c r="N54" s="3">
        <f>IFERROR(VLOOKUP(VLOOKUP($C54,[6]D_装备基础数据!$A$2:$K$132,10,0),[6]D_装备升星数据!$A$2:$N$97,N$47,0)*$D54,0)</f>
        <v>0</v>
      </c>
      <c r="O54" s="28">
        <f>SUMPRODUCT(E54:N54,设定参考!A$2:J$2)</f>
        <v>240</v>
      </c>
    </row>
    <row r="55" spans="1:15" x14ac:dyDescent="0.15">
      <c r="E55">
        <f t="shared" ref="E55:N55" si="23">SUM(E49:E54)</f>
        <v>3169</v>
      </c>
      <c r="F55">
        <f t="shared" si="23"/>
        <v>395</v>
      </c>
      <c r="G55">
        <f t="shared" si="23"/>
        <v>25</v>
      </c>
      <c r="H55">
        <f t="shared" si="23"/>
        <v>90</v>
      </c>
      <c r="I55">
        <f t="shared" si="23"/>
        <v>75</v>
      </c>
      <c r="J55">
        <f t="shared" si="23"/>
        <v>0</v>
      </c>
      <c r="K55">
        <f t="shared" si="23"/>
        <v>0</v>
      </c>
      <c r="L55">
        <f t="shared" si="23"/>
        <v>0</v>
      </c>
      <c r="M55">
        <f t="shared" si="23"/>
        <v>0</v>
      </c>
      <c r="N55">
        <f t="shared" si="23"/>
        <v>0</v>
      </c>
      <c r="O55" s="28">
        <f>SUMPRODUCT(E55:N55,设定参考!A$2:J$2)</f>
        <v>602.86</v>
      </c>
    </row>
    <row r="62" spans="1:15" x14ac:dyDescent="0.15">
      <c r="A62" t="s">
        <v>114</v>
      </c>
    </row>
    <row r="63" spans="1:15" x14ac:dyDescent="0.15">
      <c r="A63" s="25" t="s">
        <v>79</v>
      </c>
      <c r="B63" s="25" t="s">
        <v>80</v>
      </c>
      <c r="C63" s="25" t="s">
        <v>108</v>
      </c>
      <c r="D63" s="22" t="s">
        <v>78</v>
      </c>
      <c r="E63" s="23" t="s">
        <v>109</v>
      </c>
      <c r="F63" s="24" t="s">
        <v>110</v>
      </c>
    </row>
    <row r="64" spans="1:15" s="12" customFormat="1" x14ac:dyDescent="0.15">
      <c r="A64" s="38" t="s">
        <v>114</v>
      </c>
      <c r="B64" s="38">
        <v>0</v>
      </c>
      <c r="C64" t="s">
        <v>120</v>
      </c>
      <c r="D64" s="39">
        <v>0</v>
      </c>
      <c r="E64" s="40">
        <v>0</v>
      </c>
      <c r="F64" s="41">
        <v>0</v>
      </c>
    </row>
    <row r="65" spans="1:6" x14ac:dyDescent="0.15">
      <c r="A65" t="s">
        <v>442</v>
      </c>
      <c r="B65" t="str">
        <f>[6]D_装备基础数据!A9</f>
        <v>52002</v>
      </c>
      <c r="C65" t="str">
        <f>[6]D_装备基础数据!$E9</f>
        <v>裤子</v>
      </c>
      <c r="D65">
        <f>[6]D_装备基础数据!G9</f>
        <v>5</v>
      </c>
      <c r="E65">
        <f>[6]D_装备基础数据!H9</f>
        <v>5</v>
      </c>
      <c r="F65">
        <f>[6]D_装备基础数据!I9</f>
        <v>0</v>
      </c>
    </row>
    <row r="66" spans="1:6" x14ac:dyDescent="0.15">
      <c r="A66" t="s">
        <v>443</v>
      </c>
      <c r="B66" t="str">
        <f>[6]D_装备基础数据!A17</f>
        <v>52103</v>
      </c>
      <c r="C66" t="str">
        <f>[6]D_装备基础数据!$E17</f>
        <v>裤子</v>
      </c>
      <c r="D66">
        <f>[6]D_装备基础数据!G17</f>
        <v>5</v>
      </c>
      <c r="E66">
        <f>[6]D_装备基础数据!H17</f>
        <v>5</v>
      </c>
      <c r="F66">
        <f>[6]D_装备基础数据!I17</f>
        <v>1</v>
      </c>
    </row>
    <row r="67" spans="1:6" x14ac:dyDescent="0.15">
      <c r="A67" t="s">
        <v>444</v>
      </c>
      <c r="B67" t="str">
        <f>[6]D_装备基础数据!A25</f>
        <v>52104</v>
      </c>
      <c r="C67" t="str">
        <f>[6]D_装备基础数据!$E25</f>
        <v>裤子</v>
      </c>
      <c r="D67">
        <f>[6]D_装备基础数据!G25</f>
        <v>15</v>
      </c>
      <c r="E67">
        <f>[6]D_装备基础数据!H25</f>
        <v>15</v>
      </c>
      <c r="F67">
        <f>[6]D_装备基础数据!I25</f>
        <v>1</v>
      </c>
    </row>
    <row r="68" spans="1:6" x14ac:dyDescent="0.15">
      <c r="A68" t="s">
        <v>436</v>
      </c>
      <c r="B68" t="str">
        <f>[6]D_装备基础数据!A33</f>
        <v>52205</v>
      </c>
      <c r="C68" t="str">
        <f>[6]D_装备基础数据!$E33</f>
        <v>裤子</v>
      </c>
      <c r="D68">
        <f>[6]D_装备基础数据!G33</f>
        <v>15</v>
      </c>
      <c r="E68">
        <f>[6]D_装备基础数据!H33</f>
        <v>15</v>
      </c>
      <c r="F68">
        <f>[6]D_装备基础数据!I33</f>
        <v>2</v>
      </c>
    </row>
    <row r="69" spans="1:6" x14ac:dyDescent="0.15">
      <c r="A69" t="s">
        <v>445</v>
      </c>
      <c r="B69" t="str">
        <f>[6]D_装备基础数据!A41</f>
        <v>52306</v>
      </c>
      <c r="C69" t="str">
        <f>[6]D_装备基础数据!$E41</f>
        <v>裤子</v>
      </c>
      <c r="D69">
        <f>[6]D_装备基础数据!G41</f>
        <v>15</v>
      </c>
      <c r="E69">
        <f>[6]D_装备基础数据!H41</f>
        <v>15</v>
      </c>
      <c r="F69">
        <f>[6]D_装备基础数据!I41</f>
        <v>3</v>
      </c>
    </row>
    <row r="70" spans="1:6" x14ac:dyDescent="0.15">
      <c r="A70" t="s">
        <v>446</v>
      </c>
      <c r="B70" t="str">
        <f>[6]D_装备基础数据!A49</f>
        <v>52407</v>
      </c>
      <c r="C70" t="str">
        <f>[6]D_装备基础数据!$E49</f>
        <v>裤子</v>
      </c>
      <c r="D70">
        <f>[6]D_装备基础数据!G49</f>
        <v>15</v>
      </c>
      <c r="E70">
        <f>[6]D_装备基础数据!H49</f>
        <v>15</v>
      </c>
      <c r="F70">
        <f>[6]D_装备基础数据!I49</f>
        <v>4</v>
      </c>
    </row>
    <row r="71" spans="1:6" x14ac:dyDescent="0.15">
      <c r="A71" t="str">
        <f>[6]D_装备基础数据!$B57</f>
        <v>碧蓝长裤</v>
      </c>
      <c r="B71" t="str">
        <f>[6]D_装备基础数据!A57</f>
        <v>52108</v>
      </c>
      <c r="C71" t="str">
        <f>[6]D_装备基础数据!$E57</f>
        <v>裤子</v>
      </c>
      <c r="D71">
        <f>[6]D_装备基础数据!G57</f>
        <v>30</v>
      </c>
      <c r="E71">
        <f>[6]D_装备基础数据!H57</f>
        <v>30</v>
      </c>
      <c r="F71">
        <f>[6]D_装备基础数据!I57</f>
        <v>1</v>
      </c>
    </row>
    <row r="72" spans="1:6" x14ac:dyDescent="0.15">
      <c r="A72" t="str">
        <f>[6]D_装备基础数据!$B65</f>
        <v>黑鸦长裤</v>
      </c>
      <c r="B72" t="str">
        <f>[6]D_装备基础数据!A65</f>
        <v>52209</v>
      </c>
      <c r="C72" t="str">
        <f>[6]D_装备基础数据!$E65</f>
        <v>裤子</v>
      </c>
      <c r="D72">
        <f>[6]D_装备基础数据!G65</f>
        <v>30</v>
      </c>
      <c r="E72">
        <f>[6]D_装备基础数据!H65</f>
        <v>30</v>
      </c>
      <c r="F72">
        <f>[6]D_装备基础数据!I65</f>
        <v>2</v>
      </c>
    </row>
    <row r="73" spans="1:6" x14ac:dyDescent="0.15">
      <c r="A73" t="str">
        <f>[6]D_装备基础数据!$B73</f>
        <v>爵士长裤</v>
      </c>
      <c r="B73" t="str">
        <f>[6]D_装备基础数据!A73</f>
        <v>52310</v>
      </c>
      <c r="C73" t="str">
        <f>[6]D_装备基础数据!$E73</f>
        <v>裤子</v>
      </c>
      <c r="D73">
        <f>[6]D_装备基础数据!G73</f>
        <v>30</v>
      </c>
      <c r="E73">
        <f>[6]D_装备基础数据!H73</f>
        <v>30</v>
      </c>
      <c r="F73">
        <f>[6]D_装备基础数据!I73</f>
        <v>3</v>
      </c>
    </row>
    <row r="74" spans="1:6" x14ac:dyDescent="0.15">
      <c r="A74" t="s">
        <v>447</v>
      </c>
      <c r="B74" t="str">
        <f>[6]D_装备基础数据!A81</f>
        <v>52411</v>
      </c>
      <c r="C74" t="str">
        <f>[6]D_装备基础数据!$E81</f>
        <v>裤子</v>
      </c>
      <c r="D74">
        <f>[6]D_装备基础数据!G81</f>
        <v>30</v>
      </c>
      <c r="E74">
        <f>[6]D_装备基础数据!H81</f>
        <v>30</v>
      </c>
      <c r="F74">
        <f>[6]D_装备基础数据!I81</f>
        <v>4</v>
      </c>
    </row>
    <row r="75" spans="1:6" x14ac:dyDescent="0.15">
      <c r="A75" t="s">
        <v>448</v>
      </c>
      <c r="B75" t="str">
        <f>[6]D_装备基础数据!A89</f>
        <v>52112</v>
      </c>
      <c r="C75" t="str">
        <f>[6]D_装备基础数据!$E89</f>
        <v>裤子</v>
      </c>
      <c r="D75">
        <f>[6]D_装备基础数据!G89</f>
        <v>45</v>
      </c>
      <c r="E75">
        <f>[6]D_装备基础数据!H89</f>
        <v>45</v>
      </c>
      <c r="F75">
        <f>[6]D_装备基础数据!I89</f>
        <v>1</v>
      </c>
    </row>
    <row r="76" spans="1:6" x14ac:dyDescent="0.15">
      <c r="A76" t="str">
        <f>[6]D_装备基础数据!$B97</f>
        <v>暗羽长裤</v>
      </c>
      <c r="B76" t="str">
        <f>[6]D_装备基础数据!A97</f>
        <v>52213</v>
      </c>
      <c r="C76" t="str">
        <f>[6]D_装备基础数据!$E97</f>
        <v>裤子</v>
      </c>
      <c r="D76">
        <f>[6]D_装备基础数据!G97</f>
        <v>45</v>
      </c>
      <c r="E76">
        <f>[6]D_装备基础数据!H97</f>
        <v>45</v>
      </c>
      <c r="F76">
        <f>[6]D_装备基础数据!I97</f>
        <v>2</v>
      </c>
    </row>
    <row r="77" spans="1:6" x14ac:dyDescent="0.15">
      <c r="A77" t="str">
        <f>[6]D_装备基础数据!$B105</f>
        <v>玄武长裤</v>
      </c>
      <c r="B77" t="str">
        <f>[6]D_装备基础数据!A105</f>
        <v>52314</v>
      </c>
      <c r="C77" t="str">
        <f>[6]D_装备基础数据!$E105</f>
        <v>裤子</v>
      </c>
      <c r="D77">
        <f>[6]D_装备基础数据!G105</f>
        <v>45</v>
      </c>
      <c r="E77">
        <f>[6]D_装备基础数据!H105</f>
        <v>45</v>
      </c>
      <c r="F77">
        <f>[6]D_装备基础数据!I105</f>
        <v>3</v>
      </c>
    </row>
    <row r="78" spans="1:6" x14ac:dyDescent="0.15">
      <c r="A78" t="s">
        <v>449</v>
      </c>
      <c r="B78" t="str">
        <f>[6]D_装备基础数据!A113</f>
        <v>52415</v>
      </c>
      <c r="C78" t="str">
        <f>[6]D_装备基础数据!$E113</f>
        <v>裤子</v>
      </c>
      <c r="D78">
        <f>[6]D_装备基础数据!G113</f>
        <v>45</v>
      </c>
      <c r="E78">
        <f>[6]D_装备基础数据!H113</f>
        <v>45</v>
      </c>
      <c r="F78">
        <f>[6]D_装备基础数据!I113</f>
        <v>4</v>
      </c>
    </row>
    <row r="79" spans="1:6" x14ac:dyDescent="0.15">
      <c r="A79" t="s">
        <v>450</v>
      </c>
      <c r="B79" t="str">
        <f>[6]D_装备基础数据!A121</f>
        <v>52116</v>
      </c>
      <c r="C79" t="str">
        <f>[6]D_装备基础数据!$E121</f>
        <v>裤子</v>
      </c>
      <c r="D79">
        <f>[6]D_装备基础数据!G121</f>
        <v>60</v>
      </c>
      <c r="E79">
        <f>[6]D_装备基础数据!H121</f>
        <v>60</v>
      </c>
      <c r="F79">
        <f>[6]D_装备基础数据!I121</f>
        <v>1</v>
      </c>
    </row>
    <row r="80" spans="1:6" x14ac:dyDescent="0.15">
      <c r="A80" t="s">
        <v>451</v>
      </c>
      <c r="B80" t="str">
        <f>[6]D_装备基础数据!A129</f>
        <v>52217</v>
      </c>
      <c r="C80" t="str">
        <f>[6]D_装备基础数据!$E129</f>
        <v>裤子</v>
      </c>
      <c r="D80">
        <f>[6]D_装备基础数据!G129</f>
        <v>60</v>
      </c>
      <c r="E80">
        <f>[6]D_装备基础数据!H129</f>
        <v>60</v>
      </c>
      <c r="F80">
        <f>[6]D_装备基础数据!I129</f>
        <v>2</v>
      </c>
    </row>
    <row r="81" spans="1:6" s="12" customFormat="1" x14ac:dyDescent="0.15">
      <c r="A81" s="38" t="s">
        <v>114</v>
      </c>
      <c r="B81" s="38">
        <v>0</v>
      </c>
      <c r="C81" t="s">
        <v>119</v>
      </c>
      <c r="D81" s="39">
        <v>0</v>
      </c>
      <c r="E81" s="40">
        <v>0</v>
      </c>
      <c r="F81" s="41">
        <v>0</v>
      </c>
    </row>
    <row r="82" spans="1:6" x14ac:dyDescent="0.15">
      <c r="A82" t="s">
        <v>452</v>
      </c>
      <c r="B82" t="str">
        <f>[6]D_装备基础数据!A2</f>
        <v>10001</v>
      </c>
      <c r="C82" t="str">
        <f>[6]D_装备基础数据!$E2</f>
        <v>武器</v>
      </c>
      <c r="D82">
        <f>[6]D_装备基础数据!G2</f>
        <v>1</v>
      </c>
      <c r="E82">
        <f>[6]D_装备基础数据!H2</f>
        <v>0</v>
      </c>
      <c r="F82">
        <f>[6]D_装备基础数据!I2</f>
        <v>0</v>
      </c>
    </row>
    <row r="83" spans="1:6" x14ac:dyDescent="0.15">
      <c r="A83" t="str">
        <f>[6]D_装备基础数据!$B3</f>
        <v>新手之拳</v>
      </c>
      <c r="B83" t="str">
        <f>[6]D_装备基础数据!A3</f>
        <v>20001</v>
      </c>
      <c r="C83" t="str">
        <f>[6]D_装备基础数据!$E3</f>
        <v>武器</v>
      </c>
      <c r="D83">
        <f>[6]D_装备基础数据!G3</f>
        <v>1</v>
      </c>
      <c r="E83">
        <f>[6]D_装备基础数据!H3</f>
        <v>0</v>
      </c>
      <c r="F83">
        <f>[6]D_装备基础数据!I3</f>
        <v>0</v>
      </c>
    </row>
    <row r="84" spans="1:6" x14ac:dyDescent="0.15">
      <c r="A84" t="str">
        <f>[6]D_装备基础数据!$B4</f>
        <v>新手之枪</v>
      </c>
      <c r="B84" t="str">
        <f>[6]D_装备基础数据!A4</f>
        <v>30001</v>
      </c>
      <c r="C84" t="str">
        <f>[6]D_装备基础数据!$E4</f>
        <v>武器</v>
      </c>
      <c r="D84">
        <f>[6]D_装备基础数据!G4</f>
        <v>1</v>
      </c>
      <c r="E84">
        <f>[6]D_装备基础数据!H4</f>
        <v>0</v>
      </c>
      <c r="F84">
        <f>[6]D_装备基础数据!I4</f>
        <v>0</v>
      </c>
    </row>
    <row r="85" spans="1:6" x14ac:dyDescent="0.15">
      <c r="A85" t="str">
        <f>[6]D_装备基础数据!$B5</f>
        <v>染血之剑</v>
      </c>
      <c r="B85" t="str">
        <f>[6]D_装备基础数据!A5</f>
        <v>10002</v>
      </c>
      <c r="C85" t="str">
        <f>[6]D_装备基础数据!$E5</f>
        <v>武器</v>
      </c>
      <c r="D85">
        <f>[6]D_装备基础数据!G5</f>
        <v>5</v>
      </c>
      <c r="E85">
        <f>[6]D_装备基础数据!H5</f>
        <v>5</v>
      </c>
      <c r="F85">
        <f>[6]D_装备基础数据!I5</f>
        <v>0</v>
      </c>
    </row>
    <row r="86" spans="1:6" x14ac:dyDescent="0.15">
      <c r="A86" t="str">
        <f>[6]D_装备基础数据!$B6</f>
        <v>染血之拳</v>
      </c>
      <c r="B86" t="str">
        <f>[6]D_装备基础数据!A6</f>
        <v>20002</v>
      </c>
      <c r="C86" t="str">
        <f>[6]D_装备基础数据!$E6</f>
        <v>武器</v>
      </c>
      <c r="D86">
        <f>[6]D_装备基础数据!G6</f>
        <v>5</v>
      </c>
      <c r="E86">
        <f>[6]D_装备基础数据!H6</f>
        <v>5</v>
      </c>
      <c r="F86">
        <f>[6]D_装备基础数据!I6</f>
        <v>0</v>
      </c>
    </row>
    <row r="87" spans="1:6" x14ac:dyDescent="0.15">
      <c r="A87" t="s">
        <v>453</v>
      </c>
      <c r="B87" t="str">
        <f>[6]D_装备基础数据!A7</f>
        <v>30002</v>
      </c>
      <c r="C87" t="str">
        <f>[6]D_装备基础数据!$E7</f>
        <v>武器</v>
      </c>
      <c r="D87">
        <f>[6]D_装备基础数据!G7</f>
        <v>5</v>
      </c>
      <c r="E87">
        <f>[6]D_装备基础数据!H7</f>
        <v>5</v>
      </c>
      <c r="F87">
        <f>[6]D_装备基础数据!I7</f>
        <v>0</v>
      </c>
    </row>
    <row r="88" spans="1:6" x14ac:dyDescent="0.15">
      <c r="A88" t="s">
        <v>454</v>
      </c>
      <c r="B88" t="str">
        <f>[6]D_装备基础数据!A13</f>
        <v>10103</v>
      </c>
      <c r="C88" t="str">
        <f>[6]D_装备基础数据!$E13</f>
        <v>武器</v>
      </c>
      <c r="D88">
        <f>[6]D_装备基础数据!G13</f>
        <v>5</v>
      </c>
      <c r="E88">
        <f>[6]D_装备基础数据!H13</f>
        <v>5</v>
      </c>
      <c r="F88">
        <f>[6]D_装备基础数据!I13</f>
        <v>1</v>
      </c>
    </row>
    <row r="89" spans="1:6" x14ac:dyDescent="0.15">
      <c r="A89" t="str">
        <f>[6]D_装备基础数据!$B14</f>
        <v>狂气之拳</v>
      </c>
      <c r="B89" t="str">
        <f>[6]D_装备基础数据!A14</f>
        <v>20103</v>
      </c>
      <c r="C89" t="str">
        <f>[6]D_装备基础数据!$E14</f>
        <v>武器</v>
      </c>
      <c r="D89">
        <f>[6]D_装备基础数据!G14</f>
        <v>5</v>
      </c>
      <c r="E89">
        <f>[6]D_装备基础数据!H14</f>
        <v>5</v>
      </c>
      <c r="F89">
        <f>[6]D_装备基础数据!I14</f>
        <v>1</v>
      </c>
    </row>
    <row r="90" spans="1:6" x14ac:dyDescent="0.15">
      <c r="A90" t="s">
        <v>455</v>
      </c>
      <c r="B90" t="str">
        <f>[6]D_装备基础数据!A15</f>
        <v>30103</v>
      </c>
      <c r="C90" t="str">
        <f>[6]D_装备基础数据!$E15</f>
        <v>武器</v>
      </c>
      <c r="D90">
        <f>[6]D_装备基础数据!G15</f>
        <v>5</v>
      </c>
      <c r="E90">
        <f>[6]D_装备基础数据!H15</f>
        <v>5</v>
      </c>
      <c r="F90">
        <f>[6]D_装备基础数据!I15</f>
        <v>1</v>
      </c>
    </row>
    <row r="91" spans="1:6" x14ac:dyDescent="0.15">
      <c r="A91" t="s">
        <v>456</v>
      </c>
      <c r="B91" t="str">
        <f>[6]D_装备基础数据!A21</f>
        <v>10104</v>
      </c>
      <c r="C91" t="str">
        <f>[6]D_装备基础数据!$E21</f>
        <v>武器</v>
      </c>
      <c r="D91">
        <f>[6]D_装备基础数据!G21</f>
        <v>15</v>
      </c>
      <c r="E91">
        <f>[6]D_装备基础数据!H21</f>
        <v>15</v>
      </c>
      <c r="F91">
        <f>[6]D_装备基础数据!I21</f>
        <v>1</v>
      </c>
    </row>
    <row r="92" spans="1:6" x14ac:dyDescent="0.15">
      <c r="A92" t="str">
        <f>[6]D_装备基础数据!$B22</f>
        <v>野性之拳</v>
      </c>
      <c r="B92" t="str">
        <f>[6]D_装备基础数据!A22</f>
        <v>20104</v>
      </c>
      <c r="C92" t="str">
        <f>[6]D_装备基础数据!$E22</f>
        <v>武器</v>
      </c>
      <c r="D92">
        <f>[6]D_装备基础数据!G22</f>
        <v>15</v>
      </c>
      <c r="E92">
        <f>[6]D_装备基础数据!H22</f>
        <v>15</v>
      </c>
      <c r="F92">
        <f>[6]D_装备基础数据!I22</f>
        <v>1</v>
      </c>
    </row>
    <row r="93" spans="1:6" x14ac:dyDescent="0.15">
      <c r="A93" t="s">
        <v>457</v>
      </c>
      <c r="B93" t="str">
        <f>[6]D_装备基础数据!A23</f>
        <v>30104</v>
      </c>
      <c r="C93" t="str">
        <f>[6]D_装备基础数据!$E23</f>
        <v>武器</v>
      </c>
      <c r="D93">
        <f>[6]D_装备基础数据!G23</f>
        <v>15</v>
      </c>
      <c r="E93">
        <f>[6]D_装备基础数据!H23</f>
        <v>15</v>
      </c>
      <c r="F93">
        <f>[6]D_装备基础数据!I23</f>
        <v>1</v>
      </c>
    </row>
    <row r="94" spans="1:6" x14ac:dyDescent="0.15">
      <c r="A94" t="s">
        <v>458</v>
      </c>
      <c r="B94" t="str">
        <f>[6]D_装备基础数据!A29</f>
        <v>10205</v>
      </c>
      <c r="C94" t="str">
        <f>[6]D_装备基础数据!$E29</f>
        <v>武器</v>
      </c>
      <c r="D94">
        <f>[6]D_装备基础数据!G29</f>
        <v>15</v>
      </c>
      <c r="E94">
        <f>[6]D_装备基础数据!H29</f>
        <v>15</v>
      </c>
      <c r="F94">
        <f>[6]D_装备基础数据!I29</f>
        <v>2</v>
      </c>
    </row>
    <row r="95" spans="1:6" x14ac:dyDescent="0.15">
      <c r="A95" t="s">
        <v>459</v>
      </c>
      <c r="B95" t="str">
        <f>[6]D_装备基础数据!A30</f>
        <v>20205</v>
      </c>
      <c r="C95" t="str">
        <f>[6]D_装备基础数据!$E30</f>
        <v>武器</v>
      </c>
      <c r="D95">
        <f>[6]D_装备基础数据!G30</f>
        <v>15</v>
      </c>
      <c r="E95">
        <f>[6]D_装备基础数据!H30</f>
        <v>15</v>
      </c>
      <c r="F95">
        <f>[6]D_装备基础数据!I30</f>
        <v>2</v>
      </c>
    </row>
    <row r="96" spans="1:6" x14ac:dyDescent="0.15">
      <c r="A96" t="s">
        <v>460</v>
      </c>
      <c r="B96" t="str">
        <f>[6]D_装备基础数据!A31</f>
        <v>30205</v>
      </c>
      <c r="C96" t="str">
        <f>[6]D_装备基础数据!$E31</f>
        <v>武器</v>
      </c>
      <c r="D96">
        <f>[6]D_装备基础数据!G31</f>
        <v>15</v>
      </c>
      <c r="E96">
        <f>[6]D_装备基础数据!H31</f>
        <v>15</v>
      </c>
      <c r="F96">
        <f>[6]D_装备基础数据!I31</f>
        <v>2</v>
      </c>
    </row>
    <row r="97" spans="1:6" x14ac:dyDescent="0.15">
      <c r="A97" t="s">
        <v>461</v>
      </c>
      <c r="B97" t="str">
        <f>[6]D_装备基础数据!A37</f>
        <v>10306</v>
      </c>
      <c r="C97" t="str">
        <f>[6]D_装备基础数据!$E37</f>
        <v>武器</v>
      </c>
      <c r="D97">
        <f>[6]D_装备基础数据!G37</f>
        <v>15</v>
      </c>
      <c r="E97">
        <f>[6]D_装备基础数据!H37</f>
        <v>15</v>
      </c>
      <c r="F97">
        <f>[6]D_装备基础数据!I37</f>
        <v>3</v>
      </c>
    </row>
    <row r="98" spans="1:6" x14ac:dyDescent="0.15">
      <c r="A98" t="s">
        <v>462</v>
      </c>
      <c r="B98" t="str">
        <f>[6]D_装备基础数据!A38</f>
        <v>20306</v>
      </c>
      <c r="C98" t="str">
        <f>[6]D_装备基础数据!$E38</f>
        <v>武器</v>
      </c>
      <c r="D98">
        <f>[6]D_装备基础数据!G38</f>
        <v>15</v>
      </c>
      <c r="E98">
        <f>[6]D_装备基础数据!H38</f>
        <v>15</v>
      </c>
      <c r="F98">
        <f>[6]D_装备基础数据!I38</f>
        <v>3</v>
      </c>
    </row>
    <row r="99" spans="1:6" x14ac:dyDescent="0.15">
      <c r="A99" t="s">
        <v>463</v>
      </c>
      <c r="B99" t="str">
        <f>[6]D_装备基础数据!A39</f>
        <v>30306</v>
      </c>
      <c r="C99" t="str">
        <f>[6]D_装备基础数据!$E39</f>
        <v>武器</v>
      </c>
      <c r="D99">
        <f>[6]D_装备基础数据!G39</f>
        <v>15</v>
      </c>
      <c r="E99">
        <f>[6]D_装备基础数据!H39</f>
        <v>15</v>
      </c>
      <c r="F99">
        <f>[6]D_装备基础数据!I39</f>
        <v>3</v>
      </c>
    </row>
    <row r="100" spans="1:6" x14ac:dyDescent="0.15">
      <c r="A100" t="s">
        <v>464</v>
      </c>
      <c r="B100" t="str">
        <f>[6]D_装备基础数据!A45</f>
        <v>10407</v>
      </c>
      <c r="C100" t="str">
        <f>[6]D_装备基础数据!$E45</f>
        <v>武器</v>
      </c>
      <c r="D100">
        <f>[6]D_装备基础数据!G45</f>
        <v>15</v>
      </c>
      <c r="E100">
        <f>[6]D_装备基础数据!H45</f>
        <v>15</v>
      </c>
      <c r="F100">
        <f>[6]D_装备基础数据!I45</f>
        <v>4</v>
      </c>
    </row>
    <row r="101" spans="1:6" x14ac:dyDescent="0.15">
      <c r="A101" t="str">
        <f>[6]D_装备基础数据!$B46</f>
        <v>虹光之拳</v>
      </c>
      <c r="B101" t="str">
        <f>[6]D_装备基础数据!A46</f>
        <v>20407</v>
      </c>
      <c r="C101" t="str">
        <f>[6]D_装备基础数据!$E46</f>
        <v>武器</v>
      </c>
      <c r="D101">
        <f>[6]D_装备基础数据!G46</f>
        <v>15</v>
      </c>
      <c r="E101">
        <f>[6]D_装备基础数据!H46</f>
        <v>15</v>
      </c>
      <c r="F101">
        <f>[6]D_装备基础数据!I46</f>
        <v>4</v>
      </c>
    </row>
    <row r="102" spans="1:6" x14ac:dyDescent="0.15">
      <c r="A102" t="s">
        <v>465</v>
      </c>
      <c r="B102" t="str">
        <f>[6]D_装备基础数据!A47</f>
        <v>30407</v>
      </c>
      <c r="C102" t="str">
        <f>[6]D_装备基础数据!$E47</f>
        <v>武器</v>
      </c>
      <c r="D102">
        <f>[6]D_装备基础数据!G47</f>
        <v>15</v>
      </c>
      <c r="E102">
        <f>[6]D_装备基础数据!H47</f>
        <v>15</v>
      </c>
      <c r="F102">
        <f>[6]D_装备基础数据!I47</f>
        <v>4</v>
      </c>
    </row>
    <row r="103" spans="1:6" x14ac:dyDescent="0.15">
      <c r="A103" t="str">
        <f>[6]D_装备基础数据!$B53</f>
        <v>碧蓝之剑</v>
      </c>
      <c r="B103" t="str">
        <f>[6]D_装备基础数据!A53</f>
        <v>10108</v>
      </c>
      <c r="C103" t="str">
        <f>[6]D_装备基础数据!$E53</f>
        <v>武器</v>
      </c>
      <c r="D103">
        <f>[6]D_装备基础数据!G53</f>
        <v>30</v>
      </c>
      <c r="E103">
        <f>[6]D_装备基础数据!H53</f>
        <v>30</v>
      </c>
      <c r="F103">
        <f>[6]D_装备基础数据!I53</f>
        <v>1</v>
      </c>
    </row>
    <row r="104" spans="1:6" x14ac:dyDescent="0.15">
      <c r="A104" t="str">
        <f>[6]D_装备基础数据!$B54</f>
        <v>碧蓝之拳</v>
      </c>
      <c r="B104" t="str">
        <f>[6]D_装备基础数据!A54</f>
        <v>20108</v>
      </c>
      <c r="C104" t="str">
        <f>[6]D_装备基础数据!$E54</f>
        <v>武器</v>
      </c>
      <c r="D104">
        <f>[6]D_装备基础数据!G54</f>
        <v>30</v>
      </c>
      <c r="E104">
        <f>[6]D_装备基础数据!H54</f>
        <v>30</v>
      </c>
      <c r="F104">
        <f>[6]D_装备基础数据!I54</f>
        <v>1</v>
      </c>
    </row>
    <row r="105" spans="1:6" x14ac:dyDescent="0.15">
      <c r="A105" t="str">
        <f>[6]D_装备基础数据!$B55</f>
        <v>碧蓝之枪</v>
      </c>
      <c r="B105" t="str">
        <f>[6]D_装备基础数据!A55</f>
        <v>30108</v>
      </c>
      <c r="C105" t="str">
        <f>[6]D_装备基础数据!$E55</f>
        <v>武器</v>
      </c>
      <c r="D105">
        <f>[6]D_装备基础数据!G55</f>
        <v>30</v>
      </c>
      <c r="E105">
        <f>[6]D_装备基础数据!H55</f>
        <v>30</v>
      </c>
      <c r="F105">
        <f>[6]D_装备基础数据!I55</f>
        <v>1</v>
      </c>
    </row>
    <row r="106" spans="1:6" x14ac:dyDescent="0.15">
      <c r="A106" t="str">
        <f>[6]D_装备基础数据!$B61</f>
        <v>斩魄之刃</v>
      </c>
      <c r="B106" t="str">
        <f>[6]D_装备基础数据!A61</f>
        <v>10209</v>
      </c>
      <c r="C106" t="str">
        <f>[6]D_装备基础数据!$E61</f>
        <v>武器</v>
      </c>
      <c r="D106">
        <f>[6]D_装备基础数据!G61</f>
        <v>30</v>
      </c>
      <c r="E106">
        <f>[6]D_装备基础数据!H61</f>
        <v>30</v>
      </c>
      <c r="F106">
        <f>[6]D_装备基础数据!I61</f>
        <v>2</v>
      </c>
    </row>
    <row r="107" spans="1:6" x14ac:dyDescent="0.15">
      <c r="A107" t="str">
        <f>[6]D_装备基础数据!$B62</f>
        <v>流光之拳</v>
      </c>
      <c r="B107" t="str">
        <f>[6]D_装备基础数据!A62</f>
        <v>20209</v>
      </c>
      <c r="C107" t="str">
        <f>[6]D_装备基础数据!$E62</f>
        <v>武器</v>
      </c>
      <c r="D107">
        <f>[6]D_装备基础数据!G62</f>
        <v>30</v>
      </c>
      <c r="E107">
        <f>[6]D_装备基础数据!H62</f>
        <v>30</v>
      </c>
      <c r="F107">
        <f>[6]D_装备基础数据!I62</f>
        <v>2</v>
      </c>
    </row>
    <row r="108" spans="1:6" x14ac:dyDescent="0.15">
      <c r="A108" t="str">
        <f>[6]D_装备基础数据!$B63</f>
        <v>玫瑰骑士</v>
      </c>
      <c r="B108" t="str">
        <f>[6]D_装备基础数据!A63</f>
        <v>30209</v>
      </c>
      <c r="C108" t="str">
        <f>[6]D_装备基础数据!$E63</f>
        <v>武器</v>
      </c>
      <c r="D108">
        <f>[6]D_装备基础数据!G63</f>
        <v>30</v>
      </c>
      <c r="E108">
        <f>[6]D_装备基础数据!H63</f>
        <v>30</v>
      </c>
      <c r="F108">
        <f>[6]D_装备基础数据!I63</f>
        <v>2</v>
      </c>
    </row>
    <row r="109" spans="1:6" x14ac:dyDescent="0.15">
      <c r="A109" t="str">
        <f>[6]D_装备基础数据!$B69</f>
        <v>爵士之刃</v>
      </c>
      <c r="B109" t="str">
        <f>[6]D_装备基础数据!A69</f>
        <v>10310</v>
      </c>
      <c r="C109" t="str">
        <f>[6]D_装备基础数据!$E69</f>
        <v>武器</v>
      </c>
      <c r="D109">
        <f>[6]D_装备基础数据!G69</f>
        <v>30</v>
      </c>
      <c r="E109">
        <f>[6]D_装备基础数据!H69</f>
        <v>30</v>
      </c>
      <c r="F109">
        <f>[6]D_装备基础数据!I69</f>
        <v>3</v>
      </c>
    </row>
    <row r="110" spans="1:6" x14ac:dyDescent="0.15">
      <c r="A110" t="str">
        <f>[6]D_装备基础数据!$B70</f>
        <v>爵士之拳</v>
      </c>
      <c r="B110" t="str">
        <f>[6]D_装备基础数据!A70</f>
        <v>20310</v>
      </c>
      <c r="C110" t="str">
        <f>[6]D_装备基础数据!$E70</f>
        <v>武器</v>
      </c>
      <c r="D110">
        <f>[6]D_装备基础数据!G70</f>
        <v>30</v>
      </c>
      <c r="E110">
        <f>[6]D_装备基础数据!H70</f>
        <v>30</v>
      </c>
      <c r="F110">
        <f>[6]D_装备基础数据!I70</f>
        <v>3</v>
      </c>
    </row>
    <row r="111" spans="1:6" x14ac:dyDescent="0.15">
      <c r="A111" t="str">
        <f>[6]D_装备基础数据!$B71</f>
        <v>爵士之枪</v>
      </c>
      <c r="B111" t="str">
        <f>[6]D_装备基础数据!A71</f>
        <v>30310</v>
      </c>
      <c r="C111" t="str">
        <f>[6]D_装备基础数据!$E71</f>
        <v>武器</v>
      </c>
      <c r="D111">
        <f>[6]D_装备基础数据!G71</f>
        <v>30</v>
      </c>
      <c r="E111">
        <f>[6]D_装备基础数据!H71</f>
        <v>30</v>
      </c>
      <c r="F111">
        <f>[6]D_装备基础数据!I71</f>
        <v>3</v>
      </c>
    </row>
    <row r="112" spans="1:6" x14ac:dyDescent="0.15">
      <c r="A112" t="str">
        <f>[6]D_装备基础数据!$B77</f>
        <v>暴血之刃</v>
      </c>
      <c r="B112" t="str">
        <f>[6]D_装备基础数据!A77</f>
        <v>10411</v>
      </c>
      <c r="C112" t="str">
        <f>[6]D_装备基础数据!$E77</f>
        <v>武器</v>
      </c>
      <c r="D112">
        <f>[6]D_装备基础数据!G77</f>
        <v>30</v>
      </c>
      <c r="E112">
        <f>[6]D_装备基础数据!H77</f>
        <v>30</v>
      </c>
      <c r="F112">
        <f>[6]D_装备基础数据!I77</f>
        <v>4</v>
      </c>
    </row>
    <row r="113" spans="1:6" x14ac:dyDescent="0.15">
      <c r="A113" t="str">
        <f>[6]D_装备基础数据!$B78</f>
        <v>暴血之拳</v>
      </c>
      <c r="B113" t="str">
        <f>[6]D_装备基础数据!A78</f>
        <v>20411</v>
      </c>
      <c r="C113" t="str">
        <f>[6]D_装备基础数据!$E78</f>
        <v>武器</v>
      </c>
      <c r="D113">
        <f>[6]D_装备基础数据!G78</f>
        <v>30</v>
      </c>
      <c r="E113">
        <f>[6]D_装备基础数据!H78</f>
        <v>30</v>
      </c>
      <c r="F113">
        <f>[6]D_装备基础数据!I78</f>
        <v>4</v>
      </c>
    </row>
    <row r="114" spans="1:6" x14ac:dyDescent="0.15">
      <c r="A114" t="s">
        <v>466</v>
      </c>
      <c r="B114" t="str">
        <f>[6]D_装备基础数据!A79</f>
        <v>30411</v>
      </c>
      <c r="C114" t="str">
        <f>[6]D_装备基础数据!$E79</f>
        <v>武器</v>
      </c>
      <c r="D114">
        <f>[6]D_装备基础数据!G79</f>
        <v>30</v>
      </c>
      <c r="E114">
        <f>[6]D_装备基础数据!H79</f>
        <v>30</v>
      </c>
      <c r="F114">
        <f>[6]D_装备基础数据!I79</f>
        <v>4</v>
      </c>
    </row>
    <row r="115" spans="1:6" x14ac:dyDescent="0.15">
      <c r="A115" t="str">
        <f>[6]D_装备基础数据!$B85</f>
        <v>勇气之刃</v>
      </c>
      <c r="B115" t="str">
        <f>[6]D_装备基础数据!A85</f>
        <v>10112</v>
      </c>
      <c r="C115" t="str">
        <f>[6]D_装备基础数据!$E85</f>
        <v>武器</v>
      </c>
      <c r="D115">
        <f>[6]D_装备基础数据!G85</f>
        <v>45</v>
      </c>
      <c r="E115">
        <f>[6]D_装备基础数据!H85</f>
        <v>45</v>
      </c>
      <c r="F115">
        <f>[6]D_装备基础数据!I85</f>
        <v>1</v>
      </c>
    </row>
    <row r="116" spans="1:6" x14ac:dyDescent="0.15">
      <c r="A116" t="str">
        <f>[6]D_装备基础数据!$B86</f>
        <v>勇气之拳</v>
      </c>
      <c r="B116" t="str">
        <f>[6]D_装备基础数据!A86</f>
        <v>20112</v>
      </c>
      <c r="C116" t="str">
        <f>[6]D_装备基础数据!$E86</f>
        <v>武器</v>
      </c>
      <c r="D116">
        <f>[6]D_装备基础数据!G86</f>
        <v>45</v>
      </c>
      <c r="E116">
        <f>[6]D_装备基础数据!H86</f>
        <v>45</v>
      </c>
      <c r="F116">
        <f>[6]D_装备基础数据!I86</f>
        <v>1</v>
      </c>
    </row>
    <row r="117" spans="1:6" x14ac:dyDescent="0.15">
      <c r="A117" t="s">
        <v>467</v>
      </c>
      <c r="B117" t="str">
        <f>[6]D_装备基础数据!A87</f>
        <v>30112</v>
      </c>
      <c r="C117" t="str">
        <f>[6]D_装备基础数据!$E87</f>
        <v>武器</v>
      </c>
      <c r="D117">
        <f>[6]D_装备基础数据!G87</f>
        <v>45</v>
      </c>
      <c r="E117">
        <f>[6]D_装备基础数据!H87</f>
        <v>45</v>
      </c>
      <c r="F117">
        <f>[6]D_装备基础数据!I87</f>
        <v>1</v>
      </c>
    </row>
    <row r="118" spans="1:6" x14ac:dyDescent="0.15">
      <c r="A118" t="str">
        <f>[6]D_装备基础数据!$B93</f>
        <v>暗羽霸刀</v>
      </c>
      <c r="B118" t="str">
        <f>[6]D_装备基础数据!A93</f>
        <v>10213</v>
      </c>
      <c r="C118" t="str">
        <f>[6]D_装备基础数据!$E93</f>
        <v>武器</v>
      </c>
      <c r="D118">
        <f>[6]D_装备基础数据!G93</f>
        <v>45</v>
      </c>
      <c r="E118">
        <f>[6]D_装备基础数据!H93</f>
        <v>45</v>
      </c>
      <c r="F118">
        <f>[6]D_装备基础数据!I93</f>
        <v>2</v>
      </c>
    </row>
    <row r="119" spans="1:6" x14ac:dyDescent="0.15">
      <c r="A119" t="str">
        <f>[6]D_装备基础数据!$B94</f>
        <v>暗羽之拳</v>
      </c>
      <c r="B119" t="str">
        <f>[6]D_装备基础数据!A94</f>
        <v>20213</v>
      </c>
      <c r="C119" t="str">
        <f>[6]D_装备基础数据!$E94</f>
        <v>武器</v>
      </c>
      <c r="D119">
        <f>[6]D_装备基础数据!G94</f>
        <v>45</v>
      </c>
      <c r="E119">
        <f>[6]D_装备基础数据!H94</f>
        <v>45</v>
      </c>
      <c r="F119">
        <f>[6]D_装备基础数据!I94</f>
        <v>2</v>
      </c>
    </row>
    <row r="120" spans="1:6" x14ac:dyDescent="0.15">
      <c r="A120" t="str">
        <f>[6]D_装备基础数据!$B95</f>
        <v>暗羽之枪</v>
      </c>
      <c r="B120" t="str">
        <f>[6]D_装备基础数据!A95</f>
        <v>30213</v>
      </c>
      <c r="C120" t="str">
        <f>[6]D_装备基础数据!$E95</f>
        <v>武器</v>
      </c>
      <c r="D120">
        <f>[6]D_装备基础数据!G95</f>
        <v>45</v>
      </c>
      <c r="E120">
        <f>[6]D_装备基础数据!H95</f>
        <v>45</v>
      </c>
      <c r="F120">
        <f>[6]D_装备基础数据!I95</f>
        <v>2</v>
      </c>
    </row>
    <row r="121" spans="1:6" x14ac:dyDescent="0.15">
      <c r="A121" t="str">
        <f>[6]D_装备基础数据!$B101</f>
        <v>玄武霸刀</v>
      </c>
      <c r="B121" t="str">
        <f>[6]D_装备基础数据!A101</f>
        <v>10314</v>
      </c>
      <c r="C121" t="str">
        <f>[6]D_装备基础数据!$E101</f>
        <v>武器</v>
      </c>
      <c r="D121">
        <f>[6]D_装备基础数据!G101</f>
        <v>45</v>
      </c>
      <c r="E121">
        <f>[6]D_装备基础数据!H101</f>
        <v>45</v>
      </c>
      <c r="F121">
        <f>[6]D_装备基础数据!I101</f>
        <v>3</v>
      </c>
    </row>
    <row r="122" spans="1:6" x14ac:dyDescent="0.15">
      <c r="A122" t="str">
        <f>[6]D_装备基础数据!$B102</f>
        <v>玄武之拳</v>
      </c>
      <c r="B122" t="str">
        <f>[6]D_装备基础数据!A102</f>
        <v>20314</v>
      </c>
      <c r="C122" t="str">
        <f>[6]D_装备基础数据!$E102</f>
        <v>武器</v>
      </c>
      <c r="D122">
        <f>[6]D_装备基础数据!G102</f>
        <v>45</v>
      </c>
      <c r="E122">
        <f>[6]D_装备基础数据!H102</f>
        <v>45</v>
      </c>
      <c r="F122">
        <f>[6]D_装备基础数据!I102</f>
        <v>3</v>
      </c>
    </row>
    <row r="123" spans="1:6" x14ac:dyDescent="0.15">
      <c r="A123" t="str">
        <f>[6]D_装备基础数据!$B103</f>
        <v>玄武之枪</v>
      </c>
      <c r="B123" t="str">
        <f>[6]D_装备基础数据!A103</f>
        <v>30314</v>
      </c>
      <c r="C123" t="str">
        <f>[6]D_装备基础数据!$E103</f>
        <v>武器</v>
      </c>
      <c r="D123">
        <f>[6]D_装备基础数据!G103</f>
        <v>45</v>
      </c>
      <c r="E123">
        <f>[6]D_装备基础数据!H103</f>
        <v>45</v>
      </c>
      <c r="F123">
        <f>[6]D_装备基础数据!I103</f>
        <v>3</v>
      </c>
    </row>
    <row r="124" spans="1:6" x14ac:dyDescent="0.15">
      <c r="A124" t="s">
        <v>468</v>
      </c>
      <c r="B124" t="str">
        <f>[6]D_装备基础数据!A109</f>
        <v>10415</v>
      </c>
      <c r="C124" t="str">
        <f>[6]D_装备基础数据!$E109</f>
        <v>武器</v>
      </c>
      <c r="D124">
        <f>[6]D_装备基础数据!G109</f>
        <v>45</v>
      </c>
      <c r="E124">
        <f>[6]D_装备基础数据!H109</f>
        <v>45</v>
      </c>
      <c r="F124">
        <f>[6]D_装备基础数据!I109</f>
        <v>4</v>
      </c>
    </row>
    <row r="125" spans="1:6" x14ac:dyDescent="0.15">
      <c r="A125" t="str">
        <f>[6]D_装备基础数据!$B110</f>
        <v>暗魔之拳</v>
      </c>
      <c r="B125" t="str">
        <f>[6]D_装备基础数据!A110</f>
        <v>20415</v>
      </c>
      <c r="C125" t="str">
        <f>[6]D_装备基础数据!$E110</f>
        <v>武器</v>
      </c>
      <c r="D125">
        <f>[6]D_装备基础数据!G110</f>
        <v>45</v>
      </c>
      <c r="E125">
        <f>[6]D_装备基础数据!H110</f>
        <v>45</v>
      </c>
      <c r="F125">
        <f>[6]D_装备基础数据!I110</f>
        <v>4</v>
      </c>
    </row>
    <row r="126" spans="1:6" x14ac:dyDescent="0.15">
      <c r="A126" t="s">
        <v>469</v>
      </c>
      <c r="B126" t="str">
        <f>[6]D_装备基础数据!A111</f>
        <v>30415</v>
      </c>
      <c r="C126" t="str">
        <f>[6]D_装备基础数据!$E111</f>
        <v>武器</v>
      </c>
      <c r="D126">
        <f>[6]D_装备基础数据!G111</f>
        <v>45</v>
      </c>
      <c r="E126">
        <f>[6]D_装备基础数据!H111</f>
        <v>45</v>
      </c>
      <c r="F126">
        <f>[6]D_装备基础数据!I111</f>
        <v>4</v>
      </c>
    </row>
    <row r="127" spans="1:6" x14ac:dyDescent="0.15">
      <c r="A127" t="str">
        <f>[6]D_装备基础数据!$B117</f>
        <v>战爵之刃</v>
      </c>
      <c r="B127" t="str">
        <f>[6]D_装备基础数据!A117</f>
        <v>10116</v>
      </c>
      <c r="C127" t="str">
        <f>[6]D_装备基础数据!$E117</f>
        <v>武器</v>
      </c>
      <c r="D127">
        <f>[6]D_装备基础数据!G117</f>
        <v>60</v>
      </c>
      <c r="E127">
        <f>[6]D_装备基础数据!H117</f>
        <v>60</v>
      </c>
      <c r="F127">
        <f>[6]D_装备基础数据!I117</f>
        <v>1</v>
      </c>
    </row>
    <row r="128" spans="1:6" x14ac:dyDescent="0.15">
      <c r="A128" t="str">
        <f>[6]D_装备基础数据!$B118</f>
        <v>战爵之拳</v>
      </c>
      <c r="B128" t="str">
        <f>[6]D_装备基础数据!A118</f>
        <v>20116</v>
      </c>
      <c r="C128" t="str">
        <f>[6]D_装备基础数据!$E118</f>
        <v>武器</v>
      </c>
      <c r="D128">
        <f>[6]D_装备基础数据!G118</f>
        <v>60</v>
      </c>
      <c r="E128">
        <f>[6]D_装备基础数据!H118</f>
        <v>60</v>
      </c>
      <c r="F128">
        <f>[6]D_装备基础数据!I118</f>
        <v>1</v>
      </c>
    </row>
    <row r="129" spans="1:6" x14ac:dyDescent="0.15">
      <c r="A129" t="s">
        <v>470</v>
      </c>
      <c r="B129" t="str">
        <f>[6]D_装备基础数据!A119</f>
        <v>30116</v>
      </c>
      <c r="C129" t="str">
        <f>[6]D_装备基础数据!$E119</f>
        <v>武器</v>
      </c>
      <c r="D129">
        <f>[6]D_装备基础数据!G119</f>
        <v>60</v>
      </c>
      <c r="E129">
        <f>[6]D_装备基础数据!H119</f>
        <v>60</v>
      </c>
      <c r="F129">
        <f>[6]D_装备基础数据!I119</f>
        <v>1</v>
      </c>
    </row>
    <row r="130" spans="1:6" x14ac:dyDescent="0.15">
      <c r="A130" t="str">
        <f>[6]D_装备基础数据!$B125&amp;"5"</f>
        <v>嗜血之剑5</v>
      </c>
      <c r="B130" t="str">
        <f>[6]D_装备基础数据!A125</f>
        <v>10217</v>
      </c>
      <c r="C130" t="str">
        <f>[6]D_装备基础数据!$E125</f>
        <v>武器</v>
      </c>
      <c r="D130">
        <f>[6]D_装备基础数据!G125</f>
        <v>60</v>
      </c>
      <c r="E130">
        <f>[6]D_装备基础数据!H125</f>
        <v>60</v>
      </c>
      <c r="F130">
        <f>[6]D_装备基础数据!I125</f>
        <v>2</v>
      </c>
    </row>
    <row r="131" spans="1:6" x14ac:dyDescent="0.15">
      <c r="A131" t="str">
        <f>[6]D_装备基础数据!$B126&amp;"5"</f>
        <v>嗜血拳5</v>
      </c>
      <c r="B131" t="str">
        <f>[6]D_装备基础数据!A126</f>
        <v>20217</v>
      </c>
      <c r="C131" t="str">
        <f>[6]D_装备基础数据!$E126</f>
        <v>武器</v>
      </c>
      <c r="D131">
        <f>[6]D_装备基础数据!G126</f>
        <v>60</v>
      </c>
      <c r="E131">
        <f>[6]D_装备基础数据!H126</f>
        <v>60</v>
      </c>
      <c r="F131">
        <f>[6]D_装备基础数据!I126</f>
        <v>2</v>
      </c>
    </row>
    <row r="132" spans="1:6" x14ac:dyDescent="0.15">
      <c r="A132" t="s">
        <v>432</v>
      </c>
      <c r="B132" t="str">
        <f>[6]D_装备基础数据!A127</f>
        <v>30217</v>
      </c>
      <c r="C132" t="str">
        <f>[6]D_装备基础数据!$E127</f>
        <v>武器</v>
      </c>
      <c r="D132">
        <f>[6]D_装备基础数据!G127</f>
        <v>60</v>
      </c>
      <c r="E132">
        <f>[6]D_装备基础数据!H127</f>
        <v>60</v>
      </c>
      <c r="F132">
        <f>[6]D_装备基础数据!I127</f>
        <v>2</v>
      </c>
    </row>
    <row r="133" spans="1:6" s="12" customFormat="1" x14ac:dyDescent="0.15">
      <c r="A133" s="38" t="s">
        <v>114</v>
      </c>
      <c r="B133" s="38">
        <v>0</v>
      </c>
      <c r="C133" t="s">
        <v>118</v>
      </c>
      <c r="D133" s="39">
        <v>0</v>
      </c>
      <c r="E133" s="40">
        <v>0</v>
      </c>
      <c r="F133" s="41">
        <v>0</v>
      </c>
    </row>
    <row r="134" spans="1:6" x14ac:dyDescent="0.15">
      <c r="A134" t="s">
        <v>471</v>
      </c>
      <c r="B134" t="str">
        <f>[6]D_装备基础数据!A12</f>
        <v>53002</v>
      </c>
      <c r="C134" t="str">
        <f>[6]D_装备基础数据!$E12</f>
        <v>项链</v>
      </c>
      <c r="D134">
        <f>[6]D_装备基础数据!G12</f>
        <v>5</v>
      </c>
      <c r="E134">
        <f>[6]D_装备基础数据!H12</f>
        <v>5</v>
      </c>
      <c r="F134">
        <f>[6]D_装备基础数据!I12</f>
        <v>0</v>
      </c>
    </row>
    <row r="135" spans="1:6" x14ac:dyDescent="0.15">
      <c r="A135" t="s">
        <v>472</v>
      </c>
      <c r="B135" t="str">
        <f>[6]D_装备基础数据!A20</f>
        <v>53103</v>
      </c>
      <c r="C135" t="str">
        <f>[6]D_装备基础数据!$E20</f>
        <v>项链</v>
      </c>
      <c r="D135">
        <f>[6]D_装备基础数据!G20</f>
        <v>5</v>
      </c>
      <c r="E135">
        <f>[6]D_装备基础数据!H20</f>
        <v>5</v>
      </c>
      <c r="F135">
        <f>[6]D_装备基础数据!I20</f>
        <v>1</v>
      </c>
    </row>
    <row r="136" spans="1:6" x14ac:dyDescent="0.15">
      <c r="A136" t="s">
        <v>473</v>
      </c>
      <c r="B136" t="str">
        <f>[6]D_装备基础数据!A28</f>
        <v>53104</v>
      </c>
      <c r="C136" t="str">
        <f>[6]D_装备基础数据!$E28</f>
        <v>项链</v>
      </c>
      <c r="D136">
        <f>[6]D_装备基础数据!G28</f>
        <v>15</v>
      </c>
      <c r="E136">
        <f>[6]D_装备基础数据!H28</f>
        <v>15</v>
      </c>
      <c r="F136">
        <f>[6]D_装备基础数据!I28</f>
        <v>1</v>
      </c>
    </row>
    <row r="137" spans="1:6" x14ac:dyDescent="0.15">
      <c r="A137" t="s">
        <v>474</v>
      </c>
      <c r="B137" t="str">
        <f>[6]D_装备基础数据!A36</f>
        <v>53205</v>
      </c>
      <c r="C137" t="str">
        <f>[6]D_装备基础数据!$E36</f>
        <v>项链</v>
      </c>
      <c r="D137">
        <f>[6]D_装备基础数据!G36</f>
        <v>15</v>
      </c>
      <c r="E137">
        <f>[6]D_装备基础数据!H36</f>
        <v>15</v>
      </c>
      <c r="F137">
        <f>[6]D_装备基础数据!I36</f>
        <v>2</v>
      </c>
    </row>
    <row r="138" spans="1:6" x14ac:dyDescent="0.15">
      <c r="A138" t="s">
        <v>475</v>
      </c>
      <c r="B138" t="str">
        <f>[6]D_装备基础数据!A44</f>
        <v>53306</v>
      </c>
      <c r="C138" t="str">
        <f>[6]D_装备基础数据!$E44</f>
        <v>项链</v>
      </c>
      <c r="D138">
        <f>[6]D_装备基础数据!G44</f>
        <v>15</v>
      </c>
      <c r="E138">
        <f>[6]D_装备基础数据!H44</f>
        <v>15</v>
      </c>
      <c r="F138">
        <f>[6]D_装备基础数据!I44</f>
        <v>3</v>
      </c>
    </row>
    <row r="139" spans="1:6" x14ac:dyDescent="0.15">
      <c r="A139" t="s">
        <v>476</v>
      </c>
      <c r="B139" t="str">
        <f>[6]D_装备基础数据!A52</f>
        <v>53407</v>
      </c>
      <c r="C139" t="str">
        <f>[6]D_装备基础数据!$E52</f>
        <v>项链</v>
      </c>
      <c r="D139">
        <f>[6]D_装备基础数据!G52</f>
        <v>15</v>
      </c>
      <c r="E139">
        <f>[6]D_装备基础数据!H52</f>
        <v>15</v>
      </c>
      <c r="F139">
        <f>[6]D_装备基础数据!I52</f>
        <v>4</v>
      </c>
    </row>
    <row r="140" spans="1:6" x14ac:dyDescent="0.15">
      <c r="A140" t="str">
        <f>[6]D_装备基础数据!$B60</f>
        <v>碧蓝项链</v>
      </c>
      <c r="B140" t="str">
        <f>[6]D_装备基础数据!A60</f>
        <v>53108</v>
      </c>
      <c r="C140" t="str">
        <f>[6]D_装备基础数据!$E60</f>
        <v>项链</v>
      </c>
      <c r="D140">
        <f>[6]D_装备基础数据!G60</f>
        <v>30</v>
      </c>
      <c r="E140">
        <f>[6]D_装备基础数据!H60</f>
        <v>30</v>
      </c>
      <c r="F140">
        <f>[6]D_装备基础数据!I60</f>
        <v>1</v>
      </c>
    </row>
    <row r="141" spans="1:6" x14ac:dyDescent="0.15">
      <c r="A141" t="str">
        <f>[6]D_装备基础数据!$B68</f>
        <v>黑鸦项链</v>
      </c>
      <c r="B141" t="str">
        <f>[6]D_装备基础数据!A68</f>
        <v>53209</v>
      </c>
      <c r="C141" t="str">
        <f>[6]D_装备基础数据!$E68</f>
        <v>项链</v>
      </c>
      <c r="D141">
        <f>[6]D_装备基础数据!G68</f>
        <v>30</v>
      </c>
      <c r="E141">
        <f>[6]D_装备基础数据!H68</f>
        <v>30</v>
      </c>
      <c r="F141">
        <f>[6]D_装备基础数据!I68</f>
        <v>2</v>
      </c>
    </row>
    <row r="142" spans="1:6" x14ac:dyDescent="0.15">
      <c r="A142" t="str">
        <f>[6]D_装备基础数据!$B76</f>
        <v>爵士项链</v>
      </c>
      <c r="B142" t="str">
        <f>[6]D_装备基础数据!A76</f>
        <v>53310</v>
      </c>
      <c r="C142" t="str">
        <f>[6]D_装备基础数据!$E76</f>
        <v>项链</v>
      </c>
      <c r="D142">
        <f>[6]D_装备基础数据!G76</f>
        <v>30</v>
      </c>
      <c r="E142">
        <f>[6]D_装备基础数据!H76</f>
        <v>30</v>
      </c>
      <c r="F142">
        <f>[6]D_装备基础数据!I76</f>
        <v>3</v>
      </c>
    </row>
    <row r="143" spans="1:6" x14ac:dyDescent="0.15">
      <c r="A143" t="s">
        <v>477</v>
      </c>
      <c r="B143" t="str">
        <f>[6]D_装备基础数据!A84</f>
        <v>53411</v>
      </c>
      <c r="C143" t="str">
        <f>[6]D_装备基础数据!$E84</f>
        <v>项链</v>
      </c>
      <c r="D143">
        <f>[6]D_装备基础数据!G84</f>
        <v>30</v>
      </c>
      <c r="E143">
        <f>[6]D_装备基础数据!H84</f>
        <v>30</v>
      </c>
      <c r="F143">
        <f>[6]D_装备基础数据!I84</f>
        <v>4</v>
      </c>
    </row>
    <row r="144" spans="1:6" x14ac:dyDescent="0.15">
      <c r="A144" t="s">
        <v>440</v>
      </c>
      <c r="B144" t="str">
        <f>[6]D_装备基础数据!A92</f>
        <v>53112</v>
      </c>
      <c r="C144" t="str">
        <f>[6]D_装备基础数据!$E92</f>
        <v>项链</v>
      </c>
      <c r="D144">
        <f>[6]D_装备基础数据!G92</f>
        <v>45</v>
      </c>
      <c r="E144">
        <f>[6]D_装备基础数据!H92</f>
        <v>45</v>
      </c>
      <c r="F144">
        <f>[6]D_装备基础数据!I92</f>
        <v>1</v>
      </c>
    </row>
    <row r="145" spans="1:6" x14ac:dyDescent="0.15">
      <c r="A145" t="str">
        <f>[6]D_装备基础数据!$B100</f>
        <v>暗羽项链</v>
      </c>
      <c r="B145" t="str">
        <f>[6]D_装备基础数据!A100</f>
        <v>53213</v>
      </c>
      <c r="C145" t="str">
        <f>[6]D_装备基础数据!$E100</f>
        <v>项链</v>
      </c>
      <c r="D145">
        <f>[6]D_装备基础数据!G100</f>
        <v>45</v>
      </c>
      <c r="E145">
        <f>[6]D_装备基础数据!H100</f>
        <v>45</v>
      </c>
      <c r="F145">
        <f>[6]D_装备基础数据!I100</f>
        <v>2</v>
      </c>
    </row>
    <row r="146" spans="1:6" x14ac:dyDescent="0.15">
      <c r="A146" t="str">
        <f>[6]D_装备基础数据!$B108</f>
        <v>玄武项链</v>
      </c>
      <c r="B146" t="str">
        <f>[6]D_装备基础数据!A108</f>
        <v>53314</v>
      </c>
      <c r="C146" t="str">
        <f>[6]D_装备基础数据!$E108</f>
        <v>项链</v>
      </c>
      <c r="D146">
        <f>[6]D_装备基础数据!G108</f>
        <v>45</v>
      </c>
      <c r="E146">
        <f>[6]D_装备基础数据!H108</f>
        <v>45</v>
      </c>
      <c r="F146">
        <f>[6]D_装备基础数据!I108</f>
        <v>3</v>
      </c>
    </row>
    <row r="147" spans="1:6" x14ac:dyDescent="0.15">
      <c r="A147" t="s">
        <v>478</v>
      </c>
      <c r="B147" t="str">
        <f>[6]D_装备基础数据!A116</f>
        <v>53415</v>
      </c>
      <c r="C147" t="str">
        <f>[6]D_装备基础数据!$E116</f>
        <v>项链</v>
      </c>
      <c r="D147">
        <f>[6]D_装备基础数据!G116</f>
        <v>45</v>
      </c>
      <c r="E147">
        <f>[6]D_装备基础数据!H116</f>
        <v>45</v>
      </c>
      <c r="F147">
        <f>[6]D_装备基础数据!I116</f>
        <v>4</v>
      </c>
    </row>
    <row r="148" spans="1:6" x14ac:dyDescent="0.15">
      <c r="A148" t="s">
        <v>479</v>
      </c>
      <c r="B148" t="str">
        <f>[6]D_装备基础数据!A124</f>
        <v>53116</v>
      </c>
      <c r="C148" t="str">
        <f>[6]D_装备基础数据!$E124</f>
        <v>项链</v>
      </c>
      <c r="D148">
        <f>[6]D_装备基础数据!G124</f>
        <v>60</v>
      </c>
      <c r="E148">
        <f>[6]D_装备基础数据!H124</f>
        <v>60</v>
      </c>
      <c r="F148">
        <f>[6]D_装备基础数据!I124</f>
        <v>1</v>
      </c>
    </row>
    <row r="149" spans="1:6" x14ac:dyDescent="0.15">
      <c r="A149" t="s">
        <v>480</v>
      </c>
      <c r="B149" t="str">
        <f>[6]D_装备基础数据!A132</f>
        <v>53217</v>
      </c>
      <c r="C149" t="str">
        <f>[6]D_装备基础数据!$E132</f>
        <v>项链</v>
      </c>
      <c r="D149">
        <f>[6]D_装备基础数据!G132</f>
        <v>60</v>
      </c>
      <c r="E149">
        <f>[6]D_装备基础数据!H132</f>
        <v>60</v>
      </c>
      <c r="F149">
        <f>[6]D_装备基础数据!I132</f>
        <v>2</v>
      </c>
    </row>
    <row r="150" spans="1:6" s="12" customFormat="1" x14ac:dyDescent="0.15">
      <c r="A150" s="38" t="s">
        <v>114</v>
      </c>
      <c r="B150" s="38">
        <v>0</v>
      </c>
      <c r="C150" t="s">
        <v>117</v>
      </c>
      <c r="D150" s="39">
        <v>0</v>
      </c>
      <c r="E150" s="40">
        <v>0</v>
      </c>
      <c r="F150" s="41">
        <v>0</v>
      </c>
    </row>
    <row r="151" spans="1:6" x14ac:dyDescent="0.15">
      <c r="A151" t="s">
        <v>481</v>
      </c>
      <c r="B151" t="str">
        <f>[6]D_装备基础数据!A10</f>
        <v>55002</v>
      </c>
      <c r="C151" t="str">
        <f>[6]D_装备基础数据!$E10</f>
        <v>鞋子</v>
      </c>
      <c r="D151">
        <f>[6]D_装备基础数据!G10</f>
        <v>5</v>
      </c>
      <c r="E151">
        <f>[6]D_装备基础数据!H10</f>
        <v>5</v>
      </c>
      <c r="F151">
        <f>[6]D_装备基础数据!I10</f>
        <v>0</v>
      </c>
    </row>
    <row r="152" spans="1:6" x14ac:dyDescent="0.15">
      <c r="A152" t="s">
        <v>482</v>
      </c>
      <c r="B152" t="str">
        <f>[6]D_装备基础数据!A18</f>
        <v>55103</v>
      </c>
      <c r="C152" t="str">
        <f>[6]D_装备基础数据!$E18</f>
        <v>鞋子</v>
      </c>
      <c r="D152">
        <f>[6]D_装备基础数据!G18</f>
        <v>5</v>
      </c>
      <c r="E152">
        <f>[6]D_装备基础数据!H18</f>
        <v>5</v>
      </c>
      <c r="F152">
        <f>[6]D_装备基础数据!I18</f>
        <v>1</v>
      </c>
    </row>
    <row r="153" spans="1:6" x14ac:dyDescent="0.15">
      <c r="A153" t="s">
        <v>483</v>
      </c>
      <c r="B153" t="str">
        <f>[6]D_装备基础数据!A26</f>
        <v>55104</v>
      </c>
      <c r="C153" t="str">
        <f>[6]D_装备基础数据!$E26</f>
        <v>鞋子</v>
      </c>
      <c r="D153">
        <f>[6]D_装备基础数据!G26</f>
        <v>15</v>
      </c>
      <c r="E153">
        <f>[6]D_装备基础数据!H26</f>
        <v>15</v>
      </c>
      <c r="F153">
        <f>[6]D_装备基础数据!I26</f>
        <v>1</v>
      </c>
    </row>
    <row r="154" spans="1:6" x14ac:dyDescent="0.15">
      <c r="A154" t="s">
        <v>484</v>
      </c>
      <c r="B154" t="str">
        <f>[6]D_装备基础数据!A34</f>
        <v>55205</v>
      </c>
      <c r="C154" t="str">
        <f>[6]D_装备基础数据!$E34</f>
        <v>鞋子</v>
      </c>
      <c r="D154">
        <f>[6]D_装备基础数据!G34</f>
        <v>15</v>
      </c>
      <c r="E154">
        <f>[6]D_装备基础数据!H34</f>
        <v>15</v>
      </c>
      <c r="F154">
        <f>[6]D_装备基础数据!I34</f>
        <v>2</v>
      </c>
    </row>
    <row r="155" spans="1:6" x14ac:dyDescent="0.15">
      <c r="A155" t="s">
        <v>438</v>
      </c>
      <c r="B155" t="str">
        <f>[6]D_装备基础数据!A42</f>
        <v>55306</v>
      </c>
      <c r="C155" t="str">
        <f>[6]D_装备基础数据!$E42</f>
        <v>鞋子</v>
      </c>
      <c r="D155">
        <f>[6]D_装备基础数据!G42</f>
        <v>15</v>
      </c>
      <c r="E155">
        <f>[6]D_装备基础数据!H42</f>
        <v>15</v>
      </c>
      <c r="F155">
        <f>[6]D_装备基础数据!I42</f>
        <v>3</v>
      </c>
    </row>
    <row r="156" spans="1:6" x14ac:dyDescent="0.15">
      <c r="A156" t="s">
        <v>485</v>
      </c>
      <c r="B156" t="str">
        <f>[6]D_装备基础数据!A50</f>
        <v>55407</v>
      </c>
      <c r="C156" t="str">
        <f>[6]D_装备基础数据!$E50</f>
        <v>鞋子</v>
      </c>
      <c r="D156">
        <f>[6]D_装备基础数据!G50</f>
        <v>15</v>
      </c>
      <c r="E156">
        <f>[6]D_装备基础数据!H50</f>
        <v>15</v>
      </c>
      <c r="F156">
        <f>[6]D_装备基础数据!I50</f>
        <v>4</v>
      </c>
    </row>
    <row r="157" spans="1:6" x14ac:dyDescent="0.15">
      <c r="A157" t="str">
        <f>[6]D_装备基础数据!$B58</f>
        <v>碧蓝长靴</v>
      </c>
      <c r="B157" t="str">
        <f>[6]D_装备基础数据!A58</f>
        <v>55108</v>
      </c>
      <c r="C157" t="str">
        <f>[6]D_装备基础数据!$E58</f>
        <v>鞋子</v>
      </c>
      <c r="D157">
        <f>[6]D_装备基础数据!G58</f>
        <v>30</v>
      </c>
      <c r="E157">
        <f>[6]D_装备基础数据!H58</f>
        <v>30</v>
      </c>
      <c r="F157">
        <f>[6]D_装备基础数据!I58</f>
        <v>1</v>
      </c>
    </row>
    <row r="158" spans="1:6" x14ac:dyDescent="0.15">
      <c r="A158" t="str">
        <f>[6]D_装备基础数据!$B66</f>
        <v>黑鸦长靴</v>
      </c>
      <c r="B158" t="str">
        <f>[6]D_装备基础数据!A66</f>
        <v>55209</v>
      </c>
      <c r="C158" t="str">
        <f>[6]D_装备基础数据!$E66</f>
        <v>鞋子</v>
      </c>
      <c r="D158">
        <f>[6]D_装备基础数据!G66</f>
        <v>30</v>
      </c>
      <c r="E158">
        <f>[6]D_装备基础数据!H66</f>
        <v>30</v>
      </c>
      <c r="F158">
        <f>[6]D_装备基础数据!I66</f>
        <v>2</v>
      </c>
    </row>
    <row r="159" spans="1:6" x14ac:dyDescent="0.15">
      <c r="A159" t="str">
        <f>[6]D_装备基础数据!$B74</f>
        <v>爵士长靴</v>
      </c>
      <c r="B159" t="str">
        <f>[6]D_装备基础数据!A74</f>
        <v>55310</v>
      </c>
      <c r="C159" t="str">
        <f>[6]D_装备基础数据!$E74</f>
        <v>鞋子</v>
      </c>
      <c r="D159">
        <f>[6]D_装备基础数据!G74</f>
        <v>30</v>
      </c>
      <c r="E159">
        <f>[6]D_装备基础数据!H74</f>
        <v>30</v>
      </c>
      <c r="F159">
        <f>[6]D_装备基础数据!I74</f>
        <v>3</v>
      </c>
    </row>
    <row r="160" spans="1:6" x14ac:dyDescent="0.15">
      <c r="A160" t="s">
        <v>486</v>
      </c>
      <c r="B160" t="str">
        <f>[6]D_装备基础数据!A82</f>
        <v>55411</v>
      </c>
      <c r="C160" t="str">
        <f>[6]D_装备基础数据!$E82</f>
        <v>鞋子</v>
      </c>
      <c r="D160">
        <f>[6]D_装备基础数据!G82</f>
        <v>30</v>
      </c>
      <c r="E160">
        <f>[6]D_装备基础数据!H82</f>
        <v>30</v>
      </c>
      <c r="F160">
        <f>[6]D_装备基础数据!I82</f>
        <v>4</v>
      </c>
    </row>
    <row r="161" spans="1:6" x14ac:dyDescent="0.15">
      <c r="A161" t="s">
        <v>487</v>
      </c>
      <c r="B161" t="str">
        <f>[6]D_装备基础数据!A90</f>
        <v>55112</v>
      </c>
      <c r="C161" t="str">
        <f>[6]D_装备基础数据!$E90</f>
        <v>鞋子</v>
      </c>
      <c r="D161">
        <f>[6]D_装备基础数据!G90</f>
        <v>45</v>
      </c>
      <c r="E161">
        <f>[6]D_装备基础数据!H90</f>
        <v>45</v>
      </c>
      <c r="F161">
        <f>[6]D_装备基础数据!I90</f>
        <v>1</v>
      </c>
    </row>
    <row r="162" spans="1:6" x14ac:dyDescent="0.15">
      <c r="A162" t="str">
        <f>[6]D_装备基础数据!$B98</f>
        <v>暗羽长靴</v>
      </c>
      <c r="B162" t="str">
        <f>[6]D_装备基础数据!A98</f>
        <v>55213</v>
      </c>
      <c r="C162" t="str">
        <f>[6]D_装备基础数据!$E98</f>
        <v>鞋子</v>
      </c>
      <c r="D162">
        <f>[6]D_装备基础数据!G98</f>
        <v>45</v>
      </c>
      <c r="E162">
        <f>[6]D_装备基础数据!H98</f>
        <v>45</v>
      </c>
      <c r="F162">
        <f>[6]D_装备基础数据!I98</f>
        <v>2</v>
      </c>
    </row>
    <row r="163" spans="1:6" x14ac:dyDescent="0.15">
      <c r="A163" t="str">
        <f>[6]D_装备基础数据!$B106</f>
        <v>玄武长靴</v>
      </c>
      <c r="B163" t="str">
        <f>[6]D_装备基础数据!A106</f>
        <v>55314</v>
      </c>
      <c r="C163" t="str">
        <f>[6]D_装备基础数据!$E106</f>
        <v>鞋子</v>
      </c>
      <c r="D163">
        <f>[6]D_装备基础数据!G106</f>
        <v>45</v>
      </c>
      <c r="E163">
        <f>[6]D_装备基础数据!H106</f>
        <v>45</v>
      </c>
      <c r="F163">
        <f>[6]D_装备基础数据!I106</f>
        <v>3</v>
      </c>
    </row>
    <row r="164" spans="1:6" x14ac:dyDescent="0.15">
      <c r="A164" t="s">
        <v>488</v>
      </c>
      <c r="B164" t="str">
        <f>[6]D_装备基础数据!A114</f>
        <v>55415</v>
      </c>
      <c r="C164" t="str">
        <f>[6]D_装备基础数据!$E114</f>
        <v>鞋子</v>
      </c>
      <c r="D164">
        <f>[6]D_装备基础数据!G114</f>
        <v>45</v>
      </c>
      <c r="E164">
        <f>[6]D_装备基础数据!H114</f>
        <v>45</v>
      </c>
      <c r="F164">
        <f>[6]D_装备基础数据!I114</f>
        <v>4</v>
      </c>
    </row>
    <row r="165" spans="1:6" x14ac:dyDescent="0.15">
      <c r="A165" t="s">
        <v>489</v>
      </c>
      <c r="B165" t="str">
        <f>[6]D_装备基础数据!A122</f>
        <v>55116</v>
      </c>
      <c r="C165" t="str">
        <f>[6]D_装备基础数据!$E122</f>
        <v>鞋子</v>
      </c>
      <c r="D165">
        <f>[6]D_装备基础数据!G122</f>
        <v>60</v>
      </c>
      <c r="E165">
        <f>[6]D_装备基础数据!H122</f>
        <v>60</v>
      </c>
      <c r="F165">
        <f>[6]D_装备基础数据!I122</f>
        <v>1</v>
      </c>
    </row>
    <row r="166" spans="1:6" x14ac:dyDescent="0.15">
      <c r="A166" t="s">
        <v>490</v>
      </c>
      <c r="B166" t="str">
        <f>[6]D_装备基础数据!A130</f>
        <v>55217</v>
      </c>
      <c r="C166" t="str">
        <f>[6]D_装备基础数据!$E130</f>
        <v>鞋子</v>
      </c>
      <c r="D166">
        <f>[6]D_装备基础数据!G130</f>
        <v>60</v>
      </c>
      <c r="E166">
        <f>[6]D_装备基础数据!H130</f>
        <v>60</v>
      </c>
      <c r="F166">
        <f>[6]D_装备基础数据!I130</f>
        <v>2</v>
      </c>
    </row>
    <row r="167" spans="1:6" s="12" customFormat="1" x14ac:dyDescent="0.15">
      <c r="A167" s="38" t="s">
        <v>114</v>
      </c>
      <c r="B167" s="38">
        <v>0</v>
      </c>
      <c r="C167" t="s">
        <v>116</v>
      </c>
      <c r="D167" s="39">
        <v>0</v>
      </c>
      <c r="E167" s="40">
        <v>0</v>
      </c>
      <c r="F167" s="41">
        <v>0</v>
      </c>
    </row>
    <row r="168" spans="1:6" x14ac:dyDescent="0.15">
      <c r="A168" t="s">
        <v>491</v>
      </c>
      <c r="B168" t="str">
        <f>[6]D_装备基础数据!A11</f>
        <v>54002</v>
      </c>
      <c r="C168" t="str">
        <f>[6]D_装备基础数据!$E11</f>
        <v>腰带</v>
      </c>
      <c r="D168">
        <f>[6]D_装备基础数据!G11</f>
        <v>5</v>
      </c>
      <c r="E168">
        <f>[6]D_装备基础数据!H11</f>
        <v>5</v>
      </c>
      <c r="F168">
        <f>[6]D_装备基础数据!I11</f>
        <v>0</v>
      </c>
    </row>
    <row r="169" spans="1:6" x14ac:dyDescent="0.15">
      <c r="A169" t="s">
        <v>492</v>
      </c>
      <c r="B169" t="str">
        <f>[6]D_装备基础数据!A19</f>
        <v>54103</v>
      </c>
      <c r="C169" t="str">
        <f>[6]D_装备基础数据!$E19</f>
        <v>腰带</v>
      </c>
      <c r="D169">
        <f>[6]D_装备基础数据!G19</f>
        <v>5</v>
      </c>
      <c r="E169">
        <f>[6]D_装备基础数据!H19</f>
        <v>5</v>
      </c>
      <c r="F169">
        <f>[6]D_装备基础数据!I19</f>
        <v>1</v>
      </c>
    </row>
    <row r="170" spans="1:6" x14ac:dyDescent="0.15">
      <c r="A170" t="s">
        <v>493</v>
      </c>
      <c r="B170" t="str">
        <f>[6]D_装备基础数据!A27</f>
        <v>54104</v>
      </c>
      <c r="C170" t="str">
        <f>[6]D_装备基础数据!$E27</f>
        <v>腰带</v>
      </c>
      <c r="D170">
        <f>[6]D_装备基础数据!G27</f>
        <v>15</v>
      </c>
      <c r="E170">
        <f>[6]D_装备基础数据!H27</f>
        <v>15</v>
      </c>
      <c r="F170">
        <f>[6]D_装备基础数据!I27</f>
        <v>1</v>
      </c>
    </row>
    <row r="171" spans="1:6" x14ac:dyDescent="0.15">
      <c r="A171" t="s">
        <v>494</v>
      </c>
      <c r="B171" t="str">
        <f>[6]D_装备基础数据!A35</f>
        <v>54205</v>
      </c>
      <c r="C171" t="str">
        <f>[6]D_装备基础数据!$E35</f>
        <v>腰带</v>
      </c>
      <c r="D171">
        <f>[6]D_装备基础数据!G35</f>
        <v>15</v>
      </c>
      <c r="E171">
        <f>[6]D_装备基础数据!H35</f>
        <v>15</v>
      </c>
      <c r="F171">
        <f>[6]D_装备基础数据!I35</f>
        <v>2</v>
      </c>
    </row>
    <row r="172" spans="1:6" x14ac:dyDescent="0.15">
      <c r="A172" t="s">
        <v>495</v>
      </c>
      <c r="B172" t="str">
        <f>[6]D_装备基础数据!A43</f>
        <v>54306</v>
      </c>
      <c r="C172" t="str">
        <f>[6]D_装备基础数据!$E43</f>
        <v>腰带</v>
      </c>
      <c r="D172">
        <f>[6]D_装备基础数据!G43</f>
        <v>15</v>
      </c>
      <c r="E172">
        <f>[6]D_装备基础数据!H43</f>
        <v>15</v>
      </c>
      <c r="F172">
        <f>[6]D_装备基础数据!I43</f>
        <v>3</v>
      </c>
    </row>
    <row r="173" spans="1:6" x14ac:dyDescent="0.15">
      <c r="A173" t="s">
        <v>496</v>
      </c>
      <c r="B173" t="str">
        <f>[6]D_装备基础数据!A51</f>
        <v>54407</v>
      </c>
      <c r="C173" t="str">
        <f>[6]D_装备基础数据!$E51</f>
        <v>腰带</v>
      </c>
      <c r="D173">
        <f>[6]D_装备基础数据!G51</f>
        <v>15</v>
      </c>
      <c r="E173">
        <f>[6]D_装备基础数据!H51</f>
        <v>15</v>
      </c>
      <c r="F173">
        <f>[6]D_装备基础数据!I51</f>
        <v>4</v>
      </c>
    </row>
    <row r="174" spans="1:6" x14ac:dyDescent="0.15">
      <c r="A174" t="str">
        <f>[6]D_装备基础数据!$B59</f>
        <v>碧蓝腰带</v>
      </c>
      <c r="B174" t="str">
        <f>[6]D_装备基础数据!A59</f>
        <v>54108</v>
      </c>
      <c r="C174" t="str">
        <f>[6]D_装备基础数据!$E59</f>
        <v>腰带</v>
      </c>
      <c r="D174">
        <f>[6]D_装备基础数据!G59</f>
        <v>30</v>
      </c>
      <c r="E174">
        <f>[6]D_装备基础数据!H59</f>
        <v>30</v>
      </c>
      <c r="F174">
        <f>[6]D_装备基础数据!I59</f>
        <v>1</v>
      </c>
    </row>
    <row r="175" spans="1:6" x14ac:dyDescent="0.15">
      <c r="A175" t="str">
        <f>[6]D_装备基础数据!$B67</f>
        <v>黑鸦腰带</v>
      </c>
      <c r="B175" t="str">
        <f>[6]D_装备基础数据!A67</f>
        <v>54209</v>
      </c>
      <c r="C175" t="str">
        <f>[6]D_装备基础数据!$E67</f>
        <v>腰带</v>
      </c>
      <c r="D175">
        <f>[6]D_装备基础数据!G67</f>
        <v>30</v>
      </c>
      <c r="E175">
        <f>[6]D_装备基础数据!H67</f>
        <v>30</v>
      </c>
      <c r="F175">
        <f>[6]D_装备基础数据!I67</f>
        <v>2</v>
      </c>
    </row>
    <row r="176" spans="1:6" x14ac:dyDescent="0.15">
      <c r="A176" t="str">
        <f>[6]D_装备基础数据!$B75</f>
        <v>爵士腰带</v>
      </c>
      <c r="B176" t="str">
        <f>[6]D_装备基础数据!A75</f>
        <v>54310</v>
      </c>
      <c r="C176" t="str">
        <f>[6]D_装备基础数据!$E75</f>
        <v>腰带</v>
      </c>
      <c r="D176">
        <f>[6]D_装备基础数据!G75</f>
        <v>30</v>
      </c>
      <c r="E176">
        <f>[6]D_装备基础数据!H75</f>
        <v>30</v>
      </c>
      <c r="F176">
        <f>[6]D_装备基础数据!I75</f>
        <v>3</v>
      </c>
    </row>
    <row r="177" spans="1:6" x14ac:dyDescent="0.15">
      <c r="A177" t="s">
        <v>497</v>
      </c>
      <c r="B177" t="str">
        <f>[6]D_装备基础数据!A83</f>
        <v>54411</v>
      </c>
      <c r="C177" t="str">
        <f>[6]D_装备基础数据!$E83</f>
        <v>腰带</v>
      </c>
      <c r="D177">
        <f>[6]D_装备基础数据!G83</f>
        <v>30</v>
      </c>
      <c r="E177">
        <f>[6]D_装备基础数据!H83</f>
        <v>30</v>
      </c>
      <c r="F177">
        <f>[6]D_装备基础数据!I83</f>
        <v>4</v>
      </c>
    </row>
    <row r="178" spans="1:6" x14ac:dyDescent="0.15">
      <c r="A178" t="s">
        <v>498</v>
      </c>
      <c r="B178" t="str">
        <f>[6]D_装备基础数据!A91</f>
        <v>54112</v>
      </c>
      <c r="C178" t="str">
        <f>[6]D_装备基础数据!$E91</f>
        <v>腰带</v>
      </c>
      <c r="D178">
        <f>[6]D_装备基础数据!G91</f>
        <v>45</v>
      </c>
      <c r="E178">
        <f>[6]D_装备基础数据!H91</f>
        <v>45</v>
      </c>
      <c r="F178">
        <f>[6]D_装备基础数据!I91</f>
        <v>1</v>
      </c>
    </row>
    <row r="179" spans="1:6" x14ac:dyDescent="0.15">
      <c r="A179" t="str">
        <f>[6]D_装备基础数据!$B99</f>
        <v>暗羽腰带</v>
      </c>
      <c r="B179" t="str">
        <f>[6]D_装备基础数据!A99</f>
        <v>54213</v>
      </c>
      <c r="C179" t="str">
        <f>[6]D_装备基础数据!$E99</f>
        <v>腰带</v>
      </c>
      <c r="D179">
        <f>[6]D_装备基础数据!G99</f>
        <v>45</v>
      </c>
      <c r="E179">
        <f>[6]D_装备基础数据!H99</f>
        <v>45</v>
      </c>
      <c r="F179">
        <f>[6]D_装备基础数据!I99</f>
        <v>2</v>
      </c>
    </row>
    <row r="180" spans="1:6" x14ac:dyDescent="0.15">
      <c r="A180" t="str">
        <f>[6]D_装备基础数据!$B107</f>
        <v>玄武腰带</v>
      </c>
      <c r="B180" t="str">
        <f>[6]D_装备基础数据!A107</f>
        <v>54314</v>
      </c>
      <c r="C180" t="str">
        <f>[6]D_装备基础数据!$E107</f>
        <v>腰带</v>
      </c>
      <c r="D180">
        <f>[6]D_装备基础数据!G107</f>
        <v>45</v>
      </c>
      <c r="E180">
        <f>[6]D_装备基础数据!H107</f>
        <v>45</v>
      </c>
      <c r="F180">
        <f>[6]D_装备基础数据!I107</f>
        <v>3</v>
      </c>
    </row>
    <row r="181" spans="1:6" x14ac:dyDescent="0.15">
      <c r="A181" t="s">
        <v>499</v>
      </c>
      <c r="B181" t="str">
        <f>[6]D_装备基础数据!A115</f>
        <v>54415</v>
      </c>
      <c r="C181" t="str">
        <f>[6]D_装备基础数据!$E115</f>
        <v>腰带</v>
      </c>
      <c r="D181">
        <f>[6]D_装备基础数据!G115</f>
        <v>45</v>
      </c>
      <c r="E181">
        <f>[6]D_装备基础数据!H115</f>
        <v>45</v>
      </c>
      <c r="F181">
        <f>[6]D_装备基础数据!I115</f>
        <v>4</v>
      </c>
    </row>
    <row r="182" spans="1:6" x14ac:dyDescent="0.15">
      <c r="A182" t="s">
        <v>500</v>
      </c>
      <c r="B182" t="str">
        <f>[6]D_装备基础数据!A123</f>
        <v>54116</v>
      </c>
      <c r="C182" t="str">
        <f>[6]D_装备基础数据!$E123</f>
        <v>腰带</v>
      </c>
      <c r="D182">
        <f>[6]D_装备基础数据!G123</f>
        <v>60</v>
      </c>
      <c r="E182">
        <f>[6]D_装备基础数据!H123</f>
        <v>60</v>
      </c>
      <c r="F182">
        <f>[6]D_装备基础数据!I123</f>
        <v>1</v>
      </c>
    </row>
    <row r="183" spans="1:6" x14ac:dyDescent="0.15">
      <c r="A183" t="s">
        <v>501</v>
      </c>
      <c r="B183" t="str">
        <f>[6]D_装备基础数据!A131</f>
        <v>54217</v>
      </c>
      <c r="C183" t="str">
        <f>[6]D_装备基础数据!$E131</f>
        <v>腰带</v>
      </c>
      <c r="D183">
        <f>[6]D_装备基础数据!G131</f>
        <v>60</v>
      </c>
      <c r="E183">
        <f>[6]D_装备基础数据!H131</f>
        <v>60</v>
      </c>
      <c r="F183">
        <f>[6]D_装备基础数据!I131</f>
        <v>2</v>
      </c>
    </row>
    <row r="184" spans="1:6" s="12" customFormat="1" x14ac:dyDescent="0.15">
      <c r="A184" s="38" t="s">
        <v>114</v>
      </c>
      <c r="B184" s="38">
        <v>0</v>
      </c>
      <c r="C184" t="s">
        <v>115</v>
      </c>
      <c r="D184" s="39">
        <v>0</v>
      </c>
      <c r="E184" s="40">
        <v>0</v>
      </c>
      <c r="F184" s="41">
        <v>0</v>
      </c>
    </row>
    <row r="185" spans="1:6" x14ac:dyDescent="0.15">
      <c r="A185" t="s">
        <v>502</v>
      </c>
      <c r="B185" t="str">
        <f>[6]D_装备基础数据!A8</f>
        <v>51002</v>
      </c>
      <c r="C185" t="str">
        <f>[6]D_装备基础数据!$E8</f>
        <v>衣服</v>
      </c>
      <c r="D185">
        <f>[6]D_装备基础数据!G8</f>
        <v>5</v>
      </c>
      <c r="E185">
        <f>[6]D_装备基础数据!H8</f>
        <v>5</v>
      </c>
      <c r="F185">
        <f>[6]D_装备基础数据!I8</f>
        <v>0</v>
      </c>
    </row>
    <row r="186" spans="1:6" x14ac:dyDescent="0.15">
      <c r="A186" t="s">
        <v>503</v>
      </c>
      <c r="B186" t="str">
        <f>[6]D_装备基础数据!A16</f>
        <v>51103</v>
      </c>
      <c r="C186" t="str">
        <f>[6]D_装备基础数据!$E16</f>
        <v>衣服</v>
      </c>
      <c r="D186">
        <f>[6]D_装备基础数据!G16</f>
        <v>5</v>
      </c>
      <c r="E186">
        <f>[6]D_装备基础数据!H16</f>
        <v>5</v>
      </c>
      <c r="F186">
        <f>[6]D_装备基础数据!I16</f>
        <v>1</v>
      </c>
    </row>
    <row r="187" spans="1:6" x14ac:dyDescent="0.15">
      <c r="A187" t="s">
        <v>434</v>
      </c>
      <c r="B187" t="str">
        <f>[6]D_装备基础数据!A24</f>
        <v>51104</v>
      </c>
      <c r="C187" t="str">
        <f>[6]D_装备基础数据!$E24</f>
        <v>衣服</v>
      </c>
      <c r="D187">
        <f>[6]D_装备基础数据!G24</f>
        <v>15</v>
      </c>
      <c r="E187">
        <f>[6]D_装备基础数据!H24</f>
        <v>15</v>
      </c>
      <c r="F187">
        <f>[6]D_装备基础数据!I24</f>
        <v>1</v>
      </c>
    </row>
    <row r="188" spans="1:6" x14ac:dyDescent="0.15">
      <c r="A188" t="s">
        <v>504</v>
      </c>
      <c r="B188" t="str">
        <f>[6]D_装备基础数据!A32</f>
        <v>51205</v>
      </c>
      <c r="C188" t="str">
        <f>[6]D_装备基础数据!$E32</f>
        <v>衣服</v>
      </c>
      <c r="D188">
        <f>[6]D_装备基础数据!G32</f>
        <v>15</v>
      </c>
      <c r="E188">
        <f>[6]D_装备基础数据!H32</f>
        <v>15</v>
      </c>
      <c r="F188">
        <f>[6]D_装备基础数据!I32</f>
        <v>2</v>
      </c>
    </row>
    <row r="189" spans="1:6" x14ac:dyDescent="0.15">
      <c r="A189" t="s">
        <v>505</v>
      </c>
      <c r="B189" t="str">
        <f>[6]D_装备基础数据!A40</f>
        <v>51306</v>
      </c>
      <c r="C189" t="str">
        <f>[6]D_装备基础数据!$E40</f>
        <v>衣服</v>
      </c>
      <c r="D189">
        <f>[6]D_装备基础数据!G40</f>
        <v>15</v>
      </c>
      <c r="E189">
        <f>[6]D_装备基础数据!H40</f>
        <v>15</v>
      </c>
      <c r="F189">
        <f>[6]D_装备基础数据!I40</f>
        <v>3</v>
      </c>
    </row>
    <row r="190" spans="1:6" x14ac:dyDescent="0.15">
      <c r="A190" t="s">
        <v>506</v>
      </c>
      <c r="B190" t="str">
        <f>[6]D_装备基础数据!A48</f>
        <v>51407</v>
      </c>
      <c r="C190" t="str">
        <f>[6]D_装备基础数据!$E48</f>
        <v>衣服</v>
      </c>
      <c r="D190">
        <f>[6]D_装备基础数据!G48</f>
        <v>15</v>
      </c>
      <c r="E190">
        <f>[6]D_装备基础数据!H48</f>
        <v>15</v>
      </c>
      <c r="F190">
        <f>[6]D_装备基础数据!I48</f>
        <v>4</v>
      </c>
    </row>
    <row r="191" spans="1:6" x14ac:dyDescent="0.15">
      <c r="A191" t="str">
        <f>[6]D_装备基础数据!$B56</f>
        <v>碧蓝战衣</v>
      </c>
      <c r="B191" t="str">
        <f>[6]D_装备基础数据!A56</f>
        <v>51108</v>
      </c>
      <c r="C191" t="str">
        <f>[6]D_装备基础数据!$E56</f>
        <v>衣服</v>
      </c>
      <c r="D191">
        <f>[6]D_装备基础数据!G56</f>
        <v>30</v>
      </c>
      <c r="E191">
        <f>[6]D_装备基础数据!H56</f>
        <v>30</v>
      </c>
      <c r="F191">
        <f>[6]D_装备基础数据!I56</f>
        <v>1</v>
      </c>
    </row>
    <row r="192" spans="1:6" x14ac:dyDescent="0.15">
      <c r="A192" t="str">
        <f>[6]D_装备基础数据!$B64</f>
        <v>黑鸦战衣</v>
      </c>
      <c r="B192" t="str">
        <f>[6]D_装备基础数据!A64</f>
        <v>51209</v>
      </c>
      <c r="C192" t="str">
        <f>[6]D_装备基础数据!$E64</f>
        <v>衣服</v>
      </c>
      <c r="D192">
        <f>[6]D_装备基础数据!G64</f>
        <v>30</v>
      </c>
      <c r="E192">
        <f>[6]D_装备基础数据!H64</f>
        <v>30</v>
      </c>
      <c r="F192">
        <f>[6]D_装备基础数据!I64</f>
        <v>2</v>
      </c>
    </row>
    <row r="193" spans="1:24" x14ac:dyDescent="0.15">
      <c r="A193" t="str">
        <f>[6]D_装备基础数据!$B72</f>
        <v>爵士战衣</v>
      </c>
      <c r="B193" t="str">
        <f>[6]D_装备基础数据!A72</f>
        <v>51310</v>
      </c>
      <c r="C193" t="str">
        <f>[6]D_装备基础数据!$E72</f>
        <v>衣服</v>
      </c>
      <c r="D193">
        <f>[6]D_装备基础数据!G72</f>
        <v>30</v>
      </c>
      <c r="E193">
        <f>[6]D_装备基础数据!H72</f>
        <v>30</v>
      </c>
      <c r="F193">
        <f>[6]D_装备基础数据!I72</f>
        <v>3</v>
      </c>
    </row>
    <row r="194" spans="1:24" x14ac:dyDescent="0.15">
      <c r="A194" t="s">
        <v>507</v>
      </c>
      <c r="B194" t="str">
        <f>[6]D_装备基础数据!A80</f>
        <v>51411</v>
      </c>
      <c r="C194" t="str">
        <f>[6]D_装备基础数据!$E80</f>
        <v>衣服</v>
      </c>
      <c r="D194">
        <f>[6]D_装备基础数据!G80</f>
        <v>30</v>
      </c>
      <c r="E194">
        <f>[6]D_装备基础数据!H80</f>
        <v>30</v>
      </c>
      <c r="F194">
        <f>[6]D_装备基础数据!I80</f>
        <v>4</v>
      </c>
    </row>
    <row r="195" spans="1:24" x14ac:dyDescent="0.15">
      <c r="A195" t="s">
        <v>508</v>
      </c>
      <c r="B195" t="str">
        <f>[6]D_装备基础数据!A88</f>
        <v>51112</v>
      </c>
      <c r="C195" t="str">
        <f>[6]D_装备基础数据!$E88</f>
        <v>衣服</v>
      </c>
      <c r="D195">
        <f>[6]D_装备基础数据!G88</f>
        <v>45</v>
      </c>
      <c r="E195">
        <f>[6]D_装备基础数据!H88</f>
        <v>45</v>
      </c>
      <c r="F195">
        <f>[6]D_装备基础数据!I88</f>
        <v>1</v>
      </c>
    </row>
    <row r="196" spans="1:24" x14ac:dyDescent="0.15">
      <c r="A196" t="str">
        <f>[6]D_装备基础数据!$B96</f>
        <v>暗羽战衣</v>
      </c>
      <c r="B196" t="str">
        <f>[6]D_装备基础数据!A96</f>
        <v>51213</v>
      </c>
      <c r="C196" t="str">
        <f>[6]D_装备基础数据!$E96</f>
        <v>衣服</v>
      </c>
      <c r="D196">
        <f>[6]D_装备基础数据!G96</f>
        <v>45</v>
      </c>
      <c r="E196">
        <f>[6]D_装备基础数据!H96</f>
        <v>45</v>
      </c>
      <c r="F196">
        <f>[6]D_装备基础数据!I96</f>
        <v>2</v>
      </c>
    </row>
    <row r="197" spans="1:24" x14ac:dyDescent="0.15">
      <c r="A197" t="str">
        <f>[6]D_装备基础数据!$B104</f>
        <v>玄武战衣</v>
      </c>
      <c r="B197" t="str">
        <f>[6]D_装备基础数据!A104</f>
        <v>51314</v>
      </c>
      <c r="C197" t="str">
        <f>[6]D_装备基础数据!$E104</f>
        <v>衣服</v>
      </c>
      <c r="D197">
        <f>[6]D_装备基础数据!G104</f>
        <v>45</v>
      </c>
      <c r="E197">
        <f>[6]D_装备基础数据!H104</f>
        <v>45</v>
      </c>
      <c r="F197">
        <f>[6]D_装备基础数据!I104</f>
        <v>3</v>
      </c>
    </row>
    <row r="198" spans="1:24" x14ac:dyDescent="0.15">
      <c r="A198" t="s">
        <v>509</v>
      </c>
      <c r="B198" t="str">
        <f>[6]D_装备基础数据!A112</f>
        <v>51415</v>
      </c>
      <c r="C198" t="str">
        <f>[6]D_装备基础数据!$E112</f>
        <v>衣服</v>
      </c>
      <c r="D198">
        <f>[6]D_装备基础数据!G112</f>
        <v>45</v>
      </c>
      <c r="E198">
        <f>[6]D_装备基础数据!H112</f>
        <v>45</v>
      </c>
      <c r="F198">
        <f>[6]D_装备基础数据!I112</f>
        <v>4</v>
      </c>
    </row>
    <row r="199" spans="1:24" x14ac:dyDescent="0.15">
      <c r="A199" t="s">
        <v>510</v>
      </c>
      <c r="B199" t="str">
        <f>[6]D_装备基础数据!A120</f>
        <v>51116</v>
      </c>
      <c r="C199" t="str">
        <f>[6]D_装备基础数据!$E120</f>
        <v>衣服</v>
      </c>
      <c r="D199">
        <f>[6]D_装备基础数据!G120</f>
        <v>60</v>
      </c>
      <c r="E199">
        <f>[6]D_装备基础数据!H120</f>
        <v>60</v>
      </c>
      <c r="F199">
        <f>[6]D_装备基础数据!I120</f>
        <v>1</v>
      </c>
    </row>
    <row r="200" spans="1:24" x14ac:dyDescent="0.15">
      <c r="A200" t="s">
        <v>511</v>
      </c>
      <c r="B200" t="str">
        <f>[6]D_装备基础数据!A128</f>
        <v>51217</v>
      </c>
      <c r="C200" t="str">
        <f>[6]D_装备基础数据!$E128</f>
        <v>衣服</v>
      </c>
      <c r="D200">
        <f>[6]D_装备基础数据!G128</f>
        <v>60</v>
      </c>
      <c r="E200">
        <f>[6]D_装备基础数据!H128</f>
        <v>60</v>
      </c>
      <c r="F200">
        <f>[6]D_装备基础数据!I128</f>
        <v>2</v>
      </c>
    </row>
    <row r="206" spans="1:24" x14ac:dyDescent="0.15">
      <c r="A206" s="3" t="str">
        <f>[6]装备属性计算表!A31</f>
        <v>ID</v>
      </c>
      <c r="B206" s="3" t="str">
        <f>[6]装备属性计算表!B31</f>
        <v>品质</v>
      </c>
      <c r="C206" s="3" t="str">
        <f>[6]装备属性计算表!C31</f>
        <v>部位</v>
      </c>
      <c r="D206" s="3" t="str">
        <f>[6]装备属性计算表!D31</f>
        <v>装备等级</v>
      </c>
      <c r="E206" s="3" t="str">
        <f>[6]装备属性计算表!E31</f>
        <v>生命</v>
      </c>
      <c r="F206" s="3" t="str">
        <f>[6]装备属性计算表!F31</f>
        <v>攻击</v>
      </c>
      <c r="G206" s="3" t="str">
        <f>[6]装备属性计算表!G31</f>
        <v>防御</v>
      </c>
      <c r="H206" s="3" t="str">
        <f>[6]装备属性计算表!H31</f>
        <v>闪避值</v>
      </c>
      <c r="I206" s="3" t="str">
        <f>[6]装备属性计算表!I31</f>
        <v>命中值</v>
      </c>
      <c r="J206" s="3" t="str">
        <f>[6]装备属性计算表!J31</f>
        <v>暴击值</v>
      </c>
      <c r="K206" s="3" t="str">
        <f>[6]装备属性计算表!K31</f>
        <v>暴击倍数百分比</v>
      </c>
      <c r="L206" s="3" t="str">
        <f>[6]装备属性计算表!L31</f>
        <v>韧性值</v>
      </c>
      <c r="M206" s="3" t="str">
        <f>[6]装备属性计算表!M31</f>
        <v>减伤</v>
      </c>
      <c r="N206" s="3" t="str">
        <f>[6]装备属性计算表!N31</f>
        <v>伤害加成</v>
      </c>
      <c r="O206" s="3" t="str">
        <f>[6]装备属性计算表!O31</f>
        <v>生命</v>
      </c>
      <c r="P206" s="3" t="str">
        <f>[6]装备属性计算表!P31</f>
        <v>攻击</v>
      </c>
      <c r="Q206" s="3" t="str">
        <f>[6]装备属性计算表!Q31</f>
        <v>防御</v>
      </c>
      <c r="R206" s="3" t="str">
        <f>[6]装备属性计算表!R31</f>
        <v>闪避值</v>
      </c>
      <c r="S206" s="3" t="str">
        <f>[6]装备属性计算表!S31</f>
        <v>命中值</v>
      </c>
      <c r="T206" s="3" t="str">
        <f>[6]装备属性计算表!T31</f>
        <v>暴击值</v>
      </c>
      <c r="U206" s="3" t="str">
        <f>[6]装备属性计算表!U31</f>
        <v>暴击倍数百分比</v>
      </c>
      <c r="V206" s="3" t="str">
        <f>[6]装备属性计算表!V31</f>
        <v>韧性值</v>
      </c>
      <c r="W206" s="3" t="str">
        <f>[6]装备属性计算表!W31</f>
        <v>减伤</v>
      </c>
      <c r="X206" s="3" t="str">
        <f>[6]装备属性计算表!X31</f>
        <v>伤害加成</v>
      </c>
    </row>
    <row r="207" spans="1:24" x14ac:dyDescent="0.15">
      <c r="A207" t="str">
        <f>[6]装备属性计算表!A32</f>
        <v>500</v>
      </c>
      <c r="B207">
        <f>[6]装备属性计算表!B32</f>
        <v>0</v>
      </c>
      <c r="C207" t="str">
        <f>[6]装备属性计算表!C32</f>
        <v>武器</v>
      </c>
      <c r="D207">
        <f>[6]装备属性计算表!D32</f>
        <v>5</v>
      </c>
      <c r="E207">
        <f>[6]装备属性计算表!E32</f>
        <v>0</v>
      </c>
      <c r="F207">
        <f>[6]装备属性计算表!F32</f>
        <v>14.932414973262038</v>
      </c>
      <c r="G207">
        <f>[6]装备属性计算表!G32</f>
        <v>0</v>
      </c>
      <c r="H207">
        <f>[6]装备属性计算表!H32</f>
        <v>0</v>
      </c>
      <c r="I207">
        <f>[6]装备属性计算表!I32</f>
        <v>0</v>
      </c>
      <c r="J207">
        <f>[6]装备属性计算表!J32</f>
        <v>9.2592592592592595</v>
      </c>
      <c r="K207">
        <f>[6]装备属性计算表!K32</f>
        <v>0</v>
      </c>
      <c r="L207">
        <f>[6]装备属性计算表!L32</f>
        <v>0</v>
      </c>
      <c r="M207">
        <f>[6]装备属性计算表!M32</f>
        <v>0</v>
      </c>
      <c r="N207">
        <f>[6]装备属性计算表!N32</f>
        <v>0</v>
      </c>
      <c r="O207">
        <f>[6]装备属性计算表!O32</f>
        <v>0</v>
      </c>
      <c r="P207">
        <f>[6]装备属性计算表!P32</f>
        <v>0</v>
      </c>
      <c r="Q207">
        <f>[6]装备属性计算表!Q32</f>
        <v>0</v>
      </c>
      <c r="R207">
        <f>[6]装备属性计算表!R32</f>
        <v>0</v>
      </c>
      <c r="S207">
        <f>[6]装备属性计算表!S32</f>
        <v>0</v>
      </c>
      <c r="T207">
        <f>[6]装备属性计算表!T32</f>
        <v>0</v>
      </c>
      <c r="U207">
        <f>[6]装备属性计算表!U32</f>
        <v>0</v>
      </c>
      <c r="V207">
        <f>[6]装备属性计算表!V32</f>
        <v>0</v>
      </c>
      <c r="W207">
        <f>[6]装备属性计算表!W32</f>
        <v>0</v>
      </c>
      <c r="X207">
        <f>[6]装备属性计算表!X32</f>
        <v>0</v>
      </c>
    </row>
    <row r="208" spans="1:24" x14ac:dyDescent="0.15">
      <c r="A208" t="str">
        <f>[6]装备属性计算表!A33</f>
        <v>501</v>
      </c>
      <c r="B208">
        <f>[6]装备属性计算表!B33</f>
        <v>0</v>
      </c>
      <c r="C208" t="str">
        <f>[6]装备属性计算表!C33</f>
        <v>衣服</v>
      </c>
      <c r="D208">
        <f>[6]装备属性计算表!D33</f>
        <v>5</v>
      </c>
      <c r="E208">
        <f>[6]装备属性计算表!E33</f>
        <v>235.18895891904336</v>
      </c>
      <c r="F208">
        <f>[6]装备属性计算表!F33</f>
        <v>0</v>
      </c>
      <c r="G208">
        <f>[6]装备属性计算表!G33</f>
        <v>5.1620780589254771</v>
      </c>
      <c r="H208">
        <f>[6]装备属性计算表!H33</f>
        <v>0</v>
      </c>
      <c r="I208">
        <f>[6]装备属性计算表!I33</f>
        <v>0</v>
      </c>
      <c r="J208">
        <f>[6]装备属性计算表!J33</f>
        <v>0</v>
      </c>
      <c r="K208">
        <f>[6]装备属性计算表!K33</f>
        <v>0</v>
      </c>
      <c r="L208">
        <f>[6]装备属性计算表!L33</f>
        <v>0</v>
      </c>
      <c r="M208">
        <f>[6]装备属性计算表!M33</f>
        <v>0</v>
      </c>
      <c r="N208">
        <f>[6]装备属性计算表!N33</f>
        <v>0</v>
      </c>
      <c r="O208">
        <f>[6]装备属性计算表!O33</f>
        <v>0</v>
      </c>
      <c r="P208">
        <f>[6]装备属性计算表!P33</f>
        <v>0</v>
      </c>
      <c r="Q208">
        <f>[6]装备属性计算表!Q33</f>
        <v>0</v>
      </c>
      <c r="R208">
        <f>[6]装备属性计算表!R33</f>
        <v>0</v>
      </c>
      <c r="S208">
        <f>[6]装备属性计算表!S33</f>
        <v>0</v>
      </c>
      <c r="T208">
        <f>[6]装备属性计算表!T33</f>
        <v>0</v>
      </c>
      <c r="U208">
        <f>[6]装备属性计算表!U33</f>
        <v>0</v>
      </c>
      <c r="V208">
        <f>[6]装备属性计算表!V33</f>
        <v>0</v>
      </c>
      <c r="W208">
        <f>[6]装备属性计算表!W33</f>
        <v>0</v>
      </c>
      <c r="X208">
        <f>[6]装备属性计算表!X33</f>
        <v>0</v>
      </c>
    </row>
    <row r="209" spans="1:24" x14ac:dyDescent="0.15">
      <c r="A209" t="str">
        <f>[6]装备属性计算表!A34</f>
        <v>502</v>
      </c>
      <c r="B209">
        <f>[6]装备属性计算表!B34</f>
        <v>0</v>
      </c>
      <c r="C209" t="str">
        <f>[6]装备属性计算表!C34</f>
        <v>裤子</v>
      </c>
      <c r="D209">
        <f>[6]装备属性计算表!D34</f>
        <v>5</v>
      </c>
      <c r="E209">
        <f>[6]装备属性计算表!E34</f>
        <v>0</v>
      </c>
      <c r="F209">
        <f>[6]装备属性计算表!F34</f>
        <v>0</v>
      </c>
      <c r="G209">
        <f>[6]装备属性计算表!G34</f>
        <v>3.4413853726169847</v>
      </c>
      <c r="H209">
        <f>[6]装备属性计算表!H34</f>
        <v>5.208333333333333</v>
      </c>
      <c r="I209">
        <f>[6]装备属性计算表!I34</f>
        <v>0</v>
      </c>
      <c r="J209">
        <f>[6]装备属性计算表!J34</f>
        <v>0</v>
      </c>
      <c r="K209">
        <f>[6]装备属性计算表!K34</f>
        <v>0</v>
      </c>
      <c r="L209">
        <f>[6]装备属性计算表!L34</f>
        <v>0</v>
      </c>
      <c r="M209">
        <f>[6]装备属性计算表!M34</f>
        <v>0</v>
      </c>
      <c r="N209">
        <f>[6]装备属性计算表!N34</f>
        <v>0</v>
      </c>
      <c r="O209">
        <f>[6]装备属性计算表!O34</f>
        <v>0</v>
      </c>
      <c r="P209">
        <f>[6]装备属性计算表!P34</f>
        <v>0</v>
      </c>
      <c r="Q209">
        <f>[6]装备属性计算表!Q34</f>
        <v>0</v>
      </c>
      <c r="R209">
        <f>[6]装备属性计算表!R34</f>
        <v>0</v>
      </c>
      <c r="S209">
        <f>[6]装备属性计算表!S34</f>
        <v>0</v>
      </c>
      <c r="T209">
        <f>[6]装备属性计算表!T34</f>
        <v>0</v>
      </c>
      <c r="U209">
        <f>[6]装备属性计算表!U34</f>
        <v>0</v>
      </c>
      <c r="V209">
        <f>[6]装备属性计算表!V34</f>
        <v>0</v>
      </c>
      <c r="W209">
        <f>[6]装备属性计算表!W34</f>
        <v>0</v>
      </c>
      <c r="X209">
        <f>[6]装备属性计算表!X34</f>
        <v>0</v>
      </c>
    </row>
    <row r="210" spans="1:24" x14ac:dyDescent="0.15">
      <c r="A210" t="str">
        <f>[6]装备属性计算表!A35</f>
        <v>505</v>
      </c>
      <c r="B210">
        <f>[6]装备属性计算表!B35</f>
        <v>0</v>
      </c>
      <c r="C210" t="str">
        <f>[6]装备属性计算表!C35</f>
        <v>鞋子</v>
      </c>
      <c r="D210">
        <f>[6]装备属性计算表!D35</f>
        <v>5</v>
      </c>
      <c r="E210">
        <f>[6]装备属性计算表!E35</f>
        <v>78.396319639681124</v>
      </c>
      <c r="F210">
        <f>[6]装备属性计算表!F35</f>
        <v>0</v>
      </c>
      <c r="G210">
        <f>[6]装备属性计算表!G35</f>
        <v>0</v>
      </c>
      <c r="H210">
        <f>[6]装备属性计算表!H35</f>
        <v>10.416666666666666</v>
      </c>
      <c r="I210">
        <f>[6]装备属性计算表!I35</f>
        <v>0</v>
      </c>
      <c r="J210">
        <f>[6]装备属性计算表!J35</f>
        <v>0</v>
      </c>
      <c r="K210">
        <f>[6]装备属性计算表!K35</f>
        <v>0</v>
      </c>
      <c r="L210">
        <f>[6]装备属性计算表!L35</f>
        <v>0</v>
      </c>
      <c r="M210">
        <f>[6]装备属性计算表!M35</f>
        <v>0</v>
      </c>
      <c r="N210">
        <f>[6]装备属性计算表!N35</f>
        <v>0</v>
      </c>
      <c r="O210">
        <f>[6]装备属性计算表!O35</f>
        <v>0</v>
      </c>
      <c r="P210">
        <f>[6]装备属性计算表!P35</f>
        <v>0</v>
      </c>
      <c r="Q210">
        <f>[6]装备属性计算表!Q35</f>
        <v>0</v>
      </c>
      <c r="R210">
        <f>[6]装备属性计算表!R35</f>
        <v>0</v>
      </c>
      <c r="S210">
        <f>[6]装备属性计算表!S35</f>
        <v>0</v>
      </c>
      <c r="T210">
        <f>[6]装备属性计算表!T35</f>
        <v>0</v>
      </c>
      <c r="U210">
        <f>[6]装备属性计算表!U35</f>
        <v>0</v>
      </c>
      <c r="V210">
        <f>[6]装备属性计算表!V35</f>
        <v>0</v>
      </c>
      <c r="W210">
        <f>[6]装备属性计算表!W35</f>
        <v>0</v>
      </c>
      <c r="X210">
        <f>[6]装备属性计算表!X35</f>
        <v>0</v>
      </c>
    </row>
    <row r="211" spans="1:24" x14ac:dyDescent="0.15">
      <c r="A211" t="str">
        <f>[6]装备属性计算表!A36</f>
        <v>504</v>
      </c>
      <c r="B211">
        <f>[6]装备属性计算表!B36</f>
        <v>0</v>
      </c>
      <c r="C211" t="str">
        <f>[6]装备属性计算表!C36</f>
        <v>腰带</v>
      </c>
      <c r="D211">
        <f>[6]装备属性计算表!D36</f>
        <v>5</v>
      </c>
      <c r="E211">
        <f>[6]装备属性计算表!E36</f>
        <v>78.396319639681124</v>
      </c>
      <c r="F211">
        <f>[6]装备属性计算表!F36</f>
        <v>0</v>
      </c>
      <c r="G211">
        <f>[6]装备属性计算表!G36</f>
        <v>0</v>
      </c>
      <c r="H211">
        <f>[6]装备属性计算表!H36</f>
        <v>0</v>
      </c>
      <c r="I211">
        <f>[6]装备属性计算表!I36</f>
        <v>0</v>
      </c>
      <c r="J211">
        <f>[6]装备属性计算表!J36</f>
        <v>0</v>
      </c>
      <c r="K211">
        <f>[6]装备属性计算表!K36</f>
        <v>0</v>
      </c>
      <c r="L211">
        <f>[6]装备属性计算表!L36</f>
        <v>9.2592592592592595</v>
      </c>
      <c r="M211">
        <f>[6]装备属性计算表!M36</f>
        <v>0</v>
      </c>
      <c r="N211">
        <f>[6]装备属性计算表!N36</f>
        <v>0</v>
      </c>
      <c r="O211">
        <f>[6]装备属性计算表!O36</f>
        <v>0</v>
      </c>
      <c r="P211">
        <f>[6]装备属性计算表!P36</f>
        <v>0</v>
      </c>
      <c r="Q211">
        <f>[6]装备属性计算表!Q36</f>
        <v>0</v>
      </c>
      <c r="R211">
        <f>[6]装备属性计算表!R36</f>
        <v>0</v>
      </c>
      <c r="S211">
        <f>[6]装备属性计算表!S36</f>
        <v>0</v>
      </c>
      <c r="T211">
        <f>[6]装备属性计算表!T36</f>
        <v>0</v>
      </c>
      <c r="U211">
        <f>[6]装备属性计算表!U36</f>
        <v>0</v>
      </c>
      <c r="V211">
        <f>[6]装备属性计算表!V36</f>
        <v>0</v>
      </c>
      <c r="W211">
        <f>[6]装备属性计算表!W36</f>
        <v>0</v>
      </c>
      <c r="X211">
        <f>[6]装备属性计算表!X36</f>
        <v>0</v>
      </c>
    </row>
    <row r="212" spans="1:24" x14ac:dyDescent="0.15">
      <c r="A212" t="str">
        <f>[6]装备属性计算表!A37</f>
        <v>503</v>
      </c>
      <c r="B212">
        <f>[6]装备属性计算表!B37</f>
        <v>0</v>
      </c>
      <c r="C212" t="str">
        <f>[6]装备属性计算表!C37</f>
        <v>项链</v>
      </c>
      <c r="D212">
        <f>[6]装备属性计算表!D37</f>
        <v>5</v>
      </c>
      <c r="E212">
        <f>[6]装备属性计算表!E37</f>
        <v>0</v>
      </c>
      <c r="F212">
        <f>[6]装备属性计算表!F37</f>
        <v>4.9774716577540126</v>
      </c>
      <c r="G212">
        <f>[6]装备属性计算表!G37</f>
        <v>0</v>
      </c>
      <c r="H212">
        <f>[6]装备属性计算表!H37</f>
        <v>0</v>
      </c>
      <c r="I212">
        <f>[6]装备属性计算表!I37</f>
        <v>15.625</v>
      </c>
      <c r="J212">
        <f>[6]装备属性计算表!J37</f>
        <v>0</v>
      </c>
      <c r="K212">
        <f>[6]装备属性计算表!K37</f>
        <v>0</v>
      </c>
      <c r="L212">
        <f>[6]装备属性计算表!L37</f>
        <v>0</v>
      </c>
      <c r="M212">
        <f>[6]装备属性计算表!M37</f>
        <v>0</v>
      </c>
      <c r="N212">
        <f>[6]装备属性计算表!N37</f>
        <v>0</v>
      </c>
      <c r="O212">
        <f>[6]装备属性计算表!O37</f>
        <v>0</v>
      </c>
      <c r="P212">
        <f>[6]装备属性计算表!P37</f>
        <v>0</v>
      </c>
      <c r="Q212">
        <f>[6]装备属性计算表!Q37</f>
        <v>0</v>
      </c>
      <c r="R212">
        <f>[6]装备属性计算表!R37</f>
        <v>0</v>
      </c>
      <c r="S212">
        <f>[6]装备属性计算表!S37</f>
        <v>0</v>
      </c>
      <c r="T212">
        <f>[6]装备属性计算表!T37</f>
        <v>0</v>
      </c>
      <c r="U212">
        <f>[6]装备属性计算表!U37</f>
        <v>0</v>
      </c>
      <c r="V212">
        <f>[6]装备属性计算表!V37</f>
        <v>0</v>
      </c>
      <c r="W212">
        <f>[6]装备属性计算表!W37</f>
        <v>0</v>
      </c>
      <c r="X212">
        <f>[6]装备属性计算表!X37</f>
        <v>0</v>
      </c>
    </row>
    <row r="213" spans="1:24" x14ac:dyDescent="0.15">
      <c r="A213" t="str">
        <f>[6]装备属性计算表!A38</f>
        <v>510</v>
      </c>
      <c r="B213">
        <f>[6]装备属性计算表!B38</f>
        <v>1</v>
      </c>
      <c r="C213" t="str">
        <f>[6]装备属性计算表!C38</f>
        <v>武器</v>
      </c>
      <c r="D213">
        <f>[6]装备属性计算表!D38</f>
        <v>5</v>
      </c>
      <c r="E213">
        <f>[6]装备属性计算表!E38</f>
        <v>0</v>
      </c>
      <c r="F213">
        <f>[6]装备属性计算表!F38</f>
        <v>22.398622459893055</v>
      </c>
      <c r="G213">
        <f>[6]装备属性计算表!G38</f>
        <v>0</v>
      </c>
      <c r="H213">
        <f>[6]装备属性计算表!H38</f>
        <v>0</v>
      </c>
      <c r="I213">
        <f>[6]装备属性计算表!I38</f>
        <v>0</v>
      </c>
      <c r="J213">
        <f>[6]装备属性计算表!J38</f>
        <v>13.888888888888888</v>
      </c>
      <c r="K213">
        <f>[6]装备属性计算表!K38</f>
        <v>0</v>
      </c>
      <c r="L213">
        <f>[6]装备属性计算表!L38</f>
        <v>0</v>
      </c>
      <c r="M213">
        <f>[6]装备属性计算表!M38</f>
        <v>0</v>
      </c>
      <c r="N213">
        <f>[6]装备属性计算表!N38</f>
        <v>0</v>
      </c>
      <c r="O213">
        <f>[6]装备属性计算表!O38</f>
        <v>0</v>
      </c>
      <c r="P213">
        <f>[6]装备属性计算表!P38</f>
        <v>1.7918897967914444</v>
      </c>
      <c r="Q213">
        <f>[6]装备属性计算表!Q38</f>
        <v>0.21508658578856155</v>
      </c>
      <c r="R213">
        <f>[6]装备属性计算表!R38</f>
        <v>0</v>
      </c>
      <c r="S213">
        <f>[6]装备属性计算表!S38</f>
        <v>0.78125</v>
      </c>
      <c r="T213">
        <f>[6]装备属性计算表!T38</f>
        <v>0.55555555555555558</v>
      </c>
      <c r="U213">
        <f>[6]装备属性计算表!U38</f>
        <v>0</v>
      </c>
      <c r="V213">
        <f>[6]装备属性计算表!V38</f>
        <v>0</v>
      </c>
      <c r="W213">
        <f>[6]装备属性计算表!W38</f>
        <v>0</v>
      </c>
      <c r="X213">
        <f>[6]装备属性计算表!X38</f>
        <v>0</v>
      </c>
    </row>
    <row r="214" spans="1:24" x14ac:dyDescent="0.15">
      <c r="A214" t="str">
        <f>[6]装备属性计算表!A39</f>
        <v>511</v>
      </c>
      <c r="B214">
        <f>[6]装备属性计算表!B39</f>
        <v>1</v>
      </c>
      <c r="C214" t="str">
        <f>[6]装备属性计算表!C39</f>
        <v>衣服</v>
      </c>
      <c r="D214">
        <f>[6]装备属性计算表!D39</f>
        <v>5</v>
      </c>
      <c r="E214">
        <f>[6]装备属性计算表!E39</f>
        <v>352.78343837856499</v>
      </c>
      <c r="F214">
        <f>[6]装备属性计算表!F39</f>
        <v>0</v>
      </c>
      <c r="G214">
        <f>[6]装备属性计算表!G39</f>
        <v>7.7431170883882157</v>
      </c>
      <c r="H214">
        <f>[6]装备属性计算表!H39</f>
        <v>0</v>
      </c>
      <c r="I214">
        <f>[6]装备属性计算表!I39</f>
        <v>0</v>
      </c>
      <c r="J214">
        <f>[6]装备属性计算表!J39</f>
        <v>0</v>
      </c>
      <c r="K214">
        <f>[6]装备属性计算表!K39</f>
        <v>0</v>
      </c>
      <c r="L214">
        <f>[6]装备属性计算表!L39</f>
        <v>0</v>
      </c>
      <c r="M214">
        <f>[6]装备属性计算表!M39</f>
        <v>0</v>
      </c>
      <c r="N214">
        <f>[6]装备属性计算表!N39</f>
        <v>0</v>
      </c>
      <c r="O214">
        <f>[6]装备属性计算表!O39</f>
        <v>19.599079909920277</v>
      </c>
      <c r="P214">
        <f>[6]装备属性计算表!P39</f>
        <v>0</v>
      </c>
      <c r="Q214">
        <f>[6]装备属性计算表!Q39</f>
        <v>0.64525975736568464</v>
      </c>
      <c r="R214">
        <f>[6]装备属性计算表!R39</f>
        <v>0.46875</v>
      </c>
      <c r="S214">
        <f>[6]装备属性计算表!S39</f>
        <v>0</v>
      </c>
      <c r="T214">
        <f>[6]装备属性计算表!T39</f>
        <v>0</v>
      </c>
      <c r="U214">
        <f>[6]装备属性计算表!U39</f>
        <v>0</v>
      </c>
      <c r="V214">
        <f>[6]装备属性计算表!V39</f>
        <v>0.46296296296296291</v>
      </c>
      <c r="W214">
        <f>[6]装备属性计算表!W39</f>
        <v>0</v>
      </c>
      <c r="X214">
        <f>[6]装备属性计算表!X39</f>
        <v>0</v>
      </c>
    </row>
    <row r="215" spans="1:24" x14ac:dyDescent="0.15">
      <c r="A215" t="str">
        <f>[6]装备属性计算表!A40</f>
        <v>512</v>
      </c>
      <c r="B215">
        <f>[6]装备属性计算表!B40</f>
        <v>1</v>
      </c>
      <c r="C215" t="str">
        <f>[6]装备属性计算表!C40</f>
        <v>裤子</v>
      </c>
      <c r="D215">
        <f>[6]装备属性计算表!D40</f>
        <v>5</v>
      </c>
      <c r="E215">
        <f>[6]装备属性计算表!E40</f>
        <v>0</v>
      </c>
      <c r="F215">
        <f>[6]装备属性计算表!F40</f>
        <v>0</v>
      </c>
      <c r="G215">
        <f>[6]装备属性计算表!G40</f>
        <v>5.1620780589254771</v>
      </c>
      <c r="H215">
        <f>[6]装备属性计算表!H40</f>
        <v>7.8125</v>
      </c>
      <c r="I215">
        <f>[6]装备属性计算表!I40</f>
        <v>0</v>
      </c>
      <c r="J215">
        <f>[6]装备属性计算表!J40</f>
        <v>0</v>
      </c>
      <c r="K215">
        <f>[6]装备属性计算表!K40</f>
        <v>0</v>
      </c>
      <c r="L215">
        <f>[6]装备属性计算表!L40</f>
        <v>0</v>
      </c>
      <c r="M215">
        <f>[6]装备属性计算表!M40</f>
        <v>0</v>
      </c>
      <c r="N215">
        <f>[6]装备属性计算表!N40</f>
        <v>0</v>
      </c>
      <c r="O215">
        <f>[6]装备属性计算表!O40</f>
        <v>9.7995399549601387</v>
      </c>
      <c r="P215">
        <f>[6]装备属性计算表!P40</f>
        <v>0</v>
      </c>
      <c r="Q215">
        <f>[6]装备属性计算表!Q40</f>
        <v>0.21508658578856155</v>
      </c>
      <c r="R215">
        <f>[6]装备属性计算表!R40</f>
        <v>0.46875</v>
      </c>
      <c r="S215">
        <f>[6]装备属性计算表!S40</f>
        <v>0</v>
      </c>
      <c r="T215">
        <f>[6]装备属性计算表!T40</f>
        <v>0</v>
      </c>
      <c r="U215">
        <f>[6]装备属性计算表!U40</f>
        <v>0</v>
      </c>
      <c r="V215">
        <f>[6]装备属性计算表!V40</f>
        <v>0.46296296296296291</v>
      </c>
      <c r="W215">
        <f>[6]装备属性计算表!W40</f>
        <v>0</v>
      </c>
      <c r="X215">
        <f>[6]装备属性计算表!X40</f>
        <v>0</v>
      </c>
    </row>
    <row r="216" spans="1:24" x14ac:dyDescent="0.15">
      <c r="A216" t="str">
        <f>[6]装备属性计算表!A41</f>
        <v>515</v>
      </c>
      <c r="B216">
        <f>[6]装备属性计算表!B41</f>
        <v>1</v>
      </c>
      <c r="C216" t="str">
        <f>[6]装备属性计算表!C41</f>
        <v>鞋子</v>
      </c>
      <c r="D216">
        <f>[6]装备属性计算表!D41</f>
        <v>5</v>
      </c>
      <c r="E216">
        <f>[6]装备属性计算表!E41</f>
        <v>117.59447945952168</v>
      </c>
      <c r="F216">
        <f>[6]装备属性计算表!F41</f>
        <v>0</v>
      </c>
      <c r="G216">
        <f>[6]装备属性计算表!G41</f>
        <v>0</v>
      </c>
      <c r="H216">
        <f>[6]装备属性计算表!H41</f>
        <v>15.625</v>
      </c>
      <c r="I216">
        <f>[6]装备属性计算表!I41</f>
        <v>0</v>
      </c>
      <c r="J216">
        <f>[6]装备属性计算表!J41</f>
        <v>0</v>
      </c>
      <c r="K216">
        <f>[6]装备属性计算表!K41</f>
        <v>0</v>
      </c>
      <c r="L216">
        <f>[6]装备属性计算表!L41</f>
        <v>0</v>
      </c>
      <c r="M216">
        <f>[6]装备属性计算表!M41</f>
        <v>0</v>
      </c>
      <c r="N216">
        <f>[6]装备属性计算表!N41</f>
        <v>0</v>
      </c>
      <c r="O216">
        <f>[6]装备属性计算表!O41</f>
        <v>9.7995399549601387</v>
      </c>
      <c r="P216">
        <f>[6]装备属性计算表!P41</f>
        <v>0</v>
      </c>
      <c r="Q216">
        <f>[6]装备属性计算表!Q41</f>
        <v>0</v>
      </c>
      <c r="R216">
        <f>[6]装备属性计算表!R41</f>
        <v>0.9375</v>
      </c>
      <c r="S216">
        <f>[6]装备属性计算表!S41</f>
        <v>0.78125</v>
      </c>
      <c r="T216">
        <f>[6]装备属性计算表!T41</f>
        <v>0.27777777777777779</v>
      </c>
      <c r="U216">
        <f>[6]装备属性计算表!U41</f>
        <v>0</v>
      </c>
      <c r="V216">
        <f>[6]装备属性计算表!V41</f>
        <v>0</v>
      </c>
      <c r="W216">
        <f>[6]装备属性计算表!W41</f>
        <v>0</v>
      </c>
      <c r="X216">
        <f>[6]装备属性计算表!X41</f>
        <v>0</v>
      </c>
    </row>
    <row r="217" spans="1:24" x14ac:dyDescent="0.15">
      <c r="A217" t="str">
        <f>[6]装备属性计算表!A42</f>
        <v>514</v>
      </c>
      <c r="B217">
        <f>[6]装备属性计算表!B42</f>
        <v>1</v>
      </c>
      <c r="C217" t="str">
        <f>[6]装备属性计算表!C42</f>
        <v>腰带</v>
      </c>
      <c r="D217">
        <f>[6]装备属性计算表!D42</f>
        <v>5</v>
      </c>
      <c r="E217">
        <f>[6]装备属性计算表!E42</f>
        <v>117.59447945952168</v>
      </c>
      <c r="F217">
        <f>[6]装备属性计算表!F42</f>
        <v>0</v>
      </c>
      <c r="G217">
        <f>[6]装备属性计算表!G42</f>
        <v>0</v>
      </c>
      <c r="H217">
        <f>[6]装备属性计算表!H42</f>
        <v>0</v>
      </c>
      <c r="I217">
        <f>[6]装备属性计算表!I42</f>
        <v>0</v>
      </c>
      <c r="J217">
        <f>[6]装备属性计算表!J42</f>
        <v>0</v>
      </c>
      <c r="K217">
        <f>[6]装备属性计算表!K42</f>
        <v>0</v>
      </c>
      <c r="L217">
        <f>[6]装备属性计算表!L42</f>
        <v>13.888888888888888</v>
      </c>
      <c r="M217">
        <f>[6]装备属性计算表!M42</f>
        <v>0</v>
      </c>
      <c r="N217">
        <f>[6]装备属性计算表!N42</f>
        <v>0</v>
      </c>
      <c r="O217">
        <f>[6]装备属性计算表!O42</f>
        <v>19.599079909920277</v>
      </c>
      <c r="P217">
        <f>[6]装备属性计算表!P42</f>
        <v>0.59729659893048148</v>
      </c>
      <c r="Q217">
        <f>[6]装备属性计算表!Q42</f>
        <v>0.21508658578856155</v>
      </c>
      <c r="R217">
        <f>[6]装备属性计算表!R42</f>
        <v>0</v>
      </c>
      <c r="S217">
        <f>[6]装备属性计算表!S42</f>
        <v>0</v>
      </c>
      <c r="T217">
        <f>[6]装备属性计算表!T42</f>
        <v>0</v>
      </c>
      <c r="U217">
        <f>[6]装备属性计算表!U42</f>
        <v>0</v>
      </c>
      <c r="V217">
        <f>[6]装备属性计算表!V42</f>
        <v>0.46296296296296291</v>
      </c>
      <c r="W217">
        <f>[6]装备属性计算表!W42</f>
        <v>0</v>
      </c>
      <c r="X217">
        <f>[6]装备属性计算表!X42</f>
        <v>0</v>
      </c>
    </row>
    <row r="218" spans="1:24" x14ac:dyDescent="0.15">
      <c r="A218" t="str">
        <f>[6]装备属性计算表!A43</f>
        <v>513</v>
      </c>
      <c r="B218">
        <f>[6]装备属性计算表!B43</f>
        <v>1</v>
      </c>
      <c r="C218" t="str">
        <f>[6]装备属性计算表!C43</f>
        <v>项链</v>
      </c>
      <c r="D218">
        <f>[6]装备属性计算表!D43</f>
        <v>5</v>
      </c>
      <c r="E218">
        <f>[6]装备属性计算表!E43</f>
        <v>0</v>
      </c>
      <c r="F218">
        <f>[6]装备属性计算表!F43</f>
        <v>7.466207486631018</v>
      </c>
      <c r="G218">
        <f>[6]装备属性计算表!G43</f>
        <v>0</v>
      </c>
      <c r="H218">
        <f>[6]装备属性计算表!H43</f>
        <v>0</v>
      </c>
      <c r="I218">
        <f>[6]装备属性计算表!I43</f>
        <v>23.4375</v>
      </c>
      <c r="J218">
        <f>[6]装备属性计算表!J43</f>
        <v>0</v>
      </c>
      <c r="K218">
        <f>[6]装备属性计算表!K43</f>
        <v>0</v>
      </c>
      <c r="L218">
        <f>[6]装备属性计算表!L43</f>
        <v>0</v>
      </c>
      <c r="M218">
        <f>[6]装备属性计算表!M43</f>
        <v>0</v>
      </c>
      <c r="N218">
        <f>[6]装备属性计算表!N43</f>
        <v>0</v>
      </c>
      <c r="O218">
        <f>[6]装备属性计算表!O43</f>
        <v>0</v>
      </c>
      <c r="P218">
        <f>[6]装备属性计算表!P43</f>
        <v>0.59729659893048148</v>
      </c>
      <c r="Q218">
        <f>[6]装备属性计算表!Q43</f>
        <v>0</v>
      </c>
      <c r="R218">
        <f>[6]装备属性计算表!R43</f>
        <v>0.46875</v>
      </c>
      <c r="S218">
        <f>[6]装备属性计算表!S43</f>
        <v>0.78125</v>
      </c>
      <c r="T218">
        <f>[6]装备属性计算表!T43</f>
        <v>0.55555555555555558</v>
      </c>
      <c r="U218">
        <f>[6]装备属性计算表!U43</f>
        <v>0</v>
      </c>
      <c r="V218">
        <f>[6]装备属性计算表!V43</f>
        <v>0</v>
      </c>
      <c r="W218">
        <f>[6]装备属性计算表!W43</f>
        <v>0</v>
      </c>
      <c r="X218">
        <f>[6]装备属性计算表!X43</f>
        <v>0</v>
      </c>
    </row>
    <row r="219" spans="1:24" x14ac:dyDescent="0.15">
      <c r="A219" t="str">
        <f>[6]装备属性计算表!A44</f>
        <v>1510</v>
      </c>
      <c r="B219">
        <f>[6]装备属性计算表!B44</f>
        <v>1</v>
      </c>
      <c r="C219" t="str">
        <f>[6]装备属性计算表!C44</f>
        <v>武器</v>
      </c>
      <c r="D219">
        <f>[6]装备属性计算表!D44</f>
        <v>15</v>
      </c>
      <c r="E219">
        <f>[6]装备属性计算表!E44</f>
        <v>0</v>
      </c>
      <c r="F219">
        <f>[6]装备属性计算表!F44</f>
        <v>44.79724491978611</v>
      </c>
      <c r="G219">
        <f>[6]装备属性计算表!G44</f>
        <v>0</v>
      </c>
      <c r="H219">
        <f>[6]装备属性计算表!H44</f>
        <v>0</v>
      </c>
      <c r="I219">
        <f>[6]装备属性计算表!I44</f>
        <v>0</v>
      </c>
      <c r="J219">
        <f>[6]装备属性计算表!J44</f>
        <v>27.777777777777775</v>
      </c>
      <c r="K219">
        <f>[6]装备属性计算表!K44</f>
        <v>0</v>
      </c>
      <c r="L219">
        <f>[6]装备属性计算表!L44</f>
        <v>0</v>
      </c>
      <c r="M219">
        <f>[6]装备属性计算表!M44</f>
        <v>0</v>
      </c>
      <c r="N219">
        <f>[6]装备属性计算表!N44</f>
        <v>0</v>
      </c>
      <c r="O219">
        <f>[6]装备属性计算表!O44</f>
        <v>0</v>
      </c>
      <c r="P219">
        <f>[6]装备属性计算表!P44</f>
        <v>3.5837795935828889</v>
      </c>
      <c r="Q219">
        <f>[6]装备属性计算表!Q44</f>
        <v>0.43017317157712309</v>
      </c>
      <c r="R219">
        <f>[6]装备属性计算表!R44</f>
        <v>0</v>
      </c>
      <c r="S219">
        <f>[6]装备属性计算表!S44</f>
        <v>1.5625</v>
      </c>
      <c r="T219">
        <f>[6]装备属性计算表!T44</f>
        <v>1.1111111111111112</v>
      </c>
      <c r="U219">
        <f>[6]装备属性计算表!U44</f>
        <v>0</v>
      </c>
      <c r="V219">
        <f>[6]装备属性计算表!V44</f>
        <v>0</v>
      </c>
      <c r="W219">
        <f>[6]装备属性计算表!W44</f>
        <v>0</v>
      </c>
      <c r="X219">
        <f>[6]装备属性计算表!X44</f>
        <v>0</v>
      </c>
    </row>
    <row r="220" spans="1:24" x14ac:dyDescent="0.15">
      <c r="A220" t="str">
        <f>[6]装备属性计算表!A45</f>
        <v>1511</v>
      </c>
      <c r="B220">
        <f>[6]装备属性计算表!B45</f>
        <v>1</v>
      </c>
      <c r="C220" t="str">
        <f>[6]装备属性计算表!C45</f>
        <v>衣服</v>
      </c>
      <c r="D220">
        <f>[6]装备属性计算表!D45</f>
        <v>15</v>
      </c>
      <c r="E220">
        <f>[6]装备属性计算表!E45</f>
        <v>705.56687675712999</v>
      </c>
      <c r="F220">
        <f>[6]装备属性计算表!F45</f>
        <v>0</v>
      </c>
      <c r="G220">
        <f>[6]装备属性计算表!G45</f>
        <v>15.486234176776431</v>
      </c>
      <c r="H220">
        <f>[6]装备属性计算表!H45</f>
        <v>0</v>
      </c>
      <c r="I220">
        <f>[6]装备属性计算表!I45</f>
        <v>0</v>
      </c>
      <c r="J220">
        <f>[6]装备属性计算表!J45</f>
        <v>0</v>
      </c>
      <c r="K220">
        <f>[6]装备属性计算表!K45</f>
        <v>0</v>
      </c>
      <c r="L220">
        <f>[6]装备属性计算表!L45</f>
        <v>0</v>
      </c>
      <c r="M220">
        <f>[6]装备属性计算表!M45</f>
        <v>0</v>
      </c>
      <c r="N220">
        <f>[6]装备属性计算表!N45</f>
        <v>0</v>
      </c>
      <c r="O220">
        <f>[6]装备属性计算表!O45</f>
        <v>39.198159819840555</v>
      </c>
      <c r="P220">
        <f>[6]装备属性计算表!P45</f>
        <v>0</v>
      </c>
      <c r="Q220">
        <f>[6]装备属性计算表!Q45</f>
        <v>1.2905195147313693</v>
      </c>
      <c r="R220">
        <f>[6]装备属性计算表!R45</f>
        <v>0.9375</v>
      </c>
      <c r="S220">
        <f>[6]装备属性计算表!S45</f>
        <v>0</v>
      </c>
      <c r="T220">
        <f>[6]装备属性计算表!T45</f>
        <v>0</v>
      </c>
      <c r="U220">
        <f>[6]装备属性计算表!U45</f>
        <v>0</v>
      </c>
      <c r="V220">
        <f>[6]装备属性计算表!V45</f>
        <v>0.92592592592592582</v>
      </c>
      <c r="W220">
        <f>[6]装备属性计算表!W45</f>
        <v>0</v>
      </c>
      <c r="X220">
        <f>[6]装备属性计算表!X45</f>
        <v>0</v>
      </c>
    </row>
    <row r="221" spans="1:24" x14ac:dyDescent="0.15">
      <c r="A221" t="str">
        <f>[6]装备属性计算表!A46</f>
        <v>1512</v>
      </c>
      <c r="B221">
        <f>[6]装备属性计算表!B46</f>
        <v>1</v>
      </c>
      <c r="C221" t="str">
        <f>[6]装备属性计算表!C46</f>
        <v>裤子</v>
      </c>
      <c r="D221">
        <f>[6]装备属性计算表!D46</f>
        <v>15</v>
      </c>
      <c r="E221">
        <f>[6]装备属性计算表!E46</f>
        <v>0</v>
      </c>
      <c r="F221">
        <f>[6]装备属性计算表!F46</f>
        <v>0</v>
      </c>
      <c r="G221">
        <f>[6]装备属性计算表!G46</f>
        <v>10.324156117850954</v>
      </c>
      <c r="H221">
        <f>[6]装备属性计算表!H46</f>
        <v>15.625</v>
      </c>
      <c r="I221">
        <f>[6]装备属性计算表!I46</f>
        <v>0</v>
      </c>
      <c r="J221">
        <f>[6]装备属性计算表!J46</f>
        <v>0</v>
      </c>
      <c r="K221">
        <f>[6]装备属性计算表!K46</f>
        <v>0</v>
      </c>
      <c r="L221">
        <f>[6]装备属性计算表!L46</f>
        <v>0</v>
      </c>
      <c r="M221">
        <f>[6]装备属性计算表!M46</f>
        <v>0</v>
      </c>
      <c r="N221">
        <f>[6]装备属性计算表!N46</f>
        <v>0</v>
      </c>
      <c r="O221">
        <f>[6]装备属性计算表!O46</f>
        <v>19.599079909920277</v>
      </c>
      <c r="P221">
        <f>[6]装备属性计算表!P46</f>
        <v>0</v>
      </c>
      <c r="Q221">
        <f>[6]装备属性计算表!Q46</f>
        <v>0.43017317157712309</v>
      </c>
      <c r="R221">
        <f>[6]装备属性计算表!R46</f>
        <v>0.9375</v>
      </c>
      <c r="S221">
        <f>[6]装备属性计算表!S46</f>
        <v>0</v>
      </c>
      <c r="T221">
        <f>[6]装备属性计算表!T46</f>
        <v>0</v>
      </c>
      <c r="U221">
        <f>[6]装备属性计算表!U46</f>
        <v>0</v>
      </c>
      <c r="V221">
        <f>[6]装备属性计算表!V46</f>
        <v>0.92592592592592582</v>
      </c>
      <c r="W221">
        <f>[6]装备属性计算表!W46</f>
        <v>0</v>
      </c>
      <c r="X221">
        <f>[6]装备属性计算表!X46</f>
        <v>0</v>
      </c>
    </row>
    <row r="222" spans="1:24" x14ac:dyDescent="0.15">
      <c r="A222" t="str">
        <f>[6]装备属性计算表!A47</f>
        <v>1515</v>
      </c>
      <c r="B222">
        <f>[6]装备属性计算表!B47</f>
        <v>1</v>
      </c>
      <c r="C222" t="str">
        <f>[6]装备属性计算表!C47</f>
        <v>鞋子</v>
      </c>
      <c r="D222">
        <f>[6]装备属性计算表!D47</f>
        <v>15</v>
      </c>
      <c r="E222">
        <f>[6]装备属性计算表!E47</f>
        <v>235.18895891904336</v>
      </c>
      <c r="F222">
        <f>[6]装备属性计算表!F47</f>
        <v>0</v>
      </c>
      <c r="G222">
        <f>[6]装备属性计算表!G47</f>
        <v>0</v>
      </c>
      <c r="H222">
        <f>[6]装备属性计算表!H47</f>
        <v>31.25</v>
      </c>
      <c r="I222">
        <f>[6]装备属性计算表!I47</f>
        <v>0</v>
      </c>
      <c r="J222">
        <f>[6]装备属性计算表!J47</f>
        <v>0</v>
      </c>
      <c r="K222">
        <f>[6]装备属性计算表!K47</f>
        <v>0</v>
      </c>
      <c r="L222">
        <f>[6]装备属性计算表!L47</f>
        <v>0</v>
      </c>
      <c r="M222">
        <f>[6]装备属性计算表!M47</f>
        <v>0</v>
      </c>
      <c r="N222">
        <f>[6]装备属性计算表!N47</f>
        <v>0</v>
      </c>
      <c r="O222">
        <f>[6]装备属性计算表!O47</f>
        <v>19.599079909920277</v>
      </c>
      <c r="P222">
        <f>[6]装备属性计算表!P47</f>
        <v>0</v>
      </c>
      <c r="Q222">
        <f>[6]装备属性计算表!Q47</f>
        <v>0</v>
      </c>
      <c r="R222">
        <f>[6]装备属性计算表!R47</f>
        <v>1.875</v>
      </c>
      <c r="S222">
        <f>[6]装备属性计算表!S47</f>
        <v>1.5625</v>
      </c>
      <c r="T222">
        <f>[6]装备属性计算表!T47</f>
        <v>0.55555555555555558</v>
      </c>
      <c r="U222">
        <f>[6]装备属性计算表!U47</f>
        <v>0</v>
      </c>
      <c r="V222">
        <f>[6]装备属性计算表!V47</f>
        <v>0</v>
      </c>
      <c r="W222">
        <f>[6]装备属性计算表!W47</f>
        <v>0</v>
      </c>
      <c r="X222">
        <f>[6]装备属性计算表!X47</f>
        <v>0</v>
      </c>
    </row>
    <row r="223" spans="1:24" x14ac:dyDescent="0.15">
      <c r="A223" t="str">
        <f>[6]装备属性计算表!A48</f>
        <v>1514</v>
      </c>
      <c r="B223">
        <f>[6]装备属性计算表!B48</f>
        <v>1</v>
      </c>
      <c r="C223" t="str">
        <f>[6]装备属性计算表!C48</f>
        <v>腰带</v>
      </c>
      <c r="D223">
        <f>[6]装备属性计算表!D48</f>
        <v>15</v>
      </c>
      <c r="E223">
        <f>[6]装备属性计算表!E48</f>
        <v>235.18895891904336</v>
      </c>
      <c r="F223">
        <f>[6]装备属性计算表!F48</f>
        <v>0</v>
      </c>
      <c r="G223">
        <f>[6]装备属性计算表!G48</f>
        <v>0</v>
      </c>
      <c r="H223">
        <f>[6]装备属性计算表!H48</f>
        <v>0</v>
      </c>
      <c r="I223">
        <f>[6]装备属性计算表!I48</f>
        <v>0</v>
      </c>
      <c r="J223">
        <f>[6]装备属性计算表!J48</f>
        <v>0</v>
      </c>
      <c r="K223">
        <f>[6]装备属性计算表!K48</f>
        <v>0</v>
      </c>
      <c r="L223">
        <f>[6]装备属性计算表!L48</f>
        <v>27.777777777777775</v>
      </c>
      <c r="M223">
        <f>[6]装备属性计算表!M48</f>
        <v>0</v>
      </c>
      <c r="N223">
        <f>[6]装备属性计算表!N48</f>
        <v>0</v>
      </c>
      <c r="O223">
        <f>[6]装备属性计算表!O48</f>
        <v>39.198159819840555</v>
      </c>
      <c r="P223">
        <f>[6]装备属性计算表!P48</f>
        <v>1.194593197860963</v>
      </c>
      <c r="Q223">
        <f>[6]装备属性计算表!Q48</f>
        <v>0.43017317157712309</v>
      </c>
      <c r="R223">
        <f>[6]装备属性计算表!R48</f>
        <v>0</v>
      </c>
      <c r="S223">
        <f>[6]装备属性计算表!S48</f>
        <v>0</v>
      </c>
      <c r="T223">
        <f>[6]装备属性计算表!T48</f>
        <v>0</v>
      </c>
      <c r="U223">
        <f>[6]装备属性计算表!U48</f>
        <v>0</v>
      </c>
      <c r="V223">
        <f>[6]装备属性计算表!V48</f>
        <v>0.92592592592592582</v>
      </c>
      <c r="W223">
        <f>[6]装备属性计算表!W48</f>
        <v>0</v>
      </c>
      <c r="X223">
        <f>[6]装备属性计算表!X48</f>
        <v>0</v>
      </c>
    </row>
    <row r="224" spans="1:24" x14ac:dyDescent="0.15">
      <c r="A224" t="str">
        <f>[6]装备属性计算表!A49</f>
        <v>1513</v>
      </c>
      <c r="B224">
        <f>[6]装备属性计算表!B49</f>
        <v>1</v>
      </c>
      <c r="C224" t="str">
        <f>[6]装备属性计算表!C49</f>
        <v>项链</v>
      </c>
      <c r="D224">
        <f>[6]装备属性计算表!D49</f>
        <v>15</v>
      </c>
      <c r="E224">
        <f>[6]装备属性计算表!E49</f>
        <v>0</v>
      </c>
      <c r="F224">
        <f>[6]装备属性计算表!F49</f>
        <v>14.932414973262036</v>
      </c>
      <c r="G224">
        <f>[6]装备属性计算表!G49</f>
        <v>0</v>
      </c>
      <c r="H224">
        <f>[6]装备属性计算表!H49</f>
        <v>0</v>
      </c>
      <c r="I224">
        <f>[6]装备属性计算表!I49</f>
        <v>46.875</v>
      </c>
      <c r="J224">
        <f>[6]装备属性计算表!J49</f>
        <v>0</v>
      </c>
      <c r="K224">
        <f>[6]装备属性计算表!K49</f>
        <v>0</v>
      </c>
      <c r="L224">
        <f>[6]装备属性计算表!L49</f>
        <v>0</v>
      </c>
      <c r="M224">
        <f>[6]装备属性计算表!M49</f>
        <v>0</v>
      </c>
      <c r="N224">
        <f>[6]装备属性计算表!N49</f>
        <v>0</v>
      </c>
      <c r="O224">
        <f>[6]装备属性计算表!O49</f>
        <v>0</v>
      </c>
      <c r="P224">
        <f>[6]装备属性计算表!P49</f>
        <v>1.194593197860963</v>
      </c>
      <c r="Q224">
        <f>[6]装备属性计算表!Q49</f>
        <v>0</v>
      </c>
      <c r="R224">
        <f>[6]装备属性计算表!R49</f>
        <v>0.9375</v>
      </c>
      <c r="S224">
        <f>[6]装备属性计算表!S49</f>
        <v>1.5625</v>
      </c>
      <c r="T224">
        <f>[6]装备属性计算表!T49</f>
        <v>1.1111111111111112</v>
      </c>
      <c r="U224">
        <f>[6]装备属性计算表!U49</f>
        <v>0</v>
      </c>
      <c r="V224">
        <f>[6]装备属性计算表!V49</f>
        <v>0</v>
      </c>
      <c r="W224">
        <f>[6]装备属性计算表!W49</f>
        <v>0</v>
      </c>
      <c r="X224">
        <f>[6]装备属性计算表!X49</f>
        <v>0</v>
      </c>
    </row>
    <row r="225" spans="1:24" x14ac:dyDescent="0.15">
      <c r="A225" t="str">
        <f>[6]装备属性计算表!A50</f>
        <v>1520</v>
      </c>
      <c r="B225">
        <f>[6]装备属性计算表!B50</f>
        <v>2</v>
      </c>
      <c r="C225" t="str">
        <f>[6]装备属性计算表!C50</f>
        <v>武器</v>
      </c>
      <c r="D225">
        <f>[6]装备属性计算表!D50</f>
        <v>15</v>
      </c>
      <c r="E225">
        <f>[6]装备属性计算表!E50</f>
        <v>0</v>
      </c>
      <c r="F225">
        <f>[6]装备属性计算表!F50</f>
        <v>58.236418395721948</v>
      </c>
      <c r="G225">
        <f>[6]装备属性计算表!G50</f>
        <v>0</v>
      </c>
      <c r="H225">
        <f>[6]装备属性计算表!H50</f>
        <v>0</v>
      </c>
      <c r="I225">
        <f>[6]装备属性计算表!I50</f>
        <v>0</v>
      </c>
      <c r="J225">
        <f>[6]装备属性计算表!J50</f>
        <v>36.111111111111114</v>
      </c>
      <c r="K225">
        <f>[6]装备属性计算表!K50</f>
        <v>0</v>
      </c>
      <c r="L225">
        <f>[6]装备属性计算表!L50</f>
        <v>0</v>
      </c>
      <c r="M225">
        <f>[6]装备属性计算表!M50</f>
        <v>0</v>
      </c>
      <c r="N225">
        <f>[6]装备属性计算表!N50</f>
        <v>0</v>
      </c>
      <c r="O225">
        <f>[6]装备属性计算表!O50</f>
        <v>0</v>
      </c>
      <c r="P225">
        <f>[6]装备属性计算表!P50</f>
        <v>10.353141048128347</v>
      </c>
      <c r="Q225">
        <f>[6]装备属性计算表!Q50</f>
        <v>1.2427224956672445</v>
      </c>
      <c r="R225">
        <f>[6]装备属性计算表!R50</f>
        <v>0</v>
      </c>
      <c r="S225">
        <f>[6]装备属性计算表!S50</f>
        <v>4.5138888888888884</v>
      </c>
      <c r="T225">
        <f>[6]装备属性计算表!T50</f>
        <v>3.2098765432098775</v>
      </c>
      <c r="U225">
        <f>[6]装备属性计算表!U50</f>
        <v>0</v>
      </c>
      <c r="V225">
        <f>[6]装备属性计算表!V50</f>
        <v>0</v>
      </c>
      <c r="W225">
        <f>[6]装备属性计算表!W50</f>
        <v>0</v>
      </c>
      <c r="X225">
        <f>[6]装备属性计算表!X50</f>
        <v>0</v>
      </c>
    </row>
    <row r="226" spans="1:24" x14ac:dyDescent="0.15">
      <c r="A226" t="str">
        <f>[6]装备属性计算表!A51</f>
        <v>1521</v>
      </c>
      <c r="B226">
        <f>[6]装备属性计算表!B51</f>
        <v>2</v>
      </c>
      <c r="C226" t="str">
        <f>[6]装备属性计算表!C51</f>
        <v>衣服</v>
      </c>
      <c r="D226">
        <f>[6]装备属性计算表!D51</f>
        <v>15</v>
      </c>
      <c r="E226">
        <f>[6]装备属性计算表!E51</f>
        <v>917.23693978426911</v>
      </c>
      <c r="F226">
        <f>[6]装备属性计算表!F51</f>
        <v>0</v>
      </c>
      <c r="G226">
        <f>[6]装备属性计算表!G51</f>
        <v>20.13210442980936</v>
      </c>
      <c r="H226">
        <f>[6]装备属性计算表!H51</f>
        <v>0</v>
      </c>
      <c r="I226">
        <f>[6]装备属性计算表!I51</f>
        <v>0</v>
      </c>
      <c r="J226">
        <f>[6]装备属性计算表!J51</f>
        <v>0</v>
      </c>
      <c r="K226">
        <f>[6]装备属性计算表!K51</f>
        <v>0</v>
      </c>
      <c r="L226">
        <f>[6]装备属性计算表!L51</f>
        <v>0</v>
      </c>
      <c r="M226">
        <f>[6]装备属性计算表!M51</f>
        <v>0</v>
      </c>
      <c r="N226">
        <f>[6]装备属性计算表!N51</f>
        <v>0</v>
      </c>
      <c r="O226">
        <f>[6]装备属性计算表!O51</f>
        <v>113.23912836842828</v>
      </c>
      <c r="P226">
        <f>[6]装备属性计算表!P51</f>
        <v>0</v>
      </c>
      <c r="Q226">
        <f>[6]装备属性计算表!Q51</f>
        <v>3.7281674870017336</v>
      </c>
      <c r="R226">
        <f>[6]装备属性计算表!R51</f>
        <v>2.7083333333333335</v>
      </c>
      <c r="S226">
        <f>[6]装备属性计算表!S51</f>
        <v>0</v>
      </c>
      <c r="T226">
        <f>[6]装备属性计算表!T51</f>
        <v>0</v>
      </c>
      <c r="U226">
        <f>[6]装备属性计算表!U51</f>
        <v>0</v>
      </c>
      <c r="V226">
        <f>[6]装备属性计算表!V51</f>
        <v>2.6748971193415643</v>
      </c>
      <c r="W226">
        <f>[6]装备属性计算表!W51</f>
        <v>0</v>
      </c>
      <c r="X226">
        <f>[6]装备属性计算表!X51</f>
        <v>0</v>
      </c>
    </row>
    <row r="227" spans="1:24" x14ac:dyDescent="0.15">
      <c r="A227" t="str">
        <f>[6]装备属性计算表!A52</f>
        <v>1522</v>
      </c>
      <c r="B227">
        <f>[6]装备属性计算表!B52</f>
        <v>2</v>
      </c>
      <c r="C227" t="str">
        <f>[6]装备属性计算表!C52</f>
        <v>裤子</v>
      </c>
      <c r="D227">
        <f>[6]装备属性计算表!D52</f>
        <v>15</v>
      </c>
      <c r="E227">
        <f>[6]装备属性计算表!E52</f>
        <v>0</v>
      </c>
      <c r="F227">
        <f>[6]装备属性计算表!F52</f>
        <v>0</v>
      </c>
      <c r="G227">
        <f>[6]装备属性计算表!G52</f>
        <v>13.421402953206242</v>
      </c>
      <c r="H227">
        <f>[6]装备属性计算表!H52</f>
        <v>20.3125</v>
      </c>
      <c r="I227">
        <f>[6]装备属性计算表!I52</f>
        <v>0</v>
      </c>
      <c r="J227">
        <f>[6]装备属性计算表!J52</f>
        <v>0</v>
      </c>
      <c r="K227">
        <f>[6]装备属性计算表!K52</f>
        <v>0</v>
      </c>
      <c r="L227">
        <f>[6]装备属性计算表!L52</f>
        <v>0</v>
      </c>
      <c r="M227">
        <f>[6]装备属性计算表!M52</f>
        <v>0</v>
      </c>
      <c r="N227">
        <f>[6]装备属性计算表!N52</f>
        <v>0</v>
      </c>
      <c r="O227">
        <f>[6]装备属性计算表!O52</f>
        <v>56.619564184214141</v>
      </c>
      <c r="P227">
        <f>[6]装备属性计算表!P52</f>
        <v>0</v>
      </c>
      <c r="Q227">
        <f>[6]装备属性计算表!Q52</f>
        <v>1.2427224956672445</v>
      </c>
      <c r="R227">
        <f>[6]装备属性计算表!R52</f>
        <v>2.7083333333333335</v>
      </c>
      <c r="S227">
        <f>[6]装备属性计算表!S52</f>
        <v>0</v>
      </c>
      <c r="T227">
        <f>[6]装备属性计算表!T52</f>
        <v>0</v>
      </c>
      <c r="U227">
        <f>[6]装备属性计算表!U52</f>
        <v>0</v>
      </c>
      <c r="V227">
        <f>[6]装备属性计算表!V52</f>
        <v>2.6748971193415643</v>
      </c>
      <c r="W227">
        <f>[6]装备属性计算表!W52</f>
        <v>0</v>
      </c>
      <c r="X227">
        <f>[6]装备属性计算表!X52</f>
        <v>0</v>
      </c>
    </row>
    <row r="228" spans="1:24" x14ac:dyDescent="0.15">
      <c r="A228" t="str">
        <f>[6]装备属性计算表!A53</f>
        <v>1525</v>
      </c>
      <c r="B228">
        <f>[6]装备属性计算表!B53</f>
        <v>2</v>
      </c>
      <c r="C228" t="str">
        <f>[6]装备属性计算表!C53</f>
        <v>鞋子</v>
      </c>
      <c r="D228">
        <f>[6]装备属性计算表!D53</f>
        <v>15</v>
      </c>
      <c r="E228">
        <f>[6]装备属性计算表!E53</f>
        <v>305.74564659475635</v>
      </c>
      <c r="F228">
        <f>[6]装备属性计算表!F53</f>
        <v>0</v>
      </c>
      <c r="G228">
        <f>[6]装备属性计算表!G53</f>
        <v>0</v>
      </c>
      <c r="H228">
        <f>[6]装备属性计算表!H53</f>
        <v>40.625</v>
      </c>
      <c r="I228">
        <f>[6]装备属性计算表!I53</f>
        <v>0</v>
      </c>
      <c r="J228">
        <f>[6]装备属性计算表!J53</f>
        <v>0</v>
      </c>
      <c r="K228">
        <f>[6]装备属性计算表!K53</f>
        <v>0</v>
      </c>
      <c r="L228">
        <f>[6]装备属性计算表!L53</f>
        <v>0</v>
      </c>
      <c r="M228">
        <f>[6]装备属性计算表!M53</f>
        <v>0</v>
      </c>
      <c r="N228">
        <f>[6]装备属性计算表!N53</f>
        <v>0</v>
      </c>
      <c r="O228">
        <f>[6]装备属性计算表!O53</f>
        <v>56.619564184214141</v>
      </c>
      <c r="P228">
        <f>[6]装备属性计算表!P53</f>
        <v>0</v>
      </c>
      <c r="Q228">
        <f>[6]装备属性计算表!Q53</f>
        <v>0</v>
      </c>
      <c r="R228">
        <f>[6]装备属性计算表!R53</f>
        <v>5.416666666666667</v>
      </c>
      <c r="S228">
        <f>[6]装备属性计算表!S53</f>
        <v>4.5138888888888884</v>
      </c>
      <c r="T228">
        <f>[6]装备属性计算表!T53</f>
        <v>1.6049382716049387</v>
      </c>
      <c r="U228">
        <f>[6]装备属性计算表!U53</f>
        <v>0</v>
      </c>
      <c r="V228">
        <f>[6]装备属性计算表!V53</f>
        <v>0</v>
      </c>
      <c r="W228">
        <f>[6]装备属性计算表!W53</f>
        <v>0</v>
      </c>
      <c r="X228">
        <f>[6]装备属性计算表!X53</f>
        <v>0</v>
      </c>
    </row>
    <row r="229" spans="1:24" x14ac:dyDescent="0.15">
      <c r="A229" t="str">
        <f>[6]装备属性计算表!A54</f>
        <v>1524</v>
      </c>
      <c r="B229">
        <f>[6]装备属性计算表!B54</f>
        <v>2</v>
      </c>
      <c r="C229" t="str">
        <f>[6]装备属性计算表!C54</f>
        <v>腰带</v>
      </c>
      <c r="D229">
        <f>[6]装备属性计算表!D54</f>
        <v>15</v>
      </c>
      <c r="E229">
        <f>[6]装备属性计算表!E54</f>
        <v>305.74564659475635</v>
      </c>
      <c r="F229">
        <f>[6]装备属性计算表!F54</f>
        <v>0</v>
      </c>
      <c r="G229">
        <f>[6]装备属性计算表!G54</f>
        <v>0</v>
      </c>
      <c r="H229">
        <f>[6]装备属性计算表!H54</f>
        <v>0</v>
      </c>
      <c r="I229">
        <f>[6]装备属性计算表!I54</f>
        <v>0</v>
      </c>
      <c r="J229">
        <f>[6]装备属性计算表!J54</f>
        <v>0</v>
      </c>
      <c r="K229">
        <f>[6]装备属性计算表!K54</f>
        <v>0</v>
      </c>
      <c r="L229">
        <f>[6]装备属性计算表!L54</f>
        <v>36.111111111111114</v>
      </c>
      <c r="M229">
        <f>[6]装备属性计算表!M54</f>
        <v>0</v>
      </c>
      <c r="N229">
        <f>[6]装备属性计算表!N54</f>
        <v>0</v>
      </c>
      <c r="O229">
        <f>[6]装备属性计算表!O54</f>
        <v>113.23912836842828</v>
      </c>
      <c r="P229">
        <f>[6]装备属性计算表!P54</f>
        <v>3.4510470160427822</v>
      </c>
      <c r="Q229">
        <f>[6]装备属性计算表!Q54</f>
        <v>1.2427224956672445</v>
      </c>
      <c r="R229">
        <f>[6]装备属性计算表!R54</f>
        <v>0</v>
      </c>
      <c r="S229">
        <f>[6]装备属性计算表!S54</f>
        <v>0</v>
      </c>
      <c r="T229">
        <f>[6]装备属性计算表!T54</f>
        <v>0</v>
      </c>
      <c r="U229">
        <f>[6]装备属性计算表!U54</f>
        <v>0</v>
      </c>
      <c r="V229">
        <f>[6]装备属性计算表!V54</f>
        <v>2.6748971193415643</v>
      </c>
      <c r="W229">
        <f>[6]装备属性计算表!W54</f>
        <v>0</v>
      </c>
      <c r="X229">
        <f>[6]装备属性计算表!X54</f>
        <v>0</v>
      </c>
    </row>
    <row r="230" spans="1:24" x14ac:dyDescent="0.15">
      <c r="A230" t="str">
        <f>[6]装备属性计算表!A55</f>
        <v>1523</v>
      </c>
      <c r="B230">
        <f>[6]装备属性计算表!B55</f>
        <v>2</v>
      </c>
      <c r="C230" t="str">
        <f>[6]装备属性计算表!C55</f>
        <v>项链</v>
      </c>
      <c r="D230">
        <f>[6]装备属性计算表!D55</f>
        <v>15</v>
      </c>
      <c r="E230">
        <f>[6]装备属性计算表!E55</f>
        <v>0</v>
      </c>
      <c r="F230">
        <f>[6]装备属性计算表!F55</f>
        <v>19.412139465240649</v>
      </c>
      <c r="G230">
        <f>[6]装备属性计算表!G55</f>
        <v>0</v>
      </c>
      <c r="H230">
        <f>[6]装备属性计算表!H55</f>
        <v>0</v>
      </c>
      <c r="I230">
        <f>[6]装备属性计算表!I55</f>
        <v>60.9375</v>
      </c>
      <c r="J230">
        <f>[6]装备属性计算表!J55</f>
        <v>0</v>
      </c>
      <c r="K230">
        <f>[6]装备属性计算表!K55</f>
        <v>0</v>
      </c>
      <c r="L230">
        <f>[6]装备属性计算表!L55</f>
        <v>0</v>
      </c>
      <c r="M230">
        <f>[6]装备属性计算表!M55</f>
        <v>0</v>
      </c>
      <c r="N230">
        <f>[6]装备属性计算表!N55</f>
        <v>0</v>
      </c>
      <c r="O230">
        <f>[6]装备属性计算表!O55</f>
        <v>0</v>
      </c>
      <c r="P230">
        <f>[6]装备属性计算表!P55</f>
        <v>3.4510470160427822</v>
      </c>
      <c r="Q230">
        <f>[6]装备属性计算表!Q55</f>
        <v>0</v>
      </c>
      <c r="R230">
        <f>[6]装备属性计算表!R55</f>
        <v>2.7083333333333335</v>
      </c>
      <c r="S230">
        <f>[6]装备属性计算表!S55</f>
        <v>4.5138888888888884</v>
      </c>
      <c r="T230">
        <f>[6]装备属性计算表!T55</f>
        <v>3.2098765432098775</v>
      </c>
      <c r="U230">
        <f>[6]装备属性计算表!U55</f>
        <v>0</v>
      </c>
      <c r="V230">
        <f>[6]装备属性计算表!V55</f>
        <v>0</v>
      </c>
      <c r="W230">
        <f>[6]装备属性计算表!W55</f>
        <v>0</v>
      </c>
      <c r="X230">
        <f>[6]装备属性计算表!X55</f>
        <v>0</v>
      </c>
    </row>
    <row r="231" spans="1:24" x14ac:dyDescent="0.15">
      <c r="A231" t="str">
        <f>[6]装备属性计算表!A56</f>
        <v>1530</v>
      </c>
      <c r="B231">
        <f>[6]装备属性计算表!B56</f>
        <v>3</v>
      </c>
      <c r="C231" t="str">
        <f>[6]装备属性计算表!C56</f>
        <v>武器</v>
      </c>
      <c r="D231">
        <f>[6]装备属性计算表!D56</f>
        <v>15</v>
      </c>
      <c r="E231">
        <f>[6]装备属性计算表!E56</f>
        <v>0</v>
      </c>
      <c r="F231">
        <f>[6]装备属性计算表!F56</f>
        <v>67.693614545454565</v>
      </c>
      <c r="G231">
        <f>[6]装备属性计算表!G56</f>
        <v>0</v>
      </c>
      <c r="H231">
        <f>[6]装备属性计算表!H56</f>
        <v>0</v>
      </c>
      <c r="I231">
        <f>[6]装备属性计算表!I56</f>
        <v>0</v>
      </c>
      <c r="J231">
        <f>[6]装备属性计算表!J56</f>
        <v>41.97530864197531</v>
      </c>
      <c r="K231">
        <f>[6]装备属性计算表!K56</f>
        <v>0</v>
      </c>
      <c r="L231">
        <f>[6]装备属性计算表!L56</f>
        <v>0</v>
      </c>
      <c r="M231">
        <f>[6]装备属性计算表!M56</f>
        <v>0</v>
      </c>
      <c r="N231">
        <f>[6]装备属性计算表!N56</f>
        <v>0</v>
      </c>
      <c r="O231">
        <f>[6]装备属性计算表!O56</f>
        <v>0</v>
      </c>
      <c r="P231">
        <f>[6]装备属性计算表!P56</f>
        <v>20.308084363636372</v>
      </c>
      <c r="Q231">
        <f>[6]装备属性计算表!Q56</f>
        <v>2.4376479722703639</v>
      </c>
      <c r="R231">
        <f>[6]装备属性计算表!R56</f>
        <v>0</v>
      </c>
      <c r="S231">
        <f>[6]装备属性计算表!S56</f>
        <v>8.8541666666666679</v>
      </c>
      <c r="T231">
        <f>[6]装备属性计算表!T56</f>
        <v>6.2962962962962976</v>
      </c>
      <c r="U231">
        <f>[6]装备属性计算表!U56</f>
        <v>0</v>
      </c>
      <c r="V231">
        <f>[6]装备属性计算表!V56</f>
        <v>0</v>
      </c>
      <c r="W231">
        <f>[6]装备属性计算表!W56</f>
        <v>0</v>
      </c>
      <c r="X231">
        <f>[6]装备属性计算表!X56</f>
        <v>0</v>
      </c>
    </row>
    <row r="232" spans="1:24" x14ac:dyDescent="0.15">
      <c r="A232" t="str">
        <f>[6]装备属性计算表!A57</f>
        <v>1531</v>
      </c>
      <c r="B232">
        <f>[6]装备属性计算表!B57</f>
        <v>3</v>
      </c>
      <c r="C232" t="str">
        <f>[6]装备属性计算表!C57</f>
        <v>衣服</v>
      </c>
      <c r="D232">
        <f>[6]装备属性计算表!D57</f>
        <v>15</v>
      </c>
      <c r="E232">
        <f>[6]装备属性计算表!E57</f>
        <v>1066.189947099663</v>
      </c>
      <c r="F232">
        <f>[6]装备属性计算表!F57</f>
        <v>0</v>
      </c>
      <c r="G232">
        <f>[6]装备属性计算表!G57</f>
        <v>23.401420533795495</v>
      </c>
      <c r="H232">
        <f>[6]装备属性计算表!H57</f>
        <v>0</v>
      </c>
      <c r="I232">
        <f>[6]装备属性计算表!I57</f>
        <v>0</v>
      </c>
      <c r="J232">
        <f>[6]装备属性计算表!J57</f>
        <v>0</v>
      </c>
      <c r="K232">
        <f>[6]装备属性计算表!K57</f>
        <v>0</v>
      </c>
      <c r="L232">
        <f>[6]装备属性计算表!L57</f>
        <v>0</v>
      </c>
      <c r="M232">
        <f>[6]装备属性计算表!M57</f>
        <v>0</v>
      </c>
      <c r="N232">
        <f>[6]装备属性计算表!N57</f>
        <v>0</v>
      </c>
      <c r="O232">
        <f>[6]装备属性计算表!O57</f>
        <v>222.12290564576318</v>
      </c>
      <c r="P232">
        <f>[6]装备属性计算表!P57</f>
        <v>0</v>
      </c>
      <c r="Q232">
        <f>[6]装备属性计算表!Q57</f>
        <v>7.3129439168110926</v>
      </c>
      <c r="R232">
        <f>[6]装备属性计算表!R57</f>
        <v>5.3125000000000018</v>
      </c>
      <c r="S232">
        <f>[6]装备属性计算表!S57</f>
        <v>0</v>
      </c>
      <c r="T232">
        <f>[6]装备属性计算表!T57</f>
        <v>0</v>
      </c>
      <c r="U232">
        <f>[6]装备属性计算表!U57</f>
        <v>0</v>
      </c>
      <c r="V232">
        <f>[6]装备属性计算表!V57</f>
        <v>5.2469135802469129</v>
      </c>
      <c r="W232">
        <f>[6]装备属性计算表!W57</f>
        <v>0</v>
      </c>
      <c r="X232">
        <f>[6]装备属性计算表!X57</f>
        <v>0</v>
      </c>
    </row>
    <row r="233" spans="1:24" x14ac:dyDescent="0.15">
      <c r="A233" t="str">
        <f>[6]装备属性计算表!A58</f>
        <v>1532</v>
      </c>
      <c r="B233">
        <f>[6]装备属性计算表!B58</f>
        <v>3</v>
      </c>
      <c r="C233" t="str">
        <f>[6]装备属性计算表!C58</f>
        <v>裤子</v>
      </c>
      <c r="D233">
        <f>[6]装备属性计算表!D58</f>
        <v>15</v>
      </c>
      <c r="E233">
        <f>[6]装备属性计算表!E58</f>
        <v>0</v>
      </c>
      <c r="F233">
        <f>[6]装备属性计算表!F58</f>
        <v>0</v>
      </c>
      <c r="G233">
        <f>[6]装备属性计算表!G58</f>
        <v>15.600947022530329</v>
      </c>
      <c r="H233">
        <f>[6]装备属性计算表!H58</f>
        <v>23.611111111111114</v>
      </c>
      <c r="I233">
        <f>[6]装备属性计算表!I58</f>
        <v>0</v>
      </c>
      <c r="J233">
        <f>[6]装备属性计算表!J58</f>
        <v>0</v>
      </c>
      <c r="K233">
        <f>[6]装备属性计算表!K58</f>
        <v>0</v>
      </c>
      <c r="L233">
        <f>[6]装备属性计算表!L58</f>
        <v>0</v>
      </c>
      <c r="M233">
        <f>[6]装备属性计算表!M58</f>
        <v>0</v>
      </c>
      <c r="N233">
        <f>[6]装备属性计算表!N58</f>
        <v>0</v>
      </c>
      <c r="O233">
        <f>[6]装备属性计算表!O58</f>
        <v>111.06145282288159</v>
      </c>
      <c r="P233">
        <f>[6]装备属性计算表!P58</f>
        <v>0</v>
      </c>
      <c r="Q233">
        <f>[6]装备属性计算表!Q58</f>
        <v>2.4376479722703639</v>
      </c>
      <c r="R233">
        <f>[6]装备属性计算表!R58</f>
        <v>5.3125000000000018</v>
      </c>
      <c r="S233">
        <f>[6]装备属性计算表!S58</f>
        <v>0</v>
      </c>
      <c r="T233">
        <f>[6]装备属性计算表!T58</f>
        <v>0</v>
      </c>
      <c r="U233">
        <f>[6]装备属性计算表!U58</f>
        <v>0</v>
      </c>
      <c r="V233">
        <f>[6]装备属性计算表!V58</f>
        <v>5.2469135802469129</v>
      </c>
      <c r="W233">
        <f>[6]装备属性计算表!W58</f>
        <v>0</v>
      </c>
      <c r="X233">
        <f>[6]装备属性计算表!X58</f>
        <v>0</v>
      </c>
    </row>
    <row r="234" spans="1:24" x14ac:dyDescent="0.15">
      <c r="A234" t="str">
        <f>[6]装备属性计算表!A59</f>
        <v>1535</v>
      </c>
      <c r="B234">
        <f>[6]装备属性计算表!B59</f>
        <v>3</v>
      </c>
      <c r="C234" t="str">
        <f>[6]装备属性计算表!C59</f>
        <v>鞋子</v>
      </c>
      <c r="D234">
        <f>[6]装备属性计算表!D59</f>
        <v>15</v>
      </c>
      <c r="E234">
        <f>[6]装备属性计算表!E59</f>
        <v>355.39664903322108</v>
      </c>
      <c r="F234">
        <f>[6]装备属性计算表!F59</f>
        <v>0</v>
      </c>
      <c r="G234">
        <f>[6]装备属性计算表!G59</f>
        <v>0</v>
      </c>
      <c r="H234">
        <f>[6]装备属性计算表!H59</f>
        <v>47.222222222222229</v>
      </c>
      <c r="I234">
        <f>[6]装备属性计算表!I59</f>
        <v>0</v>
      </c>
      <c r="J234">
        <f>[6]装备属性计算表!J59</f>
        <v>0</v>
      </c>
      <c r="K234">
        <f>[6]装备属性计算表!K59</f>
        <v>0</v>
      </c>
      <c r="L234">
        <f>[6]装备属性计算表!L59</f>
        <v>0</v>
      </c>
      <c r="M234">
        <f>[6]装备属性计算表!M59</f>
        <v>0</v>
      </c>
      <c r="N234">
        <f>[6]装备属性计算表!N59</f>
        <v>0</v>
      </c>
      <c r="O234">
        <f>[6]装备属性计算表!O59</f>
        <v>111.06145282288159</v>
      </c>
      <c r="P234">
        <f>[6]装备属性计算表!P59</f>
        <v>0</v>
      </c>
      <c r="Q234">
        <f>[6]装备属性计算表!Q59</f>
        <v>0</v>
      </c>
      <c r="R234">
        <f>[6]装备属性计算表!R59</f>
        <v>10.625000000000004</v>
      </c>
      <c r="S234">
        <f>[6]装备属性计算表!S59</f>
        <v>8.8541666666666679</v>
      </c>
      <c r="T234">
        <f>[6]装备属性计算表!T59</f>
        <v>3.1481481481481488</v>
      </c>
      <c r="U234">
        <f>[6]装备属性计算表!U59</f>
        <v>0</v>
      </c>
      <c r="V234">
        <f>[6]装备属性计算表!V59</f>
        <v>0</v>
      </c>
      <c r="W234">
        <f>[6]装备属性计算表!W59</f>
        <v>0</v>
      </c>
      <c r="X234">
        <f>[6]装备属性计算表!X59</f>
        <v>0</v>
      </c>
    </row>
    <row r="235" spans="1:24" x14ac:dyDescent="0.15">
      <c r="A235" t="str">
        <f>[6]装备属性计算表!A60</f>
        <v>1534</v>
      </c>
      <c r="B235">
        <f>[6]装备属性计算表!B60</f>
        <v>3</v>
      </c>
      <c r="C235" t="str">
        <f>[6]装备属性计算表!C60</f>
        <v>腰带</v>
      </c>
      <c r="D235">
        <f>[6]装备属性计算表!D60</f>
        <v>15</v>
      </c>
      <c r="E235">
        <f>[6]装备属性计算表!E60</f>
        <v>355.39664903322108</v>
      </c>
      <c r="F235">
        <f>[6]装备属性计算表!F60</f>
        <v>0</v>
      </c>
      <c r="G235">
        <f>[6]装备属性计算表!G60</f>
        <v>0</v>
      </c>
      <c r="H235">
        <f>[6]装备属性计算表!H60</f>
        <v>0</v>
      </c>
      <c r="I235">
        <f>[6]装备属性计算表!I60</f>
        <v>0</v>
      </c>
      <c r="J235">
        <f>[6]装备属性计算表!J60</f>
        <v>0</v>
      </c>
      <c r="K235">
        <f>[6]装备属性计算表!K60</f>
        <v>0</v>
      </c>
      <c r="L235">
        <f>[6]装备属性计算表!L60</f>
        <v>41.97530864197531</v>
      </c>
      <c r="M235">
        <f>[6]装备属性计算表!M60</f>
        <v>0</v>
      </c>
      <c r="N235">
        <f>[6]装备属性计算表!N60</f>
        <v>0</v>
      </c>
      <c r="O235">
        <f>[6]装备属性计算表!O60</f>
        <v>222.12290564576318</v>
      </c>
      <c r="P235">
        <f>[6]装备属性计算表!P60</f>
        <v>6.769361454545459</v>
      </c>
      <c r="Q235">
        <f>[6]装备属性计算表!Q60</f>
        <v>2.4376479722703639</v>
      </c>
      <c r="R235">
        <f>[6]装备属性计算表!R60</f>
        <v>0</v>
      </c>
      <c r="S235">
        <f>[6]装备属性计算表!S60</f>
        <v>0</v>
      </c>
      <c r="T235">
        <f>[6]装备属性计算表!T60</f>
        <v>0</v>
      </c>
      <c r="U235">
        <f>[6]装备属性计算表!U60</f>
        <v>0</v>
      </c>
      <c r="V235">
        <f>[6]装备属性计算表!V60</f>
        <v>5.2469135802469129</v>
      </c>
      <c r="W235">
        <f>[6]装备属性计算表!W60</f>
        <v>0</v>
      </c>
      <c r="X235">
        <f>[6]装备属性计算表!X60</f>
        <v>0</v>
      </c>
    </row>
    <row r="236" spans="1:24" x14ac:dyDescent="0.15">
      <c r="A236" t="str">
        <f>[6]装备属性计算表!A61</f>
        <v>1533</v>
      </c>
      <c r="B236">
        <f>[6]装备属性计算表!B61</f>
        <v>3</v>
      </c>
      <c r="C236" t="str">
        <f>[6]装备属性计算表!C61</f>
        <v>项链</v>
      </c>
      <c r="D236">
        <f>[6]装备属性计算表!D61</f>
        <v>15</v>
      </c>
      <c r="E236">
        <f>[6]装备属性计算表!E61</f>
        <v>0</v>
      </c>
      <c r="F236">
        <f>[6]装备属性计算表!F61</f>
        <v>22.564538181818193</v>
      </c>
      <c r="G236">
        <f>[6]装备属性计算表!G61</f>
        <v>0</v>
      </c>
      <c r="H236">
        <f>[6]装备属性计算表!H61</f>
        <v>0</v>
      </c>
      <c r="I236">
        <f>[6]装备属性计算表!I61</f>
        <v>70.833333333333343</v>
      </c>
      <c r="J236">
        <f>[6]装备属性计算表!J61</f>
        <v>0</v>
      </c>
      <c r="K236">
        <f>[6]装备属性计算表!K61</f>
        <v>0</v>
      </c>
      <c r="L236">
        <f>[6]装备属性计算表!L61</f>
        <v>0</v>
      </c>
      <c r="M236">
        <f>[6]装备属性计算表!M61</f>
        <v>0</v>
      </c>
      <c r="N236">
        <f>[6]装备属性计算表!N61</f>
        <v>0</v>
      </c>
      <c r="O236">
        <f>[6]装备属性计算表!O61</f>
        <v>0</v>
      </c>
      <c r="P236">
        <f>[6]装备属性计算表!P61</f>
        <v>6.769361454545459</v>
      </c>
      <c r="Q236">
        <f>[6]装备属性计算表!Q61</f>
        <v>0</v>
      </c>
      <c r="R236">
        <f>[6]装备属性计算表!R61</f>
        <v>5.3125000000000018</v>
      </c>
      <c r="S236">
        <f>[6]装备属性计算表!S61</f>
        <v>8.8541666666666679</v>
      </c>
      <c r="T236">
        <f>[6]装备属性计算表!T61</f>
        <v>6.2962962962962976</v>
      </c>
      <c r="U236">
        <f>[6]装备属性计算表!U61</f>
        <v>0</v>
      </c>
      <c r="V236">
        <f>[6]装备属性计算表!V61</f>
        <v>0</v>
      </c>
      <c r="W236">
        <f>[6]装备属性计算表!W61</f>
        <v>0</v>
      </c>
      <c r="X236">
        <f>[6]装备属性计算表!X61</f>
        <v>0</v>
      </c>
    </row>
    <row r="237" spans="1:24" x14ac:dyDescent="0.15">
      <c r="A237" t="str">
        <f>[6]装备属性计算表!A62</f>
        <v>1540</v>
      </c>
      <c r="B237">
        <f>[6]装备属性计算表!B62</f>
        <v>4</v>
      </c>
      <c r="C237" t="str">
        <f>[6]装备属性计算表!C62</f>
        <v>武器</v>
      </c>
      <c r="D237">
        <f>[6]装备属性计算表!D62</f>
        <v>15</v>
      </c>
      <c r="E237">
        <f>[6]装备属性计算表!E62</f>
        <v>0</v>
      </c>
      <c r="F237">
        <f>[6]装备属性计算表!F62</f>
        <v>69.684603208556155</v>
      </c>
      <c r="G237">
        <f>[6]装备属性计算表!G62</f>
        <v>0</v>
      </c>
      <c r="H237">
        <f>[6]装备属性计算表!H62</f>
        <v>0</v>
      </c>
      <c r="I237">
        <f>[6]装备属性计算表!I62</f>
        <v>0</v>
      </c>
      <c r="J237">
        <f>[6]装备属性计算表!J62</f>
        <v>43.20987654320988</v>
      </c>
      <c r="K237">
        <f>[6]装备属性计算表!K62</f>
        <v>0</v>
      </c>
      <c r="L237">
        <f>[6]装备属性计算表!L62</f>
        <v>0</v>
      </c>
      <c r="M237">
        <f>[6]装备属性计算表!M62</f>
        <v>0</v>
      </c>
      <c r="N237">
        <f>[6]装备属性计算表!N62</f>
        <v>0</v>
      </c>
      <c r="O237">
        <f>[6]装备属性计算表!O62</f>
        <v>0</v>
      </c>
      <c r="P237">
        <f>[6]装备属性计算表!P62</f>
        <v>31.855818609625675</v>
      </c>
      <c r="Q237">
        <f>[6]装备属性计算表!Q62</f>
        <v>3.8237615251299832</v>
      </c>
      <c r="R237">
        <f>[6]装备属性计算表!R62</f>
        <v>0</v>
      </c>
      <c r="S237">
        <f>[6]装备属性计算表!S62</f>
        <v>13.888888888888889</v>
      </c>
      <c r="T237">
        <f>[6]装备属性计算表!T62</f>
        <v>9.8765432098765444</v>
      </c>
      <c r="U237">
        <f>[6]装备属性计算表!U62</f>
        <v>0</v>
      </c>
      <c r="V237">
        <f>[6]装备属性计算表!V62</f>
        <v>0</v>
      </c>
      <c r="W237">
        <f>[6]装备属性计算表!W62</f>
        <v>0</v>
      </c>
      <c r="X237">
        <f>[6]装备属性计算表!X62</f>
        <v>0</v>
      </c>
    </row>
    <row r="238" spans="1:24" x14ac:dyDescent="0.15">
      <c r="A238" t="str">
        <f>[6]装备属性计算表!A63</f>
        <v>1541</v>
      </c>
      <c r="B238">
        <f>[6]装备属性计算表!B63</f>
        <v>4</v>
      </c>
      <c r="C238" t="str">
        <f>[6]装备属性计算表!C63</f>
        <v>衣服</v>
      </c>
      <c r="D238">
        <f>[6]装备属性计算表!D63</f>
        <v>15</v>
      </c>
      <c r="E238">
        <f>[6]装备属性计算表!E63</f>
        <v>1097.5484749555353</v>
      </c>
      <c r="F238">
        <f>[6]装备属性计算表!F63</f>
        <v>0</v>
      </c>
      <c r="G238">
        <f>[6]装备属性计算表!G63</f>
        <v>24.089697608318893</v>
      </c>
      <c r="H238">
        <f>[6]装备属性计算表!H63</f>
        <v>0</v>
      </c>
      <c r="I238">
        <f>[6]装备属性计算表!I63</f>
        <v>0</v>
      </c>
      <c r="J238">
        <f>[6]装备属性计算表!J63</f>
        <v>0</v>
      </c>
      <c r="K238">
        <f>[6]装备属性计算表!K63</f>
        <v>0</v>
      </c>
      <c r="L238">
        <f>[6]装备属性计算表!L63</f>
        <v>0</v>
      </c>
      <c r="M238">
        <f>[6]装备属性计算表!M63</f>
        <v>0</v>
      </c>
      <c r="N238">
        <f>[6]装备属性计算表!N63</f>
        <v>0</v>
      </c>
      <c r="O238">
        <f>[6]装备属性计算表!O63</f>
        <v>348.42808728747156</v>
      </c>
      <c r="P238">
        <f>[6]装备属性计算表!P63</f>
        <v>0</v>
      </c>
      <c r="Q238">
        <f>[6]装备属性计算表!Q63</f>
        <v>11.471284575389951</v>
      </c>
      <c r="R238">
        <f>[6]装备属性计算表!R63</f>
        <v>8.3333333333333339</v>
      </c>
      <c r="S238">
        <f>[6]装备属性计算表!S63</f>
        <v>0</v>
      </c>
      <c r="T238">
        <f>[6]装备属性计算表!T63</f>
        <v>0</v>
      </c>
      <c r="U238">
        <f>[6]装备属性计算表!U63</f>
        <v>0</v>
      </c>
      <c r="V238">
        <f>[6]装备属性计算表!V63</f>
        <v>8.230452674897121</v>
      </c>
      <c r="W238">
        <f>[6]装备属性计算表!W63</f>
        <v>0</v>
      </c>
      <c r="X238">
        <f>[6]装备属性计算表!X63</f>
        <v>0</v>
      </c>
    </row>
    <row r="239" spans="1:24" x14ac:dyDescent="0.15">
      <c r="A239" t="str">
        <f>[6]装备属性计算表!A64</f>
        <v>1542</v>
      </c>
      <c r="B239">
        <f>[6]装备属性计算表!B64</f>
        <v>4</v>
      </c>
      <c r="C239" t="str">
        <f>[6]装备属性计算表!C64</f>
        <v>裤子</v>
      </c>
      <c r="D239">
        <f>[6]装备属性计算表!D64</f>
        <v>15</v>
      </c>
      <c r="E239">
        <f>[6]装备属性计算表!E64</f>
        <v>0</v>
      </c>
      <c r="F239">
        <f>[6]装备属性计算表!F64</f>
        <v>0</v>
      </c>
      <c r="G239">
        <f>[6]装备属性计算表!G64</f>
        <v>16.05979840554593</v>
      </c>
      <c r="H239">
        <f>[6]装备属性计算表!H64</f>
        <v>24.305555555555554</v>
      </c>
      <c r="I239">
        <f>[6]装备属性计算表!I64</f>
        <v>0</v>
      </c>
      <c r="J239">
        <f>[6]装备属性计算表!J64</f>
        <v>0</v>
      </c>
      <c r="K239">
        <f>[6]装备属性计算表!K64</f>
        <v>0</v>
      </c>
      <c r="L239">
        <f>[6]装备属性计算表!L64</f>
        <v>0</v>
      </c>
      <c r="M239">
        <f>[6]装备属性计算表!M64</f>
        <v>0</v>
      </c>
      <c r="N239">
        <f>[6]装备属性计算表!N64</f>
        <v>0</v>
      </c>
      <c r="O239">
        <f>[6]装备属性计算表!O64</f>
        <v>174.21404364373578</v>
      </c>
      <c r="P239">
        <f>[6]装备属性计算表!P64</f>
        <v>0</v>
      </c>
      <c r="Q239">
        <f>[6]装备属性计算表!Q64</f>
        <v>3.8237615251299832</v>
      </c>
      <c r="R239">
        <f>[6]装备属性计算表!R64</f>
        <v>8.3333333333333339</v>
      </c>
      <c r="S239">
        <f>[6]装备属性计算表!S64</f>
        <v>0</v>
      </c>
      <c r="T239">
        <f>[6]装备属性计算表!T64</f>
        <v>0</v>
      </c>
      <c r="U239">
        <f>[6]装备属性计算表!U64</f>
        <v>0</v>
      </c>
      <c r="V239">
        <f>[6]装备属性计算表!V64</f>
        <v>8.230452674897121</v>
      </c>
      <c r="W239">
        <f>[6]装备属性计算表!W64</f>
        <v>0</v>
      </c>
      <c r="X239">
        <f>[6]装备属性计算表!X64</f>
        <v>0</v>
      </c>
    </row>
    <row r="240" spans="1:24" x14ac:dyDescent="0.15">
      <c r="A240" t="str">
        <f>[6]装备属性计算表!A65</f>
        <v>1545</v>
      </c>
      <c r="B240">
        <f>[6]装备属性计算表!B65</f>
        <v>4</v>
      </c>
      <c r="C240" t="str">
        <f>[6]装备属性计算表!C65</f>
        <v>鞋子</v>
      </c>
      <c r="D240">
        <f>[6]装备属性计算表!D65</f>
        <v>15</v>
      </c>
      <c r="E240">
        <f>[6]装备属性计算表!E65</f>
        <v>365.84949165184514</v>
      </c>
      <c r="F240">
        <f>[6]装备属性计算表!F65</f>
        <v>0</v>
      </c>
      <c r="G240">
        <f>[6]装备属性计算表!G65</f>
        <v>0</v>
      </c>
      <c r="H240">
        <f>[6]装备属性计算表!H65</f>
        <v>48.611111111111107</v>
      </c>
      <c r="I240">
        <f>[6]装备属性计算表!I65</f>
        <v>0</v>
      </c>
      <c r="J240">
        <f>[6]装备属性计算表!J65</f>
        <v>0</v>
      </c>
      <c r="K240">
        <f>[6]装备属性计算表!K65</f>
        <v>0</v>
      </c>
      <c r="L240">
        <f>[6]装备属性计算表!L65</f>
        <v>0</v>
      </c>
      <c r="M240">
        <f>[6]装备属性计算表!M65</f>
        <v>0</v>
      </c>
      <c r="N240">
        <f>[6]装备属性计算表!N65</f>
        <v>0</v>
      </c>
      <c r="O240">
        <f>[6]装备属性计算表!O65</f>
        <v>174.21404364373578</v>
      </c>
      <c r="P240">
        <f>[6]装备属性计算表!P65</f>
        <v>0</v>
      </c>
      <c r="Q240">
        <f>[6]装备属性计算表!Q65</f>
        <v>0</v>
      </c>
      <c r="R240">
        <f>[6]装备属性计算表!R65</f>
        <v>16.666666666666668</v>
      </c>
      <c r="S240">
        <f>[6]装备属性计算表!S65</f>
        <v>13.888888888888889</v>
      </c>
      <c r="T240">
        <f>[6]装备属性计算表!T65</f>
        <v>4.9382716049382722</v>
      </c>
      <c r="U240">
        <f>[6]装备属性计算表!U65</f>
        <v>0</v>
      </c>
      <c r="V240">
        <f>[6]装备属性计算表!V65</f>
        <v>0</v>
      </c>
      <c r="W240">
        <f>[6]装备属性计算表!W65</f>
        <v>0</v>
      </c>
      <c r="X240">
        <f>[6]装备属性计算表!X65</f>
        <v>0</v>
      </c>
    </row>
    <row r="241" spans="1:24" x14ac:dyDescent="0.15">
      <c r="A241" t="str">
        <f>[6]装备属性计算表!A66</f>
        <v>1544</v>
      </c>
      <c r="B241">
        <f>[6]装备属性计算表!B66</f>
        <v>4</v>
      </c>
      <c r="C241" t="str">
        <f>[6]装备属性计算表!C66</f>
        <v>腰带</v>
      </c>
      <c r="D241">
        <f>[6]装备属性计算表!D66</f>
        <v>15</v>
      </c>
      <c r="E241">
        <f>[6]装备属性计算表!E66</f>
        <v>365.84949165184514</v>
      </c>
      <c r="F241">
        <f>[6]装备属性计算表!F66</f>
        <v>0</v>
      </c>
      <c r="G241">
        <f>[6]装备属性计算表!G66</f>
        <v>0</v>
      </c>
      <c r="H241">
        <f>[6]装备属性计算表!H66</f>
        <v>0</v>
      </c>
      <c r="I241">
        <f>[6]装备属性计算表!I66</f>
        <v>0</v>
      </c>
      <c r="J241">
        <f>[6]装备属性计算表!J66</f>
        <v>0</v>
      </c>
      <c r="K241">
        <f>[6]装备属性计算表!K66</f>
        <v>0</v>
      </c>
      <c r="L241">
        <f>[6]装备属性计算表!L66</f>
        <v>43.20987654320988</v>
      </c>
      <c r="M241">
        <f>[6]装备属性计算表!M66</f>
        <v>0</v>
      </c>
      <c r="N241">
        <f>[6]装备属性计算表!N66</f>
        <v>0</v>
      </c>
      <c r="O241">
        <f>[6]装备属性计算表!O66</f>
        <v>348.42808728747156</v>
      </c>
      <c r="P241">
        <f>[6]装备属性计算表!P66</f>
        <v>10.618606203208559</v>
      </c>
      <c r="Q241">
        <f>[6]装备属性计算表!Q66</f>
        <v>3.8237615251299832</v>
      </c>
      <c r="R241">
        <f>[6]装备属性计算表!R66</f>
        <v>0</v>
      </c>
      <c r="S241">
        <f>[6]装备属性计算表!S66</f>
        <v>0</v>
      </c>
      <c r="T241">
        <f>[6]装备属性计算表!T66</f>
        <v>0</v>
      </c>
      <c r="U241">
        <f>[6]装备属性计算表!U66</f>
        <v>0</v>
      </c>
      <c r="V241">
        <f>[6]装备属性计算表!V66</f>
        <v>8.230452674897121</v>
      </c>
      <c r="W241">
        <f>[6]装备属性计算表!W66</f>
        <v>0</v>
      </c>
      <c r="X241">
        <f>[6]装备属性计算表!X66</f>
        <v>0</v>
      </c>
    </row>
    <row r="242" spans="1:24" x14ac:dyDescent="0.15">
      <c r="A242" t="str">
        <f>[6]装备属性计算表!A67</f>
        <v>1543</v>
      </c>
      <c r="B242">
        <f>[6]装备属性计算表!B67</f>
        <v>4</v>
      </c>
      <c r="C242" t="str">
        <f>[6]装备属性计算表!C67</f>
        <v>项链</v>
      </c>
      <c r="D242">
        <f>[6]装备属性计算表!D67</f>
        <v>15</v>
      </c>
      <c r="E242">
        <f>[6]装备属性计算表!E67</f>
        <v>0</v>
      </c>
      <c r="F242">
        <f>[6]装备属性计算表!F67</f>
        <v>23.228201069518718</v>
      </c>
      <c r="G242">
        <f>[6]装备属性计算表!G67</f>
        <v>0</v>
      </c>
      <c r="H242">
        <f>[6]装备属性计算表!H67</f>
        <v>0</v>
      </c>
      <c r="I242">
        <f>[6]装备属性计算表!I67</f>
        <v>72.916666666666671</v>
      </c>
      <c r="J242">
        <f>[6]装备属性计算表!J67</f>
        <v>0</v>
      </c>
      <c r="K242">
        <f>[6]装备属性计算表!K67</f>
        <v>0</v>
      </c>
      <c r="L242">
        <f>[6]装备属性计算表!L67</f>
        <v>0</v>
      </c>
      <c r="M242">
        <f>[6]装备属性计算表!M67</f>
        <v>0</v>
      </c>
      <c r="N242">
        <f>[6]装备属性计算表!N67</f>
        <v>0</v>
      </c>
      <c r="O242">
        <f>[6]装备属性计算表!O67</f>
        <v>0</v>
      </c>
      <c r="P242">
        <f>[6]装备属性计算表!P67</f>
        <v>10.618606203208559</v>
      </c>
      <c r="Q242">
        <f>[6]装备属性计算表!Q67</f>
        <v>0</v>
      </c>
      <c r="R242">
        <f>[6]装备属性计算表!R67</f>
        <v>8.3333333333333339</v>
      </c>
      <c r="S242">
        <f>[6]装备属性计算表!S67</f>
        <v>13.888888888888889</v>
      </c>
      <c r="T242">
        <f>[6]装备属性计算表!T67</f>
        <v>9.8765432098765444</v>
      </c>
      <c r="U242">
        <f>[6]装备属性计算表!U67</f>
        <v>0</v>
      </c>
      <c r="V242">
        <f>[6]装备属性计算表!V67</f>
        <v>0</v>
      </c>
      <c r="W242">
        <f>[6]装备属性计算表!W67</f>
        <v>0</v>
      </c>
      <c r="X242">
        <f>[6]装备属性计算表!X67</f>
        <v>0</v>
      </c>
    </row>
    <row r="243" spans="1:24" x14ac:dyDescent="0.15">
      <c r="A243" t="str">
        <f>[6]装备属性计算表!A68</f>
        <v>3010</v>
      </c>
      <c r="B243">
        <f>[6]装备属性计算表!B68</f>
        <v>1</v>
      </c>
      <c r="C243" t="str">
        <f>[6]装备属性计算表!C68</f>
        <v>武器</v>
      </c>
      <c r="D243">
        <f>[6]装备属性计算表!D68</f>
        <v>30</v>
      </c>
      <c r="E243">
        <f>[6]装备属性计算表!E68</f>
        <v>0</v>
      </c>
      <c r="F243">
        <f>[6]装备属性计算表!F68</f>
        <v>89.594489839572219</v>
      </c>
      <c r="G243">
        <f>[6]装备属性计算表!G68</f>
        <v>0</v>
      </c>
      <c r="H243">
        <f>[6]装备属性计算表!H68</f>
        <v>0</v>
      </c>
      <c r="I243">
        <f>[6]装备属性计算表!I68</f>
        <v>0</v>
      </c>
      <c r="J243">
        <f>[6]装备属性计算表!J68</f>
        <v>55.55555555555555</v>
      </c>
      <c r="K243">
        <f>[6]装备属性计算表!K68</f>
        <v>0</v>
      </c>
      <c r="L243">
        <f>[6]装备属性计算表!L68</f>
        <v>0</v>
      </c>
      <c r="M243">
        <f>[6]装备属性计算表!M68</f>
        <v>0</v>
      </c>
      <c r="N243">
        <f>[6]装备属性计算表!N68</f>
        <v>0</v>
      </c>
      <c r="O243">
        <f>[6]装备属性计算表!O68</f>
        <v>0</v>
      </c>
      <c r="P243">
        <f>[6]装备属性计算表!P68</f>
        <v>7.1675591871657778</v>
      </c>
      <c r="Q243">
        <f>[6]装备属性计算表!Q68</f>
        <v>0.86034634315424618</v>
      </c>
      <c r="R243">
        <f>[6]装备属性计算表!R68</f>
        <v>0</v>
      </c>
      <c r="S243">
        <f>[6]装备属性计算表!S68</f>
        <v>3.125</v>
      </c>
      <c r="T243">
        <f>[6]装备属性计算表!T68</f>
        <v>2.2222222222222223</v>
      </c>
      <c r="U243">
        <f>[6]装备属性计算表!U68</f>
        <v>0</v>
      </c>
      <c r="V243">
        <f>[6]装备属性计算表!V68</f>
        <v>0</v>
      </c>
      <c r="W243">
        <f>[6]装备属性计算表!W68</f>
        <v>0</v>
      </c>
      <c r="X243">
        <f>[6]装备属性计算表!X68</f>
        <v>0</v>
      </c>
    </row>
    <row r="244" spans="1:24" x14ac:dyDescent="0.15">
      <c r="A244" t="str">
        <f>[6]装备属性计算表!A69</f>
        <v>3011</v>
      </c>
      <c r="B244">
        <f>[6]装备属性计算表!B69</f>
        <v>1</v>
      </c>
      <c r="C244" t="str">
        <f>[6]装备属性计算表!C69</f>
        <v>衣服</v>
      </c>
      <c r="D244">
        <f>[6]装备属性计算表!D69</f>
        <v>30</v>
      </c>
      <c r="E244">
        <f>[6]装备属性计算表!E69</f>
        <v>1411.13375351426</v>
      </c>
      <c r="F244">
        <f>[6]装备属性计算表!F69</f>
        <v>0</v>
      </c>
      <c r="G244">
        <f>[6]装备属性计算表!G69</f>
        <v>30.972468353552863</v>
      </c>
      <c r="H244">
        <f>[6]装备属性计算表!H69</f>
        <v>0</v>
      </c>
      <c r="I244">
        <f>[6]装备属性计算表!I69</f>
        <v>0</v>
      </c>
      <c r="J244">
        <f>[6]装备属性计算表!J69</f>
        <v>0</v>
      </c>
      <c r="K244">
        <f>[6]装备属性计算表!K69</f>
        <v>0</v>
      </c>
      <c r="L244">
        <f>[6]装备属性计算表!L69</f>
        <v>0</v>
      </c>
      <c r="M244">
        <f>[6]装备属性计算表!M69</f>
        <v>0</v>
      </c>
      <c r="N244">
        <f>[6]装备属性计算表!N69</f>
        <v>0</v>
      </c>
      <c r="O244">
        <f>[6]装备属性计算表!O69</f>
        <v>78.39631963968111</v>
      </c>
      <c r="P244">
        <f>[6]装备属性计算表!P69</f>
        <v>0</v>
      </c>
      <c r="Q244">
        <f>[6]装备属性计算表!Q69</f>
        <v>2.5810390294627386</v>
      </c>
      <c r="R244">
        <f>[6]装备属性计算表!R69</f>
        <v>1.875</v>
      </c>
      <c r="S244">
        <f>[6]装备属性计算表!S69</f>
        <v>0</v>
      </c>
      <c r="T244">
        <f>[6]装备属性计算表!T69</f>
        <v>0</v>
      </c>
      <c r="U244">
        <f>[6]装备属性计算表!U69</f>
        <v>0</v>
      </c>
      <c r="V244">
        <f>[6]装备属性计算表!V69</f>
        <v>1.8518518518518516</v>
      </c>
      <c r="W244">
        <f>[6]装备属性计算表!W69</f>
        <v>0</v>
      </c>
      <c r="X244">
        <f>[6]装备属性计算表!X69</f>
        <v>0</v>
      </c>
    </row>
    <row r="245" spans="1:24" x14ac:dyDescent="0.15">
      <c r="A245" t="str">
        <f>[6]装备属性计算表!A70</f>
        <v>3012</v>
      </c>
      <c r="B245">
        <f>[6]装备属性计算表!B70</f>
        <v>1</v>
      </c>
      <c r="C245" t="str">
        <f>[6]装备属性计算表!C70</f>
        <v>裤子</v>
      </c>
      <c r="D245">
        <f>[6]装备属性计算表!D70</f>
        <v>30</v>
      </c>
      <c r="E245">
        <f>[6]装备属性计算表!E70</f>
        <v>0</v>
      </c>
      <c r="F245">
        <f>[6]装备属性计算表!F70</f>
        <v>0</v>
      </c>
      <c r="G245">
        <f>[6]装备属性计算表!G70</f>
        <v>20.648312235701908</v>
      </c>
      <c r="H245">
        <f>[6]装备属性计算表!H70</f>
        <v>31.25</v>
      </c>
      <c r="I245">
        <f>[6]装备属性计算表!I70</f>
        <v>0</v>
      </c>
      <c r="J245">
        <f>[6]装备属性计算表!J70</f>
        <v>0</v>
      </c>
      <c r="K245">
        <f>[6]装备属性计算表!K70</f>
        <v>0</v>
      </c>
      <c r="L245">
        <f>[6]装备属性计算表!L70</f>
        <v>0</v>
      </c>
      <c r="M245">
        <f>[6]装备属性计算表!M70</f>
        <v>0</v>
      </c>
      <c r="N245">
        <f>[6]装备属性计算表!N70</f>
        <v>0</v>
      </c>
      <c r="O245">
        <f>[6]装备属性计算表!O70</f>
        <v>39.198159819840555</v>
      </c>
      <c r="P245">
        <f>[6]装备属性计算表!P70</f>
        <v>0</v>
      </c>
      <c r="Q245">
        <f>[6]装备属性计算表!Q70</f>
        <v>0.86034634315424618</v>
      </c>
      <c r="R245">
        <f>[6]装备属性计算表!R70</f>
        <v>1.875</v>
      </c>
      <c r="S245">
        <f>[6]装备属性计算表!S70</f>
        <v>0</v>
      </c>
      <c r="T245">
        <f>[6]装备属性计算表!T70</f>
        <v>0</v>
      </c>
      <c r="U245">
        <f>[6]装备属性计算表!U70</f>
        <v>0</v>
      </c>
      <c r="V245">
        <f>[6]装备属性计算表!V70</f>
        <v>1.8518518518518516</v>
      </c>
      <c r="W245">
        <f>[6]装备属性计算表!W70</f>
        <v>0</v>
      </c>
      <c r="X245">
        <f>[6]装备属性计算表!X70</f>
        <v>0</v>
      </c>
    </row>
    <row r="246" spans="1:24" x14ac:dyDescent="0.15">
      <c r="A246" t="str">
        <f>[6]装备属性计算表!A71</f>
        <v>3015</v>
      </c>
      <c r="B246">
        <f>[6]装备属性计算表!B71</f>
        <v>1</v>
      </c>
      <c r="C246" t="str">
        <f>[6]装备属性计算表!C71</f>
        <v>鞋子</v>
      </c>
      <c r="D246">
        <f>[6]装备属性计算表!D71</f>
        <v>30</v>
      </c>
      <c r="E246">
        <f>[6]装备属性计算表!E71</f>
        <v>470.37791783808672</v>
      </c>
      <c r="F246">
        <f>[6]装备属性计算表!F71</f>
        <v>0</v>
      </c>
      <c r="G246">
        <f>[6]装备属性计算表!G71</f>
        <v>0</v>
      </c>
      <c r="H246">
        <f>[6]装备属性计算表!H71</f>
        <v>62.5</v>
      </c>
      <c r="I246">
        <f>[6]装备属性计算表!I71</f>
        <v>0</v>
      </c>
      <c r="J246">
        <f>[6]装备属性计算表!J71</f>
        <v>0</v>
      </c>
      <c r="K246">
        <f>[6]装备属性计算表!K71</f>
        <v>0</v>
      </c>
      <c r="L246">
        <f>[6]装备属性计算表!L71</f>
        <v>0</v>
      </c>
      <c r="M246">
        <f>[6]装备属性计算表!M71</f>
        <v>0</v>
      </c>
      <c r="N246">
        <f>[6]装备属性计算表!N71</f>
        <v>0</v>
      </c>
      <c r="O246">
        <f>[6]装备属性计算表!O71</f>
        <v>39.198159819840555</v>
      </c>
      <c r="P246">
        <f>[6]装备属性计算表!P71</f>
        <v>0</v>
      </c>
      <c r="Q246">
        <f>[6]装备属性计算表!Q71</f>
        <v>0</v>
      </c>
      <c r="R246">
        <f>[6]装备属性计算表!R71</f>
        <v>3.75</v>
      </c>
      <c r="S246">
        <f>[6]装备属性计算表!S71</f>
        <v>3.125</v>
      </c>
      <c r="T246">
        <f>[6]装备属性计算表!T71</f>
        <v>1.1111111111111112</v>
      </c>
      <c r="U246">
        <f>[6]装备属性计算表!U71</f>
        <v>0</v>
      </c>
      <c r="V246">
        <f>[6]装备属性计算表!V71</f>
        <v>0</v>
      </c>
      <c r="W246">
        <f>[6]装备属性计算表!W71</f>
        <v>0</v>
      </c>
      <c r="X246">
        <f>[6]装备属性计算表!X71</f>
        <v>0</v>
      </c>
    </row>
    <row r="247" spans="1:24" x14ac:dyDescent="0.15">
      <c r="A247" t="str">
        <f>[6]装备属性计算表!A72</f>
        <v>3014</v>
      </c>
      <c r="B247">
        <f>[6]装备属性计算表!B72</f>
        <v>1</v>
      </c>
      <c r="C247" t="str">
        <f>[6]装备属性计算表!C72</f>
        <v>腰带</v>
      </c>
      <c r="D247">
        <f>[6]装备属性计算表!D72</f>
        <v>30</v>
      </c>
      <c r="E247">
        <f>[6]装备属性计算表!E72</f>
        <v>470.37791783808672</v>
      </c>
      <c r="F247">
        <f>[6]装备属性计算表!F72</f>
        <v>0</v>
      </c>
      <c r="G247">
        <f>[6]装备属性计算表!G72</f>
        <v>0</v>
      </c>
      <c r="H247">
        <f>[6]装备属性计算表!H72</f>
        <v>0</v>
      </c>
      <c r="I247">
        <f>[6]装备属性计算表!I72</f>
        <v>0</v>
      </c>
      <c r="J247">
        <f>[6]装备属性计算表!J72</f>
        <v>0</v>
      </c>
      <c r="K247">
        <f>[6]装备属性计算表!K72</f>
        <v>0</v>
      </c>
      <c r="L247">
        <f>[6]装备属性计算表!L72</f>
        <v>55.55555555555555</v>
      </c>
      <c r="M247">
        <f>[6]装备属性计算表!M72</f>
        <v>0</v>
      </c>
      <c r="N247">
        <f>[6]装备属性计算表!N72</f>
        <v>0</v>
      </c>
      <c r="O247">
        <f>[6]装备属性计算表!O72</f>
        <v>78.39631963968111</v>
      </c>
      <c r="P247">
        <f>[6]装备属性计算表!P72</f>
        <v>2.3891863957219259</v>
      </c>
      <c r="Q247">
        <f>[6]装备属性计算表!Q72</f>
        <v>0.86034634315424618</v>
      </c>
      <c r="R247">
        <f>[6]装备属性计算表!R72</f>
        <v>0</v>
      </c>
      <c r="S247">
        <f>[6]装备属性计算表!S72</f>
        <v>0</v>
      </c>
      <c r="T247">
        <f>[6]装备属性计算表!T72</f>
        <v>0</v>
      </c>
      <c r="U247">
        <f>[6]装备属性计算表!U72</f>
        <v>0</v>
      </c>
      <c r="V247">
        <f>[6]装备属性计算表!V72</f>
        <v>1.8518518518518516</v>
      </c>
      <c r="W247">
        <f>[6]装备属性计算表!W72</f>
        <v>0</v>
      </c>
      <c r="X247">
        <f>[6]装备属性计算表!X72</f>
        <v>0</v>
      </c>
    </row>
    <row r="248" spans="1:24" x14ac:dyDescent="0.15">
      <c r="A248" t="str">
        <f>[6]装备属性计算表!A73</f>
        <v>3013</v>
      </c>
      <c r="B248">
        <f>[6]装备属性计算表!B73</f>
        <v>1</v>
      </c>
      <c r="C248" t="str">
        <f>[6]装备属性计算表!C73</f>
        <v>项链</v>
      </c>
      <c r="D248">
        <f>[6]装备属性计算表!D73</f>
        <v>30</v>
      </c>
      <c r="E248">
        <f>[6]装备属性计算表!E73</f>
        <v>0</v>
      </c>
      <c r="F248">
        <f>[6]装备属性计算表!F73</f>
        <v>29.864829946524072</v>
      </c>
      <c r="G248">
        <f>[6]装备属性计算表!G73</f>
        <v>0</v>
      </c>
      <c r="H248">
        <f>[6]装备属性计算表!H73</f>
        <v>0</v>
      </c>
      <c r="I248">
        <f>[6]装备属性计算表!I73</f>
        <v>93.75</v>
      </c>
      <c r="J248">
        <f>[6]装备属性计算表!J73</f>
        <v>0</v>
      </c>
      <c r="K248">
        <f>[6]装备属性计算表!K73</f>
        <v>0</v>
      </c>
      <c r="L248">
        <f>[6]装备属性计算表!L73</f>
        <v>0</v>
      </c>
      <c r="M248">
        <f>[6]装备属性计算表!M73</f>
        <v>0</v>
      </c>
      <c r="N248">
        <f>[6]装备属性计算表!N73</f>
        <v>0</v>
      </c>
      <c r="O248">
        <f>[6]装备属性计算表!O73</f>
        <v>0</v>
      </c>
      <c r="P248">
        <f>[6]装备属性计算表!P73</f>
        <v>2.3891863957219259</v>
      </c>
      <c r="Q248">
        <f>[6]装备属性计算表!Q73</f>
        <v>0</v>
      </c>
      <c r="R248">
        <f>[6]装备属性计算表!R73</f>
        <v>1.875</v>
      </c>
      <c r="S248">
        <f>[6]装备属性计算表!S73</f>
        <v>3.125</v>
      </c>
      <c r="T248">
        <f>[6]装备属性计算表!T73</f>
        <v>2.2222222222222223</v>
      </c>
      <c r="U248">
        <f>[6]装备属性计算表!U73</f>
        <v>0</v>
      </c>
      <c r="V248">
        <f>[6]装备属性计算表!V73</f>
        <v>0</v>
      </c>
      <c r="W248">
        <f>[6]装备属性计算表!W73</f>
        <v>0</v>
      </c>
      <c r="X248">
        <f>[6]装备属性计算表!X73</f>
        <v>0</v>
      </c>
    </row>
    <row r="249" spans="1:24" x14ac:dyDescent="0.15">
      <c r="A249" t="str">
        <f>[6]装备属性计算表!A74</f>
        <v>3020</v>
      </c>
      <c r="B249">
        <f>[6]装备属性计算表!B74</f>
        <v>2</v>
      </c>
      <c r="C249" t="str">
        <f>[6]装备属性计算表!C74</f>
        <v>武器</v>
      </c>
      <c r="D249">
        <f>[6]装备属性计算表!D74</f>
        <v>30</v>
      </c>
      <c r="E249">
        <f>[6]装备属性计算表!E74</f>
        <v>0</v>
      </c>
      <c r="F249">
        <f>[6]装备属性计算表!F74</f>
        <v>116.4728367914439</v>
      </c>
      <c r="G249">
        <f>[6]装备属性计算表!G74</f>
        <v>0</v>
      </c>
      <c r="H249">
        <f>[6]装备属性计算表!H74</f>
        <v>0</v>
      </c>
      <c r="I249">
        <f>[6]装备属性计算表!I74</f>
        <v>0</v>
      </c>
      <c r="J249">
        <f>[6]装备属性计算表!J74</f>
        <v>72.222222222222229</v>
      </c>
      <c r="K249">
        <f>[6]装备属性计算表!K74</f>
        <v>0</v>
      </c>
      <c r="L249">
        <f>[6]装备属性计算表!L74</f>
        <v>0</v>
      </c>
      <c r="M249">
        <f>[6]装备属性计算表!M74</f>
        <v>0</v>
      </c>
      <c r="N249">
        <f>[6]装备属性计算表!N74</f>
        <v>0</v>
      </c>
      <c r="O249">
        <f>[6]装备属性计算表!O74</f>
        <v>0</v>
      </c>
      <c r="P249">
        <f>[6]装备属性计算表!P74</f>
        <v>20.706282096256693</v>
      </c>
      <c r="Q249">
        <f>[6]装备属性计算表!Q74</f>
        <v>2.4854449913344889</v>
      </c>
      <c r="R249">
        <f>[6]装备属性计算表!R74</f>
        <v>0</v>
      </c>
      <c r="S249">
        <f>[6]装备属性计算表!S74</f>
        <v>9.0277777777777768</v>
      </c>
      <c r="T249">
        <f>[6]装备属性计算表!T74</f>
        <v>6.419753086419755</v>
      </c>
      <c r="U249">
        <f>[6]装备属性计算表!U74</f>
        <v>0</v>
      </c>
      <c r="V249">
        <f>[6]装备属性计算表!V74</f>
        <v>0</v>
      </c>
      <c r="W249">
        <f>[6]装备属性计算表!W74</f>
        <v>0</v>
      </c>
      <c r="X249">
        <f>[6]装备属性计算表!X74</f>
        <v>0</v>
      </c>
    </row>
    <row r="250" spans="1:24" x14ac:dyDescent="0.15">
      <c r="A250" t="str">
        <f>[6]装备属性计算表!A75</f>
        <v>3021</v>
      </c>
      <c r="B250">
        <f>[6]装备属性计算表!B75</f>
        <v>2</v>
      </c>
      <c r="C250" t="str">
        <f>[6]装备属性计算表!C75</f>
        <v>衣服</v>
      </c>
      <c r="D250">
        <f>[6]装备属性计算表!D75</f>
        <v>30</v>
      </c>
      <c r="E250">
        <f>[6]装备属性计算表!E75</f>
        <v>1834.4738795685382</v>
      </c>
      <c r="F250">
        <f>[6]装备属性计算表!F75</f>
        <v>0</v>
      </c>
      <c r="G250">
        <f>[6]装备属性计算表!G75</f>
        <v>40.264208859618719</v>
      </c>
      <c r="H250">
        <f>[6]装备属性计算表!H75</f>
        <v>0</v>
      </c>
      <c r="I250">
        <f>[6]装备属性计算表!I75</f>
        <v>0</v>
      </c>
      <c r="J250">
        <f>[6]装备属性计算表!J75</f>
        <v>0</v>
      </c>
      <c r="K250">
        <f>[6]装备属性计算表!K75</f>
        <v>0</v>
      </c>
      <c r="L250">
        <f>[6]装备属性计算表!L75</f>
        <v>0</v>
      </c>
      <c r="M250">
        <f>[6]装备属性计算表!M75</f>
        <v>0</v>
      </c>
      <c r="N250">
        <f>[6]装备属性计算表!N75</f>
        <v>0</v>
      </c>
      <c r="O250">
        <f>[6]装备属性计算表!O75</f>
        <v>226.47825673685657</v>
      </c>
      <c r="P250">
        <f>[6]装备属性计算表!P75</f>
        <v>0</v>
      </c>
      <c r="Q250">
        <f>[6]装备属性计算表!Q75</f>
        <v>7.4563349740034672</v>
      </c>
      <c r="R250">
        <f>[6]装备属性计算表!R75</f>
        <v>5.416666666666667</v>
      </c>
      <c r="S250">
        <f>[6]装备属性计算表!S75</f>
        <v>0</v>
      </c>
      <c r="T250">
        <f>[6]装备属性计算表!T75</f>
        <v>0</v>
      </c>
      <c r="U250">
        <f>[6]装备属性计算表!U75</f>
        <v>0</v>
      </c>
      <c r="V250">
        <f>[6]装备属性计算表!V75</f>
        <v>5.3497942386831285</v>
      </c>
      <c r="W250">
        <f>[6]装备属性计算表!W75</f>
        <v>0</v>
      </c>
      <c r="X250">
        <f>[6]装备属性计算表!X75</f>
        <v>0</v>
      </c>
    </row>
    <row r="251" spans="1:24" x14ac:dyDescent="0.15">
      <c r="A251" t="str">
        <f>[6]装备属性计算表!A76</f>
        <v>3022</v>
      </c>
      <c r="B251">
        <f>[6]装备属性计算表!B76</f>
        <v>2</v>
      </c>
      <c r="C251" t="str">
        <f>[6]装备属性计算表!C76</f>
        <v>裤子</v>
      </c>
      <c r="D251">
        <f>[6]装备属性计算表!D76</f>
        <v>30</v>
      </c>
      <c r="E251">
        <f>[6]装备属性计算表!E76</f>
        <v>0</v>
      </c>
      <c r="F251">
        <f>[6]装备属性计算表!F76</f>
        <v>0</v>
      </c>
      <c r="G251">
        <f>[6]装备属性计算表!G76</f>
        <v>26.842805906412483</v>
      </c>
      <c r="H251">
        <f>[6]装备属性计算表!H76</f>
        <v>40.625</v>
      </c>
      <c r="I251">
        <f>[6]装备属性计算表!I76</f>
        <v>0</v>
      </c>
      <c r="J251">
        <f>[6]装备属性计算表!J76</f>
        <v>0</v>
      </c>
      <c r="K251">
        <f>[6]装备属性计算表!K76</f>
        <v>0</v>
      </c>
      <c r="L251">
        <f>[6]装备属性计算表!L76</f>
        <v>0</v>
      </c>
      <c r="M251">
        <f>[6]装备属性计算表!M76</f>
        <v>0</v>
      </c>
      <c r="N251">
        <f>[6]装备属性计算表!N76</f>
        <v>0</v>
      </c>
      <c r="O251">
        <f>[6]装备属性计算表!O76</f>
        <v>113.23912836842828</v>
      </c>
      <c r="P251">
        <f>[6]装备属性计算表!P76</f>
        <v>0</v>
      </c>
      <c r="Q251">
        <f>[6]装备属性计算表!Q76</f>
        <v>2.4854449913344889</v>
      </c>
      <c r="R251">
        <f>[6]装备属性计算表!R76</f>
        <v>5.416666666666667</v>
      </c>
      <c r="S251">
        <f>[6]装备属性计算表!S76</f>
        <v>0</v>
      </c>
      <c r="T251">
        <f>[6]装备属性计算表!T76</f>
        <v>0</v>
      </c>
      <c r="U251">
        <f>[6]装备属性计算表!U76</f>
        <v>0</v>
      </c>
      <c r="V251">
        <f>[6]装备属性计算表!V76</f>
        <v>5.3497942386831285</v>
      </c>
      <c r="W251">
        <f>[6]装备属性计算表!W76</f>
        <v>0</v>
      </c>
      <c r="X251">
        <f>[6]装备属性计算表!X76</f>
        <v>0</v>
      </c>
    </row>
    <row r="252" spans="1:24" x14ac:dyDescent="0.15">
      <c r="A252" t="str">
        <f>[6]装备属性计算表!A77</f>
        <v>3025</v>
      </c>
      <c r="B252">
        <f>[6]装备属性计算表!B77</f>
        <v>2</v>
      </c>
      <c r="C252" t="str">
        <f>[6]装备属性计算表!C77</f>
        <v>鞋子</v>
      </c>
      <c r="D252">
        <f>[6]装备属性计算表!D77</f>
        <v>30</v>
      </c>
      <c r="E252">
        <f>[6]装备属性计算表!E77</f>
        <v>611.4912931895127</v>
      </c>
      <c r="F252">
        <f>[6]装备属性计算表!F77</f>
        <v>0</v>
      </c>
      <c r="G252">
        <f>[6]装备属性计算表!G77</f>
        <v>0</v>
      </c>
      <c r="H252">
        <f>[6]装备属性计算表!H77</f>
        <v>81.25</v>
      </c>
      <c r="I252">
        <f>[6]装备属性计算表!I77</f>
        <v>0</v>
      </c>
      <c r="J252">
        <f>[6]装备属性计算表!J77</f>
        <v>0</v>
      </c>
      <c r="K252">
        <f>[6]装备属性计算表!K77</f>
        <v>0</v>
      </c>
      <c r="L252">
        <f>[6]装备属性计算表!L77</f>
        <v>0</v>
      </c>
      <c r="M252">
        <f>[6]装备属性计算表!M77</f>
        <v>0</v>
      </c>
      <c r="N252">
        <f>[6]装备属性计算表!N77</f>
        <v>0</v>
      </c>
      <c r="O252">
        <f>[6]装备属性计算表!O77</f>
        <v>113.23912836842828</v>
      </c>
      <c r="P252">
        <f>[6]装备属性计算表!P77</f>
        <v>0</v>
      </c>
      <c r="Q252">
        <f>[6]装备属性计算表!Q77</f>
        <v>0</v>
      </c>
      <c r="R252">
        <f>[6]装备属性计算表!R77</f>
        <v>10.833333333333334</v>
      </c>
      <c r="S252">
        <f>[6]装备属性计算表!S77</f>
        <v>9.0277777777777768</v>
      </c>
      <c r="T252">
        <f>[6]装备属性计算表!T77</f>
        <v>3.2098765432098775</v>
      </c>
      <c r="U252">
        <f>[6]装备属性计算表!U77</f>
        <v>0</v>
      </c>
      <c r="V252">
        <f>[6]装备属性计算表!V77</f>
        <v>0</v>
      </c>
      <c r="W252">
        <f>[6]装备属性计算表!W77</f>
        <v>0</v>
      </c>
      <c r="X252">
        <f>[6]装备属性计算表!X77</f>
        <v>0</v>
      </c>
    </row>
    <row r="253" spans="1:24" x14ac:dyDescent="0.15">
      <c r="A253" t="str">
        <f>[6]装备属性计算表!A78</f>
        <v>3024</v>
      </c>
      <c r="B253">
        <f>[6]装备属性计算表!B78</f>
        <v>2</v>
      </c>
      <c r="C253" t="str">
        <f>[6]装备属性计算表!C78</f>
        <v>腰带</v>
      </c>
      <c r="D253">
        <f>[6]装备属性计算表!D78</f>
        <v>30</v>
      </c>
      <c r="E253">
        <f>[6]装备属性计算表!E78</f>
        <v>611.4912931895127</v>
      </c>
      <c r="F253">
        <f>[6]装备属性计算表!F78</f>
        <v>0</v>
      </c>
      <c r="G253">
        <f>[6]装备属性计算表!G78</f>
        <v>0</v>
      </c>
      <c r="H253">
        <f>[6]装备属性计算表!H78</f>
        <v>0</v>
      </c>
      <c r="I253">
        <f>[6]装备属性计算表!I78</f>
        <v>0</v>
      </c>
      <c r="J253">
        <f>[6]装备属性计算表!J78</f>
        <v>0</v>
      </c>
      <c r="K253">
        <f>[6]装备属性计算表!K78</f>
        <v>0</v>
      </c>
      <c r="L253">
        <f>[6]装备属性计算表!L78</f>
        <v>72.222222222222229</v>
      </c>
      <c r="M253">
        <f>[6]装备属性计算表!M78</f>
        <v>0</v>
      </c>
      <c r="N253">
        <f>[6]装备属性计算表!N78</f>
        <v>0</v>
      </c>
      <c r="O253">
        <f>[6]装备属性计算表!O78</f>
        <v>226.47825673685657</v>
      </c>
      <c r="P253">
        <f>[6]装备属性计算表!P78</f>
        <v>6.9020940320855644</v>
      </c>
      <c r="Q253">
        <f>[6]装备属性计算表!Q78</f>
        <v>2.4854449913344889</v>
      </c>
      <c r="R253">
        <f>[6]装备属性计算表!R78</f>
        <v>0</v>
      </c>
      <c r="S253">
        <f>[6]装备属性计算表!S78</f>
        <v>0</v>
      </c>
      <c r="T253">
        <f>[6]装备属性计算表!T78</f>
        <v>0</v>
      </c>
      <c r="U253">
        <f>[6]装备属性计算表!U78</f>
        <v>0</v>
      </c>
      <c r="V253">
        <f>[6]装备属性计算表!V78</f>
        <v>5.3497942386831285</v>
      </c>
      <c r="W253">
        <f>[6]装备属性计算表!W78</f>
        <v>0</v>
      </c>
      <c r="X253">
        <f>[6]装备属性计算表!X78</f>
        <v>0</v>
      </c>
    </row>
    <row r="254" spans="1:24" x14ac:dyDescent="0.15">
      <c r="A254" t="str">
        <f>[6]装备属性计算表!A79</f>
        <v>3023</v>
      </c>
      <c r="B254">
        <f>[6]装备属性计算表!B79</f>
        <v>2</v>
      </c>
      <c r="C254" t="str">
        <f>[6]装备属性计算表!C79</f>
        <v>项链</v>
      </c>
      <c r="D254">
        <f>[6]装备属性计算表!D79</f>
        <v>30</v>
      </c>
      <c r="E254">
        <f>[6]装备属性计算表!E79</f>
        <v>0</v>
      </c>
      <c r="F254">
        <f>[6]装备属性计算表!F79</f>
        <v>38.824278930481299</v>
      </c>
      <c r="G254">
        <f>[6]装备属性计算表!G79</f>
        <v>0</v>
      </c>
      <c r="H254">
        <f>[6]装备属性计算表!H79</f>
        <v>0</v>
      </c>
      <c r="I254">
        <f>[6]装备属性计算表!I79</f>
        <v>121.875</v>
      </c>
      <c r="J254">
        <f>[6]装备属性计算表!J79</f>
        <v>0</v>
      </c>
      <c r="K254">
        <f>[6]装备属性计算表!K79</f>
        <v>0</v>
      </c>
      <c r="L254">
        <f>[6]装备属性计算表!L79</f>
        <v>0</v>
      </c>
      <c r="M254">
        <f>[6]装备属性计算表!M79</f>
        <v>0</v>
      </c>
      <c r="N254">
        <f>[6]装备属性计算表!N79</f>
        <v>0</v>
      </c>
      <c r="O254">
        <f>[6]装备属性计算表!O79</f>
        <v>0</v>
      </c>
      <c r="P254">
        <f>[6]装备属性计算表!P79</f>
        <v>6.9020940320855644</v>
      </c>
      <c r="Q254">
        <f>[6]装备属性计算表!Q79</f>
        <v>0</v>
      </c>
      <c r="R254">
        <f>[6]装备属性计算表!R79</f>
        <v>5.416666666666667</v>
      </c>
      <c r="S254">
        <f>[6]装备属性计算表!S79</f>
        <v>9.0277777777777768</v>
      </c>
      <c r="T254">
        <f>[6]装备属性计算表!T79</f>
        <v>6.419753086419755</v>
      </c>
      <c r="U254">
        <f>[6]装备属性计算表!U79</f>
        <v>0</v>
      </c>
      <c r="V254">
        <f>[6]装备属性计算表!V79</f>
        <v>0</v>
      </c>
      <c r="W254">
        <f>[6]装备属性计算表!W79</f>
        <v>0</v>
      </c>
      <c r="X254">
        <f>[6]装备属性计算表!X79</f>
        <v>0</v>
      </c>
    </row>
    <row r="255" spans="1:24" x14ac:dyDescent="0.15">
      <c r="A255" t="str">
        <f>[6]装备属性计算表!A80</f>
        <v>3030</v>
      </c>
      <c r="B255">
        <f>[6]装备属性计算表!B80</f>
        <v>3</v>
      </c>
      <c r="C255" t="str">
        <f>[6]装备属性计算表!C80</f>
        <v>武器</v>
      </c>
      <c r="D255">
        <f>[6]装备属性计算表!D80</f>
        <v>30</v>
      </c>
      <c r="E255">
        <f>[6]装备属性计算表!E80</f>
        <v>0</v>
      </c>
      <c r="F255">
        <f>[6]装备属性计算表!F80</f>
        <v>135.38722909090913</v>
      </c>
      <c r="G255">
        <f>[6]装备属性计算表!G80</f>
        <v>0</v>
      </c>
      <c r="H255">
        <f>[6]装备属性计算表!H80</f>
        <v>0</v>
      </c>
      <c r="I255">
        <f>[6]装备属性计算表!I80</f>
        <v>0</v>
      </c>
      <c r="J255">
        <f>[6]装备属性计算表!J80</f>
        <v>83.950617283950621</v>
      </c>
      <c r="K255">
        <f>[6]装备属性计算表!K80</f>
        <v>0</v>
      </c>
      <c r="L255">
        <f>[6]装备属性计算表!L80</f>
        <v>0</v>
      </c>
      <c r="M255">
        <f>[6]装备属性计算表!M80</f>
        <v>0</v>
      </c>
      <c r="N255">
        <f>[6]装备属性计算表!N80</f>
        <v>0</v>
      </c>
      <c r="O255">
        <f>[6]装备属性计算表!O80</f>
        <v>0</v>
      </c>
      <c r="P255">
        <f>[6]装备属性计算表!P80</f>
        <v>40.616168727272743</v>
      </c>
      <c r="Q255">
        <f>[6]装备属性计算表!Q80</f>
        <v>4.8752959445407278</v>
      </c>
      <c r="R255">
        <f>[6]装备属性计算表!R80</f>
        <v>0</v>
      </c>
      <c r="S255">
        <f>[6]装备属性计算表!S80</f>
        <v>17.708333333333336</v>
      </c>
      <c r="T255">
        <f>[6]装备属性计算表!T80</f>
        <v>12.592592592592595</v>
      </c>
      <c r="U255">
        <f>[6]装备属性计算表!U80</f>
        <v>0</v>
      </c>
      <c r="V255">
        <f>[6]装备属性计算表!V80</f>
        <v>0</v>
      </c>
      <c r="W255">
        <f>[6]装备属性计算表!W80</f>
        <v>0</v>
      </c>
      <c r="X255">
        <f>[6]装备属性计算表!X80</f>
        <v>0</v>
      </c>
    </row>
    <row r="256" spans="1:24" x14ac:dyDescent="0.15">
      <c r="A256" t="str">
        <f>[6]装备属性计算表!A81</f>
        <v>3031</v>
      </c>
      <c r="B256">
        <f>[6]装备属性计算表!B81</f>
        <v>3</v>
      </c>
      <c r="C256" t="str">
        <f>[6]装备属性计算表!C81</f>
        <v>衣服</v>
      </c>
      <c r="D256">
        <f>[6]装备属性计算表!D81</f>
        <v>30</v>
      </c>
      <c r="E256">
        <f>[6]装备属性计算表!E81</f>
        <v>2132.3798941993259</v>
      </c>
      <c r="F256">
        <f>[6]装备属性计算表!F81</f>
        <v>0</v>
      </c>
      <c r="G256">
        <f>[6]装备属性计算表!G81</f>
        <v>46.80284106759099</v>
      </c>
      <c r="H256">
        <f>[6]装备属性计算表!H81</f>
        <v>0</v>
      </c>
      <c r="I256">
        <f>[6]装备属性计算表!I81</f>
        <v>0</v>
      </c>
      <c r="J256">
        <f>[6]装备属性计算表!J81</f>
        <v>0</v>
      </c>
      <c r="K256">
        <f>[6]装备属性计算表!K81</f>
        <v>0</v>
      </c>
      <c r="L256">
        <f>[6]装备属性计算表!L81</f>
        <v>0</v>
      </c>
      <c r="M256">
        <f>[6]装备属性计算表!M81</f>
        <v>0</v>
      </c>
      <c r="N256">
        <f>[6]装备属性计算表!N81</f>
        <v>0</v>
      </c>
      <c r="O256">
        <f>[6]装备属性计算表!O81</f>
        <v>444.24581129152637</v>
      </c>
      <c r="P256">
        <f>[6]装备属性计算表!P81</f>
        <v>0</v>
      </c>
      <c r="Q256">
        <f>[6]装备属性计算表!Q81</f>
        <v>14.625887833622185</v>
      </c>
      <c r="R256">
        <f>[6]装备属性计算表!R81</f>
        <v>10.625000000000004</v>
      </c>
      <c r="S256">
        <f>[6]装备属性计算表!S81</f>
        <v>0</v>
      </c>
      <c r="T256">
        <f>[6]装备属性计算表!T81</f>
        <v>0</v>
      </c>
      <c r="U256">
        <f>[6]装备属性计算表!U81</f>
        <v>0</v>
      </c>
      <c r="V256">
        <f>[6]装备属性计算表!V81</f>
        <v>10.493827160493826</v>
      </c>
      <c r="W256">
        <f>[6]装备属性计算表!W81</f>
        <v>0</v>
      </c>
      <c r="X256">
        <f>[6]装备属性计算表!X81</f>
        <v>0</v>
      </c>
    </row>
    <row r="257" spans="1:24" x14ac:dyDescent="0.15">
      <c r="A257" t="str">
        <f>[6]装备属性计算表!A82</f>
        <v>3032</v>
      </c>
      <c r="B257">
        <f>[6]装备属性计算表!B82</f>
        <v>3</v>
      </c>
      <c r="C257" t="str">
        <f>[6]装备属性计算表!C82</f>
        <v>裤子</v>
      </c>
      <c r="D257">
        <f>[6]装备属性计算表!D82</f>
        <v>30</v>
      </c>
      <c r="E257">
        <f>[6]装备属性计算表!E82</f>
        <v>0</v>
      </c>
      <c r="F257">
        <f>[6]装备属性计算表!F82</f>
        <v>0</v>
      </c>
      <c r="G257">
        <f>[6]装备属性计算表!G82</f>
        <v>31.201894045060659</v>
      </c>
      <c r="H257">
        <f>[6]装备属性计算表!H82</f>
        <v>47.222222222222229</v>
      </c>
      <c r="I257">
        <f>[6]装备属性计算表!I82</f>
        <v>0</v>
      </c>
      <c r="J257">
        <f>[6]装备属性计算表!J82</f>
        <v>0</v>
      </c>
      <c r="K257">
        <f>[6]装备属性计算表!K82</f>
        <v>0</v>
      </c>
      <c r="L257">
        <f>[6]装备属性计算表!L82</f>
        <v>0</v>
      </c>
      <c r="M257">
        <f>[6]装备属性计算表!M82</f>
        <v>0</v>
      </c>
      <c r="N257">
        <f>[6]装备属性计算表!N82</f>
        <v>0</v>
      </c>
      <c r="O257">
        <f>[6]装备属性计算表!O82</f>
        <v>222.12290564576318</v>
      </c>
      <c r="P257">
        <f>[6]装备属性计算表!P82</f>
        <v>0</v>
      </c>
      <c r="Q257">
        <f>[6]装备属性计算表!Q82</f>
        <v>4.8752959445407278</v>
      </c>
      <c r="R257">
        <f>[6]装备属性计算表!R82</f>
        <v>10.625000000000004</v>
      </c>
      <c r="S257">
        <f>[6]装备属性计算表!S82</f>
        <v>0</v>
      </c>
      <c r="T257">
        <f>[6]装备属性计算表!T82</f>
        <v>0</v>
      </c>
      <c r="U257">
        <f>[6]装备属性计算表!U82</f>
        <v>0</v>
      </c>
      <c r="V257">
        <f>[6]装备属性计算表!V82</f>
        <v>10.493827160493826</v>
      </c>
      <c r="W257">
        <f>[6]装备属性计算表!W82</f>
        <v>0</v>
      </c>
      <c r="X257">
        <f>[6]装备属性计算表!X82</f>
        <v>0</v>
      </c>
    </row>
    <row r="258" spans="1:24" x14ac:dyDescent="0.15">
      <c r="A258" t="str">
        <f>[6]装备属性计算表!A83</f>
        <v>3035</v>
      </c>
      <c r="B258">
        <f>[6]装备属性计算表!B83</f>
        <v>3</v>
      </c>
      <c r="C258" t="str">
        <f>[6]装备属性计算表!C83</f>
        <v>鞋子</v>
      </c>
      <c r="D258">
        <f>[6]装备属性计算表!D83</f>
        <v>30</v>
      </c>
      <c r="E258">
        <f>[6]装备属性计算表!E83</f>
        <v>710.79329806644216</v>
      </c>
      <c r="F258">
        <f>[6]装备属性计算表!F83</f>
        <v>0</v>
      </c>
      <c r="G258">
        <f>[6]装备属性计算表!G83</f>
        <v>0</v>
      </c>
      <c r="H258">
        <f>[6]装备属性计算表!H83</f>
        <v>94.444444444444457</v>
      </c>
      <c r="I258">
        <f>[6]装备属性计算表!I83</f>
        <v>0</v>
      </c>
      <c r="J258">
        <f>[6]装备属性计算表!J83</f>
        <v>0</v>
      </c>
      <c r="K258">
        <f>[6]装备属性计算表!K83</f>
        <v>0</v>
      </c>
      <c r="L258">
        <f>[6]装备属性计算表!L83</f>
        <v>0</v>
      </c>
      <c r="M258">
        <f>[6]装备属性计算表!M83</f>
        <v>0</v>
      </c>
      <c r="N258">
        <f>[6]装备属性计算表!N83</f>
        <v>0</v>
      </c>
      <c r="O258">
        <f>[6]装备属性计算表!O83</f>
        <v>222.12290564576318</v>
      </c>
      <c r="P258">
        <f>[6]装备属性计算表!P83</f>
        <v>0</v>
      </c>
      <c r="Q258">
        <f>[6]装备属性计算表!Q83</f>
        <v>0</v>
      </c>
      <c r="R258">
        <f>[6]装备属性计算表!R83</f>
        <v>21.250000000000007</v>
      </c>
      <c r="S258">
        <f>[6]装备属性计算表!S83</f>
        <v>17.708333333333336</v>
      </c>
      <c r="T258">
        <f>[6]装备属性计算表!T83</f>
        <v>6.2962962962962976</v>
      </c>
      <c r="U258">
        <f>[6]装备属性计算表!U83</f>
        <v>0</v>
      </c>
      <c r="V258">
        <f>[6]装备属性计算表!V83</f>
        <v>0</v>
      </c>
      <c r="W258">
        <f>[6]装备属性计算表!W83</f>
        <v>0</v>
      </c>
      <c r="X258">
        <f>[6]装备属性计算表!X83</f>
        <v>0</v>
      </c>
    </row>
    <row r="259" spans="1:24" x14ac:dyDescent="0.15">
      <c r="A259" t="str">
        <f>[6]装备属性计算表!A84</f>
        <v>3034</v>
      </c>
      <c r="B259">
        <f>[6]装备属性计算表!B84</f>
        <v>3</v>
      </c>
      <c r="C259" t="str">
        <f>[6]装备属性计算表!C84</f>
        <v>腰带</v>
      </c>
      <c r="D259">
        <f>[6]装备属性计算表!D84</f>
        <v>30</v>
      </c>
      <c r="E259">
        <f>[6]装备属性计算表!E84</f>
        <v>710.79329806644216</v>
      </c>
      <c r="F259">
        <f>[6]装备属性计算表!F84</f>
        <v>0</v>
      </c>
      <c r="G259">
        <f>[6]装备属性计算表!G84</f>
        <v>0</v>
      </c>
      <c r="H259">
        <f>[6]装备属性计算表!H84</f>
        <v>0</v>
      </c>
      <c r="I259">
        <f>[6]装备属性计算表!I84</f>
        <v>0</v>
      </c>
      <c r="J259">
        <f>[6]装备属性计算表!J84</f>
        <v>0</v>
      </c>
      <c r="K259">
        <f>[6]装备属性计算表!K84</f>
        <v>0</v>
      </c>
      <c r="L259">
        <f>[6]装备属性计算表!L84</f>
        <v>83.950617283950621</v>
      </c>
      <c r="M259">
        <f>[6]装备属性计算表!M84</f>
        <v>0</v>
      </c>
      <c r="N259">
        <f>[6]装备属性计算表!N84</f>
        <v>0</v>
      </c>
      <c r="O259">
        <f>[6]装备属性计算表!O84</f>
        <v>444.24581129152637</v>
      </c>
      <c r="P259">
        <f>[6]装备属性计算表!P84</f>
        <v>13.538722909090918</v>
      </c>
      <c r="Q259">
        <f>[6]装备属性计算表!Q84</f>
        <v>4.8752959445407278</v>
      </c>
      <c r="R259">
        <f>[6]装备属性计算表!R84</f>
        <v>0</v>
      </c>
      <c r="S259">
        <f>[6]装备属性计算表!S84</f>
        <v>0</v>
      </c>
      <c r="T259">
        <f>[6]装备属性计算表!T84</f>
        <v>0</v>
      </c>
      <c r="U259">
        <f>[6]装备属性计算表!U84</f>
        <v>0</v>
      </c>
      <c r="V259">
        <f>[6]装备属性计算表!V84</f>
        <v>10.493827160493826</v>
      </c>
      <c r="W259">
        <f>[6]装备属性计算表!W84</f>
        <v>0</v>
      </c>
      <c r="X259">
        <f>[6]装备属性计算表!X84</f>
        <v>0</v>
      </c>
    </row>
    <row r="260" spans="1:24" x14ac:dyDescent="0.15">
      <c r="A260" t="str">
        <f>[6]装备属性计算表!A85</f>
        <v>3033</v>
      </c>
      <c r="B260">
        <f>[6]装备属性计算表!B85</f>
        <v>3</v>
      </c>
      <c r="C260" t="str">
        <f>[6]装备属性计算表!C85</f>
        <v>项链</v>
      </c>
      <c r="D260">
        <f>[6]装备属性计算表!D85</f>
        <v>30</v>
      </c>
      <c r="E260">
        <f>[6]装备属性计算表!E85</f>
        <v>0</v>
      </c>
      <c r="F260">
        <f>[6]装备属性计算表!F85</f>
        <v>45.129076363636386</v>
      </c>
      <c r="G260">
        <f>[6]装备属性计算表!G85</f>
        <v>0</v>
      </c>
      <c r="H260">
        <f>[6]装备属性计算表!H85</f>
        <v>0</v>
      </c>
      <c r="I260">
        <f>[6]装备属性计算表!I85</f>
        <v>141.66666666666669</v>
      </c>
      <c r="J260">
        <f>[6]装备属性计算表!J85</f>
        <v>0</v>
      </c>
      <c r="K260">
        <f>[6]装备属性计算表!K85</f>
        <v>0</v>
      </c>
      <c r="L260">
        <f>[6]装备属性计算表!L85</f>
        <v>0</v>
      </c>
      <c r="M260">
        <f>[6]装备属性计算表!M85</f>
        <v>0</v>
      </c>
      <c r="N260">
        <f>[6]装备属性计算表!N85</f>
        <v>0</v>
      </c>
      <c r="O260">
        <f>[6]装备属性计算表!O85</f>
        <v>0</v>
      </c>
      <c r="P260">
        <f>[6]装备属性计算表!P85</f>
        <v>13.538722909090918</v>
      </c>
      <c r="Q260">
        <f>[6]装备属性计算表!Q85</f>
        <v>0</v>
      </c>
      <c r="R260">
        <f>[6]装备属性计算表!R85</f>
        <v>10.625000000000004</v>
      </c>
      <c r="S260">
        <f>[6]装备属性计算表!S85</f>
        <v>17.708333333333336</v>
      </c>
      <c r="T260">
        <f>[6]装备属性计算表!T85</f>
        <v>12.592592592592595</v>
      </c>
      <c r="U260">
        <f>[6]装备属性计算表!U85</f>
        <v>0</v>
      </c>
      <c r="V260">
        <f>[6]装备属性计算表!V85</f>
        <v>0</v>
      </c>
      <c r="W260">
        <f>[6]装备属性计算表!W85</f>
        <v>0</v>
      </c>
      <c r="X260">
        <f>[6]装备属性计算表!X85</f>
        <v>0</v>
      </c>
    </row>
    <row r="261" spans="1:24" x14ac:dyDescent="0.15">
      <c r="A261" t="str">
        <f>[6]装备属性计算表!A86</f>
        <v>3040</v>
      </c>
      <c r="B261">
        <f>[6]装备属性计算表!B86</f>
        <v>4</v>
      </c>
      <c r="C261" t="str">
        <f>[6]装备属性计算表!C86</f>
        <v>武器</v>
      </c>
      <c r="D261">
        <f>[6]装备属性计算表!D86</f>
        <v>30</v>
      </c>
      <c r="E261">
        <f>[6]装备属性计算表!E86</f>
        <v>0</v>
      </c>
      <c r="F261">
        <f>[6]装备属性计算表!F86</f>
        <v>139.36920641711231</v>
      </c>
      <c r="G261">
        <f>[6]装备属性计算表!G86</f>
        <v>0</v>
      </c>
      <c r="H261">
        <f>[6]装备属性计算表!H86</f>
        <v>0</v>
      </c>
      <c r="I261">
        <f>[6]装备属性计算表!I86</f>
        <v>0</v>
      </c>
      <c r="J261">
        <f>[6]装备属性计算表!J86</f>
        <v>86.41975308641976</v>
      </c>
      <c r="K261">
        <f>[6]装备属性计算表!K86</f>
        <v>0</v>
      </c>
      <c r="L261">
        <f>[6]装备属性计算表!L86</f>
        <v>0</v>
      </c>
      <c r="M261">
        <f>[6]装备属性计算表!M86</f>
        <v>0</v>
      </c>
      <c r="N261">
        <f>[6]装备属性计算表!N86</f>
        <v>0</v>
      </c>
      <c r="O261">
        <f>[6]装备属性计算表!O86</f>
        <v>0</v>
      </c>
      <c r="P261">
        <f>[6]装备属性计算表!P86</f>
        <v>63.711637219251351</v>
      </c>
      <c r="Q261">
        <f>[6]装备属性计算表!Q86</f>
        <v>7.6475230502599665</v>
      </c>
      <c r="R261">
        <f>[6]装备属性计算表!R86</f>
        <v>0</v>
      </c>
      <c r="S261">
        <f>[6]装备属性计算表!S86</f>
        <v>27.777777777777779</v>
      </c>
      <c r="T261">
        <f>[6]装备属性计算表!T86</f>
        <v>19.753086419753089</v>
      </c>
      <c r="U261">
        <f>[6]装备属性计算表!U86</f>
        <v>0</v>
      </c>
      <c r="V261">
        <f>[6]装备属性计算表!V86</f>
        <v>0</v>
      </c>
      <c r="W261">
        <f>[6]装备属性计算表!W86</f>
        <v>0</v>
      </c>
      <c r="X261">
        <f>[6]装备属性计算表!X86</f>
        <v>0</v>
      </c>
    </row>
    <row r="262" spans="1:24" x14ac:dyDescent="0.15">
      <c r="A262" t="str">
        <f>[6]装备属性计算表!A87</f>
        <v>3041</v>
      </c>
      <c r="B262">
        <f>[6]装备属性计算表!B87</f>
        <v>4</v>
      </c>
      <c r="C262" t="str">
        <f>[6]装备属性计算表!C87</f>
        <v>衣服</v>
      </c>
      <c r="D262">
        <f>[6]装备属性计算表!D87</f>
        <v>30</v>
      </c>
      <c r="E262">
        <f>[6]装备属性计算表!E87</f>
        <v>2195.0969499110706</v>
      </c>
      <c r="F262">
        <f>[6]装备属性计算表!F87</f>
        <v>0</v>
      </c>
      <c r="G262">
        <f>[6]装备属性计算表!G87</f>
        <v>48.179395216637786</v>
      </c>
      <c r="H262">
        <f>[6]装备属性计算表!H87</f>
        <v>0</v>
      </c>
      <c r="I262">
        <f>[6]装备属性计算表!I87</f>
        <v>0</v>
      </c>
      <c r="J262">
        <f>[6]装备属性计算表!J87</f>
        <v>0</v>
      </c>
      <c r="K262">
        <f>[6]装备属性计算表!K87</f>
        <v>0</v>
      </c>
      <c r="L262">
        <f>[6]装备属性计算表!L87</f>
        <v>0</v>
      </c>
      <c r="M262">
        <f>[6]装备属性计算表!M87</f>
        <v>0</v>
      </c>
      <c r="N262">
        <f>[6]装备属性计算表!N87</f>
        <v>0</v>
      </c>
      <c r="O262">
        <f>[6]装备属性计算表!O87</f>
        <v>696.85617457494311</v>
      </c>
      <c r="P262">
        <f>[6]装备属性计算表!P87</f>
        <v>0</v>
      </c>
      <c r="Q262">
        <f>[6]装备属性计算表!Q87</f>
        <v>22.942569150779903</v>
      </c>
      <c r="R262">
        <f>[6]装备属性计算表!R87</f>
        <v>16.666666666666668</v>
      </c>
      <c r="S262">
        <f>[6]装备属性计算表!S87</f>
        <v>0</v>
      </c>
      <c r="T262">
        <f>[6]装备属性计算表!T87</f>
        <v>0</v>
      </c>
      <c r="U262">
        <f>[6]装备属性计算表!U87</f>
        <v>0</v>
      </c>
      <c r="V262">
        <f>[6]装备属性计算表!V87</f>
        <v>16.460905349794242</v>
      </c>
      <c r="W262">
        <f>[6]装备属性计算表!W87</f>
        <v>0</v>
      </c>
      <c r="X262">
        <f>[6]装备属性计算表!X87</f>
        <v>0</v>
      </c>
    </row>
    <row r="263" spans="1:24" x14ac:dyDescent="0.15">
      <c r="A263" t="str">
        <f>[6]装备属性计算表!A88</f>
        <v>3042</v>
      </c>
      <c r="B263">
        <f>[6]装备属性计算表!B88</f>
        <v>4</v>
      </c>
      <c r="C263" t="str">
        <f>[6]装备属性计算表!C88</f>
        <v>裤子</v>
      </c>
      <c r="D263">
        <f>[6]装备属性计算表!D88</f>
        <v>30</v>
      </c>
      <c r="E263">
        <f>[6]装备属性计算表!E88</f>
        <v>0</v>
      </c>
      <c r="F263">
        <f>[6]装备属性计算表!F88</f>
        <v>0</v>
      </c>
      <c r="G263">
        <f>[6]装备属性计算表!G88</f>
        <v>32.11959681109186</v>
      </c>
      <c r="H263">
        <f>[6]装备属性计算表!H88</f>
        <v>48.611111111111107</v>
      </c>
      <c r="I263">
        <f>[6]装备属性计算表!I88</f>
        <v>0</v>
      </c>
      <c r="J263">
        <f>[6]装备属性计算表!J88</f>
        <v>0</v>
      </c>
      <c r="K263">
        <f>[6]装备属性计算表!K88</f>
        <v>0</v>
      </c>
      <c r="L263">
        <f>[6]装备属性计算表!L88</f>
        <v>0</v>
      </c>
      <c r="M263">
        <f>[6]装备属性计算表!M88</f>
        <v>0</v>
      </c>
      <c r="N263">
        <f>[6]装备属性计算表!N88</f>
        <v>0</v>
      </c>
      <c r="O263">
        <f>[6]装备属性计算表!O88</f>
        <v>348.42808728747156</v>
      </c>
      <c r="P263">
        <f>[6]装备属性计算表!P88</f>
        <v>0</v>
      </c>
      <c r="Q263">
        <f>[6]装备属性计算表!Q88</f>
        <v>7.6475230502599665</v>
      </c>
      <c r="R263">
        <f>[6]装备属性计算表!R88</f>
        <v>16.666666666666668</v>
      </c>
      <c r="S263">
        <f>[6]装备属性计算表!S88</f>
        <v>0</v>
      </c>
      <c r="T263">
        <f>[6]装备属性计算表!T88</f>
        <v>0</v>
      </c>
      <c r="U263">
        <f>[6]装备属性计算表!U88</f>
        <v>0</v>
      </c>
      <c r="V263">
        <f>[6]装备属性计算表!V88</f>
        <v>16.460905349794242</v>
      </c>
      <c r="W263">
        <f>[6]装备属性计算表!W88</f>
        <v>0</v>
      </c>
      <c r="X263">
        <f>[6]装备属性计算表!X88</f>
        <v>0</v>
      </c>
    </row>
    <row r="264" spans="1:24" x14ac:dyDescent="0.15">
      <c r="A264" t="str">
        <f>[6]装备属性计算表!A89</f>
        <v>3045</v>
      </c>
      <c r="B264">
        <f>[6]装备属性计算表!B89</f>
        <v>4</v>
      </c>
      <c r="C264" t="str">
        <f>[6]装备属性计算表!C89</f>
        <v>鞋子</v>
      </c>
      <c r="D264">
        <f>[6]装备属性计算表!D89</f>
        <v>30</v>
      </c>
      <c r="E264">
        <f>[6]装备属性计算表!E89</f>
        <v>731.69898330369028</v>
      </c>
      <c r="F264">
        <f>[6]装备属性计算表!F89</f>
        <v>0</v>
      </c>
      <c r="G264">
        <f>[6]装备属性计算表!G89</f>
        <v>0</v>
      </c>
      <c r="H264">
        <f>[6]装备属性计算表!H89</f>
        <v>97.222222222222214</v>
      </c>
      <c r="I264">
        <f>[6]装备属性计算表!I89</f>
        <v>0</v>
      </c>
      <c r="J264">
        <f>[6]装备属性计算表!J89</f>
        <v>0</v>
      </c>
      <c r="K264">
        <f>[6]装备属性计算表!K89</f>
        <v>0</v>
      </c>
      <c r="L264">
        <f>[6]装备属性计算表!L89</f>
        <v>0</v>
      </c>
      <c r="M264">
        <f>[6]装备属性计算表!M89</f>
        <v>0</v>
      </c>
      <c r="N264">
        <f>[6]装备属性计算表!N89</f>
        <v>0</v>
      </c>
      <c r="O264">
        <f>[6]装备属性计算表!O89</f>
        <v>348.42808728747156</v>
      </c>
      <c r="P264">
        <f>[6]装备属性计算表!P89</f>
        <v>0</v>
      </c>
      <c r="Q264">
        <f>[6]装备属性计算表!Q89</f>
        <v>0</v>
      </c>
      <c r="R264">
        <f>[6]装备属性计算表!R89</f>
        <v>33.333333333333336</v>
      </c>
      <c r="S264">
        <f>[6]装备属性计算表!S89</f>
        <v>27.777777777777779</v>
      </c>
      <c r="T264">
        <f>[6]装备属性计算表!T89</f>
        <v>9.8765432098765444</v>
      </c>
      <c r="U264">
        <f>[6]装备属性计算表!U89</f>
        <v>0</v>
      </c>
      <c r="V264">
        <f>[6]装备属性计算表!V89</f>
        <v>0</v>
      </c>
      <c r="W264">
        <f>[6]装备属性计算表!W89</f>
        <v>0</v>
      </c>
      <c r="X264">
        <f>[6]装备属性计算表!X89</f>
        <v>0</v>
      </c>
    </row>
    <row r="265" spans="1:24" x14ac:dyDescent="0.15">
      <c r="A265" t="str">
        <f>[6]装备属性计算表!A90</f>
        <v>3044</v>
      </c>
      <c r="B265">
        <f>[6]装备属性计算表!B90</f>
        <v>4</v>
      </c>
      <c r="C265" t="str">
        <f>[6]装备属性计算表!C90</f>
        <v>腰带</v>
      </c>
      <c r="D265">
        <f>[6]装备属性计算表!D90</f>
        <v>30</v>
      </c>
      <c r="E265">
        <f>[6]装备属性计算表!E90</f>
        <v>731.69898330369028</v>
      </c>
      <c r="F265">
        <f>[6]装备属性计算表!F90</f>
        <v>0</v>
      </c>
      <c r="G265">
        <f>[6]装备属性计算表!G90</f>
        <v>0</v>
      </c>
      <c r="H265">
        <f>[6]装备属性计算表!H90</f>
        <v>0</v>
      </c>
      <c r="I265">
        <f>[6]装备属性计算表!I90</f>
        <v>0</v>
      </c>
      <c r="J265">
        <f>[6]装备属性计算表!J90</f>
        <v>0</v>
      </c>
      <c r="K265">
        <f>[6]装备属性计算表!K90</f>
        <v>0</v>
      </c>
      <c r="L265">
        <f>[6]装备属性计算表!L90</f>
        <v>86.41975308641976</v>
      </c>
      <c r="M265">
        <f>[6]装备属性计算表!M90</f>
        <v>0</v>
      </c>
      <c r="N265">
        <f>[6]装备属性计算表!N90</f>
        <v>0</v>
      </c>
      <c r="O265">
        <f>[6]装备属性计算表!O90</f>
        <v>696.85617457494311</v>
      </c>
      <c r="P265">
        <f>[6]装备属性计算表!P90</f>
        <v>21.237212406417118</v>
      </c>
      <c r="Q265">
        <f>[6]装备属性计算表!Q90</f>
        <v>7.6475230502599665</v>
      </c>
      <c r="R265">
        <f>[6]装备属性计算表!R90</f>
        <v>0</v>
      </c>
      <c r="S265">
        <f>[6]装备属性计算表!S90</f>
        <v>0</v>
      </c>
      <c r="T265">
        <f>[6]装备属性计算表!T90</f>
        <v>0</v>
      </c>
      <c r="U265">
        <f>[6]装备属性计算表!U90</f>
        <v>0</v>
      </c>
      <c r="V265">
        <f>[6]装备属性计算表!V90</f>
        <v>16.460905349794242</v>
      </c>
      <c r="W265">
        <f>[6]装备属性计算表!W90</f>
        <v>0</v>
      </c>
      <c r="X265">
        <f>[6]装备属性计算表!X90</f>
        <v>0</v>
      </c>
    </row>
    <row r="266" spans="1:24" x14ac:dyDescent="0.15">
      <c r="A266" t="str">
        <f>[6]装备属性计算表!A91</f>
        <v>3043</v>
      </c>
      <c r="B266">
        <f>[6]装备属性计算表!B91</f>
        <v>4</v>
      </c>
      <c r="C266" t="str">
        <f>[6]装备属性计算表!C91</f>
        <v>项链</v>
      </c>
      <c r="D266">
        <f>[6]装备属性计算表!D91</f>
        <v>30</v>
      </c>
      <c r="E266">
        <f>[6]装备属性计算表!E91</f>
        <v>0</v>
      </c>
      <c r="F266">
        <f>[6]装备属性计算表!F91</f>
        <v>46.456402139037436</v>
      </c>
      <c r="G266">
        <f>[6]装备属性计算表!G91</f>
        <v>0</v>
      </c>
      <c r="H266">
        <f>[6]装备属性计算表!H91</f>
        <v>0</v>
      </c>
      <c r="I266">
        <f>[6]装备属性计算表!I91</f>
        <v>145.83333333333334</v>
      </c>
      <c r="J266">
        <f>[6]装备属性计算表!J91</f>
        <v>0</v>
      </c>
      <c r="K266">
        <f>[6]装备属性计算表!K91</f>
        <v>0</v>
      </c>
      <c r="L266">
        <f>[6]装备属性计算表!L91</f>
        <v>0</v>
      </c>
      <c r="M266">
        <f>[6]装备属性计算表!M91</f>
        <v>0</v>
      </c>
      <c r="N266">
        <f>[6]装备属性计算表!N91</f>
        <v>0</v>
      </c>
      <c r="O266">
        <f>[6]装备属性计算表!O91</f>
        <v>0</v>
      </c>
      <c r="P266">
        <f>[6]装备属性计算表!P91</f>
        <v>21.237212406417118</v>
      </c>
      <c r="Q266">
        <f>[6]装备属性计算表!Q91</f>
        <v>0</v>
      </c>
      <c r="R266">
        <f>[6]装备属性计算表!R91</f>
        <v>16.666666666666668</v>
      </c>
      <c r="S266">
        <f>[6]装备属性计算表!S91</f>
        <v>27.777777777777779</v>
      </c>
      <c r="T266">
        <f>[6]装备属性计算表!T91</f>
        <v>19.753086419753089</v>
      </c>
      <c r="U266">
        <f>[6]装备属性计算表!U91</f>
        <v>0</v>
      </c>
      <c r="V266">
        <f>[6]装备属性计算表!V91</f>
        <v>0</v>
      </c>
      <c r="W266">
        <f>[6]装备属性计算表!W91</f>
        <v>0</v>
      </c>
      <c r="X266">
        <f>[6]装备属性计算表!X91</f>
        <v>0</v>
      </c>
    </row>
    <row r="267" spans="1:24" x14ac:dyDescent="0.15">
      <c r="A267" t="str">
        <f>[6]装备属性计算表!A92</f>
        <v>4510</v>
      </c>
      <c r="B267">
        <f>[6]装备属性计算表!B92</f>
        <v>1</v>
      </c>
      <c r="C267" t="str">
        <f>[6]装备属性计算表!C92</f>
        <v>武器</v>
      </c>
      <c r="D267">
        <f>[6]装备属性计算表!D92</f>
        <v>45</v>
      </c>
      <c r="E267">
        <f>[6]装备属性计算表!E92</f>
        <v>0</v>
      </c>
      <c r="F267">
        <f>[6]装备属性计算表!F92</f>
        <v>179.18897967914444</v>
      </c>
      <c r="G267">
        <f>[6]装备属性计算表!G92</f>
        <v>0</v>
      </c>
      <c r="H267">
        <f>[6]装备属性计算表!H92</f>
        <v>0</v>
      </c>
      <c r="I267">
        <f>[6]装备属性计算表!I92</f>
        <v>0</v>
      </c>
      <c r="J267">
        <f>[6]装备属性计算表!J92</f>
        <v>111.1111111111111</v>
      </c>
      <c r="K267">
        <f>[6]装备属性计算表!K92</f>
        <v>0</v>
      </c>
      <c r="L267">
        <f>[6]装备属性计算表!L92</f>
        <v>0</v>
      </c>
      <c r="M267">
        <f>[6]装备属性计算表!M92</f>
        <v>0</v>
      </c>
      <c r="N267">
        <f>[6]装备属性计算表!N92</f>
        <v>0</v>
      </c>
      <c r="O267">
        <f>[6]装备属性计算表!O92</f>
        <v>0</v>
      </c>
      <c r="P267">
        <f>[6]装备属性计算表!P92</f>
        <v>14.335118374331556</v>
      </c>
      <c r="Q267">
        <f>[6]装备属性计算表!Q92</f>
        <v>1.7206926863084924</v>
      </c>
      <c r="R267">
        <f>[6]装备属性计算表!R92</f>
        <v>0</v>
      </c>
      <c r="S267">
        <f>[6]装备属性计算表!S92</f>
        <v>6.25</v>
      </c>
      <c r="T267">
        <f>[6]装备属性计算表!T92</f>
        <v>4.4444444444444446</v>
      </c>
      <c r="U267">
        <f>[6]装备属性计算表!U92</f>
        <v>0</v>
      </c>
      <c r="V267">
        <f>[6]装备属性计算表!V92</f>
        <v>0</v>
      </c>
      <c r="W267">
        <f>[6]装备属性计算表!W92</f>
        <v>0</v>
      </c>
      <c r="X267">
        <f>[6]装备属性计算表!X92</f>
        <v>0</v>
      </c>
    </row>
    <row r="268" spans="1:24" x14ac:dyDescent="0.15">
      <c r="A268" t="str">
        <f>[6]装备属性计算表!A93</f>
        <v>4511</v>
      </c>
      <c r="B268">
        <f>[6]装备属性计算表!B93</f>
        <v>1</v>
      </c>
      <c r="C268" t="str">
        <f>[6]装备属性计算表!C93</f>
        <v>衣服</v>
      </c>
      <c r="D268">
        <f>[6]装备属性计算表!D93</f>
        <v>45</v>
      </c>
      <c r="E268">
        <f>[6]装备属性计算表!E93</f>
        <v>2822.26750702852</v>
      </c>
      <c r="F268">
        <f>[6]装备属性计算表!F93</f>
        <v>0</v>
      </c>
      <c r="G268">
        <f>[6]装备属性计算表!G93</f>
        <v>61.944936707105725</v>
      </c>
      <c r="H268">
        <f>[6]装备属性计算表!H93</f>
        <v>0</v>
      </c>
      <c r="I268">
        <f>[6]装备属性计算表!I93</f>
        <v>0</v>
      </c>
      <c r="J268">
        <f>[6]装备属性计算表!J93</f>
        <v>0</v>
      </c>
      <c r="K268">
        <f>[6]装备属性计算表!K93</f>
        <v>0</v>
      </c>
      <c r="L268">
        <f>[6]装备属性计算表!L93</f>
        <v>0</v>
      </c>
      <c r="M268">
        <f>[6]装备属性计算表!M93</f>
        <v>0</v>
      </c>
      <c r="N268">
        <f>[6]装备属性计算表!N93</f>
        <v>0</v>
      </c>
      <c r="O268">
        <f>[6]装备属性计算表!O93</f>
        <v>156.79263927936222</v>
      </c>
      <c r="P268">
        <f>[6]装备属性计算表!P93</f>
        <v>0</v>
      </c>
      <c r="Q268">
        <f>[6]装备属性计算表!Q93</f>
        <v>5.1620780589254771</v>
      </c>
      <c r="R268">
        <f>[6]装备属性计算表!R93</f>
        <v>3.75</v>
      </c>
      <c r="S268">
        <f>[6]装备属性计算表!S93</f>
        <v>0</v>
      </c>
      <c r="T268">
        <f>[6]装备属性计算表!T93</f>
        <v>0</v>
      </c>
      <c r="U268">
        <f>[6]装备属性计算表!U93</f>
        <v>0</v>
      </c>
      <c r="V268">
        <f>[6]装备属性计算表!V93</f>
        <v>3.7037037037037033</v>
      </c>
      <c r="W268">
        <f>[6]装备属性计算表!W93</f>
        <v>0</v>
      </c>
      <c r="X268">
        <f>[6]装备属性计算表!X93</f>
        <v>0</v>
      </c>
    </row>
    <row r="269" spans="1:24" x14ac:dyDescent="0.15">
      <c r="A269" t="str">
        <f>[6]装备属性计算表!A94</f>
        <v>4512</v>
      </c>
      <c r="B269">
        <f>[6]装备属性计算表!B94</f>
        <v>1</v>
      </c>
      <c r="C269" t="str">
        <f>[6]装备属性计算表!C94</f>
        <v>裤子</v>
      </c>
      <c r="D269">
        <f>[6]装备属性计算表!D94</f>
        <v>45</v>
      </c>
      <c r="E269">
        <f>[6]装备属性计算表!E94</f>
        <v>0</v>
      </c>
      <c r="F269">
        <f>[6]装备属性计算表!F94</f>
        <v>0</v>
      </c>
      <c r="G269">
        <f>[6]装备属性计算表!G94</f>
        <v>41.296624471403817</v>
      </c>
      <c r="H269">
        <f>[6]装备属性计算表!H94</f>
        <v>62.5</v>
      </c>
      <c r="I269">
        <f>[6]装备属性计算表!I94</f>
        <v>0</v>
      </c>
      <c r="J269">
        <f>[6]装备属性计算表!J94</f>
        <v>0</v>
      </c>
      <c r="K269">
        <f>[6]装备属性计算表!K94</f>
        <v>0</v>
      </c>
      <c r="L269">
        <f>[6]装备属性计算表!L94</f>
        <v>0</v>
      </c>
      <c r="M269">
        <f>[6]装备属性计算表!M94</f>
        <v>0</v>
      </c>
      <c r="N269">
        <f>[6]装备属性计算表!N94</f>
        <v>0</v>
      </c>
      <c r="O269">
        <f>[6]装备属性计算表!O94</f>
        <v>78.39631963968111</v>
      </c>
      <c r="P269">
        <f>[6]装备属性计算表!P94</f>
        <v>0</v>
      </c>
      <c r="Q269">
        <f>[6]装备属性计算表!Q94</f>
        <v>1.7206926863084924</v>
      </c>
      <c r="R269">
        <f>[6]装备属性计算表!R94</f>
        <v>3.75</v>
      </c>
      <c r="S269">
        <f>[6]装备属性计算表!S94</f>
        <v>0</v>
      </c>
      <c r="T269">
        <f>[6]装备属性计算表!T94</f>
        <v>0</v>
      </c>
      <c r="U269">
        <f>[6]装备属性计算表!U94</f>
        <v>0</v>
      </c>
      <c r="V269">
        <f>[6]装备属性计算表!V94</f>
        <v>3.7037037037037033</v>
      </c>
      <c r="W269">
        <f>[6]装备属性计算表!W94</f>
        <v>0</v>
      </c>
      <c r="X269">
        <f>[6]装备属性计算表!X94</f>
        <v>0</v>
      </c>
    </row>
    <row r="270" spans="1:24" x14ac:dyDescent="0.15">
      <c r="A270" t="str">
        <f>[6]装备属性计算表!A95</f>
        <v>4515</v>
      </c>
      <c r="B270">
        <f>[6]装备属性计算表!B95</f>
        <v>1</v>
      </c>
      <c r="C270" t="str">
        <f>[6]装备属性计算表!C95</f>
        <v>鞋子</v>
      </c>
      <c r="D270">
        <f>[6]装备属性计算表!D95</f>
        <v>45</v>
      </c>
      <c r="E270">
        <f>[6]装备属性计算表!E95</f>
        <v>940.75583567617343</v>
      </c>
      <c r="F270">
        <f>[6]装备属性计算表!F95</f>
        <v>0</v>
      </c>
      <c r="G270">
        <f>[6]装备属性计算表!G95</f>
        <v>0</v>
      </c>
      <c r="H270">
        <f>[6]装备属性计算表!H95</f>
        <v>125</v>
      </c>
      <c r="I270">
        <f>[6]装备属性计算表!I95</f>
        <v>0</v>
      </c>
      <c r="J270">
        <f>[6]装备属性计算表!J95</f>
        <v>0</v>
      </c>
      <c r="K270">
        <f>[6]装备属性计算表!K95</f>
        <v>0</v>
      </c>
      <c r="L270">
        <f>[6]装备属性计算表!L95</f>
        <v>0</v>
      </c>
      <c r="M270">
        <f>[6]装备属性计算表!M95</f>
        <v>0</v>
      </c>
      <c r="N270">
        <f>[6]装备属性计算表!N95</f>
        <v>0</v>
      </c>
      <c r="O270">
        <f>[6]装备属性计算表!O95</f>
        <v>78.39631963968111</v>
      </c>
      <c r="P270">
        <f>[6]装备属性计算表!P95</f>
        <v>0</v>
      </c>
      <c r="Q270">
        <f>[6]装备属性计算表!Q95</f>
        <v>0</v>
      </c>
      <c r="R270">
        <f>[6]装备属性计算表!R95</f>
        <v>7.5</v>
      </c>
      <c r="S270">
        <f>[6]装备属性计算表!S95</f>
        <v>6.25</v>
      </c>
      <c r="T270">
        <f>[6]装备属性计算表!T95</f>
        <v>2.2222222222222223</v>
      </c>
      <c r="U270">
        <f>[6]装备属性计算表!U95</f>
        <v>0</v>
      </c>
      <c r="V270">
        <f>[6]装备属性计算表!V95</f>
        <v>0</v>
      </c>
      <c r="W270">
        <f>[6]装备属性计算表!W95</f>
        <v>0</v>
      </c>
      <c r="X270">
        <f>[6]装备属性计算表!X95</f>
        <v>0</v>
      </c>
    </row>
    <row r="271" spans="1:24" x14ac:dyDescent="0.15">
      <c r="A271" t="str">
        <f>[6]装备属性计算表!A96</f>
        <v>4514</v>
      </c>
      <c r="B271">
        <f>[6]装备属性计算表!B96</f>
        <v>1</v>
      </c>
      <c r="C271" t="str">
        <f>[6]装备属性计算表!C96</f>
        <v>腰带</v>
      </c>
      <c r="D271">
        <f>[6]装备属性计算表!D96</f>
        <v>45</v>
      </c>
      <c r="E271">
        <f>[6]装备属性计算表!E96</f>
        <v>940.75583567617343</v>
      </c>
      <c r="F271">
        <f>[6]装备属性计算表!F96</f>
        <v>0</v>
      </c>
      <c r="G271">
        <f>[6]装备属性计算表!G96</f>
        <v>0</v>
      </c>
      <c r="H271">
        <f>[6]装备属性计算表!H96</f>
        <v>0</v>
      </c>
      <c r="I271">
        <f>[6]装备属性计算表!I96</f>
        <v>0</v>
      </c>
      <c r="J271">
        <f>[6]装备属性计算表!J96</f>
        <v>0</v>
      </c>
      <c r="K271">
        <f>[6]装备属性计算表!K96</f>
        <v>0</v>
      </c>
      <c r="L271">
        <f>[6]装备属性计算表!L96</f>
        <v>111.1111111111111</v>
      </c>
      <c r="M271">
        <f>[6]装备属性计算表!M96</f>
        <v>0</v>
      </c>
      <c r="N271">
        <f>[6]装备属性计算表!N96</f>
        <v>0</v>
      </c>
      <c r="O271">
        <f>[6]装备属性计算表!O96</f>
        <v>156.79263927936222</v>
      </c>
      <c r="P271">
        <f>[6]装备属性计算表!P96</f>
        <v>4.7783727914438519</v>
      </c>
      <c r="Q271">
        <f>[6]装备属性计算表!Q96</f>
        <v>1.7206926863084924</v>
      </c>
      <c r="R271">
        <f>[6]装备属性计算表!R96</f>
        <v>0</v>
      </c>
      <c r="S271">
        <f>[6]装备属性计算表!S96</f>
        <v>0</v>
      </c>
      <c r="T271">
        <f>[6]装备属性计算表!T96</f>
        <v>0</v>
      </c>
      <c r="U271">
        <f>[6]装备属性计算表!U96</f>
        <v>0</v>
      </c>
      <c r="V271">
        <f>[6]装备属性计算表!V96</f>
        <v>3.7037037037037033</v>
      </c>
      <c r="W271">
        <f>[6]装备属性计算表!W96</f>
        <v>0</v>
      </c>
      <c r="X271">
        <f>[6]装备属性计算表!X96</f>
        <v>0</v>
      </c>
    </row>
    <row r="272" spans="1:24" x14ac:dyDescent="0.15">
      <c r="A272" t="str">
        <f>[6]装备属性计算表!A97</f>
        <v>4513</v>
      </c>
      <c r="B272">
        <f>[6]装备属性计算表!B97</f>
        <v>1</v>
      </c>
      <c r="C272" t="str">
        <f>[6]装备属性计算表!C97</f>
        <v>项链</v>
      </c>
      <c r="D272">
        <f>[6]装备属性计算表!D97</f>
        <v>45</v>
      </c>
      <c r="E272">
        <f>[6]装备属性计算表!E97</f>
        <v>0</v>
      </c>
      <c r="F272">
        <f>[6]装备属性计算表!F97</f>
        <v>59.729659893048144</v>
      </c>
      <c r="G272">
        <f>[6]装备属性计算表!G97</f>
        <v>0</v>
      </c>
      <c r="H272">
        <f>[6]装备属性计算表!H97</f>
        <v>0</v>
      </c>
      <c r="I272">
        <f>[6]装备属性计算表!I97</f>
        <v>187.5</v>
      </c>
      <c r="J272">
        <f>[6]装备属性计算表!J97</f>
        <v>0</v>
      </c>
      <c r="K272">
        <f>[6]装备属性计算表!K97</f>
        <v>0</v>
      </c>
      <c r="L272">
        <f>[6]装备属性计算表!L97</f>
        <v>0</v>
      </c>
      <c r="M272">
        <f>[6]装备属性计算表!M97</f>
        <v>0</v>
      </c>
      <c r="N272">
        <f>[6]装备属性计算表!N97</f>
        <v>0</v>
      </c>
      <c r="O272">
        <f>[6]装备属性计算表!O97</f>
        <v>0</v>
      </c>
      <c r="P272">
        <f>[6]装备属性计算表!P97</f>
        <v>4.7783727914438519</v>
      </c>
      <c r="Q272">
        <f>[6]装备属性计算表!Q97</f>
        <v>0</v>
      </c>
      <c r="R272">
        <f>[6]装备属性计算表!R97</f>
        <v>3.75</v>
      </c>
      <c r="S272">
        <f>[6]装备属性计算表!S97</f>
        <v>6.25</v>
      </c>
      <c r="T272">
        <f>[6]装备属性计算表!T97</f>
        <v>4.4444444444444446</v>
      </c>
      <c r="U272">
        <f>[6]装备属性计算表!U97</f>
        <v>0</v>
      </c>
      <c r="V272">
        <f>[6]装备属性计算表!V97</f>
        <v>0</v>
      </c>
      <c r="W272">
        <f>[6]装备属性计算表!W97</f>
        <v>0</v>
      </c>
      <c r="X272">
        <f>[6]装备属性计算表!X97</f>
        <v>0</v>
      </c>
    </row>
    <row r="273" spans="1:24" x14ac:dyDescent="0.15">
      <c r="A273" t="str">
        <f>[6]装备属性计算表!A98</f>
        <v>4520</v>
      </c>
      <c r="B273">
        <f>[6]装备属性计算表!B98</f>
        <v>2</v>
      </c>
      <c r="C273" t="str">
        <f>[6]装备属性计算表!C98</f>
        <v>武器</v>
      </c>
      <c r="D273">
        <f>[6]装备属性计算表!D98</f>
        <v>45</v>
      </c>
      <c r="E273">
        <f>[6]装备属性计算表!E98</f>
        <v>0</v>
      </c>
      <c r="F273">
        <f>[6]装备属性计算表!F98</f>
        <v>232.94567358288779</v>
      </c>
      <c r="G273">
        <f>[6]装备属性计算表!G98</f>
        <v>0</v>
      </c>
      <c r="H273">
        <f>[6]装备属性计算表!H98</f>
        <v>0</v>
      </c>
      <c r="I273">
        <f>[6]装备属性计算表!I98</f>
        <v>0</v>
      </c>
      <c r="J273">
        <f>[6]装备属性计算表!J98</f>
        <v>144.44444444444446</v>
      </c>
      <c r="K273">
        <f>[6]装备属性计算表!K98</f>
        <v>0</v>
      </c>
      <c r="L273">
        <f>[6]装备属性计算表!L98</f>
        <v>0</v>
      </c>
      <c r="M273">
        <f>[6]装备属性计算表!M98</f>
        <v>0</v>
      </c>
      <c r="N273">
        <f>[6]装备属性计算表!N98</f>
        <v>0</v>
      </c>
      <c r="O273">
        <f>[6]装备属性计算表!O98</f>
        <v>0</v>
      </c>
      <c r="P273">
        <f>[6]装备属性计算表!P98</f>
        <v>41.412564192513386</v>
      </c>
      <c r="Q273">
        <f>[6]装备属性计算表!Q98</f>
        <v>4.9708899826689779</v>
      </c>
      <c r="R273">
        <f>[6]装备属性计算表!R98</f>
        <v>0</v>
      </c>
      <c r="S273">
        <f>[6]装备属性计算表!S98</f>
        <v>18.055555555555554</v>
      </c>
      <c r="T273">
        <f>[6]装备属性计算表!T98</f>
        <v>12.83950617283951</v>
      </c>
      <c r="U273">
        <f>[6]装备属性计算表!U98</f>
        <v>0</v>
      </c>
      <c r="V273">
        <f>[6]装备属性计算表!V98</f>
        <v>0</v>
      </c>
      <c r="W273">
        <f>[6]装备属性计算表!W98</f>
        <v>0</v>
      </c>
      <c r="X273">
        <f>[6]装备属性计算表!X98</f>
        <v>0</v>
      </c>
    </row>
    <row r="274" spans="1:24" x14ac:dyDescent="0.15">
      <c r="A274" t="str">
        <f>[6]装备属性计算表!A99</f>
        <v>4521</v>
      </c>
      <c r="B274">
        <f>[6]装备属性计算表!B99</f>
        <v>2</v>
      </c>
      <c r="C274" t="str">
        <f>[6]装备属性计算表!C99</f>
        <v>衣服</v>
      </c>
      <c r="D274">
        <f>[6]装备属性计算表!D99</f>
        <v>45</v>
      </c>
      <c r="E274">
        <f>[6]装备属性计算表!E99</f>
        <v>3668.9477591370764</v>
      </c>
      <c r="F274">
        <f>[6]装备属性计算表!F99</f>
        <v>0</v>
      </c>
      <c r="G274">
        <f>[6]装备属性计算表!G99</f>
        <v>80.528417719237439</v>
      </c>
      <c r="H274">
        <f>[6]装备属性计算表!H99</f>
        <v>0</v>
      </c>
      <c r="I274">
        <f>[6]装备属性计算表!I99</f>
        <v>0</v>
      </c>
      <c r="J274">
        <f>[6]装备属性计算表!J99</f>
        <v>0</v>
      </c>
      <c r="K274">
        <f>[6]装备属性计算表!K99</f>
        <v>0</v>
      </c>
      <c r="L274">
        <f>[6]装备属性计算表!L99</f>
        <v>0</v>
      </c>
      <c r="M274">
        <f>[6]装备属性计算表!M99</f>
        <v>0</v>
      </c>
      <c r="N274">
        <f>[6]装备属性计算表!N99</f>
        <v>0</v>
      </c>
      <c r="O274">
        <f>[6]装备属性计算表!O99</f>
        <v>452.95651347371313</v>
      </c>
      <c r="P274">
        <f>[6]装备属性计算表!P99</f>
        <v>0</v>
      </c>
      <c r="Q274">
        <f>[6]装备属性计算表!Q99</f>
        <v>14.912669948006934</v>
      </c>
      <c r="R274">
        <f>[6]装备属性计算表!R99</f>
        <v>10.833333333333334</v>
      </c>
      <c r="S274">
        <f>[6]装备属性计算表!S99</f>
        <v>0</v>
      </c>
      <c r="T274">
        <f>[6]装备属性计算表!T99</f>
        <v>0</v>
      </c>
      <c r="U274">
        <f>[6]装备属性计算表!U99</f>
        <v>0</v>
      </c>
      <c r="V274">
        <f>[6]装备属性计算表!V99</f>
        <v>10.699588477366257</v>
      </c>
      <c r="W274">
        <f>[6]装备属性计算表!W99</f>
        <v>0</v>
      </c>
      <c r="X274">
        <f>[6]装备属性计算表!X99</f>
        <v>0</v>
      </c>
    </row>
    <row r="275" spans="1:24" x14ac:dyDescent="0.15">
      <c r="A275" t="str">
        <f>[6]装备属性计算表!A100</f>
        <v>4522</v>
      </c>
      <c r="B275">
        <f>[6]装备属性计算表!B100</f>
        <v>2</v>
      </c>
      <c r="C275" t="str">
        <f>[6]装备属性计算表!C100</f>
        <v>裤子</v>
      </c>
      <c r="D275">
        <f>[6]装备属性计算表!D100</f>
        <v>45</v>
      </c>
      <c r="E275">
        <f>[6]装备属性计算表!E100</f>
        <v>0</v>
      </c>
      <c r="F275">
        <f>[6]装备属性计算表!F100</f>
        <v>0</v>
      </c>
      <c r="G275">
        <f>[6]装备属性计算表!G100</f>
        <v>53.685611812824966</v>
      </c>
      <c r="H275">
        <f>[6]装备属性计算表!H100</f>
        <v>81.25</v>
      </c>
      <c r="I275">
        <f>[6]装备属性计算表!I100</f>
        <v>0</v>
      </c>
      <c r="J275">
        <f>[6]装备属性计算表!J100</f>
        <v>0</v>
      </c>
      <c r="K275">
        <f>[6]装备属性计算表!K100</f>
        <v>0</v>
      </c>
      <c r="L275">
        <f>[6]装备属性计算表!L100</f>
        <v>0</v>
      </c>
      <c r="M275">
        <f>[6]装备属性计算表!M100</f>
        <v>0</v>
      </c>
      <c r="N275">
        <f>[6]装备属性计算表!N100</f>
        <v>0</v>
      </c>
      <c r="O275">
        <f>[6]装备属性计算表!O100</f>
        <v>226.47825673685657</v>
      </c>
      <c r="P275">
        <f>[6]装备属性计算表!P100</f>
        <v>0</v>
      </c>
      <c r="Q275">
        <f>[6]装备属性计算表!Q100</f>
        <v>4.9708899826689779</v>
      </c>
      <c r="R275">
        <f>[6]装备属性计算表!R100</f>
        <v>10.833333333333334</v>
      </c>
      <c r="S275">
        <f>[6]装备属性计算表!S100</f>
        <v>0</v>
      </c>
      <c r="T275">
        <f>[6]装备属性计算表!T100</f>
        <v>0</v>
      </c>
      <c r="U275">
        <f>[6]装备属性计算表!U100</f>
        <v>0</v>
      </c>
      <c r="V275">
        <f>[6]装备属性计算表!V100</f>
        <v>10.699588477366257</v>
      </c>
      <c r="W275">
        <f>[6]装备属性计算表!W100</f>
        <v>0</v>
      </c>
      <c r="X275">
        <f>[6]装备属性计算表!X100</f>
        <v>0</v>
      </c>
    </row>
    <row r="276" spans="1:24" x14ac:dyDescent="0.15">
      <c r="A276" t="str">
        <f>[6]装备属性计算表!A101</f>
        <v>4525</v>
      </c>
      <c r="B276">
        <f>[6]装备属性计算表!B101</f>
        <v>2</v>
      </c>
      <c r="C276" t="str">
        <f>[6]装备属性计算表!C101</f>
        <v>鞋子</v>
      </c>
      <c r="D276">
        <f>[6]装备属性计算表!D101</f>
        <v>45</v>
      </c>
      <c r="E276">
        <f>[6]装备属性计算表!E101</f>
        <v>1222.9825863790254</v>
      </c>
      <c r="F276">
        <f>[6]装备属性计算表!F101</f>
        <v>0</v>
      </c>
      <c r="G276">
        <f>[6]装备属性计算表!G101</f>
        <v>0</v>
      </c>
      <c r="H276">
        <f>[6]装备属性计算表!H101</f>
        <v>162.5</v>
      </c>
      <c r="I276">
        <f>[6]装备属性计算表!I101</f>
        <v>0</v>
      </c>
      <c r="J276">
        <f>[6]装备属性计算表!J101</f>
        <v>0</v>
      </c>
      <c r="K276">
        <f>[6]装备属性计算表!K101</f>
        <v>0</v>
      </c>
      <c r="L276">
        <f>[6]装备属性计算表!L101</f>
        <v>0</v>
      </c>
      <c r="M276">
        <f>[6]装备属性计算表!M101</f>
        <v>0</v>
      </c>
      <c r="N276">
        <f>[6]装备属性计算表!N101</f>
        <v>0</v>
      </c>
      <c r="O276">
        <f>[6]装备属性计算表!O101</f>
        <v>226.47825673685657</v>
      </c>
      <c r="P276">
        <f>[6]装备属性计算表!P101</f>
        <v>0</v>
      </c>
      <c r="Q276">
        <f>[6]装备属性计算表!Q101</f>
        <v>0</v>
      </c>
      <c r="R276">
        <f>[6]装备属性计算表!R101</f>
        <v>21.666666666666668</v>
      </c>
      <c r="S276">
        <f>[6]装备属性计算表!S101</f>
        <v>18.055555555555554</v>
      </c>
      <c r="T276">
        <f>[6]装备属性计算表!T101</f>
        <v>6.419753086419755</v>
      </c>
      <c r="U276">
        <f>[6]装备属性计算表!U101</f>
        <v>0</v>
      </c>
      <c r="V276">
        <f>[6]装备属性计算表!V101</f>
        <v>0</v>
      </c>
      <c r="W276">
        <f>[6]装备属性计算表!W101</f>
        <v>0</v>
      </c>
      <c r="X276">
        <f>[6]装备属性计算表!X101</f>
        <v>0</v>
      </c>
    </row>
    <row r="277" spans="1:24" x14ac:dyDescent="0.15">
      <c r="A277" t="str">
        <f>[6]装备属性计算表!A102</f>
        <v>4524</v>
      </c>
      <c r="B277">
        <f>[6]装备属性计算表!B102</f>
        <v>2</v>
      </c>
      <c r="C277" t="str">
        <f>[6]装备属性计算表!C102</f>
        <v>腰带</v>
      </c>
      <c r="D277">
        <f>[6]装备属性计算表!D102</f>
        <v>45</v>
      </c>
      <c r="E277">
        <f>[6]装备属性计算表!E102</f>
        <v>1222.9825863790254</v>
      </c>
      <c r="F277">
        <f>[6]装备属性计算表!F102</f>
        <v>0</v>
      </c>
      <c r="G277">
        <f>[6]装备属性计算表!G102</f>
        <v>0</v>
      </c>
      <c r="H277">
        <f>[6]装备属性计算表!H102</f>
        <v>0</v>
      </c>
      <c r="I277">
        <f>[6]装备属性计算表!I102</f>
        <v>0</v>
      </c>
      <c r="J277">
        <f>[6]装备属性计算表!J102</f>
        <v>0</v>
      </c>
      <c r="K277">
        <f>[6]装备属性计算表!K102</f>
        <v>0</v>
      </c>
      <c r="L277">
        <f>[6]装备属性计算表!L102</f>
        <v>144.44444444444446</v>
      </c>
      <c r="M277">
        <f>[6]装备属性计算表!M102</f>
        <v>0</v>
      </c>
      <c r="N277">
        <f>[6]装备属性计算表!N102</f>
        <v>0</v>
      </c>
      <c r="O277">
        <f>[6]装备属性计算表!O102</f>
        <v>452.95651347371313</v>
      </c>
      <c r="P277">
        <f>[6]装备属性计算表!P102</f>
        <v>13.804188064171129</v>
      </c>
      <c r="Q277">
        <f>[6]装备属性计算表!Q102</f>
        <v>4.9708899826689779</v>
      </c>
      <c r="R277">
        <f>[6]装备属性计算表!R102</f>
        <v>0</v>
      </c>
      <c r="S277">
        <f>[6]装备属性计算表!S102</f>
        <v>0</v>
      </c>
      <c r="T277">
        <f>[6]装备属性计算表!T102</f>
        <v>0</v>
      </c>
      <c r="U277">
        <f>[6]装备属性计算表!U102</f>
        <v>0</v>
      </c>
      <c r="V277">
        <f>[6]装备属性计算表!V102</f>
        <v>10.699588477366257</v>
      </c>
      <c r="W277">
        <f>[6]装备属性计算表!W102</f>
        <v>0</v>
      </c>
      <c r="X277">
        <f>[6]装备属性计算表!X102</f>
        <v>0</v>
      </c>
    </row>
    <row r="278" spans="1:24" x14ac:dyDescent="0.15">
      <c r="A278" t="str">
        <f>[6]装备属性计算表!A103</f>
        <v>4523</v>
      </c>
      <c r="B278">
        <f>[6]装备属性计算表!B103</f>
        <v>2</v>
      </c>
      <c r="C278" t="str">
        <f>[6]装备属性计算表!C103</f>
        <v>项链</v>
      </c>
      <c r="D278">
        <f>[6]装备属性计算表!D103</f>
        <v>45</v>
      </c>
      <c r="E278">
        <f>[6]装备属性计算表!E103</f>
        <v>0</v>
      </c>
      <c r="F278">
        <f>[6]装备属性计算表!F103</f>
        <v>77.648557860962597</v>
      </c>
      <c r="G278">
        <f>[6]装备属性计算表!G103</f>
        <v>0</v>
      </c>
      <c r="H278">
        <f>[6]装备属性计算表!H103</f>
        <v>0</v>
      </c>
      <c r="I278">
        <f>[6]装备属性计算表!I103</f>
        <v>243.75</v>
      </c>
      <c r="J278">
        <f>[6]装备属性计算表!J103</f>
        <v>0</v>
      </c>
      <c r="K278">
        <f>[6]装备属性计算表!K103</f>
        <v>0</v>
      </c>
      <c r="L278">
        <f>[6]装备属性计算表!L103</f>
        <v>0</v>
      </c>
      <c r="M278">
        <f>[6]装备属性计算表!M103</f>
        <v>0</v>
      </c>
      <c r="N278">
        <f>[6]装备属性计算表!N103</f>
        <v>0</v>
      </c>
      <c r="O278">
        <f>[6]装备属性计算表!O103</f>
        <v>0</v>
      </c>
      <c r="P278">
        <f>[6]装备属性计算表!P103</f>
        <v>13.804188064171129</v>
      </c>
      <c r="Q278">
        <f>[6]装备属性计算表!Q103</f>
        <v>0</v>
      </c>
      <c r="R278">
        <f>[6]装备属性计算表!R103</f>
        <v>10.833333333333334</v>
      </c>
      <c r="S278">
        <f>[6]装备属性计算表!S103</f>
        <v>18.055555555555554</v>
      </c>
      <c r="T278">
        <f>[6]装备属性计算表!T103</f>
        <v>12.83950617283951</v>
      </c>
      <c r="U278">
        <f>[6]装备属性计算表!U103</f>
        <v>0</v>
      </c>
      <c r="V278">
        <f>[6]装备属性计算表!V103</f>
        <v>0</v>
      </c>
      <c r="W278">
        <f>[6]装备属性计算表!W103</f>
        <v>0</v>
      </c>
      <c r="X278">
        <f>[6]装备属性计算表!X103</f>
        <v>0</v>
      </c>
    </row>
    <row r="279" spans="1:24" x14ac:dyDescent="0.15">
      <c r="A279" t="str">
        <f>[6]装备属性计算表!A104</f>
        <v>4530</v>
      </c>
      <c r="B279">
        <f>[6]装备属性计算表!B104</f>
        <v>3</v>
      </c>
      <c r="C279" t="str">
        <f>[6]装备属性计算表!C104</f>
        <v>武器</v>
      </c>
      <c r="D279">
        <f>[6]装备属性计算表!D104</f>
        <v>45</v>
      </c>
      <c r="E279">
        <f>[6]装备属性计算表!E104</f>
        <v>0</v>
      </c>
      <c r="F279">
        <f>[6]装备属性计算表!F104</f>
        <v>270.77445818181826</v>
      </c>
      <c r="G279">
        <f>[6]装备属性计算表!G104</f>
        <v>0</v>
      </c>
      <c r="H279">
        <f>[6]装备属性计算表!H104</f>
        <v>0</v>
      </c>
      <c r="I279">
        <f>[6]装备属性计算表!I104</f>
        <v>0</v>
      </c>
      <c r="J279">
        <f>[6]装备属性计算表!J104</f>
        <v>167.90123456790124</v>
      </c>
      <c r="K279">
        <f>[6]装备属性计算表!K104</f>
        <v>0</v>
      </c>
      <c r="L279">
        <f>[6]装备属性计算表!L104</f>
        <v>0</v>
      </c>
      <c r="M279">
        <f>[6]装备属性计算表!M104</f>
        <v>0</v>
      </c>
      <c r="N279">
        <f>[6]装备属性计算表!N104</f>
        <v>0</v>
      </c>
      <c r="O279">
        <f>[6]装备属性计算表!O104</f>
        <v>0</v>
      </c>
      <c r="P279">
        <f>[6]装备属性计算表!P104</f>
        <v>81.232337454545487</v>
      </c>
      <c r="Q279">
        <f>[6]装备属性计算表!Q104</f>
        <v>9.7505918890814556</v>
      </c>
      <c r="R279">
        <f>[6]装备属性计算表!R104</f>
        <v>0</v>
      </c>
      <c r="S279">
        <f>[6]装备属性计算表!S104</f>
        <v>35.416666666666671</v>
      </c>
      <c r="T279">
        <f>[6]装备属性计算表!T104</f>
        <v>25.18518518518519</v>
      </c>
      <c r="U279">
        <f>[6]装备属性计算表!U104</f>
        <v>0</v>
      </c>
      <c r="V279">
        <f>[6]装备属性计算表!V104</f>
        <v>0</v>
      </c>
      <c r="W279">
        <f>[6]装备属性计算表!W104</f>
        <v>0</v>
      </c>
      <c r="X279">
        <f>[6]装备属性计算表!X104</f>
        <v>0</v>
      </c>
    </row>
    <row r="280" spans="1:24" x14ac:dyDescent="0.15">
      <c r="A280" t="str">
        <f>[6]装备属性计算表!A105</f>
        <v>4531</v>
      </c>
      <c r="B280">
        <f>[6]装备属性计算表!B105</f>
        <v>3</v>
      </c>
      <c r="C280" t="str">
        <f>[6]装备属性计算表!C105</f>
        <v>衣服</v>
      </c>
      <c r="D280">
        <f>[6]装备属性计算表!D105</f>
        <v>45</v>
      </c>
      <c r="E280">
        <f>[6]装备属性计算表!E105</f>
        <v>4264.7597883986518</v>
      </c>
      <c r="F280">
        <f>[6]装备属性计算表!F105</f>
        <v>0</v>
      </c>
      <c r="G280">
        <f>[6]装备属性计算表!G105</f>
        <v>93.605682135181979</v>
      </c>
      <c r="H280">
        <f>[6]装备属性计算表!H105</f>
        <v>0</v>
      </c>
      <c r="I280">
        <f>[6]装备属性计算表!I105</f>
        <v>0</v>
      </c>
      <c r="J280">
        <f>[6]装备属性计算表!J105</f>
        <v>0</v>
      </c>
      <c r="K280">
        <f>[6]装备属性计算表!K105</f>
        <v>0</v>
      </c>
      <c r="L280">
        <f>[6]装备属性计算表!L105</f>
        <v>0</v>
      </c>
      <c r="M280">
        <f>[6]装备属性计算表!M105</f>
        <v>0</v>
      </c>
      <c r="N280">
        <f>[6]装备属性计算表!N105</f>
        <v>0</v>
      </c>
      <c r="O280">
        <f>[6]装备属性计算表!O105</f>
        <v>888.49162258305273</v>
      </c>
      <c r="P280">
        <f>[6]装备属性计算表!P105</f>
        <v>0</v>
      </c>
      <c r="Q280">
        <f>[6]装备属性计算表!Q105</f>
        <v>29.25177566724437</v>
      </c>
      <c r="R280">
        <f>[6]装备属性计算表!R105</f>
        <v>21.250000000000007</v>
      </c>
      <c r="S280">
        <f>[6]装备属性计算表!S105</f>
        <v>0</v>
      </c>
      <c r="T280">
        <f>[6]装备属性计算表!T105</f>
        <v>0</v>
      </c>
      <c r="U280">
        <f>[6]装备属性计算表!U105</f>
        <v>0</v>
      </c>
      <c r="V280">
        <f>[6]装备属性计算表!V105</f>
        <v>20.987654320987652</v>
      </c>
      <c r="W280">
        <f>[6]装备属性计算表!W105</f>
        <v>0</v>
      </c>
      <c r="X280">
        <f>[6]装备属性计算表!X105</f>
        <v>0</v>
      </c>
    </row>
    <row r="281" spans="1:24" x14ac:dyDescent="0.15">
      <c r="A281" t="str">
        <f>[6]装备属性计算表!A106</f>
        <v>4532</v>
      </c>
      <c r="B281">
        <f>[6]装备属性计算表!B106</f>
        <v>3</v>
      </c>
      <c r="C281" t="str">
        <f>[6]装备属性计算表!C106</f>
        <v>裤子</v>
      </c>
      <c r="D281">
        <f>[6]装备属性计算表!D106</f>
        <v>45</v>
      </c>
      <c r="E281">
        <f>[6]装备属性计算表!E106</f>
        <v>0</v>
      </c>
      <c r="F281">
        <f>[6]装备属性计算表!F106</f>
        <v>0</v>
      </c>
      <c r="G281">
        <f>[6]装备属性计算表!G106</f>
        <v>62.403788090121317</v>
      </c>
      <c r="H281">
        <f>[6]装备属性计算表!H106</f>
        <v>94.444444444444457</v>
      </c>
      <c r="I281">
        <f>[6]装备属性计算表!I106</f>
        <v>0</v>
      </c>
      <c r="J281">
        <f>[6]装备属性计算表!J106</f>
        <v>0</v>
      </c>
      <c r="K281">
        <f>[6]装备属性计算表!K106</f>
        <v>0</v>
      </c>
      <c r="L281">
        <f>[6]装备属性计算表!L106</f>
        <v>0</v>
      </c>
      <c r="M281">
        <f>[6]装备属性计算表!M106</f>
        <v>0</v>
      </c>
      <c r="N281">
        <f>[6]装备属性计算表!N106</f>
        <v>0</v>
      </c>
      <c r="O281">
        <f>[6]装备属性计算表!O106</f>
        <v>444.24581129152637</v>
      </c>
      <c r="P281">
        <f>[6]装备属性计算表!P106</f>
        <v>0</v>
      </c>
      <c r="Q281">
        <f>[6]装备属性计算表!Q106</f>
        <v>9.7505918890814556</v>
      </c>
      <c r="R281">
        <f>[6]装备属性计算表!R106</f>
        <v>21.250000000000007</v>
      </c>
      <c r="S281">
        <f>[6]装备属性计算表!S106</f>
        <v>0</v>
      </c>
      <c r="T281">
        <f>[6]装备属性计算表!T106</f>
        <v>0</v>
      </c>
      <c r="U281">
        <f>[6]装备属性计算表!U106</f>
        <v>0</v>
      </c>
      <c r="V281">
        <f>[6]装备属性计算表!V106</f>
        <v>20.987654320987652</v>
      </c>
      <c r="W281">
        <f>[6]装备属性计算表!W106</f>
        <v>0</v>
      </c>
      <c r="X281">
        <f>[6]装备属性计算表!X106</f>
        <v>0</v>
      </c>
    </row>
    <row r="282" spans="1:24" x14ac:dyDescent="0.15">
      <c r="A282" t="str">
        <f>[6]装备属性计算表!A107</f>
        <v>4535</v>
      </c>
      <c r="B282">
        <f>[6]装备属性计算表!B107</f>
        <v>3</v>
      </c>
      <c r="C282" t="str">
        <f>[6]装备属性计算表!C107</f>
        <v>鞋子</v>
      </c>
      <c r="D282">
        <f>[6]装备属性计算表!D107</f>
        <v>45</v>
      </c>
      <c r="E282">
        <f>[6]装备属性计算表!E107</f>
        <v>1421.5865961328843</v>
      </c>
      <c r="F282">
        <f>[6]装备属性计算表!F107</f>
        <v>0</v>
      </c>
      <c r="G282">
        <f>[6]装备属性计算表!G107</f>
        <v>0</v>
      </c>
      <c r="H282">
        <f>[6]装备属性计算表!H107</f>
        <v>188.88888888888891</v>
      </c>
      <c r="I282">
        <f>[6]装备属性计算表!I107</f>
        <v>0</v>
      </c>
      <c r="J282">
        <f>[6]装备属性计算表!J107</f>
        <v>0</v>
      </c>
      <c r="K282">
        <f>[6]装备属性计算表!K107</f>
        <v>0</v>
      </c>
      <c r="L282">
        <f>[6]装备属性计算表!L107</f>
        <v>0</v>
      </c>
      <c r="M282">
        <f>[6]装备属性计算表!M107</f>
        <v>0</v>
      </c>
      <c r="N282">
        <f>[6]装备属性计算表!N107</f>
        <v>0</v>
      </c>
      <c r="O282">
        <f>[6]装备属性计算表!O107</f>
        <v>444.24581129152637</v>
      </c>
      <c r="P282">
        <f>[6]装备属性计算表!P107</f>
        <v>0</v>
      </c>
      <c r="Q282">
        <f>[6]装备属性计算表!Q107</f>
        <v>0</v>
      </c>
      <c r="R282">
        <f>[6]装备属性计算表!R107</f>
        <v>42.500000000000014</v>
      </c>
      <c r="S282">
        <f>[6]装备属性计算表!S107</f>
        <v>35.416666666666671</v>
      </c>
      <c r="T282">
        <f>[6]装备属性计算表!T107</f>
        <v>12.592592592592595</v>
      </c>
      <c r="U282">
        <f>[6]装备属性计算表!U107</f>
        <v>0</v>
      </c>
      <c r="V282">
        <f>[6]装备属性计算表!V107</f>
        <v>0</v>
      </c>
      <c r="W282">
        <f>[6]装备属性计算表!W107</f>
        <v>0</v>
      </c>
      <c r="X282">
        <f>[6]装备属性计算表!X107</f>
        <v>0</v>
      </c>
    </row>
    <row r="283" spans="1:24" x14ac:dyDescent="0.15">
      <c r="A283" t="str">
        <f>[6]装备属性计算表!A108</f>
        <v>4534</v>
      </c>
      <c r="B283">
        <f>[6]装备属性计算表!B108</f>
        <v>3</v>
      </c>
      <c r="C283" t="str">
        <f>[6]装备属性计算表!C108</f>
        <v>腰带</v>
      </c>
      <c r="D283">
        <f>[6]装备属性计算表!D108</f>
        <v>45</v>
      </c>
      <c r="E283">
        <f>[6]装备属性计算表!E108</f>
        <v>1421.5865961328843</v>
      </c>
      <c r="F283">
        <f>[6]装备属性计算表!F108</f>
        <v>0</v>
      </c>
      <c r="G283">
        <f>[6]装备属性计算表!G108</f>
        <v>0</v>
      </c>
      <c r="H283">
        <f>[6]装备属性计算表!H108</f>
        <v>0</v>
      </c>
      <c r="I283">
        <f>[6]装备属性计算表!I108</f>
        <v>0</v>
      </c>
      <c r="J283">
        <f>[6]装备属性计算表!J108</f>
        <v>0</v>
      </c>
      <c r="K283">
        <f>[6]装备属性计算表!K108</f>
        <v>0</v>
      </c>
      <c r="L283">
        <f>[6]装备属性计算表!L108</f>
        <v>167.90123456790124</v>
      </c>
      <c r="M283">
        <f>[6]装备属性计算表!M108</f>
        <v>0</v>
      </c>
      <c r="N283">
        <f>[6]装备属性计算表!N108</f>
        <v>0</v>
      </c>
      <c r="O283">
        <f>[6]装备属性计算表!O108</f>
        <v>888.49162258305273</v>
      </c>
      <c r="P283">
        <f>[6]装备属性计算表!P108</f>
        <v>27.077445818181836</v>
      </c>
      <c r="Q283">
        <f>[6]装备属性计算表!Q108</f>
        <v>9.7505918890814556</v>
      </c>
      <c r="R283">
        <f>[6]装备属性计算表!R108</f>
        <v>0</v>
      </c>
      <c r="S283">
        <f>[6]装备属性计算表!S108</f>
        <v>0</v>
      </c>
      <c r="T283">
        <f>[6]装备属性计算表!T108</f>
        <v>0</v>
      </c>
      <c r="U283">
        <f>[6]装备属性计算表!U108</f>
        <v>0</v>
      </c>
      <c r="V283">
        <f>[6]装备属性计算表!V108</f>
        <v>20.987654320987652</v>
      </c>
      <c r="W283">
        <f>[6]装备属性计算表!W108</f>
        <v>0</v>
      </c>
      <c r="X283">
        <f>[6]装备属性计算表!X108</f>
        <v>0</v>
      </c>
    </row>
    <row r="284" spans="1:24" x14ac:dyDescent="0.15">
      <c r="A284" t="str">
        <f>[6]装备属性计算表!A109</f>
        <v>4533</v>
      </c>
      <c r="B284">
        <f>[6]装备属性计算表!B109</f>
        <v>3</v>
      </c>
      <c r="C284" t="str">
        <f>[6]装备属性计算表!C109</f>
        <v>项链</v>
      </c>
      <c r="D284">
        <f>[6]装备属性计算表!D109</f>
        <v>45</v>
      </c>
      <c r="E284">
        <f>[6]装备属性计算表!E109</f>
        <v>0</v>
      </c>
      <c r="F284">
        <f>[6]装备属性计算表!F109</f>
        <v>90.258152727272773</v>
      </c>
      <c r="G284">
        <f>[6]装备属性计算表!G109</f>
        <v>0</v>
      </c>
      <c r="H284">
        <f>[6]装备属性计算表!H109</f>
        <v>0</v>
      </c>
      <c r="I284">
        <f>[6]装备属性计算表!I109</f>
        <v>283.33333333333337</v>
      </c>
      <c r="J284">
        <f>[6]装备属性计算表!J109</f>
        <v>0</v>
      </c>
      <c r="K284">
        <f>[6]装备属性计算表!K109</f>
        <v>0</v>
      </c>
      <c r="L284">
        <f>[6]装备属性计算表!L109</f>
        <v>0</v>
      </c>
      <c r="M284">
        <f>[6]装备属性计算表!M109</f>
        <v>0</v>
      </c>
      <c r="N284">
        <f>[6]装备属性计算表!N109</f>
        <v>0</v>
      </c>
      <c r="O284">
        <f>[6]装备属性计算表!O109</f>
        <v>0</v>
      </c>
      <c r="P284">
        <f>[6]装备属性计算表!P109</f>
        <v>27.077445818181836</v>
      </c>
      <c r="Q284">
        <f>[6]装备属性计算表!Q109</f>
        <v>0</v>
      </c>
      <c r="R284">
        <f>[6]装备属性计算表!R109</f>
        <v>21.250000000000007</v>
      </c>
      <c r="S284">
        <f>[6]装备属性计算表!S109</f>
        <v>35.416666666666671</v>
      </c>
      <c r="T284">
        <f>[6]装备属性计算表!T109</f>
        <v>25.18518518518519</v>
      </c>
      <c r="U284">
        <f>[6]装备属性计算表!U109</f>
        <v>0</v>
      </c>
      <c r="V284">
        <f>[6]装备属性计算表!V109</f>
        <v>0</v>
      </c>
      <c r="W284">
        <f>[6]装备属性计算表!W109</f>
        <v>0</v>
      </c>
      <c r="X284">
        <f>[6]装备属性计算表!X109</f>
        <v>0</v>
      </c>
    </row>
    <row r="285" spans="1:24" x14ac:dyDescent="0.15">
      <c r="A285" t="str">
        <f>[6]装备属性计算表!A110</f>
        <v>4540</v>
      </c>
      <c r="B285">
        <f>[6]装备属性计算表!B110</f>
        <v>4</v>
      </c>
      <c r="C285" t="str">
        <f>[6]装备属性计算表!C110</f>
        <v>武器</v>
      </c>
      <c r="D285">
        <f>[6]装备属性计算表!D110</f>
        <v>45</v>
      </c>
      <c r="E285">
        <f>[6]装备属性计算表!E110</f>
        <v>0</v>
      </c>
      <c r="F285">
        <f>[6]装备属性计算表!F110</f>
        <v>278.73841283422462</v>
      </c>
      <c r="G285">
        <f>[6]装备属性计算表!G110</f>
        <v>0</v>
      </c>
      <c r="H285">
        <f>[6]装备属性计算表!H110</f>
        <v>0</v>
      </c>
      <c r="I285">
        <f>[6]装备属性计算表!I110</f>
        <v>0</v>
      </c>
      <c r="J285">
        <f>[6]装备属性计算表!J110</f>
        <v>172.83950617283952</v>
      </c>
      <c r="K285">
        <f>[6]装备属性计算表!K110</f>
        <v>0</v>
      </c>
      <c r="L285">
        <f>[6]装备属性计算表!L110</f>
        <v>0</v>
      </c>
      <c r="M285">
        <f>[6]装备属性计算表!M110</f>
        <v>0</v>
      </c>
      <c r="N285">
        <f>[6]装备属性计算表!N110</f>
        <v>0</v>
      </c>
      <c r="O285">
        <f>[6]装备属性计算表!O110</f>
        <v>0</v>
      </c>
      <c r="P285">
        <f>[6]装备属性计算表!P110</f>
        <v>127.4232744385027</v>
      </c>
      <c r="Q285">
        <f>[6]装备属性计算表!Q110</f>
        <v>15.295046100519933</v>
      </c>
      <c r="R285">
        <f>[6]装备属性计算表!R110</f>
        <v>0</v>
      </c>
      <c r="S285">
        <f>[6]装备属性计算表!S110</f>
        <v>55.555555555555557</v>
      </c>
      <c r="T285">
        <f>[6]装备属性计算表!T110</f>
        <v>39.506172839506178</v>
      </c>
      <c r="U285">
        <f>[6]装备属性计算表!U110</f>
        <v>0</v>
      </c>
      <c r="V285">
        <f>[6]装备属性计算表!V110</f>
        <v>0</v>
      </c>
      <c r="W285">
        <f>[6]装备属性计算表!W110</f>
        <v>0</v>
      </c>
      <c r="X285">
        <f>[6]装备属性计算表!X110</f>
        <v>0</v>
      </c>
    </row>
    <row r="286" spans="1:24" x14ac:dyDescent="0.15">
      <c r="A286" t="str">
        <f>[6]装备属性计算表!A111</f>
        <v>4541</v>
      </c>
      <c r="B286">
        <f>[6]装备属性计算表!B111</f>
        <v>4</v>
      </c>
      <c r="C286" t="str">
        <f>[6]装备属性计算表!C111</f>
        <v>衣服</v>
      </c>
      <c r="D286">
        <f>[6]装备属性计算表!D111</f>
        <v>45</v>
      </c>
      <c r="E286">
        <f>[6]装备属性计算表!E111</f>
        <v>4390.1938998221412</v>
      </c>
      <c r="F286">
        <f>[6]装备属性计算表!F111</f>
        <v>0</v>
      </c>
      <c r="G286">
        <f>[6]装备属性计算表!G111</f>
        <v>96.358790433275573</v>
      </c>
      <c r="H286">
        <f>[6]装备属性计算表!H111</f>
        <v>0</v>
      </c>
      <c r="I286">
        <f>[6]装备属性计算表!I111</f>
        <v>0</v>
      </c>
      <c r="J286">
        <f>[6]装备属性计算表!J111</f>
        <v>0</v>
      </c>
      <c r="K286">
        <f>[6]装备属性计算表!K111</f>
        <v>0</v>
      </c>
      <c r="L286">
        <f>[6]装备属性计算表!L111</f>
        <v>0</v>
      </c>
      <c r="M286">
        <f>[6]装备属性计算表!M111</f>
        <v>0</v>
      </c>
      <c r="N286">
        <f>[6]装备属性计算表!N111</f>
        <v>0</v>
      </c>
      <c r="O286">
        <f>[6]装备属性计算表!O111</f>
        <v>1393.7123491498862</v>
      </c>
      <c r="P286">
        <f>[6]装备属性计算表!P111</f>
        <v>0</v>
      </c>
      <c r="Q286">
        <f>[6]装备属性计算表!Q111</f>
        <v>45.885138301559806</v>
      </c>
      <c r="R286">
        <f>[6]装备属性计算表!R111</f>
        <v>33.333333333333336</v>
      </c>
      <c r="S286">
        <f>[6]装备属性计算表!S111</f>
        <v>0</v>
      </c>
      <c r="T286">
        <f>[6]装备属性计算表!T111</f>
        <v>0</v>
      </c>
      <c r="U286">
        <f>[6]装备属性计算表!U111</f>
        <v>0</v>
      </c>
      <c r="V286">
        <f>[6]装备属性计算表!V111</f>
        <v>32.921810699588484</v>
      </c>
      <c r="W286">
        <f>[6]装备属性计算表!W111</f>
        <v>0</v>
      </c>
      <c r="X286">
        <f>[6]装备属性计算表!X111</f>
        <v>0</v>
      </c>
    </row>
    <row r="287" spans="1:24" x14ac:dyDescent="0.15">
      <c r="A287" t="str">
        <f>[6]装备属性计算表!A112</f>
        <v>4542</v>
      </c>
      <c r="B287">
        <f>[6]装备属性计算表!B112</f>
        <v>4</v>
      </c>
      <c r="C287" t="str">
        <f>[6]装备属性计算表!C112</f>
        <v>裤子</v>
      </c>
      <c r="D287">
        <f>[6]装备属性计算表!D112</f>
        <v>45</v>
      </c>
      <c r="E287">
        <f>[6]装备属性计算表!E112</f>
        <v>0</v>
      </c>
      <c r="F287">
        <f>[6]装备属性计算表!F112</f>
        <v>0</v>
      </c>
      <c r="G287">
        <f>[6]装备属性计算表!G112</f>
        <v>64.23919362218372</v>
      </c>
      <c r="H287">
        <f>[6]装备属性计算表!H112</f>
        <v>97.222222222222214</v>
      </c>
      <c r="I287">
        <f>[6]装备属性计算表!I112</f>
        <v>0</v>
      </c>
      <c r="J287">
        <f>[6]装备属性计算表!J112</f>
        <v>0</v>
      </c>
      <c r="K287">
        <f>[6]装备属性计算表!K112</f>
        <v>0</v>
      </c>
      <c r="L287">
        <f>[6]装备属性计算表!L112</f>
        <v>0</v>
      </c>
      <c r="M287">
        <f>[6]装备属性计算表!M112</f>
        <v>0</v>
      </c>
      <c r="N287">
        <f>[6]装备属性计算表!N112</f>
        <v>0</v>
      </c>
      <c r="O287">
        <f>[6]装备属性计算表!O112</f>
        <v>696.85617457494311</v>
      </c>
      <c r="P287">
        <f>[6]装备属性计算表!P112</f>
        <v>0</v>
      </c>
      <c r="Q287">
        <f>[6]装备属性计算表!Q112</f>
        <v>15.295046100519933</v>
      </c>
      <c r="R287">
        <f>[6]装备属性计算表!R112</f>
        <v>33.333333333333336</v>
      </c>
      <c r="S287">
        <f>[6]装备属性计算表!S112</f>
        <v>0</v>
      </c>
      <c r="T287">
        <f>[6]装备属性计算表!T112</f>
        <v>0</v>
      </c>
      <c r="U287">
        <f>[6]装备属性计算表!U112</f>
        <v>0</v>
      </c>
      <c r="V287">
        <f>[6]装备属性计算表!V112</f>
        <v>32.921810699588484</v>
      </c>
      <c r="W287">
        <f>[6]装备属性计算表!W112</f>
        <v>0</v>
      </c>
      <c r="X287">
        <f>[6]装备属性计算表!X112</f>
        <v>0</v>
      </c>
    </row>
    <row r="288" spans="1:24" x14ac:dyDescent="0.15">
      <c r="A288" t="str">
        <f>[6]装备属性计算表!A113</f>
        <v>4545</v>
      </c>
      <c r="B288">
        <f>[6]装备属性计算表!B113</f>
        <v>4</v>
      </c>
      <c r="C288" t="str">
        <f>[6]装备属性计算表!C113</f>
        <v>鞋子</v>
      </c>
      <c r="D288">
        <f>[6]装备属性计算表!D113</f>
        <v>45</v>
      </c>
      <c r="E288">
        <f>[6]装备属性计算表!E113</f>
        <v>1463.3979666073806</v>
      </c>
      <c r="F288">
        <f>[6]装备属性计算表!F113</f>
        <v>0</v>
      </c>
      <c r="G288">
        <f>[6]装备属性计算表!G113</f>
        <v>0</v>
      </c>
      <c r="H288">
        <f>[6]装备属性计算表!H113</f>
        <v>194.44444444444443</v>
      </c>
      <c r="I288">
        <f>[6]装备属性计算表!I113</f>
        <v>0</v>
      </c>
      <c r="J288">
        <f>[6]装备属性计算表!J113</f>
        <v>0</v>
      </c>
      <c r="K288">
        <f>[6]装备属性计算表!K113</f>
        <v>0</v>
      </c>
      <c r="L288">
        <f>[6]装备属性计算表!L113</f>
        <v>0</v>
      </c>
      <c r="M288">
        <f>[6]装备属性计算表!M113</f>
        <v>0</v>
      </c>
      <c r="N288">
        <f>[6]装备属性计算表!N113</f>
        <v>0</v>
      </c>
      <c r="O288">
        <f>[6]装备属性计算表!O113</f>
        <v>696.85617457494311</v>
      </c>
      <c r="P288">
        <f>[6]装备属性计算表!P113</f>
        <v>0</v>
      </c>
      <c r="Q288">
        <f>[6]装备属性计算表!Q113</f>
        <v>0</v>
      </c>
      <c r="R288">
        <f>[6]装备属性计算表!R113</f>
        <v>66.666666666666671</v>
      </c>
      <c r="S288">
        <f>[6]装备属性计算表!S113</f>
        <v>55.555555555555557</v>
      </c>
      <c r="T288">
        <f>[6]装备属性计算表!T113</f>
        <v>19.753086419753089</v>
      </c>
      <c r="U288">
        <f>[6]装备属性计算表!U113</f>
        <v>0</v>
      </c>
      <c r="V288">
        <f>[6]装备属性计算表!V113</f>
        <v>0</v>
      </c>
      <c r="W288">
        <f>[6]装备属性计算表!W113</f>
        <v>0</v>
      </c>
      <c r="X288">
        <f>[6]装备属性计算表!X113</f>
        <v>0</v>
      </c>
    </row>
    <row r="289" spans="1:24" x14ac:dyDescent="0.15">
      <c r="A289" t="str">
        <f>[6]装备属性计算表!A114</f>
        <v>4544</v>
      </c>
      <c r="B289">
        <f>[6]装备属性计算表!B114</f>
        <v>4</v>
      </c>
      <c r="C289" t="str">
        <f>[6]装备属性计算表!C114</f>
        <v>腰带</v>
      </c>
      <c r="D289">
        <f>[6]装备属性计算表!D114</f>
        <v>45</v>
      </c>
      <c r="E289">
        <f>[6]装备属性计算表!E114</f>
        <v>1463.3979666073806</v>
      </c>
      <c r="F289">
        <f>[6]装备属性计算表!F114</f>
        <v>0</v>
      </c>
      <c r="G289">
        <f>[6]装备属性计算表!G114</f>
        <v>0</v>
      </c>
      <c r="H289">
        <f>[6]装备属性计算表!H114</f>
        <v>0</v>
      </c>
      <c r="I289">
        <f>[6]装备属性计算表!I114</f>
        <v>0</v>
      </c>
      <c r="J289">
        <f>[6]装备属性计算表!J114</f>
        <v>0</v>
      </c>
      <c r="K289">
        <f>[6]装备属性计算表!K114</f>
        <v>0</v>
      </c>
      <c r="L289">
        <f>[6]装备属性计算表!L114</f>
        <v>172.83950617283952</v>
      </c>
      <c r="M289">
        <f>[6]装备属性计算表!M114</f>
        <v>0</v>
      </c>
      <c r="N289">
        <f>[6]装备属性计算表!N114</f>
        <v>0</v>
      </c>
      <c r="O289">
        <f>[6]装备属性计算表!O114</f>
        <v>1393.7123491498862</v>
      </c>
      <c r="P289">
        <f>[6]装备属性计算表!P114</f>
        <v>42.474424812834236</v>
      </c>
      <c r="Q289">
        <f>[6]装备属性计算表!Q114</f>
        <v>15.295046100519933</v>
      </c>
      <c r="R289">
        <f>[6]装备属性计算表!R114</f>
        <v>0</v>
      </c>
      <c r="S289">
        <f>[6]装备属性计算表!S114</f>
        <v>0</v>
      </c>
      <c r="T289">
        <f>[6]装备属性计算表!T114</f>
        <v>0</v>
      </c>
      <c r="U289">
        <f>[6]装备属性计算表!U114</f>
        <v>0</v>
      </c>
      <c r="V289">
        <f>[6]装备属性计算表!V114</f>
        <v>32.921810699588484</v>
      </c>
      <c r="W289">
        <f>[6]装备属性计算表!W114</f>
        <v>0</v>
      </c>
      <c r="X289">
        <f>[6]装备属性计算表!X114</f>
        <v>0</v>
      </c>
    </row>
    <row r="290" spans="1:24" x14ac:dyDescent="0.15">
      <c r="A290" t="str">
        <f>[6]装备属性计算表!A115</f>
        <v>4543</v>
      </c>
      <c r="B290">
        <f>[6]装备属性计算表!B115</f>
        <v>4</v>
      </c>
      <c r="C290" t="str">
        <f>[6]装备属性计算表!C115</f>
        <v>项链</v>
      </c>
      <c r="D290">
        <f>[6]装备属性计算表!D115</f>
        <v>45</v>
      </c>
      <c r="E290">
        <f>[6]装备属性计算表!E115</f>
        <v>0</v>
      </c>
      <c r="F290">
        <f>[6]装备属性计算表!F115</f>
        <v>92.912804278074873</v>
      </c>
      <c r="G290">
        <f>[6]装备属性计算表!G115</f>
        <v>0</v>
      </c>
      <c r="H290">
        <f>[6]装备属性计算表!H115</f>
        <v>0</v>
      </c>
      <c r="I290">
        <f>[6]装备属性计算表!I115</f>
        <v>291.66666666666669</v>
      </c>
      <c r="J290">
        <f>[6]装备属性计算表!J115</f>
        <v>0</v>
      </c>
      <c r="K290">
        <f>[6]装备属性计算表!K115</f>
        <v>0</v>
      </c>
      <c r="L290">
        <f>[6]装备属性计算表!L115</f>
        <v>0</v>
      </c>
      <c r="M290">
        <f>[6]装备属性计算表!M115</f>
        <v>0</v>
      </c>
      <c r="N290">
        <f>[6]装备属性计算表!N115</f>
        <v>0</v>
      </c>
      <c r="O290">
        <f>[6]装备属性计算表!O115</f>
        <v>0</v>
      </c>
      <c r="P290">
        <f>[6]装备属性计算表!P115</f>
        <v>42.474424812834236</v>
      </c>
      <c r="Q290">
        <f>[6]装备属性计算表!Q115</f>
        <v>0</v>
      </c>
      <c r="R290">
        <f>[6]装备属性计算表!R115</f>
        <v>33.333333333333336</v>
      </c>
      <c r="S290">
        <f>[6]装备属性计算表!S115</f>
        <v>55.555555555555557</v>
      </c>
      <c r="T290">
        <f>[6]装备属性计算表!T115</f>
        <v>39.506172839506178</v>
      </c>
      <c r="U290">
        <f>[6]装备属性计算表!U115</f>
        <v>0</v>
      </c>
      <c r="V290">
        <f>[6]装备属性计算表!V115</f>
        <v>0</v>
      </c>
      <c r="W290">
        <f>[6]装备属性计算表!W115</f>
        <v>0</v>
      </c>
      <c r="X290">
        <f>[6]装备属性计算表!X115</f>
        <v>0</v>
      </c>
    </row>
    <row r="291" spans="1:24" x14ac:dyDescent="0.15">
      <c r="A291" t="str">
        <f>[6]装备属性计算表!A116</f>
        <v>6010</v>
      </c>
      <c r="B291">
        <f>[6]装备属性计算表!B116</f>
        <v>1</v>
      </c>
      <c r="C291" t="str">
        <f>[6]装备属性计算表!C116</f>
        <v>武器</v>
      </c>
      <c r="D291">
        <f>[6]装备属性计算表!D116</f>
        <v>60</v>
      </c>
      <c r="E291">
        <f>[6]装备属性计算表!E116</f>
        <v>0</v>
      </c>
      <c r="F291">
        <f>[6]装备属性计算表!F116</f>
        <v>268.78346951871663</v>
      </c>
      <c r="G291">
        <f>[6]装备属性计算表!G116</f>
        <v>0</v>
      </c>
      <c r="H291">
        <f>[6]装备属性计算表!H116</f>
        <v>0</v>
      </c>
      <c r="I291">
        <f>[6]装备属性计算表!I116</f>
        <v>0</v>
      </c>
      <c r="J291">
        <f>[6]装备属性计算表!J116</f>
        <v>166.66666666666666</v>
      </c>
      <c r="K291">
        <f>[6]装备属性计算表!K116</f>
        <v>0</v>
      </c>
      <c r="L291">
        <f>[6]装备属性计算表!L116</f>
        <v>0</v>
      </c>
      <c r="M291">
        <f>[6]装备属性计算表!M116</f>
        <v>0</v>
      </c>
      <c r="N291">
        <f>[6]装备属性计算表!N116</f>
        <v>0</v>
      </c>
      <c r="O291">
        <f>[6]装备属性计算表!O116</f>
        <v>0</v>
      </c>
      <c r="P291">
        <f>[6]装备属性计算表!P116</f>
        <v>21.502677561497329</v>
      </c>
      <c r="Q291">
        <f>[6]装备属性计算表!Q116</f>
        <v>2.5810390294627386</v>
      </c>
      <c r="R291">
        <f>[6]装备属性计算表!R116</f>
        <v>0</v>
      </c>
      <c r="S291">
        <f>[6]装备属性计算表!S116</f>
        <v>9.375</v>
      </c>
      <c r="T291">
        <f>[6]装备属性计算表!T116</f>
        <v>6.6666666666666679</v>
      </c>
      <c r="U291">
        <f>[6]装备属性计算表!U116</f>
        <v>0</v>
      </c>
      <c r="V291">
        <f>[6]装备属性计算表!V116</f>
        <v>0</v>
      </c>
      <c r="W291">
        <f>[6]装备属性计算表!W116</f>
        <v>0</v>
      </c>
      <c r="X291">
        <f>[6]装备属性计算表!X116</f>
        <v>0</v>
      </c>
    </row>
    <row r="292" spans="1:24" x14ac:dyDescent="0.15">
      <c r="A292" t="str">
        <f>[6]装备属性计算表!A117</f>
        <v>6011</v>
      </c>
      <c r="B292">
        <f>[6]装备属性计算表!B117</f>
        <v>1</v>
      </c>
      <c r="C292" t="str">
        <f>[6]装备属性计算表!C117</f>
        <v>衣服</v>
      </c>
      <c r="D292">
        <f>[6]装备属性计算表!D117</f>
        <v>60</v>
      </c>
      <c r="E292">
        <f>[6]装备属性计算表!E117</f>
        <v>4233.4012605427797</v>
      </c>
      <c r="F292">
        <f>[6]装备属性计算表!F117</f>
        <v>0</v>
      </c>
      <c r="G292">
        <f>[6]装备属性计算表!G117</f>
        <v>92.917405060658595</v>
      </c>
      <c r="H292">
        <f>[6]装备属性计算表!H117</f>
        <v>0</v>
      </c>
      <c r="I292">
        <f>[6]装备属性计算表!I117</f>
        <v>0</v>
      </c>
      <c r="J292">
        <f>[6]装备属性计算表!J117</f>
        <v>0</v>
      </c>
      <c r="K292">
        <f>[6]装备属性计算表!K117</f>
        <v>0</v>
      </c>
      <c r="L292">
        <f>[6]装备属性计算表!L117</f>
        <v>0</v>
      </c>
      <c r="M292">
        <f>[6]装备属性计算表!M117</f>
        <v>0</v>
      </c>
      <c r="N292">
        <f>[6]装备属性计算表!N117</f>
        <v>0</v>
      </c>
      <c r="O292">
        <f>[6]装备属性计算表!O117</f>
        <v>235.18895891904333</v>
      </c>
      <c r="P292">
        <f>[6]装备属性计算表!P117</f>
        <v>0</v>
      </c>
      <c r="Q292">
        <f>[6]装备属性计算表!Q117</f>
        <v>7.7431170883882166</v>
      </c>
      <c r="R292">
        <f>[6]装备属性计算表!R117</f>
        <v>5.625</v>
      </c>
      <c r="S292">
        <f>[6]装备属性计算表!S117</f>
        <v>0</v>
      </c>
      <c r="T292">
        <f>[6]装备属性计算表!T117</f>
        <v>0</v>
      </c>
      <c r="U292">
        <f>[6]装备属性计算表!U117</f>
        <v>0</v>
      </c>
      <c r="V292">
        <f>[6]装备属性计算表!V117</f>
        <v>5.5555555555555554</v>
      </c>
      <c r="W292">
        <f>[6]装备属性计算表!W117</f>
        <v>0</v>
      </c>
      <c r="X292">
        <f>[6]装备属性计算表!X117</f>
        <v>0</v>
      </c>
    </row>
    <row r="293" spans="1:24" x14ac:dyDescent="0.15">
      <c r="A293" t="str">
        <f>[6]装备属性计算表!A118</f>
        <v>6012</v>
      </c>
      <c r="B293">
        <f>[6]装备属性计算表!B118</f>
        <v>1</v>
      </c>
      <c r="C293" t="str">
        <f>[6]装备属性计算表!C118</f>
        <v>裤子</v>
      </c>
      <c r="D293">
        <f>[6]装备属性计算表!D118</f>
        <v>60</v>
      </c>
      <c r="E293">
        <f>[6]装备属性计算表!E118</f>
        <v>0</v>
      </c>
      <c r="F293">
        <f>[6]装备属性计算表!F118</f>
        <v>0</v>
      </c>
      <c r="G293">
        <f>[6]装备属性计算表!G118</f>
        <v>61.944936707105732</v>
      </c>
      <c r="H293">
        <f>[6]装备属性计算表!H118</f>
        <v>93.75</v>
      </c>
      <c r="I293">
        <f>[6]装备属性计算表!I118</f>
        <v>0</v>
      </c>
      <c r="J293">
        <f>[6]装备属性计算表!J118</f>
        <v>0</v>
      </c>
      <c r="K293">
        <f>[6]装备属性计算表!K118</f>
        <v>0</v>
      </c>
      <c r="L293">
        <f>[6]装备属性计算表!L118</f>
        <v>0</v>
      </c>
      <c r="M293">
        <f>[6]装备属性计算表!M118</f>
        <v>0</v>
      </c>
      <c r="N293">
        <f>[6]装备属性计算表!N118</f>
        <v>0</v>
      </c>
      <c r="O293">
        <f>[6]装备属性计算表!O118</f>
        <v>117.59447945952166</v>
      </c>
      <c r="P293">
        <f>[6]装备属性计算表!P118</f>
        <v>0</v>
      </c>
      <c r="Q293">
        <f>[6]装备属性计算表!Q118</f>
        <v>2.5810390294627386</v>
      </c>
      <c r="R293">
        <f>[6]装备属性计算表!R118</f>
        <v>5.625</v>
      </c>
      <c r="S293">
        <f>[6]装备属性计算表!S118</f>
        <v>0</v>
      </c>
      <c r="T293">
        <f>[6]装备属性计算表!T118</f>
        <v>0</v>
      </c>
      <c r="U293">
        <f>[6]装备属性计算表!U118</f>
        <v>0</v>
      </c>
      <c r="V293">
        <f>[6]装备属性计算表!V118</f>
        <v>5.5555555555555554</v>
      </c>
      <c r="W293">
        <f>[6]装备属性计算表!W118</f>
        <v>0</v>
      </c>
      <c r="X293">
        <f>[6]装备属性计算表!X118</f>
        <v>0</v>
      </c>
    </row>
    <row r="294" spans="1:24" x14ac:dyDescent="0.15">
      <c r="A294" t="str">
        <f>[6]装备属性计算表!A119</f>
        <v>6015</v>
      </c>
      <c r="B294">
        <f>[6]装备属性计算表!B119</f>
        <v>1</v>
      </c>
      <c r="C294" t="str">
        <f>[6]装备属性计算表!C119</f>
        <v>鞋子</v>
      </c>
      <c r="D294">
        <f>[6]装备属性计算表!D119</f>
        <v>60</v>
      </c>
      <c r="E294">
        <f>[6]装备属性计算表!E119</f>
        <v>1411.1337535142602</v>
      </c>
      <c r="F294">
        <f>[6]装备属性计算表!F119</f>
        <v>0</v>
      </c>
      <c r="G294">
        <f>[6]装备属性计算表!G119</f>
        <v>0</v>
      </c>
      <c r="H294">
        <f>[6]装备属性计算表!H119</f>
        <v>187.5</v>
      </c>
      <c r="I294">
        <f>[6]装备属性计算表!I119</f>
        <v>0</v>
      </c>
      <c r="J294">
        <f>[6]装备属性计算表!J119</f>
        <v>0</v>
      </c>
      <c r="K294">
        <f>[6]装备属性计算表!K119</f>
        <v>0</v>
      </c>
      <c r="L294">
        <f>[6]装备属性计算表!L119</f>
        <v>0</v>
      </c>
      <c r="M294">
        <f>[6]装备属性计算表!M119</f>
        <v>0</v>
      </c>
      <c r="N294">
        <f>[6]装备属性计算表!N119</f>
        <v>0</v>
      </c>
      <c r="O294">
        <f>[6]装备属性计算表!O119</f>
        <v>117.59447945952166</v>
      </c>
      <c r="P294">
        <f>[6]装备属性计算表!P119</f>
        <v>0</v>
      </c>
      <c r="Q294">
        <f>[6]装备属性计算表!Q119</f>
        <v>0</v>
      </c>
      <c r="R294">
        <f>[6]装备属性计算表!R119</f>
        <v>11.25</v>
      </c>
      <c r="S294">
        <f>[6]装备属性计算表!S119</f>
        <v>9.375</v>
      </c>
      <c r="T294">
        <f>[6]装备属性计算表!T119</f>
        <v>3.3333333333333339</v>
      </c>
      <c r="U294">
        <f>[6]装备属性计算表!U119</f>
        <v>0</v>
      </c>
      <c r="V294">
        <f>[6]装备属性计算表!V119</f>
        <v>0</v>
      </c>
      <c r="W294">
        <f>[6]装备属性计算表!W119</f>
        <v>0</v>
      </c>
      <c r="X294">
        <f>[6]装备属性计算表!X119</f>
        <v>0</v>
      </c>
    </row>
    <row r="295" spans="1:24" x14ac:dyDescent="0.15">
      <c r="A295" t="str">
        <f>[6]装备属性计算表!A120</f>
        <v>6014</v>
      </c>
      <c r="B295">
        <f>[6]装备属性计算表!B120</f>
        <v>1</v>
      </c>
      <c r="C295" t="str">
        <f>[6]装备属性计算表!C120</f>
        <v>腰带</v>
      </c>
      <c r="D295">
        <f>[6]装备属性计算表!D120</f>
        <v>60</v>
      </c>
      <c r="E295">
        <f>[6]装备属性计算表!E120</f>
        <v>1411.1337535142602</v>
      </c>
      <c r="F295">
        <f>[6]装备属性计算表!F120</f>
        <v>0</v>
      </c>
      <c r="G295">
        <f>[6]装备属性计算表!G120</f>
        <v>0</v>
      </c>
      <c r="H295">
        <f>[6]装备属性计算表!H120</f>
        <v>0</v>
      </c>
      <c r="I295">
        <f>[6]装备属性计算表!I120</f>
        <v>0</v>
      </c>
      <c r="J295">
        <f>[6]装备属性计算表!J120</f>
        <v>0</v>
      </c>
      <c r="K295">
        <f>[6]装备属性计算表!K120</f>
        <v>0</v>
      </c>
      <c r="L295">
        <f>[6]装备属性计算表!L120</f>
        <v>166.66666666666666</v>
      </c>
      <c r="M295">
        <f>[6]装备属性计算表!M120</f>
        <v>0</v>
      </c>
      <c r="N295">
        <f>[6]装备属性计算表!N120</f>
        <v>0</v>
      </c>
      <c r="O295">
        <f>[6]装备属性计算表!O120</f>
        <v>235.18895891904333</v>
      </c>
      <c r="P295">
        <f>[6]装备属性计算表!P120</f>
        <v>7.1675591871657778</v>
      </c>
      <c r="Q295">
        <f>[6]装备属性计算表!Q120</f>
        <v>2.5810390294627386</v>
      </c>
      <c r="R295">
        <f>[6]装备属性计算表!R120</f>
        <v>0</v>
      </c>
      <c r="S295">
        <f>[6]装备属性计算表!S120</f>
        <v>0</v>
      </c>
      <c r="T295">
        <f>[6]装备属性计算表!T120</f>
        <v>0</v>
      </c>
      <c r="U295">
        <f>[6]装备属性计算表!U120</f>
        <v>0</v>
      </c>
      <c r="V295">
        <f>[6]装备属性计算表!V120</f>
        <v>5.5555555555555554</v>
      </c>
      <c r="W295">
        <f>[6]装备属性计算表!W120</f>
        <v>0</v>
      </c>
      <c r="X295">
        <f>[6]装备属性计算表!X120</f>
        <v>0</v>
      </c>
    </row>
    <row r="296" spans="1:24" x14ac:dyDescent="0.15">
      <c r="A296" t="str">
        <f>[6]装备属性计算表!A121</f>
        <v>6013</v>
      </c>
      <c r="B296">
        <f>[6]装备属性计算表!B121</f>
        <v>1</v>
      </c>
      <c r="C296" t="str">
        <f>[6]装备属性计算表!C121</f>
        <v>项链</v>
      </c>
      <c r="D296">
        <f>[6]装备属性计算表!D121</f>
        <v>60</v>
      </c>
      <c r="E296">
        <f>[6]装备属性计算表!E121</f>
        <v>0</v>
      </c>
      <c r="F296">
        <f>[6]装备属性计算表!F121</f>
        <v>89.594489839572205</v>
      </c>
      <c r="G296">
        <f>[6]装备属性计算表!G121</f>
        <v>0</v>
      </c>
      <c r="H296">
        <f>[6]装备属性计算表!H121</f>
        <v>0</v>
      </c>
      <c r="I296">
        <f>[6]装备属性计算表!I121</f>
        <v>281.25</v>
      </c>
      <c r="J296">
        <f>[6]装备属性计算表!J121</f>
        <v>0</v>
      </c>
      <c r="K296">
        <f>[6]装备属性计算表!K121</f>
        <v>0</v>
      </c>
      <c r="L296">
        <f>[6]装备属性计算表!L121</f>
        <v>0</v>
      </c>
      <c r="M296">
        <f>[6]装备属性计算表!M121</f>
        <v>0</v>
      </c>
      <c r="N296">
        <f>[6]装备属性计算表!N121</f>
        <v>0</v>
      </c>
      <c r="O296">
        <f>[6]装备属性计算表!O121</f>
        <v>0</v>
      </c>
      <c r="P296">
        <f>[6]装备属性计算表!P121</f>
        <v>7.1675591871657778</v>
      </c>
      <c r="Q296">
        <f>[6]装备属性计算表!Q121</f>
        <v>0</v>
      </c>
      <c r="R296">
        <f>[6]装备属性计算表!R121</f>
        <v>5.625</v>
      </c>
      <c r="S296">
        <f>[6]装备属性计算表!S121</f>
        <v>9.375</v>
      </c>
      <c r="T296">
        <f>[6]装备属性计算表!T121</f>
        <v>6.6666666666666679</v>
      </c>
      <c r="U296">
        <f>[6]装备属性计算表!U121</f>
        <v>0</v>
      </c>
      <c r="V296">
        <f>[6]装备属性计算表!V121</f>
        <v>0</v>
      </c>
      <c r="W296">
        <f>[6]装备属性计算表!W121</f>
        <v>0</v>
      </c>
      <c r="X296">
        <f>[6]装备属性计算表!X121</f>
        <v>0</v>
      </c>
    </row>
    <row r="297" spans="1:24" x14ac:dyDescent="0.15">
      <c r="A297" t="str">
        <f>[6]装备属性计算表!A122</f>
        <v>6020</v>
      </c>
      <c r="B297">
        <f>[6]装备属性计算表!B122</f>
        <v>2</v>
      </c>
      <c r="C297" t="str">
        <f>[6]装备属性计算表!C122</f>
        <v>武器</v>
      </c>
      <c r="D297">
        <f>[6]装备属性计算表!D122</f>
        <v>60</v>
      </c>
      <c r="E297">
        <f>[6]装备属性计算表!E122</f>
        <v>0</v>
      </c>
      <c r="F297">
        <f>[6]装备属性计算表!F122</f>
        <v>349.41851037433167</v>
      </c>
      <c r="G297">
        <f>[6]装备属性计算表!G122</f>
        <v>0</v>
      </c>
      <c r="H297">
        <f>[6]装备属性计算表!H122</f>
        <v>0</v>
      </c>
      <c r="I297">
        <f>[6]装备属性计算表!I122</f>
        <v>0</v>
      </c>
      <c r="J297">
        <f>[6]装备属性计算表!J122</f>
        <v>216.66666666666669</v>
      </c>
      <c r="K297">
        <f>[6]装备属性计算表!K122</f>
        <v>0</v>
      </c>
      <c r="L297">
        <f>[6]装备属性计算表!L122</f>
        <v>0</v>
      </c>
      <c r="M297">
        <f>[6]装备属性计算表!M122</f>
        <v>0</v>
      </c>
      <c r="N297">
        <f>[6]装备属性计算表!N122</f>
        <v>0</v>
      </c>
      <c r="O297">
        <f>[6]装备属性计算表!O122</f>
        <v>0</v>
      </c>
      <c r="P297">
        <f>[6]装备属性计算表!P122</f>
        <v>62.118846288770072</v>
      </c>
      <c r="Q297">
        <f>[6]装备属性计算表!Q122</f>
        <v>7.4563349740034672</v>
      </c>
      <c r="R297">
        <f>[6]装备属性计算表!R122</f>
        <v>0</v>
      </c>
      <c r="S297">
        <f>[6]装备属性计算表!S122</f>
        <v>27.083333333333332</v>
      </c>
      <c r="T297">
        <f>[6]装备属性计算表!T122</f>
        <v>19.259259259259263</v>
      </c>
      <c r="U297">
        <f>[6]装备属性计算表!U122</f>
        <v>0</v>
      </c>
      <c r="V297">
        <f>[6]装备属性计算表!V122</f>
        <v>0</v>
      </c>
      <c r="W297">
        <f>[6]装备属性计算表!W122</f>
        <v>0</v>
      </c>
      <c r="X297">
        <f>[6]装备属性计算表!X122</f>
        <v>0</v>
      </c>
    </row>
    <row r="298" spans="1:24" x14ac:dyDescent="0.15">
      <c r="A298" t="str">
        <f>[6]装备属性计算表!A123</f>
        <v>6021</v>
      </c>
      <c r="B298">
        <f>[6]装备属性计算表!B123</f>
        <v>2</v>
      </c>
      <c r="C298" t="str">
        <f>[6]装备属性计算表!C123</f>
        <v>衣服</v>
      </c>
      <c r="D298">
        <f>[6]装备属性计算表!D123</f>
        <v>60</v>
      </c>
      <c r="E298">
        <f>[6]装备属性计算表!E123</f>
        <v>5503.421638705614</v>
      </c>
      <c r="F298">
        <f>[6]装备属性计算表!F123</f>
        <v>0</v>
      </c>
      <c r="G298">
        <f>[6]装备属性计算表!G123</f>
        <v>120.79262657885616</v>
      </c>
      <c r="H298">
        <f>[6]装备属性计算表!H123</f>
        <v>0</v>
      </c>
      <c r="I298">
        <f>[6]装备属性计算表!I123</f>
        <v>0</v>
      </c>
      <c r="J298">
        <f>[6]装备属性计算表!J123</f>
        <v>0</v>
      </c>
      <c r="K298">
        <f>[6]装备属性计算表!K123</f>
        <v>0</v>
      </c>
      <c r="L298">
        <f>[6]装备属性计算表!L123</f>
        <v>0</v>
      </c>
      <c r="M298">
        <f>[6]装备属性计算表!M123</f>
        <v>0</v>
      </c>
      <c r="N298">
        <f>[6]装备属性计算表!N123</f>
        <v>0</v>
      </c>
      <c r="O298">
        <f>[6]装备属性计算表!O123</f>
        <v>679.43477021056958</v>
      </c>
      <c r="P298">
        <f>[6]装备属性计算表!P123</f>
        <v>0</v>
      </c>
      <c r="Q298">
        <f>[6]装备属性计算表!Q123</f>
        <v>22.369004922010404</v>
      </c>
      <c r="R298">
        <f>[6]装备属性计算表!R123</f>
        <v>16.25</v>
      </c>
      <c r="S298">
        <f>[6]装备属性计算表!S123</f>
        <v>0</v>
      </c>
      <c r="T298">
        <f>[6]装备属性计算表!T123</f>
        <v>0</v>
      </c>
      <c r="U298">
        <f>[6]装备属性计算表!U123</f>
        <v>0</v>
      </c>
      <c r="V298">
        <f>[6]装备属性计算表!V123</f>
        <v>16.049382716049383</v>
      </c>
      <c r="W298">
        <f>[6]装备属性计算表!W123</f>
        <v>0</v>
      </c>
      <c r="X298">
        <f>[6]装备属性计算表!X123</f>
        <v>0</v>
      </c>
    </row>
    <row r="299" spans="1:24" x14ac:dyDescent="0.15">
      <c r="A299" t="str">
        <f>[6]装备属性计算表!A124</f>
        <v>6022</v>
      </c>
      <c r="B299">
        <f>[6]装备属性计算表!B124</f>
        <v>2</v>
      </c>
      <c r="C299" t="str">
        <f>[6]装备属性计算表!C124</f>
        <v>裤子</v>
      </c>
      <c r="D299">
        <f>[6]装备属性计算表!D124</f>
        <v>60</v>
      </c>
      <c r="E299">
        <f>[6]装备属性计算表!E124</f>
        <v>0</v>
      </c>
      <c r="F299">
        <f>[6]装备属性计算表!F124</f>
        <v>0</v>
      </c>
      <c r="G299">
        <f>[6]装备属性计算表!G124</f>
        <v>80.528417719237453</v>
      </c>
      <c r="H299">
        <f>[6]装备属性计算表!H124</f>
        <v>121.875</v>
      </c>
      <c r="I299">
        <f>[6]装备属性计算表!I124</f>
        <v>0</v>
      </c>
      <c r="J299">
        <f>[6]装备属性计算表!J124</f>
        <v>0</v>
      </c>
      <c r="K299">
        <f>[6]装备属性计算表!K124</f>
        <v>0</v>
      </c>
      <c r="L299">
        <f>[6]装备属性计算表!L124</f>
        <v>0</v>
      </c>
      <c r="M299">
        <f>[6]装备属性计算表!M124</f>
        <v>0</v>
      </c>
      <c r="N299">
        <f>[6]装备属性计算表!N124</f>
        <v>0</v>
      </c>
      <c r="O299">
        <f>[6]装备属性计算表!O124</f>
        <v>339.71738510528479</v>
      </c>
      <c r="P299">
        <f>[6]装备属性计算表!P124</f>
        <v>0</v>
      </c>
      <c r="Q299">
        <f>[6]装备属性计算表!Q124</f>
        <v>7.4563349740034672</v>
      </c>
      <c r="R299">
        <f>[6]装备属性计算表!R124</f>
        <v>16.25</v>
      </c>
      <c r="S299">
        <f>[6]装备属性计算表!S124</f>
        <v>0</v>
      </c>
      <c r="T299">
        <f>[6]装备属性计算表!T124</f>
        <v>0</v>
      </c>
      <c r="U299">
        <f>[6]装备属性计算表!U124</f>
        <v>0</v>
      </c>
      <c r="V299">
        <f>[6]装备属性计算表!V124</f>
        <v>16.049382716049383</v>
      </c>
      <c r="W299">
        <f>[6]装备属性计算表!W124</f>
        <v>0</v>
      </c>
      <c r="X299">
        <f>[6]装备属性计算表!X124</f>
        <v>0</v>
      </c>
    </row>
    <row r="300" spans="1:24" x14ac:dyDescent="0.15">
      <c r="A300" t="str">
        <f>[6]装备属性计算表!A125</f>
        <v>6025</v>
      </c>
      <c r="B300">
        <f>[6]装备属性计算表!B125</f>
        <v>2</v>
      </c>
      <c r="C300" t="str">
        <f>[6]装备属性计算表!C125</f>
        <v>鞋子</v>
      </c>
      <c r="D300">
        <f>[6]装备属性计算表!D125</f>
        <v>60</v>
      </c>
      <c r="E300">
        <f>[6]装备属性计算表!E125</f>
        <v>1834.473879568538</v>
      </c>
      <c r="F300">
        <f>[6]装备属性计算表!F125</f>
        <v>0</v>
      </c>
      <c r="G300">
        <f>[6]装备属性计算表!G125</f>
        <v>0</v>
      </c>
      <c r="H300">
        <f>[6]装备属性计算表!H125</f>
        <v>243.75</v>
      </c>
      <c r="I300">
        <f>[6]装备属性计算表!I125</f>
        <v>0</v>
      </c>
      <c r="J300">
        <f>[6]装备属性计算表!J125</f>
        <v>0</v>
      </c>
      <c r="K300">
        <f>[6]装备属性计算表!K125</f>
        <v>0</v>
      </c>
      <c r="L300">
        <f>[6]装备属性计算表!L125</f>
        <v>0</v>
      </c>
      <c r="M300">
        <f>[6]装备属性计算表!M125</f>
        <v>0</v>
      </c>
      <c r="N300">
        <f>[6]装备属性计算表!N125</f>
        <v>0</v>
      </c>
      <c r="O300">
        <f>[6]装备属性计算表!O125</f>
        <v>339.71738510528479</v>
      </c>
      <c r="P300">
        <f>[6]装备属性计算表!P125</f>
        <v>0</v>
      </c>
      <c r="Q300">
        <f>[6]装备属性计算表!Q125</f>
        <v>0</v>
      </c>
      <c r="R300">
        <f>[6]装备属性计算表!R125</f>
        <v>32.5</v>
      </c>
      <c r="S300">
        <f>[6]装备属性计算表!S125</f>
        <v>27.083333333333332</v>
      </c>
      <c r="T300">
        <f>[6]装备属性计算表!T125</f>
        <v>9.6296296296296315</v>
      </c>
      <c r="U300">
        <f>[6]装备属性计算表!U125</f>
        <v>0</v>
      </c>
      <c r="V300">
        <f>[6]装备属性计算表!V125</f>
        <v>0</v>
      </c>
      <c r="W300">
        <f>[6]装备属性计算表!W125</f>
        <v>0</v>
      </c>
      <c r="X300">
        <f>[6]装备属性计算表!X125</f>
        <v>0</v>
      </c>
    </row>
    <row r="301" spans="1:24" x14ac:dyDescent="0.15">
      <c r="A301" t="str">
        <f>[6]装备属性计算表!A126</f>
        <v>6024</v>
      </c>
      <c r="B301">
        <f>[6]装备属性计算表!B126</f>
        <v>2</v>
      </c>
      <c r="C301" t="str">
        <f>[6]装备属性计算表!C126</f>
        <v>腰带</v>
      </c>
      <c r="D301">
        <f>[6]装备属性计算表!D126</f>
        <v>60</v>
      </c>
      <c r="E301">
        <f>[6]装备属性计算表!E126</f>
        <v>1834.473879568538</v>
      </c>
      <c r="F301">
        <f>[6]装备属性计算表!F126</f>
        <v>0</v>
      </c>
      <c r="G301">
        <f>[6]装备属性计算表!G126</f>
        <v>0</v>
      </c>
      <c r="H301">
        <f>[6]装备属性计算表!H126</f>
        <v>0</v>
      </c>
      <c r="I301">
        <f>[6]装备属性计算表!I126</f>
        <v>0</v>
      </c>
      <c r="J301">
        <f>[6]装备属性计算表!J126</f>
        <v>0</v>
      </c>
      <c r="K301">
        <f>[6]装备属性计算表!K126</f>
        <v>0</v>
      </c>
      <c r="L301">
        <f>[6]装备属性计算表!L126</f>
        <v>216.66666666666669</v>
      </c>
      <c r="M301">
        <f>[6]装备属性计算表!M126</f>
        <v>0</v>
      </c>
      <c r="N301">
        <f>[6]装备属性计算表!N126</f>
        <v>0</v>
      </c>
      <c r="O301">
        <f>[6]装备属性计算表!O126</f>
        <v>679.43477021056958</v>
      </c>
      <c r="P301">
        <f>[6]装备属性计算表!P126</f>
        <v>20.706282096256693</v>
      </c>
      <c r="Q301">
        <f>[6]装备属性计算表!Q126</f>
        <v>7.4563349740034672</v>
      </c>
      <c r="R301">
        <f>[6]装备属性计算表!R126</f>
        <v>0</v>
      </c>
      <c r="S301">
        <f>[6]装备属性计算表!S126</f>
        <v>0</v>
      </c>
      <c r="T301">
        <f>[6]装备属性计算表!T126</f>
        <v>0</v>
      </c>
      <c r="U301">
        <f>[6]装备属性计算表!U126</f>
        <v>0</v>
      </c>
      <c r="V301">
        <f>[6]装备属性计算表!V126</f>
        <v>16.049382716049383</v>
      </c>
      <c r="W301">
        <f>[6]装备属性计算表!W126</f>
        <v>0</v>
      </c>
      <c r="X301">
        <f>[6]装备属性计算表!X126</f>
        <v>0</v>
      </c>
    </row>
    <row r="302" spans="1:24" x14ac:dyDescent="0.15">
      <c r="A302" t="str">
        <f>[6]装备属性计算表!A127</f>
        <v>6023</v>
      </c>
      <c r="B302">
        <f>[6]装备属性计算表!B127</f>
        <v>2</v>
      </c>
      <c r="C302" t="str">
        <f>[6]装备属性计算表!C127</f>
        <v>项链</v>
      </c>
      <c r="D302">
        <f>[6]装备属性计算表!D127</f>
        <v>60</v>
      </c>
      <c r="E302">
        <f>[6]装备属性计算表!E127</f>
        <v>0</v>
      </c>
      <c r="F302">
        <f>[6]装备属性计算表!F127</f>
        <v>116.4728367914439</v>
      </c>
      <c r="G302">
        <f>[6]装备属性计算表!G127</f>
        <v>0</v>
      </c>
      <c r="H302">
        <f>[6]装备属性计算表!H127</f>
        <v>0</v>
      </c>
      <c r="I302">
        <f>[6]装备属性计算表!I127</f>
        <v>365.625</v>
      </c>
      <c r="J302">
        <f>[6]装备属性计算表!J127</f>
        <v>0</v>
      </c>
      <c r="K302">
        <f>[6]装备属性计算表!K127</f>
        <v>0</v>
      </c>
      <c r="L302">
        <f>[6]装备属性计算表!L127</f>
        <v>0</v>
      </c>
      <c r="M302">
        <f>[6]装备属性计算表!M127</f>
        <v>0</v>
      </c>
      <c r="N302">
        <f>[6]装备属性计算表!N127</f>
        <v>0</v>
      </c>
      <c r="O302">
        <f>[6]装备属性计算表!O127</f>
        <v>0</v>
      </c>
      <c r="P302">
        <f>[6]装备属性计算表!P127</f>
        <v>20.706282096256693</v>
      </c>
      <c r="Q302">
        <f>[6]装备属性计算表!Q127</f>
        <v>0</v>
      </c>
      <c r="R302">
        <f>[6]装备属性计算表!R127</f>
        <v>16.25</v>
      </c>
      <c r="S302">
        <f>[6]装备属性计算表!S127</f>
        <v>27.083333333333332</v>
      </c>
      <c r="T302">
        <f>[6]装备属性计算表!T127</f>
        <v>19.259259259259263</v>
      </c>
      <c r="U302">
        <f>[6]装备属性计算表!U127</f>
        <v>0</v>
      </c>
      <c r="V302">
        <f>[6]装备属性计算表!V127</f>
        <v>0</v>
      </c>
      <c r="W302">
        <f>[6]装备属性计算表!W127</f>
        <v>0</v>
      </c>
      <c r="X302">
        <f>[6]装备属性计算表!X127</f>
        <v>0</v>
      </c>
    </row>
    <row r="303" spans="1:24" x14ac:dyDescent="0.15">
      <c r="A303" t="str">
        <f>[6]装备属性计算表!A128</f>
        <v>6030</v>
      </c>
      <c r="B303">
        <f>[6]装备属性计算表!B128</f>
        <v>3</v>
      </c>
      <c r="C303" t="str">
        <f>[6]装备属性计算表!C128</f>
        <v>武器</v>
      </c>
      <c r="D303">
        <f>[6]装备属性计算表!D128</f>
        <v>60</v>
      </c>
      <c r="E303">
        <f>[6]装备属性计算表!E128</f>
        <v>0</v>
      </c>
      <c r="F303">
        <f>[6]装备属性计算表!F128</f>
        <v>406.16168727272736</v>
      </c>
      <c r="G303">
        <f>[6]装备属性计算表!G128</f>
        <v>0</v>
      </c>
      <c r="H303">
        <f>[6]装备属性计算表!H128</f>
        <v>0</v>
      </c>
      <c r="I303">
        <f>[6]装备属性计算表!I128</f>
        <v>0</v>
      </c>
      <c r="J303">
        <f>[6]装备属性计算表!J128</f>
        <v>251.85185185185185</v>
      </c>
      <c r="K303">
        <f>[6]装备属性计算表!K128</f>
        <v>0</v>
      </c>
      <c r="L303">
        <f>[6]装备属性计算表!L128</f>
        <v>0</v>
      </c>
      <c r="M303">
        <f>[6]装备属性计算表!M128</f>
        <v>0</v>
      </c>
      <c r="N303">
        <f>[6]装备属性计算表!N128</f>
        <v>0</v>
      </c>
      <c r="O303">
        <f>[6]装备属性计算表!O128</f>
        <v>0</v>
      </c>
      <c r="P303">
        <f>[6]装备属性计算表!P128</f>
        <v>121.84850618181821</v>
      </c>
      <c r="Q303">
        <f>[6]装备属性计算表!Q128</f>
        <v>14.625887833622185</v>
      </c>
      <c r="R303">
        <f>[6]装备属性计算表!R128</f>
        <v>0</v>
      </c>
      <c r="S303">
        <f>[6]装备属性计算表!S128</f>
        <v>53.124999999999993</v>
      </c>
      <c r="T303">
        <f>[6]装备属性计算表!T128</f>
        <v>37.777777777777786</v>
      </c>
      <c r="U303">
        <f>[6]装备属性计算表!U128</f>
        <v>0</v>
      </c>
      <c r="V303">
        <f>[6]装备属性计算表!V128</f>
        <v>0</v>
      </c>
      <c r="W303">
        <f>[6]装备属性计算表!W128</f>
        <v>0</v>
      </c>
      <c r="X303">
        <f>[6]装备属性计算表!X128</f>
        <v>0</v>
      </c>
    </row>
    <row r="304" spans="1:24" x14ac:dyDescent="0.15">
      <c r="A304" t="str">
        <f>[6]装备属性计算表!A129</f>
        <v>6031</v>
      </c>
      <c r="B304">
        <f>[6]装备属性计算表!B129</f>
        <v>3</v>
      </c>
      <c r="C304" t="str">
        <f>[6]装备属性计算表!C129</f>
        <v>衣服</v>
      </c>
      <c r="D304">
        <f>[6]装备属性计算表!D129</f>
        <v>60</v>
      </c>
      <c r="E304">
        <f>[6]装备属性计算表!E129</f>
        <v>6397.1396825979782</v>
      </c>
      <c r="F304">
        <f>[6]装备属性计算表!F129</f>
        <v>0</v>
      </c>
      <c r="G304">
        <f>[6]装备属性计算表!G129</f>
        <v>140.40852320277298</v>
      </c>
      <c r="H304">
        <f>[6]装备属性计算表!H129</f>
        <v>0</v>
      </c>
      <c r="I304">
        <f>[6]装备属性计算表!I129</f>
        <v>0</v>
      </c>
      <c r="J304">
        <f>[6]装备属性计算表!J129</f>
        <v>0</v>
      </c>
      <c r="K304">
        <f>[6]装备属性计算表!K129</f>
        <v>0</v>
      </c>
      <c r="L304">
        <f>[6]装备属性计算表!L129</f>
        <v>0</v>
      </c>
      <c r="M304">
        <f>[6]装备属性计算表!M129</f>
        <v>0</v>
      </c>
      <c r="N304">
        <f>[6]装备属性计算表!N129</f>
        <v>0</v>
      </c>
      <c r="O304">
        <f>[6]装备属性计算表!O129</f>
        <v>1332.7374338745788</v>
      </c>
      <c r="P304">
        <f>[6]装备属性计算表!P129</f>
        <v>0</v>
      </c>
      <c r="Q304">
        <f>[6]装备属性计算表!Q129</f>
        <v>43.877663500866561</v>
      </c>
      <c r="R304">
        <f>[6]装备属性计算表!R129</f>
        <v>31.875</v>
      </c>
      <c r="S304">
        <f>[6]装备属性计算表!S129</f>
        <v>0</v>
      </c>
      <c r="T304">
        <f>[6]装备属性计算表!T129</f>
        <v>0</v>
      </c>
      <c r="U304">
        <f>[6]装备属性计算表!U129</f>
        <v>0</v>
      </c>
      <c r="V304">
        <f>[6]装备属性计算表!V129</f>
        <v>31.481481481481481</v>
      </c>
      <c r="W304">
        <f>[6]装备属性计算表!W129</f>
        <v>0</v>
      </c>
      <c r="X304">
        <f>[6]装备属性计算表!X129</f>
        <v>0</v>
      </c>
    </row>
    <row r="305" spans="1:24" x14ac:dyDescent="0.15">
      <c r="A305" t="str">
        <f>[6]装备属性计算表!A130</f>
        <v>6032</v>
      </c>
      <c r="B305">
        <f>[6]装备属性计算表!B130</f>
        <v>3</v>
      </c>
      <c r="C305" t="str">
        <f>[6]装备属性计算表!C130</f>
        <v>裤子</v>
      </c>
      <c r="D305">
        <f>[6]装备属性计算表!D130</f>
        <v>60</v>
      </c>
      <c r="E305">
        <f>[6]装备属性计算表!E130</f>
        <v>0</v>
      </c>
      <c r="F305">
        <f>[6]装备属性计算表!F130</f>
        <v>0</v>
      </c>
      <c r="G305">
        <f>[6]装备属性计算表!G130</f>
        <v>93.605682135181993</v>
      </c>
      <c r="H305">
        <f>[6]装备属性计算表!H130</f>
        <v>141.66666666666663</v>
      </c>
      <c r="I305">
        <f>[6]装备属性计算表!I130</f>
        <v>0</v>
      </c>
      <c r="J305">
        <f>[6]装备属性计算表!J130</f>
        <v>0</v>
      </c>
      <c r="K305">
        <f>[6]装备属性计算表!K130</f>
        <v>0</v>
      </c>
      <c r="L305">
        <f>[6]装备属性计算表!L130</f>
        <v>0</v>
      </c>
      <c r="M305">
        <f>[6]装备属性计算表!M130</f>
        <v>0</v>
      </c>
      <c r="N305">
        <f>[6]装备属性计算表!N130</f>
        <v>0</v>
      </c>
      <c r="O305">
        <f>[6]装备属性计算表!O130</f>
        <v>666.36871693728938</v>
      </c>
      <c r="P305">
        <f>[6]装备属性计算表!P130</f>
        <v>0</v>
      </c>
      <c r="Q305">
        <f>[6]装备属性计算表!Q130</f>
        <v>14.625887833622185</v>
      </c>
      <c r="R305">
        <f>[6]装备属性计算表!R130</f>
        <v>31.875</v>
      </c>
      <c r="S305">
        <f>[6]装备属性计算表!S130</f>
        <v>0</v>
      </c>
      <c r="T305">
        <f>[6]装备属性计算表!T130</f>
        <v>0</v>
      </c>
      <c r="U305">
        <f>[6]装备属性计算表!U130</f>
        <v>0</v>
      </c>
      <c r="V305">
        <f>[6]装备属性计算表!V130</f>
        <v>31.481481481481481</v>
      </c>
      <c r="W305">
        <f>[6]装备属性计算表!W130</f>
        <v>0</v>
      </c>
      <c r="X305">
        <f>[6]装备属性计算表!X130</f>
        <v>0</v>
      </c>
    </row>
    <row r="306" spans="1:24" x14ac:dyDescent="0.15">
      <c r="A306" t="str">
        <f>[6]装备属性计算表!A131</f>
        <v>6035</v>
      </c>
      <c r="B306">
        <f>[6]装备属性计算表!B131</f>
        <v>3</v>
      </c>
      <c r="C306" t="str">
        <f>[6]装备属性计算表!C131</f>
        <v>鞋子</v>
      </c>
      <c r="D306">
        <f>[6]装备属性计算表!D131</f>
        <v>60</v>
      </c>
      <c r="E306">
        <f>[6]装备属性计算表!E131</f>
        <v>2132.3798941993259</v>
      </c>
      <c r="F306">
        <f>[6]装备属性计算表!F131</f>
        <v>0</v>
      </c>
      <c r="G306">
        <f>[6]装备属性计算表!G131</f>
        <v>0</v>
      </c>
      <c r="H306">
        <f>[6]装备属性计算表!H131</f>
        <v>283.33333333333326</v>
      </c>
      <c r="I306">
        <f>[6]装备属性计算表!I131</f>
        <v>0</v>
      </c>
      <c r="J306">
        <f>[6]装备属性计算表!J131</f>
        <v>0</v>
      </c>
      <c r="K306">
        <f>[6]装备属性计算表!K131</f>
        <v>0</v>
      </c>
      <c r="L306">
        <f>[6]装备属性计算表!L131</f>
        <v>0</v>
      </c>
      <c r="M306">
        <f>[6]装备属性计算表!M131</f>
        <v>0</v>
      </c>
      <c r="N306">
        <f>[6]装备属性计算表!N131</f>
        <v>0</v>
      </c>
      <c r="O306">
        <f>[6]装备属性计算表!O131</f>
        <v>666.36871693728938</v>
      </c>
      <c r="P306">
        <f>[6]装备属性计算表!P131</f>
        <v>0</v>
      </c>
      <c r="Q306">
        <f>[6]装备属性计算表!Q131</f>
        <v>0</v>
      </c>
      <c r="R306">
        <f>[6]装备属性计算表!R131</f>
        <v>63.75</v>
      </c>
      <c r="S306">
        <f>[6]装备属性计算表!S131</f>
        <v>53.124999999999993</v>
      </c>
      <c r="T306">
        <f>[6]装备属性计算表!T131</f>
        <v>18.888888888888893</v>
      </c>
      <c r="U306">
        <f>[6]装备属性计算表!U131</f>
        <v>0</v>
      </c>
      <c r="V306">
        <f>[6]装备属性计算表!V131</f>
        <v>0</v>
      </c>
      <c r="W306">
        <f>[6]装备属性计算表!W131</f>
        <v>0</v>
      </c>
      <c r="X306">
        <f>[6]装备属性计算表!X131</f>
        <v>0</v>
      </c>
    </row>
    <row r="307" spans="1:24" x14ac:dyDescent="0.15">
      <c r="A307" t="str">
        <f>[6]装备属性计算表!A132</f>
        <v>6034</v>
      </c>
      <c r="B307">
        <f>[6]装备属性计算表!B132</f>
        <v>3</v>
      </c>
      <c r="C307" t="str">
        <f>[6]装备属性计算表!C132</f>
        <v>腰带</v>
      </c>
      <c r="D307">
        <f>[6]装备属性计算表!D132</f>
        <v>60</v>
      </c>
      <c r="E307">
        <f>[6]装备属性计算表!E132</f>
        <v>2132.3798941993259</v>
      </c>
      <c r="F307">
        <f>[6]装备属性计算表!F132</f>
        <v>0</v>
      </c>
      <c r="G307">
        <f>[6]装备属性计算表!G132</f>
        <v>0</v>
      </c>
      <c r="H307">
        <f>[6]装备属性计算表!H132</f>
        <v>0</v>
      </c>
      <c r="I307">
        <f>[6]装备属性计算表!I132</f>
        <v>0</v>
      </c>
      <c r="J307">
        <f>[6]装备属性计算表!J132</f>
        <v>0</v>
      </c>
      <c r="K307">
        <f>[6]装备属性计算表!K132</f>
        <v>0</v>
      </c>
      <c r="L307">
        <f>[6]装备属性计算表!L132</f>
        <v>251.85185185185185</v>
      </c>
      <c r="M307">
        <f>[6]装备属性计算表!M132</f>
        <v>0</v>
      </c>
      <c r="N307">
        <f>[6]装备属性计算表!N132</f>
        <v>0</v>
      </c>
      <c r="O307">
        <f>[6]装备属性计算表!O132</f>
        <v>1332.7374338745788</v>
      </c>
      <c r="P307">
        <f>[6]装备属性计算表!P132</f>
        <v>40.616168727272743</v>
      </c>
      <c r="Q307">
        <f>[6]装备属性计算表!Q132</f>
        <v>14.625887833622185</v>
      </c>
      <c r="R307">
        <f>[6]装备属性计算表!R132</f>
        <v>0</v>
      </c>
      <c r="S307">
        <f>[6]装备属性计算表!S132</f>
        <v>0</v>
      </c>
      <c r="T307">
        <f>[6]装备属性计算表!T132</f>
        <v>0</v>
      </c>
      <c r="U307">
        <f>[6]装备属性计算表!U132</f>
        <v>0</v>
      </c>
      <c r="V307">
        <f>[6]装备属性计算表!V132</f>
        <v>31.481481481481481</v>
      </c>
      <c r="W307">
        <f>[6]装备属性计算表!W132</f>
        <v>0</v>
      </c>
      <c r="X307">
        <f>[6]装备属性计算表!X132</f>
        <v>0</v>
      </c>
    </row>
    <row r="308" spans="1:24" x14ac:dyDescent="0.15">
      <c r="A308" t="str">
        <f>[6]装备属性计算表!A133</f>
        <v>6033</v>
      </c>
      <c r="B308">
        <f>[6]装备属性计算表!B133</f>
        <v>3</v>
      </c>
      <c r="C308" t="str">
        <f>[6]装备属性计算表!C133</f>
        <v>项链</v>
      </c>
      <c r="D308">
        <f>[6]装备属性计算表!D133</f>
        <v>60</v>
      </c>
      <c r="E308">
        <f>[6]装备属性计算表!E133</f>
        <v>0</v>
      </c>
      <c r="F308">
        <f>[6]装备属性计算表!F133</f>
        <v>135.38722909090913</v>
      </c>
      <c r="G308">
        <f>[6]装备属性计算表!G133</f>
        <v>0</v>
      </c>
      <c r="H308">
        <f>[6]装备属性计算表!H133</f>
        <v>0</v>
      </c>
      <c r="I308">
        <f>[6]装备属性计算表!I133</f>
        <v>424.99999999999994</v>
      </c>
      <c r="J308">
        <f>[6]装备属性计算表!J133</f>
        <v>0</v>
      </c>
      <c r="K308">
        <f>[6]装备属性计算表!K133</f>
        <v>0</v>
      </c>
      <c r="L308">
        <f>[6]装备属性计算表!L133</f>
        <v>0</v>
      </c>
      <c r="M308">
        <f>[6]装备属性计算表!M133</f>
        <v>0</v>
      </c>
      <c r="N308">
        <f>[6]装备属性计算表!N133</f>
        <v>0</v>
      </c>
      <c r="O308">
        <f>[6]装备属性计算表!O133</f>
        <v>0</v>
      </c>
      <c r="P308">
        <f>[6]装备属性计算表!P133</f>
        <v>40.616168727272743</v>
      </c>
      <c r="Q308">
        <f>[6]装备属性计算表!Q133</f>
        <v>0</v>
      </c>
      <c r="R308">
        <f>[6]装备属性计算表!R133</f>
        <v>31.875</v>
      </c>
      <c r="S308">
        <f>[6]装备属性计算表!S133</f>
        <v>53.124999999999993</v>
      </c>
      <c r="T308">
        <f>[6]装备属性计算表!T133</f>
        <v>37.777777777777786</v>
      </c>
      <c r="U308">
        <f>[6]装备属性计算表!U133</f>
        <v>0</v>
      </c>
      <c r="V308">
        <f>[6]装备属性计算表!V133</f>
        <v>0</v>
      </c>
      <c r="W308">
        <f>[6]装备属性计算表!W133</f>
        <v>0</v>
      </c>
      <c r="X308">
        <f>[6]装备属性计算表!X133</f>
        <v>0</v>
      </c>
    </row>
    <row r="309" spans="1:24" x14ac:dyDescent="0.15">
      <c r="A309" t="str">
        <f>[6]装备属性计算表!A134</f>
        <v>6040</v>
      </c>
      <c r="B309">
        <f>[6]装备属性计算表!B134</f>
        <v>4</v>
      </c>
      <c r="C309" t="str">
        <f>[6]装备属性计算表!C134</f>
        <v>武器</v>
      </c>
      <c r="D309">
        <f>[6]装备属性计算表!D134</f>
        <v>60</v>
      </c>
      <c r="E309">
        <f>[6]装备属性计算表!E134</f>
        <v>0</v>
      </c>
      <c r="F309">
        <f>[6]装备属性计算表!F134</f>
        <v>418.10761925133698</v>
      </c>
      <c r="G309">
        <f>[6]装备属性计算表!G134</f>
        <v>0</v>
      </c>
      <c r="H309">
        <f>[6]装备属性计算表!H134</f>
        <v>0</v>
      </c>
      <c r="I309">
        <f>[6]装备属性计算表!I134</f>
        <v>0</v>
      </c>
      <c r="J309">
        <f>[6]装备属性计算表!J134</f>
        <v>259.25925925925924</v>
      </c>
      <c r="K309">
        <f>[6]装备属性计算表!K134</f>
        <v>0</v>
      </c>
      <c r="L309">
        <f>[6]装备属性计算表!L134</f>
        <v>0</v>
      </c>
      <c r="M309">
        <f>[6]装备属性计算表!M134</f>
        <v>0</v>
      </c>
      <c r="N309">
        <f>[6]装备属性计算表!N134</f>
        <v>0</v>
      </c>
      <c r="O309">
        <f>[6]装备属性计算表!O134</f>
        <v>0</v>
      </c>
      <c r="P309">
        <f>[6]装备属性计算表!P134</f>
        <v>191.13491165775406</v>
      </c>
      <c r="Q309">
        <f>[6]装备属性计算表!Q134</f>
        <v>22.942569150779896</v>
      </c>
      <c r="R309">
        <f>[6]装备属性计算表!R134</f>
        <v>0</v>
      </c>
      <c r="S309">
        <f>[6]装备属性计算表!S134</f>
        <v>83.333333333333314</v>
      </c>
      <c r="T309">
        <f>[6]装备属性计算表!T134</f>
        <v>59.259259259259267</v>
      </c>
      <c r="U309">
        <f>[6]装备属性计算表!U134</f>
        <v>0</v>
      </c>
      <c r="V309">
        <f>[6]装备属性计算表!V134</f>
        <v>0</v>
      </c>
      <c r="W309">
        <f>[6]装备属性计算表!W134</f>
        <v>0</v>
      </c>
      <c r="X309">
        <f>[6]装备属性计算表!X134</f>
        <v>0</v>
      </c>
    </row>
    <row r="310" spans="1:24" x14ac:dyDescent="0.15">
      <c r="A310" t="str">
        <f>[6]装备属性计算表!A135</f>
        <v>6041</v>
      </c>
      <c r="B310">
        <f>[6]装备属性计算表!B135</f>
        <v>4</v>
      </c>
      <c r="C310" t="str">
        <f>[6]装备属性计算表!C135</f>
        <v>衣服</v>
      </c>
      <c r="D310">
        <f>[6]装备属性计算表!D135</f>
        <v>60</v>
      </c>
      <c r="E310">
        <f>[6]装备属性计算表!E135</f>
        <v>6585.2908497332119</v>
      </c>
      <c r="F310">
        <f>[6]装备属性计算表!F135</f>
        <v>0</v>
      </c>
      <c r="G310">
        <f>[6]装备属性计算表!G135</f>
        <v>144.53818564991332</v>
      </c>
      <c r="H310">
        <f>[6]装备属性计算表!H135</f>
        <v>0</v>
      </c>
      <c r="I310">
        <f>[6]装备属性计算表!I135</f>
        <v>0</v>
      </c>
      <c r="J310">
        <f>[6]装备属性计算表!J135</f>
        <v>0</v>
      </c>
      <c r="K310">
        <f>[6]装备属性计算表!K135</f>
        <v>0</v>
      </c>
      <c r="L310">
        <f>[6]装备属性计算表!L135</f>
        <v>0</v>
      </c>
      <c r="M310">
        <f>[6]装备属性计算表!M135</f>
        <v>0</v>
      </c>
      <c r="N310">
        <f>[6]装备属性计算表!N135</f>
        <v>0</v>
      </c>
      <c r="O310">
        <f>[6]装备属性计算表!O135</f>
        <v>2090.5685237248294</v>
      </c>
      <c r="P310">
        <f>[6]装备属性计算表!P135</f>
        <v>0</v>
      </c>
      <c r="Q310">
        <f>[6]装备属性计算表!Q135</f>
        <v>68.827707452339695</v>
      </c>
      <c r="R310">
        <f>[6]装备属性计算表!R135</f>
        <v>50</v>
      </c>
      <c r="S310">
        <f>[6]装备属性计算表!S135</f>
        <v>0</v>
      </c>
      <c r="T310">
        <f>[6]装备属性计算表!T135</f>
        <v>0</v>
      </c>
      <c r="U310">
        <f>[6]装备属性计算表!U135</f>
        <v>0</v>
      </c>
      <c r="V310">
        <f>[6]装备属性计算表!V135</f>
        <v>49.382716049382715</v>
      </c>
      <c r="W310">
        <f>[6]装备属性计算表!W135</f>
        <v>0</v>
      </c>
      <c r="X310">
        <f>[6]装备属性计算表!X135</f>
        <v>0</v>
      </c>
    </row>
    <row r="311" spans="1:24" x14ac:dyDescent="0.15">
      <c r="A311" t="str">
        <f>[6]装备属性计算表!A136</f>
        <v>6042</v>
      </c>
      <c r="B311">
        <f>[6]装备属性计算表!B136</f>
        <v>4</v>
      </c>
      <c r="C311" t="str">
        <f>[6]装备属性计算表!C136</f>
        <v>裤子</v>
      </c>
      <c r="D311">
        <f>[6]装备属性计算表!D136</f>
        <v>60</v>
      </c>
      <c r="E311">
        <f>[6]装备属性计算表!E136</f>
        <v>0</v>
      </c>
      <c r="F311">
        <f>[6]装备属性计算表!F136</f>
        <v>0</v>
      </c>
      <c r="G311">
        <f>[6]装备属性计算表!G136</f>
        <v>96.358790433275573</v>
      </c>
      <c r="H311">
        <f>[6]装备属性计算表!H136</f>
        <v>145.83333333333329</v>
      </c>
      <c r="I311">
        <f>[6]装备属性计算表!I136</f>
        <v>0</v>
      </c>
      <c r="J311">
        <f>[6]装备属性计算表!J136</f>
        <v>0</v>
      </c>
      <c r="K311">
        <f>[6]装备属性计算表!K136</f>
        <v>0</v>
      </c>
      <c r="L311">
        <f>[6]装备属性计算表!L136</f>
        <v>0</v>
      </c>
      <c r="M311">
        <f>[6]装备属性计算表!M136</f>
        <v>0</v>
      </c>
      <c r="N311">
        <f>[6]装备属性计算表!N136</f>
        <v>0</v>
      </c>
      <c r="O311">
        <f>[6]装备属性计算表!O136</f>
        <v>1045.2842618624147</v>
      </c>
      <c r="P311">
        <f>[6]装备属性计算表!P136</f>
        <v>0</v>
      </c>
      <c r="Q311">
        <f>[6]装备属性计算表!Q136</f>
        <v>22.942569150779896</v>
      </c>
      <c r="R311">
        <f>[6]装备属性计算表!R136</f>
        <v>50</v>
      </c>
      <c r="S311">
        <f>[6]装备属性计算表!S136</f>
        <v>0</v>
      </c>
      <c r="T311">
        <f>[6]装备属性计算表!T136</f>
        <v>0</v>
      </c>
      <c r="U311">
        <f>[6]装备属性计算表!U136</f>
        <v>0</v>
      </c>
      <c r="V311">
        <f>[6]装备属性计算表!V136</f>
        <v>49.382716049382715</v>
      </c>
      <c r="W311">
        <f>[6]装备属性计算表!W136</f>
        <v>0</v>
      </c>
      <c r="X311">
        <f>[6]装备属性计算表!X136</f>
        <v>0</v>
      </c>
    </row>
    <row r="312" spans="1:24" x14ac:dyDescent="0.15">
      <c r="A312" t="str">
        <f>[6]装备属性计算表!A137</f>
        <v>6045</v>
      </c>
      <c r="B312">
        <f>[6]装备属性计算表!B137</f>
        <v>4</v>
      </c>
      <c r="C312" t="str">
        <f>[6]装备属性计算表!C137</f>
        <v>鞋子</v>
      </c>
      <c r="D312">
        <f>[6]装备属性计算表!D137</f>
        <v>60</v>
      </c>
      <c r="E312">
        <f>[6]装备属性计算表!E137</f>
        <v>2195.0969499110711</v>
      </c>
      <c r="F312">
        <f>[6]装备属性计算表!F137</f>
        <v>0</v>
      </c>
      <c r="G312">
        <f>[6]装备属性计算表!G137</f>
        <v>0</v>
      </c>
      <c r="H312">
        <f>[6]装备属性计算表!H137</f>
        <v>291.66666666666657</v>
      </c>
      <c r="I312">
        <f>[6]装备属性计算表!I137</f>
        <v>0</v>
      </c>
      <c r="J312">
        <f>[6]装备属性计算表!J137</f>
        <v>0</v>
      </c>
      <c r="K312">
        <f>[6]装备属性计算表!K137</f>
        <v>0</v>
      </c>
      <c r="L312">
        <f>[6]装备属性计算表!L137</f>
        <v>0</v>
      </c>
      <c r="M312">
        <f>[6]装备属性计算表!M137</f>
        <v>0</v>
      </c>
      <c r="N312">
        <f>[6]装备属性计算表!N137</f>
        <v>0</v>
      </c>
      <c r="O312">
        <f>[6]装备属性计算表!O137</f>
        <v>1045.2842618624147</v>
      </c>
      <c r="P312">
        <f>[6]装备属性计算表!P137</f>
        <v>0</v>
      </c>
      <c r="Q312">
        <f>[6]装备属性计算表!Q137</f>
        <v>0</v>
      </c>
      <c r="R312">
        <f>[6]装备属性计算表!R137</f>
        <v>100</v>
      </c>
      <c r="S312">
        <f>[6]装备属性计算表!S137</f>
        <v>83.333333333333314</v>
      </c>
      <c r="T312">
        <f>[6]装备属性计算表!T137</f>
        <v>29.629629629629633</v>
      </c>
      <c r="U312">
        <f>[6]装备属性计算表!U137</f>
        <v>0</v>
      </c>
      <c r="V312">
        <f>[6]装备属性计算表!V137</f>
        <v>0</v>
      </c>
      <c r="W312">
        <f>[6]装备属性计算表!W137</f>
        <v>0</v>
      </c>
      <c r="X312">
        <f>[6]装备属性计算表!X137</f>
        <v>0</v>
      </c>
    </row>
    <row r="313" spans="1:24" x14ac:dyDescent="0.15">
      <c r="A313" t="str">
        <f>[6]装备属性计算表!A138</f>
        <v>6044</v>
      </c>
      <c r="B313">
        <f>[6]装备属性计算表!B138</f>
        <v>4</v>
      </c>
      <c r="C313" t="str">
        <f>[6]装备属性计算表!C138</f>
        <v>腰带</v>
      </c>
      <c r="D313">
        <f>[6]装备属性计算表!D138</f>
        <v>60</v>
      </c>
      <c r="E313">
        <f>[6]装备属性计算表!E138</f>
        <v>2195.0969499110711</v>
      </c>
      <c r="F313">
        <f>[6]装备属性计算表!F138</f>
        <v>0</v>
      </c>
      <c r="G313">
        <f>[6]装备属性计算表!G138</f>
        <v>0</v>
      </c>
      <c r="H313">
        <f>[6]装备属性计算表!H138</f>
        <v>0</v>
      </c>
      <c r="I313">
        <f>[6]装备属性计算表!I138</f>
        <v>0</v>
      </c>
      <c r="J313">
        <f>[6]装备属性计算表!J138</f>
        <v>0</v>
      </c>
      <c r="K313">
        <f>[6]装备属性计算表!K138</f>
        <v>0</v>
      </c>
      <c r="L313">
        <f>[6]装备属性计算表!L138</f>
        <v>259.25925925925924</v>
      </c>
      <c r="M313">
        <f>[6]装备属性计算表!M138</f>
        <v>0</v>
      </c>
      <c r="N313">
        <f>[6]装备属性计算表!N138</f>
        <v>0</v>
      </c>
      <c r="O313">
        <f>[6]装备属性计算表!O138</f>
        <v>2090.5685237248294</v>
      </c>
      <c r="P313">
        <f>[6]装备属性计算表!P138</f>
        <v>63.711637219251365</v>
      </c>
      <c r="Q313">
        <f>[6]装备属性计算表!Q138</f>
        <v>22.942569150779896</v>
      </c>
      <c r="R313">
        <f>[6]装备属性计算表!R138</f>
        <v>0</v>
      </c>
      <c r="S313">
        <f>[6]装备属性计算表!S138</f>
        <v>0</v>
      </c>
      <c r="T313">
        <f>[6]装备属性计算表!T138</f>
        <v>0</v>
      </c>
      <c r="U313">
        <f>[6]装备属性计算表!U138</f>
        <v>0</v>
      </c>
      <c r="V313">
        <f>[6]装备属性计算表!V138</f>
        <v>49.382716049382715</v>
      </c>
      <c r="W313">
        <f>[6]装备属性计算表!W138</f>
        <v>0</v>
      </c>
      <c r="X313">
        <f>[6]装备属性计算表!X138</f>
        <v>0</v>
      </c>
    </row>
    <row r="314" spans="1:24" x14ac:dyDescent="0.15">
      <c r="A314" t="str">
        <f>[6]装备属性计算表!A139</f>
        <v>6043</v>
      </c>
      <c r="B314">
        <f>[6]装备属性计算表!B139</f>
        <v>4</v>
      </c>
      <c r="C314" t="str">
        <f>[6]装备属性计算表!C139</f>
        <v>项链</v>
      </c>
      <c r="D314">
        <f>[6]装备属性计算表!D139</f>
        <v>60</v>
      </c>
      <c r="E314">
        <f>[6]装备属性计算表!E139</f>
        <v>0</v>
      </c>
      <c r="F314">
        <f>[6]装备属性计算表!F139</f>
        <v>139.36920641711231</v>
      </c>
      <c r="G314">
        <f>[6]装备属性计算表!G139</f>
        <v>0</v>
      </c>
      <c r="H314">
        <f>[6]装备属性计算表!H139</f>
        <v>0</v>
      </c>
      <c r="I314">
        <f>[6]装备属性计算表!I139</f>
        <v>437.49999999999989</v>
      </c>
      <c r="J314">
        <f>[6]装备属性计算表!J139</f>
        <v>0</v>
      </c>
      <c r="K314">
        <f>[6]装备属性计算表!K139</f>
        <v>0</v>
      </c>
      <c r="L314">
        <f>[6]装备属性计算表!L139</f>
        <v>0</v>
      </c>
      <c r="M314">
        <f>[6]装备属性计算表!M139</f>
        <v>0</v>
      </c>
      <c r="N314">
        <f>[6]装备属性计算表!N139</f>
        <v>0</v>
      </c>
      <c r="O314">
        <f>[6]装备属性计算表!O139</f>
        <v>0</v>
      </c>
      <c r="P314">
        <f>[6]装备属性计算表!P139</f>
        <v>63.711637219251365</v>
      </c>
      <c r="Q314">
        <f>[6]装备属性计算表!Q139</f>
        <v>0</v>
      </c>
      <c r="R314">
        <f>[6]装备属性计算表!R139</f>
        <v>50</v>
      </c>
      <c r="S314">
        <f>[6]装备属性计算表!S139</f>
        <v>83.333333333333314</v>
      </c>
      <c r="T314">
        <f>[6]装备属性计算表!T139</f>
        <v>59.259259259259267</v>
      </c>
      <c r="U314">
        <f>[6]装备属性计算表!U139</f>
        <v>0</v>
      </c>
      <c r="V314">
        <f>[6]装备属性计算表!V139</f>
        <v>0</v>
      </c>
      <c r="W314">
        <f>[6]装备属性计算表!W139</f>
        <v>0</v>
      </c>
      <c r="X314">
        <f>[6]装备属性计算表!X139</f>
        <v>0</v>
      </c>
    </row>
    <row r="315" spans="1:24" x14ac:dyDescent="0.15">
      <c r="A315" t="str">
        <f>[6]装备属性计算表!A140</f>
        <v>7010</v>
      </c>
      <c r="B315">
        <f>[6]装备属性计算表!B140</f>
        <v>1</v>
      </c>
      <c r="C315" t="str">
        <f>[6]装备属性计算表!C140</f>
        <v>武器</v>
      </c>
      <c r="D315">
        <f>[6]装备属性计算表!D140</f>
        <v>70</v>
      </c>
      <c r="E315">
        <f>[6]装备属性计算表!E140</f>
        <v>0</v>
      </c>
      <c r="F315">
        <f>[6]装备属性计算表!F140</f>
        <v>358.37795935828888</v>
      </c>
      <c r="G315">
        <f>[6]装备属性计算表!G140</f>
        <v>0</v>
      </c>
      <c r="H315">
        <f>[6]装备属性计算表!H140</f>
        <v>0</v>
      </c>
      <c r="I315">
        <f>[6]装备属性计算表!I140</f>
        <v>0</v>
      </c>
      <c r="J315">
        <f>[6]装备属性计算表!J140</f>
        <v>222.2222222222222</v>
      </c>
      <c r="K315">
        <f>[6]装备属性计算表!K140</f>
        <v>0</v>
      </c>
      <c r="L315">
        <f>[6]装备属性计算表!L140</f>
        <v>0</v>
      </c>
      <c r="M315">
        <f>[6]装备属性计算表!M140</f>
        <v>0</v>
      </c>
      <c r="N315">
        <f>[6]装备属性计算表!N140</f>
        <v>0</v>
      </c>
      <c r="O315">
        <f>[6]装备属性计算表!O140</f>
        <v>0</v>
      </c>
      <c r="P315">
        <f>[6]装备属性计算表!P140</f>
        <v>28.670236748663111</v>
      </c>
      <c r="Q315">
        <f>[6]装备属性计算表!Q140</f>
        <v>3.4413853726169847</v>
      </c>
      <c r="R315">
        <f>[6]装备属性计算表!R140</f>
        <v>0</v>
      </c>
      <c r="S315">
        <f>[6]装备属性计算表!S140</f>
        <v>12.5</v>
      </c>
      <c r="T315">
        <f>[6]装备属性计算表!T140</f>
        <v>8.8888888888888893</v>
      </c>
      <c r="U315">
        <f>[6]装备属性计算表!U140</f>
        <v>0</v>
      </c>
      <c r="V315">
        <f>[6]装备属性计算表!V140</f>
        <v>0</v>
      </c>
      <c r="W315">
        <f>[6]装备属性计算表!W140</f>
        <v>0</v>
      </c>
      <c r="X315">
        <f>[6]装备属性计算表!X140</f>
        <v>0</v>
      </c>
    </row>
    <row r="316" spans="1:24" x14ac:dyDescent="0.15">
      <c r="A316" t="str">
        <f>[6]装备属性计算表!A141</f>
        <v>7011</v>
      </c>
      <c r="B316">
        <f>[6]装备属性计算表!B141</f>
        <v>1</v>
      </c>
      <c r="C316" t="str">
        <f>[6]装备属性计算表!C141</f>
        <v>衣服</v>
      </c>
      <c r="D316">
        <f>[6]装备属性计算表!D141</f>
        <v>70</v>
      </c>
      <c r="E316">
        <f>[6]装备属性计算表!E141</f>
        <v>5644.5350140570399</v>
      </c>
      <c r="F316">
        <f>[6]装备属性计算表!F141</f>
        <v>0</v>
      </c>
      <c r="G316">
        <f>[6]装备属性计算表!G141</f>
        <v>123.88987341421145</v>
      </c>
      <c r="H316">
        <f>[6]装备属性计算表!H141</f>
        <v>0</v>
      </c>
      <c r="I316">
        <f>[6]装备属性计算表!I141</f>
        <v>0</v>
      </c>
      <c r="J316">
        <f>[6]装备属性计算表!J141</f>
        <v>0</v>
      </c>
      <c r="K316">
        <f>[6]装备属性计算表!K141</f>
        <v>0</v>
      </c>
      <c r="L316">
        <f>[6]装备属性计算表!L141</f>
        <v>0</v>
      </c>
      <c r="M316">
        <f>[6]装备属性计算表!M141</f>
        <v>0</v>
      </c>
      <c r="N316">
        <f>[6]装备属性计算表!N141</f>
        <v>0</v>
      </c>
      <c r="O316">
        <f>[6]装备属性计算表!O141</f>
        <v>313.58527855872444</v>
      </c>
      <c r="P316">
        <f>[6]装备属性计算表!P141</f>
        <v>0</v>
      </c>
      <c r="Q316">
        <f>[6]装备属性计算表!Q141</f>
        <v>10.324156117850954</v>
      </c>
      <c r="R316">
        <f>[6]装备属性计算表!R141</f>
        <v>7.5</v>
      </c>
      <c r="S316">
        <f>[6]装备属性计算表!S141</f>
        <v>0</v>
      </c>
      <c r="T316">
        <f>[6]装备属性计算表!T141</f>
        <v>0</v>
      </c>
      <c r="U316">
        <f>[6]装备属性计算表!U141</f>
        <v>0</v>
      </c>
      <c r="V316">
        <f>[6]装备属性计算表!V141</f>
        <v>7.4074074074074066</v>
      </c>
      <c r="W316">
        <f>[6]装备属性计算表!W141</f>
        <v>0</v>
      </c>
      <c r="X316">
        <f>[6]装备属性计算表!X141</f>
        <v>0</v>
      </c>
    </row>
    <row r="317" spans="1:24" x14ac:dyDescent="0.15">
      <c r="A317" t="str">
        <f>[6]装备属性计算表!A142</f>
        <v>7012</v>
      </c>
      <c r="B317">
        <f>[6]装备属性计算表!B142</f>
        <v>1</v>
      </c>
      <c r="C317" t="str">
        <f>[6]装备属性计算表!C142</f>
        <v>裤子</v>
      </c>
      <c r="D317">
        <f>[6]装备属性计算表!D142</f>
        <v>70</v>
      </c>
      <c r="E317">
        <f>[6]装备属性计算表!E142</f>
        <v>0</v>
      </c>
      <c r="F317">
        <f>[6]装备属性计算表!F142</f>
        <v>0</v>
      </c>
      <c r="G317">
        <f>[6]装备属性计算表!G142</f>
        <v>82.593248942807634</v>
      </c>
      <c r="H317">
        <f>[6]装备属性计算表!H142</f>
        <v>125</v>
      </c>
      <c r="I317">
        <f>[6]装备属性计算表!I142</f>
        <v>0</v>
      </c>
      <c r="J317">
        <f>[6]装备属性计算表!J142</f>
        <v>0</v>
      </c>
      <c r="K317">
        <f>[6]装备属性计算表!K142</f>
        <v>0</v>
      </c>
      <c r="L317">
        <f>[6]装备属性计算表!L142</f>
        <v>0</v>
      </c>
      <c r="M317">
        <f>[6]装备属性计算表!M142</f>
        <v>0</v>
      </c>
      <c r="N317">
        <f>[6]装备属性计算表!N142</f>
        <v>0</v>
      </c>
      <c r="O317">
        <f>[6]装备属性计算表!O142</f>
        <v>156.79263927936222</v>
      </c>
      <c r="P317">
        <f>[6]装备属性计算表!P142</f>
        <v>0</v>
      </c>
      <c r="Q317">
        <f>[6]装备属性计算表!Q142</f>
        <v>3.4413853726169847</v>
      </c>
      <c r="R317">
        <f>[6]装备属性计算表!R142</f>
        <v>7.5</v>
      </c>
      <c r="S317">
        <f>[6]装备属性计算表!S142</f>
        <v>0</v>
      </c>
      <c r="T317">
        <f>[6]装备属性计算表!T142</f>
        <v>0</v>
      </c>
      <c r="U317">
        <f>[6]装备属性计算表!U142</f>
        <v>0</v>
      </c>
      <c r="V317">
        <f>[6]装备属性计算表!V142</f>
        <v>7.4074074074074066</v>
      </c>
      <c r="W317">
        <f>[6]装备属性计算表!W142</f>
        <v>0</v>
      </c>
      <c r="X317">
        <f>[6]装备属性计算表!X142</f>
        <v>0</v>
      </c>
    </row>
    <row r="318" spans="1:24" x14ac:dyDescent="0.15">
      <c r="A318" t="str">
        <f>[6]装备属性计算表!A143</f>
        <v>7015</v>
      </c>
      <c r="B318">
        <f>[6]装备属性计算表!B143</f>
        <v>1</v>
      </c>
      <c r="C318" t="str">
        <f>[6]装备属性计算表!C143</f>
        <v>鞋子</v>
      </c>
      <c r="D318">
        <f>[6]装备属性计算表!D143</f>
        <v>70</v>
      </c>
      <c r="E318">
        <f>[6]装备属性计算表!E143</f>
        <v>1881.5116713523469</v>
      </c>
      <c r="F318">
        <f>[6]装备属性计算表!F143</f>
        <v>0</v>
      </c>
      <c r="G318">
        <f>[6]装备属性计算表!G143</f>
        <v>0</v>
      </c>
      <c r="H318">
        <f>[6]装备属性计算表!H143</f>
        <v>250</v>
      </c>
      <c r="I318">
        <f>[6]装备属性计算表!I143</f>
        <v>0</v>
      </c>
      <c r="J318">
        <f>[6]装备属性计算表!J143</f>
        <v>0</v>
      </c>
      <c r="K318">
        <f>[6]装备属性计算表!K143</f>
        <v>0</v>
      </c>
      <c r="L318">
        <f>[6]装备属性计算表!L143</f>
        <v>0</v>
      </c>
      <c r="M318">
        <f>[6]装备属性计算表!M143</f>
        <v>0</v>
      </c>
      <c r="N318">
        <f>[6]装备属性计算表!N143</f>
        <v>0</v>
      </c>
      <c r="O318">
        <f>[6]装备属性计算表!O143</f>
        <v>156.79263927936222</v>
      </c>
      <c r="P318">
        <f>[6]装备属性计算表!P143</f>
        <v>0</v>
      </c>
      <c r="Q318">
        <f>[6]装备属性计算表!Q143</f>
        <v>0</v>
      </c>
      <c r="R318">
        <f>[6]装备属性计算表!R143</f>
        <v>15</v>
      </c>
      <c r="S318">
        <f>[6]装备属性计算表!S143</f>
        <v>12.5</v>
      </c>
      <c r="T318">
        <f>[6]装备属性计算表!T143</f>
        <v>4.4444444444444446</v>
      </c>
      <c r="U318">
        <f>[6]装备属性计算表!U143</f>
        <v>0</v>
      </c>
      <c r="V318">
        <f>[6]装备属性计算表!V143</f>
        <v>0</v>
      </c>
      <c r="W318">
        <f>[6]装备属性计算表!W143</f>
        <v>0</v>
      </c>
      <c r="X318">
        <f>[6]装备属性计算表!X143</f>
        <v>0</v>
      </c>
    </row>
    <row r="319" spans="1:24" x14ac:dyDescent="0.15">
      <c r="A319" t="str">
        <f>[6]装备属性计算表!A144</f>
        <v>7014</v>
      </c>
      <c r="B319">
        <f>[6]装备属性计算表!B144</f>
        <v>1</v>
      </c>
      <c r="C319" t="str">
        <f>[6]装备属性计算表!C144</f>
        <v>腰带</v>
      </c>
      <c r="D319">
        <f>[6]装备属性计算表!D144</f>
        <v>70</v>
      </c>
      <c r="E319">
        <f>[6]装备属性计算表!E144</f>
        <v>1881.5116713523469</v>
      </c>
      <c r="F319">
        <f>[6]装备属性计算表!F144</f>
        <v>0</v>
      </c>
      <c r="G319">
        <f>[6]装备属性计算表!G144</f>
        <v>0</v>
      </c>
      <c r="H319">
        <f>[6]装备属性计算表!H144</f>
        <v>0</v>
      </c>
      <c r="I319">
        <f>[6]装备属性计算表!I144</f>
        <v>0</v>
      </c>
      <c r="J319">
        <f>[6]装备属性计算表!J144</f>
        <v>0</v>
      </c>
      <c r="K319">
        <f>[6]装备属性计算表!K144</f>
        <v>0</v>
      </c>
      <c r="L319">
        <f>[6]装备属性计算表!L144</f>
        <v>222.2222222222222</v>
      </c>
      <c r="M319">
        <f>[6]装备属性计算表!M144</f>
        <v>0</v>
      </c>
      <c r="N319">
        <f>[6]装备属性计算表!N144</f>
        <v>0</v>
      </c>
      <c r="O319">
        <f>[6]装备属性计算表!O144</f>
        <v>313.58527855872444</v>
      </c>
      <c r="P319">
        <f>[6]装备属性计算表!P144</f>
        <v>9.5567455828877037</v>
      </c>
      <c r="Q319">
        <f>[6]装备属性计算表!Q144</f>
        <v>3.4413853726169847</v>
      </c>
      <c r="R319">
        <f>[6]装备属性计算表!R144</f>
        <v>0</v>
      </c>
      <c r="S319">
        <f>[6]装备属性计算表!S144</f>
        <v>0</v>
      </c>
      <c r="T319">
        <f>[6]装备属性计算表!T144</f>
        <v>0</v>
      </c>
      <c r="U319">
        <f>[6]装备属性计算表!U144</f>
        <v>0</v>
      </c>
      <c r="V319">
        <f>[6]装备属性计算表!V144</f>
        <v>7.4074074074074066</v>
      </c>
      <c r="W319">
        <f>[6]装备属性计算表!W144</f>
        <v>0</v>
      </c>
      <c r="X319">
        <f>[6]装备属性计算表!X144</f>
        <v>0</v>
      </c>
    </row>
    <row r="320" spans="1:24" x14ac:dyDescent="0.15">
      <c r="A320" t="str">
        <f>[6]装备属性计算表!A145</f>
        <v>7013</v>
      </c>
      <c r="B320">
        <f>[6]装备属性计算表!B145</f>
        <v>1</v>
      </c>
      <c r="C320" t="str">
        <f>[6]装备属性计算表!C145</f>
        <v>项链</v>
      </c>
      <c r="D320">
        <f>[6]装备属性计算表!D145</f>
        <v>70</v>
      </c>
      <c r="E320">
        <f>[6]装备属性计算表!E145</f>
        <v>0</v>
      </c>
      <c r="F320">
        <f>[6]装备属性计算表!F145</f>
        <v>119.45931978609629</v>
      </c>
      <c r="G320">
        <f>[6]装备属性计算表!G145</f>
        <v>0</v>
      </c>
      <c r="H320">
        <f>[6]装备属性计算表!H145</f>
        <v>0</v>
      </c>
      <c r="I320">
        <f>[6]装备属性计算表!I145</f>
        <v>375</v>
      </c>
      <c r="J320">
        <f>[6]装备属性计算表!J145</f>
        <v>0</v>
      </c>
      <c r="K320">
        <f>[6]装备属性计算表!K145</f>
        <v>0</v>
      </c>
      <c r="L320">
        <f>[6]装备属性计算表!L145</f>
        <v>0</v>
      </c>
      <c r="M320">
        <f>[6]装备属性计算表!M145</f>
        <v>0</v>
      </c>
      <c r="N320">
        <f>[6]装备属性计算表!N145</f>
        <v>0</v>
      </c>
      <c r="O320">
        <f>[6]装备属性计算表!O145</f>
        <v>0</v>
      </c>
      <c r="P320">
        <f>[6]装备属性计算表!P145</f>
        <v>9.5567455828877037</v>
      </c>
      <c r="Q320">
        <f>[6]装备属性计算表!Q145</f>
        <v>0</v>
      </c>
      <c r="R320">
        <f>[6]装备属性计算表!R145</f>
        <v>7.5</v>
      </c>
      <c r="S320">
        <f>[6]装备属性计算表!S145</f>
        <v>12.5</v>
      </c>
      <c r="T320">
        <f>[6]装备属性计算表!T145</f>
        <v>8.8888888888888893</v>
      </c>
      <c r="U320">
        <f>[6]装备属性计算表!U145</f>
        <v>0</v>
      </c>
      <c r="V320">
        <f>[6]装备属性计算表!V145</f>
        <v>0</v>
      </c>
      <c r="W320">
        <f>[6]装备属性计算表!W145</f>
        <v>0</v>
      </c>
      <c r="X320">
        <f>[6]装备属性计算表!X145</f>
        <v>0</v>
      </c>
    </row>
    <row r="321" spans="1:24" x14ac:dyDescent="0.15">
      <c r="A321" t="str">
        <f>[6]装备属性计算表!A146</f>
        <v>7020</v>
      </c>
      <c r="B321">
        <f>[6]装备属性计算表!B146</f>
        <v>2</v>
      </c>
      <c r="C321" t="str">
        <f>[6]装备属性计算表!C146</f>
        <v>武器</v>
      </c>
      <c r="D321">
        <f>[6]装备属性计算表!D146</f>
        <v>70</v>
      </c>
      <c r="E321">
        <f>[6]装备属性计算表!E146</f>
        <v>0</v>
      </c>
      <c r="F321">
        <f>[6]装备属性计算表!F146</f>
        <v>465.89134716577558</v>
      </c>
      <c r="G321">
        <f>[6]装备属性计算表!G146</f>
        <v>0</v>
      </c>
      <c r="H321">
        <f>[6]装备属性计算表!H146</f>
        <v>0</v>
      </c>
      <c r="I321">
        <f>[6]装备属性计算表!I146</f>
        <v>0</v>
      </c>
      <c r="J321">
        <f>[6]装备属性计算表!J146</f>
        <v>288.88888888888891</v>
      </c>
      <c r="K321">
        <f>[6]装备属性计算表!K146</f>
        <v>0</v>
      </c>
      <c r="L321">
        <f>[6]装备属性计算表!L146</f>
        <v>0</v>
      </c>
      <c r="M321">
        <f>[6]装备属性计算表!M146</f>
        <v>0</v>
      </c>
      <c r="N321">
        <f>[6]装备属性计算表!N146</f>
        <v>0</v>
      </c>
      <c r="O321">
        <f>[6]装备属性计算表!O146</f>
        <v>0</v>
      </c>
      <c r="P321">
        <f>[6]装备属性计算表!P146</f>
        <v>82.825128385026773</v>
      </c>
      <c r="Q321">
        <f>[6]装备属性计算表!Q146</f>
        <v>9.9417799653379557</v>
      </c>
      <c r="R321">
        <f>[6]装备属性计算表!R146</f>
        <v>0</v>
      </c>
      <c r="S321">
        <f>[6]装备属性计算表!S146</f>
        <v>36.111111111111107</v>
      </c>
      <c r="T321">
        <f>[6]装备属性计算表!T146</f>
        <v>25.67901234567902</v>
      </c>
      <c r="U321">
        <f>[6]装备属性计算表!U146</f>
        <v>0</v>
      </c>
      <c r="V321">
        <f>[6]装备属性计算表!V146</f>
        <v>0</v>
      </c>
      <c r="W321">
        <f>[6]装备属性计算表!W146</f>
        <v>0</v>
      </c>
      <c r="X321">
        <f>[6]装备属性计算表!X146</f>
        <v>0</v>
      </c>
    </row>
    <row r="322" spans="1:24" x14ac:dyDescent="0.15">
      <c r="A322" t="str">
        <f>[6]装备属性计算表!A147</f>
        <v>7021</v>
      </c>
      <c r="B322">
        <f>[6]装备属性计算表!B147</f>
        <v>2</v>
      </c>
      <c r="C322" t="str">
        <f>[6]装备属性计算表!C147</f>
        <v>衣服</v>
      </c>
      <c r="D322">
        <f>[6]装备属性计算表!D147</f>
        <v>70</v>
      </c>
      <c r="E322">
        <f>[6]装备属性计算表!E147</f>
        <v>7337.8955182741529</v>
      </c>
      <c r="F322">
        <f>[6]装备属性计算表!F147</f>
        <v>0</v>
      </c>
      <c r="G322">
        <f>[6]装备属性计算表!G147</f>
        <v>161.05683543847488</v>
      </c>
      <c r="H322">
        <f>[6]装备属性计算表!H147</f>
        <v>0</v>
      </c>
      <c r="I322">
        <f>[6]装备属性计算表!I147</f>
        <v>0</v>
      </c>
      <c r="J322">
        <f>[6]装备属性计算表!J147</f>
        <v>0</v>
      </c>
      <c r="K322">
        <f>[6]装备属性计算表!K147</f>
        <v>0</v>
      </c>
      <c r="L322">
        <f>[6]装备属性计算表!L147</f>
        <v>0</v>
      </c>
      <c r="M322">
        <f>[6]装备属性计算表!M147</f>
        <v>0</v>
      </c>
      <c r="N322">
        <f>[6]装备属性计算表!N147</f>
        <v>0</v>
      </c>
      <c r="O322">
        <f>[6]装备属性计算表!O147</f>
        <v>905.91302694742626</v>
      </c>
      <c r="P322">
        <f>[6]装备属性计算表!P147</f>
        <v>0</v>
      </c>
      <c r="Q322">
        <f>[6]装备属性计算表!Q147</f>
        <v>29.825339896013869</v>
      </c>
      <c r="R322">
        <f>[6]装备属性计算表!R147</f>
        <v>21.666666666666668</v>
      </c>
      <c r="S322">
        <f>[6]装备属性计算表!S147</f>
        <v>0</v>
      </c>
      <c r="T322">
        <f>[6]装备属性计算表!T147</f>
        <v>0</v>
      </c>
      <c r="U322">
        <f>[6]装备属性计算表!U147</f>
        <v>0</v>
      </c>
      <c r="V322">
        <f>[6]装备属性计算表!V147</f>
        <v>21.399176954732514</v>
      </c>
      <c r="W322">
        <f>[6]装备属性计算表!W147</f>
        <v>0</v>
      </c>
      <c r="X322">
        <f>[6]装备属性计算表!X147</f>
        <v>0</v>
      </c>
    </row>
    <row r="323" spans="1:24" x14ac:dyDescent="0.15">
      <c r="A323" t="str">
        <f>[6]装备属性计算表!A148</f>
        <v>7022</v>
      </c>
      <c r="B323">
        <f>[6]装备属性计算表!B148</f>
        <v>2</v>
      </c>
      <c r="C323" t="str">
        <f>[6]装备属性计算表!C148</f>
        <v>裤子</v>
      </c>
      <c r="D323">
        <f>[6]装备属性计算表!D148</f>
        <v>70</v>
      </c>
      <c r="E323">
        <f>[6]装备属性计算表!E148</f>
        <v>0</v>
      </c>
      <c r="F323">
        <f>[6]装备属性计算表!F148</f>
        <v>0</v>
      </c>
      <c r="G323">
        <f>[6]装备属性计算表!G148</f>
        <v>107.37122362564993</v>
      </c>
      <c r="H323">
        <f>[6]装备属性计算表!H148</f>
        <v>162.5</v>
      </c>
      <c r="I323">
        <f>[6]装备属性计算表!I148</f>
        <v>0</v>
      </c>
      <c r="J323">
        <f>[6]装备属性计算表!J148</f>
        <v>0</v>
      </c>
      <c r="K323">
        <f>[6]装备属性计算表!K148</f>
        <v>0</v>
      </c>
      <c r="L323">
        <f>[6]装备属性计算表!L148</f>
        <v>0</v>
      </c>
      <c r="M323">
        <f>[6]装备属性计算表!M148</f>
        <v>0</v>
      </c>
      <c r="N323">
        <f>[6]装备属性计算表!N148</f>
        <v>0</v>
      </c>
      <c r="O323">
        <f>[6]装备属性计算表!O148</f>
        <v>452.95651347371313</v>
      </c>
      <c r="P323">
        <f>[6]装备属性计算表!P148</f>
        <v>0</v>
      </c>
      <c r="Q323">
        <f>[6]装备属性计算表!Q148</f>
        <v>9.9417799653379557</v>
      </c>
      <c r="R323">
        <f>[6]装备属性计算表!R148</f>
        <v>21.666666666666668</v>
      </c>
      <c r="S323">
        <f>[6]装备属性计算表!S148</f>
        <v>0</v>
      </c>
      <c r="T323">
        <f>[6]装备属性计算表!T148</f>
        <v>0</v>
      </c>
      <c r="U323">
        <f>[6]装备属性计算表!U148</f>
        <v>0</v>
      </c>
      <c r="V323">
        <f>[6]装备属性计算表!V148</f>
        <v>21.399176954732514</v>
      </c>
      <c r="W323">
        <f>[6]装备属性计算表!W148</f>
        <v>0</v>
      </c>
      <c r="X323">
        <f>[6]装备属性计算表!X148</f>
        <v>0</v>
      </c>
    </row>
    <row r="324" spans="1:24" x14ac:dyDescent="0.15">
      <c r="A324" t="str">
        <f>[6]装备属性计算表!A149</f>
        <v>7025</v>
      </c>
      <c r="B324">
        <f>[6]装备属性计算表!B149</f>
        <v>2</v>
      </c>
      <c r="C324" t="str">
        <f>[6]装备属性计算表!C149</f>
        <v>鞋子</v>
      </c>
      <c r="D324">
        <f>[6]装备属性计算表!D149</f>
        <v>70</v>
      </c>
      <c r="E324">
        <f>[6]装备属性计算表!E149</f>
        <v>2445.9651727580508</v>
      </c>
      <c r="F324">
        <f>[6]装备属性计算表!F149</f>
        <v>0</v>
      </c>
      <c r="G324">
        <f>[6]装备属性计算表!G149</f>
        <v>0</v>
      </c>
      <c r="H324">
        <f>[6]装备属性计算表!H149</f>
        <v>325</v>
      </c>
      <c r="I324">
        <f>[6]装备属性计算表!I149</f>
        <v>0</v>
      </c>
      <c r="J324">
        <f>[6]装备属性计算表!J149</f>
        <v>0</v>
      </c>
      <c r="K324">
        <f>[6]装备属性计算表!K149</f>
        <v>0</v>
      </c>
      <c r="L324">
        <f>[6]装备属性计算表!L149</f>
        <v>0</v>
      </c>
      <c r="M324">
        <f>[6]装备属性计算表!M149</f>
        <v>0</v>
      </c>
      <c r="N324">
        <f>[6]装备属性计算表!N149</f>
        <v>0</v>
      </c>
      <c r="O324">
        <f>[6]装备属性计算表!O149</f>
        <v>452.95651347371313</v>
      </c>
      <c r="P324">
        <f>[6]装备属性计算表!P149</f>
        <v>0</v>
      </c>
      <c r="Q324">
        <f>[6]装备属性计算表!Q149</f>
        <v>0</v>
      </c>
      <c r="R324">
        <f>[6]装备属性计算表!R149</f>
        <v>43.333333333333336</v>
      </c>
      <c r="S324">
        <f>[6]装备属性计算表!S149</f>
        <v>36.111111111111107</v>
      </c>
      <c r="T324">
        <f>[6]装备属性计算表!T149</f>
        <v>12.83950617283951</v>
      </c>
      <c r="U324">
        <f>[6]装备属性计算表!U149</f>
        <v>0</v>
      </c>
      <c r="V324">
        <f>[6]装备属性计算表!V149</f>
        <v>0</v>
      </c>
      <c r="W324">
        <f>[6]装备属性计算表!W149</f>
        <v>0</v>
      </c>
      <c r="X324">
        <f>[6]装备属性计算表!X149</f>
        <v>0</v>
      </c>
    </row>
    <row r="325" spans="1:24" x14ac:dyDescent="0.15">
      <c r="A325" t="str">
        <f>[6]装备属性计算表!A150</f>
        <v>7024</v>
      </c>
      <c r="B325">
        <f>[6]装备属性计算表!B150</f>
        <v>2</v>
      </c>
      <c r="C325" t="str">
        <f>[6]装备属性计算表!C150</f>
        <v>腰带</v>
      </c>
      <c r="D325">
        <f>[6]装备属性计算表!D150</f>
        <v>70</v>
      </c>
      <c r="E325">
        <f>[6]装备属性计算表!E150</f>
        <v>2445.9651727580508</v>
      </c>
      <c r="F325">
        <f>[6]装备属性计算表!F150</f>
        <v>0</v>
      </c>
      <c r="G325">
        <f>[6]装备属性计算表!G150</f>
        <v>0</v>
      </c>
      <c r="H325">
        <f>[6]装备属性计算表!H150</f>
        <v>0</v>
      </c>
      <c r="I325">
        <f>[6]装备属性计算表!I150</f>
        <v>0</v>
      </c>
      <c r="J325">
        <f>[6]装备属性计算表!J150</f>
        <v>0</v>
      </c>
      <c r="K325">
        <f>[6]装备属性计算表!K150</f>
        <v>0</v>
      </c>
      <c r="L325">
        <f>[6]装备属性计算表!L150</f>
        <v>288.88888888888891</v>
      </c>
      <c r="M325">
        <f>[6]装备属性计算表!M150</f>
        <v>0</v>
      </c>
      <c r="N325">
        <f>[6]装备属性计算表!N150</f>
        <v>0</v>
      </c>
      <c r="O325">
        <f>[6]装备属性计算表!O150</f>
        <v>905.91302694742626</v>
      </c>
      <c r="P325">
        <f>[6]装备属性计算表!P150</f>
        <v>27.608376128342258</v>
      </c>
      <c r="Q325">
        <f>[6]装备属性计算表!Q150</f>
        <v>9.9417799653379557</v>
      </c>
      <c r="R325">
        <f>[6]装备属性计算表!R150</f>
        <v>0</v>
      </c>
      <c r="S325">
        <f>[6]装备属性计算表!S150</f>
        <v>0</v>
      </c>
      <c r="T325">
        <f>[6]装备属性计算表!T150</f>
        <v>0</v>
      </c>
      <c r="U325">
        <f>[6]装备属性计算表!U150</f>
        <v>0</v>
      </c>
      <c r="V325">
        <f>[6]装备属性计算表!V150</f>
        <v>21.399176954732514</v>
      </c>
      <c r="W325">
        <f>[6]装备属性计算表!W150</f>
        <v>0</v>
      </c>
      <c r="X325">
        <f>[6]装备属性计算表!X150</f>
        <v>0</v>
      </c>
    </row>
    <row r="326" spans="1:24" x14ac:dyDescent="0.15">
      <c r="A326" t="str">
        <f>[6]装备属性计算表!A151</f>
        <v>7023</v>
      </c>
      <c r="B326">
        <f>[6]装备属性计算表!B151</f>
        <v>2</v>
      </c>
      <c r="C326" t="str">
        <f>[6]装备属性计算表!C151</f>
        <v>项链</v>
      </c>
      <c r="D326">
        <f>[6]装备属性计算表!D151</f>
        <v>70</v>
      </c>
      <c r="E326">
        <f>[6]装备属性计算表!E151</f>
        <v>0</v>
      </c>
      <c r="F326">
        <f>[6]装备属性计算表!F151</f>
        <v>155.29711572192519</v>
      </c>
      <c r="G326">
        <f>[6]装备属性计算表!G151</f>
        <v>0</v>
      </c>
      <c r="H326">
        <f>[6]装备属性计算表!H151</f>
        <v>0</v>
      </c>
      <c r="I326">
        <f>[6]装备属性计算表!I151</f>
        <v>487.5</v>
      </c>
      <c r="J326">
        <f>[6]装备属性计算表!J151</f>
        <v>0</v>
      </c>
      <c r="K326">
        <f>[6]装备属性计算表!K151</f>
        <v>0</v>
      </c>
      <c r="L326">
        <f>[6]装备属性计算表!L151</f>
        <v>0</v>
      </c>
      <c r="M326">
        <f>[6]装备属性计算表!M151</f>
        <v>0</v>
      </c>
      <c r="N326">
        <f>[6]装备属性计算表!N151</f>
        <v>0</v>
      </c>
      <c r="O326">
        <f>[6]装备属性计算表!O151</f>
        <v>0</v>
      </c>
      <c r="P326">
        <f>[6]装备属性计算表!P151</f>
        <v>27.608376128342258</v>
      </c>
      <c r="Q326">
        <f>[6]装备属性计算表!Q151</f>
        <v>0</v>
      </c>
      <c r="R326">
        <f>[6]装备属性计算表!R151</f>
        <v>21.666666666666668</v>
      </c>
      <c r="S326">
        <f>[6]装备属性计算表!S151</f>
        <v>36.111111111111107</v>
      </c>
      <c r="T326">
        <f>[6]装备属性计算表!T151</f>
        <v>25.67901234567902</v>
      </c>
      <c r="U326">
        <f>[6]装备属性计算表!U151</f>
        <v>0</v>
      </c>
      <c r="V326">
        <f>[6]装备属性计算表!V151</f>
        <v>0</v>
      </c>
      <c r="W326">
        <f>[6]装备属性计算表!W151</f>
        <v>0</v>
      </c>
      <c r="X326">
        <f>[6]装备属性计算表!X151</f>
        <v>0</v>
      </c>
    </row>
    <row r="327" spans="1:24" x14ac:dyDescent="0.15">
      <c r="A327" t="str">
        <f>[6]装备属性计算表!A152</f>
        <v>7030</v>
      </c>
      <c r="B327">
        <f>[6]装备属性计算表!B152</f>
        <v>3</v>
      </c>
      <c r="C327" t="str">
        <f>[6]装备属性计算表!C152</f>
        <v>武器</v>
      </c>
      <c r="D327">
        <f>[6]装备属性计算表!D152</f>
        <v>70</v>
      </c>
      <c r="E327">
        <f>[6]装备属性计算表!E152</f>
        <v>0</v>
      </c>
      <c r="F327">
        <f>[6]装备属性计算表!F152</f>
        <v>541.54891636363652</v>
      </c>
      <c r="G327">
        <f>[6]装备属性计算表!G152</f>
        <v>0</v>
      </c>
      <c r="H327">
        <f>[6]装备属性计算表!H152</f>
        <v>0</v>
      </c>
      <c r="I327">
        <f>[6]装备属性计算表!I152</f>
        <v>0</v>
      </c>
      <c r="J327">
        <f>[6]装备属性计算表!J152</f>
        <v>335.80246913580248</v>
      </c>
      <c r="K327">
        <f>[6]装备属性计算表!K152</f>
        <v>0</v>
      </c>
      <c r="L327">
        <f>[6]装备属性计算表!L152</f>
        <v>0</v>
      </c>
      <c r="M327">
        <f>[6]装备属性计算表!M152</f>
        <v>0</v>
      </c>
      <c r="N327">
        <f>[6]装备属性计算表!N152</f>
        <v>0</v>
      </c>
      <c r="O327">
        <f>[6]装备属性计算表!O152</f>
        <v>0</v>
      </c>
      <c r="P327">
        <f>[6]装备属性计算表!P152</f>
        <v>162.46467490909097</v>
      </c>
      <c r="Q327">
        <f>[6]装备属性计算表!Q152</f>
        <v>19.501183778162911</v>
      </c>
      <c r="R327">
        <f>[6]装备属性计算表!R152</f>
        <v>0</v>
      </c>
      <c r="S327">
        <f>[6]装备属性计算表!S152</f>
        <v>70.833333333333343</v>
      </c>
      <c r="T327">
        <f>[6]装备属性计算表!T152</f>
        <v>50.370370370370381</v>
      </c>
      <c r="U327">
        <f>[6]装备属性计算表!U152</f>
        <v>0</v>
      </c>
      <c r="V327">
        <f>[6]装备属性计算表!V152</f>
        <v>0</v>
      </c>
      <c r="W327">
        <f>[6]装备属性计算表!W152</f>
        <v>0</v>
      </c>
      <c r="X327">
        <f>[6]装备属性计算表!X152</f>
        <v>0</v>
      </c>
    </row>
    <row r="328" spans="1:24" x14ac:dyDescent="0.15">
      <c r="A328" t="str">
        <f>[6]装备属性计算表!A153</f>
        <v>7031</v>
      </c>
      <c r="B328">
        <f>[6]装备属性计算表!B153</f>
        <v>3</v>
      </c>
      <c r="C328" t="str">
        <f>[6]装备属性计算表!C153</f>
        <v>衣服</v>
      </c>
      <c r="D328">
        <f>[6]装备属性计算表!D153</f>
        <v>70</v>
      </c>
      <c r="E328">
        <f>[6]装备属性计算表!E153</f>
        <v>8529.5195767973037</v>
      </c>
      <c r="F328">
        <f>[6]装备属性计算表!F153</f>
        <v>0</v>
      </c>
      <c r="G328">
        <f>[6]装备属性计算表!G153</f>
        <v>187.21136427036396</v>
      </c>
      <c r="H328">
        <f>[6]装备属性计算表!H153</f>
        <v>0</v>
      </c>
      <c r="I328">
        <f>[6]装备属性计算表!I153</f>
        <v>0</v>
      </c>
      <c r="J328">
        <f>[6]装备属性计算表!J153</f>
        <v>0</v>
      </c>
      <c r="K328">
        <f>[6]装备属性计算表!K153</f>
        <v>0</v>
      </c>
      <c r="L328">
        <f>[6]装备属性计算表!L153</f>
        <v>0</v>
      </c>
      <c r="M328">
        <f>[6]装备属性计算表!M153</f>
        <v>0</v>
      </c>
      <c r="N328">
        <f>[6]装备属性计算表!N153</f>
        <v>0</v>
      </c>
      <c r="O328">
        <f>[6]装备属性计算表!O153</f>
        <v>1776.9832451661055</v>
      </c>
      <c r="P328">
        <f>[6]装备属性计算表!P153</f>
        <v>0</v>
      </c>
      <c r="Q328">
        <f>[6]装备属性计算表!Q153</f>
        <v>58.503551334488741</v>
      </c>
      <c r="R328">
        <f>[6]装备属性计算表!R153</f>
        <v>42.500000000000014</v>
      </c>
      <c r="S328">
        <f>[6]装备属性计算表!S153</f>
        <v>0</v>
      </c>
      <c r="T328">
        <f>[6]装备属性计算表!T153</f>
        <v>0</v>
      </c>
      <c r="U328">
        <f>[6]装备属性计算表!U153</f>
        <v>0</v>
      </c>
      <c r="V328">
        <f>[6]装备属性计算表!V153</f>
        <v>41.975308641975303</v>
      </c>
      <c r="W328">
        <f>[6]装备属性计算表!W153</f>
        <v>0</v>
      </c>
      <c r="X328">
        <f>[6]装备属性计算表!X153</f>
        <v>0</v>
      </c>
    </row>
    <row r="329" spans="1:24" x14ac:dyDescent="0.15">
      <c r="A329" t="str">
        <f>[6]装备属性计算表!A154</f>
        <v>7032</v>
      </c>
      <c r="B329">
        <f>[6]装备属性计算表!B154</f>
        <v>3</v>
      </c>
      <c r="C329" t="str">
        <f>[6]装备属性计算表!C154</f>
        <v>裤子</v>
      </c>
      <c r="D329">
        <f>[6]装备属性计算表!D154</f>
        <v>70</v>
      </c>
      <c r="E329">
        <f>[6]装备属性计算表!E154</f>
        <v>0</v>
      </c>
      <c r="F329">
        <f>[6]装备属性计算表!F154</f>
        <v>0</v>
      </c>
      <c r="G329">
        <f>[6]装备属性计算表!G154</f>
        <v>124.80757618024263</v>
      </c>
      <c r="H329">
        <f>[6]装备属性计算表!H154</f>
        <v>188.88888888888891</v>
      </c>
      <c r="I329">
        <f>[6]装备属性计算表!I154</f>
        <v>0</v>
      </c>
      <c r="J329">
        <f>[6]装备属性计算表!J154</f>
        <v>0</v>
      </c>
      <c r="K329">
        <f>[6]装备属性计算表!K154</f>
        <v>0</v>
      </c>
      <c r="L329">
        <f>[6]装备属性计算表!L154</f>
        <v>0</v>
      </c>
      <c r="M329">
        <f>[6]装备属性计算表!M154</f>
        <v>0</v>
      </c>
      <c r="N329">
        <f>[6]装备属性计算表!N154</f>
        <v>0</v>
      </c>
      <c r="O329">
        <f>[6]装备属性计算表!O154</f>
        <v>888.49162258305273</v>
      </c>
      <c r="P329">
        <f>[6]装备属性计算表!P154</f>
        <v>0</v>
      </c>
      <c r="Q329">
        <f>[6]装备属性计算表!Q154</f>
        <v>19.501183778162911</v>
      </c>
      <c r="R329">
        <f>[6]装备属性计算表!R154</f>
        <v>42.500000000000014</v>
      </c>
      <c r="S329">
        <f>[6]装备属性计算表!S154</f>
        <v>0</v>
      </c>
      <c r="T329">
        <f>[6]装备属性计算表!T154</f>
        <v>0</v>
      </c>
      <c r="U329">
        <f>[6]装备属性计算表!U154</f>
        <v>0</v>
      </c>
      <c r="V329">
        <f>[6]装备属性计算表!V154</f>
        <v>41.975308641975303</v>
      </c>
      <c r="W329">
        <f>[6]装备属性计算表!W154</f>
        <v>0</v>
      </c>
      <c r="X329">
        <f>[6]装备属性计算表!X154</f>
        <v>0</v>
      </c>
    </row>
    <row r="330" spans="1:24" x14ac:dyDescent="0.15">
      <c r="A330" t="str">
        <f>[6]装备属性计算表!A155</f>
        <v>7035</v>
      </c>
      <c r="B330">
        <f>[6]装备属性计算表!B155</f>
        <v>3</v>
      </c>
      <c r="C330" t="str">
        <f>[6]装备属性计算表!C155</f>
        <v>鞋子</v>
      </c>
      <c r="D330">
        <f>[6]装备属性计算表!D155</f>
        <v>70</v>
      </c>
      <c r="E330">
        <f>[6]装备属性计算表!E155</f>
        <v>2843.1731922657686</v>
      </c>
      <c r="F330">
        <f>[6]装备属性计算表!F155</f>
        <v>0</v>
      </c>
      <c r="G330">
        <f>[6]装备属性计算表!G155</f>
        <v>0</v>
      </c>
      <c r="H330">
        <f>[6]装备属性计算表!H155</f>
        <v>377.77777777777783</v>
      </c>
      <c r="I330">
        <f>[6]装备属性计算表!I155</f>
        <v>0</v>
      </c>
      <c r="J330">
        <f>[6]装备属性计算表!J155</f>
        <v>0</v>
      </c>
      <c r="K330">
        <f>[6]装备属性计算表!K155</f>
        <v>0</v>
      </c>
      <c r="L330">
        <f>[6]装备属性计算表!L155</f>
        <v>0</v>
      </c>
      <c r="M330">
        <f>[6]装备属性计算表!M155</f>
        <v>0</v>
      </c>
      <c r="N330">
        <f>[6]装备属性计算表!N155</f>
        <v>0</v>
      </c>
      <c r="O330">
        <f>[6]装备属性计算表!O155</f>
        <v>888.49162258305273</v>
      </c>
      <c r="P330">
        <f>[6]装备属性计算表!P155</f>
        <v>0</v>
      </c>
      <c r="Q330">
        <f>[6]装备属性计算表!Q155</f>
        <v>0</v>
      </c>
      <c r="R330">
        <f>[6]装备属性计算表!R155</f>
        <v>85.000000000000028</v>
      </c>
      <c r="S330">
        <f>[6]装备属性计算表!S155</f>
        <v>70.833333333333343</v>
      </c>
      <c r="T330">
        <f>[6]装备属性计算表!T155</f>
        <v>25.18518518518519</v>
      </c>
      <c r="U330">
        <f>[6]装备属性计算表!U155</f>
        <v>0</v>
      </c>
      <c r="V330">
        <f>[6]装备属性计算表!V155</f>
        <v>0</v>
      </c>
      <c r="W330">
        <f>[6]装备属性计算表!W155</f>
        <v>0</v>
      </c>
      <c r="X330">
        <f>[6]装备属性计算表!X155</f>
        <v>0</v>
      </c>
    </row>
    <row r="331" spans="1:24" x14ac:dyDescent="0.15">
      <c r="A331" t="str">
        <f>[6]装备属性计算表!A156</f>
        <v>7034</v>
      </c>
      <c r="B331">
        <f>[6]装备属性计算表!B156</f>
        <v>3</v>
      </c>
      <c r="C331" t="str">
        <f>[6]装备属性计算表!C156</f>
        <v>腰带</v>
      </c>
      <c r="D331">
        <f>[6]装备属性计算表!D156</f>
        <v>70</v>
      </c>
      <c r="E331">
        <f>[6]装备属性计算表!E156</f>
        <v>2843.1731922657686</v>
      </c>
      <c r="F331">
        <f>[6]装备属性计算表!F156</f>
        <v>0</v>
      </c>
      <c r="G331">
        <f>[6]装备属性计算表!G156</f>
        <v>0</v>
      </c>
      <c r="H331">
        <f>[6]装备属性计算表!H156</f>
        <v>0</v>
      </c>
      <c r="I331">
        <f>[6]装备属性计算表!I156</f>
        <v>0</v>
      </c>
      <c r="J331">
        <f>[6]装备属性计算表!J156</f>
        <v>0</v>
      </c>
      <c r="K331">
        <f>[6]装备属性计算表!K156</f>
        <v>0</v>
      </c>
      <c r="L331">
        <f>[6]装备属性计算表!L156</f>
        <v>335.80246913580248</v>
      </c>
      <c r="M331">
        <f>[6]装备属性计算表!M156</f>
        <v>0</v>
      </c>
      <c r="N331">
        <f>[6]装备属性计算表!N156</f>
        <v>0</v>
      </c>
      <c r="O331">
        <f>[6]装备属性计算表!O156</f>
        <v>1776.9832451661055</v>
      </c>
      <c r="P331">
        <f>[6]装备属性计算表!P156</f>
        <v>54.154891636363672</v>
      </c>
      <c r="Q331">
        <f>[6]装备属性计算表!Q156</f>
        <v>19.501183778162911</v>
      </c>
      <c r="R331">
        <f>[6]装备属性计算表!R156</f>
        <v>0</v>
      </c>
      <c r="S331">
        <f>[6]装备属性计算表!S156</f>
        <v>0</v>
      </c>
      <c r="T331">
        <f>[6]装备属性计算表!T156</f>
        <v>0</v>
      </c>
      <c r="U331">
        <f>[6]装备属性计算表!U156</f>
        <v>0</v>
      </c>
      <c r="V331">
        <f>[6]装备属性计算表!V156</f>
        <v>41.975308641975303</v>
      </c>
      <c r="W331">
        <f>[6]装备属性计算表!W156</f>
        <v>0</v>
      </c>
      <c r="X331">
        <f>[6]装备属性计算表!X156</f>
        <v>0</v>
      </c>
    </row>
    <row r="332" spans="1:24" x14ac:dyDescent="0.15">
      <c r="A332" t="str">
        <f>[6]装备属性计算表!A157</f>
        <v>7033</v>
      </c>
      <c r="B332">
        <f>[6]装备属性计算表!B157</f>
        <v>3</v>
      </c>
      <c r="C332" t="str">
        <f>[6]装备属性计算表!C157</f>
        <v>项链</v>
      </c>
      <c r="D332">
        <f>[6]装备属性计算表!D157</f>
        <v>70</v>
      </c>
      <c r="E332">
        <f>[6]装备属性计算表!E157</f>
        <v>0</v>
      </c>
      <c r="F332">
        <f>[6]装备属性计算表!F157</f>
        <v>180.51630545454555</v>
      </c>
      <c r="G332">
        <f>[6]装备属性计算表!G157</f>
        <v>0</v>
      </c>
      <c r="H332">
        <f>[6]装备属性计算表!H157</f>
        <v>0</v>
      </c>
      <c r="I332">
        <f>[6]装备属性计算表!I157</f>
        <v>566.66666666666674</v>
      </c>
      <c r="J332">
        <f>[6]装备属性计算表!J157</f>
        <v>0</v>
      </c>
      <c r="K332">
        <f>[6]装备属性计算表!K157</f>
        <v>0</v>
      </c>
      <c r="L332">
        <f>[6]装备属性计算表!L157</f>
        <v>0</v>
      </c>
      <c r="M332">
        <f>[6]装备属性计算表!M157</f>
        <v>0</v>
      </c>
      <c r="N332">
        <f>[6]装备属性计算表!N157</f>
        <v>0</v>
      </c>
      <c r="O332">
        <f>[6]装备属性计算表!O157</f>
        <v>0</v>
      </c>
      <c r="P332">
        <f>[6]装备属性计算表!P157</f>
        <v>54.154891636363672</v>
      </c>
      <c r="Q332">
        <f>[6]装备属性计算表!Q157</f>
        <v>0</v>
      </c>
      <c r="R332">
        <f>[6]装备属性计算表!R157</f>
        <v>42.500000000000014</v>
      </c>
      <c r="S332">
        <f>[6]装备属性计算表!S157</f>
        <v>70.833333333333343</v>
      </c>
      <c r="T332">
        <f>[6]装备属性计算表!T157</f>
        <v>50.370370370370381</v>
      </c>
      <c r="U332">
        <f>[6]装备属性计算表!U157</f>
        <v>0</v>
      </c>
      <c r="V332">
        <f>[6]装备属性计算表!V157</f>
        <v>0</v>
      </c>
      <c r="W332">
        <f>[6]装备属性计算表!W157</f>
        <v>0</v>
      </c>
      <c r="X332">
        <f>[6]装备属性计算表!X157</f>
        <v>0</v>
      </c>
    </row>
    <row r="333" spans="1:24" x14ac:dyDescent="0.15">
      <c r="A333" t="str">
        <f>[6]装备属性计算表!A158</f>
        <v>7040</v>
      </c>
      <c r="B333">
        <f>[6]装备属性计算表!B158</f>
        <v>4</v>
      </c>
      <c r="C333" t="str">
        <f>[6]装备属性计算表!C158</f>
        <v>武器</v>
      </c>
      <c r="D333">
        <f>[6]装备属性计算表!D158</f>
        <v>70</v>
      </c>
      <c r="E333">
        <f>[6]装备属性计算表!E158</f>
        <v>0</v>
      </c>
      <c r="F333">
        <f>[6]装备属性计算表!F158</f>
        <v>557.47682566844924</v>
      </c>
      <c r="G333">
        <f>[6]装备属性计算表!G158</f>
        <v>0</v>
      </c>
      <c r="H333">
        <f>[6]装备属性计算表!H158</f>
        <v>0</v>
      </c>
      <c r="I333">
        <f>[6]装备属性计算表!I158</f>
        <v>0</v>
      </c>
      <c r="J333">
        <f>[6]装备属性计算表!J158</f>
        <v>345.67901234567904</v>
      </c>
      <c r="K333">
        <f>[6]装备属性计算表!K158</f>
        <v>0</v>
      </c>
      <c r="L333">
        <f>[6]装备属性计算表!L158</f>
        <v>0</v>
      </c>
      <c r="M333">
        <f>[6]装备属性计算表!M158</f>
        <v>0</v>
      </c>
      <c r="N333">
        <f>[6]装备属性计算表!N158</f>
        <v>0</v>
      </c>
      <c r="O333">
        <f>[6]装备属性计算表!O158</f>
        <v>0</v>
      </c>
      <c r="P333">
        <f>[6]装备属性计算表!P158</f>
        <v>254.8465488770054</v>
      </c>
      <c r="Q333">
        <f>[6]装备属性计算表!Q158</f>
        <v>30.590092201039866</v>
      </c>
      <c r="R333">
        <f>[6]装备属性计算表!R158</f>
        <v>0</v>
      </c>
      <c r="S333">
        <f>[6]装备属性计算表!S158</f>
        <v>111.11111111111111</v>
      </c>
      <c r="T333">
        <f>[6]装备属性计算表!T158</f>
        <v>79.012345679012356</v>
      </c>
      <c r="U333">
        <f>[6]装备属性计算表!U158</f>
        <v>0</v>
      </c>
      <c r="V333">
        <f>[6]装备属性计算表!V158</f>
        <v>0</v>
      </c>
      <c r="W333">
        <f>[6]装备属性计算表!W158</f>
        <v>0</v>
      </c>
      <c r="X333">
        <f>[6]装备属性计算表!X158</f>
        <v>0</v>
      </c>
    </row>
    <row r="334" spans="1:24" x14ac:dyDescent="0.15">
      <c r="A334" t="str">
        <f>[6]装备属性计算表!A159</f>
        <v>7041</v>
      </c>
      <c r="B334">
        <f>[6]装备属性计算表!B159</f>
        <v>4</v>
      </c>
      <c r="C334" t="str">
        <f>[6]装备属性计算表!C159</f>
        <v>衣服</v>
      </c>
      <c r="D334">
        <f>[6]装备属性计算表!D159</f>
        <v>70</v>
      </c>
      <c r="E334">
        <f>[6]装备属性计算表!E159</f>
        <v>8780.3877996442825</v>
      </c>
      <c r="F334">
        <f>[6]装备属性计算表!F159</f>
        <v>0</v>
      </c>
      <c r="G334">
        <f>[6]装备属性计算表!G159</f>
        <v>192.71758086655115</v>
      </c>
      <c r="H334">
        <f>[6]装备属性计算表!H159</f>
        <v>0</v>
      </c>
      <c r="I334">
        <f>[6]装备属性计算表!I159</f>
        <v>0</v>
      </c>
      <c r="J334">
        <f>[6]装备属性计算表!J159</f>
        <v>0</v>
      </c>
      <c r="K334">
        <f>[6]装备属性计算表!K159</f>
        <v>0</v>
      </c>
      <c r="L334">
        <f>[6]装备属性计算表!L159</f>
        <v>0</v>
      </c>
      <c r="M334">
        <f>[6]装备属性计算表!M159</f>
        <v>0</v>
      </c>
      <c r="N334">
        <f>[6]装备属性计算表!N159</f>
        <v>0</v>
      </c>
      <c r="O334">
        <f>[6]装备属性计算表!O159</f>
        <v>2787.4246982997724</v>
      </c>
      <c r="P334">
        <f>[6]装备属性计算表!P159</f>
        <v>0</v>
      </c>
      <c r="Q334">
        <f>[6]装备属性计算表!Q159</f>
        <v>91.770276603119612</v>
      </c>
      <c r="R334">
        <f>[6]装备属性计算表!R159</f>
        <v>66.666666666666671</v>
      </c>
      <c r="S334">
        <f>[6]装备属性计算表!S159</f>
        <v>0</v>
      </c>
      <c r="T334">
        <f>[6]装备属性计算表!T159</f>
        <v>0</v>
      </c>
      <c r="U334">
        <f>[6]装备属性计算表!U159</f>
        <v>0</v>
      </c>
      <c r="V334">
        <f>[6]装备属性计算表!V159</f>
        <v>65.843621399176968</v>
      </c>
      <c r="W334">
        <f>[6]装备属性计算表!W159</f>
        <v>0</v>
      </c>
      <c r="X334">
        <f>[6]装备属性计算表!X159</f>
        <v>0</v>
      </c>
    </row>
    <row r="335" spans="1:24" x14ac:dyDescent="0.15">
      <c r="A335" t="str">
        <f>[6]装备属性计算表!A160</f>
        <v>7042</v>
      </c>
      <c r="B335">
        <f>[6]装备属性计算表!B160</f>
        <v>4</v>
      </c>
      <c r="C335" t="str">
        <f>[6]装备属性计算表!C160</f>
        <v>裤子</v>
      </c>
      <c r="D335">
        <f>[6]装备属性计算表!D160</f>
        <v>70</v>
      </c>
      <c r="E335">
        <f>[6]装备属性计算表!E160</f>
        <v>0</v>
      </c>
      <c r="F335">
        <f>[6]装备属性计算表!F160</f>
        <v>0</v>
      </c>
      <c r="G335">
        <f>[6]装备属性计算表!G160</f>
        <v>128.47838724436744</v>
      </c>
      <c r="H335">
        <f>[6]装备属性计算表!H160</f>
        <v>194.44444444444443</v>
      </c>
      <c r="I335">
        <f>[6]装备属性计算表!I160</f>
        <v>0</v>
      </c>
      <c r="J335">
        <f>[6]装备属性计算表!J160</f>
        <v>0</v>
      </c>
      <c r="K335">
        <f>[6]装备属性计算表!K160</f>
        <v>0</v>
      </c>
      <c r="L335">
        <f>[6]装备属性计算表!L160</f>
        <v>0</v>
      </c>
      <c r="M335">
        <f>[6]装备属性计算表!M160</f>
        <v>0</v>
      </c>
      <c r="N335">
        <f>[6]装备属性计算表!N160</f>
        <v>0</v>
      </c>
      <c r="O335">
        <f>[6]装备属性计算表!O160</f>
        <v>1393.7123491498862</v>
      </c>
      <c r="P335">
        <f>[6]装备属性计算表!P160</f>
        <v>0</v>
      </c>
      <c r="Q335">
        <f>[6]装备属性计算表!Q160</f>
        <v>30.590092201039866</v>
      </c>
      <c r="R335">
        <f>[6]装备属性计算表!R160</f>
        <v>66.666666666666671</v>
      </c>
      <c r="S335">
        <f>[6]装备属性计算表!S160</f>
        <v>0</v>
      </c>
      <c r="T335">
        <f>[6]装备属性计算表!T160</f>
        <v>0</v>
      </c>
      <c r="U335">
        <f>[6]装备属性计算表!U160</f>
        <v>0</v>
      </c>
      <c r="V335">
        <f>[6]装备属性计算表!V160</f>
        <v>65.843621399176968</v>
      </c>
      <c r="W335">
        <f>[6]装备属性计算表!W160</f>
        <v>0</v>
      </c>
      <c r="X335">
        <f>[6]装备属性计算表!X160</f>
        <v>0</v>
      </c>
    </row>
    <row r="336" spans="1:24" x14ac:dyDescent="0.15">
      <c r="A336" t="str">
        <f>[6]装备属性计算表!A161</f>
        <v>7045</v>
      </c>
      <c r="B336">
        <f>[6]装备属性计算表!B161</f>
        <v>4</v>
      </c>
      <c r="C336" t="str">
        <f>[6]装备属性计算表!C161</f>
        <v>鞋子</v>
      </c>
      <c r="D336">
        <f>[6]装备属性计算表!D161</f>
        <v>70</v>
      </c>
      <c r="E336">
        <f>[6]装备属性计算表!E161</f>
        <v>2926.7959332147611</v>
      </c>
      <c r="F336">
        <f>[6]装备属性计算表!F161</f>
        <v>0</v>
      </c>
      <c r="G336">
        <f>[6]装备属性计算表!G161</f>
        <v>0</v>
      </c>
      <c r="H336">
        <f>[6]装备属性计算表!H161</f>
        <v>388.88888888888886</v>
      </c>
      <c r="I336">
        <f>[6]装备属性计算表!I161</f>
        <v>0</v>
      </c>
      <c r="J336">
        <f>[6]装备属性计算表!J161</f>
        <v>0</v>
      </c>
      <c r="K336">
        <f>[6]装备属性计算表!K161</f>
        <v>0</v>
      </c>
      <c r="L336">
        <f>[6]装备属性计算表!L161</f>
        <v>0</v>
      </c>
      <c r="M336">
        <f>[6]装备属性计算表!M161</f>
        <v>0</v>
      </c>
      <c r="N336">
        <f>[6]装备属性计算表!N161</f>
        <v>0</v>
      </c>
      <c r="O336">
        <f>[6]装备属性计算表!O161</f>
        <v>1393.7123491498862</v>
      </c>
      <c r="P336">
        <f>[6]装备属性计算表!P161</f>
        <v>0</v>
      </c>
      <c r="Q336">
        <f>[6]装备属性计算表!Q161</f>
        <v>0</v>
      </c>
      <c r="R336">
        <f>[6]装备属性计算表!R161</f>
        <v>133.33333333333334</v>
      </c>
      <c r="S336">
        <f>[6]装备属性计算表!S161</f>
        <v>111.11111111111111</v>
      </c>
      <c r="T336">
        <f>[6]装备属性计算表!T161</f>
        <v>39.506172839506178</v>
      </c>
      <c r="U336">
        <f>[6]装备属性计算表!U161</f>
        <v>0</v>
      </c>
      <c r="V336">
        <f>[6]装备属性计算表!V161</f>
        <v>0</v>
      </c>
      <c r="W336">
        <f>[6]装备属性计算表!W161</f>
        <v>0</v>
      </c>
      <c r="X336">
        <f>[6]装备属性计算表!X161</f>
        <v>0</v>
      </c>
    </row>
    <row r="337" spans="1:24" x14ac:dyDescent="0.15">
      <c r="A337" t="str">
        <f>[6]装备属性计算表!A162</f>
        <v>7044</v>
      </c>
      <c r="B337">
        <f>[6]装备属性计算表!B162</f>
        <v>4</v>
      </c>
      <c r="C337" t="str">
        <f>[6]装备属性计算表!C162</f>
        <v>腰带</v>
      </c>
      <c r="D337">
        <f>[6]装备属性计算表!D162</f>
        <v>70</v>
      </c>
      <c r="E337">
        <f>[6]装备属性计算表!E162</f>
        <v>2926.7959332147611</v>
      </c>
      <c r="F337">
        <f>[6]装备属性计算表!F162</f>
        <v>0</v>
      </c>
      <c r="G337">
        <f>[6]装备属性计算表!G162</f>
        <v>0</v>
      </c>
      <c r="H337">
        <f>[6]装备属性计算表!H162</f>
        <v>0</v>
      </c>
      <c r="I337">
        <f>[6]装备属性计算表!I162</f>
        <v>0</v>
      </c>
      <c r="J337">
        <f>[6]装备属性计算表!J162</f>
        <v>0</v>
      </c>
      <c r="K337">
        <f>[6]装备属性计算表!K162</f>
        <v>0</v>
      </c>
      <c r="L337">
        <f>[6]装备属性计算表!L162</f>
        <v>345.67901234567904</v>
      </c>
      <c r="M337">
        <f>[6]装备属性计算表!M162</f>
        <v>0</v>
      </c>
      <c r="N337">
        <f>[6]装备属性计算表!N162</f>
        <v>0</v>
      </c>
      <c r="O337">
        <f>[6]装备属性计算表!O162</f>
        <v>2787.4246982997724</v>
      </c>
      <c r="P337">
        <f>[6]装备属性计算表!P162</f>
        <v>84.948849625668473</v>
      </c>
      <c r="Q337">
        <f>[6]装备属性计算表!Q162</f>
        <v>30.590092201039866</v>
      </c>
      <c r="R337">
        <f>[6]装备属性计算表!R162</f>
        <v>0</v>
      </c>
      <c r="S337">
        <f>[6]装备属性计算表!S162</f>
        <v>0</v>
      </c>
      <c r="T337">
        <f>[6]装备属性计算表!T162</f>
        <v>0</v>
      </c>
      <c r="U337">
        <f>[6]装备属性计算表!U162</f>
        <v>0</v>
      </c>
      <c r="V337">
        <f>[6]装备属性计算表!V162</f>
        <v>65.843621399176968</v>
      </c>
      <c r="W337">
        <f>[6]装备属性计算表!W162</f>
        <v>0</v>
      </c>
      <c r="X337">
        <f>[6]装备属性计算表!X162</f>
        <v>0</v>
      </c>
    </row>
    <row r="338" spans="1:24" x14ac:dyDescent="0.15">
      <c r="A338" t="str">
        <f>[6]装备属性计算表!A163</f>
        <v>7043</v>
      </c>
      <c r="B338">
        <f>[6]装备属性计算表!B163</f>
        <v>4</v>
      </c>
      <c r="C338" t="str">
        <f>[6]装备属性计算表!C163</f>
        <v>项链</v>
      </c>
      <c r="D338">
        <f>[6]装备属性计算表!D163</f>
        <v>70</v>
      </c>
      <c r="E338">
        <f>[6]装备属性计算表!E163</f>
        <v>0</v>
      </c>
      <c r="F338">
        <f>[6]装备属性计算表!F163</f>
        <v>185.82560855614975</v>
      </c>
      <c r="G338">
        <f>[6]装备属性计算表!G163</f>
        <v>0</v>
      </c>
      <c r="H338">
        <f>[6]装备属性计算表!H163</f>
        <v>0</v>
      </c>
      <c r="I338">
        <f>[6]装备属性计算表!I163</f>
        <v>583.33333333333337</v>
      </c>
      <c r="J338">
        <f>[6]装备属性计算表!J163</f>
        <v>0</v>
      </c>
      <c r="K338">
        <f>[6]装备属性计算表!K163</f>
        <v>0</v>
      </c>
      <c r="L338">
        <f>[6]装备属性计算表!L163</f>
        <v>0</v>
      </c>
      <c r="M338">
        <f>[6]装备属性计算表!M163</f>
        <v>0</v>
      </c>
      <c r="N338">
        <f>[6]装备属性计算表!N163</f>
        <v>0</v>
      </c>
      <c r="O338">
        <f>[6]装备属性计算表!O163</f>
        <v>0</v>
      </c>
      <c r="P338">
        <f>[6]装备属性计算表!P163</f>
        <v>84.948849625668473</v>
      </c>
      <c r="Q338">
        <f>[6]装备属性计算表!Q163</f>
        <v>0</v>
      </c>
      <c r="R338">
        <f>[6]装备属性计算表!R163</f>
        <v>66.666666666666671</v>
      </c>
      <c r="S338">
        <f>[6]装备属性计算表!S163</f>
        <v>111.11111111111111</v>
      </c>
      <c r="T338">
        <f>[6]装备属性计算表!T163</f>
        <v>79.012345679012356</v>
      </c>
      <c r="U338">
        <f>[6]装备属性计算表!U163</f>
        <v>0</v>
      </c>
      <c r="V338">
        <f>[6]装备属性计算表!V163</f>
        <v>0</v>
      </c>
      <c r="W338">
        <f>[6]装备属性计算表!W163</f>
        <v>0</v>
      </c>
      <c r="X338">
        <f>[6]装备属性计算表!X163</f>
        <v>0</v>
      </c>
    </row>
    <row r="339" spans="1:24" x14ac:dyDescent="0.15">
      <c r="A339" t="str">
        <f>[6]装备属性计算表!A164</f>
        <v>8010</v>
      </c>
      <c r="B339">
        <f>[6]装备属性计算表!B164</f>
        <v>1</v>
      </c>
      <c r="C339" t="str">
        <f>[6]装备属性计算表!C164</f>
        <v>武器</v>
      </c>
      <c r="D339">
        <f>[6]装备属性计算表!D164</f>
        <v>80</v>
      </c>
      <c r="E339">
        <f>[6]装备属性计算表!E164</f>
        <v>0</v>
      </c>
      <c r="F339">
        <f>[6]装备属性计算表!F164</f>
        <v>447.97244919786107</v>
      </c>
      <c r="G339">
        <f>[6]装备属性计算表!G164</f>
        <v>0</v>
      </c>
      <c r="H339">
        <f>[6]装备属性计算表!H164</f>
        <v>0</v>
      </c>
      <c r="I339">
        <f>[6]装备属性计算表!I164</f>
        <v>0</v>
      </c>
      <c r="J339">
        <f>[6]装备属性计算表!J164</f>
        <v>277.77777777777777</v>
      </c>
      <c r="K339">
        <f>[6]装备属性计算表!K164</f>
        <v>0</v>
      </c>
      <c r="L339">
        <f>[6]装备属性计算表!L164</f>
        <v>0</v>
      </c>
      <c r="M339">
        <f>[6]装备属性计算表!M164</f>
        <v>0</v>
      </c>
      <c r="N339">
        <f>[6]装备属性计算表!N164</f>
        <v>0</v>
      </c>
      <c r="O339">
        <f>[6]装备属性计算表!O164</f>
        <v>0</v>
      </c>
      <c r="P339">
        <f>[6]装备属性计算表!P164</f>
        <v>35.837795935828886</v>
      </c>
      <c r="Q339">
        <f>[6]装备属性计算表!Q164</f>
        <v>4.3017317157712318</v>
      </c>
      <c r="R339">
        <f>[6]装备属性计算表!R164</f>
        <v>0</v>
      </c>
      <c r="S339">
        <f>[6]装备属性计算表!S164</f>
        <v>15.625</v>
      </c>
      <c r="T339">
        <f>[6]装备属性计算表!T164</f>
        <v>11.111111111111112</v>
      </c>
      <c r="U339">
        <f>[6]装备属性计算表!U164</f>
        <v>0</v>
      </c>
      <c r="V339">
        <f>[6]装备属性计算表!V164</f>
        <v>0</v>
      </c>
      <c r="W339">
        <f>[6]装备属性计算表!W164</f>
        <v>0</v>
      </c>
      <c r="X339">
        <f>[6]装备属性计算表!X164</f>
        <v>0</v>
      </c>
    </row>
    <row r="340" spans="1:24" x14ac:dyDescent="0.15">
      <c r="A340" t="str">
        <f>[6]装备属性计算表!A165</f>
        <v>8011</v>
      </c>
      <c r="B340">
        <f>[6]装备属性计算表!B165</f>
        <v>1</v>
      </c>
      <c r="C340" t="str">
        <f>[6]装备属性计算表!C165</f>
        <v>衣服</v>
      </c>
      <c r="D340">
        <f>[6]装备属性计算表!D165</f>
        <v>80</v>
      </c>
      <c r="E340">
        <f>[6]装备属性计算表!E165</f>
        <v>7055.6687675712992</v>
      </c>
      <c r="F340">
        <f>[6]装备属性计算表!F165</f>
        <v>0</v>
      </c>
      <c r="G340">
        <f>[6]装备属性计算表!G165</f>
        <v>154.86234176776432</v>
      </c>
      <c r="H340">
        <f>[6]装备属性计算表!H165</f>
        <v>0</v>
      </c>
      <c r="I340">
        <f>[6]装备属性计算表!I165</f>
        <v>0</v>
      </c>
      <c r="J340">
        <f>[6]装备属性计算表!J165</f>
        <v>0</v>
      </c>
      <c r="K340">
        <f>[6]装备属性计算表!K165</f>
        <v>0</v>
      </c>
      <c r="L340">
        <f>[6]装备属性计算表!L165</f>
        <v>0</v>
      </c>
      <c r="M340">
        <f>[6]装备属性计算表!M165</f>
        <v>0</v>
      </c>
      <c r="N340">
        <f>[6]装备属性计算表!N165</f>
        <v>0</v>
      </c>
      <c r="O340">
        <f>[6]装备属性计算表!O165</f>
        <v>391.98159819840555</v>
      </c>
      <c r="P340">
        <f>[6]装备属性计算表!P165</f>
        <v>0</v>
      </c>
      <c r="Q340">
        <f>[6]装备属性计算表!Q165</f>
        <v>12.905195147313695</v>
      </c>
      <c r="R340">
        <f>[6]装备属性计算表!R165</f>
        <v>9.375</v>
      </c>
      <c r="S340">
        <f>[6]装备属性计算表!S165</f>
        <v>0</v>
      </c>
      <c r="T340">
        <f>[6]装备属性计算表!T165</f>
        <v>0</v>
      </c>
      <c r="U340">
        <f>[6]装备属性计算表!U165</f>
        <v>0</v>
      </c>
      <c r="V340">
        <f>[6]装备属性计算表!V165</f>
        <v>9.2592592592592577</v>
      </c>
      <c r="W340">
        <f>[6]装备属性计算表!W165</f>
        <v>0</v>
      </c>
      <c r="X340">
        <f>[6]装备属性计算表!X165</f>
        <v>0</v>
      </c>
    </row>
    <row r="341" spans="1:24" x14ac:dyDescent="0.15">
      <c r="A341" t="str">
        <f>[6]装备属性计算表!A166</f>
        <v>8012</v>
      </c>
      <c r="B341">
        <f>[6]装备属性计算表!B166</f>
        <v>1</v>
      </c>
      <c r="C341" t="str">
        <f>[6]装备属性计算表!C166</f>
        <v>裤子</v>
      </c>
      <c r="D341">
        <f>[6]装备属性计算表!D166</f>
        <v>80</v>
      </c>
      <c r="E341">
        <f>[6]装备属性计算表!E166</f>
        <v>0</v>
      </c>
      <c r="F341">
        <f>[6]装备属性计算表!F166</f>
        <v>0</v>
      </c>
      <c r="G341">
        <f>[6]装备属性计算表!G166</f>
        <v>103.24156117850956</v>
      </c>
      <c r="H341">
        <f>[6]装备属性计算表!H166</f>
        <v>156.25</v>
      </c>
      <c r="I341">
        <f>[6]装备属性计算表!I166</f>
        <v>0</v>
      </c>
      <c r="J341">
        <f>[6]装备属性计算表!J166</f>
        <v>0</v>
      </c>
      <c r="K341">
        <f>[6]装备属性计算表!K166</f>
        <v>0</v>
      </c>
      <c r="L341">
        <f>[6]装备属性计算表!L166</f>
        <v>0</v>
      </c>
      <c r="M341">
        <f>[6]装备属性计算表!M166</f>
        <v>0</v>
      </c>
      <c r="N341">
        <f>[6]装备属性计算表!N166</f>
        <v>0</v>
      </c>
      <c r="O341">
        <f>[6]装备属性计算表!O166</f>
        <v>195.99079909920277</v>
      </c>
      <c r="P341">
        <f>[6]装备属性计算表!P166</f>
        <v>0</v>
      </c>
      <c r="Q341">
        <f>[6]装备属性计算表!Q166</f>
        <v>4.3017317157712318</v>
      </c>
      <c r="R341">
        <f>[6]装备属性计算表!R166</f>
        <v>9.375</v>
      </c>
      <c r="S341">
        <f>[6]装备属性计算表!S166</f>
        <v>0</v>
      </c>
      <c r="T341">
        <f>[6]装备属性计算表!T166</f>
        <v>0</v>
      </c>
      <c r="U341">
        <f>[6]装备属性计算表!U166</f>
        <v>0</v>
      </c>
      <c r="V341">
        <f>[6]装备属性计算表!V166</f>
        <v>9.2592592592592577</v>
      </c>
      <c r="W341">
        <f>[6]装备属性计算表!W166</f>
        <v>0</v>
      </c>
      <c r="X341">
        <f>[6]装备属性计算表!X166</f>
        <v>0</v>
      </c>
    </row>
    <row r="342" spans="1:24" x14ac:dyDescent="0.15">
      <c r="A342" t="str">
        <f>[6]装备属性计算表!A167</f>
        <v>8015</v>
      </c>
      <c r="B342">
        <f>[6]装备属性计算表!B167</f>
        <v>1</v>
      </c>
      <c r="C342" t="str">
        <f>[6]装备属性计算表!C167</f>
        <v>鞋子</v>
      </c>
      <c r="D342">
        <f>[6]装备属性计算表!D167</f>
        <v>80</v>
      </c>
      <c r="E342">
        <f>[6]装备属性计算表!E167</f>
        <v>2351.8895891904335</v>
      </c>
      <c r="F342">
        <f>[6]装备属性计算表!F167</f>
        <v>0</v>
      </c>
      <c r="G342">
        <f>[6]装备属性计算表!G167</f>
        <v>0</v>
      </c>
      <c r="H342">
        <f>[6]装备属性计算表!H167</f>
        <v>312.5</v>
      </c>
      <c r="I342">
        <f>[6]装备属性计算表!I167</f>
        <v>0</v>
      </c>
      <c r="J342">
        <f>[6]装备属性计算表!J167</f>
        <v>0</v>
      </c>
      <c r="K342">
        <f>[6]装备属性计算表!K167</f>
        <v>0</v>
      </c>
      <c r="L342">
        <f>[6]装备属性计算表!L167</f>
        <v>0</v>
      </c>
      <c r="M342">
        <f>[6]装备属性计算表!M167</f>
        <v>0</v>
      </c>
      <c r="N342">
        <f>[6]装备属性计算表!N167</f>
        <v>0</v>
      </c>
      <c r="O342">
        <f>[6]装备属性计算表!O167</f>
        <v>195.99079909920277</v>
      </c>
      <c r="P342">
        <f>[6]装备属性计算表!P167</f>
        <v>0</v>
      </c>
      <c r="Q342">
        <f>[6]装备属性计算表!Q167</f>
        <v>0</v>
      </c>
      <c r="R342">
        <f>[6]装备属性计算表!R167</f>
        <v>18.75</v>
      </c>
      <c r="S342">
        <f>[6]装备属性计算表!S167</f>
        <v>15.625</v>
      </c>
      <c r="T342">
        <f>[6]装备属性计算表!T167</f>
        <v>5.5555555555555562</v>
      </c>
      <c r="U342">
        <f>[6]装备属性计算表!U167</f>
        <v>0</v>
      </c>
      <c r="V342">
        <f>[6]装备属性计算表!V167</f>
        <v>0</v>
      </c>
      <c r="W342">
        <f>[6]装备属性计算表!W167</f>
        <v>0</v>
      </c>
      <c r="X342">
        <f>[6]装备属性计算表!X167</f>
        <v>0</v>
      </c>
    </row>
    <row r="343" spans="1:24" x14ac:dyDescent="0.15">
      <c r="A343" t="str">
        <f>[6]装备属性计算表!A168</f>
        <v>8014</v>
      </c>
      <c r="B343">
        <f>[6]装备属性计算表!B168</f>
        <v>1</v>
      </c>
      <c r="C343" t="str">
        <f>[6]装备属性计算表!C168</f>
        <v>腰带</v>
      </c>
      <c r="D343">
        <f>[6]装备属性计算表!D168</f>
        <v>80</v>
      </c>
      <c r="E343">
        <f>[6]装备属性计算表!E168</f>
        <v>2351.8895891904335</v>
      </c>
      <c r="F343">
        <f>[6]装备属性计算表!F168</f>
        <v>0</v>
      </c>
      <c r="G343">
        <f>[6]装备属性计算表!G168</f>
        <v>0</v>
      </c>
      <c r="H343">
        <f>[6]装备属性计算表!H168</f>
        <v>0</v>
      </c>
      <c r="I343">
        <f>[6]装备属性计算表!I168</f>
        <v>0</v>
      </c>
      <c r="J343">
        <f>[6]装备属性计算表!J168</f>
        <v>0</v>
      </c>
      <c r="K343">
        <f>[6]装备属性计算表!K168</f>
        <v>0</v>
      </c>
      <c r="L343">
        <f>[6]装备属性计算表!L168</f>
        <v>277.77777777777777</v>
      </c>
      <c r="M343">
        <f>[6]装备属性计算表!M168</f>
        <v>0</v>
      </c>
      <c r="N343">
        <f>[6]装备属性计算表!N168</f>
        <v>0</v>
      </c>
      <c r="O343">
        <f>[6]装备属性计算表!O168</f>
        <v>391.98159819840555</v>
      </c>
      <c r="P343">
        <f>[6]装备属性计算表!P168</f>
        <v>11.945931978609629</v>
      </c>
      <c r="Q343">
        <f>[6]装备属性计算表!Q168</f>
        <v>4.3017317157712318</v>
      </c>
      <c r="R343">
        <f>[6]装备属性计算表!R168</f>
        <v>0</v>
      </c>
      <c r="S343">
        <f>[6]装备属性计算表!S168</f>
        <v>0</v>
      </c>
      <c r="T343">
        <f>[6]装备属性计算表!T168</f>
        <v>0</v>
      </c>
      <c r="U343">
        <f>[6]装备属性计算表!U168</f>
        <v>0</v>
      </c>
      <c r="V343">
        <f>[6]装备属性计算表!V168</f>
        <v>9.2592592592592577</v>
      </c>
      <c r="W343">
        <f>[6]装备属性计算表!W168</f>
        <v>0</v>
      </c>
      <c r="X343">
        <f>[6]装备属性计算表!X168</f>
        <v>0</v>
      </c>
    </row>
    <row r="344" spans="1:24" x14ac:dyDescent="0.15">
      <c r="A344" t="str">
        <f>[6]装备属性计算表!A169</f>
        <v>8013</v>
      </c>
      <c r="B344">
        <f>[6]装备属性计算表!B169</f>
        <v>1</v>
      </c>
      <c r="C344" t="str">
        <f>[6]装备属性计算表!C169</f>
        <v>项链</v>
      </c>
      <c r="D344">
        <f>[6]装备属性计算表!D169</f>
        <v>80</v>
      </c>
      <c r="E344">
        <f>[6]装备属性计算表!E169</f>
        <v>0</v>
      </c>
      <c r="F344">
        <f>[6]装备属性计算表!F169</f>
        <v>149.32414973262036</v>
      </c>
      <c r="G344">
        <f>[6]装备属性计算表!G169</f>
        <v>0</v>
      </c>
      <c r="H344">
        <f>[6]装备属性计算表!H169</f>
        <v>0</v>
      </c>
      <c r="I344">
        <f>[6]装备属性计算表!I169</f>
        <v>468.75</v>
      </c>
      <c r="J344">
        <f>[6]装备属性计算表!J169</f>
        <v>0</v>
      </c>
      <c r="K344">
        <f>[6]装备属性计算表!K169</f>
        <v>0</v>
      </c>
      <c r="L344">
        <f>[6]装备属性计算表!L169</f>
        <v>0</v>
      </c>
      <c r="M344">
        <f>[6]装备属性计算表!M169</f>
        <v>0</v>
      </c>
      <c r="N344">
        <f>[6]装备属性计算表!N169</f>
        <v>0</v>
      </c>
      <c r="O344">
        <f>[6]装备属性计算表!O169</f>
        <v>0</v>
      </c>
      <c r="P344">
        <f>[6]装备属性计算表!P169</f>
        <v>11.945931978609629</v>
      </c>
      <c r="Q344">
        <f>[6]装备属性计算表!Q169</f>
        <v>0</v>
      </c>
      <c r="R344">
        <f>[6]装备属性计算表!R169</f>
        <v>9.375</v>
      </c>
      <c r="S344">
        <f>[6]装备属性计算表!S169</f>
        <v>15.625</v>
      </c>
      <c r="T344">
        <f>[6]装备属性计算表!T169</f>
        <v>11.111111111111112</v>
      </c>
      <c r="U344">
        <f>[6]装备属性计算表!U169</f>
        <v>0</v>
      </c>
      <c r="V344">
        <f>[6]装备属性计算表!V169</f>
        <v>0</v>
      </c>
      <c r="W344">
        <f>[6]装备属性计算表!W169</f>
        <v>0</v>
      </c>
      <c r="X344">
        <f>[6]装备属性计算表!X169</f>
        <v>0</v>
      </c>
    </row>
    <row r="345" spans="1:24" x14ac:dyDescent="0.15">
      <c r="A345" t="str">
        <f>[6]装备属性计算表!A170</f>
        <v>8020</v>
      </c>
      <c r="B345">
        <f>[6]装备属性计算表!B170</f>
        <v>2</v>
      </c>
      <c r="C345" t="str">
        <f>[6]装备属性计算表!C170</f>
        <v>武器</v>
      </c>
      <c r="D345">
        <f>[6]装备属性计算表!D170</f>
        <v>80</v>
      </c>
      <c r="E345">
        <f>[6]装备属性计算表!E170</f>
        <v>0</v>
      </c>
      <c r="F345">
        <f>[6]装备属性计算表!F170</f>
        <v>582.36418395721944</v>
      </c>
      <c r="G345">
        <f>[6]装备属性计算表!G170</f>
        <v>0</v>
      </c>
      <c r="H345">
        <f>[6]装备属性计算表!H170</f>
        <v>0</v>
      </c>
      <c r="I345">
        <f>[6]装备属性计算表!I170</f>
        <v>0</v>
      </c>
      <c r="J345">
        <f>[6]装备属性计算表!J170</f>
        <v>361.11111111111114</v>
      </c>
      <c r="K345">
        <f>[6]装备属性计算表!K170</f>
        <v>0</v>
      </c>
      <c r="L345">
        <f>[6]装备属性计算表!L170</f>
        <v>0</v>
      </c>
      <c r="M345">
        <f>[6]装备属性计算表!M170</f>
        <v>0</v>
      </c>
      <c r="N345">
        <f>[6]装备属性计算表!N170</f>
        <v>0</v>
      </c>
      <c r="O345">
        <f>[6]装备属性计算表!O170</f>
        <v>0</v>
      </c>
      <c r="P345">
        <f>[6]装备属性计算表!P170</f>
        <v>103.53141048128346</v>
      </c>
      <c r="Q345">
        <f>[6]装备属性计算表!Q170</f>
        <v>12.427224956672447</v>
      </c>
      <c r="R345">
        <f>[6]装备属性计算表!R170</f>
        <v>0</v>
      </c>
      <c r="S345">
        <f>[6]装备属性计算表!S170</f>
        <v>45.138888888888893</v>
      </c>
      <c r="T345">
        <f>[6]装备属性计算表!T170</f>
        <v>32.098765432098773</v>
      </c>
      <c r="U345">
        <f>[6]装备属性计算表!U170</f>
        <v>0</v>
      </c>
      <c r="V345">
        <f>[6]装备属性计算表!V170</f>
        <v>0</v>
      </c>
      <c r="W345">
        <f>[6]装备属性计算表!W170</f>
        <v>0</v>
      </c>
      <c r="X345">
        <f>[6]装备属性计算表!X170</f>
        <v>0</v>
      </c>
    </row>
    <row r="346" spans="1:24" x14ac:dyDescent="0.15">
      <c r="A346" t="str">
        <f>[6]装备属性计算表!A171</f>
        <v>8021</v>
      </c>
      <c r="B346">
        <f>[6]装备属性计算表!B171</f>
        <v>2</v>
      </c>
      <c r="C346" t="str">
        <f>[6]装备属性计算表!C171</f>
        <v>衣服</v>
      </c>
      <c r="D346">
        <f>[6]装备属性计算表!D171</f>
        <v>80</v>
      </c>
      <c r="E346">
        <f>[6]装备属性计算表!E171</f>
        <v>9172.3693978426909</v>
      </c>
      <c r="F346">
        <f>[6]装备属性计算表!F171</f>
        <v>0</v>
      </c>
      <c r="G346">
        <f>[6]装备属性计算表!G171</f>
        <v>201.32104429809363</v>
      </c>
      <c r="H346">
        <f>[6]装备属性计算表!H171</f>
        <v>0</v>
      </c>
      <c r="I346">
        <f>[6]装备属性计算表!I171</f>
        <v>0</v>
      </c>
      <c r="J346">
        <f>[6]装备属性计算表!J171</f>
        <v>0</v>
      </c>
      <c r="K346">
        <f>[6]装备属性计算表!K171</f>
        <v>0</v>
      </c>
      <c r="L346">
        <f>[6]装备属性计算表!L171</f>
        <v>0</v>
      </c>
      <c r="M346">
        <f>[6]装备属性计算表!M171</f>
        <v>0</v>
      </c>
      <c r="N346">
        <f>[6]装备属性计算表!N171</f>
        <v>0</v>
      </c>
      <c r="O346">
        <f>[6]装备属性计算表!O171</f>
        <v>1132.3912836842828</v>
      </c>
      <c r="P346">
        <f>[6]装备属性计算表!P171</f>
        <v>0</v>
      </c>
      <c r="Q346">
        <f>[6]装备属性计算表!Q171</f>
        <v>37.281674870017341</v>
      </c>
      <c r="R346">
        <f>[6]装备属性计算表!R171</f>
        <v>27.083333333333339</v>
      </c>
      <c r="S346">
        <f>[6]装备属性计算表!S171</f>
        <v>0</v>
      </c>
      <c r="T346">
        <f>[6]装备属性计算表!T171</f>
        <v>0</v>
      </c>
      <c r="U346">
        <f>[6]装备属性计算表!U171</f>
        <v>0</v>
      </c>
      <c r="V346">
        <f>[6]装备属性计算表!V171</f>
        <v>26.748971193415642</v>
      </c>
      <c r="W346">
        <f>[6]装备属性计算表!W171</f>
        <v>0</v>
      </c>
      <c r="X346">
        <f>[6]装备属性计算表!X171</f>
        <v>0</v>
      </c>
    </row>
    <row r="347" spans="1:24" x14ac:dyDescent="0.15">
      <c r="A347" t="str">
        <f>[6]装备属性计算表!A172</f>
        <v>8022</v>
      </c>
      <c r="B347">
        <f>[6]装备属性计算表!B172</f>
        <v>2</v>
      </c>
      <c r="C347" t="str">
        <f>[6]装备属性计算表!C172</f>
        <v>裤子</v>
      </c>
      <c r="D347">
        <f>[6]装备属性计算表!D172</f>
        <v>80</v>
      </c>
      <c r="E347">
        <f>[6]装备属性计算表!E172</f>
        <v>0</v>
      </c>
      <c r="F347">
        <f>[6]装备属性计算表!F172</f>
        <v>0</v>
      </c>
      <c r="G347">
        <f>[6]装备属性计算表!G172</f>
        <v>134.21402953206243</v>
      </c>
      <c r="H347">
        <f>[6]装备属性计算表!H172</f>
        <v>203.12500000000003</v>
      </c>
      <c r="I347">
        <f>[6]装备属性计算表!I172</f>
        <v>0</v>
      </c>
      <c r="J347">
        <f>[6]装备属性计算表!J172</f>
        <v>0</v>
      </c>
      <c r="K347">
        <f>[6]装备属性计算表!K172</f>
        <v>0</v>
      </c>
      <c r="L347">
        <f>[6]装备属性计算表!L172</f>
        <v>0</v>
      </c>
      <c r="M347">
        <f>[6]装备属性计算表!M172</f>
        <v>0</v>
      </c>
      <c r="N347">
        <f>[6]装备属性计算表!N172</f>
        <v>0</v>
      </c>
      <c r="O347">
        <f>[6]装备属性计算表!O172</f>
        <v>566.19564184214141</v>
      </c>
      <c r="P347">
        <f>[6]装备属性计算表!P172</f>
        <v>0</v>
      </c>
      <c r="Q347">
        <f>[6]装备属性计算表!Q172</f>
        <v>12.427224956672447</v>
      </c>
      <c r="R347">
        <f>[6]装备属性计算表!R172</f>
        <v>27.083333333333339</v>
      </c>
      <c r="S347">
        <f>[6]装备属性计算表!S172</f>
        <v>0</v>
      </c>
      <c r="T347">
        <f>[6]装备属性计算表!T172</f>
        <v>0</v>
      </c>
      <c r="U347">
        <f>[6]装备属性计算表!U172</f>
        <v>0</v>
      </c>
      <c r="V347">
        <f>[6]装备属性计算表!V172</f>
        <v>26.748971193415642</v>
      </c>
      <c r="W347">
        <f>[6]装备属性计算表!W172</f>
        <v>0</v>
      </c>
      <c r="X347">
        <f>[6]装备属性计算表!X172</f>
        <v>0</v>
      </c>
    </row>
    <row r="348" spans="1:24" x14ac:dyDescent="0.15">
      <c r="A348" t="str">
        <f>[6]装备属性计算表!A173</f>
        <v>8025</v>
      </c>
      <c r="B348">
        <f>[6]装备属性计算表!B173</f>
        <v>2</v>
      </c>
      <c r="C348" t="str">
        <f>[6]装备属性计算表!C173</f>
        <v>鞋子</v>
      </c>
      <c r="D348">
        <f>[6]装备属性计算表!D173</f>
        <v>80</v>
      </c>
      <c r="E348">
        <f>[6]装备属性计算表!E173</f>
        <v>3057.4564659475636</v>
      </c>
      <c r="F348">
        <f>[6]装备属性计算表!F173</f>
        <v>0</v>
      </c>
      <c r="G348">
        <f>[6]装备属性计算表!G173</f>
        <v>0</v>
      </c>
      <c r="H348">
        <f>[6]装备属性计算表!H173</f>
        <v>406.25000000000006</v>
      </c>
      <c r="I348">
        <f>[6]装备属性计算表!I173</f>
        <v>0</v>
      </c>
      <c r="J348">
        <f>[6]装备属性计算表!J173</f>
        <v>0</v>
      </c>
      <c r="K348">
        <f>[6]装备属性计算表!K173</f>
        <v>0</v>
      </c>
      <c r="L348">
        <f>[6]装备属性计算表!L173</f>
        <v>0</v>
      </c>
      <c r="M348">
        <f>[6]装备属性计算表!M173</f>
        <v>0</v>
      </c>
      <c r="N348">
        <f>[6]装备属性计算表!N173</f>
        <v>0</v>
      </c>
      <c r="O348">
        <f>[6]装备属性计算表!O173</f>
        <v>566.19564184214141</v>
      </c>
      <c r="P348">
        <f>[6]装备属性计算表!P173</f>
        <v>0</v>
      </c>
      <c r="Q348">
        <f>[6]装备属性计算表!Q173</f>
        <v>0</v>
      </c>
      <c r="R348">
        <f>[6]装备属性计算表!R173</f>
        <v>54.166666666666679</v>
      </c>
      <c r="S348">
        <f>[6]装备属性计算表!S173</f>
        <v>45.138888888888893</v>
      </c>
      <c r="T348">
        <f>[6]装备属性计算表!T173</f>
        <v>16.049382716049386</v>
      </c>
      <c r="U348">
        <f>[6]装备属性计算表!U173</f>
        <v>0</v>
      </c>
      <c r="V348">
        <f>[6]装备属性计算表!V173</f>
        <v>0</v>
      </c>
      <c r="W348">
        <f>[6]装备属性计算表!W173</f>
        <v>0</v>
      </c>
      <c r="X348">
        <f>[6]装备属性计算表!X173</f>
        <v>0</v>
      </c>
    </row>
    <row r="349" spans="1:24" x14ac:dyDescent="0.15">
      <c r="A349" t="str">
        <f>[6]装备属性计算表!A174</f>
        <v>8024</v>
      </c>
      <c r="B349">
        <f>[6]装备属性计算表!B174</f>
        <v>2</v>
      </c>
      <c r="C349" t="str">
        <f>[6]装备属性计算表!C174</f>
        <v>腰带</v>
      </c>
      <c r="D349">
        <f>[6]装备属性计算表!D174</f>
        <v>80</v>
      </c>
      <c r="E349">
        <f>[6]装备属性计算表!E174</f>
        <v>3057.4564659475636</v>
      </c>
      <c r="F349">
        <f>[6]装备属性计算表!F174</f>
        <v>0</v>
      </c>
      <c r="G349">
        <f>[6]装备属性计算表!G174</f>
        <v>0</v>
      </c>
      <c r="H349">
        <f>[6]装备属性计算表!H174</f>
        <v>0</v>
      </c>
      <c r="I349">
        <f>[6]装备属性计算表!I174</f>
        <v>0</v>
      </c>
      <c r="J349">
        <f>[6]装备属性计算表!J174</f>
        <v>0</v>
      </c>
      <c r="K349">
        <f>[6]装备属性计算表!K174</f>
        <v>0</v>
      </c>
      <c r="L349">
        <f>[6]装备属性计算表!L174</f>
        <v>361.11111111111114</v>
      </c>
      <c r="M349">
        <f>[6]装备属性计算表!M174</f>
        <v>0</v>
      </c>
      <c r="N349">
        <f>[6]装备属性计算表!N174</f>
        <v>0</v>
      </c>
      <c r="O349">
        <f>[6]装备属性计算表!O174</f>
        <v>1132.3912836842828</v>
      </c>
      <c r="P349">
        <f>[6]装备属性计算表!P174</f>
        <v>34.510470160427822</v>
      </c>
      <c r="Q349">
        <f>[6]装备属性计算表!Q174</f>
        <v>12.427224956672447</v>
      </c>
      <c r="R349">
        <f>[6]装备属性计算表!R174</f>
        <v>0</v>
      </c>
      <c r="S349">
        <f>[6]装备属性计算表!S174</f>
        <v>0</v>
      </c>
      <c r="T349">
        <f>[6]装备属性计算表!T174</f>
        <v>0</v>
      </c>
      <c r="U349">
        <f>[6]装备属性计算表!U174</f>
        <v>0</v>
      </c>
      <c r="V349">
        <f>[6]装备属性计算表!V174</f>
        <v>26.748971193415642</v>
      </c>
      <c r="W349">
        <f>[6]装备属性计算表!W174</f>
        <v>0</v>
      </c>
      <c r="X349">
        <f>[6]装备属性计算表!X174</f>
        <v>0</v>
      </c>
    </row>
    <row r="350" spans="1:24" x14ac:dyDescent="0.15">
      <c r="A350" t="str">
        <f>[6]装备属性计算表!A175</f>
        <v>8023</v>
      </c>
      <c r="B350">
        <f>[6]装备属性计算表!B175</f>
        <v>2</v>
      </c>
      <c r="C350" t="str">
        <f>[6]装备属性计算表!C175</f>
        <v>项链</v>
      </c>
      <c r="D350">
        <f>[6]装备属性计算表!D175</f>
        <v>80</v>
      </c>
      <c r="E350">
        <f>[6]装备属性计算表!E175</f>
        <v>0</v>
      </c>
      <c r="F350">
        <f>[6]装备属性计算表!F175</f>
        <v>194.12139465240648</v>
      </c>
      <c r="G350">
        <f>[6]装备属性计算表!G175</f>
        <v>0</v>
      </c>
      <c r="H350">
        <f>[6]装备属性计算表!H175</f>
        <v>0</v>
      </c>
      <c r="I350">
        <f>[6]装备属性计算表!I175</f>
        <v>609.375</v>
      </c>
      <c r="J350">
        <f>[6]装备属性计算表!J175</f>
        <v>0</v>
      </c>
      <c r="K350">
        <f>[6]装备属性计算表!K175</f>
        <v>0</v>
      </c>
      <c r="L350">
        <f>[6]装备属性计算表!L175</f>
        <v>0</v>
      </c>
      <c r="M350">
        <f>[6]装备属性计算表!M175</f>
        <v>0</v>
      </c>
      <c r="N350">
        <f>[6]装备属性计算表!N175</f>
        <v>0</v>
      </c>
      <c r="O350">
        <f>[6]装备属性计算表!O175</f>
        <v>0</v>
      </c>
      <c r="P350">
        <f>[6]装备属性计算表!P175</f>
        <v>34.510470160427822</v>
      </c>
      <c r="Q350">
        <f>[6]装备属性计算表!Q175</f>
        <v>0</v>
      </c>
      <c r="R350">
        <f>[6]装备属性计算表!R175</f>
        <v>27.083333333333339</v>
      </c>
      <c r="S350">
        <f>[6]装备属性计算表!S175</f>
        <v>45.138888888888893</v>
      </c>
      <c r="T350">
        <f>[6]装备属性计算表!T175</f>
        <v>32.098765432098773</v>
      </c>
      <c r="U350">
        <f>[6]装备属性计算表!U175</f>
        <v>0</v>
      </c>
      <c r="V350">
        <f>[6]装备属性计算表!V175</f>
        <v>0</v>
      </c>
      <c r="W350">
        <f>[6]装备属性计算表!W175</f>
        <v>0</v>
      </c>
      <c r="X350">
        <f>[6]装备属性计算表!X175</f>
        <v>0</v>
      </c>
    </row>
  </sheetData>
  <phoneticPr fontId="1" type="noConversion"/>
  <conditionalFormatting sqref="E3:E8">
    <cfRule type="expression" dxfId="389" priority="4">
      <formula>$E3&gt;$D3</formula>
    </cfRule>
  </conditionalFormatting>
  <conditionalFormatting sqref="B3:B8">
    <cfRule type="expression" dxfId="388" priority="3">
      <formula>$B$1&lt;$D3</formula>
    </cfRule>
  </conditionalFormatting>
  <conditionalFormatting sqref="F3:F8">
    <cfRule type="expression" dxfId="387" priority="2">
      <formula>$F3&gt;10</formula>
    </cfRule>
  </conditionalFormatting>
  <conditionalFormatting sqref="E3:F8">
    <cfRule type="expression" dxfId="386" priority="1">
      <formula>$B3="无"</formula>
    </cfRule>
  </conditionalFormatting>
  <dataValidations count="4">
    <dataValidation type="list" allowBlank="1" showInputMessage="1" showErrorMessage="1" sqref="B3:B8">
      <formula1>INDIRECT($A3)</formula1>
    </dataValidation>
    <dataValidation type="whole" allowBlank="1" showInputMessage="1" showErrorMessage="1" sqref="E3:E8">
      <formula1>0</formula1>
      <formula2>D3</formula2>
    </dataValidation>
    <dataValidation type="whole" operator="greaterThan" allowBlank="1" showInputMessage="1" showErrorMessage="1" sqref="B1">
      <formula1>0</formula1>
    </dataValidation>
    <dataValidation type="list" operator="greaterThanOrEqual" allowBlank="1" showInputMessage="1" showErrorMessage="1" sqref="F3:F8">
      <formula1>"0,1,2,3,4,5,6,7,8,9,10"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C8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:C81"/>
    </sheetView>
  </sheetViews>
  <sheetFormatPr defaultRowHeight="13.5" x14ac:dyDescent="0.15"/>
  <cols>
    <col min="7" max="7" width="11.5" style="52" customWidth="1"/>
    <col min="8" max="9" width="9" style="52" bestFit="1" customWidth="1"/>
    <col min="10" max="21" width="9" style="84" customWidth="1"/>
    <col min="22" max="22" width="11.625" bestFit="1" customWidth="1"/>
    <col min="23" max="24" width="9" customWidth="1"/>
    <col min="25" max="26" width="12.75" bestFit="1" customWidth="1"/>
    <col min="28" max="29" width="12.75" bestFit="1" customWidth="1"/>
  </cols>
  <sheetData>
    <row r="1" spans="1:29" x14ac:dyDescent="0.15">
      <c r="A1" t="s">
        <v>322</v>
      </c>
      <c r="B1" t="s">
        <v>323</v>
      </c>
      <c r="C1" t="s">
        <v>324</v>
      </c>
      <c r="D1" t="s">
        <v>326</v>
      </c>
      <c r="E1" t="s">
        <v>327</v>
      </c>
      <c r="F1" t="s">
        <v>328</v>
      </c>
      <c r="G1" s="52" t="s">
        <v>335</v>
      </c>
      <c r="H1" s="52" t="s">
        <v>336</v>
      </c>
      <c r="I1" s="52" t="s">
        <v>337</v>
      </c>
      <c r="J1" s="52" t="s">
        <v>181</v>
      </c>
      <c r="K1" s="52" t="s">
        <v>182</v>
      </c>
      <c r="L1" s="52" t="s">
        <v>183</v>
      </c>
      <c r="M1" s="52" t="s">
        <v>184</v>
      </c>
      <c r="N1" s="52" t="s">
        <v>185</v>
      </c>
      <c r="O1" s="2" t="s">
        <v>186</v>
      </c>
      <c r="P1" s="2" t="s">
        <v>187</v>
      </c>
      <c r="Q1" s="3" t="s">
        <v>188</v>
      </c>
      <c r="R1" s="3" t="s">
        <v>189</v>
      </c>
      <c r="S1" s="48" t="s">
        <v>190</v>
      </c>
      <c r="V1" t="s">
        <v>338</v>
      </c>
      <c r="W1" t="s">
        <v>339</v>
      </c>
      <c r="X1" t="s">
        <v>340</v>
      </c>
      <c r="Y1" t="s">
        <v>325</v>
      </c>
      <c r="Z1" t="s">
        <v>331</v>
      </c>
      <c r="AA1" t="s">
        <v>332</v>
      </c>
      <c r="AB1" t="s">
        <v>333</v>
      </c>
      <c r="AC1" t="s">
        <v>334</v>
      </c>
    </row>
    <row r="2" spans="1:29" x14ac:dyDescent="0.15">
      <c r="A2">
        <v>1</v>
      </c>
      <c r="B2">
        <f>'装备全级属性-大R'!Z4</f>
        <v>0</v>
      </c>
      <c r="C2">
        <f>'马仔-大R'!AF4</f>
        <v>0</v>
      </c>
      <c r="D2">
        <f>主角设定!G8</f>
        <v>195.42640000000003</v>
      </c>
      <c r="E2">
        <f ca="1">龙魂等级属性!Q2</f>
        <v>0</v>
      </c>
      <c r="F2">
        <f>'命格属性-超R'!AJ3</f>
        <v>0</v>
      </c>
      <c r="G2" s="72">
        <f ca="1">'装备全级属性-大R'!AA4+'马仔-大R'!AG4+主角设定!D8+龙魂等级属性!AB2+'命格属性-超R'!AK3</f>
        <v>595.66</v>
      </c>
      <c r="H2" s="72">
        <f ca="1">'装备全级属性-大R'!AB4+'马仔-大R'!AH4+主角设定!E8+龙魂等级属性!AC2+'命格属性-超R'!AL3</f>
        <v>118.80000000000001</v>
      </c>
      <c r="I2" s="72">
        <f ca="1">'装备全级属性-大R'!AC4+'马仔-大R'!AI4+主角设定!F8+龙魂等级属性!AD2+'命格属性-超R'!AM3</f>
        <v>52.800000000000004</v>
      </c>
      <c r="J2" s="72">
        <f ca="1">'装备全级属性-大R'!AD4+'马仔-大R'!AJ4+主角设定!G8+龙魂等级属性!F2+'命格属性-超R'!AN3</f>
        <v>195.42640000000003</v>
      </c>
      <c r="K2" s="72">
        <f ca="1">'装备全级属性-大R'!AE4+'马仔-大R'!AK4+主角设定!H8+龙魂等级属性!G2+'命格属性-超R'!AO3</f>
        <v>0</v>
      </c>
      <c r="L2" s="72">
        <f ca="1">'装备全级属性-大R'!AF4+'马仔-大R'!AL4+主角设定!I8+龙魂等级属性!H2+'命格属性-超R'!AP3</f>
        <v>0</v>
      </c>
      <c r="M2" s="72">
        <f ca="1">'装备全级属性-大R'!AG4+'马仔-大R'!AM4+主角设定!J8+龙魂等级属性!I2+'命格属性-超R'!AQ3</f>
        <v>0</v>
      </c>
      <c r="N2" s="72">
        <f ca="1">'装备全级属性-大R'!AH4+'马仔-大R'!AN4+主角设定!K8+龙魂等级属性!J2+'命格属性-超R'!AR3</f>
        <v>0</v>
      </c>
      <c r="O2" s="72">
        <f>'装备全级属性-大R'!AI4+'马仔-大R'!AO4+主角设定!L8+龙魂等级属性!K2+'命格属性-超R'!AS3</f>
        <v>0</v>
      </c>
      <c r="P2" s="72">
        <f>'装备全级属性-大R'!AJ4+'马仔-大R'!AP4+主角设定!M8+龙魂等级属性!L2+'命格属性-超R'!AT3</f>
        <v>0</v>
      </c>
      <c r="Q2" s="72">
        <f>'装备全级属性-大R'!AK4+'马仔-大R'!AQ4+主角设定!N8+龙魂等级属性!M2+'命格属性-超R'!AU3</f>
        <v>0</v>
      </c>
      <c r="R2" s="72">
        <f>'装备全级属性-大R'!AL4+'马仔-大R'!AR4+主角设定!O8+龙魂等级属性!N2+'命格属性-超R'!AV3</f>
        <v>0</v>
      </c>
      <c r="S2" s="72">
        <f>'装备全级属性-大R'!AM4+'马仔-大R'!AS4+主角设定!P8+龙魂等级属性!O2+'命格属性-超R'!AW3</f>
        <v>0</v>
      </c>
      <c r="T2" s="85">
        <f t="shared" ref="T2:T33" ca="1" si="0">SUM(B2:F2)</f>
        <v>195.42640000000003</v>
      </c>
      <c r="U2" s="85"/>
      <c r="V2" s="67" t="str">
        <f>[7]副本难度推算!M4</f>
        <v>怪血</v>
      </c>
      <c r="W2" s="67" t="str">
        <f>[7]副本难度推算!N4</f>
        <v>怪攻</v>
      </c>
      <c r="X2" s="67" t="str">
        <f>[7]副本难度推算!O4</f>
        <v>怪防</v>
      </c>
      <c r="Y2" s="70">
        <f t="shared" ref="Y2:Y33" ca="1" si="1">SUM(B2:F2)</f>
        <v>195.42640000000003</v>
      </c>
      <c r="Z2" s="70" t="str">
        <f>[7]副本难度推算!R4</f>
        <v>韧性</v>
      </c>
      <c r="AA2">
        <f ca="1">'主角分析-非R'!V2</f>
        <v>195.42640000000003</v>
      </c>
      <c r="AB2" s="71">
        <f t="shared" ref="AB2:AB33" ca="1" si="2">D2/Y2</f>
        <v>1</v>
      </c>
      <c r="AC2" s="71">
        <f t="shared" ref="AC2:AC33" ca="1" si="3">D2/AA2</f>
        <v>1</v>
      </c>
    </row>
    <row r="3" spans="1:29" x14ac:dyDescent="0.15">
      <c r="A3">
        <v>2</v>
      </c>
      <c r="B3">
        <f>'装备全级属性-大R'!Z5</f>
        <v>0</v>
      </c>
      <c r="C3">
        <f>'马仔-大R'!AF5</f>
        <v>0</v>
      </c>
      <c r="D3">
        <f>主角设定!G9</f>
        <v>214.29759999999999</v>
      </c>
      <c r="E3">
        <f ca="1">龙魂等级属性!Q3</f>
        <v>0</v>
      </c>
      <c r="F3">
        <f>'命格属性-超R'!AJ4</f>
        <v>0</v>
      </c>
      <c r="G3" s="72">
        <f ca="1">'装备全级属性-大R'!AA5+'马仔-大R'!AG5+主角设定!D9+龙魂等级属性!AB3+'命格属性-超R'!AK4</f>
        <v>677.43999999999994</v>
      </c>
      <c r="H3" s="72">
        <f ca="1">'装备全级属性-大R'!AB5+'马仔-大R'!AH5+主角设定!E9+龙魂等级属性!AC3+'命格属性-超R'!AL4</f>
        <v>129.6</v>
      </c>
      <c r="I3" s="72">
        <f ca="1">'装备全级属性-大R'!AC5+'马仔-大R'!AI5+主角设定!F9+龙魂等级属性!AD3+'命格属性-超R'!AM4</f>
        <v>57.6</v>
      </c>
      <c r="J3" s="72">
        <f ca="1">'装备全级属性-大R'!AD5+'马仔-大R'!AJ5+主角设定!G9+龙魂等级属性!F3+'命格属性-超R'!AN4</f>
        <v>214.29759999999999</v>
      </c>
      <c r="K3" s="72">
        <f ca="1">'装备全级属性-大R'!AE5+'马仔-大R'!AK5+主角设定!H9+龙魂等级属性!G3+'命格属性-超R'!AO4</f>
        <v>0</v>
      </c>
      <c r="L3" s="72">
        <f ca="1">'装备全级属性-大R'!AF5+'马仔-大R'!AL5+主角设定!I9+龙魂等级属性!H3+'命格属性-超R'!AP4</f>
        <v>0</v>
      </c>
      <c r="M3" s="72">
        <f ca="1">'装备全级属性-大R'!AG5+'马仔-大R'!AM5+主角设定!J9+龙魂等级属性!I3+'命格属性-超R'!AQ4</f>
        <v>0</v>
      </c>
      <c r="N3" s="72">
        <f ca="1">'装备全级属性-大R'!AH5+'马仔-大R'!AN5+主角设定!K9+龙魂等级属性!J3+'命格属性-超R'!AR4</f>
        <v>0</v>
      </c>
      <c r="O3" s="72">
        <f>'装备全级属性-大R'!AI5+'马仔-大R'!AO5+主角设定!L9+龙魂等级属性!K3+'命格属性-超R'!AS4</f>
        <v>0</v>
      </c>
      <c r="P3" s="72">
        <f>'装备全级属性-大R'!AJ5+'马仔-大R'!AP5+主角设定!M9+龙魂等级属性!L3+'命格属性-超R'!AT4</f>
        <v>0</v>
      </c>
      <c r="Q3" s="72">
        <f>'装备全级属性-大R'!AK5+'马仔-大R'!AQ5+主角设定!N9+龙魂等级属性!M3+'命格属性-超R'!AU4</f>
        <v>0</v>
      </c>
      <c r="R3" s="72">
        <f>'装备全级属性-大R'!AL5+'马仔-大R'!AR5+主角设定!O9+龙魂等级属性!N3+'命格属性-超R'!AV4</f>
        <v>0</v>
      </c>
      <c r="S3" s="72">
        <f>'装备全级属性-大R'!AM5+'马仔-大R'!AS5+主角设定!P9+龙魂等级属性!O3+'命格属性-超R'!AW4</f>
        <v>0</v>
      </c>
      <c r="T3" s="85">
        <f t="shared" ca="1" si="0"/>
        <v>214.29759999999999</v>
      </c>
      <c r="U3" s="85"/>
      <c r="V3" s="67">
        <f>[7]副本难度推算!M5</f>
        <v>267.49800000000005</v>
      </c>
      <c r="W3" s="67">
        <f>[7]副本难度推算!N5</f>
        <v>26.106519114688133</v>
      </c>
      <c r="X3" s="67">
        <f>[7]副本难度推算!O5</f>
        <v>21.120000000000005</v>
      </c>
      <c r="Y3" s="70">
        <f t="shared" ca="1" si="1"/>
        <v>214.29759999999999</v>
      </c>
      <c r="Z3" s="70">
        <f>[7]副本难度推算!R5</f>
        <v>0</v>
      </c>
      <c r="AA3">
        <f ca="1">'主角分析-非R'!V3</f>
        <v>214.29759999999999</v>
      </c>
      <c r="AB3" s="71">
        <f t="shared" ca="1" si="2"/>
        <v>1</v>
      </c>
      <c r="AC3" s="71">
        <f t="shared" ca="1" si="3"/>
        <v>1</v>
      </c>
    </row>
    <row r="4" spans="1:29" x14ac:dyDescent="0.15">
      <c r="A4">
        <v>3</v>
      </c>
      <c r="B4">
        <f>'装备全级属性-大R'!Z6</f>
        <v>0</v>
      </c>
      <c r="C4">
        <f>'马仔-大R'!AF6</f>
        <v>0</v>
      </c>
      <c r="D4">
        <f>主角设定!G10</f>
        <v>233.4136</v>
      </c>
      <c r="E4">
        <f ca="1">龙魂等级属性!Q4</f>
        <v>0</v>
      </c>
      <c r="F4">
        <f>'命格属性-超R'!AJ5</f>
        <v>0</v>
      </c>
      <c r="G4" s="72">
        <f ca="1">'装备全级属性-大R'!AA6+'马仔-大R'!AG6+主角设定!D10+龙魂等级属性!AB4+'命格属性-超R'!AK5</f>
        <v>765.34000000000015</v>
      </c>
      <c r="H4" s="72">
        <f ca="1">'装备全级属性-大R'!AB6+'马仔-大R'!AH6+主角设定!E10+龙魂等级属性!AC4+'命格属性-超R'!AL5</f>
        <v>140.4</v>
      </c>
      <c r="I4" s="72">
        <f ca="1">'装备全级属性-大R'!AC6+'马仔-大R'!AI6+主角设定!F10+龙魂等级属性!AD4+'命格属性-超R'!AM5</f>
        <v>62.400000000000006</v>
      </c>
      <c r="J4" s="72">
        <f ca="1">'装备全级属性-大R'!AD6+'马仔-大R'!AJ6+主角设定!G10+龙魂等级属性!F4+'命格属性-超R'!AN5</f>
        <v>233.4136</v>
      </c>
      <c r="K4" s="72">
        <f ca="1">'装备全级属性-大R'!AE6+'马仔-大R'!AK6+主角设定!H10+龙魂等级属性!G4+'命格属性-超R'!AO5</f>
        <v>0</v>
      </c>
      <c r="L4" s="72">
        <f ca="1">'装备全级属性-大R'!AF6+'马仔-大R'!AL6+主角设定!I10+龙魂等级属性!H4+'命格属性-超R'!AP5</f>
        <v>0</v>
      </c>
      <c r="M4" s="72">
        <f ca="1">'装备全级属性-大R'!AG6+'马仔-大R'!AM6+主角设定!J10+龙魂等级属性!I4+'命格属性-超R'!AQ5</f>
        <v>0</v>
      </c>
      <c r="N4" s="72">
        <f ca="1">'装备全级属性-大R'!AH6+'马仔-大R'!AN6+主角设定!K10+龙魂等级属性!J4+'命格属性-超R'!AR5</f>
        <v>0</v>
      </c>
      <c r="O4" s="72">
        <f>'装备全级属性-大R'!AI6+'马仔-大R'!AO6+主角设定!L10+龙魂等级属性!K4+'命格属性-超R'!AS5</f>
        <v>0</v>
      </c>
      <c r="P4" s="72">
        <f>'装备全级属性-大R'!AJ6+'马仔-大R'!AP6+主角设定!M10+龙魂等级属性!L4+'命格属性-超R'!AT5</f>
        <v>0</v>
      </c>
      <c r="Q4" s="72">
        <f>'装备全级属性-大R'!AK6+'马仔-大R'!AQ6+主角设定!N10+龙魂等级属性!M4+'命格属性-超R'!AU5</f>
        <v>0</v>
      </c>
      <c r="R4" s="72">
        <f>'装备全级属性-大R'!AL6+'马仔-大R'!AR6+主角设定!O10+龙魂等级属性!N4+'命格属性-超R'!AV5</f>
        <v>0</v>
      </c>
      <c r="S4" s="72">
        <f>'装备全级属性-大R'!AM6+'马仔-大R'!AS6+主角设定!P10+龙魂等级属性!O4+'命格属性-超R'!AW5</f>
        <v>0</v>
      </c>
      <c r="T4" s="85">
        <f t="shared" ca="1" si="0"/>
        <v>233.4136</v>
      </c>
      <c r="U4" s="85"/>
      <c r="V4" s="67">
        <f>[7]副本难度推算!M6</f>
        <v>335.52698947247023</v>
      </c>
      <c r="W4" s="67">
        <f>[7]副本难度推算!N6</f>
        <v>28.884534412955468</v>
      </c>
      <c r="X4" s="67">
        <f>[7]副本难度推算!O6</f>
        <v>23.040000000000003</v>
      </c>
      <c r="Y4" s="70">
        <f t="shared" ca="1" si="1"/>
        <v>233.4136</v>
      </c>
      <c r="Z4" s="70">
        <f>[7]副本难度推算!R6</f>
        <v>0</v>
      </c>
      <c r="AA4">
        <f ca="1">'主角分析-非R'!V4</f>
        <v>233.4136</v>
      </c>
      <c r="AB4" s="71">
        <f t="shared" ca="1" si="2"/>
        <v>1</v>
      </c>
      <c r="AC4" s="71">
        <f t="shared" ca="1" si="3"/>
        <v>1</v>
      </c>
    </row>
    <row r="5" spans="1:29" x14ac:dyDescent="0.15">
      <c r="A5">
        <v>4</v>
      </c>
      <c r="B5">
        <f>'装备全级属性-大R'!Z7</f>
        <v>0</v>
      </c>
      <c r="C5">
        <f>'马仔-大R'!AF7</f>
        <v>0</v>
      </c>
      <c r="D5">
        <f>主角设定!G11</f>
        <v>252.77439999999996</v>
      </c>
      <c r="E5">
        <f ca="1">龙魂等级属性!Q5</f>
        <v>0</v>
      </c>
      <c r="F5">
        <f>'命格属性-超R'!AJ6</f>
        <v>0</v>
      </c>
      <c r="G5" s="72">
        <f ca="1">'装备全级属性-大R'!AA7+'马仔-大R'!AG7+主角设定!D11+龙魂等级属性!AB5+'命格属性-超R'!AK6</f>
        <v>859.3599999999999</v>
      </c>
      <c r="H5" s="72">
        <f ca="1">'装备全级属性-大R'!AB7+'马仔-大R'!AH7+主角设定!E11+龙魂等级属性!AC5+'命格属性-超R'!AL6</f>
        <v>151.19999999999999</v>
      </c>
      <c r="I5" s="72">
        <f ca="1">'装备全级属性-大R'!AC7+'马仔-大R'!AI7+主角设定!F11+龙魂等级属性!AD5+'命格属性-超R'!AM6</f>
        <v>67.2</v>
      </c>
      <c r="J5" s="72">
        <f ca="1">'装备全级属性-大R'!AD7+'马仔-大R'!AJ7+主角设定!G11+龙魂等级属性!F5+'命格属性-超R'!AN6</f>
        <v>252.77439999999996</v>
      </c>
      <c r="K5" s="72">
        <f ca="1">'装备全级属性-大R'!AE7+'马仔-大R'!AK7+主角设定!H11+龙魂等级属性!G5+'命格属性-超R'!AO6</f>
        <v>0</v>
      </c>
      <c r="L5" s="72">
        <f ca="1">'装备全级属性-大R'!AF7+'马仔-大R'!AL7+主角设定!I11+龙魂等级属性!H5+'命格属性-超R'!AP6</f>
        <v>0</v>
      </c>
      <c r="M5" s="72">
        <f ca="1">'装备全级属性-大R'!AG7+'马仔-大R'!AM7+主角设定!J11+龙魂等级属性!I5+'命格属性-超R'!AQ6</f>
        <v>0</v>
      </c>
      <c r="N5" s="72">
        <f ca="1">'装备全级属性-大R'!AH7+'马仔-大R'!AN7+主角设定!K11+龙魂等级属性!J5+'命格属性-超R'!AR6</f>
        <v>0</v>
      </c>
      <c r="O5" s="72">
        <f>'装备全级属性-大R'!AI7+'马仔-大R'!AO7+主角设定!L11+龙魂等级属性!K5+'命格属性-超R'!AS6</f>
        <v>0</v>
      </c>
      <c r="P5" s="72">
        <f>'装备全级属性-大R'!AJ7+'马仔-大R'!AP7+主角设定!M11+龙魂等级属性!L5+'命格属性-超R'!AT6</f>
        <v>0</v>
      </c>
      <c r="Q5" s="72">
        <f>'装备全级属性-大R'!AK7+'马仔-大R'!AQ7+主角设定!N11+龙魂等级属性!M5+'命格属性-超R'!AU6</f>
        <v>0</v>
      </c>
      <c r="R5" s="72">
        <f>'装备全级属性-大R'!AL7+'马仔-大R'!AR7+主角设定!O11+龙魂等级属性!N5+'命格属性-超R'!AV6</f>
        <v>0</v>
      </c>
      <c r="S5" s="72">
        <f>'装备全级属性-大R'!AM7+'马仔-大R'!AS7+主角设定!P11+龙魂等级属性!O5+'命格属性-超R'!AW6</f>
        <v>0</v>
      </c>
      <c r="T5" s="85">
        <f t="shared" ca="1" si="0"/>
        <v>252.77439999999996</v>
      </c>
      <c r="U5" s="85"/>
      <c r="V5" s="67">
        <f>[7]副本难度推算!M7</f>
        <v>399.17105522470655</v>
      </c>
      <c r="W5" s="67">
        <f>[7]副本难度推算!N7</f>
        <v>31.73535641547862</v>
      </c>
      <c r="X5" s="67">
        <f>[7]副本难度推算!O7</f>
        <v>24.960000000000004</v>
      </c>
      <c r="Y5" s="70">
        <f t="shared" ca="1" si="1"/>
        <v>252.77439999999996</v>
      </c>
      <c r="Z5" s="70">
        <f>[7]副本难度推算!R7</f>
        <v>0</v>
      </c>
      <c r="AA5">
        <f ca="1">'主角分析-非R'!V5</f>
        <v>252.77439999999996</v>
      </c>
      <c r="AB5" s="71">
        <f t="shared" ca="1" si="2"/>
        <v>1</v>
      </c>
      <c r="AC5" s="71">
        <f t="shared" ca="1" si="3"/>
        <v>1</v>
      </c>
    </row>
    <row r="6" spans="1:29" x14ac:dyDescent="0.15">
      <c r="A6">
        <v>5</v>
      </c>
      <c r="B6">
        <f>'装备全级属性-大R'!Z8</f>
        <v>16.014307354010697</v>
      </c>
      <c r="C6">
        <f>'马仔-大R'!AF8</f>
        <v>0</v>
      </c>
      <c r="D6">
        <f>主角设定!G12</f>
        <v>272.38</v>
      </c>
      <c r="E6">
        <f ca="1">龙魂等级属性!Q6</f>
        <v>0</v>
      </c>
      <c r="F6">
        <f>'命格属性-超R'!AJ7</f>
        <v>0</v>
      </c>
      <c r="G6" s="72">
        <f ca="1">'装备全级属性-大R'!AA8+'马仔-大R'!AG8+主角设定!D12+龙魂等级属性!AB6+'命格属性-超R'!AK7</f>
        <v>959.50000000000011</v>
      </c>
      <c r="H6" s="72">
        <f ca="1">'装备全级属性-大R'!AB8+'马仔-大R'!AH8+主角设定!E12+龙魂等级属性!AC6+'命格属性-超R'!AL7</f>
        <v>176.5143073540107</v>
      </c>
      <c r="I6" s="72">
        <f ca="1">'装备全级属性-大R'!AC8+'马仔-大R'!AI8+主角设定!F12+龙魂等级属性!AD6+'命格属性-超R'!AM7</f>
        <v>72</v>
      </c>
      <c r="J6" s="72">
        <f ca="1">'装备全级属性-大R'!AD8+'马仔-大R'!AJ8+主角设定!G12+龙魂等级属性!F6+'命格属性-超R'!AN7</f>
        <v>272.38</v>
      </c>
      <c r="K6" s="72">
        <f ca="1">'装备全级属性-大R'!AE8+'马仔-大R'!AK8+主角设定!H12+龙魂等级属性!G6+'命格属性-超R'!AO7</f>
        <v>0</v>
      </c>
      <c r="L6" s="72">
        <f ca="1">'装备全级属性-大R'!AF8+'马仔-大R'!AL8+主角设定!I12+龙魂等级属性!H6+'命格属性-超R'!AP7</f>
        <v>8.3333333333333339</v>
      </c>
      <c r="M6" s="72">
        <f ca="1">'装备全级属性-大R'!AG8+'马仔-大R'!AM8+主角设定!J12+龙魂等级属性!I6+'命格属性-超R'!AQ7</f>
        <v>0</v>
      </c>
      <c r="N6" s="72">
        <f ca="1">'装备全级属性-大R'!AH8+'马仔-大R'!AN8+主角设定!K12+龙魂等级属性!J6+'命格属性-超R'!AR7</f>
        <v>0</v>
      </c>
      <c r="O6" s="72">
        <f>'装备全级属性-大R'!AI8+'马仔-大R'!AO8+主角设定!L12+龙魂等级属性!K6+'命格属性-超R'!AS7</f>
        <v>0</v>
      </c>
      <c r="P6" s="72">
        <f>'装备全级属性-大R'!AJ8+'马仔-大R'!AP8+主角设定!M12+龙魂等级属性!L6+'命格属性-超R'!AT7</f>
        <v>0</v>
      </c>
      <c r="Q6" s="72">
        <f>'装备全级属性-大R'!AK8+'马仔-大R'!AQ8+主角设定!N12+龙魂等级属性!M6+'命格属性-超R'!AU7</f>
        <v>0</v>
      </c>
      <c r="R6" s="72">
        <f>'装备全级属性-大R'!AL8+'马仔-大R'!AR8+主角设定!O12+龙魂等级属性!N6+'命格属性-超R'!AV7</f>
        <v>0</v>
      </c>
      <c r="S6" s="72">
        <f>'装备全级属性-大R'!AM8+'马仔-大R'!AS8+主角设定!P12+龙魂等级属性!O6+'命格属性-超R'!AW7</f>
        <v>0</v>
      </c>
      <c r="T6" s="85">
        <f t="shared" ca="1" si="0"/>
        <v>288.39430735401072</v>
      </c>
      <c r="U6" s="85"/>
      <c r="V6" s="67">
        <f>[7]副本难度推算!M8</f>
        <v>370.01076333953267</v>
      </c>
      <c r="W6" s="67">
        <f>[7]副本难度推算!N8</f>
        <v>29.284327868852465</v>
      </c>
      <c r="X6" s="67">
        <f>[7]副本难度推算!O8</f>
        <v>21.504000000000005</v>
      </c>
      <c r="Y6" s="70">
        <f t="shared" ca="1" si="1"/>
        <v>288.39430735401072</v>
      </c>
      <c r="Z6" s="70">
        <f>[7]副本难度推算!R8</f>
        <v>0</v>
      </c>
      <c r="AA6">
        <f ca="1">'主角分析-非R'!V6</f>
        <v>288.39430735401072</v>
      </c>
      <c r="AB6" s="71">
        <f t="shared" ca="1" si="2"/>
        <v>0.94447079243366339</v>
      </c>
      <c r="AC6" s="71">
        <f t="shared" ca="1" si="3"/>
        <v>0.94447079243366339</v>
      </c>
    </row>
    <row r="7" spans="1:29" x14ac:dyDescent="0.15">
      <c r="A7">
        <v>6</v>
      </c>
      <c r="B7">
        <f>'装备全级属性-大R'!Z9</f>
        <v>16.014307354010697</v>
      </c>
      <c r="C7">
        <f>'马仔-大R'!AF9</f>
        <v>0</v>
      </c>
      <c r="D7">
        <f>主角设定!G13</f>
        <v>292.23039999999997</v>
      </c>
      <c r="E7">
        <f ca="1">龙魂等级属性!Q7</f>
        <v>0</v>
      </c>
      <c r="F7">
        <f>'命格属性-超R'!AJ8</f>
        <v>0</v>
      </c>
      <c r="G7" s="72">
        <f ca="1">'装备全级属性-大R'!AA9+'马仔-大R'!AG9+主角设定!D13+龙魂等级属性!AB7+'命格属性-超R'!AK8</f>
        <v>1065.76</v>
      </c>
      <c r="H7" s="72">
        <f ca="1">'装备全级属性-大R'!AB9+'马仔-大R'!AH9+主角设定!E13+龙魂等级属性!AC7+'命格属性-超R'!AL8</f>
        <v>187.31430735401068</v>
      </c>
      <c r="I7" s="72">
        <f ca="1">'装备全级属性-大R'!AC9+'马仔-大R'!AI9+主角设定!F13+龙魂等级属性!AD7+'命格属性-超R'!AM8</f>
        <v>76.8</v>
      </c>
      <c r="J7" s="72">
        <f ca="1">'装备全级属性-大R'!AD9+'马仔-大R'!AJ9+主角设定!G13+龙魂等级属性!F7+'命格属性-超R'!AN8</f>
        <v>292.23039999999997</v>
      </c>
      <c r="K7" s="72">
        <f ca="1">'装备全级属性-大R'!AE9+'马仔-大R'!AK9+主角设定!H13+龙魂等级属性!G7+'命格属性-超R'!AO8</f>
        <v>0</v>
      </c>
      <c r="L7" s="72">
        <f ca="1">'装备全级属性-大R'!AF9+'马仔-大R'!AL9+主角设定!I13+龙魂等级属性!H7+'命格属性-超R'!AP8</f>
        <v>8.3333333333333339</v>
      </c>
      <c r="M7" s="72">
        <f ca="1">'装备全级属性-大R'!AG9+'马仔-大R'!AM9+主角设定!J13+龙魂等级属性!I7+'命格属性-超R'!AQ8</f>
        <v>0</v>
      </c>
      <c r="N7" s="72">
        <f ca="1">'装备全级属性-大R'!AH9+'马仔-大R'!AN9+主角设定!K13+龙魂等级属性!J7+'命格属性-超R'!AR8</f>
        <v>0</v>
      </c>
      <c r="O7" s="72">
        <f>'装备全级属性-大R'!AI9+'马仔-大R'!AO9+主角设定!L13+龙魂等级属性!K7+'命格属性-超R'!AS8</f>
        <v>0</v>
      </c>
      <c r="P7" s="72">
        <f>'装备全级属性-大R'!AJ9+'马仔-大R'!AP9+主角设定!M13+龙魂等级属性!L7+'命格属性-超R'!AT8</f>
        <v>0</v>
      </c>
      <c r="Q7" s="72">
        <f>'装备全级属性-大R'!AK9+'马仔-大R'!AQ9+主角设定!N13+龙魂等级属性!M7+'命格属性-超R'!AU8</f>
        <v>0</v>
      </c>
      <c r="R7" s="72">
        <f>'装备全级属性-大R'!AL9+'马仔-大R'!AR9+主角设定!O13+龙魂等级属性!N7+'命格属性-超R'!AV8</f>
        <v>0</v>
      </c>
      <c r="S7" s="72">
        <f>'装备全级属性-大R'!AM9+'马仔-大R'!AS9+主角设定!P13+龙魂等级属性!O7+'命格属性-超R'!AW8</f>
        <v>0</v>
      </c>
      <c r="T7" s="85">
        <f t="shared" ca="1" si="0"/>
        <v>308.24470735401064</v>
      </c>
      <c r="U7" s="85"/>
      <c r="V7" s="67">
        <f>[7]副本难度推算!M9</f>
        <v>421.47626939502686</v>
      </c>
      <c r="W7" s="67">
        <f>[7]副本难度推算!N9</f>
        <v>31.900824742268046</v>
      </c>
      <c r="X7" s="67">
        <f>[7]副本难度推算!O9</f>
        <v>23.040000000000003</v>
      </c>
      <c r="Y7" s="70">
        <f t="shared" ca="1" si="1"/>
        <v>308.24470735401064</v>
      </c>
      <c r="Z7" s="70">
        <f>[7]副本难度推算!R9</f>
        <v>0</v>
      </c>
      <c r="AA7">
        <f ca="1">'主角分析-非R'!V7</f>
        <v>308.24470735401064</v>
      </c>
      <c r="AB7" s="71">
        <f t="shared" ca="1" si="2"/>
        <v>0.94804677267136761</v>
      </c>
      <c r="AC7" s="71">
        <f t="shared" ca="1" si="3"/>
        <v>0.94804677267136761</v>
      </c>
    </row>
    <row r="8" spans="1:29" x14ac:dyDescent="0.15">
      <c r="A8">
        <v>7</v>
      </c>
      <c r="B8">
        <f>'装备全级属性-大R'!Z10</f>
        <v>16.014307354010697</v>
      </c>
      <c r="C8">
        <f>'马仔-大R'!AF10</f>
        <v>0</v>
      </c>
      <c r="D8">
        <f>主角设定!G14</f>
        <v>312.32560000000001</v>
      </c>
      <c r="E8">
        <f ca="1">龙魂等级属性!Q8</f>
        <v>0</v>
      </c>
      <c r="F8">
        <f>'命格属性-超R'!AJ9</f>
        <v>0</v>
      </c>
      <c r="G8" s="72">
        <f ca="1">'装备全级属性-大R'!AA10+'马仔-大R'!AG10+主角设定!D14+龙魂等级属性!AB8+'命格属性-超R'!AK9</f>
        <v>1178.1399999999999</v>
      </c>
      <c r="H8" s="72">
        <f ca="1">'装备全级属性-大R'!AB10+'马仔-大R'!AH10+主角设定!E14+龙魂等级属性!AC8+'命格属性-超R'!AL9</f>
        <v>198.11430735401069</v>
      </c>
      <c r="I8" s="72">
        <f ca="1">'装备全级属性-大R'!AC10+'马仔-大R'!AI10+主角设定!F14+龙魂等级属性!AD8+'命格属性-超R'!AM9</f>
        <v>81.600000000000009</v>
      </c>
      <c r="J8" s="72">
        <f ca="1">'装备全级属性-大R'!AD10+'马仔-大R'!AJ10+主角设定!G14+龙魂等级属性!F8+'命格属性-超R'!AN9</f>
        <v>312.32560000000001</v>
      </c>
      <c r="K8" s="72">
        <f ca="1">'装备全级属性-大R'!AE10+'马仔-大R'!AK10+主角设定!H14+龙魂等级属性!G8+'命格属性-超R'!AO9</f>
        <v>0</v>
      </c>
      <c r="L8" s="72">
        <f ca="1">'装备全级属性-大R'!AF10+'马仔-大R'!AL10+主角设定!I14+龙魂等级属性!H8+'命格属性-超R'!AP9</f>
        <v>8.3333333333333339</v>
      </c>
      <c r="M8" s="72">
        <f ca="1">'装备全级属性-大R'!AG10+'马仔-大R'!AM10+主角设定!J14+龙魂等级属性!I8+'命格属性-超R'!AQ9</f>
        <v>0</v>
      </c>
      <c r="N8" s="72">
        <f ca="1">'装备全级属性-大R'!AH10+'马仔-大R'!AN10+主角设定!K14+龙魂等级属性!J8+'命格属性-超R'!AR9</f>
        <v>0</v>
      </c>
      <c r="O8" s="72">
        <f>'装备全级属性-大R'!AI10+'马仔-大R'!AO10+主角设定!L14+龙魂等级属性!K8+'命格属性-超R'!AS9</f>
        <v>0</v>
      </c>
      <c r="P8" s="72">
        <f>'装备全级属性-大R'!AJ10+'马仔-大R'!AP10+主角设定!M14+龙魂等级属性!L8+'命格属性-超R'!AT9</f>
        <v>0</v>
      </c>
      <c r="Q8" s="72">
        <f>'装备全级属性-大R'!AK10+'马仔-大R'!AQ10+主角设定!N14+龙魂等级属性!M8+'命格属性-超R'!AU9</f>
        <v>0</v>
      </c>
      <c r="R8" s="72">
        <f>'装备全级属性-大R'!AL10+'马仔-大R'!AR10+主角设定!O14+龙魂等级属性!N8+'命格属性-超R'!AV9</f>
        <v>0</v>
      </c>
      <c r="S8" s="72">
        <f>'装备全级属性-大R'!AM10+'马仔-大R'!AS10+主角设定!P14+龙魂等级属性!O8+'命格属性-超R'!AW9</f>
        <v>0</v>
      </c>
      <c r="T8" s="85">
        <f t="shared" ca="1" si="0"/>
        <v>328.33990735401073</v>
      </c>
      <c r="U8" s="85"/>
      <c r="V8" s="67">
        <f>[7]副本难度推算!M10</f>
        <v>732.01350675237336</v>
      </c>
      <c r="W8" s="67">
        <f>[7]副本难度推算!N10</f>
        <v>53.404884647302907</v>
      </c>
      <c r="X8" s="67">
        <f>[7]副本难度推算!O10</f>
        <v>37.939200000000007</v>
      </c>
      <c r="Y8" s="70">
        <f t="shared" ca="1" si="1"/>
        <v>328.33990735401073</v>
      </c>
      <c r="Z8" s="70">
        <f>[7]副本难度推算!R10</f>
        <v>0</v>
      </c>
      <c r="AA8">
        <f ca="1">'主角分析-非R'!V8</f>
        <v>328.33990735401073</v>
      </c>
      <c r="AB8" s="71">
        <f t="shared" ca="1" si="2"/>
        <v>0.95122643639920268</v>
      </c>
      <c r="AC8" s="71">
        <f t="shared" ca="1" si="3"/>
        <v>0.95122643639920268</v>
      </c>
    </row>
    <row r="9" spans="1:29" x14ac:dyDescent="0.15">
      <c r="A9">
        <v>8</v>
      </c>
      <c r="B9">
        <f>'装备全级属性-大R'!Z11</f>
        <v>34.102130925354693</v>
      </c>
      <c r="C9">
        <f>'马仔-大R'!AF11</f>
        <v>279.05457213933425</v>
      </c>
      <c r="D9">
        <f>主角设定!G15</f>
        <v>332.66559999999998</v>
      </c>
      <c r="E9">
        <f ca="1">龙魂等级属性!Q9</f>
        <v>0</v>
      </c>
      <c r="F9">
        <f>'命格属性-超R'!AJ10</f>
        <v>0</v>
      </c>
      <c r="G9" s="72">
        <f ca="1">'装备全级属性-大R'!AA11+'马仔-大R'!AG11+主角设定!D15+龙魂等级属性!AB9+'命格属性-超R'!AK10</f>
        <v>4370.2993323292631</v>
      </c>
      <c r="H9" s="72">
        <f ca="1">'装备全级属性-大R'!AB11+'马仔-大R'!AH11+主角设定!E15+龙魂等级属性!AC9+'命格属性-超R'!AL10</f>
        <v>327.81440711871659</v>
      </c>
      <c r="I9" s="72">
        <f ca="1">'装备全级属性-大R'!AC11+'马仔-大R'!AI11+主角设定!F15+龙魂等级属性!AD9+'命格属性-超R'!AM10</f>
        <v>141.2292559861352</v>
      </c>
      <c r="J9" s="72">
        <f ca="1">'装备全级属性-大R'!AD11+'马仔-大R'!AJ11+主角设定!G15+龙魂等级属性!F9+'命格属性-超R'!AN10</f>
        <v>332.66559999999998</v>
      </c>
      <c r="K9" s="72">
        <f ca="1">'装备全级属性-大R'!AE11+'马仔-大R'!AK11+主角设定!H15+龙魂等级属性!G9+'命格属性-超R'!AO10</f>
        <v>0</v>
      </c>
      <c r="L9" s="72">
        <f ca="1">'装备全级属性-大R'!AF11+'马仔-大R'!AL11+主角设定!I15+龙魂等级属性!H9+'命格属性-超R'!AP10</f>
        <v>10</v>
      </c>
      <c r="M9" s="72">
        <f ca="1">'装备全级属性-大R'!AG11+'马仔-大R'!AM11+主角设定!J15+龙魂等级属性!I9+'命格属性-超R'!AQ10</f>
        <v>0</v>
      </c>
      <c r="N9" s="72">
        <f ca="1">'装备全级属性-大R'!AH11+'马仔-大R'!AN11+主角设定!K15+龙魂等级属性!J9+'命格属性-超R'!AR10</f>
        <v>0.92592592592592582</v>
      </c>
      <c r="O9" s="72">
        <f>'装备全级属性-大R'!AI11+'马仔-大R'!AO11+主角设定!L15+龙魂等级属性!K9+'命格属性-超R'!AS10</f>
        <v>0</v>
      </c>
      <c r="P9" s="72">
        <f>'装备全级属性-大R'!AJ11+'马仔-大R'!AP11+主角设定!M15+龙魂等级属性!L9+'命格属性-超R'!AT10</f>
        <v>0</v>
      </c>
      <c r="Q9" s="72">
        <f>'装备全级属性-大R'!AK11+'马仔-大R'!AQ11+主角设定!N15+龙魂等级属性!M9+'命格属性-超R'!AU10</f>
        <v>0</v>
      </c>
      <c r="R9" s="72">
        <f>'装备全级属性-大R'!AL11+'马仔-大R'!AR11+主角设定!O15+龙魂等级属性!N9+'命格属性-超R'!AV10</f>
        <v>0</v>
      </c>
      <c r="S9" s="72">
        <f>'装备全级属性-大R'!AM11+'马仔-大R'!AS11+主角设定!P15+龙魂等级属性!O9+'命格属性-超R'!AW10</f>
        <v>0</v>
      </c>
      <c r="T9" s="85">
        <f t="shared" ca="1" si="0"/>
        <v>645.82230306468887</v>
      </c>
      <c r="U9" s="85"/>
      <c r="V9" s="67">
        <f>[7]副本难度推算!M11</f>
        <v>880.02023311957089</v>
      </c>
      <c r="W9" s="67">
        <f>[7]副本难度推算!N11</f>
        <v>62.237861978079337</v>
      </c>
      <c r="X9" s="67">
        <f>[7]副本难度推算!O11</f>
        <v>43.492800000000003</v>
      </c>
      <c r="Y9" s="70">
        <f t="shared" ca="1" si="1"/>
        <v>645.82230306468887</v>
      </c>
      <c r="Z9" s="70">
        <f>[7]副本难度推算!R11</f>
        <v>0</v>
      </c>
      <c r="AA9">
        <f ca="1">'主角分析-非R'!V9</f>
        <v>348.67990735401065</v>
      </c>
      <c r="AB9" s="71">
        <f t="shared" ca="1" si="2"/>
        <v>0.51510392010521588</v>
      </c>
      <c r="AC9" s="71">
        <f t="shared" ca="1" si="3"/>
        <v>0.95407160832542171</v>
      </c>
    </row>
    <row r="10" spans="1:29" x14ac:dyDescent="0.15">
      <c r="A10">
        <v>9</v>
      </c>
      <c r="B10">
        <f>'装备全级属性-大R'!Z12</f>
        <v>64.933469926154402</v>
      </c>
      <c r="C10">
        <f>'马仔-大R'!AF12</f>
        <v>285.43794971573908</v>
      </c>
      <c r="D10">
        <f>主角设定!G16</f>
        <v>353.25040000000001</v>
      </c>
      <c r="E10">
        <f ca="1">龙魂等级属性!Q10</f>
        <v>0</v>
      </c>
      <c r="F10">
        <f>'命格属性-超R'!AJ11</f>
        <v>0</v>
      </c>
      <c r="G10" s="72">
        <f ca="1">'装备全级属性-大R'!AA12+'马仔-大R'!AG12+主角设定!D16+龙魂等级属性!AB10+'命格属性-超R'!AK11</f>
        <v>4906.2822428830341</v>
      </c>
      <c r="H10" s="72">
        <f ca="1">'装备全级属性-大R'!AB12+'马仔-大R'!AH12+主角设定!E16+龙魂等级属性!AC10+'命格属性-超R'!AL11</f>
        <v>349.91216167700543</v>
      </c>
      <c r="I10" s="72">
        <f ca="1">'装备全级属性-大R'!AC12+'马仔-大R'!AI12+主角设定!F16+龙魂等级属性!AD10+'命格属性-超R'!AM11</f>
        <v>153.20836824956672</v>
      </c>
      <c r="J10" s="72">
        <f ca="1">'装备全级属性-大R'!AD12+'马仔-大R'!AJ12+主角设定!G16+龙魂等级属性!F10+'命格属性-超R'!AN11</f>
        <v>353.25040000000001</v>
      </c>
      <c r="K10" s="72">
        <f ca="1">'装备全级属性-大R'!AE12+'马仔-大R'!AK12+主角设定!H16+龙魂等级属性!G10+'命格属性-超R'!AO11</f>
        <v>0</v>
      </c>
      <c r="L10" s="72">
        <f ca="1">'装备全级属性-大R'!AF12+'马仔-大R'!AL12+主角设定!I16+龙魂等级属性!H10+'命格属性-超R'!AP11</f>
        <v>12.5</v>
      </c>
      <c r="M10" s="72">
        <f ca="1">'装备全级属性-大R'!AG12+'马仔-大R'!AM12+主角设定!J16+龙魂等级属性!I10+'命格属性-超R'!AQ11</f>
        <v>0</v>
      </c>
      <c r="N10" s="72">
        <f ca="1">'装备全级属性-大R'!AH12+'马仔-大R'!AN12+主角设定!K16+龙魂等级属性!J10+'命格属性-超R'!AR11</f>
        <v>11.111111111111112</v>
      </c>
      <c r="O10" s="72">
        <f>'装备全级属性-大R'!AI12+'马仔-大R'!AO12+主角设定!L16+龙魂等级属性!K10+'命格属性-超R'!AS11</f>
        <v>0</v>
      </c>
      <c r="P10" s="72">
        <f>'装备全级属性-大R'!AJ12+'马仔-大R'!AP12+主角设定!M16+龙魂等级属性!L10+'命格属性-超R'!AT11</f>
        <v>0</v>
      </c>
      <c r="Q10" s="72">
        <f>'装备全级属性-大R'!AK12+'马仔-大R'!AQ12+主角设定!N16+龙魂等级属性!M10+'命格属性-超R'!AU11</f>
        <v>0</v>
      </c>
      <c r="R10" s="72">
        <f>'装备全级属性-大R'!AL12+'马仔-大R'!AR12+主角设定!O16+龙魂等级属性!N10+'命格属性-超R'!AV11</f>
        <v>0</v>
      </c>
      <c r="S10" s="72">
        <f>'装备全级属性-大R'!AM12+'马仔-大R'!AS12+主角设定!P16+龙魂等级属性!O10+'命格属性-超R'!AW11</f>
        <v>0</v>
      </c>
      <c r="T10" s="85">
        <f t="shared" ca="1" si="0"/>
        <v>703.62181964189347</v>
      </c>
      <c r="U10" s="85"/>
      <c r="V10" s="67">
        <f>[7]副本难度推算!M12</f>
        <v>1044.0611633845615</v>
      </c>
      <c r="W10" s="67">
        <f>[7]副本难度推算!N12</f>
        <v>71.889224369747922</v>
      </c>
      <c r="X10" s="67">
        <f>[7]副本难度推算!O12</f>
        <v>49.420800000000014</v>
      </c>
      <c r="Y10" s="70">
        <f t="shared" ca="1" si="1"/>
        <v>703.62181964189347</v>
      </c>
      <c r="Z10" s="70">
        <f>[7]副本难度推算!R12</f>
        <v>0</v>
      </c>
      <c r="AA10">
        <f ca="1">'主角分析-非R'!V10</f>
        <v>547.93758462656353</v>
      </c>
      <c r="AB10" s="71">
        <f t="shared" ca="1" si="2"/>
        <v>0.50204582936297504</v>
      </c>
      <c r="AC10" s="71">
        <f t="shared" ca="1" si="3"/>
        <v>0.64469094639812141</v>
      </c>
    </row>
    <row r="11" spans="1:29" x14ac:dyDescent="0.15">
      <c r="A11">
        <v>10</v>
      </c>
      <c r="B11">
        <f>'装备全级属性-大R'!Z13</f>
        <v>64.933469926154402</v>
      </c>
      <c r="C11">
        <f>'马仔-大R'!AF13</f>
        <v>291.82132729214385</v>
      </c>
      <c r="D11">
        <f>主角设定!G17</f>
        <v>374.08000000000004</v>
      </c>
      <c r="E11">
        <f ca="1">龙魂等级属性!Q11</f>
        <v>0</v>
      </c>
      <c r="F11">
        <f>'命格属性-超R'!AJ12</f>
        <v>0</v>
      </c>
      <c r="G11" s="72">
        <f ca="1">'装备全级属性-大R'!AA13+'马仔-大R'!AG13+主角设定!D17+龙魂等级属性!AB11+'命格属性-超R'!AK12</f>
        <v>5093.641807067248</v>
      </c>
      <c r="H11" s="72">
        <f ca="1">'装备全级属性-大R'!AB13+'马仔-大R'!AH13+主角设定!E17+龙魂等级属性!AC11+'命格属性-超R'!AL12</f>
        <v>363.5880341903744</v>
      </c>
      <c r="I11" s="72">
        <f ca="1">'装备全级属性-大R'!AC13+'马仔-大R'!AI13+主角设定!F17+龙魂等级属性!AD11+'命格属性-超R'!AM12</f>
        <v>159.25109074523399</v>
      </c>
      <c r="J11" s="72">
        <f ca="1">'装备全级属性-大R'!AD13+'马仔-大R'!AJ13+主角设定!G17+龙魂等级属性!F11+'命格属性-超R'!AN12</f>
        <v>374.08000000000004</v>
      </c>
      <c r="K11" s="72">
        <f ca="1">'装备全级属性-大R'!AE13+'马仔-大R'!AK13+主角设定!H17+龙魂等级属性!G11+'命格属性-超R'!AO12</f>
        <v>0</v>
      </c>
      <c r="L11" s="72">
        <f ca="1">'装备全级属性-大R'!AF13+'马仔-大R'!AL13+主角设定!I17+龙魂等级属性!H11+'命格属性-超R'!AP12</f>
        <v>12.5</v>
      </c>
      <c r="M11" s="72">
        <f ca="1">'装备全级属性-大R'!AG13+'马仔-大R'!AM13+主角设定!J17+龙魂等级属性!I11+'命格属性-超R'!AQ12</f>
        <v>0</v>
      </c>
      <c r="N11" s="72">
        <f ca="1">'装备全级属性-大R'!AH13+'马仔-大R'!AN13+主角设定!K17+龙魂等级属性!J11+'命格属性-超R'!AR12</f>
        <v>11.111111111111112</v>
      </c>
      <c r="O11" s="72">
        <f>'装备全级属性-大R'!AI13+'马仔-大R'!AO13+主角设定!L17+龙魂等级属性!K11+'命格属性-超R'!AS12</f>
        <v>0</v>
      </c>
      <c r="P11" s="72">
        <f>'装备全级属性-大R'!AJ13+'马仔-大R'!AP13+主角设定!M17+龙魂等级属性!L11+'命格属性-超R'!AT12</f>
        <v>0</v>
      </c>
      <c r="Q11" s="72">
        <f>'装备全级属性-大R'!AK13+'马仔-大R'!AQ13+主角设定!N17+龙魂等级属性!M11+'命格属性-超R'!AU12</f>
        <v>0</v>
      </c>
      <c r="R11" s="72">
        <f>'装备全级属性-大R'!AL13+'马仔-大R'!AR13+主角设定!O17+龙魂等级属性!N11+'命格属性-超R'!AV12</f>
        <v>0</v>
      </c>
      <c r="S11" s="72">
        <f>'装备全级属性-大R'!AM13+'马仔-大R'!AS13+主角设定!P17+龙魂等级属性!O11+'命格属性-超R'!AW12</f>
        <v>0</v>
      </c>
      <c r="T11" s="85">
        <f t="shared" ca="1" si="0"/>
        <v>730.83479721829826</v>
      </c>
      <c r="U11" s="85"/>
      <c r="V11" s="67">
        <f>[7]副本难度推算!M13</f>
        <v>1364.3071446938668</v>
      </c>
      <c r="W11" s="67">
        <f>[7]副本难度推算!N13</f>
        <v>91.771683632457041</v>
      </c>
      <c r="X11" s="67">
        <f>[7]副本难度推算!O13</f>
        <v>62.067547826086951</v>
      </c>
      <c r="Y11" s="70">
        <f t="shared" ca="1" si="1"/>
        <v>730.83479721829826</v>
      </c>
      <c r="Z11" s="70">
        <f>[7]副本难度推算!R13</f>
        <v>0</v>
      </c>
      <c r="AA11">
        <f ca="1">'主角分析-非R'!V11</f>
        <v>594.30069493218275</v>
      </c>
      <c r="AB11" s="71">
        <f t="shared" ca="1" si="2"/>
        <v>0.5118530226308633</v>
      </c>
      <c r="AC11" s="71">
        <f t="shared" ca="1" si="3"/>
        <v>0.62944567150924724</v>
      </c>
    </row>
    <row r="12" spans="1:29" x14ac:dyDescent="0.15">
      <c r="A12">
        <v>11</v>
      </c>
      <c r="B12">
        <f>'装备全级属性-大R'!Z14</f>
        <v>64.933469926154402</v>
      </c>
      <c r="C12">
        <f>'马仔-大R'!AF14</f>
        <v>298.20470486854867</v>
      </c>
      <c r="D12">
        <f>主角设定!G18</f>
        <v>395.1543999999999</v>
      </c>
      <c r="E12">
        <f ca="1">龙魂等级属性!Q12</f>
        <v>0</v>
      </c>
      <c r="F12">
        <f>'命格属性-超R'!AJ13</f>
        <v>0</v>
      </c>
      <c r="G12" s="72">
        <f ca="1">'装备全级属性-大R'!AA14+'马仔-大R'!AG14+主角设定!D18+龙魂等级属性!AB12+'命格属性-超R'!AK13</f>
        <v>5287.1213712514618</v>
      </c>
      <c r="H12" s="72">
        <f ca="1">'装备全级属性-大R'!AB14+'马仔-大R'!AH14+主角设定!E18+龙魂等级属性!AC12+'命格属性-超R'!AL13</f>
        <v>377.26390670374332</v>
      </c>
      <c r="I12" s="72">
        <f ca="1">'装备全级属性-大R'!AC14+'马仔-大R'!AI14+主角设定!F18+龙魂等级属性!AD12+'命格属性-超R'!AM13</f>
        <v>165.29381324090119</v>
      </c>
      <c r="J12" s="72">
        <f ca="1">'装备全级属性-大R'!AD14+'马仔-大R'!AJ14+主角设定!G18+龙魂等级属性!F12+'命格属性-超R'!AN13</f>
        <v>395.1543999999999</v>
      </c>
      <c r="K12" s="72">
        <f ca="1">'装备全级属性-大R'!AE14+'马仔-大R'!AK14+主角设定!H18+龙魂等级属性!G12+'命格属性-超R'!AO13</f>
        <v>0</v>
      </c>
      <c r="L12" s="72">
        <f ca="1">'装备全级属性-大R'!AF14+'马仔-大R'!AL14+主角设定!I18+龙魂等级属性!H12+'命格属性-超R'!AP13</f>
        <v>12.5</v>
      </c>
      <c r="M12" s="72">
        <f ca="1">'装备全级属性-大R'!AG14+'马仔-大R'!AM14+主角设定!J18+龙魂等级属性!I12+'命格属性-超R'!AQ13</f>
        <v>0</v>
      </c>
      <c r="N12" s="72">
        <f ca="1">'装备全级属性-大R'!AH14+'马仔-大R'!AN14+主角设定!K18+龙魂等级属性!J12+'命格属性-超R'!AR13</f>
        <v>11.111111111111112</v>
      </c>
      <c r="O12" s="72">
        <f>'装备全级属性-大R'!AI14+'马仔-大R'!AO14+主角设定!L18+龙魂等级属性!K12+'命格属性-超R'!AS13</f>
        <v>0</v>
      </c>
      <c r="P12" s="72">
        <f>'装备全级属性-大R'!AJ14+'马仔-大R'!AP14+主角设定!M18+龙魂等级属性!L12+'命格属性-超R'!AT13</f>
        <v>0</v>
      </c>
      <c r="Q12" s="72">
        <f>'装备全级属性-大R'!AK14+'马仔-大R'!AQ14+主角设定!N18+龙魂等级属性!M12+'命格属性-超R'!AU13</f>
        <v>0</v>
      </c>
      <c r="R12" s="72">
        <f>'装备全级属性-大R'!AL14+'马仔-大R'!AR14+主角设定!O18+龙魂等级属性!N12+'命格属性-超R'!AV13</f>
        <v>0</v>
      </c>
      <c r="S12" s="72">
        <f>'装备全级属性-大R'!AM14+'马仔-大R'!AS14+主角设定!P18+龙魂等级属性!O12+'命格属性-超R'!AW13</f>
        <v>0</v>
      </c>
      <c r="T12" s="85">
        <f t="shared" ca="1" si="0"/>
        <v>758.292574794703</v>
      </c>
      <c r="U12" s="85"/>
      <c r="V12" s="67">
        <f>[7]副本难度推算!M14</f>
        <v>1727.6915361038548</v>
      </c>
      <c r="W12" s="67">
        <f>[7]副本难度推算!N14</f>
        <v>113.84885522664203</v>
      </c>
      <c r="X12" s="67">
        <f>[7]副本难度推算!O14</f>
        <v>75.756521739130449</v>
      </c>
      <c r="Y12" s="70">
        <f t="shared" ca="1" si="1"/>
        <v>758.292574794703</v>
      </c>
      <c r="Z12" s="70">
        <f>[7]副本难度推算!R14</f>
        <v>0</v>
      </c>
      <c r="AA12">
        <f ca="1">'主角分析-非R'!V12</f>
        <v>647.29198281420668</v>
      </c>
      <c r="AB12" s="71">
        <f t="shared" ca="1" si="2"/>
        <v>0.5211107336861136</v>
      </c>
      <c r="AC12" s="71">
        <f t="shared" ca="1" si="3"/>
        <v>0.61047318751269275</v>
      </c>
    </row>
    <row r="13" spans="1:29" x14ac:dyDescent="0.15">
      <c r="A13">
        <v>12</v>
      </c>
      <c r="B13">
        <f>'装备全级属性-大R'!Z15</f>
        <v>64.933469926154402</v>
      </c>
      <c r="C13">
        <f>'马仔-大R'!AF15</f>
        <v>304.58808244495344</v>
      </c>
      <c r="D13">
        <f>主角设定!G19</f>
        <v>416.47360000000003</v>
      </c>
      <c r="E13">
        <f ca="1">龙魂等级属性!Q13</f>
        <v>0</v>
      </c>
      <c r="F13">
        <f>'命格属性-超R'!AJ14</f>
        <v>0</v>
      </c>
      <c r="G13" s="72">
        <f ca="1">'装备全级属性-大R'!AA15+'马仔-大R'!AG15+主角设定!D19+龙魂等级属性!AB13+'命格属性-超R'!AK14</f>
        <v>5486.7209354356764</v>
      </c>
      <c r="H13" s="72">
        <f ca="1">'装备全级属性-大R'!AB15+'马仔-大R'!AH15+主角设定!E19+龙魂等级属性!AC13+'命格属性-超R'!AL14</f>
        <v>390.93977921711235</v>
      </c>
      <c r="I13" s="72">
        <f ca="1">'装备全级属性-大R'!AC15+'马仔-大R'!AI15+主角设定!F19+龙魂等级属性!AD13+'命格属性-超R'!AM14</f>
        <v>171.33653573656846</v>
      </c>
      <c r="J13" s="72">
        <f ca="1">'装备全级属性-大R'!AD15+'马仔-大R'!AJ15+主角设定!G19+龙魂等级属性!F13+'命格属性-超R'!AN14</f>
        <v>416.47360000000003</v>
      </c>
      <c r="K13" s="72">
        <f ca="1">'装备全级属性-大R'!AE15+'马仔-大R'!AK15+主角设定!H19+龙魂等级属性!G13+'命格属性-超R'!AO14</f>
        <v>0</v>
      </c>
      <c r="L13" s="72">
        <f ca="1">'装备全级属性-大R'!AF15+'马仔-大R'!AL15+主角设定!I19+龙魂等级属性!H13+'命格属性-超R'!AP14</f>
        <v>12.5</v>
      </c>
      <c r="M13" s="72">
        <f ca="1">'装备全级属性-大R'!AG15+'马仔-大R'!AM15+主角设定!J19+龙魂等级属性!I13+'命格属性-超R'!AQ14</f>
        <v>0</v>
      </c>
      <c r="N13" s="72">
        <f ca="1">'装备全级属性-大R'!AH15+'马仔-大R'!AN15+主角设定!K19+龙魂等级属性!J13+'命格属性-超R'!AR14</f>
        <v>11.111111111111112</v>
      </c>
      <c r="O13" s="72">
        <f>'装备全级属性-大R'!AI15+'马仔-大R'!AO15+主角设定!L19+龙魂等级属性!K13+'命格属性-超R'!AS14</f>
        <v>0</v>
      </c>
      <c r="P13" s="72">
        <f>'装备全级属性-大R'!AJ15+'马仔-大R'!AP15+主角设定!M19+龙魂等级属性!L13+'命格属性-超R'!AT14</f>
        <v>0</v>
      </c>
      <c r="Q13" s="72">
        <f>'装备全级属性-大R'!AK15+'马仔-大R'!AQ15+主角设定!N19+龙魂等级属性!M13+'命格属性-超R'!AU14</f>
        <v>0</v>
      </c>
      <c r="R13" s="72">
        <f>'装备全级属性-大R'!AL15+'马仔-大R'!AR15+主角设定!O19+龙魂等级属性!N13+'命格属性-超R'!AV14</f>
        <v>0</v>
      </c>
      <c r="S13" s="72">
        <f>'装备全级属性-大R'!AM15+'马仔-大R'!AS15+主角设定!P19+龙魂等级属性!O13+'命格属性-超R'!AW14</f>
        <v>0</v>
      </c>
      <c r="T13" s="85">
        <f t="shared" ca="1" si="0"/>
        <v>785.99515237110791</v>
      </c>
      <c r="U13" s="85"/>
      <c r="V13" s="67">
        <f>[7]副本难度推算!M15</f>
        <v>2136.0148967569658</v>
      </c>
      <c r="W13" s="67">
        <f>[7]副本难度推算!N15</f>
        <v>138.20964070035379</v>
      </c>
      <c r="X13" s="67">
        <f>[7]副本难度推算!O15</f>
        <v>90.48772173913045</v>
      </c>
      <c r="Y13" s="70">
        <f t="shared" ca="1" si="1"/>
        <v>785.99515237110791</v>
      </c>
      <c r="Z13" s="70">
        <f>[7]副本难度推算!R15</f>
        <v>0</v>
      </c>
      <c r="AA13">
        <f ca="1">'主角分析-非R'!V13</f>
        <v>674.99456039061147</v>
      </c>
      <c r="AB13" s="71">
        <f t="shared" ca="1" si="2"/>
        <v>0.5298678989859239</v>
      </c>
      <c r="AC13" s="71">
        <f t="shared" ca="1" si="3"/>
        <v>0.61700289815519638</v>
      </c>
    </row>
    <row r="14" spans="1:29" x14ac:dyDescent="0.15">
      <c r="A14">
        <v>13</v>
      </c>
      <c r="B14">
        <f>'装备全级属性-大R'!Z16</f>
        <v>64.933469926154402</v>
      </c>
      <c r="C14">
        <f>'马仔-大R'!AF16</f>
        <v>310.97146002135827</v>
      </c>
      <c r="D14">
        <f>主角设定!G20</f>
        <v>438.0376</v>
      </c>
      <c r="E14">
        <f ca="1">龙魂等级属性!Q14</f>
        <v>0</v>
      </c>
      <c r="F14">
        <f>'命格属性-超R'!AJ15</f>
        <v>0</v>
      </c>
      <c r="G14" s="72">
        <f ca="1">'装备全级属性-大R'!AA16+'马仔-大R'!AG16+主角设定!D20+龙魂等级属性!AB14+'命格属性-超R'!AK15</f>
        <v>5692.44049961989</v>
      </c>
      <c r="H14" s="72">
        <f ca="1">'装备全级属性-大R'!AB16+'马仔-大R'!AH16+主角设定!E20+龙魂等级属性!AC14+'命格属性-超R'!AL15</f>
        <v>404.61565173048132</v>
      </c>
      <c r="I14" s="72">
        <f ca="1">'装备全级属性-大R'!AC16+'马仔-大R'!AI16+主角设定!F20+龙魂等级属性!AD14+'命格属性-超R'!AM15</f>
        <v>177.37925823223571</v>
      </c>
      <c r="J14" s="72">
        <f ca="1">'装备全级属性-大R'!AD16+'马仔-大R'!AJ16+主角设定!G20+龙魂等级属性!F14+'命格属性-超R'!AN15</f>
        <v>438.0376</v>
      </c>
      <c r="K14" s="72">
        <f ca="1">'装备全级属性-大R'!AE16+'马仔-大R'!AK16+主角设定!H20+龙魂等级属性!G14+'命格属性-超R'!AO15</f>
        <v>0</v>
      </c>
      <c r="L14" s="72">
        <f ca="1">'装备全级属性-大R'!AF16+'马仔-大R'!AL16+主角设定!I20+龙魂等级属性!H14+'命格属性-超R'!AP15</f>
        <v>12.5</v>
      </c>
      <c r="M14" s="72">
        <f ca="1">'装备全级属性-大R'!AG16+'马仔-大R'!AM16+主角设定!J20+龙魂等级属性!I14+'命格属性-超R'!AQ15</f>
        <v>0</v>
      </c>
      <c r="N14" s="72">
        <f ca="1">'装备全级属性-大R'!AH16+'马仔-大R'!AN16+主角设定!K20+龙魂等级属性!J14+'命格属性-超R'!AR15</f>
        <v>11.111111111111112</v>
      </c>
      <c r="O14" s="72">
        <f>'装备全级属性-大R'!AI16+'马仔-大R'!AO16+主角设定!L20+龙魂等级属性!K14+'命格属性-超R'!AS15</f>
        <v>0</v>
      </c>
      <c r="P14" s="72">
        <f>'装备全级属性-大R'!AJ16+'马仔-大R'!AP16+主角设定!M20+龙魂等级属性!L14+'命格属性-超R'!AT15</f>
        <v>0</v>
      </c>
      <c r="Q14" s="72">
        <f>'装备全级属性-大R'!AK16+'马仔-大R'!AQ16+主角设定!N20+龙魂等级属性!M14+'命格属性-超R'!AU15</f>
        <v>0</v>
      </c>
      <c r="R14" s="72">
        <f>'装备全级属性-大R'!AL16+'马仔-大R'!AR16+主角设定!O20+龙魂等级属性!N14+'命格属性-超R'!AV15</f>
        <v>0</v>
      </c>
      <c r="S14" s="72">
        <f>'装备全级属性-大R'!AM16+'马仔-大R'!AS16+主角设定!P20+龙魂等级属性!O14+'命格属性-超R'!AW15</f>
        <v>0</v>
      </c>
      <c r="T14" s="85">
        <f t="shared" ca="1" si="0"/>
        <v>813.94252994751264</v>
      </c>
      <c r="U14" s="85"/>
      <c r="V14" s="67">
        <f>[7]副本难度推算!M16</f>
        <v>2591.0795735978022</v>
      </c>
      <c r="W14" s="67">
        <f>[7]副本难度推算!N16</f>
        <v>164.94524077961023</v>
      </c>
      <c r="X14" s="67">
        <f>[7]副本难度推算!O16</f>
        <v>106.26114782608698</v>
      </c>
      <c r="Y14" s="70">
        <f t="shared" ca="1" si="1"/>
        <v>813.94252994751264</v>
      </c>
      <c r="Z14" s="70">
        <f>[7]副本难度推算!R16</f>
        <v>0</v>
      </c>
      <c r="AA14">
        <f ca="1">'主角分析-非R'!V14</f>
        <v>702.94193796701632</v>
      </c>
      <c r="AB14" s="71">
        <f t="shared" ca="1" si="2"/>
        <v>0.53816772546367253</v>
      </c>
      <c r="AC14" s="71">
        <f t="shared" ca="1" si="3"/>
        <v>0.62314904879178479</v>
      </c>
    </row>
    <row r="15" spans="1:29" x14ac:dyDescent="0.15">
      <c r="A15">
        <v>14</v>
      </c>
      <c r="B15">
        <f>'装备全级属性-大R'!Z17</f>
        <v>64.933469926154402</v>
      </c>
      <c r="C15">
        <f>'马仔-大R'!AF17</f>
        <v>317.35483759776298</v>
      </c>
      <c r="D15">
        <f>主角设定!G21</f>
        <v>459.84640000000013</v>
      </c>
      <c r="E15">
        <f ca="1">龙魂等级属性!Q15</f>
        <v>0</v>
      </c>
      <c r="F15">
        <f>'命格属性-超R'!AJ16</f>
        <v>0</v>
      </c>
      <c r="G15" s="72">
        <f ca="1">'装备全级属性-大R'!AA17+'马仔-大R'!AG17+主角设定!D21+龙魂等级属性!AB15+'命格属性-超R'!AK16</f>
        <v>5904.2800638041044</v>
      </c>
      <c r="H15" s="72">
        <f ca="1">'装备全级属性-大R'!AB17+'马仔-大R'!AH17+主角设定!E21+龙魂等级属性!AC15+'命格属性-超R'!AL16</f>
        <v>418.29152424385035</v>
      </c>
      <c r="I15" s="72">
        <f ca="1">'装备全级属性-大R'!AC17+'马仔-大R'!AI17+主角设定!F21+龙魂等级属性!AD15+'命格属性-超R'!AM16</f>
        <v>183.42198072790296</v>
      </c>
      <c r="J15" s="72">
        <f ca="1">'装备全级属性-大R'!AD17+'马仔-大R'!AJ17+主角设定!G21+龙魂等级属性!F15+'命格属性-超R'!AN16</f>
        <v>459.84640000000013</v>
      </c>
      <c r="K15" s="72">
        <f ca="1">'装备全级属性-大R'!AE17+'马仔-大R'!AK17+主角设定!H21+龙魂等级属性!G15+'命格属性-超R'!AO16</f>
        <v>0</v>
      </c>
      <c r="L15" s="72">
        <f ca="1">'装备全级属性-大R'!AF17+'马仔-大R'!AL17+主角设定!I21+龙魂等级属性!H15+'命格属性-超R'!AP16</f>
        <v>12.5</v>
      </c>
      <c r="M15" s="72">
        <f ca="1">'装备全级属性-大R'!AG17+'马仔-大R'!AM17+主角设定!J21+龙魂等级属性!I15+'命格属性-超R'!AQ16</f>
        <v>0</v>
      </c>
      <c r="N15" s="72">
        <f ca="1">'装备全级属性-大R'!AH17+'马仔-大R'!AN17+主角设定!K21+龙魂等级属性!J15+'命格属性-超R'!AR16</f>
        <v>11.111111111111112</v>
      </c>
      <c r="O15" s="72">
        <f>'装备全级属性-大R'!AI17+'马仔-大R'!AO17+主角设定!L21+龙魂等级属性!K15+'命格属性-超R'!AS16</f>
        <v>0</v>
      </c>
      <c r="P15" s="72">
        <f>'装备全级属性-大R'!AJ17+'马仔-大R'!AP17+主角设定!M21+龙魂等级属性!L15+'命格属性-超R'!AT16</f>
        <v>0</v>
      </c>
      <c r="Q15" s="72">
        <f>'装备全级属性-大R'!AK17+'马仔-大R'!AQ17+主角设定!N21+龙魂等级属性!M15+'命格属性-超R'!AU16</f>
        <v>0</v>
      </c>
      <c r="R15" s="72">
        <f>'装备全级属性-大R'!AL17+'马仔-大R'!AR17+主角设定!O21+龙魂等级属性!N15+'命格属性-超R'!AV16</f>
        <v>0</v>
      </c>
      <c r="S15" s="72">
        <f>'装备全级属性-大R'!AM17+'马仔-大R'!AS17+主角设定!P21+龙魂等级属性!O15+'命格属性-超R'!AW16</f>
        <v>0</v>
      </c>
      <c r="T15" s="85">
        <f t="shared" ca="1" si="0"/>
        <v>842.13470752391754</v>
      </c>
      <c r="U15" s="85"/>
      <c r="V15" s="67">
        <f>[7]副本难度推算!M17</f>
        <v>3094.6851411110956</v>
      </c>
      <c r="W15" s="67">
        <f>[7]副本难度推算!N17</f>
        <v>194.14923017895876</v>
      </c>
      <c r="X15" s="67">
        <f>[7]副本难度推算!O17</f>
        <v>123.07679999999999</v>
      </c>
      <c r="Y15" s="70">
        <f t="shared" ca="1" si="1"/>
        <v>842.13470752391754</v>
      </c>
      <c r="Z15" s="70">
        <f>[7]副本难度推算!R17</f>
        <v>0</v>
      </c>
      <c r="AA15">
        <f ca="1">'主角分析-非R'!V15</f>
        <v>737.45504469116122</v>
      </c>
      <c r="AB15" s="71">
        <f t="shared" ca="1" si="2"/>
        <v>0.54604850731311294</v>
      </c>
      <c r="AC15" s="71">
        <f t="shared" ca="1" si="3"/>
        <v>0.62355855222684009</v>
      </c>
    </row>
    <row r="16" spans="1:29" x14ac:dyDescent="0.15">
      <c r="A16">
        <v>15</v>
      </c>
      <c r="B16">
        <f>'装备全级属性-大R'!Z18</f>
        <v>190.31591980307843</v>
      </c>
      <c r="C16">
        <f>'马仔-大R'!AF18</f>
        <v>323.73821517416781</v>
      </c>
      <c r="D16">
        <f>主角设定!G22</f>
        <v>481.9</v>
      </c>
      <c r="E16">
        <f ca="1">龙魂等级属性!Q16</f>
        <v>0</v>
      </c>
      <c r="F16">
        <f>'命格属性-超R'!AJ17</f>
        <v>0</v>
      </c>
      <c r="G16" s="72">
        <f ca="1">'装备全级属性-大R'!AA18+'马仔-大R'!AG18+主角设定!D22+龙魂等级属性!AB16+'命格属性-超R'!AK17</f>
        <v>7156.9977638896908</v>
      </c>
      <c r="H16" s="72">
        <f ca="1">'装备全级属性-大R'!AB18+'马仔-大R'!AH18+主角设定!E22+龙魂等级属性!AC16+'命格属性-超R'!AL17</f>
        <v>487.15382807272732</v>
      </c>
      <c r="I16" s="72">
        <f ca="1">'装备全级属性-大R'!AC18+'马仔-大R'!AI18+主角设定!F22+龙魂等级属性!AD16+'命格属性-超R'!AM17</f>
        <v>209.74706301559794</v>
      </c>
      <c r="J16" s="72">
        <f ca="1">'装备全级属性-大R'!AD18+'马仔-大R'!AJ18+主角设定!G22+龙魂等级属性!F16+'命格属性-超R'!AN17</f>
        <v>481.9</v>
      </c>
      <c r="K16" s="72">
        <f ca="1">'装备全级属性-大R'!AE18+'马仔-大R'!AK18+主角设定!H22+龙魂等级属性!G16+'命格属性-超R'!AO17</f>
        <v>0</v>
      </c>
      <c r="L16" s="72">
        <f ca="1">'装备全级属性-大R'!AF18+'马仔-大R'!AL18+主角设定!I22+龙魂等级属性!H16+'命格属性-超R'!AP17</f>
        <v>37.333333333333336</v>
      </c>
      <c r="M16" s="72">
        <f ca="1">'装备全级属性-大R'!AG18+'马仔-大R'!AM18+主角设定!J22+龙魂等级属性!I16+'命格属性-超R'!AQ17</f>
        <v>0</v>
      </c>
      <c r="N16" s="72">
        <f ca="1">'装备全级属性-大R'!AH18+'马仔-大R'!AN18+主角设定!K22+龙魂等级属性!J16+'命格属性-超R'!AR17</f>
        <v>33.629629629629633</v>
      </c>
      <c r="O16" s="72">
        <f>'装备全级属性-大R'!AI18+'马仔-大R'!AO18+主角设定!L22+龙魂等级属性!K16+'命格属性-超R'!AS17</f>
        <v>0</v>
      </c>
      <c r="P16" s="72">
        <f>'装备全级属性-大R'!AJ18+'马仔-大R'!AP18+主角设定!M22+龙魂等级属性!L16+'命格属性-超R'!AT17</f>
        <v>0</v>
      </c>
      <c r="Q16" s="72">
        <f>'装备全级属性-大R'!AK18+'马仔-大R'!AQ18+主角设定!N22+龙魂等级属性!M16+'命格属性-超R'!AU17</f>
        <v>0</v>
      </c>
      <c r="R16" s="72">
        <f>'装备全级属性-大R'!AL18+'马仔-大R'!AR18+主角设定!O22+龙魂等级属性!N16+'命格属性-超R'!AV17</f>
        <v>0</v>
      </c>
      <c r="S16" s="72">
        <f>'装备全级属性-大R'!AM18+'马仔-大R'!AS18+主角设定!P22+龙魂等级属性!O16+'命格属性-超R'!AW17</f>
        <v>0</v>
      </c>
      <c r="T16" s="85">
        <f t="shared" ca="1" si="0"/>
        <v>995.95413497724621</v>
      </c>
      <c r="U16" s="85"/>
      <c r="V16" s="67">
        <f>[7]副本难度推算!M18</f>
        <v>3648.6259147468172</v>
      </c>
      <c r="W16" s="67">
        <f>[7]副本难度推算!N18</f>
        <v>225.91763535219297</v>
      </c>
      <c r="X16" s="67">
        <f>[7]副本难度推算!O18</f>
        <v>140.93467826086962</v>
      </c>
      <c r="Y16" s="70">
        <f t="shared" ca="1" si="1"/>
        <v>995.95413497724621</v>
      </c>
      <c r="Z16" s="70">
        <f>[7]副本难度推算!R18</f>
        <v>0</v>
      </c>
      <c r="AA16">
        <f ca="1">'主角分析-非R'!V16</f>
        <v>852.45690115112041</v>
      </c>
      <c r="AB16" s="71">
        <f t="shared" ca="1" si="2"/>
        <v>0.48385762263139714</v>
      </c>
      <c r="AC16" s="71">
        <f t="shared" ca="1" si="3"/>
        <v>0.56530717195117242</v>
      </c>
    </row>
    <row r="17" spans="1:29" x14ac:dyDescent="0.15">
      <c r="A17">
        <v>16</v>
      </c>
      <c r="B17">
        <f>'装备全级属性-大R'!Z19</f>
        <v>266.50705659167204</v>
      </c>
      <c r="C17">
        <f>'马仔-大R'!AF19</f>
        <v>620.08856339189197</v>
      </c>
      <c r="D17">
        <f>主角设定!G23</f>
        <v>504.19840000000005</v>
      </c>
      <c r="E17">
        <f ca="1">龙魂等级属性!Q17</f>
        <v>0</v>
      </c>
      <c r="F17">
        <f>'命格属性-超R'!AJ18</f>
        <v>0</v>
      </c>
      <c r="G17" s="72">
        <f ca="1">'装备全级属性-大R'!AA19+'马仔-大R'!AG19+主角设定!D23+龙魂等级属性!AB17+'命格属性-超R'!AK18</f>
        <v>9692.7395077744077</v>
      </c>
      <c r="H17" s="72">
        <f ca="1">'装备全级属性-大R'!AB19+'马仔-大R'!AH19+主角设定!E23+龙魂等级属性!AC17+'命格属性-超R'!AL18</f>
        <v>717.81459555935839</v>
      </c>
      <c r="I17" s="72">
        <f ca="1">'装备全级属性-大R'!AC19+'马仔-大R'!AI19+主角设定!F23+龙魂等级属性!AD17+'命格属性-超R'!AM18</f>
        <v>267.05651077989603</v>
      </c>
      <c r="J17" s="72">
        <f ca="1">'装备全级属性-大R'!AD19+'马仔-大R'!AJ19+主角设定!G23+龙魂等级属性!F17+'命格属性-超R'!AN18</f>
        <v>504.19840000000005</v>
      </c>
      <c r="K17" s="72">
        <f ca="1">'装备全级属性-大R'!AE19+'马仔-大R'!AK19+主角设定!H23+龙魂等级属性!G17+'命格属性-超R'!AO18</f>
        <v>0</v>
      </c>
      <c r="L17" s="72">
        <f ca="1">'装备全级属性-大R'!AF19+'马仔-大R'!AL19+主角设定!I23+龙魂等级属性!H17+'命格属性-超R'!AP18</f>
        <v>52.444444444444443</v>
      </c>
      <c r="M17" s="72">
        <f ca="1">'装备全级属性-大R'!AG19+'马仔-大R'!AM19+主角设定!J23+龙魂等级属性!I17+'命格属性-超R'!AQ18</f>
        <v>0</v>
      </c>
      <c r="N17" s="72">
        <f ca="1">'装备全级属性-大R'!AH19+'马仔-大R'!AN19+主角设定!K23+龙魂等级属性!J17+'命格属性-超R'!AR18</f>
        <v>48.740740740740748</v>
      </c>
      <c r="O17" s="72">
        <f>'装备全级属性-大R'!AI19+'马仔-大R'!AO19+主角设定!L23+龙魂等级属性!K17+'命格属性-超R'!AS18</f>
        <v>0</v>
      </c>
      <c r="P17" s="72">
        <f>'装备全级属性-大R'!AJ19+'马仔-大R'!AP19+主角设定!M23+龙魂等级属性!L17+'命格属性-超R'!AT18</f>
        <v>0</v>
      </c>
      <c r="Q17" s="72">
        <f>'装备全级属性-大R'!AK19+'马仔-大R'!AQ19+主角设定!N23+龙魂等级属性!M17+'命格属性-超R'!AU18</f>
        <v>0</v>
      </c>
      <c r="R17" s="72">
        <f>'装备全级属性-大R'!AL19+'马仔-大R'!AR19+主角设定!O23+龙魂等级属性!N17+'命格属性-超R'!AV18</f>
        <v>0</v>
      </c>
      <c r="S17" s="72">
        <f>'装备全级属性-大R'!AM19+'马仔-大R'!AS19+主角设定!P23+龙魂等级属性!O17+'命格属性-超R'!AW18</f>
        <v>0</v>
      </c>
      <c r="T17" s="85">
        <f t="shared" ca="1" si="0"/>
        <v>1390.7940199835641</v>
      </c>
      <c r="U17" s="85"/>
      <c r="V17" s="67">
        <f>[7]副本难度推算!M19</f>
        <v>4254.6896346215126</v>
      </c>
      <c r="W17" s="67">
        <f>[7]副本难度推算!N19</f>
        <v>260.34901531892024</v>
      </c>
      <c r="X17" s="67">
        <f>[7]副本难度推算!O19</f>
        <v>159.83478260869569</v>
      </c>
      <c r="Y17" s="70">
        <f t="shared" ca="1" si="1"/>
        <v>1390.7940199835641</v>
      </c>
      <c r="Z17" s="70">
        <f>[7]副本难度推算!R19</f>
        <v>0</v>
      </c>
      <c r="AA17">
        <f ca="1">'主角分析-非R'!V17</f>
        <v>912.88234116285435</v>
      </c>
      <c r="AB17" s="71">
        <f t="shared" ca="1" si="2"/>
        <v>0.36252557370498217</v>
      </c>
      <c r="AC17" s="71">
        <f t="shared" ca="1" si="3"/>
        <v>0.55231476967528847</v>
      </c>
    </row>
    <row r="18" spans="1:29" x14ac:dyDescent="0.15">
      <c r="A18">
        <v>17</v>
      </c>
      <c r="B18">
        <f>'装备全级属性-大R'!Z20</f>
        <v>283.66705659167212</v>
      </c>
      <c r="C18">
        <f>'马仔-大R'!AF20</f>
        <v>628.92708618999086</v>
      </c>
      <c r="D18">
        <f>主角设定!G24</f>
        <v>526.74160000000006</v>
      </c>
      <c r="E18">
        <f ca="1">龙魂等级属性!Q18</f>
        <v>0</v>
      </c>
      <c r="F18">
        <f>'命格属性-超R'!AJ19</f>
        <v>0</v>
      </c>
      <c r="G18" s="72">
        <f ca="1">'装备全级属性-大R'!AA20+'马仔-大R'!AG20+主角设定!D24+龙魂等级属性!AB18+'命格属性-超R'!AK19</f>
        <v>10087.715827414089</v>
      </c>
      <c r="H18" s="72">
        <f ca="1">'装备全级属性-大R'!AB20+'马仔-大R'!AH20+主角设定!E24+龙魂等级属性!AC18+'命格属性-超R'!AL19</f>
        <v>740.5965728855615</v>
      </c>
      <c r="I18" s="72">
        <f ca="1">'装备全级属性-大R'!AC20+'马仔-大R'!AI20+主角设定!F24+龙魂等级属性!AD18+'命格属性-超R'!AM19</f>
        <v>275.57720346620454</v>
      </c>
      <c r="J18" s="72">
        <f ca="1">'装备全级属性-大R'!AD20+'马仔-大R'!AJ20+主角设定!G24+龙魂等级属性!F18+'命格属性-超R'!AN19</f>
        <v>526.74160000000006</v>
      </c>
      <c r="K18" s="72">
        <f ca="1">'装备全级属性-大R'!AE20+'马仔-大R'!AK20+主角设定!H24+龙魂等级属性!G18+'命格属性-超R'!AO19</f>
        <v>0</v>
      </c>
      <c r="L18" s="72">
        <f ca="1">'装备全级属性-大R'!AF20+'马仔-大R'!AL20+主角设定!I24+龙魂等级属性!H18+'命格属性-超R'!AP19</f>
        <v>56.444444444444443</v>
      </c>
      <c r="M18" s="72">
        <f ca="1">'装备全级属性-大R'!AG20+'马仔-大R'!AM20+主角设定!J24+龙魂等级属性!I18+'命格属性-超R'!AQ19</f>
        <v>0</v>
      </c>
      <c r="N18" s="72">
        <f ca="1">'装备全级属性-大R'!AH20+'马仔-大R'!AN20+主角设定!K24+龙魂等级属性!J18+'命格属性-超R'!AR19</f>
        <v>52.740740740740748</v>
      </c>
      <c r="O18" s="72">
        <f>'装备全级属性-大R'!AI20+'马仔-大R'!AO20+主角设定!L24+龙魂等级属性!K18+'命格属性-超R'!AS19</f>
        <v>0</v>
      </c>
      <c r="P18" s="72">
        <f>'装备全级属性-大R'!AJ20+'马仔-大R'!AP20+主角设定!M24+龙魂等级属性!L18+'命格属性-超R'!AT19</f>
        <v>0</v>
      </c>
      <c r="Q18" s="72">
        <f>'装备全级属性-大R'!AK20+'马仔-大R'!AQ20+主角设定!N24+龙魂等级属性!M18+'命格属性-超R'!AU19</f>
        <v>0</v>
      </c>
      <c r="R18" s="72">
        <f>'装备全级属性-大R'!AL20+'马仔-大R'!AR20+主角设定!O24+龙魂等级属性!N18+'命格属性-超R'!AV19</f>
        <v>0</v>
      </c>
      <c r="S18" s="72">
        <f>'装备全级属性-大R'!AM20+'马仔-大R'!AS20+主角设定!P24+龙魂等级属性!O18+'命格属性-超R'!AW19</f>
        <v>0</v>
      </c>
      <c r="T18" s="85">
        <f t="shared" ca="1" si="0"/>
        <v>1439.3357427816632</v>
      </c>
      <c r="U18" s="85"/>
      <c r="V18" s="67">
        <f>[7]副本难度推算!M20</f>
        <v>4914.6568278260884</v>
      </c>
      <c r="W18" s="67">
        <f>[7]副本难度推算!N20</f>
        <v>297.54454570988844</v>
      </c>
      <c r="X18" s="67">
        <f>[7]副本难度推算!O20</f>
        <v>179.77711304347829</v>
      </c>
      <c r="Y18" s="70">
        <f t="shared" ca="1" si="1"/>
        <v>1439.3357427816632</v>
      </c>
      <c r="Z18" s="70">
        <f>[7]副本难度推算!R20</f>
        <v>0</v>
      </c>
      <c r="AA18">
        <f ca="1">'主角分析-非R'!V18</f>
        <v>953.56891873925906</v>
      </c>
      <c r="AB18" s="71">
        <f t="shared" ca="1" si="2"/>
        <v>0.36596159210360341</v>
      </c>
      <c r="AC18" s="71">
        <f t="shared" ca="1" si="3"/>
        <v>0.55238964866474494</v>
      </c>
    </row>
    <row r="19" spans="1:29" x14ac:dyDescent="0.15">
      <c r="A19">
        <v>18</v>
      </c>
      <c r="B19">
        <f>'装备全级属性-大R'!Z21</f>
        <v>302.82705659167209</v>
      </c>
      <c r="C19">
        <f>'马仔-大R'!AF21</f>
        <v>1556.9333416436098</v>
      </c>
      <c r="D19">
        <f>主角设定!G25</f>
        <v>549.52960000000019</v>
      </c>
      <c r="E19">
        <f ca="1">龙魂等级属性!Q19</f>
        <v>0</v>
      </c>
      <c r="F19">
        <f>'命格属性-超R'!AJ20</f>
        <v>0</v>
      </c>
      <c r="G19" s="72">
        <f ca="1">'装备全级属性-大R'!AA21+'马仔-大R'!AG21+主角设定!D25+龙魂等级属性!AB19+'命格属性-超R'!AK20</f>
        <v>18407.932439669534</v>
      </c>
      <c r="H19" s="72">
        <f ca="1">'装备全级属性-大R'!AB21+'马仔-大R'!AH21+主角设定!E25+龙魂等级属性!AC19+'命格属性-超R'!AL20</f>
        <v>1187.0088270032088</v>
      </c>
      <c r="I19" s="72">
        <f ca="1">'装备全级属性-大R'!AC21+'马仔-大R'!AI21+主角设定!F25+龙魂等级属性!AD19+'命格属性-超R'!AM20</f>
        <v>464.87054031195851</v>
      </c>
      <c r="J19" s="72">
        <f ca="1">'装备全级属性-大R'!AD21+'马仔-大R'!AJ21+主角设定!G25+龙魂等级属性!F19+'命格属性-超R'!AN20</f>
        <v>549.52960000000019</v>
      </c>
      <c r="K19" s="72">
        <f ca="1">'装备全级属性-大R'!AE21+'马仔-大R'!AK21+主角设定!H25+龙魂等级属性!G19+'命格属性-超R'!AO20</f>
        <v>0</v>
      </c>
      <c r="L19" s="72">
        <f ca="1">'装备全级属性-大R'!AF21+'马仔-大R'!AL21+主角设定!I25+龙魂等级属性!H19+'命格属性-超R'!AP20</f>
        <v>60.444444444444443</v>
      </c>
      <c r="M19" s="72">
        <f ca="1">'装备全级属性-大R'!AG21+'马仔-大R'!AM21+主角设定!J25+龙魂等级属性!I19+'命格属性-超R'!AQ20</f>
        <v>0</v>
      </c>
      <c r="N19" s="72">
        <f ca="1">'装备全级属性-大R'!AH21+'马仔-大R'!AN21+主角设定!K25+龙魂等级属性!J19+'命格属性-超R'!AR20</f>
        <v>56.740740740740748</v>
      </c>
      <c r="O19" s="72">
        <f>'装备全级属性-大R'!AI21+'马仔-大R'!AO21+主角设定!L25+龙魂等级属性!K19+'命格属性-超R'!AS20</f>
        <v>0</v>
      </c>
      <c r="P19" s="72">
        <f>'装备全级属性-大R'!AJ21+'马仔-大R'!AP21+主角设定!M25+龙魂等级属性!L19+'命格属性-超R'!AT20</f>
        <v>0</v>
      </c>
      <c r="Q19" s="72">
        <f>'装备全级属性-大R'!AK21+'马仔-大R'!AQ21+主角设定!N25+龙魂等级属性!M19+'命格属性-超R'!AU20</f>
        <v>0</v>
      </c>
      <c r="R19" s="72">
        <f>'装备全级属性-大R'!AL21+'马仔-大R'!AR21+主角设定!O25+龙魂等级属性!N19+'命格属性-超R'!AV20</f>
        <v>0</v>
      </c>
      <c r="S19" s="72">
        <f>'装备全级属性-大R'!AM21+'马仔-大R'!AS21+主角设定!P25+龙魂等级属性!O19+'命格属性-超R'!AW20</f>
        <v>0</v>
      </c>
      <c r="T19" s="85">
        <f t="shared" ca="1" si="0"/>
        <v>2409.2899982352819</v>
      </c>
      <c r="U19" s="85"/>
      <c r="V19" s="67">
        <f>[7]副本难度推算!M21</f>
        <v>5630.3005709109411</v>
      </c>
      <c r="W19" s="67">
        <f>[7]副本难度推算!N21</f>
        <v>337.60810618161133</v>
      </c>
      <c r="X19" s="67">
        <f>[7]副本难度推算!O21</f>
        <v>200.76166956521743</v>
      </c>
      <c r="Y19" s="70">
        <f t="shared" ca="1" si="1"/>
        <v>2409.2899982352819</v>
      </c>
      <c r="Z19" s="70">
        <f>[7]副本难度推算!R21</f>
        <v>0</v>
      </c>
      <c r="AA19">
        <f ca="1">'主角分析-非R'!V19</f>
        <v>996.86029631566407</v>
      </c>
      <c r="AB19" s="71">
        <f t="shared" ca="1" si="2"/>
        <v>0.2280877770639943</v>
      </c>
      <c r="AC19" s="71">
        <f t="shared" ca="1" si="3"/>
        <v>0.55126039429098406</v>
      </c>
    </row>
    <row r="20" spans="1:29" x14ac:dyDescent="0.15">
      <c r="A20">
        <v>19</v>
      </c>
      <c r="B20">
        <f>'装备全级属性-大R'!Z22</f>
        <v>209.97061485969678</v>
      </c>
      <c r="C20">
        <f>'马仔-大R'!AF22</f>
        <v>1583.4489100379067</v>
      </c>
      <c r="D20">
        <f>主角设定!G26</f>
        <v>572.56240000000014</v>
      </c>
      <c r="E20">
        <f ca="1">龙魂等级属性!Q20</f>
        <v>0</v>
      </c>
      <c r="F20">
        <f>'命格属性-超R'!AJ21</f>
        <v>0</v>
      </c>
      <c r="G20" s="72">
        <f ca="1">'装备全级属性-大R'!AA22+'马仔-大R'!AG22+主角设定!D26+龙魂等级属性!AB20+'命格属性-超R'!AK21</f>
        <v>18971.941398588577</v>
      </c>
      <c r="H20" s="72">
        <f ca="1">'装备全级属性-大R'!AB22+'马仔-大R'!AH22+主角设定!E26+龙魂等级属性!AC20+'命格属性-超R'!AL21</f>
        <v>1120.3797026224602</v>
      </c>
      <c r="I20" s="72">
        <f ca="1">'装备全级属性-大R'!AC22+'马仔-大R'!AI22+主角设定!F26+龙魂等级属性!AD20+'命格属性-超R'!AM21</f>
        <v>473.39123299826701</v>
      </c>
      <c r="J20" s="72">
        <f ca="1">'装备全级属性-大R'!AD22+'马仔-大R'!AJ22+主角设定!G26+龙魂等级属性!F20+'命格属性-超R'!AN21</f>
        <v>572.56240000000014</v>
      </c>
      <c r="K20" s="72">
        <f ca="1">'装备全级属性-大R'!AE22+'马仔-大R'!AK22+主角设定!H26+龙魂等级属性!G20+'命格属性-超R'!AO21</f>
        <v>0</v>
      </c>
      <c r="L20" s="72">
        <f ca="1">'装备全级属性-大R'!AF22+'马仔-大R'!AL22+主角设定!I26+龙魂等级属性!H20+'命格属性-超R'!AP21</f>
        <v>13.333333333333334</v>
      </c>
      <c r="M20" s="72">
        <f ca="1">'装备全级属性-大R'!AG22+'马仔-大R'!AM22+主角设定!J26+龙魂等级属性!I20+'命格属性-超R'!AQ21</f>
        <v>0</v>
      </c>
      <c r="N20" s="72">
        <f ca="1">'装备全级属性-大R'!AH22+'马仔-大R'!AN22+主角设定!K26+龙魂等级属性!J20+'命格属性-超R'!AR21</f>
        <v>60.740740740740748</v>
      </c>
      <c r="O20" s="72">
        <f>'装备全级属性-大R'!AI22+'马仔-大R'!AO22+主角设定!L26+龙魂等级属性!K20+'命格属性-超R'!AS21</f>
        <v>0</v>
      </c>
      <c r="P20" s="72">
        <f>'装备全级属性-大R'!AJ22+'马仔-大R'!AP22+主角设定!M26+龙魂等级属性!L20+'命格属性-超R'!AT21</f>
        <v>0</v>
      </c>
      <c r="Q20" s="72">
        <f>'装备全级属性-大R'!AK22+'马仔-大R'!AQ22+主角设定!N26+龙魂等级属性!M20+'命格属性-超R'!AU21</f>
        <v>0</v>
      </c>
      <c r="R20" s="72">
        <f>'装备全级属性-大R'!AL22+'马仔-大R'!AR22+主角设定!O26+龙魂等级属性!N20+'命格属性-超R'!AV21</f>
        <v>0</v>
      </c>
      <c r="S20" s="72">
        <f>'装备全级属性-大R'!AM22+'马仔-大R'!AS22+主角设定!P26+龙魂等级属性!O20+'命格属性-超R'!AW21</f>
        <v>0</v>
      </c>
      <c r="T20" s="85">
        <f t="shared" ca="1" si="0"/>
        <v>2365.9819248976037</v>
      </c>
      <c r="U20" s="85"/>
      <c r="V20" s="67">
        <f>[7]副本难度推算!M22</f>
        <v>6403.3864898100719</v>
      </c>
      <c r="W20" s="67">
        <f>[7]副本难度推算!N22</f>
        <v>380.64637135893952</v>
      </c>
      <c r="X20" s="67">
        <f>[7]副本难度推算!O22</f>
        <v>222.78845217391313</v>
      </c>
      <c r="Y20" s="70">
        <f t="shared" ca="1" si="1"/>
        <v>2365.9819248976037</v>
      </c>
      <c r="Z20" s="70">
        <f>[7]副本难度推算!R22</f>
        <v>0</v>
      </c>
      <c r="AA20">
        <f ca="1">'主角分析-非R'!V20</f>
        <v>1038.0364738920689</v>
      </c>
      <c r="AB20" s="71">
        <f t="shared" ca="1" si="2"/>
        <v>0.24199779126578908</v>
      </c>
      <c r="AC20" s="71">
        <f t="shared" ca="1" si="3"/>
        <v>0.55158215958751855</v>
      </c>
    </row>
    <row r="21" spans="1:29" x14ac:dyDescent="0.15">
      <c r="A21">
        <v>20</v>
      </c>
      <c r="B21">
        <f>'装备全级属性-大R'!Z23</f>
        <v>222.41061485969681</v>
      </c>
      <c r="C21">
        <f>'马仔-大R'!AF23</f>
        <v>1609.9644784322036</v>
      </c>
      <c r="D21">
        <f>主角设定!G27</f>
        <v>595.84000000000015</v>
      </c>
      <c r="E21">
        <f ca="1">龙魂等级属性!Q21</f>
        <v>0</v>
      </c>
      <c r="F21">
        <f>'命格属性-超R'!AJ22</f>
        <v>0</v>
      </c>
      <c r="G21" s="72">
        <f ca="1">'装备全级属性-大R'!AA23+'马仔-大R'!AG23+主角设定!D27+龙魂等级属性!AB21+'命格属性-超R'!AK22</f>
        <v>19542.070357507622</v>
      </c>
      <c r="H21" s="72">
        <f ca="1">'装备全级属性-大R'!AB23+'马仔-大R'!AH23+主角设定!E27+龙魂等级属性!AC21+'命格属性-超R'!AL22</f>
        <v>1145.1256346010698</v>
      </c>
      <c r="I21" s="72">
        <f ca="1">'装备全级属性-大R'!AC23+'马仔-大R'!AI23+主角设定!F27+龙魂等级属性!AD21+'命格属性-超R'!AM22</f>
        <v>487.3533110571924</v>
      </c>
      <c r="J21" s="72">
        <f ca="1">'装备全级属性-大R'!AD23+'马仔-大R'!AJ23+主角设定!G27+龙魂等级属性!F21+'命格属性-超R'!AN22</f>
        <v>595.84000000000015</v>
      </c>
      <c r="K21" s="72">
        <f ca="1">'装备全级属性-大R'!AE23+'马仔-大R'!AK23+主角设定!H27+龙魂等级属性!G21+'命格属性-超R'!AO22</f>
        <v>0</v>
      </c>
      <c r="L21" s="72">
        <f ca="1">'装备全级属性-大R'!AF23+'马仔-大R'!AL23+主角设定!I27+龙魂等级属性!H21+'命格属性-超R'!AP22</f>
        <v>13.333333333333334</v>
      </c>
      <c r="M21" s="72">
        <f ca="1">'装备全级属性-大R'!AG23+'马仔-大R'!AM23+主角设定!J27+龙魂等级属性!I21+'命格属性-超R'!AQ22</f>
        <v>0</v>
      </c>
      <c r="N21" s="72">
        <f ca="1">'装备全级属性-大R'!AH23+'马仔-大R'!AN23+主角设定!K27+龙魂等级属性!J21+'命格属性-超R'!AR22</f>
        <v>64.740740740740748</v>
      </c>
      <c r="O21" s="72">
        <f>'装备全级属性-大R'!AI23+'马仔-大R'!AO23+主角设定!L27+龙魂等级属性!K21+'命格属性-超R'!AS22</f>
        <v>0</v>
      </c>
      <c r="P21" s="72">
        <f>'装备全级属性-大R'!AJ23+'马仔-大R'!AP23+主角设定!M27+龙魂等级属性!L21+'命格属性-超R'!AT22</f>
        <v>0</v>
      </c>
      <c r="Q21" s="72">
        <f>'装备全级属性-大R'!AK23+'马仔-大R'!AQ23+主角设定!N27+龙魂等级属性!M21+'命格属性-超R'!AU22</f>
        <v>0</v>
      </c>
      <c r="R21" s="72">
        <f>'装备全级属性-大R'!AL23+'马仔-大R'!AR23+主角设定!O27+龙魂等级属性!N21+'命格属性-超R'!AV22</f>
        <v>0</v>
      </c>
      <c r="S21" s="72">
        <f>'装备全级属性-大R'!AM23+'马仔-大R'!AS23+主角设定!P27+龙魂等级属性!O21+'命格属性-超R'!AW22</f>
        <v>0</v>
      </c>
      <c r="T21" s="85">
        <f t="shared" ca="1" si="0"/>
        <v>2428.2150932919003</v>
      </c>
      <c r="U21" s="85"/>
      <c r="V21" s="67">
        <f>[7]副本难度推算!M23</f>
        <v>7235.6728996934007</v>
      </c>
      <c r="W21" s="67">
        <f>[7]副本难度推算!N23</f>
        <v>426.76890547281391</v>
      </c>
      <c r="X21" s="67">
        <f>[7]副本难度推算!O23</f>
        <v>245.85746086956533</v>
      </c>
      <c r="Y21" s="70">
        <f t="shared" ca="1" si="1"/>
        <v>2428.2150932919003</v>
      </c>
      <c r="Z21" s="70">
        <f>[7]副本难度推算!R23</f>
        <v>0</v>
      </c>
      <c r="AA21">
        <f ca="1">'主角分析-非R'!V21</f>
        <v>1574.6653840036697</v>
      </c>
      <c r="AB21" s="71">
        <f t="shared" ca="1" si="2"/>
        <v>0.24538188632714059</v>
      </c>
      <c r="AC21" s="71">
        <f t="shared" ca="1" si="3"/>
        <v>0.37839150212665851</v>
      </c>
    </row>
    <row r="22" spans="1:29" x14ac:dyDescent="0.15">
      <c r="A22">
        <v>21</v>
      </c>
      <c r="B22">
        <f>'装备全级属性-大R'!Z24</f>
        <v>232.85061485969678</v>
      </c>
      <c r="C22">
        <f>'马仔-大R'!AF24</f>
        <v>1636.4800468265003</v>
      </c>
      <c r="D22">
        <f>主角设定!G28</f>
        <v>619.36240000000021</v>
      </c>
      <c r="E22">
        <f ca="1">龙魂等级属性!Q22</f>
        <v>0</v>
      </c>
      <c r="F22">
        <f>'命格属性-超R'!AJ23</f>
        <v>0</v>
      </c>
      <c r="G22" s="72">
        <f ca="1">'装备全级属性-大R'!AA24+'马仔-大R'!AG24+主角设定!D28+龙魂等级属性!AB22+'命格属性-超R'!AK23</f>
        <v>20118.319316426667</v>
      </c>
      <c r="H22" s="72">
        <f ca="1">'装备全级属性-大R'!AB24+'马仔-大R'!AH24+主角设定!E28+龙魂等级属性!AC22+'命格属性-超R'!AL23</f>
        <v>1169.8715665796794</v>
      </c>
      <c r="I22" s="72">
        <f ca="1">'装备全级属性-大R'!AC24+'马仔-大R'!AI24+主角设定!F28+龙魂等级属性!AD22+'命格属性-超R'!AM23</f>
        <v>499.31538911611801</v>
      </c>
      <c r="J22" s="72">
        <f ca="1">'装备全级属性-大R'!AD24+'马仔-大R'!AJ24+主角设定!G28+龙魂等级属性!F22+'命格属性-超R'!AN23</f>
        <v>619.36240000000021</v>
      </c>
      <c r="K22" s="72">
        <f ca="1">'装备全级属性-大R'!AE24+'马仔-大R'!AK24+主角设定!H28+龙魂等级属性!G22+'命格属性-超R'!AO23</f>
        <v>0</v>
      </c>
      <c r="L22" s="72">
        <f ca="1">'装备全级属性-大R'!AF24+'马仔-大R'!AL24+主角设定!I28+龙魂等级属性!H22+'命格属性-超R'!AP23</f>
        <v>13.333333333333334</v>
      </c>
      <c r="M22" s="72">
        <f ca="1">'装备全级属性-大R'!AG24+'马仔-大R'!AM24+主角设定!J28+龙魂等级属性!I22+'命格属性-超R'!AQ23</f>
        <v>0</v>
      </c>
      <c r="N22" s="72">
        <f ca="1">'装备全级属性-大R'!AH24+'马仔-大R'!AN24+主角设定!K28+龙魂等级属性!J22+'命格属性-超R'!AR23</f>
        <v>68.740740740740748</v>
      </c>
      <c r="O22" s="72">
        <f>'装备全级属性-大R'!AI24+'马仔-大R'!AO24+主角设定!L28+龙魂等级属性!K22+'命格属性-超R'!AS23</f>
        <v>0</v>
      </c>
      <c r="P22" s="72">
        <f>'装备全级属性-大R'!AJ24+'马仔-大R'!AP24+主角设定!M28+龙魂等级属性!L22+'命格属性-超R'!AT23</f>
        <v>0</v>
      </c>
      <c r="Q22" s="72">
        <f>'装备全级属性-大R'!AK24+'马仔-大R'!AQ24+主角设定!N28+龙魂等级属性!M22+'命格属性-超R'!AU23</f>
        <v>0</v>
      </c>
      <c r="R22" s="72">
        <f>'装备全级属性-大R'!AL24+'马仔-大R'!AR24+主角设定!O28+龙魂等级属性!N22+'命格属性-超R'!AV23</f>
        <v>0</v>
      </c>
      <c r="S22" s="72">
        <f>'装备全级属性-大R'!AM24+'马仔-大R'!AS24+主角设定!P28+龙魂等级属性!O22+'命格属性-超R'!AW23</f>
        <v>0</v>
      </c>
      <c r="T22" s="85">
        <f t="shared" ca="1" si="0"/>
        <v>2488.6930616861973</v>
      </c>
      <c r="U22" s="85"/>
      <c r="V22" s="67">
        <f>[7]副本难度推算!M24</f>
        <v>8128.911025210582</v>
      </c>
      <c r="W22" s="67">
        <f>[7]副本难度推算!N24</f>
        <v>476.08826086956532</v>
      </c>
      <c r="X22" s="67">
        <f>[7]副本难度推算!O24</f>
        <v>269.96869565217401</v>
      </c>
      <c r="Y22" s="70">
        <f t="shared" ca="1" si="1"/>
        <v>2488.6930616861973</v>
      </c>
      <c r="Z22" s="70">
        <f>[7]副本难度推算!R24</f>
        <v>0</v>
      </c>
      <c r="AA22">
        <f ca="1">'主角分析-非R'!V22</f>
        <v>1611.2911615800747</v>
      </c>
      <c r="AB22" s="71">
        <f t="shared" ca="1" si="2"/>
        <v>0.24887054556272012</v>
      </c>
      <c r="AC22" s="71">
        <f t="shared" ca="1" si="3"/>
        <v>0.38438887692565576</v>
      </c>
    </row>
    <row r="23" spans="1:29" x14ac:dyDescent="0.15">
      <c r="A23">
        <v>22</v>
      </c>
      <c r="B23">
        <f>'装备全级属性-大R'!Z25</f>
        <v>245.2906148596968</v>
      </c>
      <c r="C23">
        <f>'马仔-大R'!AF25</f>
        <v>1662.9956152207972</v>
      </c>
      <c r="D23">
        <f>主角设定!G29</f>
        <v>643.1296000000001</v>
      </c>
      <c r="E23">
        <f ca="1">龙魂等级属性!Q23</f>
        <v>0</v>
      </c>
      <c r="F23">
        <f>'命格属性-超R'!AJ24</f>
        <v>0</v>
      </c>
      <c r="G23" s="72">
        <f ca="1">'装备全级属性-大R'!AA25+'马仔-大R'!AG25+主角设定!D29+龙魂等级属性!AB23+'命格属性-超R'!AK24</f>
        <v>20700.688275345707</v>
      </c>
      <c r="H23" s="72">
        <f ca="1">'装备全级属性-大R'!AB25+'马仔-大R'!AH25+主角设定!E29+龙魂等级属性!AC23+'命格属性-超R'!AL24</f>
        <v>1194.6174985582891</v>
      </c>
      <c r="I23" s="72">
        <f ca="1">'装备全级属性-大R'!AC25+'马仔-大R'!AI25+主角设定!F29+龙魂等级属性!AD23+'命格属性-超R'!AM24</f>
        <v>513.2774671750434</v>
      </c>
      <c r="J23" s="72">
        <f ca="1">'装备全级属性-大R'!AD25+'马仔-大R'!AJ25+主角设定!G29+龙魂等级属性!F23+'命格属性-超R'!AN24</f>
        <v>643.1296000000001</v>
      </c>
      <c r="K23" s="72">
        <f ca="1">'装备全级属性-大R'!AE25+'马仔-大R'!AK25+主角设定!H29+龙魂等级属性!G23+'命格属性-超R'!AO24</f>
        <v>0</v>
      </c>
      <c r="L23" s="72">
        <f ca="1">'装备全级属性-大R'!AF25+'马仔-大R'!AL25+主角设定!I29+龙魂等级属性!H23+'命格属性-超R'!AP24</f>
        <v>13.333333333333334</v>
      </c>
      <c r="M23" s="72">
        <f ca="1">'装备全级属性-大R'!AG25+'马仔-大R'!AM25+主角设定!J29+龙魂等级属性!I23+'命格属性-超R'!AQ24</f>
        <v>0</v>
      </c>
      <c r="N23" s="72">
        <f ca="1">'装备全级属性-大R'!AH25+'马仔-大R'!AN25+主角设定!K29+龙魂等级属性!J23+'命格属性-超R'!AR24</f>
        <v>72.740740740740748</v>
      </c>
      <c r="O23" s="72">
        <f>'装备全级属性-大R'!AI25+'马仔-大R'!AO25+主角设定!L29+龙魂等级属性!K23+'命格属性-超R'!AS24</f>
        <v>0</v>
      </c>
      <c r="P23" s="72">
        <f>'装备全级属性-大R'!AJ25+'马仔-大R'!AP25+主角设定!M29+龙魂等级属性!L23+'命格属性-超R'!AT24</f>
        <v>0</v>
      </c>
      <c r="Q23" s="72">
        <f>'装备全级属性-大R'!AK25+'马仔-大R'!AQ25+主角设定!N29+龙魂等级属性!M23+'命格属性-超R'!AU24</f>
        <v>0</v>
      </c>
      <c r="R23" s="72">
        <f>'装备全级属性-大R'!AL25+'马仔-大R'!AR25+主角设定!O29+龙魂等级属性!N23+'命格属性-超R'!AV24</f>
        <v>0</v>
      </c>
      <c r="S23" s="72">
        <f>'装备全级属性-大R'!AM25+'马仔-大R'!AS25+主角设定!P29+龙魂等级属性!O23+'命格属性-超R'!AW24</f>
        <v>0</v>
      </c>
      <c r="T23" s="85">
        <f t="shared" ca="1" si="0"/>
        <v>2551.4158300804943</v>
      </c>
      <c r="U23" s="85"/>
      <c r="V23" s="67">
        <f>[7]副本难度推算!M25</f>
        <v>9084.8452642958327</v>
      </c>
      <c r="W23" s="67">
        <f>[7]副本难度推算!N25</f>
        <v>528.7200805778034</v>
      </c>
      <c r="X23" s="67">
        <f>[7]副本难度推算!O25</f>
        <v>295.12215652173927</v>
      </c>
      <c r="Y23" s="70">
        <f t="shared" ca="1" si="1"/>
        <v>2551.4158300804943</v>
      </c>
      <c r="Z23" s="70">
        <f>[7]副本难度推算!R25</f>
        <v>0</v>
      </c>
      <c r="AA23">
        <f ca="1">'主角分析-非R'!V23</f>
        <v>1673.368494309289</v>
      </c>
      <c r="AB23" s="71">
        <f t="shared" ca="1" si="2"/>
        <v>0.25206773134260518</v>
      </c>
      <c r="AC23" s="71">
        <f t="shared" ca="1" si="3"/>
        <v>0.38433232260982819</v>
      </c>
    </row>
    <row r="24" spans="1:29" x14ac:dyDescent="0.15">
      <c r="A24">
        <v>23</v>
      </c>
      <c r="B24">
        <f>'装备全级属性-大R'!Z26</f>
        <v>255.7306148596968</v>
      </c>
      <c r="C24">
        <f>'马仔-大R'!AF26</f>
        <v>1689.5111836150941</v>
      </c>
      <c r="D24">
        <f>主角设定!G30</f>
        <v>667.14160000000027</v>
      </c>
      <c r="E24">
        <f ca="1">龙魂等级属性!Q24</f>
        <v>0</v>
      </c>
      <c r="F24">
        <f>'命格属性-超R'!AJ25</f>
        <v>0</v>
      </c>
      <c r="G24" s="72">
        <f ca="1">'装备全级属性-大R'!AA26+'马仔-大R'!AG26+主角设定!D30+龙魂等级属性!AB24+'命格属性-超R'!AK25</f>
        <v>21289.177234264753</v>
      </c>
      <c r="H24" s="72">
        <f ca="1">'装备全级属性-大R'!AB26+'马仔-大R'!AH26+主角设定!E30+龙魂等级属性!AC24+'命格属性-超R'!AL25</f>
        <v>1219.3634305368987</v>
      </c>
      <c r="I24" s="72">
        <f ca="1">'装备全级属性-大R'!AC26+'马仔-大R'!AI26+主角设定!F30+龙魂等级属性!AD24+'命格属性-超R'!AM25</f>
        <v>525.2395452339689</v>
      </c>
      <c r="J24" s="72">
        <f ca="1">'装备全级属性-大R'!AD26+'马仔-大R'!AJ26+主角设定!G30+龙魂等级属性!F24+'命格属性-超R'!AN25</f>
        <v>667.14160000000027</v>
      </c>
      <c r="K24" s="72">
        <f ca="1">'装备全级属性-大R'!AE26+'马仔-大R'!AK26+主角设定!H30+龙魂等级属性!G24+'命格属性-超R'!AO25</f>
        <v>0</v>
      </c>
      <c r="L24" s="72">
        <f ca="1">'装备全级属性-大R'!AF26+'马仔-大R'!AL26+主角设定!I30+龙魂等级属性!H24+'命格属性-超R'!AP25</f>
        <v>13.333333333333334</v>
      </c>
      <c r="M24" s="72">
        <f ca="1">'装备全级属性-大R'!AG26+'马仔-大R'!AM26+主角设定!J30+龙魂等级属性!I24+'命格属性-超R'!AQ25</f>
        <v>0</v>
      </c>
      <c r="N24" s="72">
        <f ca="1">'装备全级属性-大R'!AH26+'马仔-大R'!AN26+主角设定!K30+龙魂等级属性!J24+'命格属性-超R'!AR25</f>
        <v>76.740740740740748</v>
      </c>
      <c r="O24" s="72">
        <f>'装备全级属性-大R'!AI26+'马仔-大R'!AO26+主角设定!L30+龙魂等级属性!K24+'命格属性-超R'!AS25</f>
        <v>0</v>
      </c>
      <c r="P24" s="72">
        <f>'装备全级属性-大R'!AJ26+'马仔-大R'!AP26+主角设定!M30+龙魂等级属性!L24+'命格属性-超R'!AT25</f>
        <v>0</v>
      </c>
      <c r="Q24" s="72">
        <f>'装备全级属性-大R'!AK26+'马仔-大R'!AQ26+主角设定!N30+龙魂等级属性!M24+'命格属性-超R'!AU25</f>
        <v>0</v>
      </c>
      <c r="R24" s="72">
        <f>'装备全级属性-大R'!AL26+'马仔-大R'!AR26+主角设定!O30+龙魂等级属性!N24+'命格属性-超R'!AV25</f>
        <v>0</v>
      </c>
      <c r="S24" s="72">
        <f>'装备全级属性-大R'!AM26+'马仔-大R'!AS26+主角设定!P30+龙魂等级属性!O24+'命格属性-超R'!AW25</f>
        <v>0</v>
      </c>
      <c r="T24" s="85">
        <f t="shared" ca="1" si="0"/>
        <v>2612.3833984747912</v>
      </c>
      <c r="U24" s="85"/>
      <c r="V24" s="67">
        <f>[7]副本难度推算!M26</f>
        <v>10105.2134725859</v>
      </c>
      <c r="W24" s="67">
        <f>[7]副本难度推算!N26</f>
        <v>584.78320512923278</v>
      </c>
      <c r="X24" s="67">
        <f>[7]副本难度推算!O26</f>
        <v>321.31784347826095</v>
      </c>
      <c r="Y24" s="70">
        <f t="shared" ca="1" si="1"/>
        <v>2612.3833984747912</v>
      </c>
      <c r="Z24" s="70">
        <f>[7]副本难度推算!R26</f>
        <v>0</v>
      </c>
      <c r="AA24">
        <f ca="1">'主角分析-非R'!V24</f>
        <v>1826.3667263496577</v>
      </c>
      <c r="AB24" s="71">
        <f t="shared" ca="1" si="2"/>
        <v>0.25537660375177046</v>
      </c>
      <c r="AC24" s="71">
        <f t="shared" ca="1" si="3"/>
        <v>0.36528348352765383</v>
      </c>
    </row>
    <row r="25" spans="1:29" x14ac:dyDescent="0.15">
      <c r="A25">
        <v>24</v>
      </c>
      <c r="B25">
        <f>'装备全级属性-大R'!Z27</f>
        <v>302.82272844908812</v>
      </c>
      <c r="C25">
        <f>'马仔-大R'!AF27</f>
        <v>2391.5094065936787</v>
      </c>
      <c r="D25">
        <f>主角设定!G31</f>
        <v>691.39840000000027</v>
      </c>
      <c r="E25">
        <f ca="1">龙魂等级属性!Q25</f>
        <v>0</v>
      </c>
      <c r="F25">
        <f>'命格属性-超R'!AJ26</f>
        <v>144</v>
      </c>
      <c r="G25" s="72">
        <f ca="1">'装备全级属性-大R'!AA27+'马仔-大R'!AG27+主角设定!D31+龙魂等级属性!AB25+'命格属性-超R'!AK26</f>
        <v>28284.941642435053</v>
      </c>
      <c r="H25" s="72">
        <f ca="1">'装备全级属性-大R'!AB27+'马仔-大R'!AH27+主角设定!E31+龙魂等级属性!AC25+'命格属性-超R'!AL26</f>
        <v>1702.2184589005351</v>
      </c>
      <c r="I25" s="72">
        <f ca="1">'装备全级属性-大R'!AC27+'马仔-大R'!AI27+主角设定!F31+龙魂等级属性!AD25+'命格属性-超R'!AM26</f>
        <v>676.64774377816298</v>
      </c>
      <c r="J25" s="72">
        <f ca="1">'装备全级属性-大R'!AD27+'马仔-大R'!AJ27+主角设定!G31+龙魂等级属性!F25+'命格属性-超R'!AN26</f>
        <v>691.39840000000027</v>
      </c>
      <c r="K25" s="72">
        <f ca="1">'装备全级属性-大R'!AE27+'马仔-大R'!AK27+主角设定!H31+龙魂等级属性!G25+'命格属性-超R'!AO26</f>
        <v>0</v>
      </c>
      <c r="L25" s="72">
        <f ca="1">'装备全级属性-大R'!AF27+'马仔-大R'!AL27+主角设定!I31+龙魂等级属性!H25+'命格属性-超R'!AP26</f>
        <v>20</v>
      </c>
      <c r="M25" s="72">
        <f ca="1">'装备全级属性-大R'!AG27+'马仔-大R'!AM27+主角设定!J31+龙魂等级属性!I25+'命格属性-超R'!AQ26</f>
        <v>0</v>
      </c>
      <c r="N25" s="72">
        <f ca="1">'装备全级属性-大R'!AH27+'马仔-大R'!AN27+主角设定!K31+龙魂等级属性!J25+'命格属性-超R'!AR26</f>
        <v>88.148148148148152</v>
      </c>
      <c r="O25" s="72">
        <f>'装备全级属性-大R'!AI27+'马仔-大R'!AO27+主角设定!L31+龙魂等级属性!K25+'命格属性-超R'!AS26</f>
        <v>0</v>
      </c>
      <c r="P25" s="72">
        <f>'装备全级属性-大R'!AJ27+'马仔-大R'!AP27+主角设定!M31+龙魂等级属性!L25+'命格属性-超R'!AT26</f>
        <v>0</v>
      </c>
      <c r="Q25" s="72">
        <f>'装备全级属性-大R'!AK27+'马仔-大R'!AQ27+主角设定!N31+龙魂等级属性!M25+'命格属性-超R'!AU26</f>
        <v>0</v>
      </c>
      <c r="R25" s="72">
        <f>'装备全级属性-大R'!AL27+'马仔-大R'!AR27+主角设定!O31+龙魂等级属性!N25+'命格属性-超R'!AV26</f>
        <v>0</v>
      </c>
      <c r="S25" s="72">
        <f>'装备全级属性-大R'!AM27+'马仔-大R'!AS27+主角设定!P31+龙魂等级属性!O25+'命格属性-超R'!AW26</f>
        <v>0</v>
      </c>
      <c r="T25" s="85">
        <f t="shared" ca="1" si="0"/>
        <v>3529.7305350427669</v>
      </c>
      <c r="U25" s="85"/>
      <c r="V25" s="67">
        <f>[7]副本难度推算!M27</f>
        <v>11400.405805091281</v>
      </c>
      <c r="W25" s="67">
        <f>[7]副本难度推算!N27</f>
        <v>656.41395125097995</v>
      </c>
      <c r="X25" s="67">
        <f>[7]副本难度推算!O27</f>
        <v>355.05421806020081</v>
      </c>
      <c r="Y25" s="70">
        <f t="shared" ca="1" si="1"/>
        <v>3529.7305350427669</v>
      </c>
      <c r="Z25" s="70">
        <f>[7]副本难度推算!R27</f>
        <v>0</v>
      </c>
      <c r="AA25">
        <f ca="1">'主角分析-非R'!V25</f>
        <v>2299.3836418983292</v>
      </c>
      <c r="AB25" s="71">
        <f t="shared" ca="1" si="2"/>
        <v>0.19587852192564698</v>
      </c>
      <c r="AC25" s="71">
        <f t="shared" ca="1" si="3"/>
        <v>0.30068857906164559</v>
      </c>
    </row>
    <row r="26" spans="1:29" x14ac:dyDescent="0.15">
      <c r="A26">
        <v>25</v>
      </c>
      <c r="B26">
        <f>'装备全级属性-大R'!Z28</f>
        <v>313.262728449088</v>
      </c>
      <c r="C26">
        <f>'马仔-大R'!AF28</f>
        <v>2425.3904106530581</v>
      </c>
      <c r="D26">
        <f>主角设定!G32</f>
        <v>715.90000000000032</v>
      </c>
      <c r="E26">
        <f ca="1">龙魂等级属性!Q26</f>
        <v>0</v>
      </c>
      <c r="F26">
        <f>'命格属性-超R'!AJ27</f>
        <v>144</v>
      </c>
      <c r="G26" s="72">
        <f ca="1">'装备全级属性-大R'!AA28+'马仔-大R'!AG28+主角设定!D32+龙魂等级属性!AB26+'命格属性-超R'!AK27</f>
        <v>28951.000867720497</v>
      </c>
      <c r="H26" s="72">
        <f ca="1">'装备全级属性-大R'!AB28+'马仔-大R'!AH28+主角设定!E32+龙魂等级属性!AC26+'命格属性-超R'!AL27</f>
        <v>1730.2827053176475</v>
      </c>
      <c r="I26" s="72">
        <f ca="1">'装备全级属性-大R'!AC28+'马仔-大R'!AI28+主角设定!F32+龙魂等级属性!AD26+'命格属性-超R'!AM27</f>
        <v>690.04373240901236</v>
      </c>
      <c r="J26" s="72">
        <f ca="1">'装备全级属性-大R'!AD28+'马仔-大R'!AJ28+主角设定!G32+龙魂等级属性!F26+'命格属性-超R'!AN27</f>
        <v>715.90000000000032</v>
      </c>
      <c r="K26" s="72">
        <f ca="1">'装备全级属性-大R'!AE28+'马仔-大R'!AK28+主角设定!H32+龙魂等级属性!G26+'命格属性-超R'!AO27</f>
        <v>0</v>
      </c>
      <c r="L26" s="72">
        <f ca="1">'装备全级属性-大R'!AF28+'马仔-大R'!AL28+主角设定!I32+龙魂等级属性!H26+'命格属性-超R'!AP27</f>
        <v>20</v>
      </c>
      <c r="M26" s="72">
        <f ca="1">'装备全级属性-大R'!AG28+'马仔-大R'!AM28+主角设定!J32+龙魂等级属性!I26+'命格属性-超R'!AQ27</f>
        <v>0</v>
      </c>
      <c r="N26" s="72">
        <f ca="1">'装备全级属性-大R'!AH28+'马仔-大R'!AN28+主角设定!K32+龙魂等级属性!J26+'命格属性-超R'!AR27</f>
        <v>92.148148148148152</v>
      </c>
      <c r="O26" s="72">
        <f>'装备全级属性-大R'!AI28+'马仔-大R'!AO28+主角设定!L32+龙魂等级属性!K26+'命格属性-超R'!AS27</f>
        <v>0</v>
      </c>
      <c r="P26" s="72">
        <f>'装备全级属性-大R'!AJ28+'马仔-大R'!AP28+主角设定!M32+龙魂等级属性!L26+'命格属性-超R'!AT27</f>
        <v>0</v>
      </c>
      <c r="Q26" s="72">
        <f>'装备全级属性-大R'!AK28+'马仔-大R'!AQ28+主角设定!N32+龙魂等级属性!M26+'命格属性-超R'!AU27</f>
        <v>0</v>
      </c>
      <c r="R26" s="72">
        <f>'装备全级属性-大R'!AL28+'马仔-大R'!AR28+主角设定!O32+龙魂等级属性!N26+'命格属性-超R'!AV27</f>
        <v>0</v>
      </c>
      <c r="S26" s="72">
        <f>'装备全级属性-大R'!AM28+'马仔-大R'!AS28+主角设定!P32+龙魂等级属性!O26+'命格属性-超R'!AW27</f>
        <v>0</v>
      </c>
      <c r="T26" s="85">
        <f t="shared" ca="1" si="0"/>
        <v>3598.5531391021468</v>
      </c>
      <c r="U26" s="85"/>
      <c r="V26" s="67">
        <f>[7]副本难度推算!M28</f>
        <v>12784.890390334218</v>
      </c>
      <c r="W26" s="67">
        <f>[7]副本难度推算!N28</f>
        <v>732.843169352671</v>
      </c>
      <c r="X26" s="67">
        <f>[7]副本难度推算!O28</f>
        <v>390.22666488294317</v>
      </c>
      <c r="Y26" s="70">
        <f t="shared" ca="1" si="1"/>
        <v>3598.5531391021468</v>
      </c>
      <c r="Z26" s="70">
        <f>[7]副本难度推算!R28</f>
        <v>0</v>
      </c>
      <c r="AA26">
        <f ca="1">'主角分析-非R'!V26</f>
        <v>2446.913897425643</v>
      </c>
      <c r="AB26" s="71">
        <f t="shared" ca="1" si="2"/>
        <v>0.19894106668065492</v>
      </c>
      <c r="AC26" s="71">
        <f t="shared" ca="1" si="3"/>
        <v>0.29257261596053163</v>
      </c>
    </row>
    <row r="27" spans="1:29" x14ac:dyDescent="0.15">
      <c r="A27">
        <v>26</v>
      </c>
      <c r="B27">
        <f>'装备全级属性-大R'!Z29</f>
        <v>325.70272844908806</v>
      </c>
      <c r="C27">
        <f>'马仔-大R'!AF29</f>
        <v>2459.271414712437</v>
      </c>
      <c r="D27">
        <f>主角设定!G33</f>
        <v>740.6464000000002</v>
      </c>
      <c r="E27">
        <f ca="1">龙魂等级属性!Q27</f>
        <v>280.77122518272893</v>
      </c>
      <c r="F27">
        <f>'命格属性-超R'!AJ28</f>
        <v>216</v>
      </c>
      <c r="G27" s="72">
        <f ca="1">'装备全级属性-大R'!AA29+'马仔-大R'!AG29+主角设定!D33+龙魂等级属性!AB27+'命格属性-超R'!AK28</f>
        <v>32350.18009300594</v>
      </c>
      <c r="H27" s="72">
        <f ca="1">'装备全级属性-大R'!AB29+'马仔-大R'!AH29+主角设定!E33+龙魂等级属性!AC27+'命格属性-超R'!AL28</f>
        <v>1865.0381769174885</v>
      </c>
      <c r="I27" s="72">
        <f ca="1">'装备全级属性-大R'!AC29+'马仔-大R'!AI29+主角设定!F33+龙魂等级属性!AD27+'命格属性-超R'!AM28</f>
        <v>842.43972103986141</v>
      </c>
      <c r="J27" s="72">
        <f ca="1">'装备全级属性-大R'!AD29+'马仔-大R'!AJ29+主角设定!G33+龙魂等级属性!F27+'命格属性-超R'!AN28</f>
        <v>740.6464000000002</v>
      </c>
      <c r="K27" s="72">
        <f ca="1">'装备全级属性-大R'!AE29+'马仔-大R'!AK29+主角设定!H33+龙魂等级属性!G27+'命格属性-超R'!AO28</f>
        <v>0</v>
      </c>
      <c r="L27" s="72">
        <f ca="1">'装备全级属性-大R'!AF29+'马仔-大R'!AL29+主角设定!I33+龙魂等级属性!H27+'命格属性-超R'!AP28</f>
        <v>20</v>
      </c>
      <c r="M27" s="72">
        <f ca="1">'装备全级属性-大R'!AG29+'马仔-大R'!AM29+主角设定!J33+龙魂等级属性!I27+'命格属性-超R'!AQ28</f>
        <v>0</v>
      </c>
      <c r="N27" s="72">
        <f ca="1">'装备全级属性-大R'!AH29+'马仔-大R'!AN29+主角设定!K33+龙魂等级属性!J27+'命格属性-超R'!AR28</f>
        <v>96.148148148148152</v>
      </c>
      <c r="O27" s="72">
        <f>'装备全级属性-大R'!AI29+'马仔-大R'!AO29+主角设定!L33+龙魂等级属性!K27+'命格属性-超R'!AS28</f>
        <v>0</v>
      </c>
      <c r="P27" s="72">
        <f>'装备全级属性-大R'!AJ29+'马仔-大R'!AP29+主角设定!M33+龙魂等级属性!L27+'命格属性-超R'!AT28</f>
        <v>0</v>
      </c>
      <c r="Q27" s="72">
        <f>'装备全级属性-大R'!AK29+'马仔-大R'!AQ29+主角设定!N33+龙魂等级属性!M27+'命格属性-超R'!AU28</f>
        <v>0</v>
      </c>
      <c r="R27" s="72">
        <f>'装备全级属性-大R'!AL29+'马仔-大R'!AR29+主角设定!O33+龙魂等级属性!N27+'命格属性-超R'!AV28</f>
        <v>0</v>
      </c>
      <c r="S27" s="72">
        <f>'装备全级属性-大R'!AM29+'马仔-大R'!AS29+主角设定!P33+龙魂等级属性!O27+'命格属性-超R'!AW28</f>
        <v>0</v>
      </c>
      <c r="T27" s="85">
        <f t="shared" ca="1" si="0"/>
        <v>4022.3917683442542</v>
      </c>
      <c r="U27" s="85"/>
      <c r="V27" s="67">
        <f>[7]副本难度推算!M29</f>
        <v>14261.047881556851</v>
      </c>
      <c r="W27" s="67">
        <f>[7]副本难度推算!N29</f>
        <v>814.24303702291991</v>
      </c>
      <c r="X27" s="67">
        <f>[7]副本难度推算!O29</f>
        <v>426.83518394648843</v>
      </c>
      <c r="Y27" s="70">
        <f t="shared" ca="1" si="1"/>
        <v>4022.3917683442542</v>
      </c>
      <c r="Z27" s="70">
        <f>[7]副本难度推算!R29</f>
        <v>0</v>
      </c>
      <c r="AA27">
        <f ca="1">'主角分析-非R'!V27</f>
        <v>2753.693430722923</v>
      </c>
      <c r="AB27" s="71">
        <f t="shared" ca="1" si="2"/>
        <v>0.18413084618678854</v>
      </c>
      <c r="AC27" s="71">
        <f t="shared" ca="1" si="3"/>
        <v>0.26896472633322854</v>
      </c>
    </row>
    <row r="28" spans="1:29" x14ac:dyDescent="0.15">
      <c r="A28">
        <v>27</v>
      </c>
      <c r="B28">
        <f>'装备全级属性-大R'!Z30</f>
        <v>336.14272844908805</v>
      </c>
      <c r="C28">
        <f>'马仔-大R'!AF30</f>
        <v>2493.1524187718164</v>
      </c>
      <c r="D28">
        <f>主角设定!G34</f>
        <v>765.63760000000013</v>
      </c>
      <c r="E28">
        <f ca="1">龙魂等级属性!Q28</f>
        <v>318.98277998392047</v>
      </c>
      <c r="F28">
        <f>'命格属性-超R'!AJ29</f>
        <v>216</v>
      </c>
      <c r="G28" s="72">
        <f ca="1">'装备全级属性-大R'!AA30+'马仔-大R'!AG30+主角设定!D34+龙魂等级属性!AB28+'命格属性-超R'!AK29</f>
        <v>33983.768188321177</v>
      </c>
      <c r="H28" s="72">
        <f ca="1">'装备全级属性-大R'!AB30+'马仔-大R'!AH30+主角设定!E34+龙魂等级属性!AC28+'命格属性-超R'!AL29</f>
        <v>1893.1024233346009</v>
      </c>
      <c r="I28" s="72">
        <f ca="1">'装备全级属性-大R'!AC30+'马仔-大R'!AI30+主角设定!F34+龙魂等级属性!AD28+'命格属性-超R'!AM29</f>
        <v>855.83570967071068</v>
      </c>
      <c r="J28" s="72">
        <f ca="1">'装备全级属性-大R'!AD30+'马仔-大R'!AJ30+主角设定!G34+龙魂等级属性!F28+'命格属性-超R'!AN29</f>
        <v>765.63760000000013</v>
      </c>
      <c r="K28" s="72">
        <f ca="1">'装备全级属性-大R'!AE30+'马仔-大R'!AK30+主角设定!H34+龙魂等级属性!G28+'命格属性-超R'!AO29</f>
        <v>0</v>
      </c>
      <c r="L28" s="72">
        <f ca="1">'装备全级属性-大R'!AF30+'马仔-大R'!AL30+主角设定!I34+龙魂等级属性!H28+'命格属性-超R'!AP29</f>
        <v>20</v>
      </c>
      <c r="M28" s="72">
        <f ca="1">'装备全级属性-大R'!AG30+'马仔-大R'!AM30+主角设定!J34+龙魂等级属性!I28+'命格属性-超R'!AQ29</f>
        <v>0</v>
      </c>
      <c r="N28" s="72">
        <f ca="1">'装备全级属性-大R'!AH30+'马仔-大R'!AN30+主角设定!K34+龙魂等级属性!J28+'命格属性-超R'!AR29</f>
        <v>100.14814814814815</v>
      </c>
      <c r="O28" s="72">
        <f>'装备全级属性-大R'!AI30+'马仔-大R'!AO30+主角设定!L34+龙魂等级属性!K28+'命格属性-超R'!AS29</f>
        <v>0</v>
      </c>
      <c r="P28" s="72">
        <f>'装备全级属性-大R'!AJ30+'马仔-大R'!AP30+主角设定!M34+龙魂等级属性!L28+'命格属性-超R'!AT29</f>
        <v>0</v>
      </c>
      <c r="Q28" s="72">
        <f>'装备全级属性-大R'!AK30+'马仔-大R'!AQ30+主角设定!N34+龙魂等级属性!M28+'命格属性-超R'!AU29</f>
        <v>0</v>
      </c>
      <c r="R28" s="72">
        <f>'装备全级属性-大R'!AL30+'马仔-大R'!AR30+主角设定!O34+龙魂等级属性!N28+'命格属性-超R'!AV29</f>
        <v>0</v>
      </c>
      <c r="S28" s="72">
        <f>'装备全级属性-大R'!AM30+'马仔-大R'!AS30+主角设定!P34+龙魂等级属性!O28+'命格属性-超R'!AW29</f>
        <v>0</v>
      </c>
      <c r="T28" s="85">
        <f t="shared" ca="1" si="0"/>
        <v>4129.9155272048247</v>
      </c>
      <c r="U28" s="85"/>
      <c r="V28" s="67">
        <f>[7]副本难度推算!M30</f>
        <v>16032.112972248326</v>
      </c>
      <c r="W28" s="67">
        <f>[7]副本难度推算!N30</f>
        <v>912.21955983864086</v>
      </c>
      <c r="X28" s="67">
        <f>[7]副本难度推算!O30</f>
        <v>470.77801525083623</v>
      </c>
      <c r="Y28" s="70">
        <f t="shared" ca="1" si="1"/>
        <v>4129.9155272048247</v>
      </c>
      <c r="Z28" s="70">
        <f>[7]副本难度推算!R30</f>
        <v>0</v>
      </c>
      <c r="AA28">
        <f ca="1">'主角分析-非R'!V28</f>
        <v>2926.8975607550019</v>
      </c>
      <c r="AB28" s="71">
        <f t="shared" ca="1" si="2"/>
        <v>0.18538819861000708</v>
      </c>
      <c r="AC28" s="71">
        <f t="shared" ca="1" si="3"/>
        <v>0.26158674299571372</v>
      </c>
    </row>
    <row r="29" spans="1:29" x14ac:dyDescent="0.15">
      <c r="A29">
        <v>28</v>
      </c>
      <c r="B29">
        <f>'装备全级属性-大R'!Z31</f>
        <v>348.58272844908811</v>
      </c>
      <c r="C29">
        <f>'马仔-大R'!AF31</f>
        <v>5033.7559399711408</v>
      </c>
      <c r="D29">
        <f>主角设定!G35</f>
        <v>790.87360000000035</v>
      </c>
      <c r="E29">
        <f ca="1">龙魂等级属性!Q29</f>
        <v>354.04192622903685</v>
      </c>
      <c r="F29">
        <f>'命格属性-超R'!AJ30</f>
        <v>216</v>
      </c>
      <c r="G29" s="72">
        <f ca="1">'装备全级属性-大R'!AA31+'马仔-大R'!AG31+主角设定!D35+龙魂等级属性!AB29+'命格属性-超R'!AK30</f>
        <v>57560.09676640945</v>
      </c>
      <c r="H29" s="72">
        <f ca="1">'装备全级属性-大R'!AB31+'马仔-大R'!AH31+主角设定!E35+龙魂等级属性!AC29+'命格属性-超R'!AL30</f>
        <v>3005.8051826928895</v>
      </c>
      <c r="I29" s="72">
        <f ca="1">'装备全级属性-大R'!AC31+'马仔-大R'!AI31+主角设定!F35+龙魂等级属性!AD29+'命格属性-超R'!AM30</f>
        <v>1412.6984746333314</v>
      </c>
      <c r="J29" s="72">
        <f ca="1">'装备全级属性-大R'!AD31+'马仔-大R'!AJ31+主角设定!G35+龙魂等级属性!F29+'命格属性-超R'!AN30</f>
        <v>790.87360000000035</v>
      </c>
      <c r="K29" s="72">
        <f ca="1">'装备全级属性-大R'!AE31+'马仔-大R'!AK31+主角设定!H35+龙魂等级属性!G29+'命格属性-超R'!AO30</f>
        <v>0</v>
      </c>
      <c r="L29" s="72">
        <f ca="1">'装备全级属性-大R'!AF31+'马仔-大R'!AL31+主角设定!I35+龙魂等级属性!H29+'命格属性-超R'!AP30</f>
        <v>20</v>
      </c>
      <c r="M29" s="72">
        <f ca="1">'装备全级属性-大R'!AG31+'马仔-大R'!AM31+主角设定!J35+龙魂等级属性!I29+'命格属性-超R'!AQ30</f>
        <v>0</v>
      </c>
      <c r="N29" s="72">
        <f ca="1">'装备全级属性-大R'!AH31+'马仔-大R'!AN31+主角设定!K35+龙魂等级属性!J29+'命格属性-超R'!AR30</f>
        <v>104.14814814814815</v>
      </c>
      <c r="O29" s="72">
        <f>'装备全级属性-大R'!AI31+'马仔-大R'!AO31+主角设定!L35+龙魂等级属性!K29+'命格属性-超R'!AS30</f>
        <v>0</v>
      </c>
      <c r="P29" s="72">
        <f>'装备全级属性-大R'!AJ31+'马仔-大R'!AP31+主角设定!M35+龙魂等级属性!L29+'命格属性-超R'!AT30</f>
        <v>0</v>
      </c>
      <c r="Q29" s="72">
        <f>'装备全级属性-大R'!AK31+'马仔-大R'!AQ31+主角设定!N35+龙魂等级属性!M29+'命格属性-超R'!AU30</f>
        <v>0</v>
      </c>
      <c r="R29" s="72">
        <f>'装备全级属性-大R'!AL31+'马仔-大R'!AR31+主角设定!O35+龙魂等级属性!N29+'命格属性-超R'!AV30</f>
        <v>0</v>
      </c>
      <c r="S29" s="72">
        <f>'装备全级属性-大R'!AM31+'马仔-大R'!AS31+主角设定!P35+龙魂等级属性!O29+'命格属性-超R'!AW30</f>
        <v>0</v>
      </c>
      <c r="T29" s="85">
        <f t="shared" ca="1" si="0"/>
        <v>6743.2541946492665</v>
      </c>
      <c r="U29" s="85"/>
      <c r="V29" s="67">
        <f>[7]副本难度推算!M31</f>
        <v>17918.492082667442</v>
      </c>
      <c r="W29" s="67">
        <f>[7]副本难度推算!N31</f>
        <v>1016.5305190018643</v>
      </c>
      <c r="X29" s="67">
        <f>[7]副本难度推算!O31</f>
        <v>516.48459879598681</v>
      </c>
      <c r="Y29" s="70">
        <f t="shared" ca="1" si="1"/>
        <v>6743.2541946492665</v>
      </c>
      <c r="Z29" s="70">
        <f>[7]副本难度推算!R31</f>
        <v>0</v>
      </c>
      <c r="AA29">
        <f ca="1">'主角分析-非R'!V29</f>
        <v>3008.5577040293851</v>
      </c>
      <c r="AB29" s="71">
        <f t="shared" ca="1" si="2"/>
        <v>0.11728367004577019</v>
      </c>
      <c r="AC29" s="71">
        <f t="shared" ca="1" si="3"/>
        <v>0.26287466547202237</v>
      </c>
    </row>
    <row r="30" spans="1:29" x14ac:dyDescent="0.15">
      <c r="A30">
        <v>29</v>
      </c>
      <c r="B30">
        <f>'装备全级属性-大R'!Z32</f>
        <v>359.02272844908799</v>
      </c>
      <c r="C30">
        <f>'马仔-大R'!AF32</f>
        <v>5112.8116161096932</v>
      </c>
      <c r="D30">
        <f>主角设定!G36</f>
        <v>816.35440000000017</v>
      </c>
      <c r="E30">
        <f ca="1">龙魂等级属性!Q30</f>
        <v>393.00272720280077</v>
      </c>
      <c r="F30">
        <f>'命格属性-超R'!AJ31</f>
        <v>325</v>
      </c>
      <c r="G30" s="72">
        <f ca="1">'装备全级属性-大R'!AA32+'马仔-大R'!AG32+主角设定!D36+龙魂等级属性!AB30+'命格属性-超R'!AK31</f>
        <v>59625.348316419579</v>
      </c>
      <c r="H30" s="72">
        <f ca="1">'装备全级属性-大R'!AB32+'马仔-大R'!AH32+主角设定!E36+龙魂等级属性!AC30+'命格属性-超R'!AL31</f>
        <v>3163.2217576661524</v>
      </c>
      <c r="I30" s="72">
        <f ca="1">'装备全级属性-大R'!AC32+'马仔-大R'!AI32+主角设定!F36+龙魂等级属性!AD30+'命格属性-超R'!AM31</f>
        <v>1434.8891147719798</v>
      </c>
      <c r="J30" s="72">
        <f ca="1">'装备全级属性-大R'!AD32+'马仔-大R'!AJ32+主角设定!G36+龙魂等级属性!F30+'命格属性-超R'!AN31</f>
        <v>816.35440000000017</v>
      </c>
      <c r="K30" s="72">
        <f ca="1">'装备全级属性-大R'!AE32+'马仔-大R'!AK32+主角设定!H36+龙魂等级属性!G30+'命格属性-超R'!AO31</f>
        <v>0</v>
      </c>
      <c r="L30" s="72">
        <f ca="1">'装备全级属性-大R'!AF32+'马仔-大R'!AL32+主角设定!I36+龙魂等级属性!H30+'命格属性-超R'!AP31</f>
        <v>20</v>
      </c>
      <c r="M30" s="72">
        <f ca="1">'装备全级属性-大R'!AG32+'马仔-大R'!AM32+主角设定!J36+龙魂等级属性!I30+'命格属性-超R'!AQ31</f>
        <v>0</v>
      </c>
      <c r="N30" s="72">
        <f ca="1">'装备全级属性-大R'!AH32+'马仔-大R'!AN32+主角设定!K36+龙魂等级属性!J30+'命格属性-超R'!AR31</f>
        <v>108.14814814814815</v>
      </c>
      <c r="O30" s="72">
        <f>'装备全级属性-大R'!AI32+'马仔-大R'!AO32+主角设定!L36+龙魂等级属性!K30+'命格属性-超R'!AS31</f>
        <v>0</v>
      </c>
      <c r="P30" s="72">
        <f>'装备全级属性-大R'!AJ32+'马仔-大R'!AP32+主角设定!M36+龙魂等级属性!L30+'命格属性-超R'!AT31</f>
        <v>0</v>
      </c>
      <c r="Q30" s="72">
        <f>'装备全级属性-大R'!AK32+'马仔-大R'!AQ32+主角设定!N36+龙魂等级属性!M30+'命格属性-超R'!AU31</f>
        <v>0</v>
      </c>
      <c r="R30" s="72">
        <f>'装备全级属性-大R'!AL32+'马仔-大R'!AR32+主角设定!O36+龙魂等级属性!N30+'命格属性-超R'!AV31</f>
        <v>0</v>
      </c>
      <c r="S30" s="72">
        <f>'装备全级属性-大R'!AM32+'马仔-大R'!AS32+主角设定!P36+龙魂等级属性!O30+'命格属性-超R'!AW31</f>
        <v>0</v>
      </c>
      <c r="T30" s="85">
        <f t="shared" ca="1" si="0"/>
        <v>7006.1914717615828</v>
      </c>
      <c r="U30" s="85"/>
      <c r="V30" s="67">
        <f>[7]副本难度推算!M32</f>
        <v>19923.089614644672</v>
      </c>
      <c r="W30" s="67">
        <f>[7]副本难度推算!N32</f>
        <v>1127.4014963262157</v>
      </c>
      <c r="X30" s="67">
        <f>[7]副本难度推算!O32</f>
        <v>563.95493458193994</v>
      </c>
      <c r="Y30" s="70">
        <f t="shared" ca="1" si="1"/>
        <v>7006.1914717615828</v>
      </c>
      <c r="Z30" s="70">
        <f>[7]副本难度推算!R32</f>
        <v>0</v>
      </c>
      <c r="AA30">
        <f ca="1">'主角分析-非R'!V30</f>
        <v>3090.4436401409566</v>
      </c>
      <c r="AB30" s="71">
        <f t="shared" ca="1" si="2"/>
        <v>0.11651899656044404</v>
      </c>
      <c r="AC30" s="71">
        <f t="shared" ca="1" si="3"/>
        <v>0.26415443705123381</v>
      </c>
    </row>
    <row r="31" spans="1:29" x14ac:dyDescent="0.15">
      <c r="A31">
        <v>30</v>
      </c>
      <c r="B31">
        <f>'装备全级属性-大R'!Z33</f>
        <v>2575.3342442779331</v>
      </c>
      <c r="C31">
        <f>'马仔-大R'!AF33</f>
        <v>5191.8672922482447</v>
      </c>
      <c r="D31">
        <f>主角设定!G37</f>
        <v>852.55600000000038</v>
      </c>
      <c r="E31">
        <f ca="1">龙魂等级属性!Q31</f>
        <v>427.34351867628044</v>
      </c>
      <c r="F31">
        <f>'命格属性-超R'!AJ32</f>
        <v>729.48</v>
      </c>
      <c r="G31" s="72">
        <f ca="1">'装备全级属性-大R'!AA33+'马仔-大R'!AG33+主角设定!D37+龙魂等级属性!AB31+'命格属性-超R'!AK32</f>
        <v>81290.408716700738</v>
      </c>
      <c r="H31" s="72">
        <f ca="1">'装备全级属性-大R'!AB33+'马仔-大R'!AH33+主角设定!E37+龙魂等级属性!AC31+'命格属性-超R'!AL32</f>
        <v>4518.1444820811248</v>
      </c>
      <c r="I31" s="72">
        <f ca="1">'装备全级属性-大R'!AC33+'马仔-大R'!AI33+主角设定!F37+龙魂等级属性!AD31+'命格属性-超R'!AM32</f>
        <v>1799.7268403872311</v>
      </c>
      <c r="J31" s="72">
        <f ca="1">'装备全级属性-大R'!AD33+'马仔-大R'!AJ33+主角设定!G37+龙魂等级属性!F31+'命格属性-超R'!AN32</f>
        <v>953.5583278631758</v>
      </c>
      <c r="K31" s="72">
        <f ca="1">'装备全级属性-大R'!AE33+'马仔-大R'!AK33+主角设定!H37+龙魂等级属性!G31+'命格属性-超R'!AO32</f>
        <v>0</v>
      </c>
      <c r="L31" s="72">
        <f ca="1">'装备全级属性-大R'!AF33+'马仔-大R'!AL33+主角设定!I37+龙魂等级属性!H31+'命格属性-超R'!AP32</f>
        <v>497.35802469135808</v>
      </c>
      <c r="M31" s="72">
        <f ca="1">'装备全级属性-大R'!AG33+'马仔-大R'!AM33+主角设定!J37+龙魂等级属性!I31+'命格属性-超R'!AQ32</f>
        <v>0</v>
      </c>
      <c r="N31" s="72">
        <f ca="1">'装备全级属性-大R'!AH33+'马仔-大R'!AN33+主角设定!K37+龙魂等级属性!J31+'命格属性-超R'!AR32</f>
        <v>462.3786008230453</v>
      </c>
      <c r="O31" s="72">
        <f>'装备全级属性-大R'!AI33+'马仔-大R'!AO33+主角设定!L37+龙魂等级属性!K31+'命格属性-超R'!AS32</f>
        <v>0</v>
      </c>
      <c r="P31" s="72">
        <f>'装备全级属性-大R'!AJ33+'马仔-大R'!AP33+主角设定!M37+龙魂等级属性!L31+'命格属性-超R'!AT32</f>
        <v>0</v>
      </c>
      <c r="Q31" s="72">
        <f>'装备全级属性-大R'!AK33+'马仔-大R'!AQ33+主角设定!N37+龙魂等级属性!M31+'命格属性-超R'!AU32</f>
        <v>0</v>
      </c>
      <c r="R31" s="72">
        <f>'装备全级属性-大R'!AL33+'马仔-大R'!AR33+主角设定!O37+龙魂等级属性!N31+'命格属性-超R'!AV32</f>
        <v>0</v>
      </c>
      <c r="S31" s="72">
        <f>'装备全级属性-大R'!AM33+'马仔-大R'!AS33+主角设定!P37+龙魂等级属性!O31+'命格属性-超R'!AW32</f>
        <v>0</v>
      </c>
      <c r="T31" s="85">
        <f t="shared" ca="1" si="0"/>
        <v>9776.5810552024577</v>
      </c>
      <c r="U31" s="85"/>
      <c r="V31" s="67">
        <f>[7]副本难度推算!M33</f>
        <v>22048.80155432774</v>
      </c>
      <c r="W31" s="67">
        <f>[7]副本难度推算!N33</f>
        <v>1245.0646280605861</v>
      </c>
      <c r="X31" s="67">
        <f>[7]副本难度推算!O33</f>
        <v>613.18902260869606</v>
      </c>
      <c r="Y31" s="70">
        <f t="shared" ca="1" si="1"/>
        <v>9776.5810552024577</v>
      </c>
      <c r="Z31" s="70">
        <f>[7]副本难度推算!R33</f>
        <v>0</v>
      </c>
      <c r="AA31">
        <f ca="1">'主角分析-非R'!V31</f>
        <v>3811.6207850557794</v>
      </c>
      <c r="AB31" s="71">
        <f t="shared" ca="1" si="2"/>
        <v>8.7203900339610618E-2</v>
      </c>
      <c r="AC31" s="71">
        <f t="shared" ca="1" si="3"/>
        <v>0.22367282793257307</v>
      </c>
    </row>
    <row r="32" spans="1:29" x14ac:dyDescent="0.15">
      <c r="A32">
        <v>31</v>
      </c>
      <c r="B32">
        <f>'装备全级属性-大R'!Z34</f>
        <v>2649.7342442779332</v>
      </c>
      <c r="C32">
        <f>'马仔-大R'!AF34</f>
        <v>5270.9229683867961</v>
      </c>
      <c r="D32">
        <f>主角设定!G38</f>
        <v>889.12480000000016</v>
      </c>
      <c r="E32">
        <f ca="1">龙魂等级属性!Q32</f>
        <v>630.50516579235023</v>
      </c>
      <c r="F32">
        <f>'命格属性-超R'!AJ33</f>
        <v>801.76</v>
      </c>
      <c r="G32" s="72">
        <f ca="1">'装备全级属性-大R'!AA34+'马仔-大R'!AG34+主角设定!D38+龙魂等级属性!AB32+'命格属性-超R'!AK33</f>
        <v>86311.063741825856</v>
      </c>
      <c r="H32" s="72">
        <f ca="1">'装备全级属性-大R'!AB34+'马仔-大R'!AH34+主角设定!E38+龙魂等级属性!AC32+'命格属性-超R'!AL33</f>
        <v>4658.0891921219909</v>
      </c>
      <c r="I32" s="72">
        <f ca="1">'装备全级属性-大R'!AC34+'马仔-大R'!AI34+主角设定!F38+龙魂等级属性!AD32+'命格属性-超R'!AM33</f>
        <v>1886.9696204392437</v>
      </c>
      <c r="J32" s="72">
        <f ca="1">'装备全级属性-大R'!AD34+'马仔-大R'!AJ34+主角设定!G38+龙魂等级属性!F32+'命格属性-超R'!AN33</f>
        <v>889.12480000000016</v>
      </c>
      <c r="K32" s="72">
        <f ca="1">'装备全级属性-大R'!AE34+'马仔-大R'!AK34+主角设定!H38+龙魂等级属性!G32+'命格属性-超R'!AO33</f>
        <v>93.213035755113495</v>
      </c>
      <c r="L32" s="72">
        <f ca="1">'装备全级属性-大R'!AF34+'马仔-大R'!AL34+主角设定!I38+龙魂等级属性!H32+'命格属性-超R'!AP33</f>
        <v>513.35802469135808</v>
      </c>
      <c r="M32" s="72">
        <f ca="1">'装备全级属性-大R'!AG34+'马仔-大R'!AM34+主角设定!J38+龙魂等级属性!I32+'命格属性-超R'!AQ33</f>
        <v>0</v>
      </c>
      <c r="N32" s="72">
        <f ca="1">'装备全级属性-大R'!AH34+'马仔-大R'!AN34+主角设定!K38+龙魂等级属性!J32+'命格属性-超R'!AR33</f>
        <v>478.3786008230453</v>
      </c>
      <c r="O32" s="72">
        <f>'装备全级属性-大R'!AI34+'马仔-大R'!AO34+主角设定!L38+龙魂等级属性!K32+'命格属性-超R'!AS33</f>
        <v>0</v>
      </c>
      <c r="P32" s="72">
        <f>'装备全级属性-大R'!AJ34+'马仔-大R'!AP34+主角设定!M38+龙魂等级属性!L32+'命格属性-超R'!AT33</f>
        <v>0</v>
      </c>
      <c r="Q32" s="72">
        <f>'装备全级属性-大R'!AK34+'马仔-大R'!AQ34+主角设定!N38+龙魂等级属性!M32+'命格属性-超R'!AU33</f>
        <v>0</v>
      </c>
      <c r="R32" s="72">
        <f>'装备全级属性-大R'!AL34+'马仔-大R'!AR34+主角设定!O38+龙魂等级属性!N32+'命格属性-超R'!AV33</f>
        <v>0</v>
      </c>
      <c r="S32" s="72">
        <f>'装备全级属性-大R'!AM34+'马仔-大R'!AS34+主角设定!P38+龙魂等级属性!O32+'命格属性-超R'!AW33</f>
        <v>0</v>
      </c>
      <c r="T32" s="85">
        <f t="shared" ca="1" si="0"/>
        <v>10242.04717845708</v>
      </c>
      <c r="U32" s="85"/>
      <c r="V32" s="67">
        <f>[7]副本难度推算!M34</f>
        <v>24602.247262249399</v>
      </c>
      <c r="W32" s="67">
        <f>[7]副本难度推算!N34</f>
        <v>1386.8808302441071</v>
      </c>
      <c r="X32" s="67">
        <f>[7]副本难度推算!O34</f>
        <v>672.48919866220774</v>
      </c>
      <c r="Y32" s="70">
        <f t="shared" ca="1" si="1"/>
        <v>10242.04717845708</v>
      </c>
      <c r="Z32" s="70">
        <f>[7]副本难度推算!R34</f>
        <v>0</v>
      </c>
      <c r="AA32">
        <f ca="1">'主角分析-非R'!V32</f>
        <v>4208.3468387838493</v>
      </c>
      <c r="AB32" s="71">
        <f t="shared" ca="1" si="2"/>
        <v>8.6811238467068161E-2</v>
      </c>
      <c r="AC32" s="71">
        <f t="shared" ca="1" si="3"/>
        <v>0.21127650216609623</v>
      </c>
    </row>
    <row r="33" spans="1:29" x14ac:dyDescent="0.15">
      <c r="A33">
        <v>32</v>
      </c>
      <c r="B33">
        <f>'装备全级属性-大R'!Z35</f>
        <v>2999.447945779626</v>
      </c>
      <c r="C33">
        <f>'马仔-大R'!AF35</f>
        <v>7010.5167332030087</v>
      </c>
      <c r="D33">
        <f>主角设定!G39</f>
        <v>926.06080000000043</v>
      </c>
      <c r="E33">
        <f ca="1">龙魂等级属性!Q33</f>
        <v>655.46828845205744</v>
      </c>
      <c r="F33">
        <f>'命格属性-超R'!AJ34</f>
        <v>801.76</v>
      </c>
      <c r="G33" s="72">
        <f ca="1">'装备全级属性-大R'!AA35+'马仔-大R'!AG35+主角设定!D39+龙魂等级属性!AB33+'命格属性-超R'!AK34</f>
        <v>106135.60650613632</v>
      </c>
      <c r="H33" s="72">
        <f ca="1">'装备全级属性-大R'!AB35+'马仔-大R'!AH35+主角设定!E39+龙魂等级属性!AC33+'命格属性-超R'!AL34</f>
        <v>5584.1703831380346</v>
      </c>
      <c r="I33" s="72">
        <f ca="1">'装备全级属性-大R'!AC35+'马仔-大R'!AI35+主角设定!F39+龙魂等级属性!AD33+'命格属性-超R'!AM34</f>
        <v>2269.5012962797982</v>
      </c>
      <c r="J33" s="72">
        <f ca="1">'装备全级属性-大R'!AD35+'马仔-大R'!AJ35+主角设定!G39+龙魂等级属性!F33+'命格属性-超R'!AN34</f>
        <v>926.06080000000043</v>
      </c>
      <c r="K33" s="72">
        <f ca="1">'装备全级属性-大R'!AE35+'马仔-大R'!AK35+主角设定!H39+龙魂等级属性!G33+'命格属性-超R'!AO34</f>
        <v>0</v>
      </c>
      <c r="L33" s="72">
        <f ca="1">'装备全级属性-大R'!AF35+'马仔-大R'!AL35+主角设定!I39+龙魂等级属性!H33+'命格属性-超R'!AP34</f>
        <v>720.51117526997859</v>
      </c>
      <c r="M33" s="72">
        <f ca="1">'装备全级属性-大R'!AG35+'马仔-大R'!AM35+主角设定!J39+龙魂等级属性!I33+'命格属性-超R'!AQ34</f>
        <v>0</v>
      </c>
      <c r="N33" s="72">
        <f ca="1">'装备全级属性-大R'!AH35+'马仔-大R'!AN35+主角设定!K39+龙魂等级属性!J33+'命格属性-超R'!AR34</f>
        <v>546.84773662551447</v>
      </c>
      <c r="O33" s="72">
        <f>'装备全级属性-大R'!AI35+'马仔-大R'!AO35+主角设定!L39+龙魂等级属性!K33+'命格属性-超R'!AS34</f>
        <v>0</v>
      </c>
      <c r="P33" s="72">
        <f>'装备全级属性-大R'!AJ35+'马仔-大R'!AP35+主角设定!M39+龙魂等级属性!L33+'命格属性-超R'!AT34</f>
        <v>0</v>
      </c>
      <c r="Q33" s="72">
        <f>'装备全级属性-大R'!AK35+'马仔-大R'!AQ35+主角设定!N39+龙魂等级属性!M33+'命格属性-超R'!AU34</f>
        <v>0</v>
      </c>
      <c r="R33" s="72">
        <f>'装备全级属性-大R'!AL35+'马仔-大R'!AR35+主角设定!O39+龙魂等级属性!N33+'命格属性-超R'!AV34</f>
        <v>0</v>
      </c>
      <c r="S33" s="72">
        <f>'装备全级属性-大R'!AM35+'马仔-大R'!AS35+主角设定!P39+龙魂等级属性!O33+'命格属性-超R'!AW34</f>
        <v>0</v>
      </c>
      <c r="T33" s="85">
        <f t="shared" ca="1" si="0"/>
        <v>12393.253767434693</v>
      </c>
      <c r="U33" s="85"/>
      <c r="V33" s="67">
        <f>[7]副本难度推算!M35</f>
        <v>27667.296632101697</v>
      </c>
      <c r="W33" s="67">
        <f>[7]副本难度推算!N35</f>
        <v>1547.5381227879423</v>
      </c>
      <c r="X33" s="67">
        <f>[7]副本难度推算!O35</f>
        <v>743.61544061538484</v>
      </c>
      <c r="Y33" s="70">
        <f t="shared" ca="1" si="1"/>
        <v>12393.253767434693</v>
      </c>
      <c r="Z33" s="70">
        <f>[7]副本难度推算!R35</f>
        <v>0</v>
      </c>
      <c r="AA33">
        <f ca="1">'主角分析-非R'!V33</f>
        <v>4747.4024652779481</v>
      </c>
      <c r="AB33" s="71">
        <f t="shared" ca="1" si="2"/>
        <v>7.4722975691289162E-2</v>
      </c>
      <c r="AC33" s="71">
        <f t="shared" ca="1" si="3"/>
        <v>0.19506684060875845</v>
      </c>
    </row>
    <row r="34" spans="1:29" x14ac:dyDescent="0.15">
      <c r="A34">
        <v>33</v>
      </c>
      <c r="B34">
        <f>'装备全级属性-大R'!Z36</f>
        <v>3073.8479457796257</v>
      </c>
      <c r="C34">
        <f>'马仔-大R'!AF36</f>
        <v>7106.7584258934194</v>
      </c>
      <c r="D34">
        <f>主角设定!G40</f>
        <v>963.36400000000037</v>
      </c>
      <c r="E34">
        <f ca="1">龙魂等级属性!Q34</f>
        <v>655.46828845205744</v>
      </c>
      <c r="F34">
        <f>'命格属性-超R'!AJ35</f>
        <v>910.12</v>
      </c>
      <c r="G34" s="72">
        <f ca="1">'装备全级属性-大R'!AA36+'马仔-大R'!AG36+主角设定!D40+龙魂等级属性!AB34+'命格属性-超R'!AK35</f>
        <v>110711.83531999063</v>
      </c>
      <c r="H34" s="72">
        <f ca="1">'装备全级属性-大R'!AB36+'马仔-大R'!AH36+主角设定!E40+龙魂等级属性!AC34+'命格属性-超R'!AL35</f>
        <v>5676.7296918011361</v>
      </c>
      <c r="I34" s="72">
        <f ca="1">'装备全级属性-大R'!AC36+'马仔-大R'!AI36+主角设定!F40+龙魂等级属性!AD34+'命格属性-超R'!AM35</f>
        <v>2304.4377277529347</v>
      </c>
      <c r="J34" s="72">
        <f ca="1">'装备全级属性-大R'!AD36+'马仔-大R'!AJ36+主角设定!G40+龙魂等级属性!F34+'命格属性-超R'!AN35</f>
        <v>963.36400000000037</v>
      </c>
      <c r="K34" s="72">
        <f ca="1">'装备全级属性-大R'!AE36+'马仔-大R'!AK36+主角设定!H40+龙魂等级属性!G34+'命格属性-超R'!AO35</f>
        <v>0</v>
      </c>
      <c r="L34" s="72">
        <f ca="1">'装备全级属性-大R'!AF36+'马仔-大R'!AL36+主角设定!I40+龙魂等级属性!H34+'命格属性-超R'!AP35</f>
        <v>597.82716049382725</v>
      </c>
      <c r="M34" s="72">
        <f ca="1">'装备全级属性-大R'!AG36+'马仔-大R'!AM36+主角设定!J40+龙魂等级属性!I34+'命格属性-超R'!AQ35</f>
        <v>0</v>
      </c>
      <c r="N34" s="72">
        <f ca="1">'装备全级属性-大R'!AH36+'马仔-大R'!AN36+主角设定!K40+龙魂等级属性!J34+'命格属性-超R'!AR35</f>
        <v>562.84773662551447</v>
      </c>
      <c r="O34" s="72">
        <f>'装备全级属性-大R'!AI36+'马仔-大R'!AO36+主角设定!L40+龙魂等级属性!K34+'命格属性-超R'!AS35</f>
        <v>0</v>
      </c>
      <c r="P34" s="72">
        <f>'装备全级属性-大R'!AJ36+'马仔-大R'!AP36+主角设定!M40+龙魂等级属性!L34+'命格属性-超R'!AT35</f>
        <v>0</v>
      </c>
      <c r="Q34" s="72">
        <f>'装备全级属性-大R'!AK36+'马仔-大R'!AQ36+主角设定!N40+龙魂等级属性!M34+'命格属性-超R'!AU35</f>
        <v>0</v>
      </c>
      <c r="R34" s="72">
        <f>'装备全级属性-大R'!AL36+'马仔-大R'!AR36+主角设定!O40+龙魂等级属性!N34+'命格属性-超R'!AV35</f>
        <v>0</v>
      </c>
      <c r="S34" s="72">
        <f>'装备全级属性-大R'!AM36+'马仔-大R'!AS36+主角设定!P40+龙魂等级属性!O34+'命格属性-超R'!AW35</f>
        <v>0</v>
      </c>
      <c r="T34" s="85">
        <f t="shared" ref="T34:T66" ca="1" si="4">SUM(B34:F34)</f>
        <v>12709.558660125103</v>
      </c>
      <c r="U34" s="85"/>
      <c r="V34" s="67">
        <f>[7]副本难度推算!M36</f>
        <v>30990.514434410816</v>
      </c>
      <c r="W34" s="67">
        <f>[7]副本难度推算!N36</f>
        <v>1720.4481003567344</v>
      </c>
      <c r="X34" s="67">
        <f>[7]副本难度推算!O36</f>
        <v>819.29986370568577</v>
      </c>
      <c r="Y34" s="70">
        <f t="shared" ref="Y34:Y65" ca="1" si="5">SUM(B34:F34)</f>
        <v>12709.558660125103</v>
      </c>
      <c r="Z34" s="70">
        <f>[7]副本难度推算!R36</f>
        <v>0</v>
      </c>
      <c r="AA34">
        <f ca="1">'主角分析-非R'!V34</f>
        <v>4904.3246112486504</v>
      </c>
      <c r="AB34" s="71">
        <f t="shared" ref="AB34:AB65" ca="1" si="6">D34/Y34</f>
        <v>7.5798383387021384E-2</v>
      </c>
      <c r="AC34" s="71">
        <f t="shared" ref="AC34:AC65" ca="1" si="7">D34/AA34</f>
        <v>0.19643153264985982</v>
      </c>
    </row>
    <row r="35" spans="1:29" x14ac:dyDescent="0.15">
      <c r="A35">
        <v>34</v>
      </c>
      <c r="B35">
        <f>'装备全级属性-大R'!Z37</f>
        <v>3154.2479457796258</v>
      </c>
      <c r="C35">
        <f>'马仔-大R'!AF37</f>
        <v>7203.00011858383</v>
      </c>
      <c r="D35">
        <f>主角设定!G41</f>
        <v>1001.0344</v>
      </c>
      <c r="E35">
        <f ca="1">龙魂等级属性!Q35</f>
        <v>1134.3032637429869</v>
      </c>
      <c r="F35">
        <f>'命格属性-超R'!AJ36</f>
        <v>910.12</v>
      </c>
      <c r="G35" s="72">
        <f ca="1">'装备全级属性-大R'!AA37+'马仔-大R'!AG37+主角设定!D41+龙魂等级属性!AB35+'命格属性-超R'!AK36</f>
        <v>116678.24413384491</v>
      </c>
      <c r="H35" s="72">
        <f ca="1">'装备全级属性-大R'!AB37+'马仔-大R'!AH37+主角设定!E41+龙魂等级属性!AC35+'命格属性-超R'!AL36</f>
        <v>6022.2890004642368</v>
      </c>
      <c r="I35" s="72">
        <f ca="1">'装备全级属性-大R'!AC37+'马仔-大R'!AI37+主角设定!F41+龙魂等级属性!AD35+'命格属性-超R'!AM36</f>
        <v>2345.3741592260717</v>
      </c>
      <c r="J35" s="72">
        <f ca="1">'装备全级属性-大R'!AD37+'马仔-大R'!AJ37+主角设定!G41+龙魂等级属性!F35+'命格属性-超R'!AN36</f>
        <v>1001.0344</v>
      </c>
      <c r="K35" s="72">
        <f ca="1">'装备全级属性-大R'!AE37+'马仔-大R'!AK37+主角设定!H41+龙魂等级属性!G35+'命格属性-超R'!AO36</f>
        <v>0</v>
      </c>
      <c r="L35" s="72">
        <f ca="1">'装备全级属性-大R'!AF37+'马仔-大R'!AL37+主角设定!I41+龙魂等级属性!H35+'命格属性-超R'!AP36</f>
        <v>613.82716049382725</v>
      </c>
      <c r="M35" s="72">
        <f ca="1">'装备全级属性-大R'!AG37+'马仔-大R'!AM37+主角设定!J41+龙魂等级属性!I35+'命格属性-超R'!AQ36</f>
        <v>0</v>
      </c>
      <c r="N35" s="72">
        <f ca="1">'装备全级属性-大R'!AH37+'马仔-大R'!AN37+主角设定!K41+龙魂等级属性!J35+'命格属性-超R'!AR36</f>
        <v>924.59759935289992</v>
      </c>
      <c r="O35" s="72">
        <f>'装备全级属性-大R'!AI37+'马仔-大R'!AO37+主角设定!L41+龙魂等级属性!K35+'命格属性-超R'!AS36</f>
        <v>0</v>
      </c>
      <c r="P35" s="72">
        <f>'装备全级属性-大R'!AJ37+'马仔-大R'!AP37+主角设定!M41+龙魂等级属性!L35+'命格属性-超R'!AT36</f>
        <v>0</v>
      </c>
      <c r="Q35" s="72">
        <f>'装备全级属性-大R'!AK37+'马仔-大R'!AQ37+主角设定!N41+龙魂等级属性!M35+'命格属性-超R'!AU36</f>
        <v>0</v>
      </c>
      <c r="R35" s="72">
        <f>'装备全级属性-大R'!AL37+'马仔-大R'!AR37+主角设定!O41+龙魂等级属性!N35+'命格属性-超R'!AV36</f>
        <v>0</v>
      </c>
      <c r="S35" s="72">
        <f>'装备全级属性-大R'!AM37+'马仔-大R'!AS37+主角设定!P41+龙魂等级属性!O35+'命格属性-超R'!AW36</f>
        <v>0</v>
      </c>
      <c r="T35" s="85">
        <f t="shared" ca="1" si="4"/>
        <v>13402.705728106443</v>
      </c>
      <c r="U35" s="85"/>
      <c r="V35" s="67">
        <f>[7]副本难度推算!M37</f>
        <v>34573.196392958278</v>
      </c>
      <c r="W35" s="67">
        <f>[7]副本难度推算!N37</f>
        <v>1905.5178265087504</v>
      </c>
      <c r="X35" s="67">
        <f>[7]副本难度推算!O37</f>
        <v>899.37196073578662</v>
      </c>
      <c r="Y35" s="70">
        <f t="shared" ca="1" si="5"/>
        <v>13402.705728106443</v>
      </c>
      <c r="Z35" s="70">
        <f>[7]副本难度推算!R37</f>
        <v>0</v>
      </c>
      <c r="AA35">
        <f ca="1">'主角分析-非R'!V35</f>
        <v>5280.1745192213066</v>
      </c>
      <c r="AB35" s="71">
        <f t="shared" ca="1" si="6"/>
        <v>7.4688978502360046E-2</v>
      </c>
      <c r="AC35" s="71">
        <f t="shared" ca="1" si="7"/>
        <v>0.18958358220092078</v>
      </c>
    </row>
    <row r="36" spans="1:29" x14ac:dyDescent="0.15">
      <c r="A36">
        <v>35</v>
      </c>
      <c r="B36">
        <f>'装备全级属性-大R'!Z38</f>
        <v>3228.6479457796258</v>
      </c>
      <c r="C36">
        <f>'马仔-大R'!AF38</f>
        <v>7299.2418112742416</v>
      </c>
      <c r="D36">
        <f>主角设定!G42</f>
        <v>1039.0720000000003</v>
      </c>
      <c r="E36">
        <f ca="1">龙魂等级属性!Q36</f>
        <v>1219.485678053054</v>
      </c>
      <c r="F36">
        <f>'命格属性-超R'!AJ37</f>
        <v>1419.12</v>
      </c>
      <c r="G36" s="72">
        <f ca="1">'装备全级属性-大R'!AA38+'马仔-大R'!AG38+主角设定!D42+龙魂等级属性!AB36+'命格属性-超R'!AK37</f>
        <v>118563.83294769924</v>
      </c>
      <c r="H36" s="72">
        <f ca="1">'装备全级属性-大R'!AB38+'马仔-大R'!AH38+主角设定!E42+龙魂等级属性!AC36+'命格属性-超R'!AL37</f>
        <v>6493.0307234374068</v>
      </c>
      <c r="I36" s="72">
        <f ca="1">'装备全级属性-大R'!AC38+'马仔-大R'!AI38+主角设定!F42+龙魂等级属性!AD36+'命格属性-超R'!AM37</f>
        <v>2596.3105906992087</v>
      </c>
      <c r="J36" s="72">
        <f ca="1">'装备全级属性-大R'!AD38+'马仔-大R'!AJ38+主角设定!G42+龙魂等级属性!F36+'命格属性-超R'!AN37</f>
        <v>1039.0720000000003</v>
      </c>
      <c r="K36" s="72">
        <f ca="1">'装备全级属性-大R'!AE38+'马仔-大R'!AK38+主角设定!H42+龙魂等级属性!G36+'命格属性-超R'!AO37</f>
        <v>0</v>
      </c>
      <c r="L36" s="72">
        <f ca="1">'装备全级属性-大R'!AF38+'马仔-大R'!AL38+主角设定!I42+龙魂等级属性!H36+'命格属性-超R'!AP37</f>
        <v>629.82716049382725</v>
      </c>
      <c r="M36" s="72">
        <f ca="1">'装备全级属性-大R'!AG38+'马仔-大R'!AM38+主角设定!J42+龙魂等级属性!I36+'命格属性-超R'!AQ37</f>
        <v>0</v>
      </c>
      <c r="N36" s="72">
        <f ca="1">'装备全级属性-大R'!AH38+'马仔-大R'!AN38+主角设定!K42+龙魂等级属性!J36+'命格属性-超R'!AR37</f>
        <v>594.84773662551447</v>
      </c>
      <c r="O36" s="72">
        <f>'装备全级属性-大R'!AI38+'马仔-大R'!AO38+主角设定!L42+龙魂等级属性!K36+'命格属性-超R'!AS37</f>
        <v>0</v>
      </c>
      <c r="P36" s="72">
        <f>'装备全级属性-大R'!AJ38+'马仔-大R'!AP38+主角设定!M42+龙魂等级属性!L36+'命格属性-超R'!AT37</f>
        <v>0</v>
      </c>
      <c r="Q36" s="72">
        <f>'装备全级属性-大R'!AK38+'马仔-大R'!AQ38+主角设定!N42+龙魂等级属性!M36+'命格属性-超R'!AU37</f>
        <v>0</v>
      </c>
      <c r="R36" s="72">
        <f>'装备全级属性-大R'!AL38+'马仔-大R'!AR38+主角设定!O42+龙魂等级属性!N36+'命格属性-超R'!AV37</f>
        <v>0</v>
      </c>
      <c r="S36" s="72">
        <f>'装备全级属性-大R'!AM38+'马仔-大R'!AS38+主角设定!P42+龙魂等级属性!O36+'命格属性-超R'!AW37</f>
        <v>0</v>
      </c>
      <c r="T36" s="85">
        <f t="shared" ca="1" si="4"/>
        <v>14205.567435106921</v>
      </c>
      <c r="U36" s="85"/>
      <c r="V36" s="67">
        <f>[7]副本难度推算!M38</f>
        <v>38426.737014116785</v>
      </c>
      <c r="W36" s="67">
        <f>[7]副本难度推算!N38</f>
        <v>2103.2231585458144</v>
      </c>
      <c r="X36" s="67">
        <f>[7]副本难度推算!O38</f>
        <v>983.93169407357891</v>
      </c>
      <c r="Y36" s="70">
        <f t="shared" ca="1" si="5"/>
        <v>14205.567435106921</v>
      </c>
      <c r="Z36" s="70">
        <f>[7]副本难度推算!R38</f>
        <v>0</v>
      </c>
      <c r="AA36">
        <f ca="1">'主角分析-非R'!V36</f>
        <v>8089.3418535356068</v>
      </c>
      <c r="AB36" s="71">
        <f t="shared" ca="1" si="6"/>
        <v>7.3145406175897654E-2</v>
      </c>
      <c r="AC36" s="71">
        <f t="shared" ca="1" si="7"/>
        <v>0.12844951033264262</v>
      </c>
    </row>
    <row r="37" spans="1:29" x14ac:dyDescent="0.15">
      <c r="A37">
        <v>36</v>
      </c>
      <c r="B37">
        <f>'装备全级属性-大R'!Z39</f>
        <v>3309.0479457796255</v>
      </c>
      <c r="C37">
        <f>'马仔-大R'!AF39</f>
        <v>7395.4835039646514</v>
      </c>
      <c r="D37">
        <f>主角设定!G43</f>
        <v>1077.4768000000001</v>
      </c>
      <c r="E37">
        <f ca="1">龙魂等级属性!Q37</f>
        <v>1313.8906957971742</v>
      </c>
      <c r="F37">
        <f>'命格属性-超R'!AJ38</f>
        <v>1484.2</v>
      </c>
      <c r="G37" s="72">
        <f ca="1">'装备全级属性-大R'!AA39+'马仔-大R'!AG39+主角设定!D43+龙魂等级属性!AB37+'命格属性-超R'!AK38</f>
        <v>124445.72720515652</v>
      </c>
      <c r="H37" s="72">
        <f ca="1">'装备全级属性-大R'!AB39+'马仔-大R'!AH39+主角设定!E43+龙魂等级属性!AC37+'命格属性-超R'!AL38</f>
        <v>6585.5900321005083</v>
      </c>
      <c r="I37" s="72">
        <f ca="1">'装备全级属性-大R'!AC39+'马仔-大R'!AI39+主角设定!F43+龙魂等级属性!AD37+'命格属性-超R'!AM38</f>
        <v>2637.2470221723456</v>
      </c>
      <c r="J37" s="72">
        <f ca="1">'装备全级属性-大R'!AD39+'马仔-大R'!AJ39+主角设定!G43+龙魂等级属性!F37+'命格属性-超R'!AN38</f>
        <v>1077.4768000000001</v>
      </c>
      <c r="K37" s="72">
        <f ca="1">'装备全级属性-大R'!AE39+'马仔-大R'!AK39+主角设定!H43+龙魂等级属性!G37+'命格属性-超R'!AO38</f>
        <v>0</v>
      </c>
      <c r="L37" s="72">
        <f ca="1">'装备全级属性-大R'!AF39+'马仔-大R'!AL39+主角设定!I43+龙魂等级属性!H37+'命格属性-超R'!AP38</f>
        <v>645.82716049382725</v>
      </c>
      <c r="M37" s="72">
        <f ca="1">'装备全级属性-大R'!AG39+'马仔-大R'!AM39+主角设定!J43+龙魂等级属性!I37+'命格属性-超R'!AQ38</f>
        <v>0</v>
      </c>
      <c r="N37" s="72">
        <f ca="1">'装备全级属性-大R'!AH39+'马仔-大R'!AN39+主角设定!K43+龙魂等级属性!J37+'命格属性-超R'!AR38</f>
        <v>610.84773662551447</v>
      </c>
      <c r="O37" s="72">
        <f>'装备全级属性-大R'!AI39+'马仔-大R'!AO39+主角设定!L43+龙魂等级属性!K37+'命格属性-超R'!AS38</f>
        <v>0</v>
      </c>
      <c r="P37" s="72">
        <f>'装备全级属性-大R'!AJ39+'马仔-大R'!AP39+主角设定!M43+龙魂等级属性!L37+'命格属性-超R'!AT38</f>
        <v>0</v>
      </c>
      <c r="Q37" s="72">
        <f>'装备全级属性-大R'!AK39+'马仔-大R'!AQ39+主角设定!N43+龙魂等级属性!M37+'命格属性-超R'!AU38</f>
        <v>0</v>
      </c>
      <c r="R37" s="72">
        <f>'装备全级属性-大R'!AL39+'马仔-大R'!AR39+主角设定!O43+龙魂等级属性!N37+'命格属性-超R'!AV38</f>
        <v>0</v>
      </c>
      <c r="S37" s="72">
        <f>'装备全级属性-大R'!AM39+'马仔-大R'!AS39+主角设定!P43+龙魂等级属性!O37+'命格属性-超R'!AW38</f>
        <v>0</v>
      </c>
      <c r="T37" s="85">
        <f t="shared" ca="1" si="4"/>
        <v>14580.098945541453</v>
      </c>
      <c r="U37" s="85"/>
      <c r="V37" s="67">
        <f>[7]副本难度推算!M39</f>
        <v>42562.734823703468</v>
      </c>
      <c r="W37" s="67">
        <f>[7]副本难度推算!N39</f>
        <v>2314.0513733626863</v>
      </c>
      <c r="X37" s="67">
        <f>[7]副本难度推算!O39</f>
        <v>1073.0790260869569</v>
      </c>
      <c r="Y37" s="70">
        <f t="shared" ca="1" si="5"/>
        <v>14580.098945541453</v>
      </c>
      <c r="Z37" s="70">
        <f>[7]副本难度推算!R39</f>
        <v>0</v>
      </c>
      <c r="AA37">
        <f ca="1">'主角分析-非R'!V37</f>
        <v>8286.0178465668705</v>
      </c>
      <c r="AB37" s="71">
        <f t="shared" ca="1" si="6"/>
        <v>7.390051357158238E-2</v>
      </c>
      <c r="AC37" s="71">
        <f t="shared" ca="1" si="7"/>
        <v>0.13003553938113094</v>
      </c>
    </row>
    <row r="38" spans="1:29" x14ac:dyDescent="0.15">
      <c r="A38">
        <v>37</v>
      </c>
      <c r="B38">
        <f>'装备全级属性-大R'!Z40</f>
        <v>3383.4479457796256</v>
      </c>
      <c r="C38">
        <f>'马仔-大R'!AF40</f>
        <v>7491.725196655063</v>
      </c>
      <c r="D38">
        <f>主角设定!G44</f>
        <v>1116.2488000000003</v>
      </c>
      <c r="E38">
        <f ca="1">龙魂等级属性!Q38</f>
        <v>1679.92377418254</v>
      </c>
      <c r="F38">
        <f>'命格属性-超R'!AJ39</f>
        <v>1484.2</v>
      </c>
      <c r="G38" s="72">
        <f ca="1">'装备全级属性-大R'!AA40+'马仔-大R'!AG40+主角设定!D44+龙魂等级属性!AB38+'命格属性-超R'!AK39</f>
        <v>130058.44457324414</v>
      </c>
      <c r="H38" s="72">
        <f ca="1">'装备全级属性-大R'!AB40+'马仔-大R'!AH40+主角设定!E44+龙魂等级属性!AC38+'命格属性-超R'!AL39</f>
        <v>6812.1055568157317</v>
      </c>
      <c r="I38" s="72">
        <f ca="1">'装备全级属性-大R'!AC40+'马仔-大R'!AI40+主角设定!F44+龙魂等级属性!AD38+'命格属性-超R'!AM39</f>
        <v>2672.1834536454826</v>
      </c>
      <c r="J38" s="72">
        <f ca="1">'装备全级属性-大R'!AD40+'马仔-大R'!AJ40+主角设定!G44+龙魂等级属性!F38+'命格属性-超R'!AN39</f>
        <v>1362.5020945997423</v>
      </c>
      <c r="K38" s="72">
        <f ca="1">'装备全级属性-大R'!AE40+'马仔-大R'!AK40+主角设定!H44+龙魂等级属性!G38+'命格属性-超R'!AO39</f>
        <v>0</v>
      </c>
      <c r="L38" s="72">
        <f ca="1">'装备全级属性-大R'!AF40+'马仔-大R'!AL40+主角设定!I44+龙魂等级属性!H38+'命格属性-超R'!AP39</f>
        <v>661.82716049382725</v>
      </c>
      <c r="M38" s="72">
        <f ca="1">'装备全级属性-大R'!AG40+'马仔-大R'!AM40+主角设定!J44+龙魂等级属性!I38+'命格属性-超R'!AQ39</f>
        <v>0</v>
      </c>
      <c r="N38" s="72">
        <f ca="1">'装备全级属性-大R'!AH40+'马仔-大R'!AN40+主角设定!K44+龙魂等级属性!J38+'命格属性-超R'!AR39</f>
        <v>626.84773662551447</v>
      </c>
      <c r="O38" s="72">
        <f>'装备全级属性-大R'!AI40+'马仔-大R'!AO40+主角设定!L44+龙魂等级属性!K38+'命格属性-超R'!AS39</f>
        <v>0</v>
      </c>
      <c r="P38" s="72">
        <f>'装备全级属性-大R'!AJ40+'马仔-大R'!AP40+主角设定!M44+龙魂等级属性!L38+'命格属性-超R'!AT39</f>
        <v>0</v>
      </c>
      <c r="Q38" s="72">
        <f>'装备全级属性-大R'!AK40+'马仔-大R'!AQ40+主角设定!N44+龙魂等级属性!M38+'命格属性-超R'!AU39</f>
        <v>0</v>
      </c>
      <c r="R38" s="72">
        <f>'装备全级属性-大R'!AL40+'马仔-大R'!AR40+主角设定!O44+龙魂等级属性!N38+'命格属性-超R'!AV39</f>
        <v>0</v>
      </c>
      <c r="S38" s="72">
        <f>'装备全级属性-大R'!AM40+'马仔-大R'!AS40+主角设定!P44+龙魂等级属性!O38+'命格属性-超R'!AW39</f>
        <v>0</v>
      </c>
      <c r="T38" s="85">
        <f t="shared" ca="1" si="4"/>
        <v>15155.545716617229</v>
      </c>
      <c r="U38" s="85"/>
      <c r="V38" s="67">
        <f>[7]副本难度推算!M40</f>
        <v>46992.99239665216</v>
      </c>
      <c r="W38" s="67">
        <f>[7]副本难度推算!N40</f>
        <v>2538.5016044212689</v>
      </c>
      <c r="X38" s="67">
        <f>[7]副本难度推算!O40</f>
        <v>1166.913919143813</v>
      </c>
      <c r="Y38" s="70">
        <f t="shared" ca="1" si="5"/>
        <v>15155.545716617229</v>
      </c>
      <c r="Z38" s="70">
        <f>[7]副本难度推算!R40</f>
        <v>0</v>
      </c>
      <c r="AA38">
        <f ca="1">'主角分析-非R'!V38</f>
        <v>8667.7033616178833</v>
      </c>
      <c r="AB38" s="71">
        <f t="shared" ca="1" si="6"/>
        <v>7.3652827873831983E-2</v>
      </c>
      <c r="AC38" s="71">
        <f t="shared" ca="1" si="7"/>
        <v>0.12878253366894701</v>
      </c>
    </row>
    <row r="39" spans="1:29" x14ac:dyDescent="0.15">
      <c r="A39">
        <v>38</v>
      </c>
      <c r="B39">
        <f>'装备全级属性-大R'!Z41</f>
        <v>3463.8479457796261</v>
      </c>
      <c r="C39">
        <f>'马仔-大R'!AF41</f>
        <v>11378.331561370516</v>
      </c>
      <c r="D39">
        <f>主角设定!G45</f>
        <v>1155.3880000000001</v>
      </c>
      <c r="E39">
        <f ca="1">龙魂等级属性!Q39</f>
        <v>1771.145630431969</v>
      </c>
      <c r="F39">
        <f>'命格属性-超R'!AJ40</f>
        <v>1528.2</v>
      </c>
      <c r="G39" s="72">
        <f ca="1">'装备全级属性-大R'!AA41+'马仔-大R'!AG41+主角设定!D45+龙魂等级属性!AB39+'命格属性-超R'!AK40</f>
        <v>166579.93407484115</v>
      </c>
      <c r="H39" s="72">
        <f ca="1">'装备全级属性-大R'!AB41+'马仔-大R'!AH41+主角设定!E45+龙魂等级属性!AC39+'命格属性-超R'!AL40</f>
        <v>8561.7162383130581</v>
      </c>
      <c r="I39" s="72">
        <f ca="1">'装备全级属性-大R'!AC41+'马仔-大R'!AI41+主角设定!F45+龙魂等级属性!AD39+'命格属性-超R'!AM40</f>
        <v>3597.3206130491581</v>
      </c>
      <c r="J39" s="72">
        <f ca="1">'装备全级属性-大R'!AD41+'马仔-大R'!AJ41+主角设定!G45+龙魂等级属性!F39+'命格属性-超R'!AN40</f>
        <v>1155.3880000000001</v>
      </c>
      <c r="K39" s="72">
        <f ca="1">'装备全级属性-大R'!AE41+'马仔-大R'!AK41+主角设定!H45+龙魂等级属性!G39+'命格属性-超R'!AO40</f>
        <v>0</v>
      </c>
      <c r="L39" s="72">
        <f ca="1">'装备全级属性-大R'!AF41+'马仔-大R'!AL41+主角设定!I45+龙魂等级属性!H39+'命格属性-超R'!AP40</f>
        <v>677.82716049382725</v>
      </c>
      <c r="M39" s="72">
        <f ca="1">'装备全级属性-大R'!AG41+'马仔-大R'!AM41+主角设定!J45+龙魂等级属性!I39+'命格属性-超R'!AQ40</f>
        <v>0</v>
      </c>
      <c r="N39" s="72">
        <f ca="1">'装备全级属性-大R'!AH41+'马仔-大R'!AN41+主角设定!K45+龙魂等级属性!J39+'命格属性-超R'!AR40</f>
        <v>642.84773662551447</v>
      </c>
      <c r="O39" s="72">
        <f>'装备全级属性-大R'!AI41+'马仔-大R'!AO41+主角设定!L45+龙魂等级属性!K39+'命格属性-超R'!AS40</f>
        <v>0</v>
      </c>
      <c r="P39" s="72">
        <f>'装备全级属性-大R'!AJ41+'马仔-大R'!AP41+主角设定!M45+龙魂等级属性!L39+'命格属性-超R'!AT40</f>
        <v>0</v>
      </c>
      <c r="Q39" s="72">
        <f>'装备全级属性-大R'!AK41+'马仔-大R'!AQ41+主角设定!N45+龙魂等级属性!M39+'命格属性-超R'!AU40</f>
        <v>0</v>
      </c>
      <c r="R39" s="72">
        <f>'装备全级属性-大R'!AL41+'马仔-大R'!AR41+主角设定!O45+龙魂等级属性!N39+'命格属性-超R'!AV40</f>
        <v>0</v>
      </c>
      <c r="S39" s="72">
        <f>'装备全级属性-大R'!AM41+'马仔-大R'!AS41+主角设定!P45+龙魂等级属性!O39+'命格属性-超R'!AW40</f>
        <v>0</v>
      </c>
      <c r="T39" s="85">
        <f t="shared" ca="1" si="4"/>
        <v>19296.913137582113</v>
      </c>
      <c r="U39" s="85"/>
      <c r="V39" s="67">
        <f>[7]副本难度推算!M41</f>
        <v>51729.516364590025</v>
      </c>
      <c r="W39" s="67">
        <f>[7]副本难度推算!N41</f>
        <v>2807.3162782113759</v>
      </c>
      <c r="X39" s="67">
        <f>[7]副本难度推算!O41</f>
        <v>1265.5363356120404</v>
      </c>
      <c r="Y39" s="70">
        <f t="shared" ca="1" si="5"/>
        <v>19296.913137582113</v>
      </c>
      <c r="Z39" s="70">
        <f>[7]副本难度推算!R41</f>
        <v>0</v>
      </c>
      <c r="AA39">
        <f ca="1">'主角分析-非R'!V39</f>
        <v>9007.6438577523313</v>
      </c>
      <c r="AB39" s="71">
        <f t="shared" ca="1" si="6"/>
        <v>5.9874239561652984E-2</v>
      </c>
      <c r="AC39" s="71">
        <f t="shared" ca="1" si="7"/>
        <v>0.12826750460450631</v>
      </c>
    </row>
    <row r="40" spans="1:29" x14ac:dyDescent="0.15">
      <c r="A40">
        <v>39</v>
      </c>
      <c r="B40">
        <f>'装备全级属性-大R'!Z42</f>
        <v>3538.2479457796253</v>
      </c>
      <c r="C40">
        <f>'马仔-大R'!AF42</f>
        <v>11529.568507026877</v>
      </c>
      <c r="D40">
        <f>主角设定!G46</f>
        <v>1194.8944000000001</v>
      </c>
      <c r="E40">
        <f ca="1">龙魂等级属性!Q40</f>
        <v>1852.4696072869963</v>
      </c>
      <c r="F40">
        <f>'命格属性-超R'!AJ41</f>
        <v>1528.2</v>
      </c>
      <c r="G40" s="72">
        <f ca="1">'装备全级属性-大R'!AA42+'马仔-大R'!AG42+主角设定!D46+龙魂等级属性!AB40+'命格属性-超R'!AK41</f>
        <v>168990.04221089793</v>
      </c>
      <c r="H40" s="72">
        <f ca="1">'装备全级属性-大R'!AB42+'马仔-大R'!AH42+主角设定!E46+龙魂等级属性!AC40+'命格属性-超R'!AL41</f>
        <v>8679.0522947836471</v>
      </c>
      <c r="I40" s="72">
        <f ca="1">'装备全级属性-大R'!AC42+'马仔-大R'!AI42+主角设定!F46+龙魂等级属性!AD40+'命格属性-超R'!AM41</f>
        <v>3642.9635767926588</v>
      </c>
      <c r="J40" s="72">
        <f ca="1">'装备全级属性-大R'!AD42+'马仔-大R'!AJ42+主角设定!G46+龙魂等级属性!F40+'命格属性-超R'!AN41</f>
        <v>1194.8944000000001</v>
      </c>
      <c r="K40" s="72">
        <f ca="1">'装备全级属性-大R'!AE42+'马仔-大R'!AK42+主角设定!H46+龙魂等级属性!G40+'命格属性-超R'!AO41</f>
        <v>239.18816722066856</v>
      </c>
      <c r="L40" s="72">
        <f ca="1">'装备全级属性-大R'!AF42+'马仔-大R'!AL42+主角设定!I46+龙魂等级属性!H40+'命格属性-超R'!AP41</f>
        <v>693.82716049382725</v>
      </c>
      <c r="M40" s="72">
        <f ca="1">'装备全级属性-大R'!AG42+'马仔-大R'!AM42+主角设定!J46+龙魂等级属性!I40+'命格属性-超R'!AQ41</f>
        <v>0</v>
      </c>
      <c r="N40" s="72">
        <f ca="1">'装备全级属性-大R'!AH42+'马仔-大R'!AN42+主角设定!K46+龙魂等级属性!J40+'命格属性-超R'!AR41</f>
        <v>658.84773662551447</v>
      </c>
      <c r="O40" s="72">
        <f>'装备全级属性-大R'!AI42+'马仔-大R'!AO42+主角设定!L46+龙魂等级属性!K40+'命格属性-超R'!AS41</f>
        <v>0</v>
      </c>
      <c r="P40" s="72">
        <f>'装备全级属性-大R'!AJ42+'马仔-大R'!AP42+主角设定!M46+龙魂等级属性!L40+'命格属性-超R'!AT41</f>
        <v>0</v>
      </c>
      <c r="Q40" s="72">
        <f>'装备全级属性-大R'!AK42+'马仔-大R'!AQ42+主角设定!N46+龙魂等级属性!M40+'命格属性-超R'!AU41</f>
        <v>0</v>
      </c>
      <c r="R40" s="72">
        <f>'装备全级属性-大R'!AL42+'马仔-大R'!AR42+主角设定!O46+龙魂等级属性!N40+'命格属性-超R'!AV41</f>
        <v>0</v>
      </c>
      <c r="S40" s="72">
        <f>'装备全级属性-大R'!AM42+'马仔-大R'!AS42+主角设定!P46+龙魂等级属性!O40+'命格属性-超R'!AW41</f>
        <v>0</v>
      </c>
      <c r="T40" s="85">
        <f t="shared" ca="1" si="4"/>
        <v>19643.3804600935</v>
      </c>
      <c r="U40" s="85"/>
      <c r="V40" s="67">
        <f>[7]副本难度推算!M42</f>
        <v>56784.51740497836</v>
      </c>
      <c r="W40" s="67">
        <f>[7]副本难度推算!N42</f>
        <v>3096.7779147743777</v>
      </c>
      <c r="X40" s="67">
        <f>[7]副本难度推算!O42</f>
        <v>1369.0462378595321</v>
      </c>
      <c r="Y40" s="70">
        <f t="shared" ca="1" si="5"/>
        <v>19643.3804600935</v>
      </c>
      <c r="Z40" s="70">
        <f>[7]副本难度推算!R42</f>
        <v>0</v>
      </c>
      <c r="AA40">
        <f ca="1">'主角分析-非R'!V40</f>
        <v>9206.6528262501415</v>
      </c>
      <c r="AB40" s="71">
        <f t="shared" ca="1" si="6"/>
        <v>6.0829367044409048E-2</v>
      </c>
      <c r="AC40" s="71">
        <f t="shared" ca="1" si="7"/>
        <v>0.12978597352917445</v>
      </c>
    </row>
    <row r="41" spans="1:29" x14ac:dyDescent="0.15">
      <c r="A41">
        <v>40</v>
      </c>
      <c r="B41">
        <f>'装备全级属性-大R'!Z43</f>
        <v>3861.8798121825507</v>
      </c>
      <c r="C41">
        <f>'马仔-大R'!AF43</f>
        <v>14317.928269642696</v>
      </c>
      <c r="D41">
        <f>主角设定!G47</f>
        <v>1245.8560000000004</v>
      </c>
      <c r="E41">
        <f ca="1">龙魂等级属性!Q41</f>
        <v>1955.8655791019851</v>
      </c>
      <c r="F41">
        <f>'命格属性-超R'!AJ42</f>
        <v>1983.3799999999999</v>
      </c>
      <c r="G41" s="72">
        <f ca="1">'装备全级属性-大R'!AA43+'马仔-大R'!AG43+主角设定!D47+龙魂等级属性!AB41+'命格属性-超R'!AK42</f>
        <v>205369.3967185147</v>
      </c>
      <c r="H41" s="72">
        <f ca="1">'装备全级属性-大R'!AB43+'马仔-大R'!AH43+主角设定!E47+龙魂等级属性!AC41+'命格属性-超R'!AL42</f>
        <v>10082.733249649955</v>
      </c>
      <c r="I41" s="72">
        <f ca="1">'装备全级属性-大R'!AC43+'马仔-大R'!AI43+主角设定!F47+龙魂等级属性!AD41+'命格属性-超R'!AM42</f>
        <v>4224.0369017146695</v>
      </c>
      <c r="J41" s="72">
        <f ca="1">'装备全级属性-大R'!AD43+'马仔-大R'!AJ43+主角设定!G47+龙魂等级属性!F41+'命格属性-超R'!AN42</f>
        <v>1245.8560000000004</v>
      </c>
      <c r="K41" s="72">
        <f ca="1">'装备全级属性-大R'!AE43+'马仔-大R'!AK43+主角设定!H47+龙魂等级属性!G41+'命格属性-超R'!AO42</f>
        <v>0</v>
      </c>
      <c r="L41" s="72">
        <f ca="1">'装备全级属性-大R'!AF43+'马仔-大R'!AL43+主角设定!I47+龙魂等级属性!H41+'命格属性-超R'!AP42</f>
        <v>2207.2962962962965</v>
      </c>
      <c r="M41" s="72">
        <f ca="1">'装备全级属性-大R'!AG43+'马仔-大R'!AM43+主角设定!J47+龙魂等级属性!I41+'命格属性-超R'!AQ42</f>
        <v>0</v>
      </c>
      <c r="N41" s="72">
        <f ca="1">'装备全级属性-大R'!AH43+'马仔-大R'!AN43+主角设定!K47+龙魂等级属性!J41+'命格属性-超R'!AR42</f>
        <v>709.82716049382725</v>
      </c>
      <c r="O41" s="72">
        <f>'装备全级属性-大R'!AI43+'马仔-大R'!AO43+主角设定!L47+龙魂等级属性!K41+'命格属性-超R'!AS42</f>
        <v>0</v>
      </c>
      <c r="P41" s="72">
        <f>'装备全级属性-大R'!AJ43+'马仔-大R'!AP43+主角设定!M47+龙魂等级属性!L41+'命格属性-超R'!AT42</f>
        <v>0</v>
      </c>
      <c r="Q41" s="72">
        <f>'装备全级属性-大R'!AK43+'马仔-大R'!AQ43+主角设定!N47+龙魂等级属性!M41+'命格属性-超R'!AU42</f>
        <v>0</v>
      </c>
      <c r="R41" s="72">
        <f>'装备全级属性-大R'!AL43+'马仔-大R'!AR43+主角设定!O47+龙魂等级属性!N41+'命格属性-超R'!AV42</f>
        <v>0</v>
      </c>
      <c r="S41" s="72">
        <f>'装备全级属性-大R'!AM43+'马仔-大R'!AS43+主角设定!P47+龙魂等级属性!O41+'命格属性-超R'!AW42</f>
        <v>0</v>
      </c>
      <c r="T41" s="85">
        <f t="shared" ca="1" si="4"/>
        <v>23364.909660927231</v>
      </c>
      <c r="U41" s="85"/>
      <c r="V41" s="67">
        <f>[7]副本难度推算!M43</f>
        <v>62170.410214863972</v>
      </c>
      <c r="W41" s="67">
        <f>[7]副本难度推算!N43</f>
        <v>3408.0365141425427</v>
      </c>
      <c r="X41" s="67">
        <f>[7]副本难度推算!O43</f>
        <v>1477.5435882541808</v>
      </c>
      <c r="Y41" s="70">
        <f t="shared" ca="1" si="5"/>
        <v>23364.909660927231</v>
      </c>
      <c r="Z41" s="70">
        <f>[7]副本难度推算!R43</f>
        <v>0</v>
      </c>
      <c r="AA41">
        <f ca="1">'主角分析-非R'!V41</f>
        <v>10934.516539994602</v>
      </c>
      <c r="AB41" s="71">
        <f t="shared" ca="1" si="6"/>
        <v>5.3321669892155657E-2</v>
      </c>
      <c r="AC41" s="71">
        <f t="shared" ca="1" si="7"/>
        <v>0.11393791352759849</v>
      </c>
    </row>
    <row r="42" spans="1:29" x14ac:dyDescent="0.15">
      <c r="A42">
        <v>41</v>
      </c>
      <c r="B42">
        <f>'装备全级属性-大R'!Z44</f>
        <v>3936.2798121825513</v>
      </c>
      <c r="C42">
        <f>'马仔-大R'!AF44</f>
        <v>14496.17181273769</v>
      </c>
      <c r="D42">
        <f>主角设定!G48</f>
        <v>1297.3072000000004</v>
      </c>
      <c r="E42">
        <f ca="1">龙魂等级属性!Q42</f>
        <v>2484.1574643420781</v>
      </c>
      <c r="F42">
        <f>'命格属性-超R'!AJ43</f>
        <v>2113.38</v>
      </c>
      <c r="G42" s="72">
        <f ca="1">'装备全级属性-大R'!AA44+'马仔-大R'!AG44+主角设定!D48+龙魂等级属性!AB42+'命格属性-超R'!AK43</f>
        <v>212168.59849647246</v>
      </c>
      <c r="H42" s="72">
        <f ca="1">'装备全级属性-大R'!AB44+'马仔-大R'!AH44+主角设定!E48+龙魂等级属性!AC42+'命格属性-超R'!AL43</f>
        <v>10313.810152637603</v>
      </c>
      <c r="I42" s="72">
        <f ca="1">'装备全级属性-大R'!AC44+'马仔-大R'!AI44+主角设定!F48+龙魂等级属性!AD42+'命格属性-超R'!AM43</f>
        <v>4407.3375375552241</v>
      </c>
      <c r="J42" s="72">
        <f ca="1">'装备全级属性-大R'!AD44+'马仔-大R'!AJ44+主角设定!G48+龙魂等级属性!F42+'命格属性-超R'!AN43</f>
        <v>1707.0880730448837</v>
      </c>
      <c r="K42" s="72">
        <f ca="1">'装备全级属性-大R'!AE44+'马仔-大R'!AK44+主角设定!H48+龙魂等级属性!G42+'命格属性-超R'!AO43</f>
        <v>385.1632986862237</v>
      </c>
      <c r="L42" s="72">
        <f ca="1">'装备全级属性-大R'!AF44+'马仔-大R'!AL44+主角设定!I48+龙魂等级属性!H42+'命格属性-超R'!AP43</f>
        <v>2223.2962962962965</v>
      </c>
      <c r="M42" s="72">
        <f ca="1">'装备全级属性-大R'!AG44+'马仔-大R'!AM44+主角设定!J48+龙魂等级属性!I42+'命格属性-超R'!AQ43</f>
        <v>0</v>
      </c>
      <c r="N42" s="72">
        <f ca="1">'装备全级属性-大R'!AH44+'马仔-大R'!AN44+主角设定!K48+龙魂等级属性!J42+'命格属性-超R'!AR43</f>
        <v>725.82716049382725</v>
      </c>
      <c r="O42" s="72">
        <f>'装备全级属性-大R'!AI44+'马仔-大R'!AO44+主角设定!L48+龙魂等级属性!K42+'命格属性-超R'!AS43</f>
        <v>0</v>
      </c>
      <c r="P42" s="72">
        <f>'装备全级属性-大R'!AJ44+'马仔-大R'!AP44+主角设定!M48+龙魂等级属性!L42+'命格属性-超R'!AT43</f>
        <v>0</v>
      </c>
      <c r="Q42" s="72">
        <f>'装备全级属性-大R'!AK44+'马仔-大R'!AQ44+主角设定!N48+龙魂等级属性!M42+'命格属性-超R'!AU43</f>
        <v>0</v>
      </c>
      <c r="R42" s="72">
        <f>'装备全级属性-大R'!AL44+'马仔-大R'!AR44+主角设定!O48+龙魂等级属性!N42+'命格属性-超R'!AV43</f>
        <v>0</v>
      </c>
      <c r="S42" s="72">
        <f>'装备全级属性-大R'!AM44+'马仔-大R'!AS44+主角设定!P48+龙魂等级属性!O42+'命格属性-超R'!AW43</f>
        <v>0</v>
      </c>
      <c r="T42" s="85">
        <f t="shared" ca="1" si="4"/>
        <v>24327.296289262322</v>
      </c>
      <c r="U42" s="85"/>
      <c r="V42" s="67">
        <f>[7]副本难度推算!M44</f>
        <v>68511.523503065546</v>
      </c>
      <c r="W42" s="67">
        <f>[7]副本难度推算!N44</f>
        <v>3776.0063478260886</v>
      </c>
      <c r="X42" s="67">
        <f>[7]副本难度推算!O44</f>
        <v>1605.4628387959874</v>
      </c>
      <c r="Y42" s="70">
        <f t="shared" ca="1" si="5"/>
        <v>24327.296289262322</v>
      </c>
      <c r="Z42" s="70">
        <f>[7]副本难度推算!R44</f>
        <v>0</v>
      </c>
      <c r="AA42">
        <f ca="1">'主角分析-非R'!V42</f>
        <v>11314.236539158452</v>
      </c>
      <c r="AB42" s="71">
        <f t="shared" ca="1" si="6"/>
        <v>5.3327224882471262E-2</v>
      </c>
      <c r="AC42" s="71">
        <f t="shared" ca="1" si="7"/>
        <v>0.11466148825066845</v>
      </c>
    </row>
    <row r="43" spans="1:29" x14ac:dyDescent="0.15">
      <c r="A43">
        <v>42</v>
      </c>
      <c r="B43">
        <f>'装备全级属性-大R'!Z45</f>
        <v>4016.6798121825514</v>
      </c>
      <c r="C43">
        <f>'马仔-大R'!AF45</f>
        <v>14674.415355832687</v>
      </c>
      <c r="D43">
        <f>主角设定!G49</f>
        <v>1349.2480000000005</v>
      </c>
      <c r="E43">
        <f ca="1">龙魂等级属性!Q43</f>
        <v>2559.6556310884516</v>
      </c>
      <c r="F43">
        <f>'命格属性-超R'!AJ44</f>
        <v>2287.38</v>
      </c>
      <c r="G43" s="72">
        <f ca="1">'装备全级属性-大R'!AA45+'马仔-大R'!AG45+主角设定!D49+龙魂等级属性!AB43+'命格属性-超R'!AK44</f>
        <v>214934.11094253941</v>
      </c>
      <c r="H43" s="72">
        <f ca="1">'装备全级属性-大R'!AB45+'马仔-大R'!AH45+主角设定!E49+龙魂等级属性!AC43+'命格属性-超R'!AL44</f>
        <v>10622.713362049368</v>
      </c>
      <c r="I43" s="72">
        <f ca="1">'装备全级属性-大R'!AC45+'马仔-大R'!AI45+主角设定!F49+龙魂等级属性!AD43+'命格属性-超R'!AM44</f>
        <v>4466.6381733957787</v>
      </c>
      <c r="J43" s="72">
        <f ca="1">'装备全级属性-大R'!AD45+'马仔-大R'!AJ45+主角设定!G49+龙魂等级属性!F43+'命格属性-超R'!AN44</f>
        <v>1349.2480000000005</v>
      </c>
      <c r="K43" s="72">
        <f ca="1">'装备全级属性-大R'!AE45+'马仔-大R'!AK45+主角设定!H49+龙魂等级属性!G43+'命格属性-超R'!AO44</f>
        <v>0</v>
      </c>
      <c r="L43" s="72">
        <f ca="1">'装备全级属性-大R'!AF45+'马仔-大R'!AL45+主角设定!I49+龙魂等级属性!H43+'命格属性-超R'!AP44</f>
        <v>2239.2962962962965</v>
      </c>
      <c r="M43" s="72">
        <f ca="1">'装备全级属性-大R'!AG45+'马仔-大R'!AM45+主角设定!J49+龙魂等级属性!I43+'命格属性-超R'!AQ44</f>
        <v>0</v>
      </c>
      <c r="N43" s="72">
        <f ca="1">'装备全级属性-大R'!AH45+'马仔-大R'!AN45+主角设定!K49+龙魂等级属性!J43+'命格属性-超R'!AR44</f>
        <v>1161.2614201959013</v>
      </c>
      <c r="O43" s="72">
        <f>'装备全级属性-大R'!AI45+'马仔-大R'!AO45+主角设定!L49+龙魂等级属性!K43+'命格属性-超R'!AS44</f>
        <v>0</v>
      </c>
      <c r="P43" s="72">
        <f>'装备全级属性-大R'!AJ45+'马仔-大R'!AP45+主角设定!M49+龙魂等级属性!L43+'命格属性-超R'!AT44</f>
        <v>0</v>
      </c>
      <c r="Q43" s="72">
        <f>'装备全级属性-大R'!AK45+'马仔-大R'!AQ45+主角设定!N49+龙魂等级属性!M43+'命格属性-超R'!AU44</f>
        <v>0</v>
      </c>
      <c r="R43" s="72">
        <f>'装备全级属性-大R'!AL45+'马仔-大R'!AR45+主角设定!O49+龙魂等级属性!N43+'命格属性-超R'!AV44</f>
        <v>0</v>
      </c>
      <c r="S43" s="72">
        <f>'装备全级属性-大R'!AM45+'马仔-大R'!AS45+主角设定!P49+龙魂等级属性!O43+'命格属性-超R'!AW44</f>
        <v>0</v>
      </c>
      <c r="T43" s="85">
        <f t="shared" ca="1" si="4"/>
        <v>24887.378799103692</v>
      </c>
      <c r="U43" s="85"/>
      <c r="V43" s="67">
        <f>[7]副本难度推算!M45</f>
        <v>75283.541885462531</v>
      </c>
      <c r="W43" s="67">
        <f>[7]副本难度推算!N45</f>
        <v>4172.7400269939562</v>
      </c>
      <c r="X43" s="67">
        <f>[7]副本难度推算!O45</f>
        <v>1739.8987370434788</v>
      </c>
      <c r="Y43" s="70">
        <f t="shared" ca="1" si="5"/>
        <v>24887.378799103692</v>
      </c>
      <c r="Z43" s="70">
        <f>[7]副本难度推算!R45</f>
        <v>0</v>
      </c>
      <c r="AA43">
        <f ca="1">'主角分析-非R'!V43</f>
        <v>11524.19956681276</v>
      </c>
      <c r="AB43" s="71">
        <f t="shared" ca="1" si="6"/>
        <v>5.4214146491336927E-2</v>
      </c>
      <c r="AC43" s="71">
        <f t="shared" ca="1" si="7"/>
        <v>0.11707954137531142</v>
      </c>
    </row>
    <row r="44" spans="1:29" x14ac:dyDescent="0.15">
      <c r="A44">
        <v>43</v>
      </c>
      <c r="B44">
        <f>'装备全级属性-大R'!Z46</f>
        <v>4091.079812182551</v>
      </c>
      <c r="C44">
        <f>'马仔-大R'!AF46</f>
        <v>14852.658898927681</v>
      </c>
      <c r="D44">
        <f>主角设定!G50</f>
        <v>1401.6784000000005</v>
      </c>
      <c r="E44">
        <f ca="1">龙魂等级属性!Q44</f>
        <v>2559.6556310884516</v>
      </c>
      <c r="F44">
        <f>'命格属性-超R'!AJ45</f>
        <v>2417.52</v>
      </c>
      <c r="G44" s="72">
        <f ca="1">'装备全级属性-大R'!AA46+'马仔-大R'!AG46+主角设定!D50+龙魂等级属性!AB44+'命格属性-超R'!AK45</f>
        <v>217711.86338860626</v>
      </c>
      <c r="H44" s="72">
        <f ca="1">'装备全级属性-大R'!AB46+'马仔-大R'!AH46+主角设定!E50+龙魂等级属性!AC44+'命格属性-超R'!AL45</f>
        <v>10757.616571461132</v>
      </c>
      <c r="I44" s="72">
        <f ca="1">'装备全级属性-大R'!AC46+'马仔-大R'!AI46+主角设定!F50+龙魂等级属性!AD44+'命格属性-超R'!AM45</f>
        <v>4519.9388092363342</v>
      </c>
      <c r="J44" s="72">
        <f ca="1">'装备全级属性-大R'!AD46+'马仔-大R'!AJ46+主角设定!G50+龙魂等级属性!F44+'命格属性-超R'!AN45</f>
        <v>1401.6784000000005</v>
      </c>
      <c r="K44" s="72">
        <f ca="1">'装备全级属性-大R'!AE46+'马仔-大R'!AK46+主角设定!H50+龙魂等级属性!G44+'命格属性-超R'!AO45</f>
        <v>0</v>
      </c>
      <c r="L44" s="72">
        <f ca="1">'装备全级属性-大R'!AF46+'马仔-大R'!AL46+主角设定!I50+龙魂等级属性!H44+'命格属性-超R'!AP45</f>
        <v>2978.2962962962965</v>
      </c>
      <c r="M44" s="72">
        <f ca="1">'装备全级属性-大R'!AG46+'马仔-大R'!AM46+主角设定!J50+龙魂等级属性!I44+'命格属性-超R'!AQ45</f>
        <v>0</v>
      </c>
      <c r="N44" s="72">
        <f ca="1">'装备全级属性-大R'!AH46+'马仔-大R'!AN46+主角设定!K50+龙魂等级属性!J44+'命格属性-超R'!AR45</f>
        <v>757.82716049382725</v>
      </c>
      <c r="O44" s="72">
        <f>'装备全级属性-大R'!AI46+'马仔-大R'!AO46+主角设定!L50+龙魂等级属性!K44+'命格属性-超R'!AS45</f>
        <v>0</v>
      </c>
      <c r="P44" s="72">
        <f>'装备全级属性-大R'!AJ46+'马仔-大R'!AP46+主角设定!M50+龙魂等级属性!L44+'命格属性-超R'!AT45</f>
        <v>0</v>
      </c>
      <c r="Q44" s="72">
        <f>'装备全级属性-大R'!AK46+'马仔-大R'!AQ46+主角设定!N50+龙魂等级属性!M44+'命格属性-超R'!AU45</f>
        <v>0</v>
      </c>
      <c r="R44" s="72">
        <f>'装备全级属性-大R'!AL46+'马仔-大R'!AR46+主角设定!O50+龙魂等级属性!N44+'命格属性-超R'!AV45</f>
        <v>0</v>
      </c>
      <c r="S44" s="72">
        <f>'装备全级属性-大R'!AM46+'马仔-大R'!AS46+主角设定!P50+龙魂等级属性!O44+'命格属性-超R'!AW45</f>
        <v>0</v>
      </c>
      <c r="T44" s="85">
        <f t="shared" ca="1" si="4"/>
        <v>25322.592742198685</v>
      </c>
      <c r="U44" s="85"/>
      <c r="V44" s="67">
        <f>[7]副本难度推算!M46</f>
        <v>82503.226288916951</v>
      </c>
      <c r="W44" s="67">
        <f>[7]副本难度推算!N46</f>
        <v>4599.8513238166461</v>
      </c>
      <c r="X44" s="67">
        <f>[7]副本难度推算!O46</f>
        <v>1880.9845661538475</v>
      </c>
      <c r="Y44" s="70">
        <f t="shared" ca="1" si="5"/>
        <v>25322.592742198685</v>
      </c>
      <c r="Z44" s="70">
        <f>[7]副本难度推算!R46</f>
        <v>0</v>
      </c>
      <c r="AA44">
        <f ca="1">'主角分析-非R'!V44</f>
        <v>11844.793294419245</v>
      </c>
      <c r="AB44" s="71">
        <f t="shared" ca="1" si="6"/>
        <v>5.5352878525119657E-2</v>
      </c>
      <c r="AC44" s="71">
        <f t="shared" ca="1" si="7"/>
        <v>0.11833709252321109</v>
      </c>
    </row>
    <row r="45" spans="1:29" x14ac:dyDescent="0.15">
      <c r="A45">
        <v>44</v>
      </c>
      <c r="B45">
        <f>'装备全级属性-大R'!Z47</f>
        <v>4171.4798121825515</v>
      </c>
      <c r="C45">
        <f>'马仔-大R'!AF47</f>
        <v>15030.902442022676</v>
      </c>
      <c r="D45">
        <f>主角设定!G51</f>
        <v>1454.5984000000003</v>
      </c>
      <c r="E45">
        <f ca="1">龙魂等级属性!Q45</f>
        <v>3339.6747125058237</v>
      </c>
      <c r="F45">
        <f>'命格属性-超R'!AJ46</f>
        <v>2710.16</v>
      </c>
      <c r="G45" s="72">
        <f ca="1">'装备全级属性-大R'!AA47+'马仔-大R'!AG47+主角设定!D51+龙魂等级属性!AB45+'命格属性-超R'!AK46</f>
        <v>240493.33287010749</v>
      </c>
      <c r="H45" s="72">
        <f ca="1">'装备全级属性-大R'!AB47+'马仔-大R'!AH47+主角设定!E51+龙魂等级属性!AC45+'命格属性-超R'!AL46</f>
        <v>10892.519780872897</v>
      </c>
      <c r="I45" s="72">
        <f ca="1">'装备全级属性-大R'!AC47+'马仔-大R'!AI47+主角设定!F51+龙魂等级属性!AD45+'命格属性-超R'!AM46</f>
        <v>4852.2394450768879</v>
      </c>
      <c r="J45" s="72">
        <f ca="1">'装备全级属性-大R'!AD47+'马仔-大R'!AJ47+主角设定!G51+龙魂等级属性!F45+'命格属性-超R'!AN46</f>
        <v>1454.5984000000003</v>
      </c>
      <c r="K45" s="72">
        <f ca="1">'装备全级属性-大R'!AE47+'马仔-大R'!AK47+主角设定!H51+龙魂等级属性!G45+'命格属性-超R'!AO46</f>
        <v>0</v>
      </c>
      <c r="L45" s="72">
        <f ca="1">'装备全级属性-大R'!AF47+'马仔-大R'!AL47+主角设定!I51+龙魂等级属性!H45+'命格属性-超R'!AP46</f>
        <v>2994.2962962962965</v>
      </c>
      <c r="M45" s="72">
        <f ca="1">'装备全级属性-大R'!AG47+'马仔-大R'!AM47+主角设定!J51+龙魂等级属性!I45+'命格属性-超R'!AQ46</f>
        <v>0</v>
      </c>
      <c r="N45" s="72">
        <f ca="1">'装备全级属性-大R'!AH47+'马仔-大R'!AN47+主角设定!K51+龙魂等级属性!J45+'命格属性-超R'!AR46</f>
        <v>773.82716049382725</v>
      </c>
      <c r="O45" s="72">
        <f>'装备全级属性-大R'!AI47+'马仔-大R'!AO47+主角设定!L51+龙魂等级属性!K45+'命格属性-超R'!AS46</f>
        <v>0</v>
      </c>
      <c r="P45" s="72">
        <f>'装备全级属性-大R'!AJ47+'马仔-大R'!AP47+主角设定!M51+龙魂等级属性!L45+'命格属性-超R'!AT46</f>
        <v>0</v>
      </c>
      <c r="Q45" s="72">
        <f>'装备全级属性-大R'!AK47+'马仔-大R'!AQ47+主角设定!N51+龙魂等级属性!M45+'命格属性-超R'!AU46</f>
        <v>0</v>
      </c>
      <c r="R45" s="72">
        <f>'装备全级属性-大R'!AL47+'马仔-大R'!AR47+主角设定!O51+龙魂等级属性!N45+'命格属性-超R'!AV46</f>
        <v>0</v>
      </c>
      <c r="S45" s="72">
        <f>'装备全级属性-大R'!AM47+'马仔-大R'!AS47+主角设定!P51+龙魂等级属性!O45+'命格属性-超R'!AW46</f>
        <v>0</v>
      </c>
      <c r="T45" s="85">
        <f t="shared" ca="1" si="4"/>
        <v>26706.815366711053</v>
      </c>
      <c r="U45" s="85"/>
      <c r="V45" s="67">
        <f>[7]副本难度推算!M47</f>
        <v>90187.609011053428</v>
      </c>
      <c r="W45" s="67">
        <f>[7]副本难度推算!N47</f>
        <v>5059.0247993310459</v>
      </c>
      <c r="X45" s="67">
        <f>[7]副本难度推算!O47</f>
        <v>2028.8536092842814</v>
      </c>
      <c r="Y45" s="70">
        <f t="shared" ca="1" si="5"/>
        <v>26706.815366711053</v>
      </c>
      <c r="Z45" s="70">
        <f>[7]副本难度推算!R47</f>
        <v>0</v>
      </c>
      <c r="AA45">
        <f ca="1">'主角分析-非R'!V45</f>
        <v>13669.166955929102</v>
      </c>
      <c r="AB45" s="71">
        <f t="shared" ca="1" si="6"/>
        <v>5.4465438129815261E-2</v>
      </c>
      <c r="AC45" s="71">
        <f t="shared" ca="1" si="7"/>
        <v>0.10641456093775031</v>
      </c>
    </row>
    <row r="46" spans="1:29" x14ac:dyDescent="0.15">
      <c r="A46">
        <v>45</v>
      </c>
      <c r="B46">
        <f>'装备全级属性-大R'!Z48</f>
        <v>8545.0796243651021</v>
      </c>
      <c r="C46">
        <f>'马仔-大R'!AF48</f>
        <v>15209.145985117673</v>
      </c>
      <c r="D46">
        <f>主角设定!G52</f>
        <v>1508.0080000000003</v>
      </c>
      <c r="E46">
        <f ca="1">龙魂等级属性!Q46</f>
        <v>3777.2717430573334</v>
      </c>
      <c r="F46">
        <f>'命格属性-超R'!AJ47</f>
        <v>3692.26</v>
      </c>
      <c r="G46" s="72">
        <f ca="1">'装备全级属性-大R'!AA48+'马仔-大R'!AG48+主角设定!D52+龙魂等级属性!AB46+'命格属性-超R'!AK47</f>
        <v>285839.741033628</v>
      </c>
      <c r="H46" s="72">
        <f ca="1">'装备全级属性-大R'!AB48+'马仔-大R'!AH48+主角设定!E52+龙魂等级属性!AC46+'命格属性-超R'!AL47</f>
        <v>13451.746364830116</v>
      </c>
      <c r="I46" s="72">
        <f ca="1">'装备全级属性-大R'!AC48+'马仔-大R'!AI48+主角设定!F52+龙魂等级属性!AD46+'命格属性-超R'!AM47</f>
        <v>5796.1849092016719</v>
      </c>
      <c r="J46" s="72">
        <f ca="1">'装备全级属性-大R'!AD48+'马仔-大R'!AJ48+主角设定!G52+龙魂等级属性!F46+'命格属性-超R'!AN47</f>
        <v>2741.9473793647435</v>
      </c>
      <c r="K46" s="72">
        <f ca="1">'装备全级属性-大R'!AE48+'马仔-大R'!AK48+主角设定!H52+龙魂等级属性!G46+'命格属性-超R'!AO47</f>
        <v>0</v>
      </c>
      <c r="L46" s="72">
        <f ca="1">'装备全级属性-大R'!AF48+'马仔-大R'!AL48+主角设定!I52+龙魂等级属性!H46+'命格属性-超R'!AP47</f>
        <v>3821.5925925925931</v>
      </c>
      <c r="M46" s="72">
        <f ca="1">'装备全级属性-大R'!AG48+'马仔-大R'!AM48+主角设定!J52+龙魂等级属性!I46+'命格属性-超R'!AQ47</f>
        <v>0</v>
      </c>
      <c r="N46" s="72">
        <f ca="1">'装备全级属性-大R'!AH48+'马仔-大R'!AN48+主角设定!K52+龙魂等级属性!J46+'命格属性-超R'!AR47</f>
        <v>1548.6543209876545</v>
      </c>
      <c r="O46" s="72">
        <f>'装备全级属性-大R'!AI48+'马仔-大R'!AO48+主角设定!L52+龙魂等级属性!K46+'命格属性-超R'!AS47</f>
        <v>0</v>
      </c>
      <c r="P46" s="72">
        <f>'装备全级属性-大R'!AJ48+'马仔-大R'!AP48+主角设定!M52+龙魂等级属性!L46+'命格属性-超R'!AT47</f>
        <v>0</v>
      </c>
      <c r="Q46" s="72">
        <f>'装备全级属性-大R'!AK48+'马仔-大R'!AQ48+主角设定!N52+龙魂等级属性!M46+'命格属性-超R'!AU47</f>
        <v>0</v>
      </c>
      <c r="R46" s="72">
        <f>'装备全级属性-大R'!AL48+'马仔-大R'!AR48+主角设定!O52+龙魂等级属性!N46+'命格属性-超R'!AV47</f>
        <v>0</v>
      </c>
      <c r="S46" s="72">
        <f>'装备全级属性-大R'!AM48+'马仔-大R'!AS48+主角设定!P52+龙魂等级属性!O46+'命格属性-超R'!AW47</f>
        <v>0</v>
      </c>
      <c r="T46" s="85">
        <f t="shared" ca="1" si="4"/>
        <v>32731.765352540111</v>
      </c>
      <c r="U46" s="85"/>
      <c r="V46" s="67">
        <f>[7]副本难度推算!M48</f>
        <v>98353.993690285599</v>
      </c>
      <c r="W46" s="67">
        <f>[7]副本难度推算!N48</f>
        <v>5552.0186888561893</v>
      </c>
      <c r="X46" s="67">
        <f>[7]副本难度推算!O48</f>
        <v>2183.6391495919738</v>
      </c>
      <c r="Y46" s="70">
        <f t="shared" ca="1" si="5"/>
        <v>32731.765352540111</v>
      </c>
      <c r="Z46" s="70">
        <f>[7]副本难度推算!R48</f>
        <v>0</v>
      </c>
      <c r="AA46">
        <f ca="1">'主角分析-非R'!V46</f>
        <v>16531.412275414506</v>
      </c>
      <c r="AB46" s="71">
        <f t="shared" ca="1" si="6"/>
        <v>4.607169774553492E-2</v>
      </c>
      <c r="AC46" s="71">
        <f t="shared" ca="1" si="7"/>
        <v>9.1220760505907147E-2</v>
      </c>
    </row>
    <row r="47" spans="1:29" x14ac:dyDescent="0.15">
      <c r="A47">
        <v>46</v>
      </c>
      <c r="B47">
        <f>'装备全级属性-大R'!Z49</f>
        <v>8707.5996243651025</v>
      </c>
      <c r="C47">
        <f>'马仔-大R'!AF49</f>
        <v>20586.30710776088</v>
      </c>
      <c r="D47">
        <f>主角设定!G53</f>
        <v>1561.9072000000006</v>
      </c>
      <c r="E47">
        <f ca="1">龙魂等级属性!Q47</f>
        <v>4658.1500358158</v>
      </c>
      <c r="F47">
        <f>'命格属性-超R'!AJ48</f>
        <v>3692.26</v>
      </c>
      <c r="G47" s="72">
        <f ca="1">'装备全级属性-大R'!AA49+'马仔-大R'!AG49+主角设定!D53+龙魂等级属性!AB47+'命格属性-超R'!AK48</f>
        <v>338493.38153437385</v>
      </c>
      <c r="H47" s="72">
        <f ca="1">'装备全级属性-大R'!AB49+'马仔-大R'!AH49+主角设定!E53+龙魂等级属性!AC47+'命格属性-超R'!AL48</f>
        <v>16304.601391611051</v>
      </c>
      <c r="I47" s="72">
        <f ca="1">'装备全级属性-大R'!AC49+'马仔-大R'!AI49+主角设定!F53+龙魂等级属性!AD47+'命格属性-超R'!AM48</f>
        <v>7126.8757065682457</v>
      </c>
      <c r="J47" s="72">
        <f ca="1">'装备全级属性-大R'!AD49+'马仔-大R'!AJ49+主角设定!G53+龙魂等级属性!F47+'命格属性-超R'!AN48</f>
        <v>2326.9072000000006</v>
      </c>
      <c r="K47" s="72">
        <f ca="1">'装备全级属性-大R'!AE49+'马仔-大R'!AK49+主角设定!H53+龙魂等级属性!G47+'命格属性-超R'!AO48</f>
        <v>0</v>
      </c>
      <c r="L47" s="72">
        <f ca="1">'装备全级属性-大R'!AF49+'马仔-大R'!AL49+主角设定!I53+龙魂等级属性!H47+'命格属性-超R'!AP48</f>
        <v>4817.0768771721914</v>
      </c>
      <c r="M47" s="72">
        <f ca="1">'装备全级属性-大R'!AG49+'马仔-大R'!AM49+主角设定!J53+龙魂等级属性!I47+'命格属性-超R'!AQ48</f>
        <v>0</v>
      </c>
      <c r="N47" s="72">
        <f ca="1">'装备全级属性-大R'!AH49+'马仔-大R'!AN49+主角设定!K53+龙魂等级属性!J47+'命格属性-超R'!AR48</f>
        <v>1579.6543209876545</v>
      </c>
      <c r="O47" s="72">
        <f>'装备全级属性-大R'!AI49+'马仔-大R'!AO49+主角设定!L53+龙魂等级属性!K47+'命格属性-超R'!AS48</f>
        <v>0</v>
      </c>
      <c r="P47" s="72">
        <f>'装备全级属性-大R'!AJ49+'马仔-大R'!AP49+主角设定!M53+龙魂等级属性!L47+'命格属性-超R'!AT48</f>
        <v>0</v>
      </c>
      <c r="Q47" s="72">
        <f>'装备全级属性-大R'!AK49+'马仔-大R'!AQ49+主角设定!N53+龙魂等级属性!M47+'命格属性-超R'!AU48</f>
        <v>0</v>
      </c>
      <c r="R47" s="72">
        <f>'装备全级属性-大R'!AL49+'马仔-大R'!AR49+主角设定!O53+龙魂等级属性!N47+'命格属性-超R'!AV48</f>
        <v>0</v>
      </c>
      <c r="S47" s="72">
        <f>'装备全级属性-大R'!AM49+'马仔-大R'!AS49+主角设定!P53+龙魂等级属性!O47+'命格属性-超R'!AW48</f>
        <v>0</v>
      </c>
      <c r="T47" s="85">
        <f t="shared" ca="1" si="4"/>
        <v>39206.223967941783</v>
      </c>
      <c r="U47" s="85"/>
      <c r="V47" s="67">
        <f>[7]副本难度推算!M49</f>
        <v>107019.955261108</v>
      </c>
      <c r="W47" s="67">
        <f>[7]副本难度推算!N49</f>
        <v>6080.6679297034661</v>
      </c>
      <c r="X47" s="67">
        <f>[7]副本难度推算!O49</f>
        <v>2345.4744702341145</v>
      </c>
      <c r="Y47" s="70">
        <f t="shared" ca="1" si="5"/>
        <v>39206.223967941783</v>
      </c>
      <c r="Z47" s="70">
        <f>[7]副本难度推算!R49</f>
        <v>0</v>
      </c>
      <c r="AA47">
        <f ca="1">'主角分析-非R'!V47</f>
        <v>18531.006699033129</v>
      </c>
      <c r="AB47" s="71">
        <f t="shared" ca="1" si="6"/>
        <v>3.9838246123297762E-2</v>
      </c>
      <c r="AC47" s="71">
        <f t="shared" ca="1" si="7"/>
        <v>8.4286149444945932E-2</v>
      </c>
    </row>
    <row r="48" spans="1:29" x14ac:dyDescent="0.15">
      <c r="A48">
        <v>47</v>
      </c>
      <c r="B48">
        <f>'装备全级属性-大R'!Z50</f>
        <v>8858.1196243651048</v>
      </c>
      <c r="C48">
        <f>'马仔-大R'!AF50</f>
        <v>20845.570443171786</v>
      </c>
      <c r="D48">
        <f>主角设定!G54</f>
        <v>1616.2960000000005</v>
      </c>
      <c r="E48">
        <f ca="1">龙魂等级属性!Q48</f>
        <v>4857.6368292631969</v>
      </c>
      <c r="F48">
        <f>'命格属性-超R'!AJ49</f>
        <v>3997.7</v>
      </c>
      <c r="G48" s="72">
        <f ca="1">'装备全级属性-大R'!AA50+'马仔-大R'!AG50+主角设定!D54+龙魂等级属性!AB48+'命格属性-超R'!AK49</f>
        <v>352082.89674665616</v>
      </c>
      <c r="H48" s="72">
        <f ca="1">'装备全级属性-大R'!AB50+'马仔-大R'!AH50+主角设定!E54+龙魂等级属性!AC48+'命格属性-超R'!AL49</f>
        <v>16511.006059846346</v>
      </c>
      <c r="I48" s="72">
        <f ca="1">'装备全级属性-大R'!AC50+'马仔-大R'!AI50+主角设定!F54+龙魂等级属性!AD48+'命格属性-超R'!AM49</f>
        <v>7204.9493586999615</v>
      </c>
      <c r="J48" s="72">
        <f ca="1">'装备全级属性-大R'!AD50+'马仔-大R'!AJ50+主角设定!G54+龙魂等级属性!F48+'命格属性-超R'!AN49</f>
        <v>2763.2960000000003</v>
      </c>
      <c r="K48" s="72">
        <f ca="1">'装备全级属性-大R'!AE50+'马仔-大R'!AK50+主角设定!H54+龙魂等级属性!G48+'命格属性-超R'!AO49</f>
        <v>0</v>
      </c>
      <c r="L48" s="72">
        <f ca="1">'装备全级属性-大R'!AF50+'马仔-大R'!AL50+主角设定!I54+龙魂等级属性!H48+'命格属性-超R'!AP49</f>
        <v>3883.5925925925931</v>
      </c>
      <c r="M48" s="72">
        <f ca="1">'装备全级属性-大R'!AG50+'马仔-大R'!AM50+主角设定!J54+龙魂等级属性!I48+'命格属性-超R'!AQ49</f>
        <v>0</v>
      </c>
      <c r="N48" s="72">
        <f ca="1">'装备全级属性-大R'!AH50+'马仔-大R'!AN50+主角设定!K54+龙魂等级属性!J48+'命格属性-超R'!AR49</f>
        <v>1610.6543209876545</v>
      </c>
      <c r="O48" s="72">
        <f>'装备全级属性-大R'!AI50+'马仔-大R'!AO50+主角设定!L54+龙魂等级属性!K48+'命格属性-超R'!AS49</f>
        <v>0</v>
      </c>
      <c r="P48" s="72">
        <f>'装备全级属性-大R'!AJ50+'马仔-大R'!AP50+主角设定!M54+龙魂等级属性!L48+'命格属性-超R'!AT49</f>
        <v>0</v>
      </c>
      <c r="Q48" s="72">
        <f>'装备全级属性-大R'!AK50+'马仔-大R'!AQ50+主角设定!N54+龙魂等级属性!M48+'命格属性-超R'!AU49</f>
        <v>0</v>
      </c>
      <c r="R48" s="72">
        <f>'装备全级属性-大R'!AL50+'马仔-大R'!AR50+主角设定!O54+龙魂等级属性!N48+'命格属性-超R'!AV49</f>
        <v>0</v>
      </c>
      <c r="S48" s="72">
        <f>'装备全级属性-大R'!AM50+'马仔-大R'!AS50+主角设定!P54+龙魂等级属性!O48+'命格属性-超R'!AW49</f>
        <v>0</v>
      </c>
      <c r="T48" s="85">
        <f t="shared" ca="1" si="4"/>
        <v>40175.322896800084</v>
      </c>
      <c r="U48" s="85"/>
      <c r="V48" s="67">
        <f>[7]副本难度推算!M50</f>
        <v>116203.33989693534</v>
      </c>
      <c r="W48" s="67">
        <f>[7]副本难度推算!N50</f>
        <v>6646.8873394359862</v>
      </c>
      <c r="X48" s="67">
        <f>[7]副本难度推算!O50</f>
        <v>2514.4928543678943</v>
      </c>
      <c r="Y48" s="70">
        <f t="shared" ca="1" si="5"/>
        <v>40175.322896800084</v>
      </c>
      <c r="Z48" s="70">
        <f>[7]副本难度推算!R50</f>
        <v>0</v>
      </c>
      <c r="AA48">
        <f ca="1">'主角分析-非R'!V48</f>
        <v>18795.796388343057</v>
      </c>
      <c r="AB48" s="71">
        <f t="shared" ca="1" si="6"/>
        <v>4.0231064331501282E-2</v>
      </c>
      <c r="AC48" s="71">
        <f t="shared" ca="1" si="7"/>
        <v>8.5992419081662816E-2</v>
      </c>
    </row>
    <row r="49" spans="1:29" x14ac:dyDescent="0.15">
      <c r="A49">
        <v>48</v>
      </c>
      <c r="B49">
        <f>'装备全级属性-大R'!Z51</f>
        <v>9559.2670273684871</v>
      </c>
      <c r="C49">
        <f>'马仔-大R'!AF51</f>
        <v>33639.113053856468</v>
      </c>
      <c r="D49">
        <f>主角设定!G55</f>
        <v>1671.1744000000008</v>
      </c>
      <c r="E49">
        <f ca="1">龙魂等级属性!Q49</f>
        <v>5815.4104879452007</v>
      </c>
      <c r="F49">
        <f>'命格属性-超R'!AJ50</f>
        <v>4192.82</v>
      </c>
      <c r="G49" s="72">
        <f ca="1">'装备全级属性-大R'!AA51+'马仔-大R'!AG51+主角设定!D55+龙魂等级属性!AB49+'命格属性-超R'!AK50</f>
        <v>478774.90347574058</v>
      </c>
      <c r="H49" s="72">
        <f ca="1">'装备全级属性-大R'!AB51+'马仔-大R'!AH51+主角设定!E55+龙魂等级属性!AC49+'命格属性-超R'!AL50</f>
        <v>22322.400980915867</v>
      </c>
      <c r="I49" s="72">
        <f ca="1">'装备全级属性-大R'!AC51+'马仔-大R'!AI51+主角设定!F55+龙魂等级属性!AD49+'命格属性-超R'!AM50</f>
        <v>10326.398266172717</v>
      </c>
      <c r="J49" s="72">
        <f ca="1">'装备全级属性-大R'!AD51+'马仔-大R'!AJ51+主角设定!G55+龙魂等级属性!F49+'命格属性-超R'!AN50</f>
        <v>2818.1744000000008</v>
      </c>
      <c r="K49" s="72">
        <f ca="1">'装备全级属性-大R'!AE51+'马仔-大R'!AK51+主角设定!H55+龙魂等级属性!G49+'命格属性-超R'!AO50</f>
        <v>722.18118503666926</v>
      </c>
      <c r="L49" s="72">
        <f ca="1">'装备全级属性-大R'!AF51+'马仔-大R'!AL51+主角设定!I55+龙魂等级属性!H49+'命格属性-超R'!AP50</f>
        <v>5103.5308641975307</v>
      </c>
      <c r="M49" s="72">
        <f ca="1">'装备全级属性-大R'!AG51+'马仔-大R'!AM51+主角设定!J55+龙魂等级属性!I49+'命格属性-超R'!AQ50</f>
        <v>0</v>
      </c>
      <c r="N49" s="72">
        <f ca="1">'装备全级属性-大R'!AH51+'马仔-大R'!AN51+主角设定!K55+龙魂等级属性!J49+'命格属性-超R'!AR50</f>
        <v>2926.2514480046766</v>
      </c>
      <c r="O49" s="72">
        <f>'装备全级属性-大R'!AI51+'马仔-大R'!AO51+主角设定!L55+龙魂等级属性!K49+'命格属性-超R'!AS50</f>
        <v>0</v>
      </c>
      <c r="P49" s="72">
        <f>'装备全级属性-大R'!AJ51+'马仔-大R'!AP51+主角设定!M55+龙魂等级属性!L49+'命格属性-超R'!AT50</f>
        <v>0</v>
      </c>
      <c r="Q49" s="72">
        <f>'装备全级属性-大R'!AK51+'马仔-大R'!AQ51+主角设定!N55+龙魂等级属性!M49+'命格属性-超R'!AU50</f>
        <v>0</v>
      </c>
      <c r="R49" s="72">
        <f>'装备全级属性-大R'!AL51+'马仔-大R'!AR51+主角设定!O55+龙魂等级属性!N49+'命格属性-超R'!AV50</f>
        <v>0</v>
      </c>
      <c r="S49" s="72">
        <f>'装备全级属性-大R'!AM51+'马仔-大R'!AS51+主角设定!P55+龙魂等级属性!O49+'命格属性-超R'!AW50</f>
        <v>0</v>
      </c>
      <c r="T49" s="85">
        <f t="shared" ca="1" si="4"/>
        <v>54877.784969170156</v>
      </c>
      <c r="U49" s="85"/>
      <c r="V49" s="67">
        <f>[7]副本难度推算!M51</f>
        <v>125922.2649424351</v>
      </c>
      <c r="W49" s="67">
        <f>[7]副本难度推算!N51</f>
        <v>7252.6749534835508</v>
      </c>
      <c r="X49" s="67">
        <f>[7]副本难度推算!O51</f>
        <v>2690.8275851505027</v>
      </c>
      <c r="Y49" s="70">
        <f t="shared" ca="1" si="5"/>
        <v>54877.784969170156</v>
      </c>
      <c r="Z49" s="70">
        <f>[7]副本难度推算!R51</f>
        <v>0</v>
      </c>
      <c r="AA49">
        <f ca="1">'主角分析-非R'!V49</f>
        <v>22883.889704848858</v>
      </c>
      <c r="AB49" s="71">
        <f t="shared" ca="1" si="6"/>
        <v>3.0452657681771439E-2</v>
      </c>
      <c r="AC49" s="71">
        <f t="shared" ca="1" si="7"/>
        <v>7.3028423994103434E-2</v>
      </c>
    </row>
    <row r="50" spans="1:29" x14ac:dyDescent="0.15">
      <c r="A50">
        <v>49</v>
      </c>
      <c r="B50">
        <f>'装备全级属性-大R'!Z52</f>
        <v>9709.7870273684875</v>
      </c>
      <c r="C50">
        <f>'马仔-大R'!AF52</f>
        <v>34049.613334923735</v>
      </c>
      <c r="D50">
        <f>主角设定!G56</f>
        <v>1726.5424000000012</v>
      </c>
      <c r="E50">
        <f ca="1">龙魂等级属性!Q50</f>
        <v>5986.61379186861</v>
      </c>
      <c r="F50">
        <f>'命格属性-超R'!AJ51</f>
        <v>4192.82</v>
      </c>
      <c r="G50" s="72">
        <f ca="1">'装备全级属性-大R'!AA52+'马仔-大R'!AG52+主角设定!D56+龙魂等级属性!AB50+'命格属性-超R'!AK51</f>
        <v>484354.17698789469</v>
      </c>
      <c r="H50" s="72">
        <f ca="1">'装备全级属性-大R'!AB52+'马仔-大R'!AH52+主角设定!E56+龙魂等级属性!AC50+'命格属性-超R'!AL51</f>
        <v>22596.941705621753</v>
      </c>
      <c r="I50" s="72">
        <f ca="1">'装备全级属性-大R'!AC52+'马仔-大R'!AI52+主角设定!F56+龙魂等级属性!AD50+'命格属性-超R'!AM51</f>
        <v>10433.914882047935</v>
      </c>
      <c r="J50" s="72">
        <f ca="1">'装备全级属性-大R'!AD52+'马仔-大R'!AJ52+主角设定!G56+龙魂等级属性!F50+'命格属性-超R'!AN51</f>
        <v>2873.5424000000012</v>
      </c>
      <c r="K50" s="72">
        <f ca="1">'装备全级属性-大R'!AE52+'马仔-大R'!AK52+主角设定!H56+龙魂等级属性!G50+'命格属性-超R'!AO51</f>
        <v>0</v>
      </c>
      <c r="L50" s="72">
        <f ca="1">'装备全级属性-大R'!AF52+'马仔-大R'!AL52+主角设定!I56+龙魂等级属性!H50+'命格属性-超R'!AP51</f>
        <v>5134.5308641975307</v>
      </c>
      <c r="M50" s="72">
        <f ca="1">'装备全级属性-大R'!AG52+'马仔-大R'!AM52+主角设定!J56+龙魂等级属性!I50+'命格属性-超R'!AQ51</f>
        <v>1426.694199361742</v>
      </c>
      <c r="N50" s="72">
        <f ca="1">'装备全级属性-大R'!AH52+'马仔-大R'!AN52+主角设定!K56+龙魂等级属性!J50+'命格属性-超R'!AR51</f>
        <v>1777.5925925925926</v>
      </c>
      <c r="O50" s="72">
        <f>'装备全级属性-大R'!AI52+'马仔-大R'!AO52+主角设定!L56+龙魂等级属性!K50+'命格属性-超R'!AS51</f>
        <v>0</v>
      </c>
      <c r="P50" s="72">
        <f>'装备全级属性-大R'!AJ52+'马仔-大R'!AP52+主角设定!M56+龙魂等级属性!L50+'命格属性-超R'!AT51</f>
        <v>0</v>
      </c>
      <c r="Q50" s="72">
        <f>'装备全级属性-大R'!AK52+'马仔-大R'!AQ52+主角设定!N56+龙魂等级属性!M50+'命格属性-超R'!AU51</f>
        <v>0</v>
      </c>
      <c r="R50" s="72">
        <f>'装备全级属性-大R'!AL52+'马仔-大R'!AR52+主角设定!O56+龙魂等级属性!N50+'命格属性-超R'!AV51</f>
        <v>0</v>
      </c>
      <c r="S50" s="72">
        <f>'装备全级属性-大R'!AM52+'马仔-大R'!AS52+主角设定!P56+龙魂等级属性!O50+'命格属性-超R'!AW51</f>
        <v>0</v>
      </c>
      <c r="T50" s="85">
        <f t="shared" ca="1" si="4"/>
        <v>55665.37655416083</v>
      </c>
      <c r="U50" s="85"/>
      <c r="V50" s="67">
        <f>[7]副本难度推算!M52</f>
        <v>136195.11883701631</v>
      </c>
      <c r="W50" s="67">
        <f>[7]副本难度推算!N52</f>
        <v>7900.1155315134383</v>
      </c>
      <c r="X50" s="67">
        <f>[7]副本难度推算!O52</f>
        <v>2874.6119457391319</v>
      </c>
      <c r="Y50" s="70">
        <f t="shared" ca="1" si="5"/>
        <v>55665.37655416083</v>
      </c>
      <c r="Z50" s="70">
        <f>[7]副本难度推算!R52</f>
        <v>0</v>
      </c>
      <c r="AA50">
        <f ca="1">'主角分析-非R'!V50</f>
        <v>23464.765603814929</v>
      </c>
      <c r="AB50" s="71">
        <f t="shared" ca="1" si="6"/>
        <v>3.1016450563666347E-2</v>
      </c>
      <c r="AC50" s="71">
        <f t="shared" ca="1" si="7"/>
        <v>7.3580210821253544E-2</v>
      </c>
    </row>
    <row r="51" spans="1:29" x14ac:dyDescent="0.15">
      <c r="A51">
        <v>50</v>
      </c>
      <c r="B51">
        <f>'装备全级属性-大R'!Z53</f>
        <v>9872.307027368488</v>
      </c>
      <c r="C51">
        <f>'马仔-大R'!AF53</f>
        <v>39619.89567711483</v>
      </c>
      <c r="D51">
        <f>主角设定!G57</f>
        <v>1794.1000000000006</v>
      </c>
      <c r="E51">
        <f ca="1">龙魂等级属性!Q51</f>
        <v>6202.9586241988854</v>
      </c>
      <c r="F51">
        <f>'命格属性-超R'!AJ52</f>
        <v>4953.9399999999996</v>
      </c>
      <c r="G51" s="72">
        <f ca="1">'装备全级属性-大R'!AA53+'马仔-大R'!AG53+主角设定!D57+龙魂等级属性!AB51+'命格属性-超R'!AK52</f>
        <v>542027.46265567688</v>
      </c>
      <c r="H51" s="72">
        <f ca="1">'装备全级属性-大R'!AB53+'马仔-大R'!AH53+主角设定!E57+龙魂等级属性!AC51+'命格属性-超R'!AL52</f>
        <v>25642.580441022823</v>
      </c>
      <c r="I51" s="72">
        <f ca="1">'装备全级属性-大R'!AC53+'马仔-大R'!AI53+主角设定!F57+龙魂等级属性!AD51+'命格属性-超R'!AM52</f>
        <v>11848.009494456946</v>
      </c>
      <c r="J51" s="72">
        <f ca="1">'装备全级属性-大R'!AD53+'马仔-大R'!AJ53+主角设定!G57+龙魂等级属性!F51+'命格属性-超R'!AN52</f>
        <v>2941.1000000000004</v>
      </c>
      <c r="K51" s="72">
        <f ca="1">'装备全级属性-大R'!AE53+'马仔-大R'!AK53+主角设定!H57+龙魂等级属性!G51+'命格属性-超R'!AO52</f>
        <v>0</v>
      </c>
      <c r="L51" s="72">
        <f ca="1">'装备全级属性-大R'!AF53+'马仔-大R'!AL53+主角设定!I57+龙魂等级属性!H51+'命格属性-超R'!AP52</f>
        <v>5165.5308641975307</v>
      </c>
      <c r="M51" s="72">
        <f ca="1">'装备全级属性-大R'!AG53+'马仔-大R'!AM53+主角设定!J57+龙魂等级属性!I51+'命格属性-超R'!AQ52</f>
        <v>0</v>
      </c>
      <c r="N51" s="72">
        <f ca="1">'装备全级属性-大R'!AH53+'马仔-大R'!AN53+主角设定!K57+龙魂等级属性!J51+'命格属性-超R'!AR52</f>
        <v>1808.5925925925926</v>
      </c>
      <c r="O51" s="72">
        <f>'装备全级属性-大R'!AI53+'马仔-大R'!AO53+主角设定!L57+龙魂等级属性!K51+'命格属性-超R'!AS52</f>
        <v>0</v>
      </c>
      <c r="P51" s="72">
        <f>'装备全级属性-大R'!AJ53+'马仔-大R'!AP53+主角设定!M57+龙魂等级属性!L51+'命格属性-超R'!AT52</f>
        <v>0</v>
      </c>
      <c r="Q51" s="72">
        <f>'装备全级属性-大R'!AK53+'马仔-大R'!AQ53+主角设定!N57+龙魂等级属性!M51+'命格属性-超R'!AU52</f>
        <v>0</v>
      </c>
      <c r="R51" s="72">
        <f>'装备全级属性-大R'!AL53+'马仔-大R'!AR53+主角设定!O57+龙魂等级属性!N51+'命格属性-超R'!AV52</f>
        <v>0</v>
      </c>
      <c r="S51" s="72">
        <f>'装备全级属性-大R'!AM53+'马仔-大R'!AS53+主角设定!P57+龙魂等级属性!O51+'命格属性-超R'!AW52</f>
        <v>0</v>
      </c>
      <c r="T51" s="85">
        <f t="shared" ca="1" si="4"/>
        <v>62443.201328682204</v>
      </c>
      <c r="U51" s="85"/>
      <c r="V51" s="67">
        <f>[7]副本难度推算!M53</f>
        <v>147040.56103089673</v>
      </c>
      <c r="W51" s="67">
        <f>[7]副本难度推算!N53</f>
        <v>8591.3842425963048</v>
      </c>
      <c r="X51" s="67">
        <f>[7]副本难度推算!O53</f>
        <v>3065.9792192909717</v>
      </c>
      <c r="Y51" s="70">
        <f t="shared" ca="1" si="5"/>
        <v>62443.201328682204</v>
      </c>
      <c r="Z51" s="70">
        <f>[7]副本难度推算!R53</f>
        <v>0</v>
      </c>
      <c r="AA51">
        <f ca="1">'主角分析-非R'!V51</f>
        <v>24325.636019825117</v>
      </c>
      <c r="AB51" s="71">
        <f t="shared" ca="1" si="6"/>
        <v>2.8731710767940909E-2</v>
      </c>
      <c r="AC51" s="71">
        <f t="shared" ca="1" si="7"/>
        <v>7.3753467269584622E-2</v>
      </c>
    </row>
    <row r="52" spans="1:29" x14ac:dyDescent="0.15">
      <c r="A52">
        <v>51</v>
      </c>
      <c r="B52">
        <f>'装备全级属性-大R'!Z54</f>
        <v>10022.827027368488</v>
      </c>
      <c r="C52">
        <f>'马仔-大R'!AF54</f>
        <v>40105.032372921596</v>
      </c>
      <c r="D52">
        <f>主角设定!G58</f>
        <v>1862.269600000001</v>
      </c>
      <c r="E52">
        <f ca="1">龙魂等级属性!Q52</f>
        <v>6403.8929482770682</v>
      </c>
      <c r="F52">
        <f>'命格属性-超R'!AJ53</f>
        <v>5149.1000000000004</v>
      </c>
      <c r="G52" s="72">
        <f ca="1">'装备全级属性-大R'!AA54+'马仔-大R'!AG54+主角设定!D58+龙魂等级属性!AB52+'命格属性-超R'!AK53</f>
        <v>548393.78953367716</v>
      </c>
      <c r="H52" s="72">
        <f ca="1">'装备全级属性-大R'!AB54+'马仔-大R'!AH54+主角设定!E58+龙魂等级属性!AC52+'命格属性-超R'!AL53</f>
        <v>26157.081076117047</v>
      </c>
      <c r="I52" s="72">
        <f ca="1">'装备全级属性-大R'!AC54+'马仔-大R'!AI54+主角设定!F58+龙魂等级属性!AD52+'命格属性-超R'!AM53</f>
        <v>11972.456404127657</v>
      </c>
      <c r="J52" s="72">
        <f ca="1">'装备全级属性-大R'!AD54+'马仔-大R'!AJ54+主角设定!G58+龙魂等级属性!F52+'命格属性-超R'!AN53</f>
        <v>3583.269600000001</v>
      </c>
      <c r="K52" s="72">
        <f ca="1">'装备全级属性-大R'!AE54+'马仔-大R'!AK54+主角设定!H58+龙魂等级属性!G52+'命格属性-超R'!AO53</f>
        <v>0</v>
      </c>
      <c r="L52" s="72">
        <f ca="1">'装备全级属性-大R'!AF54+'马仔-大R'!AL54+主角设定!I58+龙魂等级属性!H52+'命格属性-超R'!AP53</f>
        <v>5196.5308641975307</v>
      </c>
      <c r="M52" s="72">
        <f ca="1">'装备全级属性-大R'!AG54+'马仔-大R'!AM54+主角设定!J58+龙魂等级属性!I52+'命格属性-超R'!AQ53</f>
        <v>0</v>
      </c>
      <c r="N52" s="72">
        <f ca="1">'装备全级属性-大R'!AH54+'马仔-大R'!AN54+主角设定!K58+龙魂等级属性!J52+'命格属性-超R'!AR53</f>
        <v>1839.5925925925926</v>
      </c>
      <c r="O52" s="72">
        <f>'装备全级属性-大R'!AI54+'马仔-大R'!AO54+主角设定!L58+龙魂等级属性!K52+'命格属性-超R'!AS53</f>
        <v>0</v>
      </c>
      <c r="P52" s="72">
        <f>'装备全级属性-大R'!AJ54+'马仔-大R'!AP54+主角设定!M58+龙魂等级属性!L52+'命格属性-超R'!AT53</f>
        <v>0</v>
      </c>
      <c r="Q52" s="72">
        <f>'装备全级属性-大R'!AK54+'马仔-大R'!AQ54+主角设定!N58+龙魂等级属性!M52+'命格属性-超R'!AU53</f>
        <v>0</v>
      </c>
      <c r="R52" s="72">
        <f>'装备全级属性-大R'!AL54+'马仔-大R'!AR54+主角设定!O58+龙魂等级属性!N52+'命格属性-超R'!AV53</f>
        <v>0</v>
      </c>
      <c r="S52" s="72">
        <f>'装备全级属性-大R'!AM54+'马仔-大R'!AS54+主角设定!P58+龙魂等级属性!O52+'命格属性-超R'!AW53</f>
        <v>0</v>
      </c>
      <c r="T52" s="85">
        <f t="shared" ca="1" si="4"/>
        <v>63543.121948567154</v>
      </c>
      <c r="U52" s="85"/>
      <c r="V52" s="67">
        <f>[7]副本难度推算!M54</f>
        <v>159520.13717059622</v>
      </c>
      <c r="W52" s="67">
        <f>[7]副本难度推算!N54</f>
        <v>9390.1238987099896</v>
      </c>
      <c r="X52" s="67">
        <f>[7]副本难度推算!O54</f>
        <v>3286.5433645484964</v>
      </c>
      <c r="Y52" s="70">
        <f t="shared" ca="1" si="5"/>
        <v>63543.121948567154</v>
      </c>
      <c r="Z52" s="70">
        <f>[7]副本难度推算!R54</f>
        <v>0</v>
      </c>
      <c r="AA52">
        <f ca="1">'主角分析-非R'!V52</f>
        <v>25111.566976286224</v>
      </c>
      <c r="AB52" s="71">
        <f t="shared" ca="1" si="6"/>
        <v>2.9307178226265818E-2</v>
      </c>
      <c r="AC52" s="71">
        <f t="shared" ca="1" si="7"/>
        <v>7.415983246918087E-2</v>
      </c>
    </row>
    <row r="53" spans="1:29" x14ac:dyDescent="0.15">
      <c r="A53">
        <v>52</v>
      </c>
      <c r="B53">
        <f>'装备全级属性-大R'!Z55</f>
        <v>10185.347027368489</v>
      </c>
      <c r="C53">
        <f>'马仔-大R'!AF55</f>
        <v>40590.169068728363</v>
      </c>
      <c r="D53">
        <f>主角设定!G59</f>
        <v>1931.0512000000003</v>
      </c>
      <c r="E53">
        <f ca="1">龙魂等级属性!Q53</f>
        <v>6403.8929482770682</v>
      </c>
      <c r="F53">
        <f>'命格属性-超R'!AJ54</f>
        <v>6346.18</v>
      </c>
      <c r="G53" s="72">
        <f ca="1">'装备全级属性-大R'!AA55+'马仔-大R'!AG55+主角设定!D59+龙魂等级属性!AB53+'命格属性-超R'!AK54</f>
        <v>557702.41641167749</v>
      </c>
      <c r="H53" s="72">
        <f ca="1">'装备全级属性-大R'!AB55+'马仔-大R'!AH55+主角设定!E59+龙魂等级属性!AC53+'命格属性-超R'!AL54</f>
        <v>27376.647387133093</v>
      </c>
      <c r="I53" s="72">
        <f ca="1">'装备全级属性-大R'!AC55+'马仔-大R'!AI55+主角设定!F59+龙魂等级属性!AD53+'命格属性-超R'!AM54</f>
        <v>12282.903313798368</v>
      </c>
      <c r="J53" s="72">
        <f ca="1">'装备全级属性-大R'!AD55+'马仔-大R'!AJ55+主角设定!G59+龙魂等级属性!F53+'命格属性-超R'!AN54</f>
        <v>3652.0512000000003</v>
      </c>
      <c r="K53" s="72">
        <f ca="1">'装备全级属性-大R'!AE55+'马仔-大R'!AK55+主角设定!H59+龙魂等级属性!G53+'命格属性-超R'!AO54</f>
        <v>0</v>
      </c>
      <c r="L53" s="72">
        <f ca="1">'装备全级属性-大R'!AF55+'马仔-大R'!AL55+主角设定!I59+龙魂等级属性!H53+'命格属性-超R'!AP54</f>
        <v>5227.5308641975307</v>
      </c>
      <c r="M53" s="72">
        <f ca="1">'装备全级属性-大R'!AG55+'马仔-大R'!AM55+主角设定!J59+龙魂等级属性!I53+'命格属性-超R'!AQ54</f>
        <v>0</v>
      </c>
      <c r="N53" s="72">
        <f ca="1">'装备全级属性-大R'!AH55+'马仔-大R'!AN55+主角设定!K59+龙魂等级属性!J53+'命格属性-超R'!AR54</f>
        <v>1870.5925925925926</v>
      </c>
      <c r="O53" s="72">
        <f>'装备全级属性-大R'!AI55+'马仔-大R'!AO55+主角设定!L59+龙魂等级属性!K53+'命格属性-超R'!AS54</f>
        <v>0</v>
      </c>
      <c r="P53" s="72">
        <f>'装备全级属性-大R'!AJ55+'马仔-大R'!AP55+主角设定!M59+龙魂等级属性!L53+'命格属性-超R'!AT54</f>
        <v>0</v>
      </c>
      <c r="Q53" s="72">
        <f>'装备全级属性-大R'!AK55+'马仔-大R'!AQ55+主角设定!N59+龙魂等级属性!M53+'命格属性-超R'!AU54</f>
        <v>0</v>
      </c>
      <c r="R53" s="72">
        <f>'装备全级属性-大R'!AL55+'马仔-大R'!AR55+主角设定!O59+龙魂等级属性!N53+'命格属性-超R'!AV54</f>
        <v>0</v>
      </c>
      <c r="S53" s="72">
        <f>'装备全级属性-大R'!AM55+'马仔-大R'!AS55+主角设定!P59+龙魂等级属性!O53+'命格属性-超R'!AW54</f>
        <v>0</v>
      </c>
      <c r="T53" s="85">
        <f t="shared" ca="1" si="4"/>
        <v>65456.640244373921</v>
      </c>
      <c r="U53" s="85"/>
      <c r="V53" s="67">
        <f>[7]副本难度推算!M55</f>
        <v>169633.39780854934</v>
      </c>
      <c r="W53" s="67">
        <f>[7]副本难度推算!N55</f>
        <v>10244.256367580459</v>
      </c>
      <c r="X53" s="67">
        <f>[7]副本难度推算!O55</f>
        <v>3516.5084025016731</v>
      </c>
      <c r="Y53" s="70">
        <f t="shared" ca="1" si="5"/>
        <v>65456.640244373921</v>
      </c>
      <c r="Z53" s="70">
        <f>[7]副本难度推算!R55</f>
        <v>0</v>
      </c>
      <c r="AA53">
        <f ca="1">'主角分析-非R'!V53</f>
        <v>25528.315073785026</v>
      </c>
      <c r="AB53" s="71">
        <f t="shared" ca="1" si="6"/>
        <v>2.9501226961705793E-2</v>
      </c>
      <c r="AC53" s="71">
        <f t="shared" ca="1" si="7"/>
        <v>7.5643503866927461E-2</v>
      </c>
    </row>
    <row r="54" spans="1:29" x14ac:dyDescent="0.15">
      <c r="A54">
        <v>53</v>
      </c>
      <c r="B54">
        <f>'装备全级属性-大R'!Z56</f>
        <v>10335.867027368487</v>
      </c>
      <c r="C54">
        <f>'马仔-大R'!AF56</f>
        <v>41075.305764535129</v>
      </c>
      <c r="D54">
        <f>主角设定!G60</f>
        <v>2000.4448000000004</v>
      </c>
      <c r="E54">
        <f ca="1">龙魂等级属性!Q54</f>
        <v>7566.3792800649053</v>
      </c>
      <c r="F54">
        <f>'命格属性-超R'!AJ55</f>
        <v>7165.6200000000008</v>
      </c>
      <c r="G54" s="72">
        <f ca="1">'装备全级属性-大R'!AA56+'马仔-大R'!AG56+主角设定!D60+龙魂等级属性!AB54+'命格属性-超R'!AK55</f>
        <v>586812.34328967775</v>
      </c>
      <c r="H54" s="72">
        <f ca="1">'装备全级属性-大R'!AB56+'马仔-大R'!AH56+主角设定!E60+龙魂等级属性!AC54+'命格属性-超R'!AL55</f>
        <v>28196.213698149135</v>
      </c>
      <c r="I54" s="72">
        <f ca="1">'装备全级属性-大R'!AC56+'马仔-大R'!AI56+主角设定!F60+龙魂等级属性!AD54+'命格属性-超R'!AM55</f>
        <v>12407.350223469079</v>
      </c>
      <c r="J54" s="72">
        <f ca="1">'装备全级属性-大R'!AD56+'马仔-大R'!AJ56+主角设定!G60+龙魂等级属性!F54+'命格属性-超R'!AN55</f>
        <v>4529.4634229054045</v>
      </c>
      <c r="K54" s="72">
        <f ca="1">'装备全级属性-大R'!AE56+'马仔-大R'!AK56+主角设定!H60+龙魂等级属性!G54+'命格属性-超R'!AO55</f>
        <v>0</v>
      </c>
      <c r="L54" s="72">
        <f ca="1">'装备全级属性-大R'!AF56+'马仔-大R'!AL56+主角设定!I60+龙魂等级属性!H54+'命格属性-超R'!AP55</f>
        <v>6884.5308641975307</v>
      </c>
      <c r="M54" s="72">
        <f ca="1">'装备全级属性-大R'!AG56+'马仔-大R'!AM56+主角设定!J60+龙魂等级属性!I54+'命格属性-超R'!AQ55</f>
        <v>0</v>
      </c>
      <c r="N54" s="72">
        <f ca="1">'装备全级属性-大R'!AH56+'马仔-大R'!AN56+主角设定!K60+龙魂等级属性!J54+'命格属性-超R'!AR55</f>
        <v>1901.5925925925926</v>
      </c>
      <c r="O54" s="72">
        <f>'装备全级属性-大R'!AI56+'马仔-大R'!AO56+主角设定!L60+龙魂等级属性!K54+'命格属性-超R'!AS55</f>
        <v>0</v>
      </c>
      <c r="P54" s="72">
        <f>'装备全级属性-大R'!AJ56+'马仔-大R'!AP56+主角设定!M60+龙魂等级属性!L54+'命格属性-超R'!AT55</f>
        <v>0</v>
      </c>
      <c r="Q54" s="72">
        <f>'装备全级属性-大R'!AK56+'马仔-大R'!AQ56+主角设定!N60+龙魂等级属性!M54+'命格属性-超R'!AU55</f>
        <v>0</v>
      </c>
      <c r="R54" s="72">
        <f>'装备全级属性-大R'!AL56+'马仔-大R'!AR56+主角设定!O60+龙魂等级属性!N54+'命格属性-超R'!AV55</f>
        <v>0</v>
      </c>
      <c r="S54" s="72">
        <f>'装备全级属性-大R'!AM56+'马仔-大R'!AS56+主角设定!P60+龙魂等级属性!O54+'命格属性-超R'!AW55</f>
        <v>0</v>
      </c>
      <c r="T54" s="85">
        <f t="shared" ca="1" si="4"/>
        <v>68143.616871968523</v>
      </c>
      <c r="U54" s="85"/>
      <c r="V54" s="67">
        <f>[7]副本难度推算!M56</f>
        <v>186638.13280369047</v>
      </c>
      <c r="W54" s="67">
        <f>[7]副本难度推算!N56</f>
        <v>11156.687602230384</v>
      </c>
      <c r="X54" s="67">
        <f>[7]副本难度推算!O56</f>
        <v>3756.040937096991</v>
      </c>
      <c r="Y54" s="70">
        <f t="shared" ca="1" si="5"/>
        <v>68143.616871968523</v>
      </c>
      <c r="Z54" s="70">
        <f>[7]副本难度推算!R56</f>
        <v>0</v>
      </c>
      <c r="AA54">
        <f ca="1">'主角分析-非R'!V54</f>
        <v>26889.246970356526</v>
      </c>
      <c r="AB54" s="71">
        <f t="shared" ca="1" si="6"/>
        <v>2.9356304989776687E-2</v>
      </c>
      <c r="AC54" s="71">
        <f t="shared" ca="1" si="7"/>
        <v>7.4395716704352036E-2</v>
      </c>
    </row>
    <row r="55" spans="1:29" x14ac:dyDescent="0.15">
      <c r="A55">
        <v>54</v>
      </c>
      <c r="B55">
        <f>'装备全级属性-大R'!Z57</f>
        <v>10498.387027368486</v>
      </c>
      <c r="C55">
        <f>'马仔-大R'!AF57</f>
        <v>41560.442460341888</v>
      </c>
      <c r="D55">
        <f>主角设定!G61</f>
        <v>2070.4504000000006</v>
      </c>
      <c r="E55">
        <f ca="1">龙魂等级属性!Q55</f>
        <v>9572.3771623245848</v>
      </c>
      <c r="F55">
        <f>'命格属性-超R'!AJ56</f>
        <v>7165.6200000000008</v>
      </c>
      <c r="G55" s="72">
        <f ca="1">'装备全级属性-大R'!AA57+'马仔-大R'!AG57+主角设定!D61+龙魂等级属性!AB55+'命格属性-超R'!AK56</f>
        <v>613847.57106773299</v>
      </c>
      <c r="H55" s="72">
        <f ca="1">'装备全级属性-大R'!AB57+'马仔-大R'!AH57+主角设定!E61+龙魂等级属性!AC55+'命格属性-超R'!AL56</f>
        <v>28961.109414017708</v>
      </c>
      <c r="I55" s="72">
        <f ca="1">'装备全级属性-大R'!AC57+'马仔-大R'!AI57+主角设定!F61+龙魂等级属性!AD55+'命格属性-超R'!AM56</f>
        <v>12543.797133139789</v>
      </c>
      <c r="J55" s="72">
        <f ca="1">'装备全级属性-大R'!AD57+'马仔-大R'!AJ57+主角设定!G61+龙魂等级属性!F55+'命格属性-超R'!AN56</f>
        <v>5072.7370734642836</v>
      </c>
      <c r="K55" s="72">
        <f ca="1">'装备全级属性-大R'!AE57+'马仔-大R'!AK57+主角设定!H61+龙魂等级属性!G55+'命格属性-超R'!AO56</f>
        <v>0</v>
      </c>
      <c r="L55" s="72">
        <f ca="1">'装备全级属性-大R'!AF57+'马仔-大R'!AL57+主角设定!I61+龙魂等级属性!H55+'命格属性-超R'!AP56</f>
        <v>8549.480711014734</v>
      </c>
      <c r="M55" s="72">
        <f ca="1">'装备全级属性-大R'!AG57+'马仔-大R'!AM57+主角设定!J61+龙魂等级属性!I55+'命格属性-超R'!AQ56</f>
        <v>0</v>
      </c>
      <c r="N55" s="72">
        <f ca="1">'装备全级属性-大R'!AH57+'马仔-大R'!AN57+主角设定!K61+龙魂等级属性!J55+'命格属性-超R'!AR56</f>
        <v>1932.5925925925926</v>
      </c>
      <c r="O55" s="72">
        <f>'装备全级属性-大R'!AI57+'马仔-大R'!AO57+主角设定!L61+龙魂等级属性!K55+'命格属性-超R'!AS56</f>
        <v>0</v>
      </c>
      <c r="P55" s="72">
        <f>'装备全级属性-大R'!AJ57+'马仔-大R'!AP57+主角设定!M61+龙魂等级属性!L55+'命格属性-超R'!AT56</f>
        <v>0</v>
      </c>
      <c r="Q55" s="72">
        <f>'装备全级属性-大R'!AK57+'马仔-大R'!AQ57+主角设定!N61+龙魂等级属性!M55+'命格属性-超R'!AU56</f>
        <v>0</v>
      </c>
      <c r="R55" s="72">
        <f>'装备全级属性-大R'!AL57+'马仔-大R'!AR57+主角设定!O61+龙魂等级属性!N55+'命格属性-超R'!AV56</f>
        <v>0</v>
      </c>
      <c r="S55" s="72">
        <f>'装备全级属性-大R'!AM57+'马仔-大R'!AS57+主角设定!P61+龙魂等级属性!O55+'命格属性-超R'!AW56</f>
        <v>0</v>
      </c>
      <c r="T55" s="85">
        <f t="shared" ca="1" si="4"/>
        <v>70867.277050034958</v>
      </c>
      <c r="U55" s="85"/>
      <c r="V55" s="67">
        <f>[7]副本难度推算!M57</f>
        <v>201324.31814386719</v>
      </c>
      <c r="W55" s="67">
        <f>[7]副本难度推算!N57</f>
        <v>12130.451101695657</v>
      </c>
      <c r="X55" s="67">
        <f>[7]副本难度推算!O57</f>
        <v>4005.3075722809381</v>
      </c>
      <c r="Y55" s="70">
        <f t="shared" ca="1" si="5"/>
        <v>70867.277050034958</v>
      </c>
      <c r="Z55" s="70">
        <f>[7]副本难度推算!R57</f>
        <v>0</v>
      </c>
      <c r="AA55">
        <f ca="1">'主角分析-非R'!V55</f>
        <v>28584.60964994962</v>
      </c>
      <c r="AB55" s="71">
        <f t="shared" ca="1" si="6"/>
        <v>2.9215887588543651E-2</v>
      </c>
      <c r="AC55" s="71">
        <f t="shared" ca="1" si="7"/>
        <v>7.2432348223571058E-2</v>
      </c>
    </row>
    <row r="56" spans="1:29" x14ac:dyDescent="0.15">
      <c r="A56">
        <v>55</v>
      </c>
      <c r="B56">
        <f>'装备全级属性-大R'!Z58</f>
        <v>10648.907027368487</v>
      </c>
      <c r="C56">
        <f>'马仔-大R'!AF58</f>
        <v>42045.579156148655</v>
      </c>
      <c r="D56">
        <f>主角设定!G62</f>
        <v>2141.0680000000002</v>
      </c>
      <c r="E56">
        <f ca="1">龙魂等级属性!Q56</f>
        <v>9885.6286214003158</v>
      </c>
      <c r="F56">
        <f>'命格属性-超R'!AJ57</f>
        <v>8061.9400000000005</v>
      </c>
      <c r="G56" s="72">
        <f ca="1">'装备全级属性-大R'!AA58+'马仔-大R'!AG58+主角设定!D62+龙魂等级属性!AB56+'命格属性-超R'!AK57</f>
        <v>620275.09794573323</v>
      </c>
      <c r="H56" s="72">
        <f ca="1">'装备全级属性-大R'!AB58+'马仔-大R'!AH58+主角设定!E62+龙魂等级属性!AC56+'命格属性-超R'!AL57</f>
        <v>29781.927184109481</v>
      </c>
      <c r="I56" s="72">
        <f ca="1">'装备全级属性-大R'!AC58+'马仔-大R'!AI58+主角设定!F62+龙魂等级属性!AD56+'命格属性-超R'!AM57</f>
        <v>13195.2440428105</v>
      </c>
      <c r="J56" s="72">
        <f ca="1">'装备全级属性-大R'!AD58+'马仔-大R'!AJ58+主角设定!G62+龙魂等级属性!F56+'命格属性-超R'!AN57</f>
        <v>3862.0680000000002</v>
      </c>
      <c r="K56" s="72">
        <f ca="1">'装备全级属性-大R'!AE58+'马仔-大R'!AK58+主角设定!H62+龙魂等级属性!G56+'命格属性-超R'!AO57</f>
        <v>0</v>
      </c>
      <c r="L56" s="72">
        <f ca="1">'装备全级属性-大R'!AF58+'马仔-大R'!AL58+主角设定!I62+龙魂等级属性!H56+'命格属性-超R'!AP57</f>
        <v>7920.5308641975307</v>
      </c>
      <c r="M56" s="72">
        <f ca="1">'装备全级属性-大R'!AG58+'马仔-大R'!AM58+主角设定!J62+龙魂等级属性!I56+'命格属性-超R'!AQ57</f>
        <v>0</v>
      </c>
      <c r="N56" s="72">
        <f ca="1">'装备全级属性-大R'!AH58+'马仔-大R'!AN58+主角设定!K62+龙魂等级属性!J56+'命格属性-超R'!AR57</f>
        <v>1963.5925925925926</v>
      </c>
      <c r="O56" s="72">
        <f>'装备全级属性-大R'!AI58+'马仔-大R'!AO58+主角设定!L62+龙魂等级属性!K56+'命格属性-超R'!AS57</f>
        <v>0</v>
      </c>
      <c r="P56" s="72">
        <f>'装备全级属性-大R'!AJ58+'马仔-大R'!AP58+主角设定!M62+龙魂等级属性!L56+'命格属性-超R'!AT57</f>
        <v>0</v>
      </c>
      <c r="Q56" s="72">
        <f>'装备全级属性-大R'!AK58+'马仔-大R'!AQ58+主角设定!N62+龙魂等级属性!M56+'命格属性-超R'!AU57</f>
        <v>0</v>
      </c>
      <c r="R56" s="72">
        <f>'装备全级属性-大R'!AL58+'马仔-大R'!AR58+主角设定!O62+龙魂等级属性!N56+'命格属性-超R'!AV57</f>
        <v>0</v>
      </c>
      <c r="S56" s="72">
        <f>'装备全级属性-大R'!AM58+'马仔-大R'!AS58+主角设定!P62+龙魂等级属性!O56+'命格属性-超R'!AW57</f>
        <v>0</v>
      </c>
      <c r="T56" s="85">
        <f t="shared" ca="1" si="4"/>
        <v>72783.122804917453</v>
      </c>
      <c r="U56" s="85"/>
      <c r="V56" s="67">
        <f>[7]副本难度推算!M58</f>
        <v>216794.36946781015</v>
      </c>
      <c r="W56" s="67">
        <f>[7]副本难度推算!N58</f>
        <v>13168.713571351393</v>
      </c>
      <c r="X56" s="67">
        <f>[7]副本难度推算!O58</f>
        <v>4264.4749120000015</v>
      </c>
      <c r="Y56" s="70">
        <f t="shared" ca="1" si="5"/>
        <v>72783.122804917453</v>
      </c>
      <c r="Z56" s="70">
        <f>[7]副本难度推算!R58</f>
        <v>0</v>
      </c>
      <c r="AA56">
        <f ca="1">'主角分析-非R'!V56</f>
        <v>29436.184622893852</v>
      </c>
      <c r="AB56" s="71">
        <f t="shared" ca="1" si="6"/>
        <v>2.9417094478602711E-2</v>
      </c>
      <c r="AC56" s="71">
        <f t="shared" ca="1" si="7"/>
        <v>7.2735921024723926E-2</v>
      </c>
    </row>
    <row r="57" spans="1:29" x14ac:dyDescent="0.15">
      <c r="A57">
        <v>56</v>
      </c>
      <c r="B57">
        <f>'装备全级属性-大R'!Z59</f>
        <v>11297.890760174339</v>
      </c>
      <c r="C57">
        <f>'马仔-大R'!AF59</f>
        <v>49134.391523324717</v>
      </c>
      <c r="D57">
        <f>主角设定!G63</f>
        <v>2212.2976000000008</v>
      </c>
      <c r="E57">
        <f ca="1">龙魂等级属性!Q57</f>
        <v>12144.071375925258</v>
      </c>
      <c r="F57">
        <f>'命格属性-超R'!AJ58</f>
        <v>8510.5400000000009</v>
      </c>
      <c r="G57" s="72">
        <f ca="1">'装备全级属性-大R'!AA59+'马仔-大R'!AG59+主角设定!D63+龙魂等级属性!AB57+'命格属性-超R'!AK58</f>
        <v>702433.87846479658</v>
      </c>
      <c r="H57" s="72">
        <f ca="1">'装备全级属性-大R'!AB59+'马仔-大R'!AH59+主角设定!E63+龙魂等级属性!AC57+'命格属性-超R'!AL58</f>
        <v>34192.59324824885</v>
      </c>
      <c r="I57" s="72">
        <f ca="1">'装备全级属性-大R'!AC59+'马仔-大R'!AI59+主角设定!F63+龙魂等级属性!AD57+'命格属性-超R'!AM58</f>
        <v>15551.878497461699</v>
      </c>
      <c r="J57" s="72">
        <f ca="1">'装备全级属性-大R'!AD59+'马仔-大R'!AJ59+主角设定!G63+龙魂等级属性!F57+'命格属性-超R'!AN58</f>
        <v>3933.2976000000008</v>
      </c>
      <c r="K57" s="72">
        <f ca="1">'装备全级属性-大R'!AE59+'马仔-大R'!AK59+主角设定!H63+龙魂等级属性!G57+'命格属性-超R'!AO58</f>
        <v>1234.6330396243334</v>
      </c>
      <c r="L57" s="72">
        <f ca="1">'装备全级属性-大R'!AF59+'马仔-大R'!AL59+主角设定!I63+龙魂等级属性!H57+'命格属性-超R'!AP58</f>
        <v>8056.4691358024693</v>
      </c>
      <c r="M57" s="72">
        <f ca="1">'装备全级属性-大R'!AG59+'马仔-大R'!AM59+主角设定!J63+龙魂等级属性!I57+'命格属性-超R'!AQ58</f>
        <v>0</v>
      </c>
      <c r="N57" s="72">
        <f ca="1">'装备全级属性-大R'!AH59+'马仔-大R'!AN59+主角设定!K63+龙魂等级属性!J57+'命格属性-超R'!AR58</f>
        <v>2064.5514403292182</v>
      </c>
      <c r="O57" s="72">
        <f>'装备全级属性-大R'!AI59+'马仔-大R'!AO59+主角设定!L63+龙魂等级属性!K57+'命格属性-超R'!AS58</f>
        <v>0</v>
      </c>
      <c r="P57" s="72">
        <f>'装备全级属性-大R'!AJ59+'马仔-大R'!AP59+主角设定!M63+龙魂等级属性!L57+'命格属性-超R'!AT58</f>
        <v>0</v>
      </c>
      <c r="Q57" s="72">
        <f>'装备全级属性-大R'!AK59+'马仔-大R'!AQ59+主角设定!N63+龙魂等级属性!M57+'命格属性-超R'!AU58</f>
        <v>0</v>
      </c>
      <c r="R57" s="72">
        <f>'装备全级属性-大R'!AL59+'马仔-大R'!AR59+主角设定!O63+龙魂等级属性!N57+'命格属性-超R'!AV58</f>
        <v>0</v>
      </c>
      <c r="S57" s="72">
        <f>'装备全级属性-大R'!AM59+'马仔-大R'!AS59+主角设定!P63+龙魂等级属性!O57+'命格属性-超R'!AW58</f>
        <v>0</v>
      </c>
      <c r="T57" s="85">
        <f t="shared" ca="1" si="4"/>
        <v>83299.191259424319</v>
      </c>
      <c r="U57" s="85"/>
      <c r="V57" s="67">
        <f>[7]副本难度推算!M59</f>
        <v>233073.01513015016</v>
      </c>
      <c r="W57" s="67">
        <f>[7]副本难度推算!N59</f>
        <v>14274.780887374895</v>
      </c>
      <c r="X57" s="67">
        <f>[7]副本难度推算!O59</f>
        <v>4533.7095602006693</v>
      </c>
      <c r="Y57" s="70">
        <f t="shared" ca="1" si="5"/>
        <v>83299.191259424319</v>
      </c>
      <c r="Z57" s="70">
        <f>[7]副本难度推算!R59</f>
        <v>0</v>
      </c>
      <c r="AA57">
        <f ca="1">'主角分析-非R'!V57</f>
        <v>32158.860645427434</v>
      </c>
      <c r="AB57" s="71">
        <f t="shared" ca="1" si="6"/>
        <v>2.6558452327707389E-2</v>
      </c>
      <c r="AC57" s="71">
        <f t="shared" ca="1" si="7"/>
        <v>6.8792785428315864E-2</v>
      </c>
    </row>
    <row r="58" spans="1:29" x14ac:dyDescent="0.15">
      <c r="A58">
        <v>57</v>
      </c>
      <c r="B58">
        <f>'装备全级属性-大R'!Z60</f>
        <v>11448.410760174336</v>
      </c>
      <c r="C58">
        <f>'马仔-大R'!AF60</f>
        <v>49683.361994895524</v>
      </c>
      <c r="D58">
        <f>主角设定!G64</f>
        <v>2284.1392000000005</v>
      </c>
      <c r="E58">
        <f ca="1">龙魂等级属性!Q58</f>
        <v>12512.700492830871</v>
      </c>
      <c r="F58">
        <f>'命格属性-超R'!AJ59</f>
        <v>8802.94</v>
      </c>
      <c r="G58" s="72">
        <f ca="1">'装备全级属性-大R'!AA60+'马仔-大R'!AG60+主角设定!D64+龙魂等级属性!AB58+'命格属性-超R'!AK59</f>
        <v>718673.92890727916</v>
      </c>
      <c r="H58" s="72">
        <f ca="1">'装备全级属性-大R'!AB60+'马仔-大R'!AH60+主角设定!E64+龙魂等级属性!AC58+'命格属性-超R'!AL59</f>
        <v>34534.918284398584</v>
      </c>
      <c r="I58" s="72">
        <f ca="1">'装备全级属性-大R'!AC60+'马仔-大R'!AI60+主角设定!F64+龙魂等级属性!AD58+'命格属性-超R'!AM59</f>
        <v>15688.752632089081</v>
      </c>
      <c r="J58" s="72">
        <f ca="1">'装备全级属性-大R'!AD60+'马仔-大R'!AJ60+主角设定!G64+龙魂等级属性!F58+'命格属性-超R'!AN59</f>
        <v>4865.1392000000005</v>
      </c>
      <c r="K58" s="72">
        <f ca="1">'装备全级属性-大R'!AE60+'马仔-大R'!AK60+主角设定!H64+龙魂等级属性!G58+'命格属性-超R'!AO59</f>
        <v>0</v>
      </c>
      <c r="L58" s="72">
        <f ca="1">'装备全级属性-大R'!AF60+'马仔-大R'!AL60+主角设定!I64+龙魂等级属性!H58+'命格属性-超R'!AP59</f>
        <v>8087.4691358024693</v>
      </c>
      <c r="M58" s="72">
        <f ca="1">'装备全级属性-大R'!AG60+'马仔-大R'!AM60+主角设定!J64+龙魂等级属性!I58+'命格属性-超R'!AQ59</f>
        <v>0</v>
      </c>
      <c r="N58" s="72">
        <f ca="1">'装备全级属性-大R'!AH60+'马仔-大R'!AN60+主角设定!K64+龙魂等级属性!J58+'命格属性-超R'!AR59</f>
        <v>2095.5514403292182</v>
      </c>
      <c r="O58" s="72">
        <f>'装备全级属性-大R'!AI60+'马仔-大R'!AO60+主角设定!L64+龙魂等级属性!K58+'命格属性-超R'!AS59</f>
        <v>0</v>
      </c>
      <c r="P58" s="72">
        <f>'装备全级属性-大R'!AJ60+'马仔-大R'!AP60+主角设定!M64+龙魂等级属性!L58+'命格属性-超R'!AT59</f>
        <v>0</v>
      </c>
      <c r="Q58" s="72">
        <f>'装备全级属性-大R'!AK60+'马仔-大R'!AQ60+主角设定!N64+龙魂等级属性!M58+'命格属性-超R'!AU59</f>
        <v>0</v>
      </c>
      <c r="R58" s="72">
        <f>'装备全级属性-大R'!AL60+'马仔-大R'!AR60+主角设定!O64+龙魂等级属性!N58+'命格属性-超R'!AV59</f>
        <v>0</v>
      </c>
      <c r="S58" s="72">
        <f>'装备全级属性-大R'!AM60+'马仔-大R'!AS60+主角设定!P64+龙魂等级属性!O58+'命格属性-超R'!AW59</f>
        <v>0</v>
      </c>
      <c r="T58" s="85">
        <f t="shared" ca="1" si="4"/>
        <v>84731.552447900729</v>
      </c>
      <c r="U58" s="85"/>
      <c r="V58" s="67">
        <f>[7]副本难度推算!M60</f>
        <v>250185.32144305485</v>
      </c>
      <c r="W58" s="67">
        <f>[7]副本难度推算!N60</f>
        <v>15452.104384583115</v>
      </c>
      <c r="X58" s="67">
        <f>[7]副本难度推算!O60</f>
        <v>4813.1781208294333</v>
      </c>
      <c r="Y58" s="70">
        <f t="shared" ca="1" si="5"/>
        <v>84731.552447900729</v>
      </c>
      <c r="Z58" s="70">
        <f>[7]副本难度推算!R60</f>
        <v>0</v>
      </c>
      <c r="AA58">
        <f ca="1">'主角分析-非R'!V58</f>
        <v>32640.588528812295</v>
      </c>
      <c r="AB58" s="71">
        <f t="shared" ca="1" si="6"/>
        <v>2.6957362800645715E-2</v>
      </c>
      <c r="AC58" s="71">
        <f t="shared" ca="1" si="7"/>
        <v>6.9978493126242491E-2</v>
      </c>
    </row>
    <row r="59" spans="1:29" x14ac:dyDescent="0.15">
      <c r="A59">
        <v>58</v>
      </c>
      <c r="B59">
        <f>'装备全级属性-大R'!Z61</f>
        <v>11610.930760174337</v>
      </c>
      <c r="C59">
        <f>'马仔-大R'!AF61</f>
        <v>50232.332466466338</v>
      </c>
      <c r="D59">
        <f>主角设定!G65</f>
        <v>2356.5928000000008</v>
      </c>
      <c r="E59">
        <f ca="1">龙魂等级属性!Q59</f>
        <v>12738.730221640584</v>
      </c>
      <c r="F59">
        <f>'命格属性-超R'!AJ60</f>
        <v>9454.7200000000012</v>
      </c>
      <c r="G59" s="72">
        <f ca="1">'装备全级属性-大R'!AA61+'马仔-大R'!AG61+主角设定!D65+龙魂等级属性!AB59+'命格属性-超R'!AK60</f>
        <v>725713.55142712151</v>
      </c>
      <c r="H59" s="72">
        <f ca="1">'装备全级属性-大R'!AB61+'马仔-大R'!AH61+主角设定!E65+龙魂等级属性!AC59+'命格属性-超R'!AL60</f>
        <v>35353.243320548318</v>
      </c>
      <c r="I59" s="72">
        <f ca="1">'装备全级属性-大R'!AC61+'马仔-大R'!AI61+主角设定!F65+龙魂等级属性!AD59+'命格属性-超R'!AM60</f>
        <v>15837.626766716463</v>
      </c>
      <c r="J59" s="72">
        <f ca="1">'装备全级属性-大R'!AD61+'马仔-大R'!AJ61+主角设定!G65+龙魂等级属性!F59+'命格属性-超R'!AN60</f>
        <v>5454.5928000000004</v>
      </c>
      <c r="K59" s="72">
        <f ca="1">'装备全级属性-大R'!AE61+'马仔-大R'!AK61+主角设定!H65+龙魂等级属性!G59+'命格属性-超R'!AO60</f>
        <v>0</v>
      </c>
      <c r="L59" s="72">
        <f ca="1">'装备全级属性-大R'!AF61+'马仔-大R'!AL61+主角设定!I65+龙魂等级属性!H59+'命格属性-超R'!AP60</f>
        <v>9374.1898514119857</v>
      </c>
      <c r="M59" s="72">
        <f ca="1">'装备全级属性-大R'!AG61+'马仔-大R'!AM61+主角设定!J65+龙魂等级属性!I59+'命格属性-超R'!AQ60</f>
        <v>0</v>
      </c>
      <c r="N59" s="72">
        <f ca="1">'装备全级属性-大R'!AH61+'马仔-大R'!AN61+主角设定!K65+龙魂等级属性!J59+'命格属性-超R'!AR60</f>
        <v>2126.5514403292182</v>
      </c>
      <c r="O59" s="72">
        <f>'装备全级属性-大R'!AI61+'马仔-大R'!AO61+主角设定!L65+龙魂等级属性!K59+'命格属性-超R'!AS60</f>
        <v>0</v>
      </c>
      <c r="P59" s="72">
        <f>'装备全级属性-大R'!AJ61+'马仔-大R'!AP61+主角设定!M65+龙魂等级属性!L59+'命格属性-超R'!AT60</f>
        <v>0</v>
      </c>
      <c r="Q59" s="72">
        <f>'装备全级属性-大R'!AK61+'马仔-大R'!AQ61+主角设定!N65+龙魂等级属性!M59+'命格属性-超R'!AU60</f>
        <v>0</v>
      </c>
      <c r="R59" s="72">
        <f>'装备全级属性-大R'!AL61+'马仔-大R'!AR61+主角设定!O65+龙魂等级属性!N59+'命格属性-超R'!AV60</f>
        <v>0</v>
      </c>
      <c r="S59" s="72">
        <f>'装备全级属性-大R'!AM61+'马仔-大R'!AS61+主角设定!P65+龙魂等级属性!O59+'命格属性-超R'!AW60</f>
        <v>0</v>
      </c>
      <c r="T59" s="85">
        <f t="shared" ca="1" si="4"/>
        <v>86393.306248281253</v>
      </c>
      <c r="U59" s="85"/>
      <c r="V59" s="67">
        <f>[7]副本难度推算!M61</f>
        <v>268156.69255101995</v>
      </c>
      <c r="W59" s="67">
        <f>[7]副本难度推算!N61</f>
        <v>16704.287488285485</v>
      </c>
      <c r="X59" s="67">
        <f>[7]副本难度推算!O61</f>
        <v>5103.0471978327778</v>
      </c>
      <c r="Y59" s="70">
        <f t="shared" ca="1" si="5"/>
        <v>86393.306248281253</v>
      </c>
      <c r="Z59" s="70">
        <f>[7]副本难度推算!R61</f>
        <v>0</v>
      </c>
      <c r="AA59">
        <f ca="1">'主角分析-非R'!V59</f>
        <v>34464.980197195466</v>
      </c>
      <c r="AB59" s="71">
        <f t="shared" ca="1" si="6"/>
        <v>2.7277492925522617E-2</v>
      </c>
      <c r="AC59" s="71">
        <f t="shared" ca="1" si="7"/>
        <v>6.8376444336148631E-2</v>
      </c>
    </row>
    <row r="60" spans="1:29" x14ac:dyDescent="0.15">
      <c r="A60">
        <v>59</v>
      </c>
      <c r="B60">
        <f>'装备全级属性-大R'!Z62</f>
        <v>11761.450760174337</v>
      </c>
      <c r="C60">
        <f>'马仔-大R'!AF62</f>
        <v>50781.302938037144</v>
      </c>
      <c r="D60">
        <f>主角设定!G66</f>
        <v>2429.6584000000007</v>
      </c>
      <c r="E60">
        <f ca="1">龙魂等级属性!Q60</f>
        <v>13040.107312338627</v>
      </c>
      <c r="F60">
        <f>'命格属性-超R'!AJ61</f>
        <v>9599.7200000000012</v>
      </c>
      <c r="G60" s="72">
        <f ca="1">'装备全级属性-大R'!AA62+'马仔-大R'!AG62+主角设定!D66+龙魂等级属性!AB60+'命格属性-超R'!AK61</f>
        <v>732768.4739469639</v>
      </c>
      <c r="H60" s="72">
        <f ca="1">'装备全级属性-大R'!AB62+'马仔-大R'!AH62+主角设定!E66+龙魂等级属性!AC60+'命格属性-超R'!AL61</f>
        <v>35840.568356698052</v>
      </c>
      <c r="I60" s="72">
        <f ca="1">'装备全级属性-大R'!AC62+'马仔-大R'!AI62+主角设定!F66+龙魂等级属性!AD60+'命格属性-超R'!AM61</f>
        <v>15974.500901343845</v>
      </c>
      <c r="J60" s="72">
        <f ca="1">'装备全级属性-大R'!AD62+'马仔-大R'!AJ62+主角设定!G66+龙魂等级属性!F60+'命格属性-超R'!AN61</f>
        <v>5527.6584000000003</v>
      </c>
      <c r="K60" s="72">
        <f ca="1">'装备全级属性-大R'!AE62+'马仔-大R'!AK62+主角设定!H66+龙魂等级属性!G60+'命格属性-超R'!AO61</f>
        <v>886.40320793541889</v>
      </c>
      <c r="L60" s="72">
        <f ca="1">'装备全级属性-大R'!AF62+'马仔-大R'!AL62+主角设定!I66+龙魂等级属性!H60+'命格属性-超R'!AP61</f>
        <v>8149.4691358024693</v>
      </c>
      <c r="M60" s="72">
        <f ca="1">'装备全级属性-大R'!AG62+'马仔-大R'!AM62+主角设定!J66+龙魂等级属性!I60+'命格属性-超R'!AQ61</f>
        <v>0</v>
      </c>
      <c r="N60" s="72">
        <f ca="1">'装备全级属性-大R'!AH62+'马仔-大R'!AN62+主角设定!K66+龙魂等级属性!J60+'命格属性-超R'!AR61</f>
        <v>2157.5514403292182</v>
      </c>
      <c r="O60" s="72">
        <f>'装备全级属性-大R'!AI62+'马仔-大R'!AO62+主角设定!L66+龙魂等级属性!K60+'命格属性-超R'!AS61</f>
        <v>0</v>
      </c>
      <c r="P60" s="72">
        <f>'装备全级属性-大R'!AJ62+'马仔-大R'!AP62+主角设定!M66+龙魂等级属性!L60+'命格属性-超R'!AT61</f>
        <v>0</v>
      </c>
      <c r="Q60" s="72">
        <f>'装备全级属性-大R'!AK62+'马仔-大R'!AQ62+主角设定!N66+龙魂等级属性!M60+'命格属性-超R'!AU61</f>
        <v>0</v>
      </c>
      <c r="R60" s="72">
        <f>'装备全级属性-大R'!AL62+'马仔-大R'!AR62+主角设定!O66+龙魂等级属性!N60+'命格属性-超R'!AV61</f>
        <v>0</v>
      </c>
      <c r="S60" s="72">
        <f>'装备全级属性-大R'!AM62+'马仔-大R'!AS62+主角设定!P66+龙魂等级属性!O60+'命格属性-超R'!AW61</f>
        <v>0</v>
      </c>
      <c r="T60" s="85">
        <f t="shared" ca="1" si="4"/>
        <v>87612.239410550115</v>
      </c>
      <c r="U60" s="85"/>
      <c r="V60" s="67">
        <f>[7]副本难度推算!M62</f>
        <v>287012.87030293985</v>
      </c>
      <c r="W60" s="67">
        <f>[7]副本难度推算!N62</f>
        <v>18035.092712312748</v>
      </c>
      <c r="X60" s="67">
        <f>[7]副本难度推算!O62</f>
        <v>5403.4833951571927</v>
      </c>
      <c r="Y60" s="70">
        <f t="shared" ca="1" si="5"/>
        <v>87612.239410550115</v>
      </c>
      <c r="Z60" s="70">
        <f>[7]副本难度推算!R62</f>
        <v>0</v>
      </c>
      <c r="AA60">
        <f ca="1">'主角分析-非R'!V60</f>
        <v>35261.074275221552</v>
      </c>
      <c r="AB60" s="71">
        <f t="shared" ca="1" si="6"/>
        <v>2.7731951795166937E-2</v>
      </c>
      <c r="AC60" s="71">
        <f t="shared" ca="1" si="7"/>
        <v>6.8904832026270832E-2</v>
      </c>
    </row>
    <row r="61" spans="1:29" x14ac:dyDescent="0.15">
      <c r="A61">
        <v>60</v>
      </c>
      <c r="B61">
        <f>'装备全级属性-大R'!Z63</f>
        <v>17798.556140261506</v>
      </c>
      <c r="C61">
        <f>'马仔-大R'!AF63</f>
        <v>51330.273409607966</v>
      </c>
      <c r="D61">
        <f>主角设定!G67</f>
        <v>2515.648000000001</v>
      </c>
      <c r="E61">
        <f ca="1">龙魂等级属性!Q61</f>
        <v>13422.222860350543</v>
      </c>
      <c r="F61">
        <f>'命格属性-超R'!AJ62</f>
        <v>11209.3</v>
      </c>
      <c r="G61" s="72">
        <f ca="1">'装备全级属性-大R'!AA63+'马仔-大R'!AG63+主角设定!D67+龙魂等级属性!AB61+'命格属性-超R'!AK62</f>
        <v>826116.87311554258</v>
      </c>
      <c r="H61" s="72">
        <f ca="1">'装备全级属性-大R'!AB63+'马仔-大R'!AH63+主角设定!E67+龙魂等级属性!AC61+'命格属性-超R'!AL62</f>
        <v>38744.262149211419</v>
      </c>
      <c r="I61" s="72">
        <f ca="1">'装备全级属性-大R'!AC63+'马仔-大R'!AI63+主角设定!F67+龙魂等级属性!AD61+'命格属性-超R'!AM62</f>
        <v>17047.800289905372</v>
      </c>
      <c r="J61" s="72">
        <f ca="1">'装备全级属性-大R'!AD63+'马仔-大R'!AJ63+主角设定!G67+龙魂等级属性!F61+'命格属性-超R'!AN62</f>
        <v>5613.648000000001</v>
      </c>
      <c r="K61" s="72">
        <f ca="1">'装备全级属性-大R'!AE63+'马仔-大R'!AK63+主角设定!H67+龙魂等级属性!G61+'命格属性-超R'!AO62</f>
        <v>0</v>
      </c>
      <c r="L61" s="72">
        <f ca="1">'装备全级属性-大R'!AF63+'马仔-大R'!AL63+主角设定!I67+龙魂等级属性!H61+'命格属性-超R'!AP62</f>
        <v>12294.703703703704</v>
      </c>
      <c r="M61" s="72">
        <f ca="1">'装备全级属性-大R'!AG63+'马仔-大R'!AM63+主角设定!J67+龙魂等级属性!I61+'命格属性-超R'!AQ62</f>
        <v>0</v>
      </c>
      <c r="N61" s="72">
        <f ca="1">'装备全级属性-大R'!AH63+'马仔-大R'!AN63+主角设定!K67+龙魂等级属性!J61+'命格属性-超R'!AR62</f>
        <v>3305.8271604938273</v>
      </c>
      <c r="O61" s="72">
        <f>'装备全级属性-大R'!AI63+'马仔-大R'!AO63+主角设定!L67+龙魂等级属性!K61+'命格属性-超R'!AS62</f>
        <v>0</v>
      </c>
      <c r="P61" s="72">
        <f>'装备全级属性-大R'!AJ63+'马仔-大R'!AP63+主角设定!M67+龙魂等级属性!L61+'命格属性-超R'!AT62</f>
        <v>0</v>
      </c>
      <c r="Q61" s="72">
        <f>'装备全级属性-大R'!AK63+'马仔-大R'!AQ63+主角设定!N67+龙魂等级属性!M61+'命格属性-超R'!AU62</f>
        <v>0</v>
      </c>
      <c r="R61" s="72">
        <f>'装备全级属性-大R'!AL63+'马仔-大R'!AR63+主角设定!O67+龙魂等级属性!N61+'命格属性-超R'!AV62</f>
        <v>0</v>
      </c>
      <c r="S61" s="72">
        <f>'装备全级属性-大R'!AM63+'马仔-大R'!AS63+主角设定!P67+龙魂等级属性!O61+'命格属性-超R'!AW62</f>
        <v>0</v>
      </c>
      <c r="T61" s="85">
        <f t="shared" ca="1" si="4"/>
        <v>96276.000410220018</v>
      </c>
      <c r="U61" s="85"/>
      <c r="V61" s="67">
        <f>[7]副本难度推算!M63</f>
        <v>306779.93412203423</v>
      </c>
      <c r="W61" s="67">
        <f>[7]副本难度推算!N63</f>
        <v>19448.449047028778</v>
      </c>
      <c r="X61" s="67">
        <f>[7]副本难度推算!O63</f>
        <v>5714.6533167491662</v>
      </c>
      <c r="Y61" s="70">
        <f t="shared" ca="1" si="5"/>
        <v>96276.000410220018</v>
      </c>
      <c r="Z61" s="70">
        <f>[7]副本难度推算!R63</f>
        <v>0</v>
      </c>
      <c r="AA61">
        <f ca="1">'主角分析-非R'!V61</f>
        <v>40857.897877595104</v>
      </c>
      <c r="AB61" s="71">
        <f t="shared" ca="1" si="6"/>
        <v>2.6129544115679287E-2</v>
      </c>
      <c r="AC61" s="71">
        <f t="shared" ca="1" si="7"/>
        <v>6.1570666399347128E-2</v>
      </c>
    </row>
    <row r="62" spans="1:29" x14ac:dyDescent="0.15">
      <c r="A62">
        <v>61</v>
      </c>
      <c r="B62">
        <f>'装备全级属性-大R'!Z64</f>
        <v>18022.436140261507</v>
      </c>
      <c r="C62">
        <f>'马仔-大R'!AF64</f>
        <v>51879.24388117878</v>
      </c>
      <c r="D62">
        <f>主角设定!G68</f>
        <v>2602.3720000000012</v>
      </c>
      <c r="E62">
        <f ca="1">龙魂等级属性!Q62</f>
        <v>13685.446198466278</v>
      </c>
      <c r="F62">
        <f>'命格属性-超R'!AJ63</f>
        <v>11735.699999999999</v>
      </c>
      <c r="G62" s="72">
        <f ca="1">'装备全级属性-大R'!AA64+'马仔-大R'!AG64+主角设定!D68+龙魂等级属性!AB62+'命格属性-超R'!AK63</f>
        <v>840568.25563538517</v>
      </c>
      <c r="H62" s="72">
        <f ca="1">'装备全级属性-大R'!AB64+'马仔-大R'!AH64+主角设定!E68+龙魂等级属性!AC62+'命格属性-超R'!AL63</f>
        <v>39387.987185361148</v>
      </c>
      <c r="I62" s="72">
        <f ca="1">'装备全级属性-大R'!AC64+'马仔-大R'!AI64+主角设定!F68+龙魂等级属性!AD62+'命格属性-超R'!AM63</f>
        <v>17195.074424532751</v>
      </c>
      <c r="J62" s="72">
        <f ca="1">'装备全级属性-大R'!AD64+'马仔-大R'!AJ64+主角设定!G68+龙魂等级属性!F62+'命格属性-超R'!AN63</f>
        <v>5700.3720000000012</v>
      </c>
      <c r="K62" s="72">
        <f ca="1">'装备全级属性-大R'!AE64+'马仔-大R'!AK64+主角设定!H68+龙魂等级属性!G62+'命格属性-超R'!AO63</f>
        <v>0</v>
      </c>
      <c r="L62" s="72">
        <f ca="1">'装备全级属性-大R'!AF64+'马仔-大R'!AL64+主角设定!I68+龙魂等级属性!H62+'命格属性-超R'!AP63</f>
        <v>12341.703703703704</v>
      </c>
      <c r="M62" s="72">
        <f ca="1">'装备全级属性-大R'!AG64+'马仔-大R'!AM64+主角设定!J68+龙魂等级属性!I62+'命格属性-超R'!AQ63</f>
        <v>0</v>
      </c>
      <c r="N62" s="72">
        <f ca="1">'装备全级属性-大R'!AH64+'马仔-大R'!AN64+主角设定!K68+龙魂等级属性!J62+'命格属性-超R'!AR63</f>
        <v>4815.1790389145726</v>
      </c>
      <c r="O62" s="72">
        <f>'装备全级属性-大R'!AI64+'马仔-大R'!AO64+主角设定!L68+龙魂等级属性!K62+'命格属性-超R'!AS63</f>
        <v>0</v>
      </c>
      <c r="P62" s="72">
        <f>'装备全级属性-大R'!AJ64+'马仔-大R'!AP64+主角设定!M68+龙魂等级属性!L62+'命格属性-超R'!AT63</f>
        <v>0</v>
      </c>
      <c r="Q62" s="72">
        <f>'装备全级属性-大R'!AK64+'马仔-大R'!AQ64+主角设定!N68+龙魂等级属性!M62+'命格属性-超R'!AU63</f>
        <v>0</v>
      </c>
      <c r="R62" s="72">
        <f>'装备全级属性-大R'!AL64+'马仔-大R'!AR64+主角设定!O68+龙魂等级属性!N62+'命格属性-超R'!AV63</f>
        <v>0</v>
      </c>
      <c r="S62" s="72">
        <f>'装备全级属性-大R'!AM64+'马仔-大R'!AS64+主角设定!P68+龙魂等级属性!O62+'命格属性-超R'!AW63</f>
        <v>0</v>
      </c>
      <c r="T62" s="85">
        <f t="shared" ca="1" si="4"/>
        <v>97925.198219906568</v>
      </c>
      <c r="U62" s="85"/>
      <c r="V62" s="67">
        <f>[7]副本难度推算!M64</f>
        <v>329097.52403114893</v>
      </c>
      <c r="W62" s="67">
        <f>[7]副本难度推算!N64</f>
        <v>21051.654145986631</v>
      </c>
      <c r="X62" s="67">
        <f>[7]副本难度推算!O64</f>
        <v>6066.4611210702378</v>
      </c>
      <c r="Y62" s="70">
        <f t="shared" ca="1" si="5"/>
        <v>97925.198219906568</v>
      </c>
      <c r="Z62" s="70">
        <f>[7]副本难度推算!R64</f>
        <v>0</v>
      </c>
      <c r="AA62">
        <f ca="1">'主角分析-非R'!V62</f>
        <v>39635.719838927726</v>
      </c>
      <c r="AB62" s="71">
        <f t="shared" ca="1" si="6"/>
        <v>2.6575100661588268E-2</v>
      </c>
      <c r="AC62" s="71">
        <f t="shared" ca="1" si="7"/>
        <v>6.5657240755953528E-2</v>
      </c>
    </row>
    <row r="63" spans="1:29" x14ac:dyDescent="0.15">
      <c r="A63">
        <v>62</v>
      </c>
      <c r="B63">
        <f>'装备全级属性-大R'!Z65</f>
        <v>18264.316140261504</v>
      </c>
      <c r="C63">
        <f>'马仔-大R'!AF65</f>
        <v>52428.214352749594</v>
      </c>
      <c r="D63">
        <f>主角设定!G69</f>
        <v>2689.8304000000007</v>
      </c>
      <c r="E63">
        <f ca="1">龙魂等级属性!Q63</f>
        <v>13685.446198466278</v>
      </c>
      <c r="F63">
        <f>'命格属性-超R'!AJ64</f>
        <v>12889.98</v>
      </c>
      <c r="G63" s="72">
        <f ca="1">'装备全级属性-大R'!AA65+'马仔-大R'!AG65+主角设定!D69+龙魂等级属性!AB63+'命格属性-超R'!AK64</f>
        <v>852109.99815522763</v>
      </c>
      <c r="H63" s="72">
        <f ca="1">'装备全级属性-大R'!AB65+'马仔-大R'!AH65+主角设定!E69+龙魂等级属性!AC63+'命格属性-超R'!AL64</f>
        <v>39987.712221510883</v>
      </c>
      <c r="I63" s="72">
        <f ca="1">'装备全级属性-大R'!AC65+'马仔-大R'!AI65+主角设定!F69+龙魂等级属性!AD63+'命格属性-超R'!AM64</f>
        <v>18149.348559160135</v>
      </c>
      <c r="J63" s="72">
        <f ca="1">'装备全级属性-大R'!AD65+'马仔-大R'!AJ65+主角设定!G69+龙魂等级属性!F63+'命格属性-超R'!AN64</f>
        <v>5787.8304000000007</v>
      </c>
      <c r="K63" s="72">
        <f ca="1">'装备全级属性-大R'!AE65+'马仔-大R'!AK65+主角设定!H69+龙魂等级属性!G63+'命格属性-超R'!AO64</f>
        <v>0</v>
      </c>
      <c r="L63" s="72">
        <f ca="1">'装备全级属性-大R'!AF65+'马仔-大R'!AL65+主角设定!I69+龙魂等级属性!H63+'命格属性-超R'!AP64</f>
        <v>12388.703703703704</v>
      </c>
      <c r="M63" s="72">
        <f ca="1">'装备全级属性-大R'!AG65+'马仔-大R'!AM65+主角设定!J69+龙魂等级属性!I63+'命格属性-超R'!AQ64</f>
        <v>0</v>
      </c>
      <c r="N63" s="72">
        <f ca="1">'装备全级属性-大R'!AH65+'马仔-大R'!AN65+主角设定!K69+龙魂等级属性!J63+'命格属性-超R'!AR64</f>
        <v>3399.8271604938273</v>
      </c>
      <c r="O63" s="72">
        <f>'装备全级属性-大R'!AI65+'马仔-大R'!AO65+主角设定!L69+龙魂等级属性!K63+'命格属性-超R'!AS64</f>
        <v>0</v>
      </c>
      <c r="P63" s="72">
        <f>'装备全级属性-大R'!AJ65+'马仔-大R'!AP65+主角设定!M69+龙魂等级属性!L63+'命格属性-超R'!AT64</f>
        <v>0</v>
      </c>
      <c r="Q63" s="72">
        <f>'装备全级属性-大R'!AK65+'马仔-大R'!AQ65+主角设定!N69+龙魂等级属性!M63+'命格属性-超R'!AU64</f>
        <v>0</v>
      </c>
      <c r="R63" s="72">
        <f>'装备全级属性-大R'!AL65+'马仔-大R'!AR65+主角设定!O69+龙魂等级属性!N63+'命格属性-超R'!AV64</f>
        <v>0</v>
      </c>
      <c r="S63" s="72">
        <f>'装备全级属性-大R'!AM65+'马仔-大R'!AS65+主角设定!P69+龙魂等级属性!O63+'命格属性-超R'!AW64</f>
        <v>0</v>
      </c>
      <c r="T63" s="85">
        <f t="shared" ca="1" si="4"/>
        <v>99957.787091477381</v>
      </c>
      <c r="U63" s="85"/>
      <c r="V63" s="67">
        <f>[7]副本难度推算!M65</f>
        <v>352509.96247259458</v>
      </c>
      <c r="W63" s="67">
        <f>[7]副本难度推算!N65</f>
        <v>22756.135759752957</v>
      </c>
      <c r="X63" s="67">
        <f>[7]副本难度推算!O65</f>
        <v>6431.1094095652197</v>
      </c>
      <c r="Y63" s="70">
        <f t="shared" ca="1" si="5"/>
        <v>99957.787091477381</v>
      </c>
      <c r="Z63" s="70">
        <f>[7]副本难度推算!R65</f>
        <v>0</v>
      </c>
      <c r="AA63">
        <f ca="1">'主角分析-非R'!V63</f>
        <v>40714.481043421765</v>
      </c>
      <c r="AB63" s="71">
        <f t="shared" ca="1" si="6"/>
        <v>2.6909663351574353E-2</v>
      </c>
      <c r="AC63" s="71">
        <f t="shared" ca="1" si="7"/>
        <v>6.6065692870586057E-2</v>
      </c>
    </row>
    <row r="64" spans="1:29" x14ac:dyDescent="0.15">
      <c r="A64">
        <v>63</v>
      </c>
      <c r="B64">
        <f>'装备全级属性-大R'!Z66</f>
        <v>18488.196140261502</v>
      </c>
      <c r="C64">
        <f>'马仔-大R'!AF66</f>
        <v>52977.184824320393</v>
      </c>
      <c r="D64">
        <f>主角设定!G70</f>
        <v>2778.0232000000015</v>
      </c>
      <c r="E64">
        <f ca="1">龙魂等级属性!Q64</f>
        <v>15366.754666345689</v>
      </c>
      <c r="F64">
        <f>'命格属性-超R'!AJ65</f>
        <v>13890.72</v>
      </c>
      <c r="G64" s="72">
        <f ca="1">'装备全级属性-大R'!AA66+'马仔-大R'!AG66+主角设定!D70+龙魂等级属性!AB64+'命格属性-超R'!AK65</f>
        <v>888226.10067506996</v>
      </c>
      <c r="H64" s="72">
        <f ca="1">'装备全级属性-大R'!AB66+'马仔-大R'!AH66+主角设定!E70+龙魂等级属性!AC64+'命格属性-超R'!AL65</f>
        <v>40849.30572554002</v>
      </c>
      <c r="I64" s="72">
        <f ca="1">'装备全级属性-大R'!AC66+'马仔-大R'!AI66+主角设定!F70+龙魂等级属性!AD64+'命格属性-超R'!AM65</f>
        <v>18842.622693787518</v>
      </c>
      <c r="J64" s="72">
        <f ca="1">'装备全级属性-大R'!AD66+'马仔-大R'!AJ66+主角设定!G70+龙魂等级属性!F64+'命格属性-超R'!AN65</f>
        <v>7425.0232000000015</v>
      </c>
      <c r="K64" s="72">
        <f ca="1">'装备全级属性-大R'!AE66+'马仔-大R'!AK66+主角设定!H70+龙魂等级属性!G64+'命格属性-超R'!AO65</f>
        <v>0</v>
      </c>
      <c r="L64" s="72">
        <f ca="1">'装备全级属性-大R'!AF66+'马仔-大R'!AL66+主角设定!I70+龙魂等级属性!H64+'命格属性-超R'!AP65</f>
        <v>12435.703703703704</v>
      </c>
      <c r="M64" s="72">
        <f ca="1">'装备全级属性-大R'!AG66+'马仔-大R'!AM66+主角设定!J70+龙魂等级属性!I64+'命格属性-超R'!AQ65</f>
        <v>0</v>
      </c>
      <c r="N64" s="72">
        <f ca="1">'装备全级属性-大R'!AH66+'马仔-大R'!AN66+主角设定!K70+龙魂等级属性!J64+'命格属性-超R'!AR65</f>
        <v>3446.8271604938273</v>
      </c>
      <c r="O64" s="72">
        <f>'装备全级属性-大R'!AI66+'马仔-大R'!AO66+主角设定!L70+龙魂等级属性!K64+'命格属性-超R'!AS65</f>
        <v>0</v>
      </c>
      <c r="P64" s="72">
        <f>'装备全级属性-大R'!AJ66+'马仔-大R'!AP66+主角设定!M70+龙魂等级属性!L64+'命格属性-超R'!AT65</f>
        <v>0</v>
      </c>
      <c r="Q64" s="72">
        <f>'装备全级属性-大R'!AK66+'马仔-大R'!AQ66+主角设定!N70+龙魂等级属性!M64+'命格属性-超R'!AU65</f>
        <v>0</v>
      </c>
      <c r="R64" s="72">
        <f>'装备全级属性-大R'!AL66+'马仔-大R'!AR66+主角设定!O70+龙魂等级属性!N64+'命格属性-超R'!AV65</f>
        <v>0</v>
      </c>
      <c r="S64" s="72">
        <f>'装备全级属性-大R'!AM66+'马仔-大R'!AS66+主角设定!P70+龙魂等级属性!O64+'命格属性-超R'!AW65</f>
        <v>0</v>
      </c>
      <c r="T64" s="85">
        <f t="shared" ca="1" si="4"/>
        <v>103500.87883092758</v>
      </c>
      <c r="U64" s="85"/>
      <c r="V64" s="67">
        <f>[7]副本难度推算!M66</f>
        <v>377049.08997165965</v>
      </c>
      <c r="W64" s="67">
        <f>[7]副本难度推算!N66</f>
        <v>24566.98692539992</v>
      </c>
      <c r="X64" s="67">
        <f>[7]副本难度推算!O66</f>
        <v>6808.7981069699035</v>
      </c>
      <c r="Y64" s="70">
        <f t="shared" ca="1" si="5"/>
        <v>103500.87883092758</v>
      </c>
      <c r="Z64" s="70">
        <f>[7]副本难度推算!R66</f>
        <v>0</v>
      </c>
      <c r="AA64">
        <f ca="1">'主角分析-非R'!V64</f>
        <v>42641.281728643458</v>
      </c>
      <c r="AB64" s="71">
        <f t="shared" ca="1" si="6"/>
        <v>2.6840575958181016E-2</v>
      </c>
      <c r="AC64" s="71">
        <f t="shared" ca="1" si="7"/>
        <v>6.5148679574843035E-2</v>
      </c>
    </row>
    <row r="65" spans="1:29" x14ac:dyDescent="0.15">
      <c r="A65">
        <v>64</v>
      </c>
      <c r="B65">
        <f>'装备全级属性-大R'!Z67</f>
        <v>19538.017244766583</v>
      </c>
      <c r="C65">
        <f>'马仔-大R'!AF67</f>
        <v>60995.821173372882</v>
      </c>
      <c r="D65">
        <f>主角设定!G71</f>
        <v>2866.9504000000015</v>
      </c>
      <c r="E65">
        <f ca="1">龙魂等级属性!Q65</f>
        <v>15897.782891156365</v>
      </c>
      <c r="F65">
        <f>'命格属性-超R'!AJ66</f>
        <v>13890.72</v>
      </c>
      <c r="G65" s="72">
        <f ca="1">'装备全级属性-大R'!AA67+'马仔-大R'!AG67+主角设定!D71+龙魂等级属性!AB65+'命格属性-超R'!AK66</f>
        <v>989561.99522662023</v>
      </c>
      <c r="H65" s="72">
        <f ca="1">'装备全级属性-大R'!AB67+'马仔-大R'!AH67+主角设定!E71+龙魂等级属性!AC65+'命格属性-超R'!AL66</f>
        <v>44545.598034417024</v>
      </c>
      <c r="I65" s="72">
        <f ca="1">'装备全级属性-大R'!AC67+'马仔-大R'!AI67+主角设定!F71+龙魂等级属性!AD65+'命格属性-超R'!AM66</f>
        <v>20707.720814550088</v>
      </c>
      <c r="J65" s="72">
        <f ca="1">'装备全级属性-大R'!AD67+'马仔-大R'!AJ67+主角设定!G71+龙魂等级属性!F65+'命格属性-超R'!AN66</f>
        <v>7513.9504000000015</v>
      </c>
      <c r="K65" s="72">
        <f ca="1">'装备全级属性-大R'!AE67+'马仔-大R'!AK67+主角设定!H71+龙魂等级属性!G65+'命格属性-超R'!AO66</f>
        <v>0</v>
      </c>
      <c r="L65" s="72">
        <f ca="1">'装备全级属性-大R'!AF67+'马仔-大R'!AL67+主角设定!I71+龙魂等级属性!H65+'命格属性-超R'!AP66</f>
        <v>12640.111111111111</v>
      </c>
      <c r="M65" s="72">
        <f ca="1">'装备全级属性-大R'!AG67+'马仔-大R'!AM67+主角设定!J71+龙魂等级属性!I65+'命格属性-超R'!AQ66</f>
        <v>0</v>
      </c>
      <c r="N65" s="72">
        <f ca="1">'装备全级属性-大R'!AH67+'马仔-大R'!AN67+主角设定!K71+龙魂等级属性!J65+'命格属性-超R'!AR66</f>
        <v>3651.2345679012342</v>
      </c>
      <c r="O65" s="72">
        <f>'装备全级属性-大R'!AI67+'马仔-大R'!AO67+主角设定!L71+龙魂等级属性!K65+'命格属性-超R'!AS66</f>
        <v>0</v>
      </c>
      <c r="P65" s="72">
        <f>'装备全级属性-大R'!AJ67+'马仔-大R'!AP67+主角设定!M71+龙魂等级属性!L65+'命格属性-超R'!AT66</f>
        <v>0</v>
      </c>
      <c r="Q65" s="72">
        <f>'装备全级属性-大R'!AK67+'马仔-大R'!AQ67+主角设定!N71+龙魂等级属性!M65+'命格属性-超R'!AU66</f>
        <v>0</v>
      </c>
      <c r="R65" s="72">
        <f>'装备全级属性-大R'!AL67+'马仔-大R'!AR67+主角设定!O71+龙魂等级属性!N65+'命格属性-超R'!AV66</f>
        <v>0</v>
      </c>
      <c r="S65" s="72">
        <f>'装备全级属性-大R'!AM67+'马仔-大R'!AS67+主角设定!P71+龙魂等级属性!O65+'命格属性-超R'!AW66</f>
        <v>0</v>
      </c>
      <c r="T65" s="85">
        <f t="shared" ca="1" si="4"/>
        <v>113189.29170929584</v>
      </c>
      <c r="U65" s="85"/>
      <c r="V65" s="67">
        <f>[7]副本难度推算!M67</f>
        <v>402747.15166459483</v>
      </c>
      <c r="W65" s="67">
        <f>[7]副本难度推算!N67</f>
        <v>26489.530463118466</v>
      </c>
      <c r="X65" s="67">
        <f>[7]副本难度推算!O67</f>
        <v>7199.7271380200691</v>
      </c>
      <c r="Y65" s="70">
        <f t="shared" ca="1" si="5"/>
        <v>113189.29170929584</v>
      </c>
      <c r="Z65" s="70">
        <f>[7]副本难度推算!R67</f>
        <v>0</v>
      </c>
      <c r="AA65">
        <f ca="1">'主角分析-非R'!V65</f>
        <v>45133.178222065282</v>
      </c>
      <c r="AB65" s="71">
        <f t="shared" ca="1" si="6"/>
        <v>2.5328812970781663E-2</v>
      </c>
      <c r="AC65" s="71">
        <f t="shared" ca="1" si="7"/>
        <v>6.3522014467803867E-2</v>
      </c>
    </row>
    <row r="66" spans="1:29" x14ac:dyDescent="0.15">
      <c r="A66">
        <v>65</v>
      </c>
      <c r="B66">
        <f>'装备全级属性-大R'!Z68</f>
        <v>19761.89724476658</v>
      </c>
      <c r="C66">
        <f>'马仔-大R'!AF68</f>
        <v>61608.625420707751</v>
      </c>
      <c r="D66">
        <f>主角设定!G72</f>
        <v>2956.612000000001</v>
      </c>
      <c r="E66">
        <f ca="1">龙魂等级属性!Q66</f>
        <v>19960.704073310004</v>
      </c>
      <c r="F66">
        <f>'命格属性-超R'!AJ67</f>
        <v>16236.8</v>
      </c>
      <c r="G66" s="72">
        <f ca="1">'装备全级属性-大R'!AA68+'马仔-大R'!AG68+主角设定!D72+龙魂等级属性!AB66+'命格属性-超R'!AK67</f>
        <v>1029087.8038205816</v>
      </c>
      <c r="H66" s="72">
        <f ca="1">'装备全级属性-大R'!AB68+'马仔-大R'!AH68+主角设定!E72+龙魂等级属性!AC66+'命格属性-超R'!AL67</f>
        <v>47663.449632610522</v>
      </c>
      <c r="I66" s="72">
        <f ca="1">'装备全级属性-大R'!AC68+'马仔-大R'!AI68+主角设定!F72+龙魂等级属性!AD66+'命格属性-超R'!AM67</f>
        <v>21355.867561141346</v>
      </c>
      <c r="J66" s="72">
        <f ca="1">'装备全级属性-大R'!AD68+'马仔-大R'!AJ68+主角设定!G72+龙魂等级属性!F66+'命格属性-超R'!AN67</f>
        <v>9749.9114670924791</v>
      </c>
      <c r="K66" s="72">
        <f ca="1">'装备全级属性-大R'!AE68+'马仔-大R'!AK68+主角设定!H72+龙魂等级属性!G66+'命格属性-超R'!AO67</f>
        <v>0</v>
      </c>
      <c r="L66" s="72">
        <f ca="1">'装备全级属性-大R'!AF68+'马仔-大R'!AL68+主角设定!I72+龙魂等级属性!H66+'命格属性-超R'!AP67</f>
        <v>12687.111111111111</v>
      </c>
      <c r="M66" s="72">
        <f ca="1">'装备全级属性-大R'!AG68+'马仔-大R'!AM68+主角设定!J72+龙魂等级属性!I66+'命格属性-超R'!AQ67</f>
        <v>5716.1629434954011</v>
      </c>
      <c r="N66" s="72">
        <f ca="1">'装备全级属性-大R'!AH68+'马仔-大R'!AN68+主角设定!K72+龙魂等级属性!J66+'命格属性-超R'!AR67</f>
        <v>6785.5399507589846</v>
      </c>
      <c r="O66" s="72">
        <f>'装备全级属性-大R'!AI68+'马仔-大R'!AO68+主角设定!L72+龙魂等级属性!K66+'命格属性-超R'!AS67</f>
        <v>0</v>
      </c>
      <c r="P66" s="72">
        <f>'装备全级属性-大R'!AJ68+'马仔-大R'!AP68+主角设定!M72+龙魂等级属性!L66+'命格属性-超R'!AT67</f>
        <v>0</v>
      </c>
      <c r="Q66" s="72">
        <f>'装备全级属性-大R'!AK68+'马仔-大R'!AQ68+主角设定!N72+龙魂等级属性!M66+'命格属性-超R'!AU67</f>
        <v>0</v>
      </c>
      <c r="R66" s="72">
        <f>'装备全级属性-大R'!AL68+'马仔-大R'!AR68+主角设定!O72+龙魂等级属性!N66+'命格属性-超R'!AV67</f>
        <v>0</v>
      </c>
      <c r="S66" s="72">
        <f>'装备全级属性-大R'!AM68+'马仔-大R'!AS68+主角设定!P72+龙魂等级属性!O66+'命格属性-超R'!AW67</f>
        <v>0</v>
      </c>
      <c r="T66" s="85">
        <f t="shared" ca="1" si="4"/>
        <v>120524.63873878433</v>
      </c>
      <c r="U66" s="85"/>
      <c r="V66" s="67">
        <f>[7]副本难度推算!M68</f>
        <v>429636.79714311572</v>
      </c>
      <c r="W66" s="67">
        <f>[7]副本难度推算!N68</f>
        <v>28529.330166954627</v>
      </c>
      <c r="X66" s="67">
        <f>[7]副本难度推算!O68</f>
        <v>7604.09642745151</v>
      </c>
      <c r="Y66" s="70">
        <f t="shared" ref="Y66:Y81" ca="1" si="8">SUM(B66:F66)</f>
        <v>120524.63873878433</v>
      </c>
      <c r="Z66" s="70">
        <f>[7]副本难度推算!R68</f>
        <v>0</v>
      </c>
      <c r="AA66">
        <f ca="1">'主角分析-非R'!V66</f>
        <v>49293.489400487233</v>
      </c>
      <c r="AB66" s="71">
        <f t="shared" ref="AB66:AB81" ca="1" si="9">D66/Y66</f>
        <v>2.4531183257955499E-2</v>
      </c>
      <c r="AC66" s="71">
        <f t="shared" ref="AC66:AC81" ca="1" si="10">D66/AA66</f>
        <v>5.9979766820296897E-2</v>
      </c>
    </row>
    <row r="67" spans="1:29" x14ac:dyDescent="0.15">
      <c r="A67">
        <v>66</v>
      </c>
      <c r="B67">
        <f>'装备全级属性-大R'!Z69</f>
        <v>20003.777244766581</v>
      </c>
      <c r="C67">
        <f>'马仔-大R'!AF69</f>
        <v>62221.429668042605</v>
      </c>
      <c r="D67">
        <f>主角设定!G73</f>
        <v>3047.0080000000021</v>
      </c>
      <c r="E67">
        <f ca="1">龙魂等级属性!Q67</f>
        <v>20537.62362619074</v>
      </c>
      <c r="F67">
        <f>'命格属性-超R'!AJ68</f>
        <v>19145.300000000003</v>
      </c>
      <c r="G67" s="72">
        <f ca="1">'装备全级属性-大R'!AA69+'马仔-大R'!AG69+主角设定!D73+龙魂等级属性!AB67+'命格属性-超R'!AK68</f>
        <v>1057522.1708042845</v>
      </c>
      <c r="H67" s="72">
        <f ca="1">'装备全级属性-大R'!AB69+'马仔-大R'!AH69+主角设定!E73+龙魂等级属性!AC67+'命格属性-超R'!AL68</f>
        <v>48072.933393893945</v>
      </c>
      <c r="I67" s="72">
        <f ca="1">'装备全级属性-大R'!AC69+'马仔-大R'!AI69+主角设定!F73+龙魂等级属性!AD67+'命格属性-超R'!AM68</f>
        <v>23432.5689207254</v>
      </c>
      <c r="J67" s="72">
        <f ca="1">'装备全级属性-大R'!AD69+'马仔-大R'!AJ69+主角设定!G73+龙魂等级属性!F67+'命格属性-超R'!AN68</f>
        <v>7694.0080000000016</v>
      </c>
      <c r="K67" s="72">
        <f ca="1">'装备全级属性-大R'!AE69+'马仔-大R'!AK69+主角设定!H73+龙魂等级属性!G67+'命格属性-超R'!AO68</f>
        <v>0</v>
      </c>
      <c r="L67" s="72">
        <f ca="1">'装备全级属性-大R'!AF69+'马仔-大R'!AL69+主角设定!I73+龙魂等级属性!H67+'命格属性-超R'!AP68</f>
        <v>17123.111111111109</v>
      </c>
      <c r="M67" s="72">
        <f ca="1">'装备全级属性-大R'!AG69+'马仔-大R'!AM69+主角设定!J73+龙魂等级属性!I67+'命格属性-超R'!AQ68</f>
        <v>0</v>
      </c>
      <c r="N67" s="72">
        <f ca="1">'装备全级属性-大R'!AH69+'马仔-大R'!AN69+主角设定!K73+龙魂等级属性!J67+'命格属性-超R'!AR68</f>
        <v>3745.2345679012342</v>
      </c>
      <c r="O67" s="72">
        <f>'装备全级属性-大R'!AI69+'马仔-大R'!AO69+主角设定!L73+龙魂等级属性!K67+'命格属性-超R'!AS68</f>
        <v>0</v>
      </c>
      <c r="P67" s="72">
        <f>'装备全级属性-大R'!AJ69+'马仔-大R'!AP69+主角设定!M73+龙魂等级属性!L67+'命格属性-超R'!AT68</f>
        <v>0</v>
      </c>
      <c r="Q67" s="72">
        <f>'装备全级属性-大R'!AK69+'马仔-大R'!AQ69+主角设定!N73+龙魂等级属性!M67+'命格属性-超R'!AU68</f>
        <v>0</v>
      </c>
      <c r="R67" s="72">
        <f>'装备全级属性-大R'!AL69+'马仔-大R'!AR69+主角设定!O73+龙魂等级属性!N67+'命格属性-超R'!AV68</f>
        <v>0</v>
      </c>
      <c r="S67" s="72">
        <f>'装备全级属性-大R'!AM69+'马仔-大R'!AS69+主角设定!P73+龙魂等级属性!O67+'命格属性-超R'!AW68</f>
        <v>0</v>
      </c>
      <c r="T67" s="85">
        <f t="shared" ref="T67:T81" ca="1" si="11">SUM(B67:F67)</f>
        <v>124955.13853899993</v>
      </c>
      <c r="U67" s="85"/>
      <c r="V67" s="67">
        <f>[7]副本难度推算!M69</f>
        <v>457751.08029818488</v>
      </c>
      <c r="W67" s="67">
        <f>[7]副本难度推算!N69</f>
        <v>30692.202655982725</v>
      </c>
      <c r="X67" s="67">
        <f>[7]副本难度推算!O69</f>
        <v>8022.1059000000023</v>
      </c>
      <c r="Y67" s="70">
        <f t="shared" ca="1" si="8"/>
        <v>124955.13853899993</v>
      </c>
      <c r="Z67" s="70">
        <f>[7]副本难度推算!R69</f>
        <v>0</v>
      </c>
      <c r="AA67">
        <f ca="1">'主角分析-非R'!V67</f>
        <v>50605.536824591742</v>
      </c>
      <c r="AB67" s="71">
        <f t="shared" ca="1" si="9"/>
        <v>2.438481550759912E-2</v>
      </c>
      <c r="AC67" s="71">
        <f t="shared" ca="1" si="10"/>
        <v>6.0210960918397165E-2</v>
      </c>
    </row>
    <row r="68" spans="1:29" x14ac:dyDescent="0.15">
      <c r="A68">
        <v>67</v>
      </c>
      <c r="B68">
        <f>'装备全级属性-大R'!Z70</f>
        <v>20227.657244766586</v>
      </c>
      <c r="C68">
        <f>'马仔-大R'!AF70</f>
        <v>62834.233915377466</v>
      </c>
      <c r="D68">
        <f>主角设定!G74</f>
        <v>3138.1384000000025</v>
      </c>
      <c r="E68">
        <f ca="1">龙魂等级属性!Q68</f>
        <v>21072.589796706583</v>
      </c>
      <c r="F68">
        <f>'命格属性-超R'!AJ69</f>
        <v>19935.46</v>
      </c>
      <c r="G68" s="72">
        <f ca="1">'装备全级属性-大R'!AA70+'马仔-大R'!AG70+主角设定!D74+龙魂等级属性!AB68+'命格属性-超R'!AK69</f>
        <v>1066064.908965969</v>
      </c>
      <c r="H68" s="72">
        <f ca="1">'装备全级属性-大R'!AB70+'马仔-大R'!AH70+主角设定!E74+龙魂等级属性!AC68+'命格属性-超R'!AL69</f>
        <v>49017.383325693212</v>
      </c>
      <c r="I68" s="72">
        <f ca="1">'装备全级属性-大R'!AC70+'马仔-大R'!AI70+主角设定!F74+龙魂等级属性!AD68+'命格属性-超R'!AM69</f>
        <v>23592.270280309458</v>
      </c>
      <c r="J68" s="72">
        <f ca="1">'装备全级属性-大R'!AD70+'马仔-大R'!AJ70+主角设定!G74+龙魂等级属性!F68+'命格属性-超R'!AN69</f>
        <v>10109.138400000003</v>
      </c>
      <c r="K68" s="72">
        <f ca="1">'装备全级属性-大R'!AE70+'马仔-大R'!AK70+主角设定!H74+龙魂等级属性!G68+'命格属性-超R'!AO69</f>
        <v>0</v>
      </c>
      <c r="L68" s="72">
        <f ca="1">'装备全级属性-大R'!AF70+'马仔-大R'!AL70+主角设定!I74+龙魂等级属性!H68+'命格属性-超R'!AP69</f>
        <v>17170.111111111109</v>
      </c>
      <c r="M68" s="72">
        <f ca="1">'装备全级属性-大R'!AG70+'马仔-大R'!AM70+主角设定!J74+龙魂等级属性!I68+'命格属性-超R'!AQ69</f>
        <v>0</v>
      </c>
      <c r="N68" s="72">
        <f ca="1">'装备全级属性-大R'!AH70+'马仔-大R'!AN70+主角设定!K74+龙魂等级属性!J68+'命格属性-超R'!AR69</f>
        <v>3792.2345679012342</v>
      </c>
      <c r="O68" s="72">
        <f>'装备全级属性-大R'!AI70+'马仔-大R'!AO70+主角设定!L74+龙魂等级属性!K68+'命格属性-超R'!AS69</f>
        <v>0</v>
      </c>
      <c r="P68" s="72">
        <f>'装备全级属性-大R'!AJ70+'马仔-大R'!AP70+主角设定!M74+龙魂等级属性!L68+'命格属性-超R'!AT69</f>
        <v>0</v>
      </c>
      <c r="Q68" s="72">
        <f>'装备全级属性-大R'!AK70+'马仔-大R'!AQ70+主角设定!N74+龙魂等级属性!M68+'命格属性-超R'!AU69</f>
        <v>0</v>
      </c>
      <c r="R68" s="72">
        <f>'装备全级属性-大R'!AL70+'马仔-大R'!AR70+主角设定!O74+龙魂等级属性!N68+'命格属性-超R'!AV69</f>
        <v>0</v>
      </c>
      <c r="S68" s="72">
        <f>'装备全级属性-大R'!AM70+'马仔-大R'!AS70+主角设定!P74+龙魂等级属性!O68+'命格属性-超R'!AW69</f>
        <v>0</v>
      </c>
      <c r="T68" s="85">
        <f t="shared" ca="1" si="11"/>
        <v>127208.07935685062</v>
      </c>
      <c r="U68" s="85"/>
      <c r="V68" s="67">
        <f>[7]副本难度推算!M70</f>
        <v>487123.45916340762</v>
      </c>
      <c r="W68" s="67">
        <f>[7]副本难度推算!N70</f>
        <v>32984.229931839931</v>
      </c>
      <c r="X68" s="67">
        <f>[7]副本难度推算!O70</f>
        <v>8453.9554804013442</v>
      </c>
      <c r="Y68" s="70">
        <f t="shared" ca="1" si="8"/>
        <v>127208.07935685062</v>
      </c>
      <c r="Z68" s="70">
        <f>[7]副本难度推算!R70</f>
        <v>0</v>
      </c>
      <c r="AA68">
        <f ca="1">'主角分析-非R'!V68</f>
        <v>53231.515505188028</v>
      </c>
      <c r="AB68" s="71">
        <f t="shared" ca="1" si="9"/>
        <v>2.466933245015622E-2</v>
      </c>
      <c r="AC68" s="71">
        <f t="shared" ca="1" si="10"/>
        <v>5.8952640559222003E-2</v>
      </c>
    </row>
    <row r="69" spans="1:29" x14ac:dyDescent="0.15">
      <c r="A69">
        <v>68</v>
      </c>
      <c r="B69">
        <f>'装备全级属性-大R'!Z71</f>
        <v>20469.537244766583</v>
      </c>
      <c r="C69">
        <f>'马仔-大R'!AF71</f>
        <v>63447.038162712328</v>
      </c>
      <c r="D69">
        <f>主角设定!G75</f>
        <v>3230.0032000000019</v>
      </c>
      <c r="E69">
        <f ca="1">龙魂等级属性!Q69</f>
        <v>24881.597071798777</v>
      </c>
      <c r="F69">
        <f>'命格属性-超R'!AJ70</f>
        <v>18987.419999999998</v>
      </c>
      <c r="G69" s="72">
        <f ca="1">'装备全级属性-大R'!AA71+'马仔-大R'!AG71+主角设定!D75+龙魂等级属性!AB69+'命格属性-超R'!AK70</f>
        <v>1103167.8759621824</v>
      </c>
      <c r="H69" s="72">
        <f ca="1">'装备全级属性-大R'!AB71+'马仔-大R'!AH71+主角设定!E75+龙魂等级属性!AC69+'命格属性-超R'!AL70</f>
        <v>50485.348910295877</v>
      </c>
      <c r="I69" s="72">
        <f ca="1">'装备全级属性-大R'!AC71+'马仔-大R'!AI71+主角设定!F75+龙魂等级属性!AD69+'命格属性-超R'!AM70</f>
        <v>23177.924462911866</v>
      </c>
      <c r="J69" s="72">
        <f ca="1">'装备全级属性-大R'!AD71+'马仔-大R'!AJ71+主角设定!G75+龙魂等级属性!F69+'命格属性-超R'!AN70</f>
        <v>11716.038117947634</v>
      </c>
      <c r="K69" s="72">
        <f ca="1">'装备全级属性-大R'!AE71+'马仔-大R'!AK71+主角设定!H75+龙魂等级属性!G69+'命格属性-超R'!AO70</f>
        <v>2169.8411860919105</v>
      </c>
      <c r="L69" s="72">
        <f ca="1">'装备全级属性-大R'!AF71+'马仔-大R'!AL71+主角设定!I75+龙魂等级属性!H69+'命格属性-超R'!AP70</f>
        <v>17217.111111111109</v>
      </c>
      <c r="M69" s="72">
        <f ca="1">'装备全级属性-大R'!AG71+'马仔-大R'!AM71+主角设定!J75+龙魂等级属性!I69+'命格属性-超R'!AQ70</f>
        <v>0</v>
      </c>
      <c r="N69" s="72">
        <f ca="1">'装备全级属性-大R'!AH71+'马仔-大R'!AN71+主角设定!K75+龙魂等级属性!J69+'命格属性-超R'!AR70</f>
        <v>3839.2345679012342</v>
      </c>
      <c r="O69" s="72">
        <f>'装备全级属性-大R'!AI71+'马仔-大R'!AO71+主角设定!L75+龙魂等级属性!K69+'命格属性-超R'!AS70</f>
        <v>0</v>
      </c>
      <c r="P69" s="72">
        <f>'装备全级属性-大R'!AJ71+'马仔-大R'!AP71+主角设定!M75+龙魂等级属性!L69+'命格属性-超R'!AT70</f>
        <v>0</v>
      </c>
      <c r="Q69" s="72">
        <f>'装备全级属性-大R'!AK71+'马仔-大R'!AQ71+主角设定!N75+龙魂等级属性!M69+'命格属性-超R'!AU70</f>
        <v>0</v>
      </c>
      <c r="R69" s="72">
        <f>'装备全级属性-大R'!AL71+'马仔-大R'!AR71+主角设定!O75+龙魂等级属性!N69+'命格属性-超R'!AV70</f>
        <v>0</v>
      </c>
      <c r="S69" s="72">
        <f>'装备全级属性-大R'!AM71+'马仔-大R'!AS71+主角设定!P75+龙魂等级属性!O69+'命格属性-超R'!AW70</f>
        <v>0</v>
      </c>
      <c r="T69" s="85">
        <f t="shared" ca="1" si="11"/>
        <v>131015.5956792777</v>
      </c>
      <c r="U69" s="85"/>
      <c r="V69" s="67">
        <f>[7]副本难度推算!M71</f>
        <v>517787.79575834068</v>
      </c>
      <c r="W69" s="67">
        <f>[7]副本难度推算!N71</f>
        <v>35084.464944098821</v>
      </c>
      <c r="X69" s="67">
        <f>[7]副本难度推算!O71</f>
        <v>8899.84509339131</v>
      </c>
      <c r="Y69" s="70">
        <f t="shared" ca="1" si="8"/>
        <v>131015.5956792777</v>
      </c>
      <c r="Z69" s="70">
        <f>[7]副本难度推算!R71</f>
        <v>0</v>
      </c>
      <c r="AA69">
        <f ca="1">'主角分析-非R'!V69</f>
        <v>55957.524362619413</v>
      </c>
      <c r="AB69" s="71">
        <f t="shared" ca="1" si="9"/>
        <v>2.4653577944315531E-2</v>
      </c>
      <c r="AC69" s="71">
        <f t="shared" ca="1" si="10"/>
        <v>5.7722410646131074E-2</v>
      </c>
    </row>
    <row r="70" spans="1:29" x14ac:dyDescent="0.15">
      <c r="A70">
        <v>69</v>
      </c>
      <c r="B70">
        <f>'装备全级属性-大R'!Z72</f>
        <v>20693.417244766581</v>
      </c>
      <c r="C70">
        <f>'马仔-大R'!AF72</f>
        <v>64059.842410047189</v>
      </c>
      <c r="D70">
        <f>主角设定!G76</f>
        <v>3322.6024000000025</v>
      </c>
      <c r="E70">
        <f ca="1">龙魂等级属性!Q70</f>
        <v>25504.407952749571</v>
      </c>
      <c r="F70">
        <f>'命格属性-超R'!AJ71</f>
        <v>20804.659999999996</v>
      </c>
      <c r="G70" s="72">
        <f ca="1">'装备全级属性-大R'!AA72+'马仔-大R'!AG72+主角设定!D76+龙魂等级属性!AB70+'命格属性-超R'!AK71</f>
        <v>1162873.6061476371</v>
      </c>
      <c r="H70" s="72">
        <f ca="1">'装备全级属性-大R'!AB72+'马仔-大R'!AH72+主角设定!E76+龙魂等级属性!AC70+'命格属性-超R'!AL71</f>
        <v>51289.832671579308</v>
      </c>
      <c r="I70" s="72">
        <f ca="1">'装备全级属性-大R'!AC72+'马仔-大R'!AI72+主角设定!F76+龙魂等级属性!AD70+'命格属性-超R'!AM71</f>
        <v>23337.62582249592</v>
      </c>
      <c r="J70" s="72">
        <f ca="1">'装备全级属性-大R'!AD72+'马仔-大R'!AJ72+主角设定!G76+龙魂等级属性!F70+'命格属性-超R'!AN71</f>
        <v>10293.602400000003</v>
      </c>
      <c r="K70" s="72">
        <f ca="1">'装备全级属性-大R'!AE72+'马仔-大R'!AK72+主角设定!H76+龙魂等级属性!G70+'命格属性-超R'!AO71</f>
        <v>0</v>
      </c>
      <c r="L70" s="72">
        <f ca="1">'装备全级属性-大R'!AF72+'马仔-大R'!AL72+主角设定!I76+龙魂等级属性!H70+'命格属性-超R'!AP71</f>
        <v>17264.111111111109</v>
      </c>
      <c r="M70" s="72">
        <f ca="1">'装备全级属性-大R'!AG72+'马仔-大R'!AM72+主角设定!J76+龙魂等级属性!I70+'命格属性-超R'!AQ71</f>
        <v>0</v>
      </c>
      <c r="N70" s="72">
        <f ca="1">'装备全级属性-大R'!AH72+'马仔-大R'!AN72+主角设定!K76+龙魂等级属性!J70+'命格属性-超R'!AR71</f>
        <v>3886.2345679012342</v>
      </c>
      <c r="O70" s="72">
        <f>'装备全级属性-大R'!AI72+'马仔-大R'!AO72+主角设定!L76+龙魂等级属性!K70+'命格属性-超R'!AS71</f>
        <v>0</v>
      </c>
      <c r="P70" s="72">
        <f>'装备全级属性-大R'!AJ72+'马仔-大R'!AP72+主角设定!M76+龙魂等级属性!L70+'命格属性-超R'!AT71</f>
        <v>0</v>
      </c>
      <c r="Q70" s="72">
        <f>'装备全级属性-大R'!AK72+'马仔-大R'!AQ72+主角设定!N76+龙魂等级属性!M70+'命格属性-超R'!AU71</f>
        <v>0</v>
      </c>
      <c r="R70" s="72">
        <f>'装备全级属性-大R'!AL72+'马仔-大R'!AR72+主角设定!O76+龙魂等级属性!N70+'命格属性-超R'!AV71</f>
        <v>0</v>
      </c>
      <c r="S70" s="72">
        <f>'装备全级属性-大R'!AM72+'马仔-大R'!AS72+主角设定!P76+龙魂等级属性!O70+'命格属性-超R'!AW71</f>
        <v>0</v>
      </c>
      <c r="T70" s="85">
        <f t="shared" ca="1" si="11"/>
        <v>134384.93000756335</v>
      </c>
      <c r="U70" s="85"/>
      <c r="V70" s="67">
        <f>[7]副本难度推算!M72</f>
        <v>549778.35593197402</v>
      </c>
      <c r="W70" s="67">
        <f>[7]副本难度推算!N72</f>
        <v>37283.398849405807</v>
      </c>
      <c r="X70" s="67">
        <f>[7]副本难度推算!O72</f>
        <v>9359.9746637056942</v>
      </c>
      <c r="Y70" s="70">
        <f t="shared" ca="1" si="8"/>
        <v>134384.93000756335</v>
      </c>
      <c r="Z70" s="70">
        <f>[7]副本难度推算!R72</f>
        <v>0</v>
      </c>
      <c r="AA70">
        <f ca="1">'主角分析-非R'!V70</f>
        <v>58583.129533716376</v>
      </c>
      <c r="AB70" s="71">
        <f t="shared" ca="1" si="9"/>
        <v>2.4724516356209005E-2</v>
      </c>
      <c r="AC70" s="71">
        <f t="shared" ca="1" si="10"/>
        <v>5.6716027744604249E-2</v>
      </c>
    </row>
    <row r="71" spans="1:29" x14ac:dyDescent="0.15">
      <c r="A71">
        <v>70</v>
      </c>
      <c r="B71">
        <f>'装备全级属性-大R'!Z73</f>
        <v>27985.03632635545</v>
      </c>
      <c r="C71">
        <f>'马仔-大R'!AF73</f>
        <v>64672.646657382051</v>
      </c>
      <c r="D71">
        <f>主角设定!G77</f>
        <v>3428.8600000000024</v>
      </c>
      <c r="E71">
        <f ca="1">龙魂等级属性!Q71</f>
        <v>26006.703103912976</v>
      </c>
      <c r="F71">
        <f>'命格属性-超R'!AJ72</f>
        <v>20936.339999999997</v>
      </c>
      <c r="G71" s="72">
        <f ca="1">'装备全级属性-大R'!AA73+'马仔-大R'!AG73+主角设定!D77+龙魂等级属性!AB71+'命格属性-超R'!AK72</f>
        <v>1233363.2413142174</v>
      </c>
      <c r="H71" s="72">
        <f ca="1">'装备全级属性-大R'!AB73+'马仔-大R'!AH73+主角设定!E77+龙魂等级属性!AC71+'命格属性-超R'!AL72</f>
        <v>54815.507880135447</v>
      </c>
      <c r="I71" s="72">
        <f ca="1">'装备全级属性-大R'!AC73+'马仔-大R'!AI73+主角设定!F77+龙魂等级属性!AD71+'命格属性-超R'!AM72</f>
        <v>24626.505395459528</v>
      </c>
      <c r="J71" s="72">
        <f ca="1">'装备全级属性-大R'!AD73+'马仔-大R'!AJ73+主角设定!G77+龙魂等级属性!F71+'命格属性-超R'!AN72</f>
        <v>10399.860000000002</v>
      </c>
      <c r="K71" s="72">
        <f ca="1">'装备全级属性-大R'!AE73+'马仔-大R'!AK73+主角设定!H77+龙魂等级属性!G71+'命格属性-超R'!AO72</f>
        <v>1477.3386798923648</v>
      </c>
      <c r="L71" s="72">
        <f ca="1">'装备全级属性-大R'!AF73+'马仔-大R'!AL73+主角设定!I77+龙魂等级属性!H71+'命格属性-超R'!AP72</f>
        <v>18710.814814814814</v>
      </c>
      <c r="M71" s="72">
        <f ca="1">'装备全级属性-大R'!AG73+'马仔-大R'!AM73+主角设定!J77+龙魂等级属性!I71+'命格属性-超R'!AQ72</f>
        <v>0</v>
      </c>
      <c r="N71" s="72">
        <f ca="1">'装备全级属性-大R'!AH73+'马仔-大R'!AN73+主角设定!K77+龙魂等级属性!J71+'命格属性-超R'!AR72</f>
        <v>5262.9794238683135</v>
      </c>
      <c r="O71" s="72">
        <f>'装备全级属性-大R'!AI73+'马仔-大R'!AO73+主角设定!L77+龙魂等级属性!K71+'命格属性-超R'!AS72</f>
        <v>0</v>
      </c>
      <c r="P71" s="72">
        <f>'装备全级属性-大R'!AJ73+'马仔-大R'!AP73+主角设定!M77+龙魂等级属性!L71+'命格属性-超R'!AT72</f>
        <v>0</v>
      </c>
      <c r="Q71" s="72">
        <f>'装备全级属性-大R'!AK73+'马仔-大R'!AQ73+主角设定!N77+龙魂等级属性!M71+'命格属性-超R'!AU72</f>
        <v>0</v>
      </c>
      <c r="R71" s="72">
        <f>'装备全级属性-大R'!AL73+'马仔-大R'!AR73+主角设定!O77+龙魂等级属性!N71+'命格属性-超R'!AV72</f>
        <v>0</v>
      </c>
      <c r="S71" s="72">
        <f>'装备全级属性-大R'!AM73+'马仔-大R'!AS73+主角设定!P77+龙魂等级属性!O71+'命格属性-超R'!AW72</f>
        <v>0</v>
      </c>
      <c r="T71" s="85">
        <f t="shared" ca="1" si="11"/>
        <v>143029.58608765047</v>
      </c>
      <c r="U71" s="85"/>
      <c r="V71" s="67">
        <f>[7]副本难度推算!M73</f>
        <v>583129.80920660822</v>
      </c>
      <c r="W71" s="67">
        <f>[7]副本难度推算!N73</f>
        <v>39584.69585392889</v>
      </c>
      <c r="X71" s="67">
        <f>[7]副本难度推算!O73</f>
        <v>9834.5441160802766</v>
      </c>
      <c r="Y71" s="70">
        <f t="shared" ca="1" si="8"/>
        <v>143029.58608765047</v>
      </c>
      <c r="Z71" s="70">
        <f>[7]副本难度推算!R73</f>
        <v>0</v>
      </c>
      <c r="AA71">
        <f ca="1">'主角分析-非R'!V71</f>
        <v>63971.314706837707</v>
      </c>
      <c r="AB71" s="71">
        <f t="shared" ca="1" si="9"/>
        <v>2.3973082030026644E-2</v>
      </c>
      <c r="AC71" s="71">
        <f t="shared" ca="1" si="10"/>
        <v>5.3599961415729688E-2</v>
      </c>
    </row>
    <row r="72" spans="1:29" x14ac:dyDescent="0.15">
      <c r="A72">
        <v>71</v>
      </c>
      <c r="B72">
        <f>'装备全级属性-大R'!Z74</f>
        <v>28285.316326355449</v>
      </c>
      <c r="C72">
        <f>'马仔-大R'!AF74</f>
        <v>65285.450904716912</v>
      </c>
      <c r="D72">
        <f>主角设定!G78</f>
        <v>3535.9744000000019</v>
      </c>
      <c r="E72">
        <f ca="1">龙魂等级属性!Q72</f>
        <v>26006.703103912976</v>
      </c>
      <c r="F72">
        <f>'命格属性-超R'!AJ73</f>
        <v>23543.279999999999</v>
      </c>
      <c r="G72" s="72">
        <f ca="1">'装备全级属性-大R'!AA74+'马仔-大R'!AG74+主角设定!D78+龙魂等级属性!AB72+'命格属性-超R'!AK73</f>
        <v>1242776.579475902</v>
      </c>
      <c r="H72" s="72">
        <f ca="1">'装备全级属性-大R'!AB74+'马仔-大R'!AH74+主角设定!E78+龙魂等级属性!AC72+'命格属性-超R'!AL73</f>
        <v>57398.391641418879</v>
      </c>
      <c r="I72" s="72">
        <f ca="1">'装备全级属性-大R'!AC74+'马仔-大R'!AI74+主角设定!F78+龙魂等级属性!AD72+'命格属性-超R'!AM73</f>
        <v>24797.60675504358</v>
      </c>
      <c r="J72" s="72">
        <f ca="1">'装备全级属性-大R'!AD74+'马仔-大R'!AJ74+主角设定!G78+龙魂等级属性!F72+'命格属性-超R'!AN73</f>
        <v>10506.974400000003</v>
      </c>
      <c r="K72" s="72">
        <f ca="1">'装备全级属性-大R'!AE74+'马仔-大R'!AK74+主角设定!H78+龙魂等级属性!G72+'命格属性-超R'!AO73</f>
        <v>0</v>
      </c>
      <c r="L72" s="72">
        <f ca="1">'装备全级属性-大R'!AF74+'马仔-大R'!AL74+主角设定!I78+龙魂等级属性!H72+'命格属性-超R'!AP73</f>
        <v>21406.814814814814</v>
      </c>
      <c r="M72" s="72">
        <f ca="1">'装备全级属性-大R'!AG74+'马仔-大R'!AM74+主角设定!J78+龙魂等级属性!I72+'命格属性-超R'!AQ73</f>
        <v>0</v>
      </c>
      <c r="N72" s="72">
        <f ca="1">'装备全级属性-大R'!AH74+'马仔-大R'!AN74+主角设定!K78+龙魂等级属性!J72+'命格属性-超R'!AR73</f>
        <v>5325.9794238683135</v>
      </c>
      <c r="O72" s="72">
        <f>'装备全级属性-大R'!AI74+'马仔-大R'!AO74+主角设定!L78+龙魂等级属性!K72+'命格属性-超R'!AS73</f>
        <v>0</v>
      </c>
      <c r="P72" s="72">
        <f>'装备全级属性-大R'!AJ74+'马仔-大R'!AP74+主角设定!M78+龙魂等级属性!L72+'命格属性-超R'!AT73</f>
        <v>0</v>
      </c>
      <c r="Q72" s="72">
        <f>'装备全级属性-大R'!AK74+'马仔-大R'!AQ74+主角设定!N78+龙魂等级属性!M72+'命格属性-超R'!AU73</f>
        <v>0</v>
      </c>
      <c r="R72" s="72">
        <f>'装备全级属性-大R'!AL74+'马仔-大R'!AR74+主角设定!O78+龙魂等级属性!N72+'命格属性-超R'!AV73</f>
        <v>0</v>
      </c>
      <c r="S72" s="72">
        <f>'装备全级属性-大R'!AM74+'马仔-大R'!AS74+主角设定!P78+龙魂等级属性!O72+'命格属性-超R'!AW73</f>
        <v>0</v>
      </c>
      <c r="T72" s="85">
        <f t="shared" ca="1" si="11"/>
        <v>146656.72473498533</v>
      </c>
      <c r="U72" s="85"/>
      <c r="V72" s="67">
        <f>[7]副本难度推算!M74</f>
        <v>620217.67267013376</v>
      </c>
      <c r="W72" s="67">
        <f>[7]副本难度推算!N74</f>
        <v>42151.224738842153</v>
      </c>
      <c r="X72" s="67">
        <f>[7]副本难度推算!O74</f>
        <v>10362.85850167225</v>
      </c>
      <c r="Y72" s="70">
        <f t="shared" ca="1" si="8"/>
        <v>146656.72473498533</v>
      </c>
      <c r="Z72" s="70">
        <f>[7]副本难度推算!R74</f>
        <v>0</v>
      </c>
      <c r="AA72">
        <f ca="1">'主角分析-非R'!V72</f>
        <v>65651.428291710166</v>
      </c>
      <c r="AB72" s="71">
        <f t="shared" ca="1" si="9"/>
        <v>2.4110550718963973E-2</v>
      </c>
      <c r="AC72" s="71">
        <f t="shared" ca="1" si="10"/>
        <v>5.3859824409128516E-2</v>
      </c>
    </row>
    <row r="73" spans="1:29" x14ac:dyDescent="0.15">
      <c r="A73">
        <v>72</v>
      </c>
      <c r="B73">
        <f>'装备全级属性-大R'!Z75</f>
        <v>29581.523791967149</v>
      </c>
      <c r="C73">
        <f>'马仔-大R'!AF75</f>
        <v>73953.31123564583</v>
      </c>
      <c r="D73">
        <f>主角设定!G79</f>
        <v>3643.9456000000023</v>
      </c>
      <c r="E73">
        <f ca="1">龙魂等级属性!Q73</f>
        <v>28366.871809234661</v>
      </c>
      <c r="F73">
        <f>'命格属性-超R'!AJ74</f>
        <v>24965.360000000001</v>
      </c>
      <c r="G73" s="72">
        <f ca="1">'装备全级属性-大R'!AA75+'马仔-大R'!AG75+主角设定!D79+龙魂等级属性!AB73+'命格属性-超R'!AK74</f>
        <v>1377430.0388692503</v>
      </c>
      <c r="H73" s="72">
        <f ca="1">'装备全级属性-大R'!AB75+'马仔-大R'!AH75+主角设定!E79+龙魂等级属性!AC73+'命格属性-超R'!AL74</f>
        <v>63327.735167408187</v>
      </c>
      <c r="I73" s="72">
        <f ca="1">'装备全级属性-大R'!AC75+'马仔-大R'!AI75+主角设定!F79+龙魂等级属性!AD73+'命格属性-超R'!AM74</f>
        <v>26774.200886898001</v>
      </c>
      <c r="J73" s="72">
        <f ca="1">'装备全级属性-大R'!AD75+'马仔-大R'!AJ75+主角设定!G79+龙魂等级属性!F73+'命格属性-超R'!AN74</f>
        <v>10614.945600000003</v>
      </c>
      <c r="K73" s="72">
        <f ca="1">'装备全级属性-大R'!AE75+'马仔-大R'!AK75+主角设定!H79+龙魂等级属性!G73+'命格属性-超R'!AO74</f>
        <v>0</v>
      </c>
      <c r="L73" s="72">
        <f ca="1">'装备全级属性-大R'!AF75+'马仔-大R'!AL75+主角设定!I79+龙魂等级属性!H73+'命格属性-超R'!AP74</f>
        <v>24327.295276478493</v>
      </c>
      <c r="M73" s="72">
        <f ca="1">'装备全级属性-大R'!AG75+'马仔-大R'!AM75+主角设定!J79+龙魂等级属性!I73+'命格属性-超R'!AQ74</f>
        <v>0</v>
      </c>
      <c r="N73" s="72">
        <f ca="1">'装备全级属性-大R'!AH75+'马仔-大R'!AN75+主角设定!K79+龙魂等级属性!J73+'命格属性-超R'!AR74</f>
        <v>5528.8971193415637</v>
      </c>
      <c r="O73" s="72">
        <f>'装备全级属性-大R'!AI75+'马仔-大R'!AO75+主角设定!L79+龙魂等级属性!K73+'命格属性-超R'!AS74</f>
        <v>0</v>
      </c>
      <c r="P73" s="72">
        <f>'装备全级属性-大R'!AJ75+'马仔-大R'!AP75+主角设定!M79+龙魂等级属性!L73+'命格属性-超R'!AT74</f>
        <v>0</v>
      </c>
      <c r="Q73" s="72">
        <f>'装备全级属性-大R'!AK75+'马仔-大R'!AQ75+主角设定!N79+龙魂等级属性!M73+'命格属性-超R'!AU74</f>
        <v>0</v>
      </c>
      <c r="R73" s="72">
        <f>'装备全级属性-大R'!AL75+'马仔-大R'!AR75+主角设定!O79+龙魂等级属性!N73+'命格属性-超R'!AV74</f>
        <v>0</v>
      </c>
      <c r="S73" s="72">
        <f>'装备全级属性-大R'!AM75+'马仔-大R'!AS75+主角设定!P79+龙魂等级属性!O73+'命格属性-超R'!AW74</f>
        <v>0</v>
      </c>
      <c r="T73" s="85">
        <f t="shared" ca="1" si="11"/>
        <v>160511.01243684767</v>
      </c>
      <c r="U73" s="85"/>
      <c r="V73" s="67">
        <f>[7]副本难度推算!M75</f>
        <v>658900.95051244006</v>
      </c>
      <c r="W73" s="67">
        <f>[7]副本难度推算!N75</f>
        <v>44839.462152910943</v>
      </c>
      <c r="X73" s="67">
        <f>[7]副本难度推算!O75</f>
        <v>10908.008309404689</v>
      </c>
      <c r="Y73" s="70">
        <f t="shared" ca="1" si="8"/>
        <v>160511.01243684767</v>
      </c>
      <c r="Z73" s="70">
        <f>[7]副本难度推算!R75</f>
        <v>0</v>
      </c>
      <c r="AA73">
        <f ca="1">'主角分析-非R'!V73</f>
        <v>67650.196133387726</v>
      </c>
      <c r="AB73" s="71">
        <f t="shared" ca="1" si="9"/>
        <v>2.27021532334655E-2</v>
      </c>
      <c r="AC73" s="71">
        <f t="shared" ca="1" si="10"/>
        <v>5.3864523804411979E-2</v>
      </c>
    </row>
    <row r="74" spans="1:29" x14ac:dyDescent="0.15">
      <c r="A74">
        <v>73</v>
      </c>
      <c r="B74">
        <f>'装备全级属性-大R'!Z76</f>
        <v>29881.803791967151</v>
      </c>
      <c r="C74">
        <f>'马仔-大R'!AF76</f>
        <v>74629.949258744746</v>
      </c>
      <c r="D74">
        <f>主角设定!G80</f>
        <v>3752.7736000000023</v>
      </c>
      <c r="E74">
        <f ca="1">龙魂等级属性!Q74</f>
        <v>29162.571244506533</v>
      </c>
      <c r="F74">
        <f>'命格属性-超R'!AJ75</f>
        <v>27849.7</v>
      </c>
      <c r="G74" s="72">
        <f ca="1">'装备全级属性-大R'!AA76+'马仔-大R'!AG76+主角设定!D80+龙魂等级属性!AB74+'命格属性-超R'!AK75</f>
        <v>1417220.898554574</v>
      </c>
      <c r="H74" s="72">
        <f ca="1">'装备全级属性-大R'!AB76+'马仔-大R'!AH76+主角设定!E80+龙魂等级属性!AC74+'命格属性-超R'!AL75</f>
        <v>64398.377653825301</v>
      </c>
      <c r="I74" s="72">
        <f ca="1">'装备全级属性-大R'!AC76+'马仔-大R'!AI76+主角设定!F80+龙魂等级属性!AD74+'命格属性-超R'!AM75</f>
        <v>28380.729471438732</v>
      </c>
      <c r="J74" s="72">
        <f ca="1">'装备全级属性-大R'!AD76+'马仔-大R'!AJ76+主角设定!G80+龙魂等级属性!F74+'命格属性-超R'!AN75</f>
        <v>12118.773600000002</v>
      </c>
      <c r="K74" s="72">
        <f ca="1">'装备全级属性-大R'!AE76+'马仔-大R'!AK76+主角设定!H80+龙魂等级属性!G74+'命格属性-超R'!AO75</f>
        <v>0</v>
      </c>
      <c r="L74" s="72">
        <f ca="1">'装备全级属性-大R'!AF76+'马仔-大R'!AL76+主角设定!I80+龙魂等级属性!H74+'命格属性-超R'!AP75</f>
        <v>21742.691358024691</v>
      </c>
      <c r="M74" s="72">
        <f ca="1">'装备全级属性-大R'!AG76+'马仔-大R'!AM76+主角设定!J80+龙魂等级属性!I74+'命格属性-超R'!AQ75</f>
        <v>0</v>
      </c>
      <c r="N74" s="72">
        <f ca="1">'装备全级属性-大R'!AH76+'马仔-大R'!AN76+主角设定!K80+龙魂等级属性!J74+'命格属性-超R'!AR75</f>
        <v>5591.8971193415637</v>
      </c>
      <c r="O74" s="72">
        <f>'装备全级属性-大R'!AI76+'马仔-大R'!AO76+主角设定!L80+龙魂等级属性!K74+'命格属性-超R'!AS75</f>
        <v>0</v>
      </c>
      <c r="P74" s="72">
        <f>'装备全级属性-大R'!AJ76+'马仔-大R'!AP76+主角设定!M80+龙魂等级属性!L74+'命格属性-超R'!AT75</f>
        <v>0</v>
      </c>
      <c r="Q74" s="72">
        <f>'装备全级属性-大R'!AK76+'马仔-大R'!AQ76+主角设定!N80+龙魂等级属性!M74+'命格属性-超R'!AU75</f>
        <v>0</v>
      </c>
      <c r="R74" s="72">
        <f>'装备全级属性-大R'!AL76+'马仔-大R'!AR76+主角设定!O80+龙魂等级属性!N74+'命格属性-超R'!AV75</f>
        <v>0</v>
      </c>
      <c r="S74" s="72">
        <f>'装备全级属性-大R'!AM76+'马仔-大R'!AS76+主角设定!P80+龙魂等级属性!O74+'命格属性-超R'!AW75</f>
        <v>0</v>
      </c>
      <c r="T74" s="85">
        <f t="shared" ca="1" si="11"/>
        <v>165276.79789521845</v>
      </c>
      <c r="U74" s="85"/>
      <c r="V74" s="67">
        <f>[7]副本难度推算!M76</f>
        <v>699220.77768433432</v>
      </c>
      <c r="W74" s="67">
        <f>[7]副本难度推算!N76</f>
        <v>47654.011926194202</v>
      </c>
      <c r="X74" s="67">
        <f>[7]副本难度推算!O76</f>
        <v>11470.226784802682</v>
      </c>
      <c r="Y74" s="70">
        <f t="shared" ca="1" si="8"/>
        <v>165276.79789521845</v>
      </c>
      <c r="Z74" s="70">
        <f>[7]副本难度推算!R76</f>
        <v>0</v>
      </c>
      <c r="AA74">
        <f ca="1">'主角分析-非R'!V74</f>
        <v>71177.540455996525</v>
      </c>
      <c r="AB74" s="71">
        <f t="shared" ca="1" si="9"/>
        <v>2.2705991692670447E-2</v>
      </c>
      <c r="AC74" s="71">
        <f t="shared" ca="1" si="10"/>
        <v>5.2724125840229716E-2</v>
      </c>
    </row>
    <row r="75" spans="1:29" x14ac:dyDescent="0.15">
      <c r="A75">
        <v>74</v>
      </c>
      <c r="B75">
        <f>'装备全级属性-大R'!Z77</f>
        <v>30205.083791967147</v>
      </c>
      <c r="C75">
        <f>'马仔-大R'!AF77</f>
        <v>75306.587281843647</v>
      </c>
      <c r="D75">
        <f>主角设定!G81</f>
        <v>3862.4584000000018</v>
      </c>
      <c r="E75">
        <f ca="1">龙魂等级属性!Q75</f>
        <v>33054.45294085412</v>
      </c>
      <c r="F75">
        <f>'命格属性-超R'!AJ76</f>
        <v>31405.02</v>
      </c>
      <c r="G75" s="72">
        <f ca="1">'装备全级属性-大R'!AA77+'马仔-大R'!AG77+主角设定!D81+龙魂等级属性!AB75+'命格属性-超R'!AK76</f>
        <v>1511447.9035137685</v>
      </c>
      <c r="H75" s="72">
        <f ca="1">'装备全级属性-大R'!AB77+'马仔-大R'!AH77+主角设定!E81+龙魂等级属性!AC75+'命格属性-超R'!AL76</f>
        <v>65614.809760960256</v>
      </c>
      <c r="I75" s="72">
        <f ca="1">'装备全级属性-大R'!AC77+'马仔-大R'!AI77+主角设定!F81+龙魂等级属性!AD75+'命格属性-超R'!AM76</f>
        <v>28587.258055979459</v>
      </c>
      <c r="J75" s="72">
        <f ca="1">'装备全级属性-大R'!AD77+'马仔-大R'!AJ77+主角设定!G81+龙魂等级属性!F75+'命格属性-超R'!AN76</f>
        <v>15431.67508366071</v>
      </c>
      <c r="K75" s="72">
        <f ca="1">'装备全级属性-大R'!AE77+'马仔-大R'!AK77+主角设定!H81+龙魂等级属性!G75+'命格属性-超R'!AO76</f>
        <v>0</v>
      </c>
      <c r="L75" s="72">
        <f ca="1">'装备全级属性-大R'!AF77+'马仔-大R'!AL77+主角设定!I81+龙魂等级属性!H75+'命格属性-超R'!AP76</f>
        <v>29705.691358024691</v>
      </c>
      <c r="M75" s="72">
        <f ca="1">'装备全级属性-大R'!AG77+'马仔-大R'!AM77+主角设定!J81+龙魂等级属性!I75+'命格属性-超R'!AQ76</f>
        <v>0</v>
      </c>
      <c r="N75" s="72">
        <f ca="1">'装备全级属性-大R'!AH77+'马仔-大R'!AN77+主角设定!K81+龙魂等级属性!J75+'命格属性-超R'!AR76</f>
        <v>10271.507991332637</v>
      </c>
      <c r="O75" s="72">
        <f>'装备全级属性-大R'!AI77+'马仔-大R'!AO77+主角设定!L81+龙魂等级属性!K75+'命格属性-超R'!AS76</f>
        <v>0</v>
      </c>
      <c r="P75" s="72">
        <f>'装备全级属性-大R'!AJ77+'马仔-大R'!AP77+主角设定!M81+龙魂等级属性!L75+'命格属性-超R'!AT76</f>
        <v>0</v>
      </c>
      <c r="Q75" s="72">
        <f>'装备全级属性-大R'!AK77+'马仔-大R'!AQ77+主角设定!N81+龙魂等级属性!M75+'命格属性-超R'!AU76</f>
        <v>0</v>
      </c>
      <c r="R75" s="72">
        <f>'装备全级属性-大R'!AL77+'马仔-大R'!AR77+主角设定!O81+龙魂等级属性!N75+'命格属性-超R'!AV76</f>
        <v>0</v>
      </c>
      <c r="S75" s="72">
        <f>'装备全级属性-大R'!AM77+'马仔-大R'!AS77+主角设定!P81+龙魂等级属性!O75+'命格属性-超R'!AW76</f>
        <v>0</v>
      </c>
      <c r="T75" s="85">
        <f t="shared" ca="1" si="11"/>
        <v>173833.6024146649</v>
      </c>
      <c r="U75" s="85"/>
      <c r="V75" s="67">
        <f>[7]副本难度推算!M77</f>
        <v>741218.75957786536</v>
      </c>
      <c r="W75" s="67">
        <f>[7]副本难度推算!N77</f>
        <v>50599.664532930241</v>
      </c>
      <c r="X75" s="67">
        <f>[7]副本难度推算!O77</f>
        <v>12049.747173391313</v>
      </c>
      <c r="Y75" s="70">
        <f t="shared" ca="1" si="8"/>
        <v>173833.6024146649</v>
      </c>
      <c r="Z75" s="70">
        <f>[7]副本难度推算!R77</f>
        <v>0</v>
      </c>
      <c r="AA75">
        <f ca="1">'主角分析-非R'!V75</f>
        <v>73888.853377489941</v>
      </c>
      <c r="AB75" s="71">
        <f t="shared" ca="1" si="9"/>
        <v>2.2219285261007502E-2</v>
      </c>
      <c r="AC75" s="71">
        <f t="shared" ca="1" si="10"/>
        <v>5.2273898205824509E-2</v>
      </c>
    </row>
    <row r="76" spans="1:29" x14ac:dyDescent="0.15">
      <c r="A76">
        <v>75</v>
      </c>
      <c r="B76">
        <f>'装备全级属性-大R'!Z78</f>
        <v>30505.363791967146</v>
      </c>
      <c r="C76">
        <f>'马仔-大R'!AF78</f>
        <v>75983.225304942564</v>
      </c>
      <c r="D76">
        <f>主角设定!G82</f>
        <v>3973.0000000000027</v>
      </c>
      <c r="E76">
        <f ca="1">龙魂等级属性!Q76</f>
        <v>40616.576036396138</v>
      </c>
      <c r="F76">
        <f>'命格属性-超R'!AJ77</f>
        <v>32827.240000000005</v>
      </c>
      <c r="G76" s="72">
        <f ca="1">'装备全级属性-大R'!AA78+'马仔-大R'!AG78+主角设定!D82+龙魂等级属性!AB76+'命格属性-超R'!AK77</f>
        <v>1575065.4875019062</v>
      </c>
      <c r="H76" s="72">
        <f ca="1">'装备全级属性-大R'!AB78+'马仔-大R'!AH78+主角设定!E82+龙魂等级属性!AC76+'命格属性-超R'!AL77</f>
        <v>68467.568568793416</v>
      </c>
      <c r="I76" s="72">
        <f ca="1">'装备全级属性-大R'!AC78+'马仔-大R'!AI78+主角设定!F82+龙魂等级属性!AD76+'命格属性-超R'!AM77</f>
        <v>29941.013288973681</v>
      </c>
      <c r="J76" s="72">
        <f ca="1">'装备全级属性-大R'!AD78+'马仔-大R'!AJ78+主角设定!G82+龙魂等级属性!F76+'命格属性-超R'!AN77</f>
        <v>16522.000000000004</v>
      </c>
      <c r="K76" s="72">
        <f ca="1">'装备全级属性-大R'!AE78+'马仔-大R'!AK78+主角设定!H82+龙魂等级属性!G76+'命格属性-超R'!AO77</f>
        <v>3149.8971139133637</v>
      </c>
      <c r="L76" s="72">
        <f ca="1">'装备全级属性-大R'!AF78+'马仔-大R'!AL78+主角设定!I82+龙魂等级属性!H76+'命格属性-超R'!AP77</f>
        <v>34239.359688899538</v>
      </c>
      <c r="M76" s="72">
        <f ca="1">'装备全级属性-大R'!AG78+'马仔-大R'!AM78+主角设定!J82+龙魂等级属性!I76+'命格属性-超R'!AQ77</f>
        <v>0</v>
      </c>
      <c r="N76" s="72">
        <f ca="1">'装备全级属性-大R'!AH78+'马仔-大R'!AN78+主角设定!K82+龙魂等级属性!J76+'命格属性-超R'!AR77</f>
        <v>5717.8971193415637</v>
      </c>
      <c r="O76" s="72">
        <f>'装备全级属性-大R'!AI78+'马仔-大R'!AO78+主角设定!L82+龙魂等级属性!K76+'命格属性-超R'!AS77</f>
        <v>0</v>
      </c>
      <c r="P76" s="72">
        <f>'装备全级属性-大R'!AJ78+'马仔-大R'!AP78+主角设定!M82+龙魂等级属性!L76+'命格属性-超R'!AT77</f>
        <v>0</v>
      </c>
      <c r="Q76" s="72">
        <f>'装备全级属性-大R'!AK78+'马仔-大R'!AQ78+主角设定!N82+龙魂等级属性!M76+'命格属性-超R'!AU77</f>
        <v>0</v>
      </c>
      <c r="R76" s="72">
        <f>'装备全级属性-大R'!AL78+'马仔-大R'!AR78+主角设定!O82+龙魂等级属性!N76+'命格属性-超R'!AV77</f>
        <v>0</v>
      </c>
      <c r="S76" s="72">
        <f>'装备全级属性-大R'!AM78+'马仔-大R'!AS78+主角设定!P82+龙魂等级属性!O76+'命格属性-超R'!AW77</f>
        <v>0</v>
      </c>
      <c r="T76" s="85">
        <f t="shared" ca="1" si="11"/>
        <v>183905.40513330587</v>
      </c>
      <c r="U76" s="85"/>
      <c r="V76" s="67">
        <f>[7]副本难度推算!M78</f>
        <v>784936.97185025411</v>
      </c>
      <c r="W76" s="67">
        <f>[7]副本难度推算!N78</f>
        <v>53681.407162265903</v>
      </c>
      <c r="X76" s="67">
        <f>[7]副本难度推算!O78</f>
        <v>12646.802720695659</v>
      </c>
      <c r="Y76" s="70">
        <f t="shared" ca="1" si="8"/>
        <v>183905.40513330587</v>
      </c>
      <c r="Z76" s="70">
        <f>[7]副本难度推算!R78</f>
        <v>0</v>
      </c>
      <c r="AA76">
        <f ca="1">'主角分析-非R'!V76</f>
        <v>80532.926658034383</v>
      </c>
      <c r="AB76" s="71">
        <f t="shared" ca="1" si="9"/>
        <v>2.1603497717319019E-2</v>
      </c>
      <c r="AC76" s="71">
        <f t="shared" ca="1" si="10"/>
        <v>4.9333858396460442E-2</v>
      </c>
    </row>
    <row r="77" spans="1:29" x14ac:dyDescent="0.15">
      <c r="A77">
        <v>76</v>
      </c>
      <c r="B77">
        <f>'装备全级属性-大R'!Z79</f>
        <v>30828.643791967144</v>
      </c>
      <c r="C77">
        <f>'马仔-大R'!AF79</f>
        <v>76659.86332804148</v>
      </c>
      <c r="D77">
        <f>主角设定!G83</f>
        <v>4084.3984000000019</v>
      </c>
      <c r="E77">
        <f ca="1">龙魂等级属性!Q77</f>
        <v>41405.433074815497</v>
      </c>
      <c r="F77">
        <f>'命格属性-超R'!AJ78</f>
        <v>35553.440000000002</v>
      </c>
      <c r="G77" s="72">
        <f ca="1">'装备全级属性-大R'!AA79+'马仔-大R'!AG79+主角设定!D83+龙魂等级属性!AB77+'命格属性-超R'!AK78</f>
        <v>1626632.1213054329</v>
      </c>
      <c r="H77" s="72">
        <f ca="1">'装备全级属性-大R'!AB79+'马仔-大R'!AH79+主角设定!E83+龙魂等级属性!AC77+'命格属性-超R'!AL78</f>
        <v>70013.21105521053</v>
      </c>
      <c r="I77" s="72">
        <f ca="1">'装备全级属性-大R'!AC79+'马仔-大R'!AI79+主角设定!F83+龙魂等级属性!AD77+'命格属性-超R'!AM78</f>
        <v>30147.541873514409</v>
      </c>
      <c r="J77" s="72">
        <f ca="1">'装备全级属性-大R'!AD79+'马仔-大R'!AJ79+主角设定!G83+龙魂等级属性!F77+'命格属性-超R'!AN78</f>
        <v>18953.566160056947</v>
      </c>
      <c r="K77" s="72">
        <f ca="1">'装备全级属性-大R'!AE79+'马仔-大R'!AK79+主角设定!H83+龙魂等级属性!G77+'命格属性-超R'!AO78</f>
        <v>0</v>
      </c>
      <c r="L77" s="72">
        <f ca="1">'装备全级属性-大R'!AF79+'马仔-大R'!AL79+主角设定!I83+龙魂等级属性!H77+'命格属性-超R'!AP78</f>
        <v>29831.691358024691</v>
      </c>
      <c r="M77" s="72">
        <f ca="1">'装备全级属性-大R'!AG79+'马仔-大R'!AM79+主角设定!J83+龙魂等级属性!I77+'命格属性-超R'!AQ78</f>
        <v>0</v>
      </c>
      <c r="N77" s="72">
        <f ca="1">'装备全级属性-大R'!AH79+'马仔-大R'!AN79+主角设定!K83+龙魂等级属性!J77+'命格属性-超R'!AR78</f>
        <v>5780.8971193415637</v>
      </c>
      <c r="O77" s="72">
        <f>'装备全级属性-大R'!AI79+'马仔-大R'!AO79+主角设定!L83+龙魂等级属性!K77+'命格属性-超R'!AS78</f>
        <v>0</v>
      </c>
      <c r="P77" s="72">
        <f>'装备全级属性-大R'!AJ79+'马仔-大R'!AP79+主角设定!M83+龙魂等级属性!L77+'命格属性-超R'!AT78</f>
        <v>0</v>
      </c>
      <c r="Q77" s="72">
        <f>'装备全级属性-大R'!AK79+'马仔-大R'!AQ79+主角设定!N83+龙魂等级属性!M77+'命格属性-超R'!AU78</f>
        <v>0</v>
      </c>
      <c r="R77" s="72">
        <f>'装备全级属性-大R'!AL79+'马仔-大R'!AR79+主角设定!O83+龙魂等级属性!N77+'命格属性-超R'!AV78</f>
        <v>0</v>
      </c>
      <c r="S77" s="72">
        <f>'装备全级属性-大R'!AM79+'马仔-大R'!AS79+主角设定!P83+龙魂等级属性!O77+'命格属性-超R'!AW78</f>
        <v>0</v>
      </c>
      <c r="T77" s="85">
        <f t="shared" ca="1" si="11"/>
        <v>188531.77859482414</v>
      </c>
      <c r="U77" s="85"/>
      <c r="V77" s="67">
        <f>[7]副本难度推算!M79</f>
        <v>830417.96024897066</v>
      </c>
      <c r="W77" s="67">
        <f>[7]副本难度推算!N79</f>
        <v>56904.434448160573</v>
      </c>
      <c r="X77" s="67">
        <f>[7]副本难度推算!O79</f>
        <v>13261.626672240815</v>
      </c>
      <c r="Y77" s="70">
        <f t="shared" ca="1" si="8"/>
        <v>188531.77859482414</v>
      </c>
      <c r="Z77" s="70">
        <f>[7]副本难度推算!R79</f>
        <v>0</v>
      </c>
      <c r="AA77">
        <f ca="1">'主角分析-非R'!V77</f>
        <v>83057.855861344098</v>
      </c>
      <c r="AB77" s="71">
        <f t="shared" ca="1" si="9"/>
        <v>2.166424371764842E-2</v>
      </c>
      <c r="AC77" s="71">
        <f t="shared" ca="1" si="10"/>
        <v>4.9175341184083211E-2</v>
      </c>
    </row>
    <row r="78" spans="1:29" x14ac:dyDescent="0.15">
      <c r="A78">
        <v>77</v>
      </c>
      <c r="B78">
        <f>'装备全级属性-大R'!Z80</f>
        <v>31128.923791967143</v>
      </c>
      <c r="C78">
        <f>'马仔-大R'!AF80</f>
        <v>77336.501351140381</v>
      </c>
      <c r="D78">
        <f>主角设定!G84</f>
        <v>4196.6536000000015</v>
      </c>
      <c r="E78">
        <f ca="1">龙魂等级属性!Q78</f>
        <v>42133.761044002436</v>
      </c>
      <c r="F78">
        <f>'命格属性-超R'!AJ79</f>
        <v>35910.44</v>
      </c>
      <c r="G78" s="72">
        <f ca="1">'装备全级属性-大R'!AA80+'马仔-大R'!AG80+主角设定!D84+龙魂等级属性!AB78+'命格属性-超R'!AK79</f>
        <v>1636740.1751089597</v>
      </c>
      <c r="H78" s="72">
        <f ca="1">'装备全级属性-大R'!AB80+'马仔-大R'!AH80+主角设定!E84+龙魂等级属性!AC78+'命格属性-超R'!AL79</f>
        <v>70848.853541627643</v>
      </c>
      <c r="I78" s="72">
        <f ca="1">'装备全级属性-大R'!AC80+'马仔-大R'!AI80+主角设定!F84+龙魂等级属性!AD78+'命格属性-超R'!AM79</f>
        <v>30331.070458055132</v>
      </c>
      <c r="J78" s="72">
        <f ca="1">'装备全级属性-大R'!AD80+'马仔-大R'!AJ80+主角设定!G84+龙魂等级属性!F78+'命格属性-超R'!AN79</f>
        <v>16745.653600000001</v>
      </c>
      <c r="K78" s="72">
        <f ca="1">'装备全级属性-大R'!AE80+'马仔-大R'!AK80+主角设定!H84+龙魂等级属性!G78+'命格属性-超R'!AO79</f>
        <v>2142.141085843929</v>
      </c>
      <c r="L78" s="72">
        <f ca="1">'装备全级属性-大R'!AF80+'马仔-大R'!AL80+主角设定!I84+龙魂等级属性!H78+'命格属性-超R'!AP79</f>
        <v>29894.691358024691</v>
      </c>
      <c r="M78" s="72">
        <f ca="1">'装备全级属性-大R'!AG80+'马仔-大R'!AM80+主角设定!J84+龙魂等级属性!I78+'命格属性-超R'!AQ79</f>
        <v>0</v>
      </c>
      <c r="N78" s="72">
        <f ca="1">'装备全级属性-大R'!AH80+'马仔-大R'!AN80+主角设定!K84+龙魂等级属性!J78+'命格属性-超R'!AR79</f>
        <v>5843.8971193415637</v>
      </c>
      <c r="O78" s="72">
        <f>'装备全级属性-大R'!AI80+'马仔-大R'!AO80+主角设定!L84+龙魂等级属性!K78+'命格属性-超R'!AS79</f>
        <v>0</v>
      </c>
      <c r="P78" s="72">
        <f>'装备全级属性-大R'!AJ80+'马仔-大R'!AP80+主角设定!M84+龙魂等级属性!L78+'命格属性-超R'!AT79</f>
        <v>0</v>
      </c>
      <c r="Q78" s="72">
        <f>'装备全级属性-大R'!AK80+'马仔-大R'!AQ80+主角设定!N84+龙魂等级属性!M78+'命格属性-超R'!AU79</f>
        <v>0</v>
      </c>
      <c r="R78" s="72">
        <f>'装备全级属性-大R'!AL80+'马仔-大R'!AR80+主角设定!O84+龙魂等级属性!N78+'命格属性-超R'!AV79</f>
        <v>0</v>
      </c>
      <c r="S78" s="72">
        <f>'装备全级属性-大R'!AM80+'马仔-大R'!AS80+主角设定!P84+龙魂等级属性!O78+'命格属性-超R'!AW79</f>
        <v>0</v>
      </c>
      <c r="T78" s="85">
        <f t="shared" ca="1" si="11"/>
        <v>190706.27978710996</v>
      </c>
      <c r="U78" s="85"/>
      <c r="V78" s="67">
        <f>[7]副本难度推算!M80</f>
        <v>877704.74043809366</v>
      </c>
      <c r="W78" s="67">
        <f>[7]副本难度推算!N80</f>
        <v>60274.159909357499</v>
      </c>
      <c r="X78" s="67">
        <f>[7]副本难度推算!O80</f>
        <v>13894.452273551848</v>
      </c>
      <c r="Y78" s="70">
        <f t="shared" ca="1" si="8"/>
        <v>190706.27978710996</v>
      </c>
      <c r="Z78" s="70">
        <f>[7]副本难度推算!R80</f>
        <v>0</v>
      </c>
      <c r="AA78">
        <f ca="1">'主角分析-非R'!V78</f>
        <v>83779.686946541144</v>
      </c>
      <c r="AB78" s="71">
        <f t="shared" ca="1" si="9"/>
        <v>2.2005849019155675E-2</v>
      </c>
      <c r="AC78" s="71">
        <f t="shared" ca="1" si="10"/>
        <v>5.0091540717714045E-2</v>
      </c>
    </row>
    <row r="79" spans="1:29" x14ac:dyDescent="0.15">
      <c r="A79">
        <v>78</v>
      </c>
      <c r="B79">
        <f>'装备全级属性-大R'!Z81</f>
        <v>31452.203791967149</v>
      </c>
      <c r="C79">
        <f>'马仔-大R'!AF81</f>
        <v>78013.139374239283</v>
      </c>
      <c r="D79">
        <f>主角设定!G85</f>
        <v>4309.7656000000015</v>
      </c>
      <c r="E79">
        <f ca="1">龙魂等级属性!Q79</f>
        <v>42978.715637561974</v>
      </c>
      <c r="F79">
        <f>'命格属性-超R'!AJ80</f>
        <v>38399.159999999996</v>
      </c>
      <c r="G79" s="72">
        <f ca="1">'装备全级属性-大R'!AA81+'马仔-大R'!AG81+主角设定!D85+龙魂等级属性!AB79+'命格属性-超R'!AK80</f>
        <v>1655762.6489124864</v>
      </c>
      <c r="H79" s="72">
        <f ca="1">'装备全级属性-大R'!AB81+'马仔-大R'!AH81+主角设定!E85+龙魂等级属性!AC79+'命格属性-超R'!AL80</f>
        <v>72172.450621604308</v>
      </c>
      <c r="I79" s="72">
        <f ca="1">'装备全级属性-大R'!AC81+'马仔-大R'!AI81+主角设定!F85+龙魂等级属性!AD79+'命格属性-超R'!AM80</f>
        <v>32670.599042595866</v>
      </c>
      <c r="J79" s="72">
        <f ca="1">'装备全级属性-大R'!AD81+'马仔-大R'!AJ81+主角设定!G85+龙魂等级属性!F79+'命格属性-超R'!AN80</f>
        <v>16858.765600000002</v>
      </c>
      <c r="K79" s="72">
        <f ca="1">'装备全级属性-大R'!AE81+'马仔-大R'!AK81+主角设定!H85+龙魂等级属性!G79+'命格属性-超R'!AO80</f>
        <v>0</v>
      </c>
      <c r="L79" s="72">
        <f ca="1">'装备全级属性-大R'!AF81+'马仔-大R'!AL81+主角设定!I85+龙魂等级属性!H79+'命格属性-超R'!AP80</f>
        <v>29957.691358024691</v>
      </c>
      <c r="M79" s="72">
        <f ca="1">'装备全级属性-大R'!AG81+'马仔-大R'!AM81+主角设定!J85+龙魂等级属性!I79+'命格属性-超R'!AQ80</f>
        <v>0</v>
      </c>
      <c r="N79" s="72">
        <f ca="1">'装备全级属性-大R'!AH81+'马仔-大R'!AN81+主角设定!K85+龙魂等级属性!J79+'命格属性-超R'!AR80</f>
        <v>5906.8971193415637</v>
      </c>
      <c r="O79" s="72">
        <f>'装备全级属性-大R'!AI81+'马仔-大R'!AO81+主角设定!L85+龙魂等级属性!K79+'命格属性-超R'!AS80</f>
        <v>0</v>
      </c>
      <c r="P79" s="72">
        <f>'装备全级属性-大R'!AJ81+'马仔-大R'!AP81+主角设定!M85+龙魂等级属性!L79+'命格属性-超R'!AT80</f>
        <v>0</v>
      </c>
      <c r="Q79" s="72">
        <f>'装备全级属性-大R'!AK81+'马仔-大R'!AQ81+主角设定!N85+龙魂等级属性!M79+'命格属性-超R'!AU80</f>
        <v>0</v>
      </c>
      <c r="R79" s="72">
        <f>'装备全级属性-大R'!AL81+'马仔-大R'!AR81+主角设定!O85+龙魂等级属性!N79+'命格属性-超R'!AV80</f>
        <v>0</v>
      </c>
      <c r="S79" s="72">
        <f>'装备全级属性-大R'!AM81+'马仔-大R'!AS81+主角设定!P85+龙魂等级属性!O79+'命格属性-超R'!AW80</f>
        <v>0</v>
      </c>
      <c r="T79" s="85">
        <f t="shared" ca="1" si="11"/>
        <v>195152.98440376841</v>
      </c>
      <c r="U79" s="85"/>
      <c r="V79" s="67">
        <f>[7]副本难度推算!M81</f>
        <v>926840.79782604403</v>
      </c>
      <c r="W79" s="67">
        <f>[7]副本难度推算!N81</f>
        <v>63796.228154855045</v>
      </c>
      <c r="X79" s="67">
        <f>[7]副本难度推算!O81</f>
        <v>14545.512770153851</v>
      </c>
      <c r="Y79" s="70">
        <f t="shared" ca="1" si="8"/>
        <v>195152.98440376841</v>
      </c>
      <c r="Z79" s="70">
        <f>[7]副本难度推算!R81</f>
        <v>0</v>
      </c>
      <c r="AA79">
        <f ca="1">'主角分析-非R'!V79</f>
        <v>87528.211268556421</v>
      </c>
      <c r="AB79" s="71">
        <f t="shared" ca="1" si="9"/>
        <v>2.2084036342909136E-2</v>
      </c>
      <c r="AC79" s="71">
        <f t="shared" ca="1" si="10"/>
        <v>4.9238588765131534E-2</v>
      </c>
    </row>
    <row r="80" spans="1:29" x14ac:dyDescent="0.15">
      <c r="A80">
        <v>79</v>
      </c>
      <c r="B80">
        <f>'装备全级属性-大R'!Z82</f>
        <v>31752.483791967148</v>
      </c>
      <c r="C80">
        <f>'马仔-大R'!AF82</f>
        <v>78689.777397338199</v>
      </c>
      <c r="D80">
        <f>主角设定!G86</f>
        <v>4423.7344000000021</v>
      </c>
      <c r="E80">
        <f ca="1">龙魂等级属性!Q80</f>
        <v>43824.219708172357</v>
      </c>
      <c r="F80">
        <f>'命格属性-超R'!AJ81</f>
        <v>40532.339999999997</v>
      </c>
      <c r="G80" s="72">
        <f ca="1">'装备全级属性-大R'!AA82+'马仔-大R'!AG82+主角设定!D86+龙魂等级属性!AB80+'命格属性-超R'!AK81</f>
        <v>1665913.5427160128</v>
      </c>
      <c r="H80" s="72">
        <f ca="1">'装备全级属性-大R'!AB82+'马仔-大R'!AH82+主角设定!E86+龙魂等级属性!AC80+'命格属性-超R'!AL81</f>
        <v>72651.093108021407</v>
      </c>
      <c r="I80" s="72">
        <f ca="1">'装备全级属性-大R'!AC82+'马仔-大R'!AI82+主角设定!F86+龙魂等级属性!AD80+'命格属性-超R'!AM81</f>
        <v>33699.631697746969</v>
      </c>
      <c r="J80" s="72">
        <f ca="1">'装备全级属性-大R'!AD82+'马仔-大R'!AJ82+主角设定!G86+龙魂等级属性!F80+'命格属性-超R'!AN81</f>
        <v>16972.734400000001</v>
      </c>
      <c r="K80" s="72">
        <f ca="1">'装备全级属性-大R'!AE82+'马仔-大R'!AK82+主角设定!H86+龙魂等级属性!G80+'命格属性-超R'!AO81</f>
        <v>0</v>
      </c>
      <c r="L80" s="72">
        <f ca="1">'装备全级属性-大R'!AF82+'马仔-大R'!AL82+主角设定!I86+龙魂等级属性!H80+'命格属性-超R'!AP81</f>
        <v>41871.691358024691</v>
      </c>
      <c r="M80" s="72">
        <f ca="1">'装备全级属性-大R'!AG82+'马仔-大R'!AM82+主角设定!J86+龙魂等级属性!I80+'命格属性-超R'!AQ81</f>
        <v>0</v>
      </c>
      <c r="N80" s="72">
        <f ca="1">'装备全级属性-大R'!AH82+'马仔-大R'!AN82+主角设定!K86+龙魂等级属性!J80+'命格属性-超R'!AR81</f>
        <v>5969.8971193415637</v>
      </c>
      <c r="O80" s="72">
        <f>'装备全级属性-大R'!AI82+'马仔-大R'!AO82+主角设定!L86+龙魂等级属性!K80+'命格属性-超R'!AS81</f>
        <v>0</v>
      </c>
      <c r="P80" s="72">
        <f>'装备全级属性-大R'!AJ82+'马仔-大R'!AP82+主角设定!M86+龙魂等级属性!L80+'命格属性-超R'!AT81</f>
        <v>0</v>
      </c>
      <c r="Q80" s="72">
        <f>'装备全级属性-大R'!AK82+'马仔-大R'!AQ82+主角设定!N86+龙魂等级属性!M80+'命格属性-超R'!AU81</f>
        <v>0</v>
      </c>
      <c r="R80" s="72">
        <f>'装备全级属性-大R'!AL82+'马仔-大R'!AR82+主角设定!O86+龙魂等级属性!N80+'命格属性-超R'!AV81</f>
        <v>0</v>
      </c>
      <c r="S80" s="72">
        <f>'装备全级属性-大R'!AM82+'马仔-大R'!AS82+主角设定!P86+龙魂等级属性!O80+'命格属性-超R'!AW81</f>
        <v>0</v>
      </c>
      <c r="T80" s="85">
        <f t="shared" ca="1" si="11"/>
        <v>199222.55529747769</v>
      </c>
      <c r="U80" s="85"/>
      <c r="V80" s="67">
        <f>[7]副本难度推算!M82</f>
        <v>977870.08739479212</v>
      </c>
      <c r="W80" s="67">
        <f>[7]副本难度推算!N82</f>
        <v>67476.527915312021</v>
      </c>
      <c r="X80" s="67">
        <f>[7]副本难度推算!O82</f>
        <v>15215.041407571909</v>
      </c>
      <c r="Y80" s="70">
        <f t="shared" ca="1" si="8"/>
        <v>199222.55529747769</v>
      </c>
      <c r="Z80" s="70">
        <f>[7]副本难度推算!R82</f>
        <v>0</v>
      </c>
      <c r="AA80">
        <f ca="1">'主角分析-非R'!V80</f>
        <v>88559.719672067527</v>
      </c>
      <c r="AB80" s="71">
        <f t="shared" ca="1" si="9"/>
        <v>2.220498775048093E-2</v>
      </c>
      <c r="AC80" s="71">
        <f t="shared" ca="1" si="10"/>
        <v>4.9951991903100894E-2</v>
      </c>
    </row>
    <row r="81" spans="1:29" x14ac:dyDescent="0.15">
      <c r="A81">
        <v>80</v>
      </c>
      <c r="B81">
        <f>'装备全级属性-大R'!Z83</f>
        <v>41405.303247467404</v>
      </c>
      <c r="C81">
        <f>'马仔-大R'!AF83</f>
        <v>88493.181710143544</v>
      </c>
      <c r="D81">
        <f>主角设定!G87</f>
        <v>4552.0960000000005</v>
      </c>
      <c r="E81">
        <f ca="1">龙魂等级属性!Q81</f>
        <v>44763.774408578123</v>
      </c>
      <c r="F81">
        <f>'命格属性-超R'!AJ82</f>
        <v>42665.840000000004</v>
      </c>
      <c r="G81" s="72">
        <f ca="1">'装备全级属性-大R'!AA83+'马仔-大R'!AG83+主角设定!D87+龙魂等级属性!AB81+'命格属性-超R'!AK82</f>
        <v>1855335.1800421251</v>
      </c>
      <c r="H81" s="72">
        <f ca="1">'装备全级属性-大R'!AB83+'马仔-大R'!AH83+主角设定!E87+龙魂等级属性!AC81+'命格属性-超R'!AL82</f>
        <v>81579.101989304836</v>
      </c>
      <c r="I81" s="72">
        <f ca="1">'装备全级属性-大R'!AC83+'马仔-大R'!AI83+主角设定!F87+龙魂等级属性!AD81+'命格属性-超R'!AM82</f>
        <v>37037.131466204512</v>
      </c>
      <c r="J81" s="72">
        <f ca="1">'装备全级属性-大R'!AD83+'马仔-大R'!AJ83+主角设定!G87+龙魂等级属性!F81+'命格属性-超R'!AN82</f>
        <v>23376.096000000001</v>
      </c>
      <c r="K81" s="72">
        <f ca="1">'装备全级属性-大R'!AE83+'马仔-大R'!AK83+主角设定!H87+龙魂等级属性!G81+'命格属性-超R'!AO82</f>
        <v>0</v>
      </c>
      <c r="L81" s="72">
        <f ca="1">'装备全级属性-大R'!AF83+'马仔-大R'!AL83+主角设定!I87+龙魂等级属性!H81+'命格属性-超R'!AP82</f>
        <v>43809.209876543209</v>
      </c>
      <c r="M81" s="72">
        <f ca="1">'装备全级属性-大R'!AG83+'马仔-大R'!AM83+主角设定!J87+龙魂等级属性!I81+'命格属性-超R'!AQ82</f>
        <v>0</v>
      </c>
      <c r="N81" s="72">
        <f ca="1">'装备全级属性-大R'!AH83+'马仔-大R'!AN83+主角设定!K87+龙魂等级属性!J81+'命格属性-超R'!AR82</f>
        <v>7819.967078189301</v>
      </c>
      <c r="O81" s="72">
        <f>'装备全级属性-大R'!AI83+'马仔-大R'!AO83+主角设定!L87+龙魂等级属性!K81+'命格属性-超R'!AS82</f>
        <v>0</v>
      </c>
      <c r="P81" s="72">
        <f>'装备全级属性-大R'!AJ83+'马仔-大R'!AP83+主角设定!M87+龙魂等级属性!L81+'命格属性-超R'!AT82</f>
        <v>0</v>
      </c>
      <c r="Q81" s="72">
        <f>'装备全级属性-大R'!AK83+'马仔-大R'!AQ83+主角设定!N87+龙魂等级属性!M81+'命格属性-超R'!AU82</f>
        <v>0</v>
      </c>
      <c r="R81" s="72">
        <f>'装备全级属性-大R'!AL83+'马仔-大R'!AR83+主角设定!O87+龙魂等级属性!N81+'命格属性-超R'!AV82</f>
        <v>0</v>
      </c>
      <c r="S81" s="72">
        <f>'装备全级属性-大R'!AM83+'马仔-大R'!AS83+主角设定!P87+龙魂等级属性!O81+'命格属性-超R'!AW82</f>
        <v>0</v>
      </c>
      <c r="T81" s="85">
        <f t="shared" ca="1" si="11"/>
        <v>221880.19536618906</v>
      </c>
      <c r="U81" s="85"/>
      <c r="V81" s="67">
        <f>[7]副本难度推算!M83</f>
        <v>1030837.0335306139</v>
      </c>
      <c r="W81" s="67">
        <f>[7]副本难度推算!N83</f>
        <v>71321.205966336289</v>
      </c>
      <c r="X81" s="67">
        <f>[7]副本难度推算!O83</f>
        <v>15903.271431331115</v>
      </c>
      <c r="Y81" s="70">
        <f t="shared" ca="1" si="8"/>
        <v>221880.19536618906</v>
      </c>
      <c r="Z81" s="70">
        <f>[7]副本难度推算!R83</f>
        <v>0</v>
      </c>
      <c r="AA81">
        <f ca="1">'主角分析-非R'!V81</f>
        <v>99629.943178852496</v>
      </c>
      <c r="AB81" s="71">
        <f t="shared" ca="1" si="9"/>
        <v>2.0516008616664784E-2</v>
      </c>
      <c r="AC81" s="71">
        <f t="shared" ca="1" si="10"/>
        <v>4.569003910629782E-2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81"/>
  <sheetViews>
    <sheetView workbookViewId="0">
      <selection activeCell="G17" sqref="G17"/>
    </sheetView>
  </sheetViews>
  <sheetFormatPr defaultRowHeight="13.5" x14ac:dyDescent="0.15"/>
  <cols>
    <col min="7" max="7" width="12.75" bestFit="1" customWidth="1"/>
    <col min="8" max="8" width="11.625" bestFit="1" customWidth="1"/>
    <col min="9" max="9" width="10.5" bestFit="1" customWidth="1"/>
    <col min="10" max="20" width="10.5" customWidth="1"/>
    <col min="22" max="22" width="12.75" style="76" bestFit="1" customWidth="1"/>
  </cols>
  <sheetData>
    <row r="1" spans="1:23" x14ac:dyDescent="0.15">
      <c r="A1" t="s">
        <v>322</v>
      </c>
      <c r="B1" t="s">
        <v>323</v>
      </c>
      <c r="C1" t="s">
        <v>324</v>
      </c>
      <c r="D1" t="s">
        <v>326</v>
      </c>
      <c r="E1" t="s">
        <v>327</v>
      </c>
      <c r="F1" t="s">
        <v>328</v>
      </c>
      <c r="G1" s="52" t="s">
        <v>335</v>
      </c>
      <c r="H1" s="52" t="s">
        <v>336</v>
      </c>
      <c r="I1" s="52" t="s">
        <v>337</v>
      </c>
      <c r="J1" s="52" t="s">
        <v>181</v>
      </c>
      <c r="K1" s="52" t="s">
        <v>182</v>
      </c>
      <c r="L1" s="52" t="s">
        <v>183</v>
      </c>
      <c r="M1" s="52" t="s">
        <v>184</v>
      </c>
      <c r="N1" s="52" t="s">
        <v>185</v>
      </c>
      <c r="O1" s="2" t="s">
        <v>186</v>
      </c>
      <c r="P1" s="2" t="s">
        <v>187</v>
      </c>
      <c r="Q1" s="3" t="s">
        <v>188</v>
      </c>
      <c r="R1" s="3" t="s">
        <v>189</v>
      </c>
      <c r="S1" s="48" t="s">
        <v>190</v>
      </c>
      <c r="T1" s="84"/>
      <c r="V1" s="76" t="s">
        <v>325</v>
      </c>
      <c r="W1" t="s">
        <v>331</v>
      </c>
    </row>
    <row r="2" spans="1:23" x14ac:dyDescent="0.15">
      <c r="A2">
        <v>1</v>
      </c>
      <c r="B2">
        <f>'装备全级属性-非R'!Z4</f>
        <v>0</v>
      </c>
      <c r="C2">
        <f>'马仔-非R'!AF4</f>
        <v>0</v>
      </c>
      <c r="D2">
        <f>主角设定!G8</f>
        <v>195.42640000000003</v>
      </c>
      <c r="E2">
        <f ca="1">龙魂等级属性!Q2*0.6</f>
        <v>0</v>
      </c>
      <c r="F2">
        <f>'命格属性-非R'!AJ3</f>
        <v>0</v>
      </c>
      <c r="G2" s="72">
        <f ca="1">'装备全级属性-非R'!AA4+'马仔-非R'!AG4+主角设定!D8+龙魂等级属性!AB2*0.6+'命格属性-非R'!AK3</f>
        <v>595.66</v>
      </c>
      <c r="H2" s="72">
        <f ca="1">'装备全级属性-非R'!AB4+'马仔-非R'!AH4+主角设定!E8+龙魂等级属性!AC2*0.6+'命格属性-非R'!AL3</f>
        <v>118.80000000000001</v>
      </c>
      <c r="I2" s="72">
        <f ca="1">'装备全级属性-非R'!AC4+'马仔-非R'!AI4+主角设定!F8+龙魂等级属性!AD2*0.6+'命格属性-非R'!AM3</f>
        <v>52.800000000000004</v>
      </c>
      <c r="J2" s="72">
        <f ca="1">'装备全级属性-非R'!AD4+'马仔-非R'!AJ4+主角设定!G8+龙魂等级属性!F2*0.6+'命格属性-非R'!AN3</f>
        <v>195.42640000000003</v>
      </c>
      <c r="K2" s="72">
        <f ca="1">'装备全级属性-非R'!AE4+'马仔-非R'!AK4+主角设定!H8+龙魂等级属性!G2*0.6+'命格属性-非R'!AO3</f>
        <v>0</v>
      </c>
      <c r="L2" s="72">
        <f ca="1">'装备全级属性-非R'!AF4+'马仔-非R'!AL4+主角设定!I8+龙魂等级属性!H2*0.6+'命格属性-非R'!AP3</f>
        <v>0</v>
      </c>
      <c r="M2" s="72">
        <f ca="1">'装备全级属性-非R'!AG4+'马仔-非R'!AM4+主角设定!J8+龙魂等级属性!I2*0.6+'命格属性-非R'!AQ3</f>
        <v>0</v>
      </c>
      <c r="N2" s="72">
        <f ca="1">'装备全级属性-非R'!AH4+'马仔-非R'!AN4+主角设定!K8+龙魂等级属性!J2+'命格属性-非R'!AR3</f>
        <v>0</v>
      </c>
      <c r="O2" s="72">
        <f>'装备全级属性-非R'!AI4+'马仔-非R'!AO4+主角设定!L8+龙魂等级属性!K2+'命格属性-非R'!AS3</f>
        <v>0</v>
      </c>
      <c r="P2" s="72">
        <f>'装备全级属性-非R'!AJ4+'马仔-非R'!AP4+主角设定!M8+龙魂等级属性!L2+'命格属性-非R'!AT3</f>
        <v>0</v>
      </c>
      <c r="Q2" s="72">
        <f>'装备全级属性-非R'!AK4+'马仔-非R'!AQ4+主角设定!N8+龙魂等级属性!M2+'命格属性-非R'!AU3</f>
        <v>0</v>
      </c>
      <c r="R2" s="72">
        <f>'装备全级属性-非R'!AL4+'马仔-非R'!AR4+主角设定!O8+龙魂等级属性!N2+'命格属性-非R'!AV3</f>
        <v>0</v>
      </c>
      <c r="S2" s="72">
        <f>'装备全级属性-非R'!AM4+'马仔-非R'!AS4+主角设定!P8+龙魂等级属性!O2+'命格属性-非R'!AW3</f>
        <v>0</v>
      </c>
      <c r="T2" s="83"/>
      <c r="V2" s="77">
        <f ca="1">SUM(B2:F2)</f>
        <v>195.42640000000003</v>
      </c>
      <c r="W2" t="str">
        <f>[7]副本难度推算!R4</f>
        <v>韧性</v>
      </c>
    </row>
    <row r="3" spans="1:23" x14ac:dyDescent="0.15">
      <c r="A3">
        <v>2</v>
      </c>
      <c r="B3">
        <f>'装备全级属性-非R'!Z5</f>
        <v>0</v>
      </c>
      <c r="C3">
        <f>'马仔-非R'!AF5</f>
        <v>0</v>
      </c>
      <c r="D3">
        <f>主角设定!G9</f>
        <v>214.29759999999999</v>
      </c>
      <c r="E3">
        <f ca="1">龙魂等级属性!Q3*0.6</f>
        <v>0</v>
      </c>
      <c r="F3">
        <f>'命格属性-非R'!AJ4</f>
        <v>0</v>
      </c>
      <c r="G3" s="72">
        <f ca="1">'装备全级属性-非R'!AA5+'马仔-非R'!AG5+主角设定!D9+龙魂等级属性!AB3*0.6+'命格属性-非R'!AK4</f>
        <v>677.43999999999994</v>
      </c>
      <c r="H3" s="72">
        <f ca="1">'装备全级属性-非R'!AB5+'马仔-非R'!AH5+主角设定!E9+龙魂等级属性!AC3*0.6+'命格属性-非R'!AL4</f>
        <v>129.6</v>
      </c>
      <c r="I3" s="72">
        <f ca="1">'装备全级属性-非R'!AC5+'马仔-非R'!AI5+主角设定!F9+龙魂等级属性!AD3*0.6+'命格属性-非R'!AM4</f>
        <v>57.6</v>
      </c>
      <c r="J3" s="72">
        <f ca="1">'装备全级属性-非R'!AD5+'马仔-非R'!AJ5+主角设定!G9+龙魂等级属性!F3*0.6+'命格属性-非R'!AN4</f>
        <v>214.29759999999999</v>
      </c>
      <c r="K3" s="72">
        <f ca="1">'装备全级属性-非R'!AE5+'马仔-非R'!AK5+主角设定!H9+龙魂等级属性!G3*0.6+'命格属性-非R'!AO4</f>
        <v>0</v>
      </c>
      <c r="L3" s="72">
        <f ca="1">'装备全级属性-非R'!AF5+'马仔-非R'!AL5+主角设定!I9+龙魂等级属性!H3*0.6+'命格属性-非R'!AP4</f>
        <v>0</v>
      </c>
      <c r="M3" s="72">
        <f ca="1">'装备全级属性-非R'!AG5+'马仔-非R'!AM5+主角设定!J9+龙魂等级属性!I3*0.6+'命格属性-非R'!AQ4</f>
        <v>0</v>
      </c>
      <c r="N3" s="72">
        <f ca="1">'装备全级属性-非R'!AH5+'马仔-非R'!AN5+主角设定!K9+龙魂等级属性!J3+'命格属性-非R'!AR4</f>
        <v>0</v>
      </c>
      <c r="O3" s="72">
        <f>'装备全级属性-非R'!AI5+'马仔-非R'!AO5+主角设定!L9+龙魂等级属性!K3+'命格属性-非R'!AS4</f>
        <v>0</v>
      </c>
      <c r="P3" s="72">
        <f>'装备全级属性-非R'!AJ5+'马仔-非R'!AP5+主角设定!M9+龙魂等级属性!L3+'命格属性-非R'!AT4</f>
        <v>0</v>
      </c>
      <c r="Q3" s="72">
        <f>'装备全级属性-非R'!AK5+'马仔-非R'!AQ5+主角设定!N9+龙魂等级属性!M3+'命格属性-非R'!AU4</f>
        <v>0</v>
      </c>
      <c r="R3" s="72">
        <f>'装备全级属性-非R'!AL5+'马仔-非R'!AR5+主角设定!O9+龙魂等级属性!N3+'命格属性-非R'!AV4</f>
        <v>0</v>
      </c>
      <c r="S3" s="72">
        <f>'装备全级属性-非R'!AM5+'马仔-非R'!AS5+主角设定!P9+龙魂等级属性!O3+'命格属性-非R'!AW4</f>
        <v>0</v>
      </c>
      <c r="T3" s="83"/>
      <c r="V3" s="77">
        <f t="shared" ref="V3:V33" ca="1" si="0">SUM(B3:F3)</f>
        <v>214.29759999999999</v>
      </c>
      <c r="W3">
        <f>[7]副本难度推算!R5</f>
        <v>0</v>
      </c>
    </row>
    <row r="4" spans="1:23" x14ac:dyDescent="0.15">
      <c r="A4">
        <v>3</v>
      </c>
      <c r="B4">
        <f>'装备全级属性-非R'!Z6</f>
        <v>0</v>
      </c>
      <c r="C4">
        <f>'马仔-非R'!AF6</f>
        <v>0</v>
      </c>
      <c r="D4">
        <f>主角设定!G10</f>
        <v>233.4136</v>
      </c>
      <c r="E4">
        <f ca="1">龙魂等级属性!Q4*0.6</f>
        <v>0</v>
      </c>
      <c r="F4">
        <f>'命格属性-非R'!AJ5</f>
        <v>0</v>
      </c>
      <c r="G4" s="72">
        <f ca="1">'装备全级属性-非R'!AA6+'马仔-非R'!AG6+主角设定!D10+龙魂等级属性!AB4*0.6+'命格属性-非R'!AK5</f>
        <v>765.34000000000015</v>
      </c>
      <c r="H4" s="72">
        <f ca="1">'装备全级属性-非R'!AB6+'马仔-非R'!AH6+主角设定!E10+龙魂等级属性!AC4*0.6+'命格属性-非R'!AL5</f>
        <v>140.4</v>
      </c>
      <c r="I4" s="72">
        <f ca="1">'装备全级属性-非R'!AC6+'马仔-非R'!AI6+主角设定!F10+龙魂等级属性!AD4*0.6+'命格属性-非R'!AM5</f>
        <v>62.400000000000006</v>
      </c>
      <c r="J4" s="72">
        <f ca="1">'装备全级属性-非R'!AD6+'马仔-非R'!AJ6+主角设定!G10+龙魂等级属性!F4*0.6+'命格属性-非R'!AN5</f>
        <v>233.4136</v>
      </c>
      <c r="K4" s="72">
        <f ca="1">'装备全级属性-非R'!AE6+'马仔-非R'!AK6+主角设定!H10+龙魂等级属性!G4*0.6+'命格属性-非R'!AO5</f>
        <v>0</v>
      </c>
      <c r="L4" s="72">
        <f ca="1">'装备全级属性-非R'!AF6+'马仔-非R'!AL6+主角设定!I10+龙魂等级属性!H4*0.6+'命格属性-非R'!AP5</f>
        <v>0</v>
      </c>
      <c r="M4" s="72">
        <f ca="1">'装备全级属性-非R'!AG6+'马仔-非R'!AM6+主角设定!J10+龙魂等级属性!I4*0.6+'命格属性-非R'!AQ5</f>
        <v>0</v>
      </c>
      <c r="N4" s="72">
        <f ca="1">'装备全级属性-非R'!AH6+'马仔-非R'!AN6+主角设定!K10+龙魂等级属性!J4+'命格属性-非R'!AR5</f>
        <v>0</v>
      </c>
      <c r="O4" s="72">
        <f>'装备全级属性-非R'!AI6+'马仔-非R'!AO6+主角设定!L10+龙魂等级属性!K4+'命格属性-非R'!AS5</f>
        <v>0</v>
      </c>
      <c r="P4" s="72">
        <f>'装备全级属性-非R'!AJ6+'马仔-非R'!AP6+主角设定!M10+龙魂等级属性!L4+'命格属性-非R'!AT5</f>
        <v>0</v>
      </c>
      <c r="Q4" s="72">
        <f>'装备全级属性-非R'!AK6+'马仔-非R'!AQ6+主角设定!N10+龙魂等级属性!M4+'命格属性-非R'!AU5</f>
        <v>0</v>
      </c>
      <c r="R4" s="72">
        <f>'装备全级属性-非R'!AL6+'马仔-非R'!AR6+主角设定!O10+龙魂等级属性!N4+'命格属性-非R'!AV5</f>
        <v>0</v>
      </c>
      <c r="S4" s="72">
        <f>'装备全级属性-非R'!AM6+'马仔-非R'!AS6+主角设定!P10+龙魂等级属性!O4+'命格属性-非R'!AW5</f>
        <v>0</v>
      </c>
      <c r="T4" s="83"/>
      <c r="V4" s="77">
        <f t="shared" ca="1" si="0"/>
        <v>233.4136</v>
      </c>
      <c r="W4">
        <f>[7]副本难度推算!R6</f>
        <v>0</v>
      </c>
    </row>
    <row r="5" spans="1:23" x14ac:dyDescent="0.15">
      <c r="A5">
        <v>4</v>
      </c>
      <c r="B5">
        <f>'装备全级属性-非R'!Z7</f>
        <v>0</v>
      </c>
      <c r="C5">
        <f>'马仔-非R'!AF7</f>
        <v>0</v>
      </c>
      <c r="D5">
        <f>主角设定!G11</f>
        <v>252.77439999999996</v>
      </c>
      <c r="E5">
        <f ca="1">龙魂等级属性!Q5*0.6</f>
        <v>0</v>
      </c>
      <c r="F5">
        <f>'命格属性-非R'!AJ6</f>
        <v>0</v>
      </c>
      <c r="G5" s="72">
        <f ca="1">'装备全级属性-非R'!AA7+'马仔-非R'!AG7+主角设定!D11+龙魂等级属性!AB5*0.6+'命格属性-非R'!AK6</f>
        <v>859.3599999999999</v>
      </c>
      <c r="H5" s="72">
        <f ca="1">'装备全级属性-非R'!AB7+'马仔-非R'!AH7+主角设定!E11+龙魂等级属性!AC5*0.6+'命格属性-非R'!AL6</f>
        <v>151.19999999999999</v>
      </c>
      <c r="I5" s="72">
        <f ca="1">'装备全级属性-非R'!AC7+'马仔-非R'!AI7+主角设定!F11+龙魂等级属性!AD5*0.6+'命格属性-非R'!AM6</f>
        <v>67.2</v>
      </c>
      <c r="J5" s="72">
        <f ca="1">'装备全级属性-非R'!AD7+'马仔-非R'!AJ7+主角设定!G11+龙魂等级属性!F5*0.6+'命格属性-非R'!AN6</f>
        <v>252.77439999999996</v>
      </c>
      <c r="K5" s="72">
        <f ca="1">'装备全级属性-非R'!AE7+'马仔-非R'!AK7+主角设定!H11+龙魂等级属性!G5*0.6+'命格属性-非R'!AO6</f>
        <v>0</v>
      </c>
      <c r="L5" s="72">
        <f ca="1">'装备全级属性-非R'!AF7+'马仔-非R'!AL7+主角设定!I11+龙魂等级属性!H5*0.6+'命格属性-非R'!AP6</f>
        <v>0</v>
      </c>
      <c r="M5" s="72">
        <f ca="1">'装备全级属性-非R'!AG7+'马仔-非R'!AM7+主角设定!J11+龙魂等级属性!I5*0.6+'命格属性-非R'!AQ6</f>
        <v>0</v>
      </c>
      <c r="N5" s="72">
        <f ca="1">'装备全级属性-非R'!AH7+'马仔-非R'!AN7+主角设定!K11+龙魂等级属性!J5+'命格属性-非R'!AR6</f>
        <v>0</v>
      </c>
      <c r="O5" s="72">
        <f>'装备全级属性-非R'!AI7+'马仔-非R'!AO7+主角设定!L11+龙魂等级属性!K5+'命格属性-非R'!AS6</f>
        <v>0</v>
      </c>
      <c r="P5" s="72">
        <f>'装备全级属性-非R'!AJ7+'马仔-非R'!AP7+主角设定!M11+龙魂等级属性!L5+'命格属性-非R'!AT6</f>
        <v>0</v>
      </c>
      <c r="Q5" s="72">
        <f>'装备全级属性-非R'!AK7+'马仔-非R'!AQ7+主角设定!N11+龙魂等级属性!M5+'命格属性-非R'!AU6</f>
        <v>0</v>
      </c>
      <c r="R5" s="72">
        <f>'装备全级属性-非R'!AL7+'马仔-非R'!AR7+主角设定!O11+龙魂等级属性!N5+'命格属性-非R'!AV6</f>
        <v>0</v>
      </c>
      <c r="S5" s="72">
        <f>'装备全级属性-非R'!AM7+'马仔-非R'!AS7+主角设定!P11+龙魂等级属性!O5+'命格属性-非R'!AW6</f>
        <v>0</v>
      </c>
      <c r="T5" s="83"/>
      <c r="V5" s="77">
        <f t="shared" ca="1" si="0"/>
        <v>252.77439999999996</v>
      </c>
      <c r="W5">
        <f>[7]副本难度推算!R7</f>
        <v>0</v>
      </c>
    </row>
    <row r="6" spans="1:23" x14ac:dyDescent="0.15">
      <c r="A6">
        <v>5</v>
      </c>
      <c r="B6">
        <f>'装备全级属性-非R'!Z8</f>
        <v>16.014307354010697</v>
      </c>
      <c r="C6">
        <f>'马仔-非R'!AF8</f>
        <v>0</v>
      </c>
      <c r="D6">
        <f>主角设定!G12</f>
        <v>272.38</v>
      </c>
      <c r="E6">
        <f ca="1">龙魂等级属性!Q6*0.6</f>
        <v>0</v>
      </c>
      <c r="F6">
        <f>'命格属性-非R'!AJ7</f>
        <v>0</v>
      </c>
      <c r="G6" s="72">
        <f ca="1">'装备全级属性-非R'!AA8+'马仔-非R'!AG8+主角设定!D12+龙魂等级属性!AB6*0.6+'命格属性-非R'!AK7</f>
        <v>959.50000000000011</v>
      </c>
      <c r="H6" s="72">
        <f ca="1">'装备全级属性-非R'!AB8+'马仔-非R'!AH8+主角设定!E12+龙魂等级属性!AC6*0.6+'命格属性-非R'!AL7</f>
        <v>176.5143073540107</v>
      </c>
      <c r="I6" s="72">
        <f ca="1">'装备全级属性-非R'!AC8+'马仔-非R'!AI8+主角设定!F12+龙魂等级属性!AD6*0.6+'命格属性-非R'!AM7</f>
        <v>72</v>
      </c>
      <c r="J6" s="72">
        <f ca="1">'装备全级属性-非R'!AD8+'马仔-非R'!AJ8+主角设定!G12+龙魂等级属性!F6*0.6+'命格属性-非R'!AN7</f>
        <v>272.38</v>
      </c>
      <c r="K6" s="72">
        <f ca="1">'装备全级属性-非R'!AE8+'马仔-非R'!AK8+主角设定!H12+龙魂等级属性!G6*0.6+'命格属性-非R'!AO7</f>
        <v>0</v>
      </c>
      <c r="L6" s="72">
        <f ca="1">'装备全级属性-非R'!AF8+'马仔-非R'!AL8+主角设定!I12+龙魂等级属性!H6*0.6+'命格属性-非R'!AP7</f>
        <v>8.3333333333333339</v>
      </c>
      <c r="M6" s="72">
        <f ca="1">'装备全级属性-非R'!AG8+'马仔-非R'!AM8+主角设定!J12+龙魂等级属性!I6*0.6+'命格属性-非R'!AQ7</f>
        <v>0</v>
      </c>
      <c r="N6" s="72">
        <f ca="1">'装备全级属性-非R'!AH8+'马仔-非R'!AN8+主角设定!K12+龙魂等级属性!J6+'命格属性-非R'!AR7</f>
        <v>0</v>
      </c>
      <c r="O6" s="72">
        <f>'装备全级属性-非R'!AI8+'马仔-非R'!AO8+主角设定!L12+龙魂等级属性!K6+'命格属性-非R'!AS7</f>
        <v>0</v>
      </c>
      <c r="P6" s="72">
        <f>'装备全级属性-非R'!AJ8+'马仔-非R'!AP8+主角设定!M12+龙魂等级属性!L6+'命格属性-非R'!AT7</f>
        <v>0</v>
      </c>
      <c r="Q6" s="72">
        <f>'装备全级属性-非R'!AK8+'马仔-非R'!AQ8+主角设定!N12+龙魂等级属性!M6+'命格属性-非R'!AU7</f>
        <v>0</v>
      </c>
      <c r="R6" s="72">
        <f>'装备全级属性-非R'!AL8+'马仔-非R'!AR8+主角设定!O12+龙魂等级属性!N6+'命格属性-非R'!AV7</f>
        <v>0</v>
      </c>
      <c r="S6" s="72">
        <f>'装备全级属性-非R'!AM8+'马仔-非R'!AS8+主角设定!P12+龙魂等级属性!O6+'命格属性-非R'!AW7</f>
        <v>0</v>
      </c>
      <c r="T6" s="83"/>
      <c r="V6" s="77">
        <f t="shared" ca="1" si="0"/>
        <v>288.39430735401072</v>
      </c>
      <c r="W6">
        <f>[7]副本难度推算!R8</f>
        <v>0</v>
      </c>
    </row>
    <row r="7" spans="1:23" x14ac:dyDescent="0.15">
      <c r="A7">
        <v>6</v>
      </c>
      <c r="B7">
        <f>'装备全级属性-非R'!Z9</f>
        <v>16.014307354010697</v>
      </c>
      <c r="C7">
        <f>'马仔-非R'!AF9</f>
        <v>0</v>
      </c>
      <c r="D7">
        <f>主角设定!G13</f>
        <v>292.23039999999997</v>
      </c>
      <c r="E7">
        <f ca="1">龙魂等级属性!Q7*0.6</f>
        <v>0</v>
      </c>
      <c r="F7">
        <f>'命格属性-非R'!AJ8</f>
        <v>0</v>
      </c>
      <c r="G7" s="72">
        <f ca="1">'装备全级属性-非R'!AA9+'马仔-非R'!AG9+主角设定!D13+龙魂等级属性!AB7*0.6+'命格属性-非R'!AK8</f>
        <v>1065.76</v>
      </c>
      <c r="H7" s="72">
        <f ca="1">'装备全级属性-非R'!AB9+'马仔-非R'!AH9+主角设定!E13+龙魂等级属性!AC7*0.6+'命格属性-非R'!AL8</f>
        <v>187.31430735401068</v>
      </c>
      <c r="I7" s="72">
        <f ca="1">'装备全级属性-非R'!AC9+'马仔-非R'!AI9+主角设定!F13+龙魂等级属性!AD7*0.6+'命格属性-非R'!AM8</f>
        <v>76.8</v>
      </c>
      <c r="J7" s="72">
        <f ca="1">'装备全级属性-非R'!AD9+'马仔-非R'!AJ9+主角设定!G13+龙魂等级属性!F7*0.6+'命格属性-非R'!AN8</f>
        <v>292.23039999999997</v>
      </c>
      <c r="K7" s="72">
        <f ca="1">'装备全级属性-非R'!AE9+'马仔-非R'!AK9+主角设定!H13+龙魂等级属性!G7*0.6+'命格属性-非R'!AO8</f>
        <v>0</v>
      </c>
      <c r="L7" s="72">
        <f ca="1">'装备全级属性-非R'!AF9+'马仔-非R'!AL9+主角设定!I13+龙魂等级属性!H7*0.6+'命格属性-非R'!AP8</f>
        <v>8.3333333333333339</v>
      </c>
      <c r="M7" s="72">
        <f ca="1">'装备全级属性-非R'!AG9+'马仔-非R'!AM9+主角设定!J13+龙魂等级属性!I7*0.6+'命格属性-非R'!AQ8</f>
        <v>0</v>
      </c>
      <c r="N7" s="72">
        <f ca="1">'装备全级属性-非R'!AH9+'马仔-非R'!AN9+主角设定!K13+龙魂等级属性!J7+'命格属性-非R'!AR8</f>
        <v>0</v>
      </c>
      <c r="O7" s="72">
        <f>'装备全级属性-非R'!AI9+'马仔-非R'!AO9+主角设定!L13+龙魂等级属性!K7+'命格属性-非R'!AS8</f>
        <v>0</v>
      </c>
      <c r="P7" s="72">
        <f>'装备全级属性-非R'!AJ9+'马仔-非R'!AP9+主角设定!M13+龙魂等级属性!L7+'命格属性-非R'!AT8</f>
        <v>0</v>
      </c>
      <c r="Q7" s="72">
        <f>'装备全级属性-非R'!AK9+'马仔-非R'!AQ9+主角设定!N13+龙魂等级属性!M7+'命格属性-非R'!AU8</f>
        <v>0</v>
      </c>
      <c r="R7" s="72">
        <f>'装备全级属性-非R'!AL9+'马仔-非R'!AR9+主角设定!O13+龙魂等级属性!N7+'命格属性-非R'!AV8</f>
        <v>0</v>
      </c>
      <c r="S7" s="72">
        <f>'装备全级属性-非R'!AM9+'马仔-非R'!AS9+主角设定!P13+龙魂等级属性!O7+'命格属性-非R'!AW8</f>
        <v>0</v>
      </c>
      <c r="T7" s="83"/>
      <c r="V7" s="77">
        <f t="shared" ca="1" si="0"/>
        <v>308.24470735401064</v>
      </c>
      <c r="W7">
        <f>[7]副本难度推算!R9</f>
        <v>0</v>
      </c>
    </row>
    <row r="8" spans="1:23" x14ac:dyDescent="0.15">
      <c r="A8">
        <v>7</v>
      </c>
      <c r="B8">
        <f>'装备全级属性-非R'!Z10</f>
        <v>16.014307354010697</v>
      </c>
      <c r="C8">
        <f>'马仔-非R'!AF10</f>
        <v>0</v>
      </c>
      <c r="D8">
        <f>主角设定!G14</f>
        <v>312.32560000000001</v>
      </c>
      <c r="E8">
        <f ca="1">龙魂等级属性!Q8*0.6</f>
        <v>0</v>
      </c>
      <c r="F8">
        <f>'命格属性-非R'!AJ9</f>
        <v>0</v>
      </c>
      <c r="G8" s="72">
        <f ca="1">'装备全级属性-非R'!AA10+'马仔-非R'!AG10+主角设定!D14+龙魂等级属性!AB8*0.6+'命格属性-非R'!AK9</f>
        <v>1178.1399999999999</v>
      </c>
      <c r="H8" s="72">
        <f ca="1">'装备全级属性-非R'!AB10+'马仔-非R'!AH10+主角设定!E14+龙魂等级属性!AC8*0.6+'命格属性-非R'!AL9</f>
        <v>198.11430735401069</v>
      </c>
      <c r="I8" s="72">
        <f ca="1">'装备全级属性-非R'!AC10+'马仔-非R'!AI10+主角设定!F14+龙魂等级属性!AD8*0.6+'命格属性-非R'!AM9</f>
        <v>81.600000000000009</v>
      </c>
      <c r="J8" s="72">
        <f ca="1">'装备全级属性-非R'!AD10+'马仔-非R'!AJ10+主角设定!G14+龙魂等级属性!F8*0.6+'命格属性-非R'!AN9</f>
        <v>312.32560000000001</v>
      </c>
      <c r="K8" s="72">
        <f ca="1">'装备全级属性-非R'!AE10+'马仔-非R'!AK10+主角设定!H14+龙魂等级属性!G8*0.6+'命格属性-非R'!AO9</f>
        <v>0</v>
      </c>
      <c r="L8" s="72">
        <f ca="1">'装备全级属性-非R'!AF10+'马仔-非R'!AL10+主角设定!I14+龙魂等级属性!H8*0.6+'命格属性-非R'!AP9</f>
        <v>8.3333333333333339</v>
      </c>
      <c r="M8" s="72">
        <f ca="1">'装备全级属性-非R'!AG10+'马仔-非R'!AM10+主角设定!J14+龙魂等级属性!I8*0.6+'命格属性-非R'!AQ9</f>
        <v>0</v>
      </c>
      <c r="N8" s="72">
        <f ca="1">'装备全级属性-非R'!AH10+'马仔-非R'!AN10+主角设定!K14+龙魂等级属性!J8+'命格属性-非R'!AR9</f>
        <v>0</v>
      </c>
      <c r="O8" s="72">
        <f>'装备全级属性-非R'!AI10+'马仔-非R'!AO10+主角设定!L14+龙魂等级属性!K8+'命格属性-非R'!AS9</f>
        <v>0</v>
      </c>
      <c r="P8" s="72">
        <f>'装备全级属性-非R'!AJ10+'马仔-非R'!AP10+主角设定!M14+龙魂等级属性!L8+'命格属性-非R'!AT9</f>
        <v>0</v>
      </c>
      <c r="Q8" s="72">
        <f>'装备全级属性-非R'!AK10+'马仔-非R'!AQ10+主角设定!N14+龙魂等级属性!M8+'命格属性-非R'!AU9</f>
        <v>0</v>
      </c>
      <c r="R8" s="72">
        <f>'装备全级属性-非R'!AL10+'马仔-非R'!AR10+主角设定!O14+龙魂等级属性!N8+'命格属性-非R'!AV9</f>
        <v>0</v>
      </c>
      <c r="S8" s="72">
        <f>'装备全级属性-非R'!AM10+'马仔-非R'!AS10+主角设定!P14+龙魂等级属性!O8+'命格属性-非R'!AW9</f>
        <v>0</v>
      </c>
      <c r="T8" s="83"/>
      <c r="V8" s="77">
        <f t="shared" ca="1" si="0"/>
        <v>328.33990735401073</v>
      </c>
      <c r="W8">
        <f>[7]副本难度推算!R10</f>
        <v>0</v>
      </c>
    </row>
    <row r="9" spans="1:23" x14ac:dyDescent="0.15">
      <c r="A9">
        <v>8</v>
      </c>
      <c r="B9">
        <f>'装备全级属性-非R'!Z11</f>
        <v>16.014307354010697</v>
      </c>
      <c r="C9">
        <f>'马仔-非R'!AF11</f>
        <v>0</v>
      </c>
      <c r="D9">
        <f>主角设定!G15</f>
        <v>332.66559999999998</v>
      </c>
      <c r="E9">
        <f ca="1">龙魂等级属性!Q9*0.6</f>
        <v>0</v>
      </c>
      <c r="F9">
        <f>'命格属性-非R'!AJ10</f>
        <v>0</v>
      </c>
      <c r="G9" s="72">
        <f ca="1">'装备全级属性-非R'!AA11+'马仔-非R'!AG11+主角设定!D15+龙魂等级属性!AB9*0.6+'命格属性-非R'!AK10</f>
        <v>1296.6399999999999</v>
      </c>
      <c r="H9" s="72">
        <f ca="1">'装备全级属性-非R'!AB11+'马仔-非R'!AH11+主角设定!E15+龙魂等级属性!AC9*0.6+'命格属性-非R'!AL10</f>
        <v>208.91430735401067</v>
      </c>
      <c r="I9" s="72">
        <f ca="1">'装备全级属性-非R'!AC11+'马仔-非R'!AI11+主角设定!F15+龙魂等级属性!AD9*0.6+'命格属性-非R'!AM10</f>
        <v>86.4</v>
      </c>
      <c r="J9" s="72">
        <f ca="1">'装备全级属性-非R'!AD11+'马仔-非R'!AJ11+主角设定!G15+龙魂等级属性!F9*0.6+'命格属性-非R'!AN10</f>
        <v>332.66559999999998</v>
      </c>
      <c r="K9" s="72">
        <f ca="1">'装备全级属性-非R'!AE11+'马仔-非R'!AK11+主角设定!H15+龙魂等级属性!G9*0.6+'命格属性-非R'!AO10</f>
        <v>0</v>
      </c>
      <c r="L9" s="72">
        <f ca="1">'装备全级属性-非R'!AF11+'马仔-非R'!AL11+主角设定!I15+龙魂等级属性!H9*0.6+'命格属性-非R'!AP10</f>
        <v>8.3333333333333339</v>
      </c>
      <c r="M9" s="72">
        <f ca="1">'装备全级属性-非R'!AG11+'马仔-非R'!AM11+主角设定!J15+龙魂等级属性!I9*0.6+'命格属性-非R'!AQ10</f>
        <v>0</v>
      </c>
      <c r="N9" s="72">
        <f ca="1">'装备全级属性-非R'!AH11+'马仔-非R'!AN11+主角设定!K15+龙魂等级属性!J9+'命格属性-非R'!AR10</f>
        <v>0</v>
      </c>
      <c r="O9" s="72">
        <f>'装备全级属性-非R'!AI11+'马仔-非R'!AO11+主角设定!L15+龙魂等级属性!K9+'命格属性-非R'!AS10</f>
        <v>0</v>
      </c>
      <c r="P9" s="72">
        <f>'装备全级属性-非R'!AJ11+'马仔-非R'!AP11+主角设定!M15+龙魂等级属性!L9+'命格属性-非R'!AT10</f>
        <v>0</v>
      </c>
      <c r="Q9" s="72">
        <f>'装备全级属性-非R'!AK11+'马仔-非R'!AQ11+主角设定!N15+龙魂等级属性!M9+'命格属性-非R'!AU10</f>
        <v>0</v>
      </c>
      <c r="R9" s="72">
        <f>'装备全级属性-非R'!AL11+'马仔-非R'!AR11+主角设定!O15+龙魂等级属性!N9+'命格属性-非R'!AV10</f>
        <v>0</v>
      </c>
      <c r="S9" s="72">
        <f>'装备全级属性-非R'!AM11+'马仔-非R'!AS11+主角设定!P15+龙魂等级属性!O9+'命格属性-非R'!AW10</f>
        <v>0</v>
      </c>
      <c r="T9" s="83"/>
      <c r="V9" s="77">
        <f t="shared" ca="1" si="0"/>
        <v>348.67990735401065</v>
      </c>
      <c r="W9">
        <f>[7]副本难度推算!R11</f>
        <v>0</v>
      </c>
    </row>
    <row r="10" spans="1:23" x14ac:dyDescent="0.15">
      <c r="A10">
        <v>9</v>
      </c>
      <c r="B10">
        <f>'装备全级属性-非R'!Z12</f>
        <v>45.617998182392668</v>
      </c>
      <c r="C10">
        <f>'马仔-非R'!AF12</f>
        <v>149.06918644417087</v>
      </c>
      <c r="D10">
        <f>主角设定!G16</f>
        <v>353.25040000000001</v>
      </c>
      <c r="E10">
        <f ca="1">龙魂等级属性!Q10*0.6</f>
        <v>0</v>
      </c>
      <c r="F10">
        <f>'命格属性-非R'!AJ11</f>
        <v>0</v>
      </c>
      <c r="G10" s="72">
        <f ca="1">'装备全级属性-非R'!AA12+'马仔-非R'!AG12+主角设定!D16+龙魂等级属性!AB10*0.6+'命格属性-非R'!AK11</f>
        <v>3149.0115646193149</v>
      </c>
      <c r="H10" s="72">
        <f ca="1">'装备全级属性-非R'!AB12+'马仔-非R'!AH12+主角设定!E16+龙魂等级属性!AC10*0.6+'命格属性-非R'!AL11</f>
        <v>291.67247483208558</v>
      </c>
      <c r="I10" s="72">
        <f ca="1">'装备全级属性-非R'!AC12+'马仔-非R'!AI12+主角设定!F16+龙魂等级属性!AD10*0.6+'命格属性-非R'!AM11</f>
        <v>127.30464720970538</v>
      </c>
      <c r="J10" s="72">
        <f ca="1">'装备全级属性-非R'!AD12+'马仔-非R'!AJ12+主角设定!G16+龙魂等级属性!F10*0.6+'命格属性-非R'!AN11</f>
        <v>353.25040000000001</v>
      </c>
      <c r="K10" s="72">
        <f ca="1">'装备全级属性-非R'!AE12+'马仔-非R'!AK12+主角设定!H16+龙魂等级属性!G10*0.6+'命格属性-非R'!AO11</f>
        <v>0</v>
      </c>
      <c r="L10" s="72">
        <f ca="1">'装备全级属性-非R'!AF12+'马仔-非R'!AL12+主角设定!I16+龙魂等级属性!H10*0.6+'命格属性-非R'!AP11</f>
        <v>8.3333333333333339</v>
      </c>
      <c r="M10" s="72">
        <f ca="1">'装备全级属性-非R'!AG12+'马仔-非R'!AM12+主角设定!J16+龙魂等级属性!I10*0.6+'命格属性-非R'!AQ11</f>
        <v>0</v>
      </c>
      <c r="N10" s="72">
        <f ca="1">'装备全级属性-非R'!AH12+'马仔-非R'!AN12+主角设定!K16+龙魂等级属性!J10+'命格属性-非R'!AR11</f>
        <v>8.3333333333333339</v>
      </c>
      <c r="O10" s="72">
        <f>'装备全级属性-非R'!AI12+'马仔-非R'!AO12+主角设定!L16+龙魂等级属性!K10+'命格属性-非R'!AS11</f>
        <v>0</v>
      </c>
      <c r="P10" s="72">
        <f>'装备全级属性-非R'!AJ12+'马仔-非R'!AP12+主角设定!M16+龙魂等级属性!L10+'命格属性-非R'!AT11</f>
        <v>0</v>
      </c>
      <c r="Q10" s="72">
        <f>'装备全级属性-非R'!AK12+'马仔-非R'!AQ12+主角设定!N16+龙魂等级属性!M10+'命格属性-非R'!AU11</f>
        <v>0</v>
      </c>
      <c r="R10" s="72">
        <f>'装备全级属性-非R'!AL12+'马仔-非R'!AR12+主角设定!O16+龙魂等级属性!N10+'命格属性-非R'!AV11</f>
        <v>0</v>
      </c>
      <c r="S10" s="72">
        <f>'装备全级属性-非R'!AM12+'马仔-非R'!AS12+主角设定!P16+龙魂等级属性!O10+'命格属性-非R'!AW11</f>
        <v>0</v>
      </c>
      <c r="T10" s="83"/>
      <c r="V10" s="77">
        <f t="shared" ca="1" si="0"/>
        <v>547.93758462656353</v>
      </c>
      <c r="W10">
        <f>[7]副本难度推算!R12</f>
        <v>0</v>
      </c>
    </row>
    <row r="11" spans="1:23" x14ac:dyDescent="0.15">
      <c r="A11">
        <v>10</v>
      </c>
      <c r="B11">
        <f>'装备全级属性-非R'!Z13</f>
        <v>45.617998182392668</v>
      </c>
      <c r="C11">
        <f>'马仔-非R'!AF13</f>
        <v>174.60269674979003</v>
      </c>
      <c r="D11">
        <f>主角设定!G17</f>
        <v>374.08000000000004</v>
      </c>
      <c r="E11">
        <f ca="1">龙魂等级属性!Q11*0.6</f>
        <v>0</v>
      </c>
      <c r="F11">
        <f>'命格属性-非R'!AJ12</f>
        <v>0</v>
      </c>
      <c r="G11" s="72">
        <f ca="1">'装备全级属性-非R'!AA13+'马仔-非R'!AG13+主角设定!D17+龙魂等级属性!AB11*0.6+'命格属性-非R'!AK12</f>
        <v>3506.2298213561717</v>
      </c>
      <c r="H11" s="72">
        <f ca="1">'装备全级属性-非R'!AB13+'马仔-非R'!AH13+主角设定!E17+龙魂等级属性!AC11*0.6+'命格属性-非R'!AL12</f>
        <v>313.97596488556155</v>
      </c>
      <c r="I11" s="72">
        <f ca="1">'装备全级属性-非R'!AC13+'马仔-非R'!AI13+主角设定!F17+龙魂等级属性!AD11*0.6+'命格属性-非R'!AM12</f>
        <v>137.07553719237438</v>
      </c>
      <c r="J11" s="72">
        <f ca="1">'装备全级属性-非R'!AD13+'马仔-非R'!AJ13+主角设定!G17+龙魂等级属性!F11*0.6+'命格属性-非R'!AN12</f>
        <v>374.08000000000004</v>
      </c>
      <c r="K11" s="72">
        <f ca="1">'装备全级属性-非R'!AE13+'马仔-非R'!AK13+主角设定!H17+龙魂等级属性!G11*0.6+'命格属性-非R'!AO12</f>
        <v>0</v>
      </c>
      <c r="L11" s="72">
        <f ca="1">'装备全级属性-非R'!AF13+'马仔-非R'!AL13+主角设定!I17+龙魂等级属性!H11*0.6+'命格属性-非R'!AP12</f>
        <v>8.3333333333333339</v>
      </c>
      <c r="M11" s="72">
        <f ca="1">'装备全级属性-非R'!AG13+'马仔-非R'!AM13+主角设定!J17+龙魂等级属性!I11*0.6+'命格属性-非R'!AQ12</f>
        <v>0</v>
      </c>
      <c r="N11" s="72">
        <f ca="1">'装备全级属性-非R'!AH13+'马仔-非R'!AN13+主角设定!K17+龙魂等级属性!J11+'命格属性-非R'!AR12</f>
        <v>8.3333333333333339</v>
      </c>
      <c r="O11" s="72">
        <f>'装备全级属性-非R'!AI13+'马仔-非R'!AO13+主角设定!L17+龙魂等级属性!K11+'命格属性-非R'!AS12</f>
        <v>0</v>
      </c>
      <c r="P11" s="72">
        <f>'装备全级属性-非R'!AJ13+'马仔-非R'!AP13+主角设定!M17+龙魂等级属性!L11+'命格属性-非R'!AT12</f>
        <v>0</v>
      </c>
      <c r="Q11" s="72">
        <f>'装备全级属性-非R'!AK13+'马仔-非R'!AQ13+主角设定!N17+龙魂等级属性!M11+'命格属性-非R'!AU12</f>
        <v>0</v>
      </c>
      <c r="R11" s="72">
        <f>'装备全级属性-非R'!AL13+'马仔-非R'!AR13+主角设定!O17+龙魂等级属性!N11+'命格属性-非R'!AV12</f>
        <v>0</v>
      </c>
      <c r="S11" s="72">
        <f>'装备全级属性-非R'!AM13+'马仔-非R'!AS13+主角设定!P17+龙魂等级属性!O11+'命格属性-非R'!AW12</f>
        <v>0</v>
      </c>
      <c r="T11" s="83"/>
      <c r="V11" s="77">
        <f t="shared" ca="1" si="0"/>
        <v>594.30069493218275</v>
      </c>
      <c r="W11">
        <f>[7]副本难度推算!R13</f>
        <v>0</v>
      </c>
    </row>
    <row r="12" spans="1:23" x14ac:dyDescent="0.15">
      <c r="A12">
        <v>11</v>
      </c>
      <c r="B12">
        <f>'装备全级属性-非R'!Z14</f>
        <v>45.617998182392668</v>
      </c>
      <c r="C12">
        <f>'马仔-非R'!AF14</f>
        <v>206.51958463181404</v>
      </c>
      <c r="D12">
        <f>主角设定!G18</f>
        <v>395.1543999999999</v>
      </c>
      <c r="E12">
        <f ca="1">龙魂等级属性!Q12*0.6</f>
        <v>0</v>
      </c>
      <c r="F12">
        <f>'命格属性-非R'!AJ13</f>
        <v>0</v>
      </c>
      <c r="G12" s="72">
        <f ca="1">'装备全级属性-非R'!AA14+'马仔-非R'!AG14+主角设定!D18+龙魂等级属性!AB12*0.6+'命格属性-非R'!AK13</f>
        <v>3926.1876422772411</v>
      </c>
      <c r="H12" s="72">
        <f ca="1">'装备全级属性-非R'!AB14+'马仔-非R'!AH14+主角设定!E18+龙魂等级属性!AC12*0.6+'命格属性-非R'!AL13</f>
        <v>339.15532745240637</v>
      </c>
      <c r="I12" s="72">
        <f ca="1">'装备全级属性-非R'!AC14+'马仔-非R'!AI14+主角设定!F18+龙魂等级属性!AD12*0.6+'命格属性-非R'!AM13</f>
        <v>148.08914967071055</v>
      </c>
      <c r="J12" s="72">
        <f ca="1">'装备全级属性-非R'!AD14+'马仔-非R'!AJ14+主角设定!G18+龙魂等级属性!F12*0.6+'命格属性-非R'!AN13</f>
        <v>395.1543999999999</v>
      </c>
      <c r="K12" s="72">
        <f ca="1">'装备全级属性-非R'!AE14+'马仔-非R'!AK14+主角设定!H18+龙魂等级属性!G12*0.6+'命格属性-非R'!AO13</f>
        <v>0</v>
      </c>
      <c r="L12" s="72">
        <f ca="1">'装备全级属性-非R'!AF14+'马仔-非R'!AL14+主角设定!I18+龙魂等级属性!H12*0.6+'命格属性-非R'!AP13</f>
        <v>8.3333333333333339</v>
      </c>
      <c r="M12" s="72">
        <f ca="1">'装备全级属性-非R'!AG14+'马仔-非R'!AM14+主角设定!J18+龙魂等级属性!I12*0.6+'命格属性-非R'!AQ13</f>
        <v>0</v>
      </c>
      <c r="N12" s="72">
        <f ca="1">'装备全级属性-非R'!AH14+'马仔-非R'!AN14+主角设定!K18+龙魂等级属性!J12+'命格属性-非R'!AR13</f>
        <v>8.3333333333333339</v>
      </c>
      <c r="O12" s="72">
        <f>'装备全级属性-非R'!AI14+'马仔-非R'!AO14+主角设定!L18+龙魂等级属性!K12+'命格属性-非R'!AS13</f>
        <v>0</v>
      </c>
      <c r="P12" s="72">
        <f>'装备全级属性-非R'!AJ14+'马仔-非R'!AP14+主角设定!M18+龙魂等级属性!L12+'命格属性-非R'!AT13</f>
        <v>0</v>
      </c>
      <c r="Q12" s="72">
        <f>'装备全级属性-非R'!AK14+'马仔-非R'!AQ14+主角设定!N18+龙魂等级属性!M12+'命格属性-非R'!AU13</f>
        <v>0</v>
      </c>
      <c r="R12" s="72">
        <f>'装备全级属性-非R'!AL14+'马仔-非R'!AR14+主角设定!O18+龙魂等级属性!N12+'命格属性-非R'!AV13</f>
        <v>0</v>
      </c>
      <c r="S12" s="72">
        <f>'装备全级属性-非R'!AM14+'马仔-非R'!AS14+主角设定!P18+龙魂等级属性!O12+'命格属性-非R'!AW13</f>
        <v>0</v>
      </c>
      <c r="T12" s="83"/>
      <c r="V12" s="77">
        <f t="shared" ca="1" si="0"/>
        <v>647.29198281420668</v>
      </c>
      <c r="W12">
        <f>[7]副本难度推算!R14</f>
        <v>0</v>
      </c>
    </row>
    <row r="13" spans="1:23" x14ac:dyDescent="0.15">
      <c r="A13">
        <v>12</v>
      </c>
      <c r="B13">
        <f>'装备全级属性-非R'!Z15</f>
        <v>45.617998182392668</v>
      </c>
      <c r="C13">
        <f>'马仔-非R'!AF15</f>
        <v>212.90296220821881</v>
      </c>
      <c r="D13">
        <f>主角设定!G19</f>
        <v>416.47360000000003</v>
      </c>
      <c r="E13">
        <f ca="1">龙魂等级属性!Q13*0.6</f>
        <v>0</v>
      </c>
      <c r="F13">
        <f>'命格属性-非R'!AJ14</f>
        <v>0</v>
      </c>
      <c r="G13" s="72">
        <f ca="1">'装备全级属性-非R'!AA15+'马仔-非R'!AG15+主角设定!D19+龙魂等级属性!AB13*0.6+'命格属性-非R'!AK14</f>
        <v>4125.7872064614558</v>
      </c>
      <c r="H13" s="72">
        <f ca="1">'装备全级属性-非R'!AB15+'马仔-非R'!AH15+主角设定!E19+龙魂等级属性!AC13*0.6+'命格属性-非R'!AL14</f>
        <v>352.83119996577545</v>
      </c>
      <c r="I13" s="72">
        <f ca="1">'装备全级属性-非R'!AC15+'马仔-非R'!AI15+主角设定!F19+龙魂等级属性!AD13*0.6+'命格属性-非R'!AM14</f>
        <v>154.13187216637783</v>
      </c>
      <c r="J13" s="72">
        <f ca="1">'装备全级属性-非R'!AD15+'马仔-非R'!AJ15+主角设定!G19+龙魂等级属性!F13*0.6+'命格属性-非R'!AN14</f>
        <v>416.47360000000003</v>
      </c>
      <c r="K13" s="72">
        <f ca="1">'装备全级属性-非R'!AE15+'马仔-非R'!AK15+主角设定!H19+龙魂等级属性!G13*0.6+'命格属性-非R'!AO14</f>
        <v>0</v>
      </c>
      <c r="L13" s="72">
        <f ca="1">'装备全级属性-非R'!AF15+'马仔-非R'!AL15+主角设定!I19+龙魂等级属性!H13*0.6+'命格属性-非R'!AP14</f>
        <v>8.3333333333333339</v>
      </c>
      <c r="M13" s="72">
        <f ca="1">'装备全级属性-非R'!AG15+'马仔-非R'!AM15+主角设定!J19+龙魂等级属性!I13*0.6+'命格属性-非R'!AQ14</f>
        <v>0</v>
      </c>
      <c r="N13" s="72">
        <f ca="1">'装备全级属性-非R'!AH15+'马仔-非R'!AN15+主角设定!K19+龙魂等级属性!J13+'命格属性-非R'!AR14</f>
        <v>8.3333333333333339</v>
      </c>
      <c r="O13" s="72">
        <f>'装备全级属性-非R'!AI15+'马仔-非R'!AO15+主角设定!L19+龙魂等级属性!K13+'命格属性-非R'!AS14</f>
        <v>0</v>
      </c>
      <c r="P13" s="72">
        <f>'装备全级属性-非R'!AJ15+'马仔-非R'!AP15+主角设定!M19+龙魂等级属性!L13+'命格属性-非R'!AT14</f>
        <v>0</v>
      </c>
      <c r="Q13" s="72">
        <f>'装备全级属性-非R'!AK15+'马仔-非R'!AQ15+主角设定!N19+龙魂等级属性!M13+'命格属性-非R'!AU14</f>
        <v>0</v>
      </c>
      <c r="R13" s="72">
        <f>'装备全级属性-非R'!AL15+'马仔-非R'!AR15+主角设定!O19+龙魂等级属性!N13+'命格属性-非R'!AV14</f>
        <v>0</v>
      </c>
      <c r="S13" s="72">
        <f>'装备全级属性-非R'!AM15+'马仔-非R'!AS15+主角设定!P19+龙魂等级属性!O13+'命格属性-非R'!AW14</f>
        <v>0</v>
      </c>
      <c r="T13" s="83"/>
      <c r="V13" s="77">
        <f t="shared" ca="1" si="0"/>
        <v>674.99456039061147</v>
      </c>
      <c r="W13">
        <f>[7]副本难度推算!R15</f>
        <v>0</v>
      </c>
    </row>
    <row r="14" spans="1:23" x14ac:dyDescent="0.15">
      <c r="A14">
        <v>13</v>
      </c>
      <c r="B14">
        <f>'装备全级属性-非R'!Z16</f>
        <v>45.617998182392668</v>
      </c>
      <c r="C14">
        <f>'马仔-非R'!AF16</f>
        <v>219.28633978462364</v>
      </c>
      <c r="D14">
        <f>主角设定!G20</f>
        <v>438.0376</v>
      </c>
      <c r="E14">
        <f ca="1">龙魂等级属性!Q14*0.6</f>
        <v>0</v>
      </c>
      <c r="F14">
        <f>'命格属性-非R'!AJ15</f>
        <v>0</v>
      </c>
      <c r="G14" s="72">
        <f ca="1">'装备全级属性-非R'!AA16+'马仔-非R'!AG16+主角设定!D20+龙魂等级属性!AB14*0.6+'命格属性-非R'!AK15</f>
        <v>4331.5067706456703</v>
      </c>
      <c r="H14" s="72">
        <f ca="1">'装备全级属性-非R'!AB16+'马仔-非R'!AH16+主角设定!E20+龙魂等级属性!AC14*0.6+'命格属性-非R'!AL15</f>
        <v>366.50707247914443</v>
      </c>
      <c r="I14" s="72">
        <f ca="1">'装备全级属性-非R'!AC16+'马仔-非R'!AI16+主角设定!F20+龙魂等级属性!AD14*0.6+'命格属性-非R'!AM15</f>
        <v>160.17459466204508</v>
      </c>
      <c r="J14" s="72">
        <f ca="1">'装备全级属性-非R'!AD16+'马仔-非R'!AJ16+主角设定!G20+龙魂等级属性!F14*0.6+'命格属性-非R'!AN15</f>
        <v>438.0376</v>
      </c>
      <c r="K14" s="72">
        <f ca="1">'装备全级属性-非R'!AE16+'马仔-非R'!AK16+主角设定!H20+龙魂等级属性!G14*0.6+'命格属性-非R'!AO15</f>
        <v>0</v>
      </c>
      <c r="L14" s="72">
        <f ca="1">'装备全级属性-非R'!AF16+'马仔-非R'!AL16+主角设定!I20+龙魂等级属性!H14*0.6+'命格属性-非R'!AP15</f>
        <v>8.3333333333333339</v>
      </c>
      <c r="M14" s="72">
        <f ca="1">'装备全级属性-非R'!AG16+'马仔-非R'!AM16+主角设定!J20+龙魂等级属性!I14*0.6+'命格属性-非R'!AQ15</f>
        <v>0</v>
      </c>
      <c r="N14" s="72">
        <f ca="1">'装备全级属性-非R'!AH16+'马仔-非R'!AN16+主角设定!K20+龙魂等级属性!J14+'命格属性-非R'!AR15</f>
        <v>8.3333333333333339</v>
      </c>
      <c r="O14" s="72">
        <f>'装备全级属性-非R'!AI16+'马仔-非R'!AO16+主角设定!L20+龙魂等级属性!K14+'命格属性-非R'!AS15</f>
        <v>0</v>
      </c>
      <c r="P14" s="72">
        <f>'装备全级属性-非R'!AJ16+'马仔-非R'!AP16+主角设定!M20+龙魂等级属性!L14+'命格属性-非R'!AT15</f>
        <v>0</v>
      </c>
      <c r="Q14" s="72">
        <f>'装备全级属性-非R'!AK16+'马仔-非R'!AQ16+主角设定!N20+龙魂等级属性!M14+'命格属性-非R'!AU15</f>
        <v>0</v>
      </c>
      <c r="R14" s="72">
        <f>'装备全级属性-非R'!AL16+'马仔-非R'!AR16+主角设定!O20+龙魂等级属性!N14+'命格属性-非R'!AV15</f>
        <v>0</v>
      </c>
      <c r="S14" s="72">
        <f>'装备全级属性-非R'!AM16+'马仔-非R'!AS16+主角设定!P20+龙魂等级属性!O14+'命格属性-非R'!AW15</f>
        <v>0</v>
      </c>
      <c r="T14" s="83"/>
      <c r="V14" s="77">
        <f t="shared" ca="1" si="0"/>
        <v>702.94193796701632</v>
      </c>
      <c r="W14">
        <f>[7]副本难度推算!R16</f>
        <v>0</v>
      </c>
    </row>
    <row r="15" spans="1:23" x14ac:dyDescent="0.15">
      <c r="A15">
        <v>14</v>
      </c>
      <c r="B15">
        <f>'装备全级属性-非R'!Z17</f>
        <v>51.938927330132685</v>
      </c>
      <c r="C15">
        <f>'马仔-非R'!AF17</f>
        <v>225.6697173610284</v>
      </c>
      <c r="D15">
        <f>主角设定!G21</f>
        <v>459.84640000000013</v>
      </c>
      <c r="E15">
        <f ca="1">龙魂等级属性!Q15*0.6</f>
        <v>0</v>
      </c>
      <c r="F15">
        <f>'命格属性-非R'!AJ16</f>
        <v>0</v>
      </c>
      <c r="G15" s="72">
        <f ca="1">'装备全级属性-非R'!AA17+'马仔-非R'!AG17+主角设定!D21+龙魂等级属性!AB15*0.6+'命格属性-非R'!AK16</f>
        <v>4543.3463348298847</v>
      </c>
      <c r="H15" s="72">
        <f ca="1">'装备全级属性-非R'!AB17+'马仔-非R'!AH17+主角设定!E21+龙魂等级属性!AC15*0.6+'命格属性-非R'!AL16</f>
        <v>385.55861438288775</v>
      </c>
      <c r="I15" s="72">
        <f ca="1">'装备全级属性-非R'!AC17+'马仔-非R'!AI17+主角设定!F21+龙魂等级属性!AD15*0.6+'命格属性-非R'!AM16</f>
        <v>166.86257691507802</v>
      </c>
      <c r="J15" s="72">
        <f ca="1">'装备全级属性-非R'!AD17+'马仔-非R'!AJ17+主角设定!G21+龙魂等级属性!F15*0.6+'命格属性-非R'!AN16</f>
        <v>459.84640000000013</v>
      </c>
      <c r="K15" s="72">
        <f ca="1">'装备全级属性-非R'!AE17+'马仔-非R'!AK17+主角设定!H21+龙魂等级属性!G15*0.6+'命格属性-非R'!AO16</f>
        <v>0</v>
      </c>
      <c r="L15" s="72">
        <f ca="1">'装备全级属性-非R'!AF17+'马仔-非R'!AL17+主角设定!I21+龙魂等级属性!H15*0.6+'命格属性-非R'!AP16</f>
        <v>10</v>
      </c>
      <c r="M15" s="72">
        <f ca="1">'装备全级属性-非R'!AG17+'马仔-非R'!AM17+主角设定!J21+龙魂等级属性!I15*0.6+'命格属性-非R'!AQ16</f>
        <v>0</v>
      </c>
      <c r="N15" s="72">
        <f ca="1">'装备全级属性-非R'!AH17+'马仔-非R'!AN17+主角设定!K21+龙魂等级属性!J15+'命格属性-非R'!AR16</f>
        <v>8.3333333333333339</v>
      </c>
      <c r="O15" s="72">
        <f>'装备全级属性-非R'!AI17+'马仔-非R'!AO17+主角设定!L21+龙魂等级属性!K15+'命格属性-非R'!AS16</f>
        <v>0</v>
      </c>
      <c r="P15" s="72">
        <f>'装备全级属性-非R'!AJ17+'马仔-非R'!AP17+主角设定!M21+龙魂等级属性!L15+'命格属性-非R'!AT16</f>
        <v>0</v>
      </c>
      <c r="Q15" s="72">
        <f>'装备全级属性-非R'!AK17+'马仔-非R'!AQ17+主角设定!N21+龙魂等级属性!M15+'命格属性-非R'!AU16</f>
        <v>0</v>
      </c>
      <c r="R15" s="72">
        <f>'装备全级属性-非R'!AL17+'马仔-非R'!AR17+主角设定!O21+龙魂等级属性!N15+'命格属性-非R'!AV16</f>
        <v>0</v>
      </c>
      <c r="S15" s="72">
        <f>'装备全级属性-非R'!AM17+'马仔-非R'!AS17+主角设定!P21+龙魂等级属性!O15+'命格属性-非R'!AW16</f>
        <v>0</v>
      </c>
      <c r="T15" s="83"/>
      <c r="V15" s="77">
        <f t="shared" ca="1" si="0"/>
        <v>737.45504469116122</v>
      </c>
      <c r="W15">
        <f>[7]副本难度推算!R17</f>
        <v>0</v>
      </c>
    </row>
    <row r="16" spans="1:23" x14ac:dyDescent="0.15">
      <c r="A16">
        <v>15</v>
      </c>
      <c r="B16">
        <f>'装备全级属性-非R'!Z18</f>
        <v>138.5038062136872</v>
      </c>
      <c r="C16">
        <f>'马仔-非R'!AF18</f>
        <v>232.0530949374332</v>
      </c>
      <c r="D16">
        <f>主角设定!G22</f>
        <v>481.9</v>
      </c>
      <c r="E16">
        <f ca="1">龙魂等级属性!Q16*0.6</f>
        <v>0</v>
      </c>
      <c r="F16">
        <f>'命格属性-非R'!AJ17</f>
        <v>0</v>
      </c>
      <c r="G16" s="72">
        <f ca="1">'装备全级属性-非R'!AA18+'马仔-非R'!AG18+主角设定!D22+龙魂等级属性!AB16*0.6+'命格属性-非R'!AK17</f>
        <v>5408.0755360414678</v>
      </c>
      <c r="H16" s="72">
        <f ca="1">'装备全级属性-非R'!AB18+'马仔-非R'!AH18+主角设定!E22+龙魂等级属性!AC16*0.6+'命格属性-非R'!AL17</f>
        <v>440.44795222245989</v>
      </c>
      <c r="I16" s="72">
        <f ca="1">'装备全级属性-非R'!AC18+'马仔-非R'!AI18+主角设定!F22+龙魂等级属性!AD16*0.6+'命格属性-非R'!AM17</f>
        <v>186.88592748700177</v>
      </c>
      <c r="J16" s="72">
        <f ca="1">'装备全级属性-非R'!AD18+'马仔-非R'!AJ18+主角设定!G22+龙魂等级属性!F16*0.6+'命格属性-非R'!AN17</f>
        <v>481.9</v>
      </c>
      <c r="K16" s="72">
        <f ca="1">'装备全级属性-非R'!AE18+'马仔-非R'!AK18+主角设定!H22+龙魂等级属性!G16*0.6+'命格属性-非R'!AO17</f>
        <v>0</v>
      </c>
      <c r="L16" s="72">
        <f ca="1">'装备全级属性-非R'!AF18+'马仔-非R'!AL18+主角设定!I22+龙魂等级属性!H16*0.6+'命格属性-非R'!AP17</f>
        <v>26.666666666666671</v>
      </c>
      <c r="M16" s="72">
        <f ca="1">'装备全级属性-非R'!AG18+'马仔-非R'!AM18+主角设定!J22+龙魂等级属性!I16*0.6+'命格属性-非R'!AQ17</f>
        <v>0</v>
      </c>
      <c r="N16" s="72">
        <f ca="1">'装备全级属性-非R'!AH18+'马仔-非R'!AN18+主角设定!K22+龙魂等级属性!J16+'命格属性-非R'!AR17</f>
        <v>22.222222222222225</v>
      </c>
      <c r="O16" s="72">
        <f>'装备全级属性-非R'!AI18+'马仔-非R'!AO18+主角设定!L22+龙魂等级属性!K16+'命格属性-非R'!AS17</f>
        <v>0</v>
      </c>
      <c r="P16" s="72">
        <f>'装备全级属性-非R'!AJ18+'马仔-非R'!AP18+主角设定!M22+龙魂等级属性!L16+'命格属性-非R'!AT17</f>
        <v>0</v>
      </c>
      <c r="Q16" s="72">
        <f>'装备全级属性-非R'!AK18+'马仔-非R'!AQ18+主角设定!N22+龙魂等级属性!M16+'命格属性-非R'!AU17</f>
        <v>0</v>
      </c>
      <c r="R16" s="72">
        <f>'装备全级属性-非R'!AL18+'马仔-非R'!AR18+主角设定!O22+龙魂等级属性!N16+'命格属性-非R'!AV17</f>
        <v>0</v>
      </c>
      <c r="S16" s="72">
        <f>'装备全级属性-非R'!AM18+'马仔-非R'!AS18+主角设定!P22+龙魂等级属性!O16+'命格属性-非R'!AW17</f>
        <v>0</v>
      </c>
      <c r="T16" s="83"/>
      <c r="V16" s="77">
        <f t="shared" ca="1" si="0"/>
        <v>852.45690115112041</v>
      </c>
      <c r="W16">
        <f>[7]副本难度推算!R18</f>
        <v>0</v>
      </c>
    </row>
    <row r="17" spans="1:23" x14ac:dyDescent="0.15">
      <c r="A17">
        <v>16</v>
      </c>
      <c r="B17">
        <f>'装备全级属性-非R'!Z19</f>
        <v>170.24746864901624</v>
      </c>
      <c r="C17">
        <f>'马仔-非R'!AF19</f>
        <v>238.436472513838</v>
      </c>
      <c r="D17">
        <f>主角设定!G23</f>
        <v>504.19840000000005</v>
      </c>
      <c r="E17">
        <f ca="1">龙魂等级属性!Q17*0.6</f>
        <v>0</v>
      </c>
      <c r="F17">
        <f>'命格属性-非R'!AJ18</f>
        <v>0</v>
      </c>
      <c r="G17" s="72">
        <f ca="1">'装备全级属性-非R'!AA19+'马仔-非R'!AG19+主角设定!D23+龙魂等级属性!AB17*0.6+'命格属性-非R'!AK18</f>
        <v>5952.3440591447252</v>
      </c>
      <c r="H17" s="72">
        <f ca="1">'装备全级属性-非R'!AB19+'马仔-非R'!AH19+主角设定!E23+龙魂等级属性!AC17*0.6+'命格属性-非R'!AL18</f>
        <v>460.12382473582892</v>
      </c>
      <c r="I17" s="72">
        <f ca="1">'装备全级属性-非R'!AC19+'马仔-非R'!AI19+主角设定!F23+龙魂等级属性!AD17*0.6+'命格属性-非R'!AM18</f>
        <v>203.81142072790297</v>
      </c>
      <c r="J17" s="72">
        <f ca="1">'装备全级属性-非R'!AD19+'马仔-非R'!AJ19+主角设定!G23+龙魂等级属性!F17*0.6+'命格属性-非R'!AN18</f>
        <v>504.19840000000005</v>
      </c>
      <c r="K17" s="72">
        <f ca="1">'装备全级属性-非R'!AE19+'马仔-非R'!AK19+主角设定!H23+龙魂等级属性!G17*0.6+'命格属性-非R'!AO18</f>
        <v>0</v>
      </c>
      <c r="L17" s="72">
        <f ca="1">'装备全级属性-非R'!AF19+'马仔-非R'!AL19+主角设定!I23+龙魂等级属性!H17*0.6+'命格属性-非R'!AP18</f>
        <v>30.666666666666671</v>
      </c>
      <c r="M17" s="72">
        <f ca="1">'装备全级属性-非R'!AG19+'马仔-非R'!AM19+主角设定!J23+龙魂等级属性!I17*0.6+'命格属性-非R'!AQ18</f>
        <v>0</v>
      </c>
      <c r="N17" s="72">
        <f ca="1">'装备全级属性-非R'!AH19+'马仔-非R'!AN19+主角设定!K23+龙魂等级属性!J17+'命格属性-非R'!AR18</f>
        <v>29.629629629629633</v>
      </c>
      <c r="O17" s="72">
        <f>'装备全级属性-非R'!AI19+'马仔-非R'!AO19+主角设定!L23+龙魂等级属性!K17+'命格属性-非R'!AS18</f>
        <v>0</v>
      </c>
      <c r="P17" s="72">
        <f>'装备全级属性-非R'!AJ19+'马仔-非R'!AP19+主角设定!M23+龙魂等级属性!L17+'命格属性-非R'!AT18</f>
        <v>0</v>
      </c>
      <c r="Q17" s="72">
        <f>'装备全级属性-非R'!AK19+'马仔-非R'!AQ19+主角设定!N23+龙魂等级属性!M17+'命格属性-非R'!AU18</f>
        <v>0</v>
      </c>
      <c r="R17" s="72">
        <f>'装备全级属性-非R'!AL19+'马仔-非R'!AR19+主角设定!O23+龙魂等级属性!N17+'命格属性-非R'!AV18</f>
        <v>0</v>
      </c>
      <c r="S17" s="72">
        <f>'装备全级属性-非R'!AM19+'马仔-非R'!AS19+主角设定!P23+龙魂等级属性!O17+'命格属性-非R'!AW18</f>
        <v>0</v>
      </c>
      <c r="T17" s="83"/>
      <c r="V17" s="77">
        <f t="shared" ca="1" si="0"/>
        <v>912.88234116285435</v>
      </c>
      <c r="W17">
        <f>[7]副本难度推算!R19</f>
        <v>0</v>
      </c>
    </row>
    <row r="18" spans="1:23" x14ac:dyDescent="0.15">
      <c r="A18">
        <v>17</v>
      </c>
      <c r="B18">
        <f>'装备全级属性-非R'!Z20</f>
        <v>182.00746864901623</v>
      </c>
      <c r="C18">
        <f>'马仔-非R'!AF20</f>
        <v>244.81985009024282</v>
      </c>
      <c r="D18">
        <f>主角设定!G24</f>
        <v>526.74160000000006</v>
      </c>
      <c r="E18">
        <f ca="1">龙魂等级属性!Q18*0.6</f>
        <v>0</v>
      </c>
      <c r="F18">
        <f>'命格属性-非R'!AJ19</f>
        <v>0</v>
      </c>
      <c r="G18" s="72">
        <f ca="1">'装备全级属性-非R'!AA20+'马仔-非R'!AG20+主角设定!D24+龙魂等级属性!AB18*0.6+'命格属性-非R'!AK19</f>
        <v>6240.5436233289392</v>
      </c>
      <c r="H18" s="72">
        <f ca="1">'装备全级属性-非R'!AB20+'马仔-非R'!AH20+主角设定!E24+龙魂等级属性!AC18*0.6+'命格属性-非R'!AL19</f>
        <v>481.79969724919795</v>
      </c>
      <c r="I18" s="72">
        <f ca="1">'装备全级属性-非R'!AC20+'马仔-非R'!AI20+主角设定!F24+龙魂等级属性!AD18*0.6+'命格属性-非R'!AM19</f>
        <v>209.85414322357025</v>
      </c>
      <c r="J18" s="72">
        <f ca="1">'装备全级属性-非R'!AD20+'马仔-非R'!AJ20+主角设定!G24+龙魂等级属性!F18*0.6+'命格属性-非R'!AN19</f>
        <v>526.74160000000006</v>
      </c>
      <c r="K18" s="72">
        <f ca="1">'装备全级属性-非R'!AE20+'马仔-非R'!AK20+主角设定!H24+龙魂等级属性!G18*0.6+'命格属性-非R'!AO19</f>
        <v>0</v>
      </c>
      <c r="L18" s="72">
        <f ca="1">'装备全级属性-非R'!AF20+'马仔-非R'!AL20+主角设定!I24+龙魂等级属性!H18*0.6+'命格属性-非R'!AP19</f>
        <v>34.666666666666671</v>
      </c>
      <c r="M18" s="72">
        <f ca="1">'装备全级属性-非R'!AG20+'马仔-非R'!AM20+主角设定!J24+龙魂等级属性!I18*0.6+'命格属性-非R'!AQ19</f>
        <v>0</v>
      </c>
      <c r="N18" s="72">
        <f ca="1">'装备全级属性-非R'!AH20+'马仔-非R'!AN20+主角设定!K24+龙魂等级属性!J18+'命格属性-非R'!AR19</f>
        <v>33.629629629629633</v>
      </c>
      <c r="O18" s="72">
        <f>'装备全级属性-非R'!AI20+'马仔-非R'!AO20+主角设定!L24+龙魂等级属性!K18+'命格属性-非R'!AS19</f>
        <v>0</v>
      </c>
      <c r="P18" s="72">
        <f>'装备全级属性-非R'!AJ20+'马仔-非R'!AP20+主角设定!M24+龙魂等级属性!L18+'命格属性-非R'!AT19</f>
        <v>0</v>
      </c>
      <c r="Q18" s="72">
        <f>'装备全级属性-非R'!AK20+'马仔-非R'!AQ20+主角设定!N24+龙魂等级属性!M18+'命格属性-非R'!AU19</f>
        <v>0</v>
      </c>
      <c r="R18" s="72">
        <f>'装备全级属性-非R'!AL20+'马仔-非R'!AR20+主角设定!O24+龙魂等级属性!N18+'命格属性-非R'!AV19</f>
        <v>0</v>
      </c>
      <c r="S18" s="72">
        <f>'装备全级属性-非R'!AM20+'马仔-非R'!AS20+主角设定!P24+龙魂等级属性!O18+'命格属性-非R'!AW19</f>
        <v>0</v>
      </c>
      <c r="T18" s="83"/>
      <c r="V18" s="77">
        <f t="shared" ca="1" si="0"/>
        <v>953.56891873925906</v>
      </c>
      <c r="W18">
        <f>[7]副本难度推算!R20</f>
        <v>0</v>
      </c>
    </row>
    <row r="19" spans="1:23" x14ac:dyDescent="0.15">
      <c r="A19">
        <v>18</v>
      </c>
      <c r="B19">
        <f>'装备全级属性-非R'!Z21</f>
        <v>196.12746864901624</v>
      </c>
      <c r="C19">
        <f>'马仔-非R'!AF21</f>
        <v>251.20322766664759</v>
      </c>
      <c r="D19">
        <f>主角设定!G25</f>
        <v>549.52960000000019</v>
      </c>
      <c r="E19">
        <f ca="1">龙魂等级属性!Q19*0.6</f>
        <v>0</v>
      </c>
      <c r="F19">
        <f>'命格属性-非R'!AJ20</f>
        <v>0</v>
      </c>
      <c r="G19" s="72">
        <f ca="1">'装备全级属性-非R'!AA21+'马仔-非R'!AG21+主角设定!D25+龙魂等级属性!AB19*0.6+'命格属性-非R'!AK20</f>
        <v>6561.8631875131541</v>
      </c>
      <c r="H19" s="72">
        <f ca="1">'装备全级属性-非R'!AB21+'马仔-非R'!AH21+主角设定!E25+龙魂等级属性!AC19*0.6+'命格属性-非R'!AL20</f>
        <v>501.47556976256698</v>
      </c>
      <c r="I19" s="72">
        <f ca="1">'装备全级属性-非R'!AC21+'马仔-非R'!AI21+主角设定!F25+龙魂等级属性!AD19*0.6+'命格属性-非R'!AM20</f>
        <v>219.8968657192375</v>
      </c>
      <c r="J19" s="72">
        <f ca="1">'装备全级属性-非R'!AD21+'马仔-非R'!AJ21+主角设定!G25+龙魂等级属性!F19*0.6+'命格属性-非R'!AN20</f>
        <v>549.52960000000019</v>
      </c>
      <c r="K19" s="72">
        <f ca="1">'装备全级属性-非R'!AE21+'马仔-非R'!AK21+主角设定!H25+龙魂等级属性!G19*0.6+'命格属性-非R'!AO20</f>
        <v>0</v>
      </c>
      <c r="L19" s="72">
        <f ca="1">'装备全级属性-非R'!AF21+'马仔-非R'!AL21+主角设定!I25+龙魂等级属性!H19*0.6+'命格属性-非R'!AP20</f>
        <v>38.666666666666671</v>
      </c>
      <c r="M19" s="72">
        <f ca="1">'装备全级属性-非R'!AG21+'马仔-非R'!AM21+主角设定!J25+龙魂等级属性!I19*0.6+'命格属性-非R'!AQ20</f>
        <v>0</v>
      </c>
      <c r="N19" s="72">
        <f ca="1">'装备全级属性-非R'!AH21+'马仔-非R'!AN21+主角设定!K25+龙魂等级属性!J19+'命格属性-非R'!AR20</f>
        <v>33.629629629629633</v>
      </c>
      <c r="O19" s="72">
        <f>'装备全级属性-非R'!AI21+'马仔-非R'!AO21+主角设定!L25+龙魂等级属性!K19+'命格属性-非R'!AS20</f>
        <v>0</v>
      </c>
      <c r="P19" s="72">
        <f>'装备全级属性-非R'!AJ21+'马仔-非R'!AP21+主角设定!M25+龙魂等级属性!L19+'命格属性-非R'!AT20</f>
        <v>0</v>
      </c>
      <c r="Q19" s="72">
        <f>'装备全级属性-非R'!AK21+'马仔-非R'!AQ21+主角设定!N25+龙魂等级属性!M19+'命格属性-非R'!AU20</f>
        <v>0</v>
      </c>
      <c r="R19" s="72">
        <f>'装备全级属性-非R'!AL21+'马仔-非R'!AR21+主角设定!O25+龙魂等级属性!N19+'命格属性-非R'!AV20</f>
        <v>0</v>
      </c>
      <c r="S19" s="72">
        <f>'装备全级属性-非R'!AM21+'马仔-非R'!AS21+主角设定!P25+龙魂等级属性!O19+'命格属性-非R'!AW20</f>
        <v>0</v>
      </c>
      <c r="T19" s="83"/>
      <c r="V19" s="77">
        <f t="shared" ca="1" si="0"/>
        <v>996.86029631566407</v>
      </c>
      <c r="W19">
        <f>[7]副本难度推算!R21</f>
        <v>0</v>
      </c>
    </row>
    <row r="20" spans="1:23" x14ac:dyDescent="0.15">
      <c r="A20">
        <v>19</v>
      </c>
      <c r="B20">
        <f>'装备全级属性-非R'!Z22</f>
        <v>207.88746864901623</v>
      </c>
      <c r="C20">
        <f>'马仔-非R'!AF22</f>
        <v>257.58660524305242</v>
      </c>
      <c r="D20">
        <f>主角设定!G26</f>
        <v>572.56240000000014</v>
      </c>
      <c r="E20">
        <f ca="1">龙魂等级属性!Q20*0.6</f>
        <v>0</v>
      </c>
      <c r="F20">
        <f>'命格属性-非R'!AJ21</f>
        <v>0</v>
      </c>
      <c r="G20" s="72">
        <f ca="1">'装备全级属性-非R'!AA22+'马仔-非R'!AG22+主角设定!D26+龙魂等级属性!AB20*0.6+'命格属性-非R'!AK21</f>
        <v>6862.3027516973671</v>
      </c>
      <c r="H20" s="72">
        <f ca="1">'装备全级属性-非R'!AB22+'马仔-非R'!AH22+主角设定!E26+龙魂等级属性!AC20*0.6+'命格属性-非R'!AL21</f>
        <v>523.15144227593601</v>
      </c>
      <c r="I20" s="72">
        <f ca="1">'装备全级属性-非R'!AC22+'马仔-非R'!AI22+主角设定!F26+龙魂等级属性!AD20*0.6+'命格属性-非R'!AM21</f>
        <v>225.93958821490475</v>
      </c>
      <c r="J20" s="72">
        <f ca="1">'装备全级属性-非R'!AD22+'马仔-非R'!AJ22+主角设定!G26+龙魂等级属性!F20*0.6+'命格属性-非R'!AN21</f>
        <v>572.56240000000014</v>
      </c>
      <c r="K20" s="72">
        <f ca="1">'装备全级属性-非R'!AE22+'马仔-非R'!AK22+主角设定!H26+龙魂等级属性!G20*0.6+'命格属性-非R'!AO21</f>
        <v>0</v>
      </c>
      <c r="L20" s="72">
        <f ca="1">'装备全级属性-非R'!AF22+'马仔-非R'!AL22+主角设定!I26+龙魂等级属性!H20*0.6+'命格属性-非R'!AP21</f>
        <v>42.666666666666671</v>
      </c>
      <c r="M20" s="72">
        <f ca="1">'装备全级属性-非R'!AG22+'马仔-非R'!AM22+主角设定!J26+龙魂等级属性!I20*0.6+'命格属性-非R'!AQ21</f>
        <v>0</v>
      </c>
      <c r="N20" s="72">
        <f ca="1">'装备全级属性-非R'!AH22+'马仔-非R'!AN22+主角设定!K26+龙魂等级属性!J20+'命格属性-非R'!AR21</f>
        <v>37.629629629629633</v>
      </c>
      <c r="O20" s="72">
        <f>'装备全级属性-非R'!AI22+'马仔-非R'!AO22+主角设定!L26+龙魂等级属性!K20+'命格属性-非R'!AS21</f>
        <v>0</v>
      </c>
      <c r="P20" s="72">
        <f>'装备全级属性-非R'!AJ22+'马仔-非R'!AP22+主角设定!M26+龙魂等级属性!L20+'命格属性-非R'!AT21</f>
        <v>0</v>
      </c>
      <c r="Q20" s="72">
        <f>'装备全级属性-非R'!AK22+'马仔-非R'!AQ22+主角设定!N26+龙魂等级属性!M20+'命格属性-非R'!AU21</f>
        <v>0</v>
      </c>
      <c r="R20" s="72">
        <f>'装备全级属性-非R'!AL22+'马仔-非R'!AR22+主角设定!O26+龙魂等级属性!N20+'命格属性-非R'!AV21</f>
        <v>0</v>
      </c>
      <c r="S20" s="72">
        <f>'装备全级属性-非R'!AM22+'马仔-非R'!AS22+主角设定!P26+龙魂等级属性!O20+'命格属性-非R'!AW21</f>
        <v>0</v>
      </c>
      <c r="T20" s="83"/>
      <c r="V20" s="77">
        <f t="shared" ca="1" si="0"/>
        <v>1038.0364738920689</v>
      </c>
      <c r="W20">
        <f>[7]副本难度推算!R22</f>
        <v>0</v>
      </c>
    </row>
    <row r="21" spans="1:23" x14ac:dyDescent="0.15">
      <c r="A21">
        <v>20</v>
      </c>
      <c r="B21">
        <f>'装备全级属性-非R'!Z23</f>
        <v>215.28746864901623</v>
      </c>
      <c r="C21">
        <f>'马仔-非R'!AF23</f>
        <v>763.53791535465348</v>
      </c>
      <c r="D21">
        <f>主角设定!G27</f>
        <v>595.84000000000015</v>
      </c>
      <c r="E21">
        <f ca="1">龙魂等级属性!Q21*0.6</f>
        <v>0</v>
      </c>
      <c r="F21">
        <f>'命格属性-非R'!AJ22</f>
        <v>0</v>
      </c>
      <c r="G21" s="72">
        <f ca="1">'装备全级属性-非R'!AA23+'马仔-非R'!AG23+主角设定!D27+龙魂等级属性!AB21*0.6+'命格属性-非R'!AK22</f>
        <v>11608.671614942539</v>
      </c>
      <c r="H21" s="72">
        <f ca="1">'装备全级属性-非R'!AB23+'马仔-非R'!AH23+主角设定!E27+龙魂等级属性!AC21*0.6+'命格属性-非R'!AL22</f>
        <v>769.11338794438518</v>
      </c>
      <c r="I21" s="72">
        <f ca="1">'装备全级属性-非R'!AC23+'马仔-非R'!AI23+主角设定!F27+龙魂等级属性!AD21*0.6+'命格属性-非R'!AM22</f>
        <v>326.75179812824967</v>
      </c>
      <c r="J21" s="72">
        <f ca="1">'装备全级属性-非R'!AD23+'马仔-非R'!AJ23+主角设定!G27+龙魂等级属性!F21*0.6+'命格属性-非R'!AN22</f>
        <v>595.84000000000015</v>
      </c>
      <c r="K21" s="72">
        <f ca="1">'装备全级属性-非R'!AE23+'马仔-非R'!AK23+主角设定!H27+龙魂等级属性!G21*0.6+'命格属性-非R'!AO22</f>
        <v>0</v>
      </c>
      <c r="L21" s="72">
        <f ca="1">'装备全级属性-非R'!AF23+'马仔-非R'!AL23+主角设定!I27+龙魂等级属性!H21*0.6+'命格属性-非R'!AP22</f>
        <v>42.666666666666671</v>
      </c>
      <c r="M21" s="72">
        <f ca="1">'装备全级属性-非R'!AG23+'马仔-非R'!AM23+主角设定!J27+龙魂等级属性!I21*0.6+'命格属性-非R'!AQ22</f>
        <v>0</v>
      </c>
      <c r="N21" s="72">
        <f ca="1">'装备全级属性-非R'!AH23+'马仔-非R'!AN23+主角设定!K27+龙魂等级属性!J21+'命格属性-非R'!AR22</f>
        <v>37.629629629629633</v>
      </c>
      <c r="O21" s="72">
        <f>'装备全级属性-非R'!AI23+'马仔-非R'!AO23+主角设定!L27+龙魂等级属性!K21+'命格属性-非R'!AS22</f>
        <v>0</v>
      </c>
      <c r="P21" s="72">
        <f>'装备全级属性-非R'!AJ23+'马仔-非R'!AP23+主角设定!M27+龙魂等级属性!L21+'命格属性-非R'!AT22</f>
        <v>0</v>
      </c>
      <c r="Q21" s="72">
        <f>'装备全级属性-非R'!AK23+'马仔-非R'!AQ23+主角设定!N27+龙魂等级属性!M21+'命格属性-非R'!AU22</f>
        <v>0</v>
      </c>
      <c r="R21" s="72">
        <f>'装备全级属性-非R'!AL23+'马仔-非R'!AR23+主角设定!O27+龙魂等级属性!N21+'命格属性-非R'!AV22</f>
        <v>0</v>
      </c>
      <c r="S21" s="72">
        <f>'装备全级属性-非R'!AM23+'马仔-非R'!AS23+主角设定!P27+龙魂等级属性!O21+'命格属性-非R'!AW22</f>
        <v>0</v>
      </c>
      <c r="T21" s="83"/>
      <c r="V21" s="77">
        <f t="shared" ca="1" si="0"/>
        <v>1574.6653840036697</v>
      </c>
      <c r="W21">
        <f>[7]副本难度推算!R23</f>
        <v>0</v>
      </c>
    </row>
    <row r="22" spans="1:23" x14ac:dyDescent="0.15">
      <c r="A22">
        <v>21</v>
      </c>
      <c r="B22">
        <f>'装备全级属性-非R'!Z24</f>
        <v>222.00746864901623</v>
      </c>
      <c r="C22">
        <f>'马仔-非R'!AF24</f>
        <v>769.92129293105825</v>
      </c>
      <c r="D22">
        <f>主角设定!G28</f>
        <v>619.36240000000021</v>
      </c>
      <c r="E22">
        <f ca="1">龙魂等级属性!Q22*0.6</f>
        <v>0</v>
      </c>
      <c r="F22">
        <f>'命格属性-非R'!AJ23</f>
        <v>0</v>
      </c>
      <c r="G22" s="72">
        <f ca="1">'装备全级属性-非R'!AA24+'马仔-非R'!AG24+主角设定!D28+龙魂等级属性!AB22*0.6+'命格属性-非R'!AK23</f>
        <v>11863.351179126754</v>
      </c>
      <c r="H22" s="72">
        <f ca="1">'装备全级属性-非R'!AB24+'马仔-非R'!AH24+主角设定!E28+龙魂等级属性!AC22*0.6+'命格属性-非R'!AL23</f>
        <v>788.78926045775415</v>
      </c>
      <c r="I22" s="72">
        <f ca="1">'装备全级属性-非R'!AC24+'马仔-非R'!AI24+主角设定!F28+龙魂等级属性!AD22*0.6+'命格属性-非R'!AM23</f>
        <v>332.79452062391692</v>
      </c>
      <c r="J22" s="72">
        <f ca="1">'装备全级属性-非R'!AD24+'马仔-非R'!AJ24+主角设定!G28+龙魂等级属性!F22*0.6+'命格属性-非R'!AN23</f>
        <v>619.36240000000021</v>
      </c>
      <c r="K22" s="72">
        <f ca="1">'装备全级属性-非R'!AE24+'马仔-非R'!AK24+主角设定!H28+龙魂等级属性!G22*0.6+'命格属性-非R'!AO23</f>
        <v>0</v>
      </c>
      <c r="L22" s="72">
        <f ca="1">'装备全级属性-非R'!AF24+'马仔-非R'!AL24+主角设定!I28+龙魂等级属性!H22*0.6+'命格属性-非R'!AP23</f>
        <v>46.666666666666671</v>
      </c>
      <c r="M22" s="72">
        <f ca="1">'装备全级属性-非R'!AG24+'马仔-非R'!AM24+主角设定!J28+龙魂等级属性!I22*0.6+'命格属性-非R'!AQ23</f>
        <v>0</v>
      </c>
      <c r="N22" s="72">
        <f ca="1">'装备全级属性-非R'!AH24+'马仔-非R'!AN24+主角设定!K28+龙魂等级属性!J22+'命格属性-非R'!AR23</f>
        <v>37.629629629629633</v>
      </c>
      <c r="O22" s="72">
        <f>'装备全级属性-非R'!AI24+'马仔-非R'!AO24+主角设定!L28+龙魂等级属性!K22+'命格属性-非R'!AS23</f>
        <v>0</v>
      </c>
      <c r="P22" s="72">
        <f>'装备全级属性-非R'!AJ24+'马仔-非R'!AP24+主角设定!M28+龙魂等级属性!L22+'命格属性-非R'!AT23</f>
        <v>0</v>
      </c>
      <c r="Q22" s="72">
        <f>'装备全级属性-非R'!AK24+'马仔-非R'!AQ24+主角设定!N28+龙魂等级属性!M22+'命格属性-非R'!AU23</f>
        <v>0</v>
      </c>
      <c r="R22" s="72">
        <f>'装备全级属性-非R'!AL24+'马仔-非R'!AR24+主角设定!O28+龙魂等级属性!N22+'命格属性-非R'!AV23</f>
        <v>0</v>
      </c>
      <c r="S22" s="72">
        <f>'装备全级属性-非R'!AM24+'马仔-非R'!AS24+主角设定!P28+龙魂等级属性!O22+'命格属性-非R'!AW23</f>
        <v>0</v>
      </c>
      <c r="T22" s="83"/>
      <c r="V22" s="77">
        <f t="shared" ca="1" si="0"/>
        <v>1611.2911615800747</v>
      </c>
      <c r="W22">
        <f>[7]副本难度推算!R24</f>
        <v>0</v>
      </c>
    </row>
    <row r="23" spans="1:23" x14ac:dyDescent="0.15">
      <c r="A23">
        <v>22</v>
      </c>
      <c r="B23">
        <f>'装备全级属性-非R'!Z25</f>
        <v>241.16746864901623</v>
      </c>
      <c r="C23">
        <f>'马仔-非R'!AF25</f>
        <v>789.07142566027255</v>
      </c>
      <c r="D23">
        <f>主角设定!G29</f>
        <v>643.1296000000001</v>
      </c>
      <c r="E23">
        <f ca="1">龙魂等级属性!Q23*0.6</f>
        <v>0</v>
      </c>
      <c r="F23">
        <f>'命格属性-非R'!AJ24</f>
        <v>0</v>
      </c>
      <c r="G23" s="72">
        <f ca="1">'装备全级属性-非R'!AA25+'马仔-非R'!AG25+主角设定!D29+龙魂等级属性!AB23*0.6+'命格属性-非R'!AK24</f>
        <v>12380.389871679396</v>
      </c>
      <c r="H23" s="72">
        <f ca="1">'装备全级属性-非R'!AB25+'马仔-非R'!AH25+主角设定!E29+龙魂等级属性!AC23*0.6+'命格属性-非R'!AL24</f>
        <v>816.21687799786105</v>
      </c>
      <c r="I23" s="72">
        <f ca="1">'装备全级属性-非R'!AC25+'马仔-非R'!AI25+主角设定!F29+龙魂等级属性!AD23*0.6+'命格属性-非R'!AM24</f>
        <v>345.32268811091859</v>
      </c>
      <c r="J23" s="72">
        <f ca="1">'装备全级属性-非R'!AD25+'马仔-非R'!AJ25+主角设定!G29+龙魂等级属性!F23*0.6+'命格属性-非R'!AN24</f>
        <v>643.1296000000001</v>
      </c>
      <c r="K23" s="72">
        <f ca="1">'装备全级属性-非R'!AE25+'马仔-非R'!AK25+主角设定!H29+龙魂等级属性!G23*0.6+'命格属性-非R'!AO24</f>
        <v>0</v>
      </c>
      <c r="L23" s="72">
        <f ca="1">'装备全级属性-非R'!AF25+'马仔-非R'!AL25+主角设定!I29+龙魂等级属性!H23*0.6+'命格属性-非R'!AP24</f>
        <v>50.666666666666671</v>
      </c>
      <c r="M23" s="72">
        <f ca="1">'装备全级属性-非R'!AG25+'马仔-非R'!AM25+主角设定!J29+龙魂等级属性!I23*0.6+'命格属性-非R'!AQ24</f>
        <v>0</v>
      </c>
      <c r="N23" s="72">
        <f ca="1">'装备全级属性-非R'!AH25+'马仔-非R'!AN25+主角设定!K29+龙魂等级属性!J23+'命格属性-非R'!AR24</f>
        <v>41.629629629629633</v>
      </c>
      <c r="O23" s="72">
        <f>'装备全级属性-非R'!AI25+'马仔-非R'!AO25+主角设定!L29+龙魂等级属性!K23+'命格属性-非R'!AS24</f>
        <v>0</v>
      </c>
      <c r="P23" s="72">
        <f>'装备全级属性-非R'!AJ25+'马仔-非R'!AP25+主角设定!M29+龙魂等级属性!L23+'命格属性-非R'!AT24</f>
        <v>0</v>
      </c>
      <c r="Q23" s="72">
        <f>'装备全级属性-非R'!AK25+'马仔-非R'!AQ25+主角设定!N29+龙魂等级属性!M23+'命格属性-非R'!AU24</f>
        <v>0</v>
      </c>
      <c r="R23" s="72">
        <f>'装备全级属性-非R'!AL25+'马仔-非R'!AR25+主角设定!O29+龙魂等级属性!N23+'命格属性-非R'!AV24</f>
        <v>0</v>
      </c>
      <c r="S23" s="72">
        <f>'装备全级属性-非R'!AM25+'马仔-非R'!AS25+主角设定!P29+龙魂等级属性!O23+'命格属性-非R'!AW24</f>
        <v>0</v>
      </c>
      <c r="T23" s="83"/>
      <c r="V23" s="77">
        <f t="shared" ca="1" si="0"/>
        <v>1673.368494309289</v>
      </c>
      <c r="W23">
        <f>[7]副本难度推算!R25</f>
        <v>0</v>
      </c>
    </row>
    <row r="24" spans="1:23" x14ac:dyDescent="0.15">
      <c r="A24">
        <v>23</v>
      </c>
      <c r="B24">
        <f>'装备全级属性-非R'!Z26</f>
        <v>247.88746864901623</v>
      </c>
      <c r="C24">
        <f>'马仔-非R'!AF26</f>
        <v>911.33765770064133</v>
      </c>
      <c r="D24">
        <f>主角设定!G30</f>
        <v>667.14160000000027</v>
      </c>
      <c r="E24">
        <f ca="1">龙魂等级属性!Q24*0.6</f>
        <v>0</v>
      </c>
      <c r="F24">
        <f>'命格属性-非R'!AJ25</f>
        <v>0</v>
      </c>
      <c r="G24" s="72">
        <f ca="1">'装备全级属性-非R'!AA26+'马仔-非R'!AG26+主角设定!D30+龙魂等级属性!AB24*0.6+'命格属性-非R'!AK25</f>
        <v>13675.172293361651</v>
      </c>
      <c r="H24" s="72">
        <f ca="1">'装备全级属性-非R'!AB26+'马仔-非R'!AH26+主角设定!E30+龙魂等级属性!AC24*0.6+'命格属性-非R'!AL25</f>
        <v>888.10089767700561</v>
      </c>
      <c r="I24" s="72">
        <f ca="1">'装备全级属性-非R'!AC26+'马仔-非R'!AI26+主角设定!F30+龙魂等级属性!AD24*0.6+'命格属性-非R'!AM25</f>
        <v>373.92560360485277</v>
      </c>
      <c r="J24" s="72">
        <f ca="1">'装备全级属性-非R'!AD26+'马仔-非R'!AJ26+主角设定!G30+龙魂等级属性!F24*0.6+'命格属性-非R'!AN25</f>
        <v>667.14160000000027</v>
      </c>
      <c r="K24" s="72">
        <f ca="1">'装备全级属性-非R'!AE26+'马仔-非R'!AK26+主角设定!H30+龙魂等级属性!G24*0.6+'命格属性-非R'!AO25</f>
        <v>0</v>
      </c>
      <c r="L24" s="72">
        <f ca="1">'装备全级属性-非R'!AF26+'马仔-非R'!AL26+主角设定!I30+龙魂等级属性!H24*0.6+'命格属性-非R'!AP25</f>
        <v>54.666666666666671</v>
      </c>
      <c r="M24" s="72">
        <f ca="1">'装备全级属性-非R'!AG26+'马仔-非R'!AM26+主角设定!J30+龙魂等级属性!I24*0.6+'命格属性-非R'!AQ25</f>
        <v>0</v>
      </c>
      <c r="N24" s="72">
        <f ca="1">'装备全级属性-非R'!AH26+'马仔-非R'!AN26+主角设定!K30+龙魂等级属性!J24+'命格属性-非R'!AR25</f>
        <v>41.629629629629633</v>
      </c>
      <c r="O24" s="72">
        <f>'装备全级属性-非R'!AI26+'马仔-非R'!AO26+主角设定!L30+龙魂等级属性!K24+'命格属性-非R'!AS25</f>
        <v>0</v>
      </c>
      <c r="P24" s="72">
        <f>'装备全级属性-非R'!AJ26+'马仔-非R'!AP26+主角设定!M30+龙魂等级属性!L24+'命格属性-非R'!AT25</f>
        <v>0</v>
      </c>
      <c r="Q24" s="72">
        <f>'装备全级属性-非R'!AK26+'马仔-非R'!AQ26+主角设定!N30+龙魂等级属性!M24+'命格属性-非R'!AU25</f>
        <v>0</v>
      </c>
      <c r="R24" s="72">
        <f>'装备全级属性-非R'!AL26+'马仔-非R'!AR26+主角设定!O30+龙魂等级属性!N24+'命格属性-非R'!AV25</f>
        <v>0</v>
      </c>
      <c r="S24" s="72">
        <f>'装备全级属性-非R'!AM26+'马仔-非R'!AS26+主角设定!P30+龙魂等级属性!O24+'命格属性-非R'!AW25</f>
        <v>0</v>
      </c>
      <c r="T24" s="83"/>
      <c r="V24" s="77">
        <f t="shared" ca="1" si="0"/>
        <v>1826.3667263496577</v>
      </c>
      <c r="W24">
        <f>[7]副本难度推算!R26</f>
        <v>0</v>
      </c>
    </row>
    <row r="25" spans="1:23" x14ac:dyDescent="0.15">
      <c r="A25">
        <v>24</v>
      </c>
      <c r="B25">
        <f>'装备全级属性-非R'!Z27</f>
        <v>267.0474686490162</v>
      </c>
      <c r="C25">
        <f>'马仔-非R'!AF27</f>
        <v>1244.9377732493131</v>
      </c>
      <c r="D25">
        <f>主角设定!G31</f>
        <v>691.39840000000027</v>
      </c>
      <c r="E25">
        <f ca="1">龙魂等级属性!Q25*0.6</f>
        <v>0</v>
      </c>
      <c r="F25">
        <f>'命格属性-非R'!AJ26</f>
        <v>96</v>
      </c>
      <c r="G25" s="72">
        <f ca="1">'装备全级属性-非R'!AA27+'马仔-非R'!AG27+主角设定!D31+龙魂等级属性!AB25*0.6+'命格属性-非R'!AK26</f>
        <v>16975.292923633042</v>
      </c>
      <c r="H25" s="72">
        <f ca="1">'装备全级属性-非R'!AB27+'马仔-非R'!AH27+主角设定!E31+龙魂等级属性!AC25*0.6+'命格属性-非R'!AL26</f>
        <v>1160.4142854844922</v>
      </c>
      <c r="I25" s="72">
        <f ca="1">'装备全级属性-非R'!AC27+'马仔-非R'!AI27+主角设定!F31+龙魂等级属性!AD25*0.6+'命格属性-非R'!AM26</f>
        <v>441.18430613518206</v>
      </c>
      <c r="J25" s="72">
        <f ca="1">'装备全级属性-非R'!AD27+'马仔-非R'!AJ27+主角设定!G31+龙魂等级属性!F25*0.6+'命格属性-非R'!AN26</f>
        <v>691.39840000000027</v>
      </c>
      <c r="K25" s="72">
        <f ca="1">'装备全级属性-非R'!AE27+'马仔-非R'!AK27+主角设定!H31+龙魂等级属性!G25*0.6+'命格属性-非R'!AO26</f>
        <v>0</v>
      </c>
      <c r="L25" s="72">
        <f ca="1">'装备全级属性-非R'!AF27+'马仔-非R'!AL27+主角设定!I31+龙魂等级属性!H25*0.6+'命格属性-非R'!AP26</f>
        <v>58.666666666666671</v>
      </c>
      <c r="M25" s="72">
        <f ca="1">'装备全级属性-非R'!AG27+'马仔-非R'!AM27+主角设定!J31+龙魂等级属性!I25*0.6+'命格属性-非R'!AQ26</f>
        <v>0</v>
      </c>
      <c r="N25" s="72">
        <f ca="1">'装备全级属性-非R'!AH27+'马仔-非R'!AN27+主角设定!K31+龙魂等级属性!J25+'命格属性-非R'!AR26</f>
        <v>45.629629629629633</v>
      </c>
      <c r="O25" s="72">
        <f>'装备全级属性-非R'!AI27+'马仔-非R'!AO27+主角设定!L31+龙魂等级属性!K25+'命格属性-非R'!AS26</f>
        <v>0</v>
      </c>
      <c r="P25" s="72">
        <f>'装备全级属性-非R'!AJ27+'马仔-非R'!AP27+主角设定!M31+龙魂等级属性!L25+'命格属性-非R'!AT26</f>
        <v>0</v>
      </c>
      <c r="Q25" s="72">
        <f>'装备全级属性-非R'!AK27+'马仔-非R'!AQ27+主角设定!N31+龙魂等级属性!M25+'命格属性-非R'!AU26</f>
        <v>0</v>
      </c>
      <c r="R25" s="72">
        <f>'装备全级属性-非R'!AL27+'马仔-非R'!AR27+主角设定!O31+龙魂等级属性!N25+'命格属性-非R'!AV26</f>
        <v>0</v>
      </c>
      <c r="S25" s="72">
        <f>'装备全级属性-非R'!AM27+'马仔-非R'!AS27+主角设定!P31+龙魂等级属性!O25+'命格属性-非R'!AW26</f>
        <v>0</v>
      </c>
      <c r="T25" s="83"/>
      <c r="V25" s="77">
        <f t="shared" ca="1" si="0"/>
        <v>2299.3836418983292</v>
      </c>
      <c r="W25">
        <f>[7]副本难度推算!R27</f>
        <v>0</v>
      </c>
    </row>
    <row r="26" spans="1:23" x14ac:dyDescent="0.15">
      <c r="A26">
        <v>25</v>
      </c>
      <c r="B26">
        <f>'装备全级属性-非R'!Z28</f>
        <v>314.08746864901622</v>
      </c>
      <c r="C26">
        <f>'马仔-非R'!AF28</f>
        <v>1272.9264287766262</v>
      </c>
      <c r="D26">
        <f>主角设定!G32</f>
        <v>715.90000000000032</v>
      </c>
      <c r="E26">
        <f ca="1">龙魂等级属性!Q26*0.6</f>
        <v>0</v>
      </c>
      <c r="F26">
        <f>'命格属性-非R'!AJ27</f>
        <v>144</v>
      </c>
      <c r="G26" s="72">
        <f ca="1">'装备全级属性-非R'!AA28+'马仔-非R'!AG28+主角设定!D32+龙魂等级属性!AB26*0.6+'命格属性-非R'!AK27</f>
        <v>17446.087935825366</v>
      </c>
      <c r="H26" s="72">
        <f ca="1">'装备全级属性-非R'!AB28+'马仔-非R'!AH28+主角设定!E32+龙魂等级属性!AC26*0.6+'命格属性-非R'!AL27</f>
        <v>1273.8238803508025</v>
      </c>
      <c r="I26" s="72">
        <f ca="1">'装备全级属性-非R'!AC28+'马仔-非R'!AI28+主角设定!F32+龙魂等级属性!AD26*0.6+'命格属性-非R'!AM27</f>
        <v>451.43316630849228</v>
      </c>
      <c r="J26" s="72">
        <f ca="1">'装备全级属性-非R'!AD28+'马仔-非R'!AJ28+主角设定!G32+龙魂等级属性!F26*0.6+'命格属性-非R'!AN27</f>
        <v>715.90000000000032</v>
      </c>
      <c r="K26" s="72">
        <f ca="1">'装备全级属性-非R'!AE28+'马仔-非R'!AK28+主角设定!H32+龙魂等级属性!G26*0.6+'命格属性-非R'!AO27</f>
        <v>0</v>
      </c>
      <c r="L26" s="72">
        <f ca="1">'装备全级属性-非R'!AF28+'马仔-非R'!AL28+主角设定!I32+龙魂等级属性!H26*0.6+'命格属性-非R'!AP27</f>
        <v>86.666666666666671</v>
      </c>
      <c r="M26" s="72">
        <f ca="1">'装备全级属性-非R'!AG28+'马仔-非R'!AM28+主角设定!J32+龙魂等级属性!I26*0.6+'命格属性-非R'!AQ27</f>
        <v>0</v>
      </c>
      <c r="N26" s="72">
        <f ca="1">'装备全级属性-非R'!AH28+'马仔-非R'!AN28+主角设定!K32+龙魂等级属性!J26+'命格属性-非R'!AR27</f>
        <v>45.629629629629633</v>
      </c>
      <c r="O26" s="72">
        <f>'装备全级属性-非R'!AI28+'马仔-非R'!AO28+主角设定!L32+龙魂等级属性!K26+'命格属性-非R'!AS27</f>
        <v>0</v>
      </c>
      <c r="P26" s="72">
        <f>'装备全级属性-非R'!AJ28+'马仔-非R'!AP28+主角设定!M32+龙魂等级属性!L26+'命格属性-非R'!AT27</f>
        <v>0</v>
      </c>
      <c r="Q26" s="72">
        <f>'装备全级属性-非R'!AK28+'马仔-非R'!AQ28+主角设定!N32+龙魂等级属性!M26+'命格属性-非R'!AU27</f>
        <v>0</v>
      </c>
      <c r="R26" s="72">
        <f>'装备全级属性-非R'!AL28+'马仔-非R'!AR28+主角设定!O32+龙魂等级属性!N26+'命格属性-非R'!AV27</f>
        <v>0</v>
      </c>
      <c r="S26" s="72">
        <f>'装备全级属性-非R'!AM28+'马仔-非R'!AS28+主角设定!P32+龙魂等级属性!O26+'命格属性-非R'!AW27</f>
        <v>0</v>
      </c>
      <c r="T26" s="83"/>
      <c r="V26" s="77">
        <f t="shared" ca="1" si="0"/>
        <v>2446.913897425643</v>
      </c>
      <c r="W26">
        <f>[7]副本难度推算!R28</f>
        <v>0</v>
      </c>
    </row>
    <row r="27" spans="1:23" x14ac:dyDescent="0.15">
      <c r="A27">
        <v>26</v>
      </c>
      <c r="B27">
        <f>'装备全级属性-非R'!Z29</f>
        <v>321.48746864901619</v>
      </c>
      <c r="C27">
        <f>'马仔-非R'!AF29</f>
        <v>1379.0968269642692</v>
      </c>
      <c r="D27">
        <f>主角设定!G33</f>
        <v>740.6464000000002</v>
      </c>
      <c r="E27">
        <f ca="1">龙魂等级属性!Q27*0.6</f>
        <v>168.46273510963735</v>
      </c>
      <c r="F27">
        <f>'命格属性-非R'!AJ28</f>
        <v>144</v>
      </c>
      <c r="G27" s="72">
        <f ca="1">'装备全级属性-非R'!AA29+'马仔-非R'!AG29+主角设定!D33+龙魂等级属性!AB27*0.6+'命格属性-非R'!AK28</f>
        <v>20523.524013483293</v>
      </c>
      <c r="H27" s="72">
        <f ca="1">'装备全级属性-非R'!AB29+'马仔-非R'!AH29+主角设定!E33+龙魂等级属性!AC27*0.6+'命格属性-非R'!AL28</f>
        <v>1351.3214680807605</v>
      </c>
      <c r="I27" s="72">
        <f ca="1">'装备全级属性-非R'!AC29+'马仔-非R'!AI29+主角设定!F33+龙魂等级属性!AD27*0.6+'命格属性-非R'!AM28</f>
        <v>557.61766876949753</v>
      </c>
      <c r="J27" s="72">
        <f ca="1">'装备全级属性-非R'!AD29+'马仔-非R'!AJ29+主角设定!G33+龙魂等级属性!F27*0.6+'命格属性-非R'!AN28</f>
        <v>740.6464000000002</v>
      </c>
      <c r="K27" s="72">
        <f ca="1">'装备全级属性-非R'!AE29+'马仔-非R'!AK29+主角设定!H33+龙魂等级属性!G27*0.6+'命格属性-非R'!AO28</f>
        <v>0</v>
      </c>
      <c r="L27" s="72">
        <f ca="1">'装备全级属性-非R'!AF29+'马仔-非R'!AL29+主角设定!I33+龙魂等级属性!H27*0.6+'命格属性-非R'!AP28</f>
        <v>86.666666666666671</v>
      </c>
      <c r="M27" s="72">
        <f ca="1">'装备全级属性-非R'!AG29+'马仔-非R'!AM29+主角设定!J33+龙魂等级属性!I27*0.6+'命格属性-非R'!AQ28</f>
        <v>0</v>
      </c>
      <c r="N27" s="72">
        <f ca="1">'装备全级属性-非R'!AH29+'马仔-非R'!AN29+主角设定!K33+龙魂等级属性!J27+'命格属性-非R'!AR28</f>
        <v>45.629629629629633</v>
      </c>
      <c r="O27" s="72">
        <f>'装备全级属性-非R'!AI29+'马仔-非R'!AO29+主角设定!L33+龙魂等级属性!K27+'命格属性-非R'!AS28</f>
        <v>0</v>
      </c>
      <c r="P27" s="72">
        <f>'装备全级属性-非R'!AJ29+'马仔-非R'!AP29+主角设定!M33+龙魂等级属性!L27+'命格属性-非R'!AT28</f>
        <v>0</v>
      </c>
      <c r="Q27" s="72">
        <f>'装备全级属性-非R'!AK29+'马仔-非R'!AQ29+主角设定!N33+龙魂等级属性!M27+'命格属性-非R'!AU28</f>
        <v>0</v>
      </c>
      <c r="R27" s="72">
        <f>'装备全级属性-非R'!AL29+'马仔-非R'!AR29+主角设定!O33+龙魂等级属性!N27+'命格属性-非R'!AV28</f>
        <v>0</v>
      </c>
      <c r="S27" s="72">
        <f>'装备全级属性-非R'!AM29+'马仔-非R'!AS29+主角设定!P33+龙魂等级属性!O27+'命格属性-非R'!AW28</f>
        <v>0</v>
      </c>
      <c r="T27" s="83"/>
      <c r="V27" s="77">
        <f t="shared" ca="1" si="0"/>
        <v>2753.693430722923</v>
      </c>
      <c r="W27">
        <f>[7]副本难度推算!R29</f>
        <v>0</v>
      </c>
    </row>
    <row r="28" spans="1:23" x14ac:dyDescent="0.15">
      <c r="A28">
        <v>27</v>
      </c>
      <c r="B28">
        <f>'装备全级属性-非R'!Z30</f>
        <v>365.93494300228093</v>
      </c>
      <c r="C28">
        <f>'马仔-非R'!AF30</f>
        <v>1387.9353497623683</v>
      </c>
      <c r="D28">
        <f>主角设定!G34</f>
        <v>765.63760000000013</v>
      </c>
      <c r="E28">
        <f ca="1">龙魂等级属性!Q28*0.6</f>
        <v>191.38966799035228</v>
      </c>
      <c r="F28">
        <f>'命格属性-非R'!AJ29</f>
        <v>216</v>
      </c>
      <c r="G28" s="72">
        <f ca="1">'装备全级属性-非R'!AA30+'马仔-非R'!AG30+主角设定!D34+龙魂等级属性!AB28*0.6+'命格属性-非R'!AK29</f>
        <v>21703.062614059894</v>
      </c>
      <c r="H28" s="72">
        <f ca="1">'装备全级属性-非R'!AB30+'马仔-非R'!AH30+主角设定!E34+龙魂等级属性!AC28*0.6+'命格属性-非R'!AL29</f>
        <v>1463.995309364183</v>
      </c>
      <c r="I28" s="72">
        <f ca="1">'装备全级属性-非R'!AC30+'马仔-非R'!AI30+主角设定!F34+龙魂等级属性!AD28*0.6+'命格属性-非R'!AM29</f>
        <v>567.57974682842303</v>
      </c>
      <c r="J28" s="72">
        <f ca="1">'装备全级属性-非R'!AD30+'马仔-非R'!AJ30+主角设定!G34+龙魂等级属性!F28*0.6+'命格属性-非R'!AN29</f>
        <v>765.63760000000013</v>
      </c>
      <c r="K28" s="72">
        <f ca="1">'装备全级属性-非R'!AE30+'马仔-非R'!AK30+主角设定!H34+龙魂等级属性!G28*0.6+'命格属性-非R'!AO29</f>
        <v>0</v>
      </c>
      <c r="L28" s="72">
        <f ca="1">'装备全级属性-非R'!AF30+'马仔-非R'!AL30+主角设定!I34+龙魂等级属性!H28*0.6+'命格属性-非R'!AP29</f>
        <v>97.777777777777786</v>
      </c>
      <c r="M28" s="72">
        <f ca="1">'装备全级属性-非R'!AG30+'马仔-非R'!AM30+主角设定!J34+龙魂等级属性!I28*0.6+'命格属性-非R'!AQ29</f>
        <v>0</v>
      </c>
      <c r="N28" s="72">
        <f ca="1">'装备全级属性-非R'!AH30+'马仔-非R'!AN30+主角设定!K34+龙魂等级属性!J28+'命格属性-非R'!AR29</f>
        <v>53.333333333333336</v>
      </c>
      <c r="O28" s="72">
        <f>'装备全级属性-非R'!AI30+'马仔-非R'!AO30+主角设定!L34+龙魂等级属性!K28+'命格属性-非R'!AS29</f>
        <v>0</v>
      </c>
      <c r="P28" s="72">
        <f>'装备全级属性-非R'!AJ30+'马仔-非R'!AP30+主角设定!M34+龙魂等级属性!L28+'命格属性-非R'!AT29</f>
        <v>0</v>
      </c>
      <c r="Q28" s="72">
        <f>'装备全级属性-非R'!AK30+'马仔-非R'!AQ30+主角设定!N34+龙魂等级属性!M28+'命格属性-非R'!AU29</f>
        <v>0</v>
      </c>
      <c r="R28" s="72">
        <f>'装备全级属性-非R'!AL30+'马仔-非R'!AR30+主角设定!O34+龙魂等级属性!N28+'命格属性-非R'!AV29</f>
        <v>0</v>
      </c>
      <c r="S28" s="72">
        <f>'装备全级属性-非R'!AM30+'马仔-非R'!AS30+主角设定!P34+龙魂等级属性!O28+'命格属性-非R'!AW29</f>
        <v>0</v>
      </c>
      <c r="T28" s="83"/>
      <c r="V28" s="77">
        <f t="shared" ca="1" si="0"/>
        <v>2926.8975607550019</v>
      </c>
      <c r="W28">
        <f>[7]副本难度推算!R30</f>
        <v>0</v>
      </c>
    </row>
    <row r="29" spans="1:23" x14ac:dyDescent="0.15">
      <c r="A29">
        <v>28</v>
      </c>
      <c r="B29">
        <f>'装备全级属性-非R'!Z31</f>
        <v>373.33494300228097</v>
      </c>
      <c r="C29">
        <f>'马仔-非R'!AF31</f>
        <v>1415.9240052896816</v>
      </c>
      <c r="D29">
        <f>主角设定!G35</f>
        <v>790.87360000000035</v>
      </c>
      <c r="E29">
        <f ca="1">龙魂等级属性!Q29*0.6</f>
        <v>212.4251557374221</v>
      </c>
      <c r="F29">
        <f>'命格属性-非R'!AJ30</f>
        <v>216</v>
      </c>
      <c r="G29" s="72">
        <f ca="1">'装备全级属性-非R'!AA31+'马仔-非R'!AG31+主角设定!D35+龙魂等级属性!AB29*0.6+'命格属性-非R'!AK30</f>
        <v>22277.217626252215</v>
      </c>
      <c r="H29" s="72">
        <f ca="1">'装备全级属性-非R'!AB31+'马仔-非R'!AH31+主角设定!E35+龙魂等级属性!AC29*0.6+'命格属性-非R'!AL30</f>
        <v>1487.4049042304932</v>
      </c>
      <c r="I29" s="72">
        <f ca="1">'装备全级属性-非R'!AC31+'马仔-非R'!AI31+主角设定!F35+龙魂等级属性!AD29*0.6+'命格属性-非R'!AM30</f>
        <v>602.86409474880304</v>
      </c>
      <c r="J29" s="72">
        <f ca="1">'装备全级属性-非R'!AD31+'马仔-非R'!AJ31+主角设定!G35+龙魂等级属性!F29*0.6+'命格属性-非R'!AN30</f>
        <v>790.87360000000035</v>
      </c>
      <c r="K29" s="72">
        <f ca="1">'装备全级属性-非R'!AE31+'马仔-非R'!AK31+主角设定!H35+龙魂等级属性!G29*0.6+'命格属性-非R'!AO30</f>
        <v>0</v>
      </c>
      <c r="L29" s="72">
        <f ca="1">'装备全级属性-非R'!AF31+'马仔-非R'!AL31+主角设定!I35+龙魂等级属性!H29*0.6+'命格属性-非R'!AP30</f>
        <v>97.777777777777786</v>
      </c>
      <c r="M29" s="72">
        <f ca="1">'装备全级属性-非R'!AG31+'马仔-非R'!AM31+主角设定!J35+龙魂等级属性!I29*0.6+'命格属性-非R'!AQ30</f>
        <v>0</v>
      </c>
      <c r="N29" s="72">
        <f ca="1">'装备全级属性-非R'!AH31+'马仔-非R'!AN31+主角设定!K35+龙魂等级属性!J29+'命格属性-非R'!AR30</f>
        <v>53.333333333333336</v>
      </c>
      <c r="O29" s="72">
        <f>'装备全级属性-非R'!AI31+'马仔-非R'!AO31+主角设定!L35+龙魂等级属性!K29+'命格属性-非R'!AS30</f>
        <v>0</v>
      </c>
      <c r="P29" s="72">
        <f>'装备全级属性-非R'!AJ31+'马仔-非R'!AP31+主角设定!M35+龙魂等级属性!L29+'命格属性-非R'!AT30</f>
        <v>0</v>
      </c>
      <c r="Q29" s="72">
        <f>'装备全级属性-非R'!AK31+'马仔-非R'!AQ31+主角设定!N35+龙魂等级属性!M29+'命格属性-非R'!AU30</f>
        <v>0</v>
      </c>
      <c r="R29" s="72">
        <f>'装备全级属性-非R'!AL31+'马仔-非R'!AR31+主角设定!O35+龙魂等级属性!N29+'命格属性-非R'!AV30</f>
        <v>0</v>
      </c>
      <c r="S29" s="72">
        <f>'装备全级属性-非R'!AM31+'马仔-非R'!AS31+主角设定!P35+龙魂等级属性!O29+'命格属性-非R'!AW30</f>
        <v>0</v>
      </c>
      <c r="T29" s="83"/>
      <c r="V29" s="77">
        <f t="shared" ca="1" si="0"/>
        <v>3008.5577040293851</v>
      </c>
      <c r="W29">
        <f>[7]副本难度推算!R31</f>
        <v>0</v>
      </c>
    </row>
    <row r="30" spans="1:23" x14ac:dyDescent="0.15">
      <c r="A30">
        <v>29</v>
      </c>
      <c r="B30">
        <f>'装备全级属性-非R'!Z32</f>
        <v>378.37494300228087</v>
      </c>
      <c r="C30">
        <f>'马仔-非R'!AF32</f>
        <v>1443.912660816995</v>
      </c>
      <c r="D30">
        <f>主角设定!G36</f>
        <v>816.35440000000017</v>
      </c>
      <c r="E30">
        <f ca="1">龙魂等级属性!Q30*0.6</f>
        <v>235.80163632168046</v>
      </c>
      <c r="F30">
        <f>'命格属性-非R'!AJ31</f>
        <v>216</v>
      </c>
      <c r="G30" s="72">
        <f ca="1">'装备全级属性-非R'!AA32+'马仔-非R'!AG32+主角设定!D36+龙魂等级属性!AB30*0.6+'命格属性-非R'!AK31</f>
        <v>23414.904653050995</v>
      </c>
      <c r="H30" s="72">
        <f ca="1">'装备全级属性-非R'!AB32+'马仔-非R'!AH32+主角设定!E36+龙魂等级属性!AC30*0.6+'命格属性-非R'!AL31</f>
        <v>1512.8144990968033</v>
      </c>
      <c r="I30" s="72">
        <f ca="1">'装备全级属性-非R'!AC32+'马仔-非R'!AI32+主角设定!F36+龙魂等级属性!AD30*0.6+'命格属性-非R'!AM31</f>
        <v>613.1129549221132</v>
      </c>
      <c r="J30" s="72">
        <f ca="1">'装备全级属性-非R'!AD32+'马仔-非R'!AJ32+主角设定!G36+龙魂等级属性!F30*0.6+'命格属性-非R'!AN31</f>
        <v>816.35440000000017</v>
      </c>
      <c r="K30" s="72">
        <f ca="1">'装备全级属性-非R'!AE32+'马仔-非R'!AK32+主角设定!H36+龙魂等级属性!G30*0.6+'命格属性-非R'!AO31</f>
        <v>0</v>
      </c>
      <c r="L30" s="72">
        <f ca="1">'装备全级属性-非R'!AF32+'马仔-非R'!AL32+主角设定!I36+龙魂等级属性!H30*0.6+'命格属性-非R'!AP31</f>
        <v>97.777777777777786</v>
      </c>
      <c r="M30" s="72">
        <f ca="1">'装备全级属性-非R'!AG32+'马仔-非R'!AM32+主角设定!J36+龙魂等级属性!I30*0.6+'命格属性-非R'!AQ31</f>
        <v>0</v>
      </c>
      <c r="N30" s="72">
        <f ca="1">'装备全级属性-非R'!AH32+'马仔-非R'!AN32+主角设定!K36+龙魂等级属性!J30+'命格属性-非R'!AR31</f>
        <v>57.333333333333336</v>
      </c>
      <c r="O30" s="72">
        <f>'装备全级属性-非R'!AI32+'马仔-非R'!AO32+主角设定!L36+龙魂等级属性!K30+'命格属性-非R'!AS31</f>
        <v>0</v>
      </c>
      <c r="P30" s="72">
        <f>'装备全级属性-非R'!AJ32+'马仔-非R'!AP32+主角设定!M36+龙魂等级属性!L30+'命格属性-非R'!AT31</f>
        <v>0</v>
      </c>
      <c r="Q30" s="72">
        <f>'装备全级属性-非R'!AK32+'马仔-非R'!AQ32+主角设定!N36+龙魂等级属性!M30+'命格属性-非R'!AU31</f>
        <v>0</v>
      </c>
      <c r="R30" s="72">
        <f>'装备全级属性-非R'!AL32+'马仔-非R'!AR32+主角设定!O36+龙魂等级属性!N30+'命格属性-非R'!AV31</f>
        <v>0</v>
      </c>
      <c r="S30" s="72">
        <f>'装备全级属性-非R'!AM32+'马仔-非R'!AS32+主角设定!P36+龙魂等级属性!O30+'命格属性-非R'!AW31</f>
        <v>0</v>
      </c>
      <c r="T30" s="83"/>
      <c r="V30" s="77">
        <f t="shared" ca="1" si="0"/>
        <v>3090.4436401409566</v>
      </c>
      <c r="W30">
        <f>[7]副本难度推算!R32</f>
        <v>0</v>
      </c>
    </row>
    <row r="31" spans="1:23" x14ac:dyDescent="0.15">
      <c r="A31">
        <v>30</v>
      </c>
      <c r="B31">
        <f>'装备全级属性-非R'!Z33</f>
        <v>918.43735750570215</v>
      </c>
      <c r="C31">
        <f>'马仔-非R'!AF33</f>
        <v>1471.9013163443083</v>
      </c>
      <c r="D31">
        <f>主角设定!G37</f>
        <v>852.55600000000038</v>
      </c>
      <c r="E31">
        <f ca="1">龙魂等级属性!Q31*0.6</f>
        <v>256.40611120576824</v>
      </c>
      <c r="F31">
        <f>'命格属性-非R'!AJ32</f>
        <v>312.32</v>
      </c>
      <c r="G31" s="72">
        <f ca="1">'装备全级属性-非R'!AA33+'马仔-非R'!AG33+主角设定!D37+龙魂等级属性!AB31*0.6+'命格属性-非R'!AK32</f>
        <v>30254.013670866134</v>
      </c>
      <c r="H31" s="72">
        <f ca="1">'装备全级属性-非R'!AB33+'马仔-非R'!AH33+主角设定!E37+龙魂等级属性!AC31*0.6+'命格属性-非R'!AL32</f>
        <v>1806.3742066818299</v>
      </c>
      <c r="I31" s="72">
        <f ca="1">'装备全级属性-非R'!AC33+'马仔-非R'!AI33+主角设定!F37+龙魂等级属性!AD31*0.6+'命格属性-非R'!AM32</f>
        <v>710.80155665521556</v>
      </c>
      <c r="J31" s="72">
        <f ca="1">'装备全级属性-非R'!AD33+'马仔-非R'!AJ33+主角设定!G37+龙魂等级属性!F31*0.6+'命格属性-非R'!AN32</f>
        <v>913.15739671790561</v>
      </c>
      <c r="K31" s="72">
        <f ca="1">'装备全级属性-非R'!AE33+'马仔-非R'!AK33+主角设定!H37+龙魂等级属性!G31*0.6+'命格属性-非R'!AO32</f>
        <v>0</v>
      </c>
      <c r="L31" s="72">
        <f ca="1">'装备全级属性-非R'!AF33+'马仔-非R'!AL33+主角设定!I37+龙魂等级属性!H31*0.6+'命格属性-非R'!AP32</f>
        <v>222.44444444444443</v>
      </c>
      <c r="M31" s="72">
        <f ca="1">'装备全级属性-非R'!AG33+'马仔-非R'!AM33+主角设定!J37+龙魂等级属性!I31*0.6+'命格属性-非R'!AQ32</f>
        <v>0</v>
      </c>
      <c r="N31" s="72">
        <f ca="1">'装备全级属性-非R'!AH33+'马仔-非R'!AN33+主角设定!K37+龙魂等级属性!J31+'命格属性-非R'!AR32</f>
        <v>131.33333333333331</v>
      </c>
      <c r="O31" s="72">
        <f>'装备全级属性-非R'!AI33+'马仔-非R'!AO33+主角设定!L37+龙魂等级属性!K31+'命格属性-非R'!AS32</f>
        <v>0</v>
      </c>
      <c r="P31" s="72">
        <f>'装备全级属性-非R'!AJ33+'马仔-非R'!AP33+主角设定!M37+龙魂等级属性!L31+'命格属性-非R'!AT32</f>
        <v>0</v>
      </c>
      <c r="Q31" s="72">
        <f>'装备全级属性-非R'!AK33+'马仔-非R'!AQ33+主角设定!N37+龙魂等级属性!M31+'命格属性-非R'!AU32</f>
        <v>0</v>
      </c>
      <c r="R31" s="72">
        <f>'装备全级属性-非R'!AL33+'马仔-非R'!AR33+主角设定!O37+龙魂等级属性!N31+'命格属性-非R'!AV32</f>
        <v>0</v>
      </c>
      <c r="S31" s="72">
        <f>'装备全级属性-非R'!AM33+'马仔-非R'!AS33+主角设定!P37+龙魂等级属性!O31+'命格属性-非R'!AW32</f>
        <v>0</v>
      </c>
      <c r="T31" s="83"/>
      <c r="V31" s="77">
        <f t="shared" ca="1" si="0"/>
        <v>3811.6207850557794</v>
      </c>
      <c r="W31">
        <f>[7]副本难度推算!R33</f>
        <v>0</v>
      </c>
    </row>
    <row r="32" spans="1:23" x14ac:dyDescent="0.15">
      <c r="A32">
        <v>31</v>
      </c>
      <c r="B32">
        <f>'装备全级属性-非R'!Z34</f>
        <v>932.87735750570221</v>
      </c>
      <c r="C32">
        <f>'马仔-非R'!AF34</f>
        <v>1647.561581802737</v>
      </c>
      <c r="D32">
        <f>主角设定!G38</f>
        <v>889.12480000000016</v>
      </c>
      <c r="E32">
        <f ca="1">龙魂等级属性!Q32*0.6</f>
        <v>378.30309947541014</v>
      </c>
      <c r="F32">
        <f>'命格属性-非R'!AJ33</f>
        <v>360.48</v>
      </c>
      <c r="G32" s="72">
        <f ca="1">'装备全级属性-非R'!AA34+'马仔-非R'!AG34+主角设定!D38+龙魂等级属性!AB32*0.6+'命格属性-非R'!AK33</f>
        <v>34271.285155646867</v>
      </c>
      <c r="H32" s="72">
        <f ca="1">'装备全级属性-非R'!AB34+'马仔-非R'!AH34+主角设定!E38+龙魂等级属性!AC32*0.6+'命格属性-非R'!AL33</f>
        <v>1947.9063228026064</v>
      </c>
      <c r="I32" s="72">
        <f ca="1">'装备全级属性-非R'!AC34+'马仔-非R'!AI34+主角设定!F38+龙魂等级属性!AD32*0.6+'命格属性-非R'!AM33</f>
        <v>784.84917557723759</v>
      </c>
      <c r="J32" s="72">
        <f ca="1">'装备全级属性-非R'!AD34+'马仔-非R'!AJ34+主角设定!G38+龙魂等级属性!F32*0.6+'命格属性-非R'!AN33</f>
        <v>889.12480000000016</v>
      </c>
      <c r="K32" s="72">
        <f ca="1">'装备全级属性-非R'!AE34+'马仔-非R'!AK34+主角设定!H38+龙魂等级属性!G32*0.6+'命格属性-非R'!AO33</f>
        <v>55.927821453068098</v>
      </c>
      <c r="L32" s="72">
        <f ca="1">'装备全级属性-非R'!AF34+'马仔-非R'!AL34+主角设定!I38+龙魂等级属性!H32*0.6+'命格属性-非R'!AP33</f>
        <v>230.44444444444443</v>
      </c>
      <c r="M32" s="72">
        <f ca="1">'装备全级属性-非R'!AG34+'马仔-非R'!AM34+主角设定!J38+龙魂等级属性!I32*0.6+'命格属性-非R'!AQ33</f>
        <v>0</v>
      </c>
      <c r="N32" s="72">
        <f ca="1">'装备全级属性-非R'!AH34+'马仔-非R'!AN34+主角设定!K38+龙魂等级属性!J32+'命格属性-非R'!AR33</f>
        <v>131.33333333333331</v>
      </c>
      <c r="O32" s="72">
        <f>'装备全级属性-非R'!AI34+'马仔-非R'!AO34+主角设定!L38+龙魂等级属性!K32+'命格属性-非R'!AS33</f>
        <v>0</v>
      </c>
      <c r="P32" s="72">
        <f>'装备全级属性-非R'!AJ34+'马仔-非R'!AP34+主角设定!M38+龙魂等级属性!L32+'命格属性-非R'!AT33</f>
        <v>0</v>
      </c>
      <c r="Q32" s="72">
        <f>'装备全级属性-非R'!AK34+'马仔-非R'!AQ34+主角设定!N38+龙魂等级属性!M32+'命格属性-非R'!AU33</f>
        <v>0</v>
      </c>
      <c r="R32" s="72">
        <f>'装备全级属性-非R'!AL34+'马仔-非R'!AR34+主角设定!O38+龙魂等级属性!N32+'命格属性-非R'!AV33</f>
        <v>0</v>
      </c>
      <c r="S32" s="72">
        <f>'装备全级属性-非R'!AM34+'马仔-非R'!AS34+主角设定!P38+龙魂等级属性!O32+'命格属性-非R'!AW33</f>
        <v>0</v>
      </c>
      <c r="T32" s="83"/>
      <c r="V32" s="77">
        <f t="shared" ca="1" si="0"/>
        <v>4208.3468387838493</v>
      </c>
      <c r="W32">
        <f>[7]副本难度推算!R34</f>
        <v>0</v>
      </c>
    </row>
    <row r="33" spans="1:23" x14ac:dyDescent="0.15">
      <c r="A33">
        <v>32</v>
      </c>
      <c r="B33">
        <f>'装备全级属性-非R'!Z35</f>
        <v>1018.9765135940247</v>
      </c>
      <c r="C33">
        <f>'马仔-非R'!AF35</f>
        <v>2048.6041786126889</v>
      </c>
      <c r="D33">
        <f>主角设定!G39</f>
        <v>926.06080000000043</v>
      </c>
      <c r="E33">
        <f ca="1">龙魂等级属性!Q33*0.6</f>
        <v>393.28097307123443</v>
      </c>
      <c r="F33">
        <f>'命格属性-非R'!AJ34</f>
        <v>360.48</v>
      </c>
      <c r="G33" s="72">
        <f ca="1">'装备全级属性-非R'!AA35+'马仔-非R'!AG35+主角设定!D39+龙魂等级属性!AB33*0.6+'命格属性-非R'!AK34</f>
        <v>39124.481088861627</v>
      </c>
      <c r="H33" s="72">
        <f ca="1">'装备全级属性-非R'!AB35+'马仔-非R'!AH35+主角设定!E39+龙魂等级属性!AC33*0.6+'命格属性-非R'!AL34</f>
        <v>2161.9019797010023</v>
      </c>
      <c r="I33" s="72">
        <f ca="1">'装备全级属性-非R'!AC35+'马仔-非R'!AI35+主角设定!F39+龙魂等级属性!AD33*0.6+'命格属性-非R'!AM34</f>
        <v>894.59010091519269</v>
      </c>
      <c r="J33" s="72">
        <f ca="1">'装备全级属性-非R'!AD35+'马仔-非R'!AJ35+主角设定!G39+龙魂等级属性!F33*0.6+'命格属性-非R'!AN34</f>
        <v>926.06080000000043</v>
      </c>
      <c r="K33" s="72">
        <f ca="1">'装备全级属性-非R'!AE35+'马仔-非R'!AK35+主角设定!H39+龙魂等级属性!G33*0.6+'命格属性-非R'!AO34</f>
        <v>0</v>
      </c>
      <c r="L33" s="72">
        <f ca="1">'装备全级属性-非R'!AF35+'马仔-非R'!AL35+主角设定!I39+龙魂等级属性!H33*0.6+'命格属性-非R'!AP34</f>
        <v>321.65485331013525</v>
      </c>
      <c r="M33" s="72">
        <f ca="1">'装备全级属性-非R'!AG35+'马仔-非R'!AM35+主角设定!J39+龙魂等级属性!I33*0.6+'命格属性-非R'!AQ34</f>
        <v>0</v>
      </c>
      <c r="N33" s="72">
        <f ca="1">'装备全级属性-非R'!AH35+'马仔-非R'!AN35+主角设定!K39+龙魂等级属性!J33+'命格属性-非R'!AR34</f>
        <v>157.85185185185185</v>
      </c>
      <c r="O33" s="72">
        <f>'装备全级属性-非R'!AI35+'马仔-非R'!AO35+主角设定!L39+龙魂等级属性!K33+'命格属性-非R'!AS34</f>
        <v>0</v>
      </c>
      <c r="P33" s="72">
        <f>'装备全级属性-非R'!AJ35+'马仔-非R'!AP35+主角设定!M39+龙魂等级属性!L33+'命格属性-非R'!AT34</f>
        <v>0</v>
      </c>
      <c r="Q33" s="72">
        <f>'装备全级属性-非R'!AK35+'马仔-非R'!AQ35+主角设定!N39+龙魂等级属性!M33+'命格属性-非R'!AU34</f>
        <v>0</v>
      </c>
      <c r="R33" s="72">
        <f>'装备全级属性-非R'!AL35+'马仔-非R'!AR35+主角设定!O39+龙魂等级属性!N33+'命格属性-非R'!AV34</f>
        <v>0</v>
      </c>
      <c r="S33" s="72">
        <f>'装备全级属性-非R'!AM35+'马仔-非R'!AS35+主角设定!P39+龙魂等级属性!O33+'命格属性-非R'!AW34</f>
        <v>0</v>
      </c>
      <c r="T33" s="83"/>
      <c r="V33" s="77">
        <f t="shared" ca="1" si="0"/>
        <v>4747.4024652779481</v>
      </c>
      <c r="W33">
        <f>[7]副本难度推算!R35</f>
        <v>0</v>
      </c>
    </row>
    <row r="34" spans="1:23" x14ac:dyDescent="0.15">
      <c r="A34">
        <v>33</v>
      </c>
      <c r="B34">
        <f>'装备全级属性-非R'!Z36</f>
        <v>1033.4165135940248</v>
      </c>
      <c r="C34">
        <f>'马仔-非R'!AF36</f>
        <v>2081.5031245833907</v>
      </c>
      <c r="D34">
        <f>主角设定!G40</f>
        <v>963.36400000000037</v>
      </c>
      <c r="E34">
        <f ca="1">龙魂等级属性!Q34*0.6</f>
        <v>393.28097307123443</v>
      </c>
      <c r="F34">
        <f>'命格属性-非R'!AJ35</f>
        <v>432.76</v>
      </c>
      <c r="G34" s="72">
        <f ca="1">'装备全级属性-非R'!AA36+'马仔-非R'!AG36+主角设定!D40+龙魂等级属性!AB34*0.6+'命格属性-非R'!AK35</f>
        <v>41570.869611964888</v>
      </c>
      <c r="H34" s="72">
        <f ca="1">'装备全级属性-非R'!AB36+'马仔-非R'!AH36+主角设定!E40+龙魂等级属性!AC34*0.6+'命格属性-非R'!AL35</f>
        <v>2205.9237841929807</v>
      </c>
      <c r="I34" s="72">
        <f ca="1">'装备全级属性-非R'!AC36+'马仔-非R'!AI36+主角设定!F40+龙魂等级属性!AD34*0.6+'命格属性-非R'!AM35</f>
        <v>908.19490146978535</v>
      </c>
      <c r="J34" s="72">
        <f ca="1">'装备全级属性-非R'!AD36+'马仔-非R'!AJ36+主角设定!G40+龙魂等级属性!F34*0.6+'命格属性-非R'!AN35</f>
        <v>963.36400000000037</v>
      </c>
      <c r="K34" s="72">
        <f ca="1">'装备全级属性-非R'!AE36+'马仔-非R'!AK36+主角设定!H40+龙魂等级属性!G34*0.6+'命格属性-非R'!AO35</f>
        <v>0</v>
      </c>
      <c r="L34" s="72">
        <f ca="1">'装备全级属性-非R'!AF36+'马仔-非R'!AL36+主角设定!I40+龙魂等级属性!H34*0.6+'命格属性-非R'!AP35</f>
        <v>246.44444444444443</v>
      </c>
      <c r="M34" s="72">
        <f ca="1">'装备全级属性-非R'!AG36+'马仔-非R'!AM36+主角设定!J40+龙魂等级属性!I34*0.6+'命格属性-非R'!AQ35</f>
        <v>0</v>
      </c>
      <c r="N34" s="72">
        <f ca="1">'装备全级属性-非R'!AH36+'马仔-非R'!AN36+主角设定!K40+龙魂等级属性!J34+'命格属性-非R'!AR35</f>
        <v>157.85185185185185</v>
      </c>
      <c r="O34" s="72">
        <f>'装备全级属性-非R'!AI36+'马仔-非R'!AO36+主角设定!L40+龙魂等级属性!K34+'命格属性-非R'!AS35</f>
        <v>0</v>
      </c>
      <c r="P34" s="72">
        <f>'装备全级属性-非R'!AJ36+'马仔-非R'!AP36+主角设定!M40+龙魂等级属性!L34+'命格属性-非R'!AT35</f>
        <v>0</v>
      </c>
      <c r="Q34" s="72">
        <f>'装备全级属性-非R'!AK36+'马仔-非R'!AQ36+主角设定!N40+龙魂等级属性!M34+'命格属性-非R'!AU35</f>
        <v>0</v>
      </c>
      <c r="R34" s="72">
        <f>'装备全级属性-非R'!AL36+'马仔-非R'!AR36+主角设定!O40+龙魂等级属性!N34+'命格属性-非R'!AV35</f>
        <v>0</v>
      </c>
      <c r="S34" s="72">
        <f>'装备全级属性-非R'!AM36+'马仔-非R'!AS36+主角设定!P40+龙魂等级属性!O34+'命格属性-非R'!AW35</f>
        <v>0</v>
      </c>
      <c r="T34" s="83"/>
      <c r="V34" s="77">
        <f t="shared" ref="V34:V66" ca="1" si="1">SUM(B34:F34)</f>
        <v>4904.3246112486504</v>
      </c>
      <c r="W34">
        <f>[7]副本难度推算!R36</f>
        <v>0</v>
      </c>
    </row>
    <row r="35" spans="1:23" x14ac:dyDescent="0.15">
      <c r="A35">
        <v>34</v>
      </c>
      <c r="B35">
        <f>'装备全级属性-非R'!Z37</f>
        <v>1075.4565135940247</v>
      </c>
      <c r="C35">
        <f>'马仔-非R'!AF37</f>
        <v>2090.3416473814896</v>
      </c>
      <c r="D35">
        <f>主角设定!G41</f>
        <v>1001.0344</v>
      </c>
      <c r="E35">
        <f ca="1">龙魂等级属性!Q35*0.6</f>
        <v>680.58195824579218</v>
      </c>
      <c r="F35">
        <f>'命格属性-非R'!AJ36</f>
        <v>432.76</v>
      </c>
      <c r="G35" s="72">
        <f ca="1">'装备全级属性-非R'!AA37+'马仔-非R'!AG37+主角设定!D41+龙魂等级属性!AB35*0.6+'命格属性-非R'!AK36</f>
        <v>44814.025931604563</v>
      </c>
      <c r="H35" s="72">
        <f ca="1">'装备全级属性-非R'!AB37+'马仔-非R'!AH37+主角设定!E41+龙魂等级属性!AC35*0.6+'命格属性-非R'!AL36</f>
        <v>2394.9057615191837</v>
      </c>
      <c r="I35" s="72">
        <f ca="1">'装备全级属性-非R'!AC37+'马仔-非R'!AI37+主角设定!F41+龙魂等级属性!AD35*0.6+'命格属性-非R'!AM36</f>
        <v>925.11559415609383</v>
      </c>
      <c r="J35" s="72">
        <f ca="1">'装备全级属性-非R'!AD37+'马仔-非R'!AJ37+主角设定!G41+龙魂等级属性!F35*0.6+'命格属性-非R'!AN36</f>
        <v>1001.0344</v>
      </c>
      <c r="K35" s="72">
        <f ca="1">'装备全级属性-非R'!AE37+'马仔-非R'!AK37+主角设定!H41+龙魂等级属性!G35*0.6+'命格属性-非R'!AO36</f>
        <v>0</v>
      </c>
      <c r="L35" s="72">
        <f ca="1">'装备全级属性-非R'!AF37+'马仔-非R'!AL37+主角设定!I41+龙魂等级属性!H35*0.6+'命格属性-非R'!AP36</f>
        <v>254.44444444444443</v>
      </c>
      <c r="M35" s="72">
        <f ca="1">'装备全级属性-非R'!AG37+'马仔-非R'!AM37+主角设定!J41+龙魂等级属性!I35*0.6+'命格属性-非R'!AQ36</f>
        <v>0</v>
      </c>
      <c r="N35" s="72">
        <f ca="1">'装备全级属性-非R'!AH37+'马仔-非R'!AN37+主角设定!K41+龙魂等级属性!J35+'命格属性-非R'!AR36</f>
        <v>511.6017145792373</v>
      </c>
      <c r="O35" s="72">
        <f>'装备全级属性-非R'!AI37+'马仔-非R'!AO37+主角设定!L41+龙魂等级属性!K35+'命格属性-非R'!AS36</f>
        <v>0</v>
      </c>
      <c r="P35" s="72">
        <f>'装备全级属性-非R'!AJ37+'马仔-非R'!AP37+主角设定!M41+龙魂等级属性!L35+'命格属性-非R'!AT36</f>
        <v>0</v>
      </c>
      <c r="Q35" s="72">
        <f>'装备全级属性-非R'!AK37+'马仔-非R'!AQ37+主角设定!N41+龙魂等级属性!M35+'命格属性-非R'!AU36</f>
        <v>0</v>
      </c>
      <c r="R35" s="72">
        <f>'装备全级属性-非R'!AL37+'马仔-非R'!AR37+主角设定!O41+龙魂等级属性!N35+'命格属性-非R'!AV36</f>
        <v>0</v>
      </c>
      <c r="S35" s="72">
        <f>'装备全级属性-非R'!AM37+'马仔-非R'!AS37+主角设定!P41+龙魂等级属性!O35+'命格属性-非R'!AW36</f>
        <v>0</v>
      </c>
      <c r="T35" s="83"/>
      <c r="V35" s="77">
        <f t="shared" ca="1" si="1"/>
        <v>5280.1745192213066</v>
      </c>
      <c r="W35">
        <f>[7]副本难度推算!R37</f>
        <v>0</v>
      </c>
    </row>
    <row r="36" spans="1:23" x14ac:dyDescent="0.15">
      <c r="A36">
        <v>35</v>
      </c>
      <c r="B36">
        <f>'装备全级属性-非R'!Z38</f>
        <v>1089.8965135940246</v>
      </c>
      <c r="C36">
        <f>'马仔-非R'!AF38</f>
        <v>4607.9219331097502</v>
      </c>
      <c r="D36">
        <f>主角设定!G42</f>
        <v>1039.0720000000003</v>
      </c>
      <c r="E36">
        <f ca="1">龙魂等级属性!Q36*0.6</f>
        <v>731.69140683183241</v>
      </c>
      <c r="F36">
        <f>'命格属性-非R'!AJ37</f>
        <v>620.76</v>
      </c>
      <c r="G36" s="72">
        <f ca="1">'装备全级属性-非R'!AA38+'马仔-非R'!AG38+主角设定!D42+龙魂等级属性!AB36*0.6+'命格属性-非R'!AK37</f>
        <v>67758.113636818132</v>
      </c>
      <c r="H36" s="72">
        <f ca="1">'装备全级属性-非R'!AB38+'马仔-非R'!AH38+主角设定!E42+龙魂等级属性!AC36*0.6+'命格属性-非R'!AL37</f>
        <v>3660.1411994100376</v>
      </c>
      <c r="I36" s="72">
        <f ca="1">'装备全级属性-非R'!AC38+'马仔-非R'!AI38+主角设定!F42+龙魂等级属性!AD36*0.6+'命格属性-非R'!AM37</f>
        <v>1549.8439823709984</v>
      </c>
      <c r="J36" s="72">
        <f ca="1">'装备全级属性-非R'!AD38+'马仔-非R'!AJ38+主角设定!G42+龙魂等级属性!F36*0.6+'命格属性-非R'!AN37</f>
        <v>1039.0720000000003</v>
      </c>
      <c r="K36" s="72">
        <f ca="1">'装备全级属性-非R'!AE38+'马仔-非R'!AK38+主角设定!H42+龙魂等级属性!G36*0.6+'命格属性-非R'!AO37</f>
        <v>0</v>
      </c>
      <c r="L36" s="72">
        <f ca="1">'装备全级属性-非R'!AF38+'马仔-非R'!AL38+主角设定!I42+龙魂等级属性!H36*0.6+'命格属性-非R'!AP37</f>
        <v>262.44444444444446</v>
      </c>
      <c r="M36" s="72">
        <f ca="1">'装备全级属性-非R'!AG38+'马仔-非R'!AM38+主角设定!J42+龙魂等级属性!I36*0.6+'命格属性-非R'!AQ37</f>
        <v>0</v>
      </c>
      <c r="N36" s="72">
        <f ca="1">'装备全级属性-非R'!AH38+'马仔-非R'!AN38+主角设定!K42+龙魂等级属性!J36+'命格属性-非R'!AR37</f>
        <v>165.85185185185185</v>
      </c>
      <c r="O36" s="72">
        <f>'装备全级属性-非R'!AI38+'马仔-非R'!AO38+主角设定!L42+龙魂等级属性!K36+'命格属性-非R'!AS37</f>
        <v>0</v>
      </c>
      <c r="P36" s="72">
        <f>'装备全级属性-非R'!AJ38+'马仔-非R'!AP38+主角设定!M42+龙魂等级属性!L36+'命格属性-非R'!AT37</f>
        <v>0</v>
      </c>
      <c r="Q36" s="72">
        <f>'装备全级属性-非R'!AK38+'马仔-非R'!AQ38+主角设定!N42+龙魂等级属性!M36+'命格属性-非R'!AU37</f>
        <v>0</v>
      </c>
      <c r="R36" s="72">
        <f>'装备全级属性-非R'!AL38+'马仔-非R'!AR38+主角设定!O42+龙魂等级属性!N36+'命格属性-非R'!AV37</f>
        <v>0</v>
      </c>
      <c r="S36" s="72">
        <f>'装备全级属性-非R'!AM38+'马仔-非R'!AS38+主角设定!P42+龙魂等级属性!O36+'命格属性-非R'!AW37</f>
        <v>0</v>
      </c>
      <c r="T36" s="83"/>
      <c r="V36" s="77">
        <f t="shared" ca="1" si="1"/>
        <v>8089.3418535356068</v>
      </c>
      <c r="W36">
        <f>[7]副本难度推算!R38</f>
        <v>0</v>
      </c>
    </row>
    <row r="37" spans="1:23" x14ac:dyDescent="0.15">
      <c r="A37">
        <v>36</v>
      </c>
      <c r="B37">
        <f>'装备全级属性-非R'!Z39</f>
        <v>1120.8165135940249</v>
      </c>
      <c r="C37">
        <f>'马仔-非R'!AF39</f>
        <v>4678.6301154945413</v>
      </c>
      <c r="D37">
        <f>主角设定!G43</f>
        <v>1077.4768000000001</v>
      </c>
      <c r="E37">
        <f ca="1">龙魂等级属性!Q37*0.6</f>
        <v>788.33441747830454</v>
      </c>
      <c r="F37">
        <f>'命格属性-非R'!AJ38</f>
        <v>620.76</v>
      </c>
      <c r="G37" s="72">
        <f ca="1">'装备全级属性-非R'!AA39+'马仔-非R'!AG39+主角设定!D43+龙魂等级属性!AB37*0.6+'命格属性-非R'!AK38</f>
        <v>70388.479460097369</v>
      </c>
      <c r="H37" s="72">
        <f ca="1">'装备全级属性-非R'!AB39+'马仔-非R'!AH39+主角设定!E43+龙魂等级属性!AC37*0.6+'命格属性-非R'!AL38</f>
        <v>3721.1970180196627</v>
      </c>
      <c r="I37" s="72">
        <f ca="1">'装备全级属性-非R'!AC39+'马仔-非R'!AI39+主角设定!F43+龙魂等级属性!AD37*0.6+'命格属性-非R'!AM38</f>
        <v>1578.8095238614665</v>
      </c>
      <c r="J37" s="72">
        <f ca="1">'装备全级属性-非R'!AD39+'马仔-非R'!AJ39+主角设定!G43+龙魂等级属性!F37*0.6+'命格属性-非R'!AN38</f>
        <v>1077.4768000000001</v>
      </c>
      <c r="K37" s="72">
        <f ca="1">'装备全级属性-非R'!AE39+'马仔-非R'!AK39+主角设定!H43+龙魂等级属性!G37*0.6+'命格属性-非R'!AO38</f>
        <v>0</v>
      </c>
      <c r="L37" s="72">
        <f ca="1">'装备全级属性-非R'!AF39+'马仔-非R'!AL39+主角设定!I43+龙魂等级属性!H37*0.6+'命格属性-非R'!AP38</f>
        <v>270.44444444444446</v>
      </c>
      <c r="M37" s="72">
        <f ca="1">'装备全级属性-非R'!AG39+'马仔-非R'!AM39+主角设定!J43+龙魂等级属性!I37*0.6+'命格属性-非R'!AQ38</f>
        <v>0</v>
      </c>
      <c r="N37" s="72">
        <f ca="1">'装备全级属性-非R'!AH39+'马仔-非R'!AN39+主角设定!K43+龙魂等级属性!J37+'命格属性-非R'!AR38</f>
        <v>165.85185185185185</v>
      </c>
      <c r="O37" s="72">
        <f>'装备全级属性-非R'!AI39+'马仔-非R'!AO39+主角设定!L43+龙魂等级属性!K37+'命格属性-非R'!AS38</f>
        <v>0</v>
      </c>
      <c r="P37" s="72">
        <f>'装备全级属性-非R'!AJ39+'马仔-非R'!AP39+主角设定!M43+龙魂等级属性!L37+'命格属性-非R'!AT38</f>
        <v>0</v>
      </c>
      <c r="Q37" s="72">
        <f>'装备全级属性-非R'!AK39+'马仔-非R'!AQ39+主角设定!N43+龙魂等级属性!M37+'命格属性-非R'!AU38</f>
        <v>0</v>
      </c>
      <c r="R37" s="72">
        <f>'装备全级属性-非R'!AL39+'马仔-非R'!AR39+主角设定!O43+龙魂等级属性!N37+'命格属性-非R'!AV38</f>
        <v>0</v>
      </c>
      <c r="S37" s="72">
        <f>'装备全级属性-非R'!AM39+'马仔-非R'!AS39+主角设定!P43+龙魂等级属性!O37+'命格属性-非R'!AW38</f>
        <v>0</v>
      </c>
      <c r="T37" s="83"/>
      <c r="V37" s="77">
        <f t="shared" ca="1" si="1"/>
        <v>8286.0178465668705</v>
      </c>
      <c r="W37">
        <f>[7]副本难度推算!R39</f>
        <v>0</v>
      </c>
    </row>
    <row r="38" spans="1:23" x14ac:dyDescent="0.15">
      <c r="A38">
        <v>37</v>
      </c>
      <c r="B38">
        <f>'装备全级属性-非R'!Z40</f>
        <v>1160.8165135940246</v>
      </c>
      <c r="C38">
        <f>'马仔-非R'!AF40</f>
        <v>4689.9237835143349</v>
      </c>
      <c r="D38">
        <f>主角设定!G44</f>
        <v>1116.2488000000003</v>
      </c>
      <c r="E38">
        <f ca="1">龙魂等级属性!Q38*0.6</f>
        <v>1007.9542645095239</v>
      </c>
      <c r="F38">
        <f>'命格属性-非R'!AJ39</f>
        <v>692.76</v>
      </c>
      <c r="G38" s="72">
        <f ca="1">'装备全级属性-非R'!AA40+'马仔-非R'!AG40+主角设定!D44+龙魂等级属性!AB38*0.6+'命格属性-非R'!AK39</f>
        <v>73240.213667732503</v>
      </c>
      <c r="H38" s="72">
        <f ca="1">'装备全级属性-非R'!AB40+'马仔-非R'!AH40+主角设定!E44+龙魂等级属性!AC38*0.6+'命格属性-非R'!AL39</f>
        <v>3852.8588297899732</v>
      </c>
      <c r="I38" s="72">
        <f ca="1">'装备全级属性-非R'!AC40+'马仔-非R'!AI40+主角设定!F44+龙魂等级属性!AD38*0.6+'命格属性-非R'!AM39</f>
        <v>1660.2081867384163</v>
      </c>
      <c r="J38" s="72">
        <f ca="1">'装备全级属性-非R'!AD40+'马仔-非R'!AJ40+主角设定!G44+龙魂等级属性!F38*0.6+'命格属性-非R'!AN39</f>
        <v>1264.0007767598456</v>
      </c>
      <c r="K38" s="72">
        <f ca="1">'装备全级属性-非R'!AE40+'马仔-非R'!AK40+主角设定!H44+龙魂等级属性!G38*0.6+'命格属性-非R'!AO39</f>
        <v>0</v>
      </c>
      <c r="L38" s="72">
        <f ca="1">'装备全级属性-非R'!AF40+'马仔-非R'!AL40+主角设定!I44+龙魂等级属性!H38*0.6+'命格属性-非R'!AP39</f>
        <v>286.44444444444446</v>
      </c>
      <c r="M38" s="72">
        <f ca="1">'装备全级属性-非R'!AG40+'马仔-非R'!AM40+主角设定!J44+龙魂等级属性!I38*0.6+'命格属性-非R'!AQ39</f>
        <v>0</v>
      </c>
      <c r="N38" s="72">
        <f ca="1">'装备全级属性-非R'!AH40+'马仔-非R'!AN40+主角设定!K44+龙魂等级属性!J38+'命格属性-非R'!AR39</f>
        <v>173.85185185185185</v>
      </c>
      <c r="O38" s="72">
        <f>'装备全级属性-非R'!AI40+'马仔-非R'!AO40+主角设定!L44+龙魂等级属性!K38+'命格属性-非R'!AS39</f>
        <v>0</v>
      </c>
      <c r="P38" s="72">
        <f>'装备全级属性-非R'!AJ40+'马仔-非R'!AP40+主角设定!M44+龙魂等级属性!L38+'命格属性-非R'!AT39</f>
        <v>0</v>
      </c>
      <c r="Q38" s="72">
        <f>'装备全级属性-非R'!AK40+'马仔-非R'!AQ40+主角设定!N44+龙魂等级属性!M38+'命格属性-非R'!AU39</f>
        <v>0</v>
      </c>
      <c r="R38" s="72">
        <f>'装备全级属性-非R'!AL40+'马仔-非R'!AR40+主角设定!O44+龙魂等级属性!N38+'命格属性-非R'!AV39</f>
        <v>0</v>
      </c>
      <c r="S38" s="72">
        <f>'装备全级属性-非R'!AM40+'马仔-非R'!AS40+主角设定!P44+龙魂等级属性!O38+'命格属性-非R'!AW39</f>
        <v>0</v>
      </c>
      <c r="T38" s="83"/>
      <c r="V38" s="77">
        <f t="shared" ca="1" si="1"/>
        <v>8667.7033616178833</v>
      </c>
      <c r="W38">
        <f>[7]副本难度推算!R40</f>
        <v>0</v>
      </c>
    </row>
    <row r="39" spans="1:23" x14ac:dyDescent="0.15">
      <c r="A39">
        <v>38</v>
      </c>
      <c r="B39">
        <f>'装备全级属性-非R'!Z41</f>
        <v>1206.1765135940248</v>
      </c>
      <c r="C39">
        <f>'马仔-非R'!AF41</f>
        <v>4760.631965899126</v>
      </c>
      <c r="D39">
        <f>主角设定!G45</f>
        <v>1155.3880000000001</v>
      </c>
      <c r="E39">
        <f ca="1">龙魂等级属性!Q39*0.6</f>
        <v>1062.6873782591813</v>
      </c>
      <c r="F39">
        <f>'命格属性-非R'!AJ40</f>
        <v>822.76</v>
      </c>
      <c r="G39" s="72">
        <f ca="1">'装备全级属性-非R'!AA41+'马仔-非R'!AG41+主角设定!D45+龙魂等级属性!AB39*0.6+'命格属性-非R'!AK40</f>
        <v>74472.864224849953</v>
      </c>
      <c r="H39" s="72">
        <f ca="1">'装备全级属性-非R'!AB41+'马仔-非R'!AH41+主角设定!E45+龙魂等级属性!AC39*0.6+'命格属性-非R'!AL40</f>
        <v>4056.9146483995992</v>
      </c>
      <c r="I39" s="72">
        <f ca="1">'装备全级属性-非R'!AC41+'马仔-非R'!AI41+主角设定!F45+龙魂等级属性!AD39*0.6+'命格属性-非R'!AM40</f>
        <v>1743.9068419785417</v>
      </c>
      <c r="J39" s="72">
        <f ca="1">'装备全级属性-非R'!AD41+'马仔-非R'!AJ41+主角设定!G45+龙魂等级属性!F39*0.6+'命格属性-非R'!AN40</f>
        <v>1155.3880000000001</v>
      </c>
      <c r="K39" s="72">
        <f ca="1">'装备全级属性-非R'!AE41+'马仔-非R'!AK41+主角设定!H45+龙魂等级属性!G39*0.6+'命格属性-非R'!AO40</f>
        <v>0</v>
      </c>
      <c r="L39" s="72">
        <f ca="1">'装备全级属性-非R'!AF41+'马仔-非R'!AL41+主角设定!I45+龙魂等级属性!H39*0.6+'命格属性-非R'!AP40</f>
        <v>302.44444444444446</v>
      </c>
      <c r="M39" s="72">
        <f ca="1">'装备全级属性-非R'!AG41+'马仔-非R'!AM41+主角设定!J45+龙魂等级属性!I39*0.6+'命格属性-非R'!AQ40</f>
        <v>0</v>
      </c>
      <c r="N39" s="72">
        <f ca="1">'装备全级属性-非R'!AH41+'马仔-非R'!AN41+主角设定!K45+龙魂等级属性!J39+'命格属性-非R'!AR40</f>
        <v>173.85185185185185</v>
      </c>
      <c r="O39" s="72">
        <f>'装备全级属性-非R'!AI41+'马仔-非R'!AO41+主角设定!L45+龙魂等级属性!K39+'命格属性-非R'!AS40</f>
        <v>0</v>
      </c>
      <c r="P39" s="72">
        <f>'装备全级属性-非R'!AJ41+'马仔-非R'!AP41+主角设定!M45+龙魂等级属性!L39+'命格属性-非R'!AT40</f>
        <v>0</v>
      </c>
      <c r="Q39" s="72">
        <f>'装备全级属性-非R'!AK41+'马仔-非R'!AQ41+主角设定!N45+龙魂等级属性!M39+'命格属性-非R'!AU40</f>
        <v>0</v>
      </c>
      <c r="R39" s="72">
        <f>'装备全级属性-非R'!AL41+'马仔-非R'!AR41+主角设定!O45+龙魂等级属性!N39+'命格属性-非R'!AV40</f>
        <v>0</v>
      </c>
      <c r="S39" s="72">
        <f>'装备全级属性-非R'!AM41+'马仔-非R'!AS41+主角设定!P45+龙魂等级属性!O39+'命格属性-非R'!AW40</f>
        <v>0</v>
      </c>
      <c r="T39" s="83"/>
      <c r="V39" s="77">
        <f t="shared" ca="1" si="1"/>
        <v>9007.6438577523313</v>
      </c>
      <c r="W39">
        <f>[7]副本难度推算!R41</f>
        <v>0</v>
      </c>
    </row>
    <row r="40" spans="1:23" x14ac:dyDescent="0.15">
      <c r="A40">
        <v>39</v>
      </c>
      <c r="B40">
        <f>'装备全级属性-非R'!Z42</f>
        <v>1246.1765135940248</v>
      </c>
      <c r="C40">
        <f>'马仔-非R'!AF42</f>
        <v>4831.3401482839181</v>
      </c>
      <c r="D40">
        <f>主角设定!G46</f>
        <v>1194.8944000000001</v>
      </c>
      <c r="E40">
        <f ca="1">龙魂等级属性!Q40*0.6</f>
        <v>1111.4817643721976</v>
      </c>
      <c r="F40">
        <f>'命格属性-非R'!AJ41</f>
        <v>822.76</v>
      </c>
      <c r="G40" s="72">
        <f ca="1">'装备全级属性-非R'!AA42+'马仔-非R'!AG42+主角设定!D46+龙魂等级属性!AB40*0.6+'命格属性-非R'!AK41</f>
        <v>75644.69478196741</v>
      </c>
      <c r="H40" s="72">
        <f ca="1">'装备全级属性-非R'!AB42+'马仔-非R'!AH42+主角设定!E46+龙魂等级属性!AC40*0.6+'命格属性-非R'!AL41</f>
        <v>4134.9704670092242</v>
      </c>
      <c r="I40" s="72">
        <f ca="1">'装备全级属性-非R'!AC42+'马仔-非R'!AI42+主角设定!F46+龙魂等级属性!AD40*0.6+'命格属性-非R'!AM41</f>
        <v>1764.8723834690095</v>
      </c>
      <c r="J40" s="72">
        <f ca="1">'装备全级属性-非R'!AD42+'马仔-非R'!AJ42+主角设定!G46+龙魂等级属性!F40*0.6+'命格属性-非R'!AN41</f>
        <v>1194.8944000000001</v>
      </c>
      <c r="K40" s="72">
        <f ca="1">'装备全级属性-非R'!AE42+'马仔-非R'!AK42+主角设定!H46+龙魂等级属性!G40*0.6+'命格属性-非R'!AO41</f>
        <v>143.51290033240113</v>
      </c>
      <c r="L40" s="72">
        <f ca="1">'装备全级属性-非R'!AF42+'马仔-非R'!AL42+主角设定!I46+龙魂等级属性!H40*0.6+'命格属性-非R'!AP41</f>
        <v>318.44444444444446</v>
      </c>
      <c r="M40" s="72">
        <f ca="1">'装备全级属性-非R'!AG42+'马仔-非R'!AM42+主角设定!J46+龙魂等级属性!I40*0.6+'命格属性-非R'!AQ41</f>
        <v>0</v>
      </c>
      <c r="N40" s="72">
        <f ca="1">'装备全级属性-非R'!AH42+'马仔-非R'!AN42+主角设定!K46+龙魂等级属性!J40+'命格属性-非R'!AR41</f>
        <v>181.85185185185185</v>
      </c>
      <c r="O40" s="72">
        <f>'装备全级属性-非R'!AI42+'马仔-非R'!AO42+主角设定!L46+龙魂等级属性!K40+'命格属性-非R'!AS41</f>
        <v>0</v>
      </c>
      <c r="P40" s="72">
        <f>'装备全级属性-非R'!AJ42+'马仔-非R'!AP42+主角设定!M46+龙魂等级属性!L40+'命格属性-非R'!AT41</f>
        <v>0</v>
      </c>
      <c r="Q40" s="72">
        <f>'装备全级属性-非R'!AK42+'马仔-非R'!AQ42+主角设定!N46+龙魂等级属性!M40+'命格属性-非R'!AU41</f>
        <v>0</v>
      </c>
      <c r="R40" s="72">
        <f>'装备全级属性-非R'!AL42+'马仔-非R'!AR42+主角设定!O46+龙魂等级属性!N40+'命格属性-非R'!AV41</f>
        <v>0</v>
      </c>
      <c r="S40" s="72">
        <f>'装备全级属性-非R'!AM42+'马仔-非R'!AS42+主角设定!P46+龙魂等级属性!O40+'命格属性-非R'!AW41</f>
        <v>0</v>
      </c>
      <c r="T40" s="83"/>
      <c r="V40" s="77">
        <f t="shared" ca="1" si="1"/>
        <v>9206.6528262501415</v>
      </c>
      <c r="W40">
        <f>[7]副本难度推算!R42</f>
        <v>0</v>
      </c>
    </row>
    <row r="41" spans="1:23" x14ac:dyDescent="0.15">
      <c r="A41">
        <v>40</v>
      </c>
      <c r="B41">
        <f>'装备全级属性-非R'!Z43</f>
        <v>1936.2606632423924</v>
      </c>
      <c r="C41">
        <f>'马仔-非R'!AF43</f>
        <v>5496.0405292910182</v>
      </c>
      <c r="D41">
        <f>主角设定!G47</f>
        <v>1245.8560000000004</v>
      </c>
      <c r="E41">
        <f ca="1">龙魂等级属性!Q41*0.6</f>
        <v>1173.519347461191</v>
      </c>
      <c r="F41">
        <f>'命格属性-非R'!AJ42</f>
        <v>1082.8399999999999</v>
      </c>
      <c r="G41" s="72">
        <f ca="1">'装备全级属性-非R'!AA43+'马仔-非R'!AG43+主角设定!D47+龙魂等级属性!AB41*0.6+'命格属性-非R'!AK42</f>
        <v>89536.868259014387</v>
      </c>
      <c r="H41" s="72">
        <f ca="1">'装备全级属性-非R'!AB43+'马仔-非R'!AH43+主角设定!E47+龙魂等级属性!AC41*0.6+'命格属性-非R'!AL42</f>
        <v>4786.3707404637707</v>
      </c>
      <c r="I41" s="72">
        <f ca="1">'装备全级属性-非R'!AC43+'马仔-非R'!AI43+主角设定!F47+龙魂等级属性!AD41*0.6+'命格属性-非R'!AM42</f>
        <v>2021.5451809733422</v>
      </c>
      <c r="J41" s="72">
        <f ca="1">'装备全级属性-非R'!AD43+'马仔-非R'!AJ43+主角设定!G47+龙魂等级属性!F41*0.6+'命格属性-非R'!AN42</f>
        <v>1245.8560000000004</v>
      </c>
      <c r="K41" s="72">
        <f ca="1">'装备全级属性-非R'!AE43+'马仔-非R'!AK43+主角设定!H47+龙魂等级属性!G41*0.6+'命格属性-非R'!AO42</f>
        <v>0</v>
      </c>
      <c r="L41" s="72">
        <f ca="1">'装备全级属性-非R'!AF43+'马仔-非R'!AL43+主角设定!I47+龙魂等级属性!H41*0.6+'命格属性-非R'!AP42</f>
        <v>1708.4444444444443</v>
      </c>
      <c r="M41" s="72">
        <f ca="1">'装备全级属性-非R'!AG43+'马仔-非R'!AM43+主角设定!J47+龙魂等级属性!I41*0.6+'命格属性-非R'!AQ42</f>
        <v>0</v>
      </c>
      <c r="N41" s="72">
        <f ca="1">'装备全级属性-非R'!AH43+'马仔-非R'!AN43+主角设定!K47+龙魂等级属性!J41+'命格属性-非R'!AR42</f>
        <v>259.09465020576135</v>
      </c>
      <c r="O41" s="72">
        <f>'装备全级属性-非R'!AI43+'马仔-非R'!AO43+主角设定!L47+龙魂等级属性!K41+'命格属性-非R'!AS42</f>
        <v>0</v>
      </c>
      <c r="P41" s="72">
        <f>'装备全级属性-非R'!AJ43+'马仔-非R'!AP43+主角设定!M47+龙魂等级属性!L41+'命格属性-非R'!AT42</f>
        <v>0</v>
      </c>
      <c r="Q41" s="72">
        <f>'装备全级属性-非R'!AK43+'马仔-非R'!AQ43+主角设定!N47+龙魂等级属性!M41+'命格属性-非R'!AU42</f>
        <v>0</v>
      </c>
      <c r="R41" s="72">
        <f>'装备全级属性-非R'!AL43+'马仔-非R'!AR43+主角设定!O47+龙魂等级属性!N41+'命格属性-非R'!AV42</f>
        <v>0</v>
      </c>
      <c r="S41" s="72">
        <f>'装备全级属性-非R'!AM43+'马仔-非R'!AS43+主角设定!P47+龙魂等级属性!O41+'命格属性-非R'!AW42</f>
        <v>0</v>
      </c>
      <c r="T41" s="83"/>
      <c r="V41" s="77">
        <f t="shared" ca="1" si="1"/>
        <v>10934.516539994602</v>
      </c>
      <c r="W41">
        <f>[7]副本难度推算!R43</f>
        <v>0</v>
      </c>
    </row>
    <row r="42" spans="1:23" x14ac:dyDescent="0.15">
      <c r="A42">
        <v>41</v>
      </c>
      <c r="B42">
        <f>'装备全级属性-非R'!Z44</f>
        <v>1936.2606632423924</v>
      </c>
      <c r="C42">
        <f>'马仔-非R'!AF44</f>
        <v>5507.3341973108109</v>
      </c>
      <c r="D42">
        <f>主角设定!G48</f>
        <v>1297.3072000000004</v>
      </c>
      <c r="E42">
        <f ca="1">龙魂等级属性!Q42*0.6</f>
        <v>1490.4944786052467</v>
      </c>
      <c r="F42">
        <f>'命格属性-非R'!AJ43</f>
        <v>1082.8399999999999</v>
      </c>
      <c r="G42" s="72">
        <f ca="1">'装备全级属性-非R'!AA44+'马仔-非R'!AG44+主角设定!D48+龙魂等级属性!AB42*0.6+'命格属性-非R'!AK43</f>
        <v>92570.87893324405</v>
      </c>
      <c r="H42" s="72">
        <f ca="1">'装备全级属性-非R'!AB44+'马仔-非R'!AH44+主角设定!E48+龙魂等级属性!AC42*0.6+'命格属性-非R'!AL43</f>
        <v>4870.7630387483368</v>
      </c>
      <c r="I42" s="72">
        <f ca="1">'装备全级属性-非R'!AC44+'马仔-非R'!AI44+主角设定!F48+龙魂等级属性!AD42*0.6+'命格属性-非R'!AM43</f>
        <v>2033.3438438502922</v>
      </c>
      <c r="J42" s="72">
        <f ca="1">'装备全级属性-非R'!AD44+'马仔-非R'!AJ44+主角设定!G48+龙魂等级属性!F42*0.6+'命格属性-非R'!AN43</f>
        <v>1543.1757238269304</v>
      </c>
      <c r="K42" s="72">
        <f ca="1">'装备全级属性-非R'!AE44+'马仔-非R'!AK44+主角设定!H48+龙魂等级属性!G42*0.6+'命格属性-非R'!AO43</f>
        <v>231.09797921173421</v>
      </c>
      <c r="L42" s="72">
        <f ca="1">'装备全级属性-非R'!AF44+'马仔-非R'!AL44+主角设定!I48+龙魂等级属性!H42*0.6+'命格属性-非R'!AP43</f>
        <v>1708.4444444444443</v>
      </c>
      <c r="M42" s="72">
        <f ca="1">'装备全级属性-非R'!AG44+'马仔-非R'!AM44+主角设定!J48+龙魂等级属性!I42*0.6+'命格属性-非R'!AQ43</f>
        <v>0</v>
      </c>
      <c r="N42" s="72">
        <f ca="1">'装备全级属性-非R'!AH44+'马仔-非R'!AN44+主角设定!K48+龙魂等级属性!J42+'命格属性-非R'!AR43</f>
        <v>259.09465020576135</v>
      </c>
      <c r="O42" s="72">
        <f>'装备全级属性-非R'!AI44+'马仔-非R'!AO44+主角设定!L48+龙魂等级属性!K42+'命格属性-非R'!AS43</f>
        <v>0</v>
      </c>
      <c r="P42" s="72">
        <f>'装备全级属性-非R'!AJ44+'马仔-非R'!AP44+主角设定!M48+龙魂等级属性!L42+'命格属性-非R'!AT43</f>
        <v>0</v>
      </c>
      <c r="Q42" s="72">
        <f>'装备全级属性-非R'!AK44+'马仔-非R'!AQ44+主角设定!N48+龙魂等级属性!M42+'命格属性-非R'!AU43</f>
        <v>0</v>
      </c>
      <c r="R42" s="72">
        <f>'装备全级属性-非R'!AL44+'马仔-非R'!AR44+主角设定!O48+龙魂等级属性!N42+'命格属性-非R'!AV43</f>
        <v>0</v>
      </c>
      <c r="S42" s="72">
        <f>'装备全级属性-非R'!AM44+'马仔-非R'!AS44+主角设定!P48+龙魂等级属性!O42+'命格属性-非R'!AW43</f>
        <v>0</v>
      </c>
      <c r="T42" s="83"/>
      <c r="V42" s="77">
        <f t="shared" ca="1" si="1"/>
        <v>11314.236539158452</v>
      </c>
      <c r="W42">
        <f>[7]副本难度推算!R44</f>
        <v>0</v>
      </c>
    </row>
    <row r="43" spans="1:23" x14ac:dyDescent="0.15">
      <c r="A43">
        <v>42</v>
      </c>
      <c r="B43">
        <f>'装备全级属性-非R'!Z45</f>
        <v>1975.8206632423921</v>
      </c>
      <c r="C43">
        <f>'马仔-非R'!AF45</f>
        <v>5580.4975249172967</v>
      </c>
      <c r="D43">
        <f>主角设定!G49</f>
        <v>1349.2480000000005</v>
      </c>
      <c r="E43">
        <f ca="1">龙魂等级属性!Q43*0.6</f>
        <v>1535.7933786530709</v>
      </c>
      <c r="F43">
        <f>'命格属性-非R'!AJ44</f>
        <v>1082.8399999999999</v>
      </c>
      <c r="G43" s="72">
        <f ca="1">'装备全级属性-非R'!AA45+'马仔-非R'!AG45+主角设定!D49+龙魂等级属性!AB43*0.6+'命格属性-非R'!AK44</f>
        <v>94248.346245816967</v>
      </c>
      <c r="H43" s="72">
        <f ca="1">'装备全级属性-非R'!AB45+'马仔-非R'!AH45+主角设定!E49+龙魂等级属性!AC43*0.6+'命格属性-非R'!AL44</f>
        <v>4931.3249621707964</v>
      </c>
      <c r="I43" s="72">
        <f ca="1">'装备全级属性-非R'!AC45+'马仔-非R'!AI45+主角设定!F49+龙魂等级属性!AD43*0.6+'命格属性-非R'!AM44</f>
        <v>2068.1873555314014</v>
      </c>
      <c r="J43" s="72">
        <f ca="1">'装备全级属性-非R'!AD45+'马仔-非R'!AJ45+主角设定!G49+龙魂等级属性!F43*0.6+'命格属性-非R'!AN44</f>
        <v>1349.2480000000005</v>
      </c>
      <c r="K43" s="72">
        <f ca="1">'装备全级属性-非R'!AE45+'马仔-非R'!AK45+主角设定!H49+龙魂等级属性!G43*0.6+'命格属性-非R'!AO44</f>
        <v>0</v>
      </c>
      <c r="L43" s="72">
        <f ca="1">'装备全级属性-非R'!AF45+'马仔-非R'!AL45+主角设定!I49+龙魂等级属性!H43*0.6+'命格属性-非R'!AP44</f>
        <v>1708.4444444444443</v>
      </c>
      <c r="M43" s="72">
        <f ca="1">'装备全级属性-非R'!AG45+'马仔-非R'!AM45+主角设定!J49+龙魂等级属性!I43*0.6+'命格属性-非R'!AQ44</f>
        <v>0</v>
      </c>
      <c r="N43" s="72">
        <f ca="1">'装备全级属性-非R'!AH45+'马仔-非R'!AN45+主角设定!K49+龙魂等级属性!J43+'命格属性-非R'!AR44</f>
        <v>690.52890990783555</v>
      </c>
      <c r="O43" s="72">
        <f>'装备全级属性-非R'!AI45+'马仔-非R'!AO45+主角设定!L49+龙魂等级属性!K43+'命格属性-非R'!AS44</f>
        <v>0</v>
      </c>
      <c r="P43" s="72">
        <f>'装备全级属性-非R'!AJ45+'马仔-非R'!AP45+主角设定!M49+龙魂等级属性!L43+'命格属性-非R'!AT44</f>
        <v>0</v>
      </c>
      <c r="Q43" s="72">
        <f>'装备全级属性-非R'!AK45+'马仔-非R'!AQ45+主角设定!N49+龙魂等级属性!M43+'命格属性-非R'!AU44</f>
        <v>0</v>
      </c>
      <c r="R43" s="72">
        <f>'装备全级属性-非R'!AL45+'马仔-非R'!AR45+主角设定!O49+龙魂等级属性!N43+'命格属性-非R'!AV44</f>
        <v>0</v>
      </c>
      <c r="S43" s="72">
        <f>'装备全级属性-非R'!AM45+'马仔-非R'!AS45+主角设定!P49+龙魂等级属性!O43+'命格属性-非R'!AW44</f>
        <v>0</v>
      </c>
      <c r="T43" s="83"/>
      <c r="V43" s="77">
        <f t="shared" ca="1" si="1"/>
        <v>11524.19956681276</v>
      </c>
      <c r="W43">
        <f>[7]副本难度推算!R45</f>
        <v>0</v>
      </c>
    </row>
    <row r="44" spans="1:23" x14ac:dyDescent="0.15">
      <c r="A44">
        <v>43</v>
      </c>
      <c r="B44">
        <f>'装备全级属性-非R'!Z46</f>
        <v>1975.8206632423921</v>
      </c>
      <c r="C44">
        <f>'马仔-非R'!AF46</f>
        <v>5653.6608525237825</v>
      </c>
      <c r="D44">
        <f>主角设定!G50</f>
        <v>1401.6784000000005</v>
      </c>
      <c r="E44">
        <f ca="1">龙魂等级属性!Q44*0.6</f>
        <v>1535.7933786530709</v>
      </c>
      <c r="F44">
        <f>'命格属性-非R'!AJ45</f>
        <v>1277.8399999999999</v>
      </c>
      <c r="G44" s="72">
        <f ca="1">'装备全级属性-非R'!AA46+'马仔-非R'!AG46+主角设定!D50+龙魂等级属性!AB44*0.6+'命格属性-非R'!AK45</f>
        <v>95428.053558389875</v>
      </c>
      <c r="H44" s="72">
        <f ca="1">'装备全级属性-非R'!AB46+'马仔-非R'!AH46+主角设定!E50+龙魂等级属性!AC44*0.6+'命格属性-非R'!AL45</f>
        <v>5180.8868855932569</v>
      </c>
      <c r="I44" s="72">
        <f ca="1">'装备全级属性-非R'!AC46+'马仔-非R'!AI46+主角设定!F50+龙魂等级属性!AD44*0.6+'命格属性-非R'!AM45</f>
        <v>2092.0308672125107</v>
      </c>
      <c r="J44" s="72">
        <f ca="1">'装备全级属性-非R'!AD46+'马仔-非R'!AJ46+主角设定!G50+龙魂等级属性!F44*0.6+'命格属性-非R'!AN45</f>
        <v>1401.6784000000005</v>
      </c>
      <c r="K44" s="72">
        <f ca="1">'装备全级属性-非R'!AE46+'马仔-非R'!AK46+主角设定!H50+龙魂等级属性!G44*0.6+'命格属性-非R'!AO45</f>
        <v>0</v>
      </c>
      <c r="L44" s="72">
        <f ca="1">'装备全级属性-非R'!AF46+'马仔-非R'!AL46+主角设定!I50+龙魂等级属性!H44*0.6+'命格属性-非R'!AP45</f>
        <v>1708.4444444444443</v>
      </c>
      <c r="M44" s="72">
        <f ca="1">'装备全级属性-非R'!AG46+'马仔-非R'!AM46+主角设定!J50+龙魂等级属性!I44*0.6+'命格属性-非R'!AQ45</f>
        <v>0</v>
      </c>
      <c r="N44" s="72">
        <f ca="1">'装备全级属性-非R'!AH46+'马仔-非R'!AN46+主角设定!K50+龙魂等级属性!J44+'命格属性-非R'!AR45</f>
        <v>271.09465020576135</v>
      </c>
      <c r="O44" s="72">
        <f>'装备全级属性-非R'!AI46+'马仔-非R'!AO46+主角设定!L50+龙魂等级属性!K44+'命格属性-非R'!AS45</f>
        <v>0</v>
      </c>
      <c r="P44" s="72">
        <f>'装备全级属性-非R'!AJ46+'马仔-非R'!AP46+主角设定!M50+龙魂等级属性!L44+'命格属性-非R'!AT45</f>
        <v>0</v>
      </c>
      <c r="Q44" s="72">
        <f>'装备全级属性-非R'!AK46+'马仔-非R'!AQ46+主角设定!N50+龙魂等级属性!M44+'命格属性-非R'!AU45</f>
        <v>0</v>
      </c>
      <c r="R44" s="72">
        <f>'装备全级属性-非R'!AL46+'马仔-非R'!AR46+主角设定!O50+龙魂等级属性!N44+'命格属性-非R'!AV45</f>
        <v>0</v>
      </c>
      <c r="S44" s="72">
        <f>'装备全级属性-非R'!AM46+'马仔-非R'!AS46+主角设定!P50+龙魂等级属性!O44+'命格属性-非R'!AW45</f>
        <v>0</v>
      </c>
      <c r="T44" s="83"/>
      <c r="V44" s="77">
        <f t="shared" ca="1" si="1"/>
        <v>11844.793294419245</v>
      </c>
      <c r="W44">
        <f>[7]副本难度推算!R46</f>
        <v>0</v>
      </c>
    </row>
    <row r="45" spans="1:23" x14ac:dyDescent="0.15">
      <c r="A45">
        <v>44</v>
      </c>
      <c r="B45">
        <f>'装备全级属性-非R'!Z47</f>
        <v>2015.3806632423921</v>
      </c>
      <c r="C45">
        <f>'马仔-非R'!AF47</f>
        <v>6787.4630651832149</v>
      </c>
      <c r="D45">
        <f>主角设定!G51</f>
        <v>1454.5984000000003</v>
      </c>
      <c r="E45">
        <f ca="1">龙魂等级属性!Q45*0.6</f>
        <v>2003.8048275034942</v>
      </c>
      <c r="F45">
        <f>'命格属性-非R'!AJ46</f>
        <v>1407.92</v>
      </c>
      <c r="G45" s="72">
        <f ca="1">'装备全级属性-非R'!AA47+'马仔-非R'!AG47+主角设定!D51+龙魂等级属性!AB45*0.6+'命格属性-非R'!AK46</f>
        <v>118334.14142972602</v>
      </c>
      <c r="H45" s="72">
        <f ca="1">'装备全级属性-非R'!AB47+'马仔-非R'!AH47+主角设定!E51+龙魂等级属性!AC45*0.6+'命格属性-非R'!AL46</f>
        <v>5652.656439390048</v>
      </c>
      <c r="I45" s="72">
        <f ca="1">'装备全级属性-非R'!AC47+'马仔-非R'!AI47+主角设定!F51+龙魂等级属性!AD45*0.6+'命格属性-非R'!AM46</f>
        <v>2526.2314600721293</v>
      </c>
      <c r="J45" s="72">
        <f ca="1">'装备全级属性-非R'!AD47+'马仔-非R'!AJ47+主角设定!G51+龙魂等级属性!F45*0.6+'命格属性-非R'!AN46</f>
        <v>1454.5984000000003</v>
      </c>
      <c r="K45" s="72">
        <f ca="1">'装备全级属性-非R'!AE47+'马仔-非R'!AK47+主角设定!H51+龙魂等级属性!G45*0.6+'命格属性-非R'!AO46</f>
        <v>0</v>
      </c>
      <c r="L45" s="72">
        <f ca="1">'装备全级属性-非R'!AF47+'马仔-非R'!AL47+主角设定!I51+龙魂等级属性!H45*0.6+'命格属性-非R'!AP46</f>
        <v>1708.4444444444443</v>
      </c>
      <c r="M45" s="72">
        <f ca="1">'装备全级属性-非R'!AG47+'马仔-非R'!AM47+主角设定!J51+龙魂等级属性!I45*0.6+'命格属性-非R'!AQ46</f>
        <v>0</v>
      </c>
      <c r="N45" s="72">
        <f ca="1">'装备全级属性-非R'!AH47+'马仔-非R'!AN47+主角设定!K51+龙魂等级属性!J45+'命格属性-非R'!AR46</f>
        <v>283.09465020576135</v>
      </c>
      <c r="O45" s="72">
        <f>'装备全级属性-非R'!AI47+'马仔-非R'!AO47+主角设定!L51+龙魂等级属性!K45+'命格属性-非R'!AS46</f>
        <v>0</v>
      </c>
      <c r="P45" s="72">
        <f>'装备全级属性-非R'!AJ47+'马仔-非R'!AP47+主角设定!M51+龙魂等级属性!L45+'命格属性-非R'!AT46</f>
        <v>0</v>
      </c>
      <c r="Q45" s="72">
        <f>'装备全级属性-非R'!AK47+'马仔-非R'!AQ47+主角设定!N51+龙魂等级属性!M45+'命格属性-非R'!AU46</f>
        <v>0</v>
      </c>
      <c r="R45" s="72">
        <f>'装备全级属性-非R'!AL47+'马仔-非R'!AR47+主角设定!O51+龙魂等级属性!N45+'命格属性-非R'!AV46</f>
        <v>0</v>
      </c>
      <c r="S45" s="72">
        <f>'装备全级属性-非R'!AM47+'马仔-非R'!AS47+主角设定!P51+龙魂等级属性!O45+'命格属性-非R'!AW46</f>
        <v>0</v>
      </c>
      <c r="T45" s="83"/>
      <c r="V45" s="77">
        <f t="shared" ca="1" si="1"/>
        <v>13669.166955929102</v>
      </c>
      <c r="W45">
        <f>[7]副本难度推算!R47</f>
        <v>0</v>
      </c>
    </row>
    <row r="46" spans="1:23" x14ac:dyDescent="0.15">
      <c r="A46">
        <v>45</v>
      </c>
      <c r="B46">
        <f>'装备全级属性-非R'!Z48</f>
        <v>4115.4813264847853</v>
      </c>
      <c r="C46">
        <f>'马仔-非R'!AF48</f>
        <v>6886.1599030953203</v>
      </c>
      <c r="D46">
        <f>主角设定!G52</f>
        <v>1508.0080000000003</v>
      </c>
      <c r="E46">
        <f ca="1">龙魂等级属性!Q46*0.6</f>
        <v>2266.3630458344001</v>
      </c>
      <c r="F46">
        <f>'命格属性-非R'!AJ47</f>
        <v>1755.4</v>
      </c>
      <c r="G46" s="72">
        <f ca="1">'装备全级属性-非R'!AA48+'马仔-非R'!AG48+主角设定!D52+龙魂等级属性!AB46*0.6+'命格属性-非R'!AK47</f>
        <v>137244.943246996</v>
      </c>
      <c r="H46" s="72">
        <f ca="1">'装备全级属性-非R'!AB48+'马仔-非R'!AH48+主角设定!E52+龙魂等级属性!AC46*0.6+'命格属性-非R'!AL47</f>
        <v>6821.3370246306904</v>
      </c>
      <c r="I46" s="72">
        <f ca="1">'装备全级属性-非R'!AC48+'马仔-非R'!AI48+主角设定!F52+龙魂等级属性!AD46*0.6+'命格属性-非R'!AM47</f>
        <v>2918.1434511986454</v>
      </c>
      <c r="J46" s="72">
        <f ca="1">'装备全级属性-非R'!AD48+'马仔-非R'!AJ48+主角设定!G52+龙魂等级属性!F46*0.6+'命格属性-非R'!AN47</f>
        <v>2554.3716276188461</v>
      </c>
      <c r="K46" s="72">
        <f ca="1">'装备全级属性-非R'!AE48+'马仔-非R'!AK48+主角设定!H52+龙魂等级属性!G46*0.6+'命格属性-非R'!AO47</f>
        <v>0</v>
      </c>
      <c r="L46" s="72">
        <f ca="1">'装备全级属性-非R'!AF48+'马仔-非R'!AL48+主角设定!I52+龙魂等级属性!H46*0.6+'命格属性-非R'!AP47</f>
        <v>2477.8888888888887</v>
      </c>
      <c r="M46" s="72">
        <f ca="1">'装备全级属性-非R'!AG48+'马仔-非R'!AM48+主角设定!J52+龙魂等级属性!I46*0.6+'命格属性-非R'!AQ47</f>
        <v>0</v>
      </c>
      <c r="N46" s="72">
        <f ca="1">'装备全级属性-非R'!AH48+'马仔-非R'!AN48+主角设定!K52+龙魂等级属性!J46+'命格属性-非R'!AR47</f>
        <v>566.18930041152271</v>
      </c>
      <c r="O46" s="72">
        <f>'装备全级属性-非R'!AI48+'马仔-非R'!AO48+主角设定!L52+龙魂等级属性!K46+'命格属性-非R'!AS47</f>
        <v>0</v>
      </c>
      <c r="P46" s="72">
        <f>'装备全级属性-非R'!AJ48+'马仔-非R'!AP48+主角设定!M52+龙魂等级属性!L46+'命格属性-非R'!AT47</f>
        <v>0</v>
      </c>
      <c r="Q46" s="72">
        <f>'装备全级属性-非R'!AK48+'马仔-非R'!AQ48+主角设定!N52+龙魂等级属性!M46+'命格属性-非R'!AU47</f>
        <v>0</v>
      </c>
      <c r="R46" s="72">
        <f>'装备全级属性-非R'!AL48+'马仔-非R'!AR48+主角设定!O52+龙魂等级属性!N46+'命格属性-非R'!AV47</f>
        <v>0</v>
      </c>
      <c r="S46" s="72">
        <f>'装备全级属性-非R'!AM48+'马仔-非R'!AS48+主角设定!P52+龙魂等级属性!O46+'命格属性-非R'!AW47</f>
        <v>0</v>
      </c>
      <c r="T46" s="83"/>
      <c r="V46" s="77">
        <f t="shared" ca="1" si="1"/>
        <v>16531.412275414506</v>
      </c>
      <c r="W46">
        <f>[7]副本难度推算!R48</f>
        <v>0</v>
      </c>
    </row>
    <row r="47" spans="1:23" x14ac:dyDescent="0.15">
      <c r="A47">
        <v>46</v>
      </c>
      <c r="B47">
        <f>'装备全级属性-非R'!Z49</f>
        <v>4205.2413264847846</v>
      </c>
      <c r="C47">
        <f>'马仔-非R'!AF49</f>
        <v>8213.5681510588638</v>
      </c>
      <c r="D47">
        <f>主角设定!G53</f>
        <v>1561.9072000000006</v>
      </c>
      <c r="E47">
        <f ca="1">龙魂等级属性!Q47*0.6</f>
        <v>2794.8900214894798</v>
      </c>
      <c r="F47">
        <f>'命格属性-非R'!AJ48</f>
        <v>1755.4</v>
      </c>
      <c r="G47" s="72">
        <f ca="1">'装备全级属性-非R'!AA49+'马仔-非R'!AG49+主角设定!D53+龙魂等级属性!AB47*0.6+'命格属性-非R'!AK48</f>
        <v>149991.62218277357</v>
      </c>
      <c r="H47" s="72">
        <f ca="1">'装备全级属性-非R'!AB49+'马仔-非R'!AH49+主角设定!E53+龙魂等级属性!AC47*0.6+'命格属性-非R'!AL48</f>
        <v>7782.9253762286644</v>
      </c>
      <c r="I47" s="72">
        <f ca="1">'装备全级属性-非R'!AC49+'马仔-非R'!AI49+主角设定!F53+龙魂等级属性!AD47*0.6+'命格属性-非R'!AM48</f>
        <v>3337.7980630535985</v>
      </c>
      <c r="J47" s="72">
        <f ca="1">'装备全级属性-非R'!AD49+'马仔-非R'!AJ49+主角设定!G53+龙魂等级属性!F47*0.6+'命格属性-非R'!AN48</f>
        <v>2326.9072000000006</v>
      </c>
      <c r="K47" s="72">
        <f ca="1">'装备全级属性-非R'!AE49+'马仔-非R'!AK49+主角设定!H53+龙魂等级属性!G47*0.6+'命格属性-非R'!AO48</f>
        <v>0</v>
      </c>
      <c r="L47" s="72">
        <f ca="1">'装备全级属性-非R'!AF49+'马仔-非R'!AL49+主角设定!I53+龙魂等级属性!H47*0.6+'命格属性-非R'!AP48</f>
        <v>3080.5794596366477</v>
      </c>
      <c r="M47" s="72">
        <f ca="1">'装备全级属性-非R'!AG49+'马仔-非R'!AM49+主角设定!J53+龙魂等级属性!I47*0.6+'命格属性-非R'!AQ48</f>
        <v>0</v>
      </c>
      <c r="N47" s="72">
        <f ca="1">'装备全级属性-非R'!AH49+'马仔-非R'!AN49+主角设定!K53+龙魂等级属性!J47+'命格属性-非R'!AR48</f>
        <v>566.18930041152271</v>
      </c>
      <c r="O47" s="72">
        <f>'装备全级属性-非R'!AI49+'马仔-非R'!AO49+主角设定!L53+龙魂等级属性!K47+'命格属性-非R'!AS48</f>
        <v>0</v>
      </c>
      <c r="P47" s="72">
        <f>'装备全级属性-非R'!AJ49+'马仔-非R'!AP49+主角设定!M53+龙魂等级属性!L47+'命格属性-非R'!AT48</f>
        <v>0</v>
      </c>
      <c r="Q47" s="72">
        <f>'装备全级属性-非R'!AK49+'马仔-非R'!AQ49+主角设定!N53+龙魂等级属性!M47+'命格属性-非R'!AU48</f>
        <v>0</v>
      </c>
      <c r="R47" s="72">
        <f>'装备全级属性-非R'!AL49+'马仔-非R'!AR49+主角设定!O53+龙魂等级属性!N47+'命格属性-非R'!AV48</f>
        <v>0</v>
      </c>
      <c r="S47" s="72">
        <f>'装备全级属性-非R'!AM49+'马仔-非R'!AS49+主角设定!P53+龙魂等级属性!O47+'命格属性-非R'!AW48</f>
        <v>0</v>
      </c>
      <c r="T47" s="83"/>
      <c r="V47" s="77">
        <f t="shared" ca="1" si="1"/>
        <v>18531.006699033129</v>
      </c>
      <c r="W47">
        <f>[7]副本难度推算!R49</f>
        <v>0</v>
      </c>
    </row>
    <row r="48" spans="1:23" x14ac:dyDescent="0.15">
      <c r="A48">
        <v>47</v>
      </c>
      <c r="B48">
        <f>'装备全级属性-非R'!Z50</f>
        <v>4282.2013264847847</v>
      </c>
      <c r="C48">
        <f>'马仔-非R'!AF50</f>
        <v>8227.3169643003512</v>
      </c>
      <c r="D48">
        <f>主角设定!G54</f>
        <v>1616.2960000000005</v>
      </c>
      <c r="E48">
        <f ca="1">龙魂等级属性!Q48*0.6</f>
        <v>2914.5820975579181</v>
      </c>
      <c r="F48">
        <f>'命格属性-非R'!AJ49</f>
        <v>1755.4</v>
      </c>
      <c r="G48" s="72">
        <f ca="1">'装备全级属性-非R'!AA50+'马仔-非R'!AG50+主角设定!D54+龙魂等级属性!AB48*0.6+'命格属性-非R'!AK49</f>
        <v>154093.59391503513</v>
      </c>
      <c r="H48" s="72">
        <f ca="1">'装备全级属性-非R'!AB50+'马仔-非R'!AH50+主角设定!E54+龙魂等级属性!AC48*0.6+'命格属性-非R'!AL49</f>
        <v>7862.7195631805353</v>
      </c>
      <c r="I48" s="72">
        <f ca="1">'装备全级属性-非R'!AC50+'马仔-非R'!AI50+主角设定!F54+龙魂等级属性!AD48*0.6+'命格属性-非R'!AM49</f>
        <v>3350.0746961211894</v>
      </c>
      <c r="J48" s="72">
        <f ca="1">'装备全级属性-非R'!AD50+'马仔-非R'!AJ50+主角设定!G54+龙魂等级属性!F48*0.6+'命格属性-非R'!AN49</f>
        <v>2381.2960000000003</v>
      </c>
      <c r="K48" s="72">
        <f ca="1">'装备全级属性-非R'!AE50+'马仔-非R'!AK50+主角设定!H54+龙魂等级属性!G48*0.6+'命格属性-非R'!AO49</f>
        <v>0</v>
      </c>
      <c r="L48" s="72">
        <f ca="1">'装备全级属性-非R'!AF50+'马仔-非R'!AL50+主角设定!I54+龙魂等级属性!H48*0.6+'命格属性-非R'!AP49</f>
        <v>2525.8888888888891</v>
      </c>
      <c r="M48" s="72">
        <f ca="1">'装备全级属性-非R'!AG50+'马仔-非R'!AM50+主角设定!J54+龙魂等级属性!I48*0.6+'命格属性-非R'!AQ49</f>
        <v>0</v>
      </c>
      <c r="N48" s="72">
        <f ca="1">'装备全级属性-非R'!AH50+'马仔-非R'!AN50+主角设定!K54+龙魂等级属性!J48+'命格属性-非R'!AR49</f>
        <v>590.18930041152271</v>
      </c>
      <c r="O48" s="72">
        <f>'装备全级属性-非R'!AI50+'马仔-非R'!AO50+主角设定!L54+龙魂等级属性!K48+'命格属性-非R'!AS49</f>
        <v>0</v>
      </c>
      <c r="P48" s="72">
        <f>'装备全级属性-非R'!AJ50+'马仔-非R'!AP50+主角设定!M54+龙魂等级属性!L48+'命格属性-非R'!AT49</f>
        <v>0</v>
      </c>
      <c r="Q48" s="72">
        <f>'装备全级属性-非R'!AK50+'马仔-非R'!AQ50+主角设定!N54+龙魂等级属性!M48+'命格属性-非R'!AU49</f>
        <v>0</v>
      </c>
      <c r="R48" s="72">
        <f>'装备全级属性-非R'!AL50+'马仔-非R'!AR50+主角设定!O54+龙魂等级属性!N48+'命格属性-非R'!AV49</f>
        <v>0</v>
      </c>
      <c r="S48" s="72">
        <f>'装备全级属性-非R'!AM50+'马仔-非R'!AS50+主角设定!P54+龙魂等级属性!O48+'命格属性-非R'!AW49</f>
        <v>0</v>
      </c>
      <c r="T48" s="83"/>
      <c r="V48" s="77">
        <f t="shared" ca="1" si="1"/>
        <v>18795.796388343057</v>
      </c>
      <c r="W48">
        <f>[7]副本难度推算!R50</f>
        <v>0</v>
      </c>
    </row>
    <row r="49" spans="1:23" x14ac:dyDescent="0.15">
      <c r="A49">
        <v>48</v>
      </c>
      <c r="B49">
        <f>'装备全级属性-非R'!Z51</f>
        <v>4499.2433329621608</v>
      </c>
      <c r="C49">
        <f>'马仔-非R'!AF51</f>
        <v>11078.805679119581</v>
      </c>
      <c r="D49">
        <f>主角设定!G55</f>
        <v>1671.1744000000008</v>
      </c>
      <c r="E49">
        <f ca="1">龙魂等级属性!Q49*0.6</f>
        <v>3489.2462927671204</v>
      </c>
      <c r="F49">
        <f>'命格属性-非R'!AJ50</f>
        <v>2145.42</v>
      </c>
      <c r="G49" s="72">
        <f ca="1">'装备全级属性-非R'!AA51+'马仔-非R'!AG51+主角设定!D55+龙魂等级属性!AB49*0.6+'命格属性-非R'!AK50</f>
        <v>189594.53992629374</v>
      </c>
      <c r="H49" s="72">
        <f ca="1">'装备全级属性-非R'!AB51+'马仔-非R'!AH51+主角设定!E55+龙魂等级属性!AC49*0.6+'命格属性-非R'!AL50</f>
        <v>9138.813636335617</v>
      </c>
      <c r="I49" s="72">
        <f ca="1">'装备全级属性-非R'!AC51+'马仔-非R'!AI51+主角设定!F55+龙魂等级属性!AD49*0.6+'命格属性-非R'!AM50</f>
        <v>4193.3383512599557</v>
      </c>
      <c r="J49" s="72">
        <f ca="1">'装备全级属性-非R'!AD51+'马仔-非R'!AJ51+主角设定!G55+龙魂等级属性!F49*0.6+'命格属性-非R'!AN50</f>
        <v>2818.1744000000008</v>
      </c>
      <c r="K49" s="72">
        <f ca="1">'装备全级属性-非R'!AE51+'马仔-非R'!AK51+主角设定!H55+龙魂等级属性!G49*0.6+'命格属性-非R'!AO50</f>
        <v>433.30871102200155</v>
      </c>
      <c r="L49" s="72">
        <f ca="1">'装备全级属性-非R'!AF51+'马仔-非R'!AL51+主角设定!I55+龙魂等级属性!H49*0.6+'命格属性-非R'!AP50</f>
        <v>3272.8888888888891</v>
      </c>
      <c r="M49" s="72">
        <f ca="1">'装备全级属性-非R'!AG51+'马仔-非R'!AM51+主角设定!J55+龙魂等级属性!I49*0.6+'命格属性-非R'!AQ50</f>
        <v>0</v>
      </c>
      <c r="N49" s="72">
        <f ca="1">'装备全级属性-非R'!AH51+'马仔-非R'!AN51+主角设定!K55+龙魂等级属性!J49+'命格属性-非R'!AR50</f>
        <v>1823.3460982104377</v>
      </c>
      <c r="O49" s="72">
        <f>'装备全级属性-非R'!AI51+'马仔-非R'!AO51+主角设定!L55+龙魂等级属性!K49+'命格属性-非R'!AS50</f>
        <v>0</v>
      </c>
      <c r="P49" s="72">
        <f>'装备全级属性-非R'!AJ51+'马仔-非R'!AP51+主角设定!M55+龙魂等级属性!L49+'命格属性-非R'!AT50</f>
        <v>0</v>
      </c>
      <c r="Q49" s="72">
        <f>'装备全级属性-非R'!AK51+'马仔-非R'!AQ51+主角设定!N55+龙魂等级属性!M49+'命格属性-非R'!AU50</f>
        <v>0</v>
      </c>
      <c r="R49" s="72">
        <f>'装备全级属性-非R'!AL51+'马仔-非R'!AR51+主角设定!O55+龙魂等级属性!N49+'命格属性-非R'!AV50</f>
        <v>0</v>
      </c>
      <c r="S49" s="72">
        <f>'装备全级属性-非R'!AM51+'马仔-非R'!AS51+主角设定!P55+龙魂等级属性!O49+'命格属性-非R'!AW50</f>
        <v>0</v>
      </c>
      <c r="T49" s="83"/>
      <c r="V49" s="77">
        <f t="shared" ca="1" si="1"/>
        <v>22883.889704848858</v>
      </c>
      <c r="W49">
        <f>[7]副本难度推算!R51</f>
        <v>0</v>
      </c>
    </row>
    <row r="50" spans="1:23" x14ac:dyDescent="0.15">
      <c r="A50">
        <v>49</v>
      </c>
      <c r="B50">
        <f>'装备全级属性-非R'!Z52</f>
        <v>4576.2033329621609</v>
      </c>
      <c r="C50">
        <f>'马仔-非R'!AF52</f>
        <v>11229.551595731602</v>
      </c>
      <c r="D50">
        <f>主角设定!G56</f>
        <v>1726.5424000000012</v>
      </c>
      <c r="E50">
        <f ca="1">龙魂等级属性!Q50*0.6</f>
        <v>3591.9682751211658</v>
      </c>
      <c r="F50">
        <f>'命格属性-非R'!AJ51</f>
        <v>2340.5</v>
      </c>
      <c r="G50" s="72">
        <f ca="1">'装备全级属性-非R'!AA52+'马仔-非R'!AG52+主角设定!D56+龙魂等级属性!AB50*0.6+'命格属性-非R'!AK51</f>
        <v>196820.8327112594</v>
      </c>
      <c r="H50" s="72">
        <f ca="1">'装备全级属性-非R'!AB52+'马仔-非R'!AH52+主角设定!E56+龙魂等级属性!AC50*0.6+'命格属性-非R'!AL51</f>
        <v>9280.3284718436371</v>
      </c>
      <c r="I50" s="72">
        <f ca="1">'装备全级属性-非R'!AC52+'马仔-非R'!AI52+主角设定!F56+龙魂等级属性!AD50*0.6+'命格属性-非R'!AM51</f>
        <v>4232.2857209653284</v>
      </c>
      <c r="J50" s="72">
        <f ca="1">'装备全级属性-非R'!AD52+'马仔-非R'!AJ52+主角设定!G56+龙魂等级属性!F50*0.6+'命格属性-非R'!AN51</f>
        <v>2873.5424000000012</v>
      </c>
      <c r="K50" s="72">
        <f ca="1">'装备全级属性-非R'!AE52+'马仔-非R'!AK52+主角设定!H56+龙魂等级属性!G50*0.6+'命格属性-非R'!AO51</f>
        <v>0</v>
      </c>
      <c r="L50" s="72">
        <f ca="1">'装备全级属性-非R'!AF52+'马仔-非R'!AL52+主角设定!I56+龙魂等级属性!H50*0.6+'命格属性-非R'!AP51</f>
        <v>3296.8888888888891</v>
      </c>
      <c r="M50" s="72">
        <f ca="1">'装备全级属性-非R'!AG52+'马仔-非R'!AM52+主角设定!J56+龙魂等级属性!I50*0.6+'命格属性-非R'!AQ51</f>
        <v>856.01651961704522</v>
      </c>
      <c r="N50" s="72">
        <f ca="1">'装备全级属性-非R'!AH52+'马仔-非R'!AN52+主角设定!K56+龙魂等级属性!J50+'命格属性-非R'!AR51</f>
        <v>667.68724279835396</v>
      </c>
      <c r="O50" s="72">
        <f>'装备全级属性-非R'!AI52+'马仔-非R'!AO52+主角设定!L56+龙魂等级属性!K50+'命格属性-非R'!AS51</f>
        <v>0</v>
      </c>
      <c r="P50" s="72">
        <f>'装备全级属性-非R'!AJ52+'马仔-非R'!AP52+主角设定!M56+龙魂等级属性!L50+'命格属性-非R'!AT51</f>
        <v>0</v>
      </c>
      <c r="Q50" s="72">
        <f>'装备全级属性-非R'!AK52+'马仔-非R'!AQ52+主角设定!N56+龙魂等级属性!M50+'命格属性-非R'!AU51</f>
        <v>0</v>
      </c>
      <c r="R50" s="72">
        <f>'装备全级属性-非R'!AL52+'马仔-非R'!AR52+主角设定!O56+龙魂等级属性!N50+'命格属性-非R'!AV51</f>
        <v>0</v>
      </c>
      <c r="S50" s="72">
        <f>'装备全级属性-非R'!AM52+'马仔-非R'!AS52+主角设定!P56+龙魂等级属性!O50+'命格属性-非R'!AW51</f>
        <v>0</v>
      </c>
      <c r="T50" s="83"/>
      <c r="V50" s="77">
        <f t="shared" ca="1" si="1"/>
        <v>23464.765603814929</v>
      </c>
      <c r="W50">
        <f>[7]副本难度推算!R52</f>
        <v>0</v>
      </c>
    </row>
    <row r="51" spans="1:23" x14ac:dyDescent="0.15">
      <c r="A51">
        <v>50</v>
      </c>
      <c r="B51">
        <f>'装备全级属性-非R'!Z53</f>
        <v>4665.963332962162</v>
      </c>
      <c r="C51">
        <f>'马仔-非R'!AF53</f>
        <v>11380.297512343621</v>
      </c>
      <c r="D51">
        <f>主角设定!G57</f>
        <v>1794.1000000000006</v>
      </c>
      <c r="E51">
        <f ca="1">龙魂等级属性!Q51*0.6</f>
        <v>3721.7751745193309</v>
      </c>
      <c r="F51">
        <f>'命格属性-非R'!AJ52</f>
        <v>2763.5</v>
      </c>
      <c r="G51" s="72">
        <f ca="1">'装备全级属性-非R'!AA53+'马仔-非R'!AG53+主角设定!D57+龙魂等级属性!AB51*0.6+'命格属性-非R'!AK52</f>
        <v>202728.03798117922</v>
      </c>
      <c r="H51" s="72">
        <f ca="1">'装备全级属性-非R'!AB53+'马仔-非R'!AH53+主角设定!E57+龙魂等级属性!AC51*0.6+'命格属性-非R'!AL52</f>
        <v>9837.2433073516586</v>
      </c>
      <c r="I51" s="72">
        <f ca="1">'装备全级属性-非R'!AC53+'马仔-非R'!AI53+主角设定!F57+龙魂等级属性!AD51*0.6+'命格属性-非R'!AM52</f>
        <v>4295.6330906707008</v>
      </c>
      <c r="J51" s="72">
        <f ca="1">'装备全级属性-非R'!AD53+'马仔-非R'!AJ53+主角设定!G57+龙魂等级属性!F51*0.6+'命格属性-非R'!AN52</f>
        <v>2941.1000000000004</v>
      </c>
      <c r="K51" s="72">
        <f ca="1">'装备全级属性-非R'!AE53+'马仔-非R'!AK53+主角设定!H57+龙魂等级属性!G51*0.6+'命格属性-非R'!AO52</f>
        <v>0</v>
      </c>
      <c r="L51" s="72">
        <f ca="1">'装备全级属性-非R'!AF53+'马仔-非R'!AL53+主角设定!I57+龙魂等级属性!H51*0.6+'命格属性-非R'!AP52</f>
        <v>3320.8888888888891</v>
      </c>
      <c r="M51" s="72">
        <f ca="1">'装备全级属性-非R'!AG53+'马仔-非R'!AM53+主角设定!J57+龙魂等级属性!I51*0.6+'命格属性-非R'!AQ52</f>
        <v>0</v>
      </c>
      <c r="N51" s="72">
        <f ca="1">'装备全级属性-非R'!AH53+'马仔-非R'!AN53+主角设定!K57+龙魂等级属性!J51+'命格属性-非R'!AR52</f>
        <v>667.68724279835396</v>
      </c>
      <c r="O51" s="72">
        <f>'装备全级属性-非R'!AI53+'马仔-非R'!AO53+主角设定!L57+龙魂等级属性!K51+'命格属性-非R'!AS52</f>
        <v>0</v>
      </c>
      <c r="P51" s="72">
        <f>'装备全级属性-非R'!AJ53+'马仔-非R'!AP53+主角设定!M57+龙魂等级属性!L51+'命格属性-非R'!AT52</f>
        <v>0</v>
      </c>
      <c r="Q51" s="72">
        <f>'装备全级属性-非R'!AK53+'马仔-非R'!AQ53+主角设定!N57+龙魂等级属性!M51+'命格属性-非R'!AU52</f>
        <v>0</v>
      </c>
      <c r="R51" s="72">
        <f>'装备全级属性-非R'!AL53+'马仔-非R'!AR53+主角设定!O57+龙魂等级属性!N51+'命格属性-非R'!AV52</f>
        <v>0</v>
      </c>
      <c r="S51" s="72">
        <f>'装备全级属性-非R'!AM53+'马仔-非R'!AS53+主角设定!P57+龙魂等级属性!O51+'命格属性-非R'!AW52</f>
        <v>0</v>
      </c>
      <c r="T51" s="83"/>
      <c r="V51" s="77">
        <f t="shared" ca="1" si="1"/>
        <v>24325.636019825117</v>
      </c>
      <c r="W51">
        <f>[7]副本难度推算!R53</f>
        <v>0</v>
      </c>
    </row>
    <row r="52" spans="1:23" x14ac:dyDescent="0.15">
      <c r="A52">
        <v>51</v>
      </c>
      <c r="B52">
        <f>'装备全级属性-非R'!Z54</f>
        <v>4709.2833329621617</v>
      </c>
      <c r="C52">
        <f>'马仔-非R'!AF54</f>
        <v>11934.178274357822</v>
      </c>
      <c r="D52">
        <f>主角设定!G58</f>
        <v>1862.269600000001</v>
      </c>
      <c r="E52">
        <f ca="1">龙魂等级属性!Q52*0.6</f>
        <v>3842.3357689662407</v>
      </c>
      <c r="F52">
        <f>'命格属性-非R'!AJ53</f>
        <v>2763.5</v>
      </c>
      <c r="G52" s="72">
        <f ca="1">'装备全级属性-非R'!AA54+'马仔-非R'!AG54+主角设定!D58+龙魂等级属性!AB52*0.6+'命格属性-非R'!AK53</f>
        <v>208370.1140119326</v>
      </c>
      <c r="H52" s="72">
        <f ca="1">'装备全级属性-非R'!AB54+'马仔-非R'!AH54+主角设定!E58+龙魂等级属性!AC52*0.6+'命格属性-非R'!AL53</f>
        <v>10273.34114757397</v>
      </c>
      <c r="I52" s="72">
        <f ca="1">'装备全级属性-非R'!AC54+'马仔-非R'!AI54+主角设定!F58+龙魂等级属性!AD52*0.6+'命格属性-非R'!AM53</f>
        <v>4415.4631656793663</v>
      </c>
      <c r="J52" s="72">
        <f ca="1">'装备全级属性-非R'!AD54+'马仔-非R'!AJ54+主角设定!G58+龙魂等级属性!F52*0.6+'命格属性-非R'!AN53</f>
        <v>3009.269600000001</v>
      </c>
      <c r="K52" s="72">
        <f ca="1">'装备全级属性-非R'!AE54+'马仔-非R'!AK54+主角设定!H58+龙魂等级属性!G52*0.6+'命格属性-非R'!AO53</f>
        <v>0</v>
      </c>
      <c r="L52" s="72">
        <f ca="1">'装备全级属性-非R'!AF54+'马仔-非R'!AL54+主角设定!I58+龙魂等级属性!H52*0.6+'命格属性-非R'!AP53</f>
        <v>3344.8888888888887</v>
      </c>
      <c r="M52" s="72">
        <f ca="1">'装备全级属性-非R'!AG54+'马仔-非R'!AM54+主角设定!J58+龙魂等级属性!I52*0.6+'命格属性-非R'!AQ53</f>
        <v>0</v>
      </c>
      <c r="N52" s="72">
        <f ca="1">'装备全级属性-非R'!AH54+'马仔-非R'!AN54+主角设定!K58+龙魂等级属性!J52+'命格属性-非R'!AR53</f>
        <v>667.68724279835396</v>
      </c>
      <c r="O52" s="72">
        <f>'装备全级属性-非R'!AI54+'马仔-非R'!AO54+主角设定!L58+龙魂等级属性!K52+'命格属性-非R'!AS53</f>
        <v>0</v>
      </c>
      <c r="P52" s="72">
        <f>'装备全级属性-非R'!AJ54+'马仔-非R'!AP54+主角设定!M58+龙魂等级属性!L52+'命格属性-非R'!AT53</f>
        <v>0</v>
      </c>
      <c r="Q52" s="72">
        <f>'装备全级属性-非R'!AK54+'马仔-非R'!AQ54+主角设定!N58+龙魂等级属性!M52+'命格属性-非R'!AU53</f>
        <v>0</v>
      </c>
      <c r="R52" s="72">
        <f>'装备全级属性-非R'!AL54+'马仔-非R'!AR54+主角设定!O58+龙魂等级属性!N52+'命格属性-非R'!AV53</f>
        <v>0</v>
      </c>
      <c r="S52" s="72">
        <f>'装备全级属性-非R'!AM54+'马仔-非R'!AS54+主角设定!P58+龙魂等级属性!O52+'命格属性-非R'!AW53</f>
        <v>0</v>
      </c>
      <c r="T52" s="83"/>
      <c r="V52" s="77">
        <f t="shared" ca="1" si="1"/>
        <v>25111.566976286224</v>
      </c>
      <c r="W52">
        <f>[7]副本难度推算!R54</f>
        <v>0</v>
      </c>
    </row>
    <row r="53" spans="1:23" x14ac:dyDescent="0.15">
      <c r="A53">
        <v>52</v>
      </c>
      <c r="B53">
        <f>'装备全级属性-非R'!Z55</f>
        <v>4832.6833329621613</v>
      </c>
      <c r="C53">
        <f>'马仔-非R'!AF55</f>
        <v>12094.744771856622</v>
      </c>
      <c r="D53">
        <f>主角设定!G59</f>
        <v>1931.0512000000003</v>
      </c>
      <c r="E53">
        <f ca="1">龙魂等级属性!Q53*0.6</f>
        <v>3842.3357689662407</v>
      </c>
      <c r="F53">
        <f>'命格属性-非R'!AJ54</f>
        <v>2827.5</v>
      </c>
      <c r="G53" s="72">
        <f ca="1">'装备全级属性-非R'!AA55+'马仔-非R'!AG55+主角设定!D59+龙魂等级属性!AB53*0.6+'命格属性-非R'!AK54</f>
        <v>211557.85381872012</v>
      </c>
      <c r="H53" s="72">
        <f ca="1">'装备全级属性-非R'!AB55+'马仔-非R'!AH55+主角设定!E59+龙魂等级属性!AC53*0.6+'命格属性-非R'!AL54</f>
        <v>10488.680402333328</v>
      </c>
      <c r="I53" s="72">
        <f ca="1">'装备全级属性-非R'!AC55+'马仔-非R'!AI55+主角设定!F59+龙魂等级属性!AD53*0.6+'命格属性-非R'!AM54</f>
        <v>4480.7224161473041</v>
      </c>
      <c r="J53" s="72">
        <f ca="1">'装备全级属性-非R'!AD55+'马仔-非R'!AJ55+主角设定!G59+龙魂等级属性!F53*0.6+'命格属性-非R'!AN54</f>
        <v>3078.0512000000003</v>
      </c>
      <c r="K53" s="72">
        <f ca="1">'装备全级属性-非R'!AE55+'马仔-非R'!AK55+主角设定!H59+龙魂等级属性!G53*0.6+'命格属性-非R'!AO54</f>
        <v>0</v>
      </c>
      <c r="L53" s="72">
        <f ca="1">'装备全级属性-非R'!AF55+'马仔-非R'!AL55+主角设定!I59+龙魂等级属性!H53*0.6+'命格属性-非R'!AP54</f>
        <v>3368.8888888888887</v>
      </c>
      <c r="M53" s="72">
        <f ca="1">'装备全级属性-非R'!AG55+'马仔-非R'!AM55+主角设定!J59+龙魂等级属性!I53*0.6+'命格属性-非R'!AQ54</f>
        <v>0</v>
      </c>
      <c r="N53" s="72">
        <f ca="1">'装备全级属性-非R'!AH55+'马仔-非R'!AN55+主角设定!K59+龙魂等级属性!J53+'命格属性-非R'!AR54</f>
        <v>691.68724279835396</v>
      </c>
      <c r="O53" s="72">
        <f>'装备全级属性-非R'!AI55+'马仔-非R'!AO55+主角设定!L59+龙魂等级属性!K53+'命格属性-非R'!AS54</f>
        <v>0</v>
      </c>
      <c r="P53" s="72">
        <f>'装备全级属性-非R'!AJ55+'马仔-非R'!AP55+主角设定!M59+龙魂等级属性!L53+'命格属性-非R'!AT54</f>
        <v>0</v>
      </c>
      <c r="Q53" s="72">
        <f>'装备全级属性-非R'!AK55+'马仔-非R'!AQ55+主角设定!N59+龙魂等级属性!M53+'命格属性-非R'!AU54</f>
        <v>0</v>
      </c>
      <c r="R53" s="72">
        <f>'装备全级属性-非R'!AL55+'马仔-非R'!AR55+主角设定!O59+龙魂等级属性!N53+'命格属性-非R'!AV54</f>
        <v>0</v>
      </c>
      <c r="S53" s="72">
        <f>'装备全级属性-非R'!AM55+'马仔-非R'!AS55+主角设定!P59+龙魂等级属性!O53+'命格属性-非R'!AW54</f>
        <v>0</v>
      </c>
      <c r="T53" s="83"/>
      <c r="V53" s="77">
        <f t="shared" ca="1" si="1"/>
        <v>25528.315073785026</v>
      </c>
      <c r="W53">
        <f>[7]副本难度推算!R55</f>
        <v>0</v>
      </c>
    </row>
    <row r="54" spans="1:23" x14ac:dyDescent="0.15">
      <c r="A54">
        <v>53</v>
      </c>
      <c r="B54">
        <f>'装备全级属性-非R'!Z56</f>
        <v>4876.003332962161</v>
      </c>
      <c r="C54">
        <f>'马仔-非R'!AF56</f>
        <v>12255.311269355418</v>
      </c>
      <c r="D54">
        <f>主角设定!G60</f>
        <v>2000.4448000000004</v>
      </c>
      <c r="E54">
        <f ca="1">龙魂等级属性!Q54*0.6</f>
        <v>4539.8275680389434</v>
      </c>
      <c r="F54">
        <f>'命格属性-非R'!AJ55</f>
        <v>3217.66</v>
      </c>
      <c r="G54" s="72">
        <f ca="1">'装备全级属性-非R'!AA56+'马仔-非R'!AG56+主角设定!D60+龙魂等级属性!AB54*0.6+'命格属性-非R'!AK55</f>
        <v>219468.29362550762</v>
      </c>
      <c r="H54" s="72">
        <f ca="1">'装备全级属性-非R'!AB56+'马仔-非R'!AH56+主角设定!E60+龙魂等级属性!AC54*0.6+'命格属性-非R'!AL55</f>
        <v>10930.619657092686</v>
      </c>
      <c r="I54" s="72">
        <f ca="1">'装备全级属性-非R'!AC56+'马仔-非R'!AI56+主角设定!F60+龙魂等级属性!AD54*0.6+'命格属性-非R'!AM55</f>
        <v>4718.9816666152419</v>
      </c>
      <c r="J54" s="72">
        <f ca="1">'装备全级属性-非R'!AD56+'马仔-非R'!AJ56+主角设定!G60+龙魂等级属性!F54*0.6+'命格属性-非R'!AN55</f>
        <v>4206.2559737432421</v>
      </c>
      <c r="K54" s="72">
        <f ca="1">'装备全级属性-非R'!AE56+'马仔-非R'!AK56+主角设定!H60+龙魂等级属性!G54*0.6+'命格属性-非R'!AO55</f>
        <v>0</v>
      </c>
      <c r="L54" s="72">
        <f ca="1">'装备全级属性-非R'!AF56+'马仔-非R'!AL56+主角设定!I60+龙魂等级属性!H54*0.6+'命格属性-非R'!AP55</f>
        <v>3392.8888888888887</v>
      </c>
      <c r="M54" s="72">
        <f ca="1">'装备全级属性-非R'!AG56+'马仔-非R'!AM56+主角设定!J60+龙魂等级属性!I54*0.6+'命格属性-非R'!AQ55</f>
        <v>0</v>
      </c>
      <c r="N54" s="72">
        <f ca="1">'装备全级属性-非R'!AH56+'马仔-非R'!AN56+主角设定!K60+龙魂等级属性!J54+'命格属性-非R'!AR55</f>
        <v>691.68724279835396</v>
      </c>
      <c r="O54" s="72">
        <f>'装备全级属性-非R'!AI56+'马仔-非R'!AO56+主角设定!L60+龙魂等级属性!K54+'命格属性-非R'!AS55</f>
        <v>0</v>
      </c>
      <c r="P54" s="72">
        <f>'装备全级属性-非R'!AJ56+'马仔-非R'!AP56+主角设定!M60+龙魂等级属性!L54+'命格属性-非R'!AT55</f>
        <v>0</v>
      </c>
      <c r="Q54" s="72">
        <f>'装备全级属性-非R'!AK56+'马仔-非R'!AQ56+主角设定!N60+龙魂等级属性!M54+'命格属性-非R'!AU55</f>
        <v>0</v>
      </c>
      <c r="R54" s="72">
        <f>'装备全级属性-非R'!AL56+'马仔-非R'!AR56+主角设定!O60+龙魂等级属性!N54+'命格属性-非R'!AV55</f>
        <v>0</v>
      </c>
      <c r="S54" s="72">
        <f>'装备全级属性-非R'!AM56+'马仔-非R'!AS56+主角设定!P60+龙魂等级属性!O54+'命格属性-非R'!AW55</f>
        <v>0</v>
      </c>
      <c r="T54" s="83"/>
      <c r="V54" s="77">
        <f t="shared" ca="1" si="1"/>
        <v>26889.246970356526</v>
      </c>
      <c r="W54">
        <f>[7]副本难度推算!R56</f>
        <v>0</v>
      </c>
    </row>
    <row r="55" spans="1:23" x14ac:dyDescent="0.15">
      <c r="A55">
        <v>54</v>
      </c>
      <c r="B55">
        <f>'装备全级属性-非R'!Z57</f>
        <v>5284.0128699579609</v>
      </c>
      <c r="C55">
        <f>'马仔-非R'!AF57</f>
        <v>12269.060082596905</v>
      </c>
      <c r="D55">
        <f>主角设定!G61</f>
        <v>2070.4504000000006</v>
      </c>
      <c r="E55">
        <f ca="1">龙魂等级属性!Q55*0.6</f>
        <v>5743.4262973947507</v>
      </c>
      <c r="F55">
        <f>'命格属性-非R'!AJ56</f>
        <v>3217.66</v>
      </c>
      <c r="G55" s="72">
        <f ca="1">'装备全级属性-非R'!AA57+'马仔-非R'!AG57+主角设定!D61+龙魂等级属性!AB55*0.6+'命格属性-非R'!AK56</f>
        <v>235456.7709216176</v>
      </c>
      <c r="H55" s="72">
        <f ca="1">'装备全级属性-非R'!AB57+'马仔-非R'!AH57+主角设定!E61+龙魂等级属性!AC55*0.6+'命格属性-非R'!AL56</f>
        <v>11459.163837758215</v>
      </c>
      <c r="I55" s="72">
        <f ca="1">'装备全级属性-非R'!AC57+'马仔-非R'!AI57+主角设定!F61+龙魂等级属性!AD55*0.6+'命格属性-非R'!AM56</f>
        <v>4780.5127495961779</v>
      </c>
      <c r="J55" s="72">
        <f ca="1">'装备全级属性-非R'!AD57+'马仔-非R'!AJ57+主角设定!G61+龙魂等级属性!F55*0.6+'命格属性-非R'!AN56</f>
        <v>4560.2224040785704</v>
      </c>
      <c r="K55" s="72">
        <f ca="1">'装备全级属性-非R'!AE57+'马仔-非R'!AK57+主角设定!H61+龙魂等级属性!G55*0.6+'命格属性-非R'!AO56</f>
        <v>0</v>
      </c>
      <c r="L55" s="72">
        <f ca="1">'装备全级属性-非R'!AF57+'马仔-非R'!AL57+主角设定!I61+龙魂等级属性!H55*0.6+'命格属性-非R'!AP56</f>
        <v>4477.5057105594569</v>
      </c>
      <c r="M55" s="72">
        <f ca="1">'装备全级属性-非R'!AG57+'马仔-非R'!AM57+主角设定!J61+龙魂等级属性!I55*0.6+'命格属性-非R'!AQ56</f>
        <v>0</v>
      </c>
      <c r="N55" s="72">
        <f ca="1">'装备全级属性-非R'!AH57+'马仔-非R'!AN57+主角设定!K61+龙魂等级属性!J55+'命格属性-非R'!AR56</f>
        <v>742.43621399176959</v>
      </c>
      <c r="O55" s="72">
        <f>'装备全级属性-非R'!AI57+'马仔-非R'!AO57+主角设定!L61+龙魂等级属性!K55+'命格属性-非R'!AS56</f>
        <v>0</v>
      </c>
      <c r="P55" s="72">
        <f>'装备全级属性-非R'!AJ57+'马仔-非R'!AP57+主角设定!M61+龙魂等级属性!L55+'命格属性-非R'!AT56</f>
        <v>0</v>
      </c>
      <c r="Q55" s="72">
        <f>'装备全级属性-非R'!AK57+'马仔-非R'!AQ57+主角设定!N61+龙魂等级属性!M55+'命格属性-非R'!AU56</f>
        <v>0</v>
      </c>
      <c r="R55" s="72">
        <f>'装备全级属性-非R'!AL57+'马仔-非R'!AR57+主角设定!O61+龙魂等级属性!N55+'命格属性-非R'!AV56</f>
        <v>0</v>
      </c>
      <c r="S55" s="72">
        <f>'装备全级属性-非R'!AM57+'马仔-非R'!AS57+主角设定!P61+龙魂等级属性!O55+'命格属性-非R'!AW56</f>
        <v>0</v>
      </c>
      <c r="T55" s="83"/>
      <c r="V55" s="77">
        <f t="shared" ca="1" si="1"/>
        <v>28584.60964994962</v>
      </c>
      <c r="W55">
        <f>[7]副本难度推算!R57</f>
        <v>0</v>
      </c>
    </row>
    <row r="56" spans="1:23" x14ac:dyDescent="0.15">
      <c r="A56">
        <v>55</v>
      </c>
      <c r="B56">
        <f>'装备全级属性-非R'!Z58</f>
        <v>5327.3328699579606</v>
      </c>
      <c r="C56">
        <f>'马仔-非R'!AF58</f>
        <v>12429.626580095704</v>
      </c>
      <c r="D56">
        <f>主角设定!G62</f>
        <v>2141.0680000000002</v>
      </c>
      <c r="E56">
        <f ca="1">龙魂等级属性!Q56*0.6</f>
        <v>5931.3771728401889</v>
      </c>
      <c r="F56">
        <f>'命格属性-非R'!AJ57</f>
        <v>3606.7799999999997</v>
      </c>
      <c r="G56" s="72">
        <f ca="1">'装备全级属性-非R'!AA58+'马仔-非R'!AG58+主角设定!D62+龙魂等级属性!AB56*0.6+'命格属性-非R'!AK57</f>
        <v>237671.41072840517</v>
      </c>
      <c r="H56" s="72">
        <f ca="1">'装备全级属性-非R'!AB58+'马仔-非R'!AH58+主角设定!E62+龙魂等级属性!AC56*0.6+'命格属性-非R'!AL57</f>
        <v>11979.453967963014</v>
      </c>
      <c r="I56" s="72">
        <f ca="1">'装备全级属性-非R'!AC58+'马仔-非R'!AI58+主角设定!F62+龙魂等级属性!AD56*0.6+'命格属性-非R'!AM57</f>
        <v>4823.7720000641157</v>
      </c>
      <c r="J56" s="72">
        <f ca="1">'装备全级属性-非R'!AD58+'马仔-非R'!AJ58+主角设定!G62+龙魂等级属性!F56*0.6+'命格属性-非R'!AN57</f>
        <v>3862.0680000000002</v>
      </c>
      <c r="K56" s="72">
        <f ca="1">'装备全级属性-非R'!AE58+'马仔-非R'!AK58+主角设定!H62+龙魂等级属性!G56*0.6+'命格属性-非R'!AO57</f>
        <v>0</v>
      </c>
      <c r="L56" s="72">
        <f ca="1">'装备全级属性-非R'!AF58+'马仔-非R'!AL58+主角设定!I62+龙魂等级属性!H56*0.6+'命格属性-非R'!AP57</f>
        <v>4605.1358024691363</v>
      </c>
      <c r="M56" s="72">
        <f ca="1">'装备全级属性-非R'!AG58+'马仔-非R'!AM58+主角设定!J62+龙魂等级属性!I56*0.6+'命格属性-非R'!AQ57</f>
        <v>0</v>
      </c>
      <c r="N56" s="72">
        <f ca="1">'装备全级属性-非R'!AH58+'马仔-非R'!AN58+主角设定!K62+龙魂等级属性!J56+'命格属性-非R'!AR57</f>
        <v>742.43621399176959</v>
      </c>
      <c r="O56" s="72">
        <f>'装备全级属性-非R'!AI58+'马仔-非R'!AO58+主角设定!L62+龙魂等级属性!K56+'命格属性-非R'!AS57</f>
        <v>0</v>
      </c>
      <c r="P56" s="72">
        <f>'装备全级属性-非R'!AJ58+'马仔-非R'!AP58+主角设定!M62+龙魂等级属性!L56+'命格属性-非R'!AT57</f>
        <v>0</v>
      </c>
      <c r="Q56" s="72">
        <f>'装备全级属性-非R'!AK58+'马仔-非R'!AQ58+主角设定!N62+龙魂等级属性!M56+'命格属性-非R'!AU57</f>
        <v>0</v>
      </c>
      <c r="R56" s="72">
        <f>'装备全级属性-非R'!AL58+'马仔-非R'!AR58+主角设定!O62+龙魂等级属性!N56+'命格属性-非R'!AV57</f>
        <v>0</v>
      </c>
      <c r="S56" s="72">
        <f>'装备全级属性-非R'!AM58+'马仔-非R'!AS58+主角设定!P62+龙魂等级属性!O56+'命格属性-非R'!AW57</f>
        <v>0</v>
      </c>
      <c r="T56" s="83"/>
      <c r="V56" s="77">
        <f t="shared" ca="1" si="1"/>
        <v>29436.184622893852</v>
      </c>
      <c r="W56">
        <f>[7]副本难度推算!R58</f>
        <v>0</v>
      </c>
    </row>
    <row r="57" spans="1:23" x14ac:dyDescent="0.15">
      <c r="A57">
        <v>56</v>
      </c>
      <c r="B57">
        <f>'装备全级属性-非R'!Z59</f>
        <v>5417.0928699579608</v>
      </c>
      <c r="C57">
        <f>'马仔-非R'!AF59</f>
        <v>13169.60734991432</v>
      </c>
      <c r="D57">
        <f>主角设定!G63</f>
        <v>2212.2976000000008</v>
      </c>
      <c r="E57">
        <f ca="1">龙魂等级属性!Q57*0.6</f>
        <v>7286.4428255551547</v>
      </c>
      <c r="F57">
        <f>'命格属性-非R'!AJ58</f>
        <v>4073.42</v>
      </c>
      <c r="G57" s="72">
        <f ca="1">'装备全级属性-非R'!AA59+'马仔-非R'!AG59+主角设定!D63+龙魂等级属性!AB57*0.6+'命格属性-非R'!AK58</f>
        <v>261059.5234864646</v>
      </c>
      <c r="H57" s="72">
        <f ca="1">'装备全级属性-非R'!AB59+'马仔-非R'!AH59+主角设定!E63+龙魂等级属性!AC57*0.6+'命格属性-非R'!AL58</f>
        <v>12845.888941976045</v>
      </c>
      <c r="I57" s="72">
        <f ca="1">'装备全级属性-非R'!AC59+'马仔-非R'!AI59+主角设定!F63+龙魂等级属性!AD57*0.6+'命格属性-非R'!AM58</f>
        <v>5488.303398178924</v>
      </c>
      <c r="J57" s="72">
        <f ca="1">'装备全级属性-非R'!AD59+'马仔-非R'!AJ59+主角设定!G63+龙魂等级属性!F57*0.6+'命格属性-非R'!AN58</f>
        <v>3933.2976000000008</v>
      </c>
      <c r="K57" s="72">
        <f ca="1">'装备全级属性-非R'!AE59+'马仔-非R'!AK59+主角设定!H63+龙魂等级属性!G57*0.6+'命格属性-非R'!AO58</f>
        <v>740.7798237746</v>
      </c>
      <c r="L57" s="72">
        <f ca="1">'装备全级属性-非R'!AF59+'马仔-非R'!AL59+主角设定!I63+龙魂等级属性!H57*0.6+'命格属性-非R'!AP58</f>
        <v>4629.1358024691363</v>
      </c>
      <c r="M57" s="72">
        <f ca="1">'装备全级属性-非R'!AG59+'马仔-非R'!AM59+主角设定!J63+龙魂等级属性!I57*0.6+'命格属性-非R'!AQ58</f>
        <v>0</v>
      </c>
      <c r="N57" s="72">
        <f ca="1">'装备全级属性-非R'!AH59+'马仔-非R'!AN59+主角设定!K63+龙魂等级属性!J57+'命格属性-非R'!AR58</f>
        <v>742.43621399176959</v>
      </c>
      <c r="O57" s="72">
        <f>'装备全级属性-非R'!AI59+'马仔-非R'!AO59+主角设定!L63+龙魂等级属性!K57+'命格属性-非R'!AS58</f>
        <v>0</v>
      </c>
      <c r="P57" s="72">
        <f>'装备全级属性-非R'!AJ59+'马仔-非R'!AP59+主角设定!M63+龙魂等级属性!L57+'命格属性-非R'!AT58</f>
        <v>0</v>
      </c>
      <c r="Q57" s="72">
        <f>'装备全级属性-非R'!AK59+'马仔-非R'!AQ59+主角设定!N63+龙魂等级属性!M57+'命格属性-非R'!AU58</f>
        <v>0</v>
      </c>
      <c r="R57" s="72">
        <f>'装备全级属性-非R'!AL59+'马仔-非R'!AR59+主角设定!O63+龙魂等级属性!N57+'命格属性-非R'!AV58</f>
        <v>0</v>
      </c>
      <c r="S57" s="72">
        <f>'装备全级属性-非R'!AM59+'马仔-非R'!AS59+主角设定!P63+龙魂等级属性!O57+'命格属性-非R'!AW58</f>
        <v>0</v>
      </c>
      <c r="T57" s="83"/>
      <c r="V57" s="77">
        <f t="shared" ca="1" si="1"/>
        <v>32158.860645427434</v>
      </c>
      <c r="W57">
        <f>[7]副本难度推算!R59</f>
        <v>0</v>
      </c>
    </row>
    <row r="58" spans="1:23" x14ac:dyDescent="0.15">
      <c r="A58">
        <v>57</v>
      </c>
      <c r="B58">
        <f>'装备全级属性-非R'!Z60</f>
        <v>5494.0528699579609</v>
      </c>
      <c r="C58">
        <f>'马仔-非R'!AF60</f>
        <v>13183.356163155808</v>
      </c>
      <c r="D58">
        <f>主角设定!G64</f>
        <v>2284.1392000000005</v>
      </c>
      <c r="E58">
        <f ca="1">龙魂等级属性!Q58*0.6</f>
        <v>7507.6202956985217</v>
      </c>
      <c r="F58">
        <f>'命格属性-非R'!AJ59</f>
        <v>4171.42</v>
      </c>
      <c r="G58" s="72">
        <f ca="1">'装备全级属性-非R'!AA60+'马仔-非R'!AG60+主角设定!D64+龙魂等级属性!AB58*0.6+'命格属性-非R'!AK59</f>
        <v>267939.95007059944</v>
      </c>
      <c r="H58" s="72">
        <f ca="1">'装备全级属性-非R'!AB60+'马仔-非R'!AH60+主角设定!E64+龙魂等级属性!AC58*0.6+'命格属性-非R'!AL59</f>
        <v>13029.083128927916</v>
      </c>
      <c r="I58" s="72">
        <f ca="1">'装备全级属性-非R'!AC60+'马仔-非R'!AI60+主角设定!F64+龙魂等级属性!AD58*0.6+'命格属性-非R'!AM59</f>
        <v>5502.980031246515</v>
      </c>
      <c r="J58" s="72">
        <f ca="1">'装备全级属性-非R'!AD60+'马仔-非R'!AJ60+主角设定!G64+龙魂等级属性!F58*0.6+'命格属性-非R'!AN59</f>
        <v>4005.1392000000005</v>
      </c>
      <c r="K58" s="72">
        <f ca="1">'装备全级属性-非R'!AE60+'马仔-非R'!AK60+主角设定!H64+龙魂等级属性!G58*0.6+'命格属性-非R'!AO59</f>
        <v>0</v>
      </c>
      <c r="L58" s="72">
        <f ca="1">'装备全级属性-非R'!AF60+'马仔-非R'!AL60+主角设定!I64+龙魂等级属性!H58*0.6+'命格属性-非R'!AP59</f>
        <v>4653.1358024691363</v>
      </c>
      <c r="M58" s="72">
        <f ca="1">'装备全级属性-非R'!AG60+'马仔-非R'!AM60+主角设定!J64+龙魂等级属性!I58*0.6+'命格属性-非R'!AQ59</f>
        <v>0</v>
      </c>
      <c r="N58" s="72">
        <f ca="1">'装备全级属性-非R'!AH60+'马仔-非R'!AN60+主角设定!K64+龙魂等级属性!J58+'命格属性-非R'!AR59</f>
        <v>766.43621399176959</v>
      </c>
      <c r="O58" s="72">
        <f>'装备全级属性-非R'!AI60+'马仔-非R'!AO60+主角设定!L64+龙魂等级属性!K58+'命格属性-非R'!AS59</f>
        <v>0</v>
      </c>
      <c r="P58" s="72">
        <f>'装备全级属性-非R'!AJ60+'马仔-非R'!AP60+主角设定!M64+龙魂等级属性!L58+'命格属性-非R'!AT59</f>
        <v>0</v>
      </c>
      <c r="Q58" s="72">
        <f>'装备全级属性-非R'!AK60+'马仔-非R'!AQ60+主角设定!N64+龙魂等级属性!M58+'命格属性-非R'!AU59</f>
        <v>0</v>
      </c>
      <c r="R58" s="72">
        <f>'装备全级属性-非R'!AL60+'马仔-非R'!AR60+主角设定!O64+龙魂等级属性!N58+'命格属性-非R'!AV59</f>
        <v>0</v>
      </c>
      <c r="S58" s="72">
        <f>'装备全级属性-非R'!AM60+'马仔-非R'!AS60+主角设定!P64+龙魂等级属性!O58+'命格属性-非R'!AW59</f>
        <v>0</v>
      </c>
      <c r="T58" s="83"/>
      <c r="V58" s="77">
        <f t="shared" ca="1" si="1"/>
        <v>32640.588528812295</v>
      </c>
      <c r="W58">
        <f>[7]副本难度推算!R60</f>
        <v>0</v>
      </c>
    </row>
    <row r="59" spans="1:23" x14ac:dyDescent="0.15">
      <c r="A59">
        <v>58</v>
      </c>
      <c r="B59">
        <f>'装备全级属性-非R'!Z61</f>
        <v>5583.8128699579611</v>
      </c>
      <c r="C59">
        <f>'马仔-非R'!AF61</f>
        <v>14611.916394253152</v>
      </c>
      <c r="D59">
        <f>主角设定!G65</f>
        <v>2356.5928000000008</v>
      </c>
      <c r="E59">
        <f ca="1">龙魂等级属性!Q59*0.6</f>
        <v>7643.2381329843502</v>
      </c>
      <c r="F59">
        <f>'命格属性-非R'!AJ60</f>
        <v>4269.42</v>
      </c>
      <c r="G59" s="72">
        <f ca="1">'装备全级属性-非R'!AA61+'马仔-非R'!AG61+主角设定!D65+龙魂等级属性!AB59*0.6+'命格属性-非R'!AK60</f>
        <v>281852.69133114221</v>
      </c>
      <c r="H59" s="72">
        <f ca="1">'装备全级属性-非R'!AB61+'马仔-非R'!AH61+主角设定!E65+龙魂等级属性!AC59*0.6+'命格属性-非R'!AL60</f>
        <v>13876.109904542889</v>
      </c>
      <c r="I59" s="72">
        <f ca="1">'装备全级属性-非R'!AC61+'马仔-非R'!AI61+主角设定!F65+龙魂等级属性!AD59*0.6+'命格属性-非R'!AM60</f>
        <v>5783.8974363071738</v>
      </c>
      <c r="J59" s="72">
        <f ca="1">'装备全级属性-非R'!AD61+'马仔-非R'!AJ61+主角设定!G65+龙魂等级属性!F59*0.6+'命格属性-非R'!AN60</f>
        <v>4077.5928000000008</v>
      </c>
      <c r="K59" s="72">
        <f ca="1">'装备全级属性-非R'!AE61+'马仔-非R'!AK61+主角设定!H65+龙魂等级属性!G59*0.6+'命格属性-非R'!AO60</f>
        <v>0</v>
      </c>
      <c r="L59" s="72">
        <f ca="1">'装备全级属性-非R'!AF61+'马仔-非R'!AL61+主角设定!I65+龙魂等级属性!H59*0.6+'命格属性-非R'!AP60</f>
        <v>5430.5682318348454</v>
      </c>
      <c r="M59" s="72">
        <f ca="1">'装备全级属性-非R'!AG61+'马仔-非R'!AM61+主角设定!J65+龙魂等级属性!I59*0.6+'命格属性-非R'!AQ60</f>
        <v>0</v>
      </c>
      <c r="N59" s="72">
        <f ca="1">'装备全级属性-非R'!AH61+'马仔-非R'!AN61+主角设定!K65+龙魂等级属性!J59+'命格属性-非R'!AR60</f>
        <v>766.43621399176959</v>
      </c>
      <c r="O59" s="72">
        <f>'装备全级属性-非R'!AI61+'马仔-非R'!AO61+主角设定!L65+龙魂等级属性!K59+'命格属性-非R'!AS60</f>
        <v>0</v>
      </c>
      <c r="P59" s="72">
        <f>'装备全级属性-非R'!AJ61+'马仔-非R'!AP61+主角设定!M65+龙魂等级属性!L59+'命格属性-非R'!AT60</f>
        <v>0</v>
      </c>
      <c r="Q59" s="72">
        <f>'装备全级属性-非R'!AK61+'马仔-非R'!AQ61+主角设定!N65+龙魂等级属性!M59+'命格属性-非R'!AU60</f>
        <v>0</v>
      </c>
      <c r="R59" s="72">
        <f>'装备全级属性-非R'!AL61+'马仔-非R'!AR61+主角设定!O65+龙魂等级属性!N59+'命格属性-非R'!AV60</f>
        <v>0</v>
      </c>
      <c r="S59" s="72">
        <f>'装备全级属性-非R'!AM61+'马仔-非R'!AS61+主角设定!P65+龙魂等级属性!O59+'命格属性-非R'!AW60</f>
        <v>0</v>
      </c>
      <c r="T59" s="83"/>
      <c r="V59" s="77">
        <f t="shared" ca="1" si="1"/>
        <v>34464.980197195466</v>
      </c>
      <c r="W59">
        <f>[7]副本难度推算!R61</f>
        <v>0</v>
      </c>
    </row>
    <row r="60" spans="1:23" x14ac:dyDescent="0.15">
      <c r="A60">
        <v>59</v>
      </c>
      <c r="B60">
        <f>'装备全级属性-非R'!Z62</f>
        <v>5660.7728699579602</v>
      </c>
      <c r="C60">
        <f>'马仔-非R'!AF62</f>
        <v>14784.75861786042</v>
      </c>
      <c r="D60">
        <f>主角设定!G66</f>
        <v>2429.6584000000007</v>
      </c>
      <c r="E60">
        <f ca="1">龙魂等级属性!Q60*0.6</f>
        <v>7824.0643874031757</v>
      </c>
      <c r="F60">
        <f>'命格属性-非R'!AJ61</f>
        <v>4561.82</v>
      </c>
      <c r="G60" s="72">
        <f ca="1">'装备全级属性-非R'!AA62+'马仔-非R'!AG62+主角设定!D66+龙魂等级属性!AB60*0.6+'命格属性-非R'!AK61</f>
        <v>284645.41491520707</v>
      </c>
      <c r="H60" s="72">
        <f ca="1">'装备全级属性-非R'!AB62+'马仔-非R'!AH62+主角设定!E66+龙魂等级属性!AC60*0.6+'命格属性-非R'!AL61</f>
        <v>14032.979683366419</v>
      </c>
      <c r="I60" s="72">
        <f ca="1">'装备全级属性-非R'!AC62+'马仔-非R'!AI62+主角设定!F66+龙魂等级属性!AD60*0.6+'命格属性-非R'!AM61</f>
        <v>5829.5465377283181</v>
      </c>
      <c r="J60" s="72">
        <f ca="1">'装备全级属性-非R'!AD62+'马仔-非R'!AJ62+主角设定!G66+龙魂等级属性!F60*0.6+'命格属性-非R'!AN61</f>
        <v>5010.6584000000003</v>
      </c>
      <c r="K60" s="72">
        <f ca="1">'装备全级属性-非R'!AE62+'马仔-非R'!AK62+主角设定!H66+龙魂等级属性!G60*0.6+'命格属性-非R'!AO61</f>
        <v>531.84192476125133</v>
      </c>
      <c r="L60" s="72">
        <f ca="1">'装备全级属性-非R'!AF62+'马仔-非R'!AL62+主角设定!I66+龙魂等级属性!H60*0.6+'命格属性-非R'!AP61</f>
        <v>4701.1358024691363</v>
      </c>
      <c r="M60" s="72">
        <f ca="1">'装备全级属性-非R'!AG62+'马仔-非R'!AM62+主角设定!J66+龙魂等级属性!I60*0.6+'命格属性-非R'!AQ61</f>
        <v>0</v>
      </c>
      <c r="N60" s="72">
        <f ca="1">'装备全级属性-非R'!AH62+'马仔-非R'!AN62+主角设定!K66+龙魂等级属性!J60+'命格属性-非R'!AR61</f>
        <v>790.43621399176959</v>
      </c>
      <c r="O60" s="72">
        <f>'装备全级属性-非R'!AI62+'马仔-非R'!AO62+主角设定!L66+龙魂等级属性!K60+'命格属性-非R'!AS61</f>
        <v>0</v>
      </c>
      <c r="P60" s="72">
        <f>'装备全级属性-非R'!AJ62+'马仔-非R'!AP62+主角设定!M66+龙魂等级属性!L60+'命格属性-非R'!AT61</f>
        <v>0</v>
      </c>
      <c r="Q60" s="72">
        <f>'装备全级属性-非R'!AK62+'马仔-非R'!AQ62+主角设定!N66+龙魂等级属性!M60+'命格属性-非R'!AU61</f>
        <v>0</v>
      </c>
      <c r="R60" s="72">
        <f>'装备全级属性-非R'!AL62+'马仔-非R'!AR62+主角设定!O66+龙魂等级属性!N60+'命格属性-非R'!AV61</f>
        <v>0</v>
      </c>
      <c r="S60" s="72">
        <f>'装备全级属性-非R'!AM62+'马仔-非R'!AS62+主角设定!P66+龙魂等级属性!O60+'命格属性-非R'!AW61</f>
        <v>0</v>
      </c>
      <c r="T60" s="83"/>
      <c r="V60" s="77">
        <f t="shared" ca="1" si="1"/>
        <v>35261.074275221552</v>
      </c>
      <c r="W60">
        <f>[7]副本难度推算!R62</f>
        <v>0</v>
      </c>
    </row>
    <row r="61" spans="1:23" x14ac:dyDescent="0.15">
      <c r="A61">
        <v>60</v>
      </c>
      <c r="B61">
        <f>'装备全级属性-非R'!Z63</f>
        <v>9496.9793049369418</v>
      </c>
      <c r="C61">
        <f>'马仔-非R'!AF63</f>
        <v>15566.476856447836</v>
      </c>
      <c r="D61">
        <f>主角设定!G67</f>
        <v>2515.648000000001</v>
      </c>
      <c r="E61">
        <f ca="1">龙魂等级属性!Q61*0.6</f>
        <v>8053.3337162103253</v>
      </c>
      <c r="F61">
        <f>'命格属性-非R'!AJ62</f>
        <v>5225.46</v>
      </c>
      <c r="G61" s="72">
        <f ca="1">'装备全级属性-非R'!AA63+'马仔-非R'!AG63+主角设定!D67+龙魂等级属性!AB61*0.6+'命格属性-非R'!AK62</f>
        <v>326860.96562238073</v>
      </c>
      <c r="H61" s="72">
        <f ca="1">'装备全级属性-非R'!AB63+'马仔-非R'!AH63+主角设定!E67+龙魂等级属性!AC61*0.6+'命格属性-非R'!AL62</f>
        <v>16716.454802938606</v>
      </c>
      <c r="I61" s="72">
        <f ca="1">'装备全级属性-非R'!AC63+'马仔-非R'!AI63+主角设定!F67+龙魂等级属性!AD61*0.6+'命格属性-非R'!AM62</f>
        <v>6755.5115107612473</v>
      </c>
      <c r="J61" s="72">
        <f ca="1">'装备全级属性-非R'!AD63+'马仔-非R'!AJ63+主角设定!G67+龙魂等级属性!F61*0.6+'命格属性-非R'!AN62</f>
        <v>5096.648000000001</v>
      </c>
      <c r="K61" s="72">
        <f ca="1">'装备全级属性-非R'!AE63+'马仔-非R'!AK63+主角设定!H67+龙魂等级属性!G61*0.6+'命格属性-非R'!AO62</f>
        <v>0</v>
      </c>
      <c r="L61" s="72">
        <f ca="1">'装备全级属性-非R'!AF63+'马仔-非R'!AL63+主角设定!I67+龙魂等级属性!H61*0.6+'命格属性-非R'!AP62</f>
        <v>5965.7037037037035</v>
      </c>
      <c r="M61" s="72">
        <f ca="1">'装备全级属性-非R'!AG63+'马仔-非R'!AM63+主角设定!J67+龙魂等级属性!I61*0.6+'命格属性-非R'!AQ62</f>
        <v>0</v>
      </c>
      <c r="N61" s="72">
        <f ca="1">'装备全级属性-非R'!AH63+'马仔-非R'!AN63+主角设定!K67+龙魂等级属性!J61+'命格属性-非R'!AR62</f>
        <v>1185.6543209876543</v>
      </c>
      <c r="O61" s="72">
        <f>'装备全级属性-非R'!AI63+'马仔-非R'!AO63+主角设定!L67+龙魂等级属性!K61+'命格属性-非R'!AS62</f>
        <v>0</v>
      </c>
      <c r="P61" s="72">
        <f>'装备全级属性-非R'!AJ63+'马仔-非R'!AP63+主角设定!M67+龙魂等级属性!L61+'命格属性-非R'!AT62</f>
        <v>0</v>
      </c>
      <c r="Q61" s="72">
        <f>'装备全级属性-非R'!AK63+'马仔-非R'!AQ63+主角设定!N67+龙魂等级属性!M61+'命格属性-非R'!AU62</f>
        <v>0</v>
      </c>
      <c r="R61" s="72">
        <f>'装备全级属性-非R'!AL63+'马仔-非R'!AR63+主角设定!O67+龙魂等级属性!N61+'命格属性-非R'!AV62</f>
        <v>0</v>
      </c>
      <c r="S61" s="72">
        <f>'装备全级属性-非R'!AM63+'马仔-非R'!AS63+主角设定!P67+龙魂等级属性!O61+'命格属性-非R'!AW62</f>
        <v>0</v>
      </c>
      <c r="T61" s="83"/>
      <c r="V61" s="77">
        <f t="shared" ca="1" si="1"/>
        <v>40857.897877595104</v>
      </c>
      <c r="W61">
        <f>[7]副本难度推算!R63</f>
        <v>0</v>
      </c>
    </row>
    <row r="62" spans="1:23" x14ac:dyDescent="0.15">
      <c r="A62">
        <v>61</v>
      </c>
      <c r="B62">
        <f>'装备全级属性-非R'!Z64</f>
        <v>8013.939304936941</v>
      </c>
      <c r="C62">
        <f>'马仔-非R'!AF64</f>
        <v>15582.680814911018</v>
      </c>
      <c r="D62">
        <f>主角设定!G68</f>
        <v>2602.3720000000012</v>
      </c>
      <c r="E62">
        <f ca="1">龙魂等级属性!Q62*0.6</f>
        <v>8211.2677190797658</v>
      </c>
      <c r="F62">
        <f>'命格属性-非R'!AJ63</f>
        <v>5225.46</v>
      </c>
      <c r="G62" s="72">
        <f ca="1">'装备全级属性-非R'!AA64+'马仔-非R'!AG64+主角设定!D68+龙魂等级属性!AB62*0.6+'命格属性-非R'!AK63</f>
        <v>328002.79220838676</v>
      </c>
      <c r="H62" s="72">
        <f ca="1">'装备全级属性-非R'!AB64+'马仔-非R'!AH64+主角设定!E68+龙魂等级属性!AC62*0.6+'命格属性-非R'!AL63</f>
        <v>15422.155094703314</v>
      </c>
      <c r="I62" s="72">
        <f ca="1">'装备全级属性-非R'!AC64+'马仔-非R'!AI64+主角设定!F68+龙魂等级属性!AD62*0.6+'命格属性-非R'!AM63</f>
        <v>6773.0661140194788</v>
      </c>
      <c r="J62" s="72">
        <f ca="1">'装备全级属性-非R'!AD64+'马仔-非R'!AJ64+主角设定!G68+龙魂等级属性!F62*0.6+'命格属性-非R'!AN63</f>
        <v>5183.3720000000012</v>
      </c>
      <c r="K62" s="72">
        <f ca="1">'装备全级属性-非R'!AE64+'马仔-非R'!AK64+主角设定!H68+龙魂等级属性!G62*0.6+'命格属性-非R'!AO63</f>
        <v>0</v>
      </c>
      <c r="L62" s="72">
        <f ca="1">'装备全级属性-非R'!AF64+'马仔-非R'!AL64+主角设定!I68+龙魂等级属性!H62*0.6+'命格属性-非R'!AP63</f>
        <v>5137.7037037037035</v>
      </c>
      <c r="M62" s="72">
        <f ca="1">'装备全级属性-非R'!AG64+'马仔-非R'!AM64+主角设定!J68+龙魂等级属性!I62*0.6+'命格属性-非R'!AQ63</f>
        <v>0</v>
      </c>
      <c r="N62" s="72">
        <f ca="1">'装备全级属性-非R'!AH64+'马仔-非R'!AN64+主角设定!K68+龙魂等级属性!J62+'命格属性-非R'!AR63</f>
        <v>2648.0061994083994</v>
      </c>
      <c r="O62" s="72">
        <f>'装备全级属性-非R'!AI64+'马仔-非R'!AO64+主角设定!L68+龙魂等级属性!K62+'命格属性-非R'!AS63</f>
        <v>0</v>
      </c>
      <c r="P62" s="72">
        <f>'装备全级属性-非R'!AJ64+'马仔-非R'!AP64+主角设定!M68+龙魂等级属性!L62+'命格属性-非R'!AT63</f>
        <v>0</v>
      </c>
      <c r="Q62" s="72">
        <f>'装备全级属性-非R'!AK64+'马仔-非R'!AQ64+主角设定!N68+龙魂等级属性!M62+'命格属性-非R'!AU63</f>
        <v>0</v>
      </c>
      <c r="R62" s="72">
        <f>'装备全级属性-非R'!AL64+'马仔-非R'!AR64+主角设定!O68+龙魂等级属性!N62+'命格属性-非R'!AV63</f>
        <v>0</v>
      </c>
      <c r="S62" s="72">
        <f>'装备全级属性-非R'!AM64+'马仔-非R'!AS64+主角设定!P68+龙魂等级属性!O62+'命格属性-非R'!AW63</f>
        <v>0</v>
      </c>
      <c r="T62" s="83"/>
      <c r="V62" s="77">
        <f t="shared" ca="1" si="1"/>
        <v>39635.719838927726</v>
      </c>
      <c r="W62">
        <f>[7]副本难度推算!R64</f>
        <v>0</v>
      </c>
    </row>
    <row r="63" spans="1:23" x14ac:dyDescent="0.15">
      <c r="A63">
        <v>62</v>
      </c>
      <c r="B63">
        <f>'装备全级属性-非R'!Z65</f>
        <v>8198.0593049369418</v>
      </c>
      <c r="C63">
        <f>'马仔-非R'!AF65</f>
        <v>15765.343619405063</v>
      </c>
      <c r="D63">
        <f>主角设定!G69</f>
        <v>2689.8304000000007</v>
      </c>
      <c r="E63">
        <f ca="1">龙魂等级属性!Q63*0.6</f>
        <v>8211.2677190797658</v>
      </c>
      <c r="F63">
        <f>'命格属性-非R'!AJ64</f>
        <v>5849.98</v>
      </c>
      <c r="G63" s="72">
        <f ca="1">'装备全级属性-非R'!AA65+'马仔-非R'!AG65+主角设定!D69+龙魂等级属性!AB63*0.6+'命格属性-非R'!AK64</f>
        <v>334606.44281427353</v>
      </c>
      <c r="H63" s="72">
        <f ca="1">'装备全级属性-非R'!AB65+'马仔-非R'!AH65+主角设定!E69+龙魂等级属性!AC63*0.6+'命格属性-非R'!AL64</f>
        <v>16140.849292778181</v>
      </c>
      <c r="I63" s="72">
        <f ca="1">'装备全级属性-非R'!AC65+'马仔-非R'!AI65+主角设定!F69+龙魂等级属性!AD63*0.6+'命格属性-非R'!AM64</f>
        <v>6856.0270962031891</v>
      </c>
      <c r="J63" s="72">
        <f ca="1">'装备全级属性-非R'!AD65+'马仔-非R'!AJ65+主角设定!G69+龙魂等级属性!F63*0.6+'命格属性-非R'!AN64</f>
        <v>5270.8304000000007</v>
      </c>
      <c r="K63" s="72">
        <f ca="1">'装备全级属性-非R'!AE65+'马仔-非R'!AK65+主角设定!H69+龙魂等级属性!G63*0.6+'命格属性-非R'!AO64</f>
        <v>0</v>
      </c>
      <c r="L63" s="72">
        <f ca="1">'装备全级属性-非R'!AF65+'马仔-非R'!AL65+主角设定!I69+龙魂等级属性!H63*0.6+'命格属性-非R'!AP64</f>
        <v>5173.7037037037035</v>
      </c>
      <c r="M63" s="72">
        <f ca="1">'装备全级属性-非R'!AG65+'马仔-非R'!AM65+主角设定!J69+龙魂等级属性!I63*0.6+'命格属性-非R'!AQ64</f>
        <v>0</v>
      </c>
      <c r="N63" s="72">
        <f ca="1">'装备全级属性-非R'!AH65+'马仔-非R'!AN65+主角设定!K69+龙魂等级属性!J63+'命格属性-非R'!AR64</f>
        <v>1221.6543209876543</v>
      </c>
      <c r="O63" s="72">
        <f>'装备全级属性-非R'!AI65+'马仔-非R'!AO65+主角设定!L69+龙魂等级属性!K63+'命格属性-非R'!AS64</f>
        <v>0</v>
      </c>
      <c r="P63" s="72">
        <f>'装备全级属性-非R'!AJ65+'马仔-非R'!AP65+主角设定!M69+龙魂等级属性!L63+'命格属性-非R'!AT64</f>
        <v>0</v>
      </c>
      <c r="Q63" s="72">
        <f>'装备全级属性-非R'!AK65+'马仔-非R'!AQ65+主角设定!N69+龙魂等级属性!M63+'命格属性-非R'!AU64</f>
        <v>0</v>
      </c>
      <c r="R63" s="72">
        <f>'装备全级属性-非R'!AL65+'马仔-非R'!AR65+主角设定!O69+龙魂等级属性!N63+'命格属性-非R'!AV64</f>
        <v>0</v>
      </c>
      <c r="S63" s="72">
        <f>'装备全级属性-非R'!AM65+'马仔-非R'!AS65+主角设定!P69+龙魂等级属性!O63+'命格属性-非R'!AW64</f>
        <v>0</v>
      </c>
      <c r="T63" s="83"/>
      <c r="V63" s="77">
        <f t="shared" ca="1" si="1"/>
        <v>40714.481043421765</v>
      </c>
      <c r="W63">
        <f>[7]副本难度推算!R65</f>
        <v>0</v>
      </c>
    </row>
    <row r="64" spans="1:23" x14ac:dyDescent="0.15">
      <c r="A64">
        <v>63</v>
      </c>
      <c r="B64">
        <f>'装备全级属性-非R'!Z66</f>
        <v>8262.5393049369413</v>
      </c>
      <c r="C64">
        <f>'马仔-非R'!AF66</f>
        <v>15948.006423899109</v>
      </c>
      <c r="D64">
        <f>主角设定!G70</f>
        <v>2778.0232000000015</v>
      </c>
      <c r="E64">
        <f ca="1">龙魂等级属性!Q64*0.6</f>
        <v>9220.0527998074122</v>
      </c>
      <c r="F64">
        <f>'命格属性-非R'!AJ65</f>
        <v>6432.66</v>
      </c>
      <c r="G64" s="72">
        <f ca="1">'装备全级属性-非R'!AA66+'马仔-非R'!AG66+主角设定!D70+龙魂等级属性!AB64*0.6+'命格属性-非R'!AK65</f>
        <v>347078.05342016026</v>
      </c>
      <c r="H64" s="72">
        <f ca="1">'装备全级属性-非R'!AB66+'马仔-非R'!AH66+主角设定!E70+龙魂等级属性!AC64*0.6+'命格属性-非R'!AL65</f>
        <v>16892.064571580697</v>
      </c>
      <c r="I64" s="72">
        <f ca="1">'装备全级属性-非R'!AC66+'马仔-非R'!AI66+主角设定!F70+龙魂等级属性!AD64*0.6+'命格属性-非R'!AM65</f>
        <v>7233.5880783868961</v>
      </c>
      <c r="J64" s="72">
        <f ca="1">'装备全级属性-非R'!AD66+'马仔-非R'!AJ66+主角设定!G70+龙魂等级属性!F64*0.6+'命格属性-非R'!AN65</f>
        <v>5359.0232000000015</v>
      </c>
      <c r="K64" s="72">
        <f ca="1">'装备全级属性-非R'!AE66+'马仔-非R'!AK66+主角设定!H70+龙魂等级属性!G64*0.6+'命格属性-非R'!AO65</f>
        <v>0</v>
      </c>
      <c r="L64" s="72">
        <f ca="1">'装备全级属性-非R'!AF66+'马仔-非R'!AL66+主角设定!I70+龙魂等级属性!H64*0.6+'命格属性-非R'!AP65</f>
        <v>6835.7037037037035</v>
      </c>
      <c r="M64" s="72">
        <f ca="1">'装备全级属性-非R'!AG66+'马仔-非R'!AM66+主角设定!J70+龙魂等级属性!I64*0.6+'命格属性-非R'!AQ65</f>
        <v>0</v>
      </c>
      <c r="N64" s="72">
        <f ca="1">'装备全级属性-非R'!AH66+'马仔-非R'!AN66+主角设定!K70+龙魂等级属性!J64+'命格属性-非R'!AR65</f>
        <v>1221.6543209876543</v>
      </c>
      <c r="O64" s="72">
        <f>'装备全级属性-非R'!AI66+'马仔-非R'!AO66+主角设定!L70+龙魂等级属性!K64+'命格属性-非R'!AS65</f>
        <v>0</v>
      </c>
      <c r="P64" s="72">
        <f>'装备全级属性-非R'!AJ66+'马仔-非R'!AP66+主角设定!M70+龙魂等级属性!L64+'命格属性-非R'!AT65</f>
        <v>0</v>
      </c>
      <c r="Q64" s="72">
        <f>'装备全级属性-非R'!AK66+'马仔-非R'!AQ66+主角设定!N70+龙魂等级属性!M64+'命格属性-非R'!AU65</f>
        <v>0</v>
      </c>
      <c r="R64" s="72">
        <f>'装备全级属性-非R'!AL66+'马仔-非R'!AR66+主角设定!O70+龙魂等级属性!N64+'命格属性-非R'!AV65</f>
        <v>0</v>
      </c>
      <c r="S64" s="72">
        <f>'装备全级属性-非R'!AM66+'马仔-非R'!AS66+主角设定!P70+龙魂等级属性!O64+'命格属性-非R'!AW65</f>
        <v>0</v>
      </c>
      <c r="T64" s="83"/>
      <c r="V64" s="77">
        <f t="shared" ca="1" si="1"/>
        <v>42641.281728643458</v>
      </c>
      <c r="W64">
        <f>[7]副本难度推算!R66</f>
        <v>0</v>
      </c>
    </row>
    <row r="65" spans="1:23" x14ac:dyDescent="0.15">
      <c r="A65">
        <v>64</v>
      </c>
      <c r="B65">
        <f>'装备全级属性-非R'!Z67</f>
        <v>8637.5823146530056</v>
      </c>
      <c r="C65">
        <f>'马仔-非R'!AF67</f>
        <v>17657.315772718452</v>
      </c>
      <c r="D65">
        <f>主角设定!G71</f>
        <v>2866.9504000000015</v>
      </c>
      <c r="E65">
        <f ca="1">龙魂等级属性!Q65*0.6</f>
        <v>9538.6697346938181</v>
      </c>
      <c r="F65">
        <f>'命格属性-非R'!AJ66</f>
        <v>6432.66</v>
      </c>
      <c r="G65" s="72">
        <f ca="1">'装备全级属性-非R'!AA67+'马仔-非R'!AG67+主角设定!D71+龙魂等级属性!AB65*0.6+'命格属性-非R'!AK66</f>
        <v>376208.9959744307</v>
      </c>
      <c r="H65" s="72">
        <f ca="1">'装备全级属性-非R'!AB67+'马仔-非R'!AH67+主角设定!E71+龙魂等级属性!AC65*0.6+'命格属性-非R'!AL66</f>
        <v>17763.154493291928</v>
      </c>
      <c r="I65" s="72">
        <f ca="1">'装备全级属性-非R'!AC67+'马仔-非R'!AI67+主角设定!F71+龙魂等级属性!AD65*0.6+'命格属性-非R'!AM66</f>
        <v>7661.7525034822174</v>
      </c>
      <c r="J65" s="72">
        <f ca="1">'装备全级属性-非R'!AD67+'马仔-非R'!AJ67+主角设定!G71+龙魂等级属性!F65*0.6+'命格属性-非R'!AN66</f>
        <v>5447.9504000000015</v>
      </c>
      <c r="K65" s="72">
        <f ca="1">'装备全级属性-非R'!AE67+'马仔-非R'!AK67+主角设定!H71+龙魂等级属性!G65*0.6+'命格属性-非R'!AO66</f>
        <v>0</v>
      </c>
      <c r="L65" s="72">
        <f ca="1">'装备全级属性-非R'!AF67+'马仔-非R'!AL67+主角设定!I71+龙魂等级属性!H65*0.6+'命格属性-非R'!AP66</f>
        <v>6871.7037037037035</v>
      </c>
      <c r="M65" s="72">
        <f ca="1">'装备全级属性-非R'!AG67+'马仔-非R'!AM67+主角设定!J71+龙魂等级属性!I65*0.6+'命格属性-非R'!AQ66</f>
        <v>0</v>
      </c>
      <c r="N65" s="72">
        <f ca="1">'装备全级属性-非R'!AH67+'马仔-非R'!AN67+主角设定!K71+龙魂等级属性!J65+'命格属性-非R'!AR66</f>
        <v>1337.9012345679012</v>
      </c>
      <c r="O65" s="72">
        <f>'装备全级属性-非R'!AI67+'马仔-非R'!AO67+主角设定!L71+龙魂等级属性!K65+'命格属性-非R'!AS66</f>
        <v>0</v>
      </c>
      <c r="P65" s="72">
        <f>'装备全级属性-非R'!AJ67+'马仔-非R'!AP67+主角设定!M71+龙魂等级属性!L65+'命格属性-非R'!AT66</f>
        <v>0</v>
      </c>
      <c r="Q65" s="72">
        <f>'装备全级属性-非R'!AK67+'马仔-非R'!AQ67+主角设定!N71+龙魂等级属性!M65+'命格属性-非R'!AU66</f>
        <v>0</v>
      </c>
      <c r="R65" s="72">
        <f>'装备全级属性-非R'!AL67+'马仔-非R'!AR67+主角设定!O71+龙魂等级属性!N65+'命格属性-非R'!AV66</f>
        <v>0</v>
      </c>
      <c r="S65" s="72">
        <f>'装备全级属性-非R'!AM67+'马仔-非R'!AS67+主角设定!P71+龙魂等级属性!O65+'命格属性-非R'!AW66</f>
        <v>0</v>
      </c>
      <c r="T65" s="83"/>
      <c r="V65" s="77">
        <f t="shared" ca="1" si="1"/>
        <v>45133.178222065282</v>
      </c>
      <c r="W65">
        <f>[7]副本难度推算!R67</f>
        <v>0</v>
      </c>
    </row>
    <row r="66" spans="1:23" x14ac:dyDescent="0.15">
      <c r="A66">
        <v>65</v>
      </c>
      <c r="B66">
        <f>'装备全级属性-非R'!Z68</f>
        <v>8637.5823146530056</v>
      </c>
      <c r="C66">
        <f>'马仔-非R'!AF68</f>
        <v>18500.412641848223</v>
      </c>
      <c r="D66">
        <f>主角设定!G72</f>
        <v>2956.612000000001</v>
      </c>
      <c r="E66">
        <f ca="1">龙魂等级属性!Q66*0.6</f>
        <v>11976.422443986003</v>
      </c>
      <c r="F66">
        <f>'命格属性-非R'!AJ67</f>
        <v>7222.46</v>
      </c>
      <c r="G66" s="72">
        <f ca="1">'装备全级属性-非R'!AA68+'马仔-非R'!AG68+主角设定!D72+龙魂等级属性!AB66*0.6+'命格属性-非R'!AK67</f>
        <v>410614.34805720428</v>
      </c>
      <c r="H66" s="72">
        <f ca="1">'装备全级属性-非R'!AB68+'马仔-非R'!AH68+主角设定!E72+龙魂等级属性!AC66*0.6+'命格属性-非R'!AL67</f>
        <v>18718.811588165241</v>
      </c>
      <c r="I66" s="72">
        <f ca="1">'装备全级属性-非R'!AC68+'马仔-非R'!AI68+主角设定!F72+龙魂等级属性!AD66*0.6+'命格属性-非R'!AM67</f>
        <v>8307.3546991527437</v>
      </c>
      <c r="J66" s="72">
        <f ca="1">'装备全级属性-非R'!AD68+'马仔-非R'!AJ68+主角设定!G72+龙魂等级属性!F66*0.6+'命格属性-非R'!AN67</f>
        <v>6825.3916802554886</v>
      </c>
      <c r="K66" s="72">
        <f ca="1">'装备全级属性-非R'!AE68+'马仔-非R'!AK68+主角设定!H72+龙魂等级属性!G66*0.6+'命格属性-非R'!AO67</f>
        <v>0</v>
      </c>
      <c r="L66" s="72">
        <f ca="1">'装备全级属性-非R'!AF68+'马仔-非R'!AL68+主角设定!I72+龙魂等级属性!H66*0.6+'命格属性-非R'!AP67</f>
        <v>6871.7037037037035</v>
      </c>
      <c r="M66" s="72">
        <f ca="1">'装备全级属性-非R'!AG68+'马仔-非R'!AM68+主角设定!J72+龙魂等级属性!I66*0.6+'命格属性-非R'!AQ67</f>
        <v>3429.6977660972407</v>
      </c>
      <c r="N66" s="72">
        <f ca="1">'装备全级属性-非R'!AH68+'马仔-非R'!AN68+主角设定!K72+龙魂等级属性!J66+'命格属性-非R'!AR67</f>
        <v>4425.2066174256515</v>
      </c>
      <c r="O66" s="72">
        <f>'装备全级属性-非R'!AI68+'马仔-非R'!AO68+主角设定!L72+龙魂等级属性!K66+'命格属性-非R'!AS67</f>
        <v>0</v>
      </c>
      <c r="P66" s="72">
        <f>'装备全级属性-非R'!AJ68+'马仔-非R'!AP68+主角设定!M72+龙魂等级属性!L66+'命格属性-非R'!AT67</f>
        <v>0</v>
      </c>
      <c r="Q66" s="72">
        <f>'装备全级属性-非R'!AK68+'马仔-非R'!AQ68+主角设定!N72+龙魂等级属性!M66+'命格属性-非R'!AU67</f>
        <v>0</v>
      </c>
      <c r="R66" s="72">
        <f>'装备全级属性-非R'!AL68+'马仔-非R'!AR68+主角设定!O72+龙魂等级属性!N66+'命格属性-非R'!AV67</f>
        <v>0</v>
      </c>
      <c r="S66" s="72">
        <f>'装备全级属性-非R'!AM68+'马仔-非R'!AS68+主角设定!P72+龙魂等级属性!O66+'命格属性-非R'!AW67</f>
        <v>0</v>
      </c>
      <c r="T66" s="83"/>
      <c r="V66" s="77">
        <f t="shared" ca="1" si="1"/>
        <v>49293.489400487233</v>
      </c>
      <c r="W66">
        <f>[7]副本难度推算!R68</f>
        <v>0</v>
      </c>
    </row>
    <row r="67" spans="1:23" x14ac:dyDescent="0.15">
      <c r="A67">
        <v>66</v>
      </c>
      <c r="B67">
        <f>'装备全级属性-非R'!Z69</f>
        <v>8771.7423146530073</v>
      </c>
      <c r="C67">
        <f>'马仔-非R'!AF69</f>
        <v>18714.992334224291</v>
      </c>
      <c r="D67">
        <f>主角设定!G73</f>
        <v>3047.0080000000021</v>
      </c>
      <c r="E67">
        <f ca="1">龙魂等级属性!Q67*0.6</f>
        <v>12322.574175714444</v>
      </c>
      <c r="F67">
        <f>'命格属性-非R'!AJ68</f>
        <v>7749.2199999999993</v>
      </c>
      <c r="G67" s="72">
        <f ca="1">'装备全级属性-非R'!AA69+'马仔-非R'!AG69+主角设定!D73+龙魂等级属性!AB67*0.6+'命格属性-非R'!AK68</f>
        <v>436347.32977722306</v>
      </c>
      <c r="H67" s="72">
        <f ca="1">'装备全级属性-非R'!AB69+'马仔-非R'!AH69+主角设定!E73+龙魂等级属性!AC67*0.6+'命格属性-非R'!AL68</f>
        <v>18905.885148806956</v>
      </c>
      <c r="I67" s="72">
        <f ca="1">'装备全级属性-非R'!AC69+'马仔-非R'!AI69+主角设定!F73+龙魂等级属性!AD67*0.6+'命格属性-非R'!AM68</f>
        <v>8396.5292938147904</v>
      </c>
      <c r="J67" s="72">
        <f ca="1">'装备全级属性-非R'!AD69+'马仔-非R'!AJ69+主角设定!G73+龙魂等级属性!F67*0.6+'命格属性-非R'!AN68</f>
        <v>5628.0080000000016</v>
      </c>
      <c r="K67" s="72">
        <f ca="1">'装备全级属性-非R'!AE69+'马仔-非R'!AK69+主角设定!H73+龙魂等级属性!G67*0.6+'命格属性-非R'!AO68</f>
        <v>0</v>
      </c>
      <c r="L67" s="72">
        <f ca="1">'装备全级属性-非R'!AF69+'马仔-非R'!AL69+主角设定!I73+龙魂等级属性!H67*0.6+'命格属性-非R'!AP68</f>
        <v>6907.7037037037035</v>
      </c>
      <c r="M67" s="72">
        <f ca="1">'装备全级属性-非R'!AG69+'马仔-非R'!AM69+主角设定!J73+龙魂等级属性!I67*0.6+'命格属性-非R'!AQ68</f>
        <v>0</v>
      </c>
      <c r="N67" s="72">
        <f ca="1">'装备全级属性-非R'!AH69+'马仔-非R'!AN69+主角设定!K73+龙魂等级属性!J67+'命格属性-非R'!AR68</f>
        <v>1337.9012345679012</v>
      </c>
      <c r="O67" s="72">
        <f>'装备全级属性-非R'!AI69+'马仔-非R'!AO69+主角设定!L73+龙魂等级属性!K67+'命格属性-非R'!AS68</f>
        <v>0</v>
      </c>
      <c r="P67" s="72">
        <f>'装备全级属性-非R'!AJ69+'马仔-非R'!AP69+主角设定!M73+龙魂等级属性!L67+'命格属性-非R'!AT68</f>
        <v>0</v>
      </c>
      <c r="Q67" s="72">
        <f>'装备全级属性-非R'!AK69+'马仔-非R'!AQ69+主角设定!N73+龙魂等级属性!M67+'命格属性-非R'!AU68</f>
        <v>0</v>
      </c>
      <c r="R67" s="72">
        <f>'装备全级属性-非R'!AL69+'马仔-非R'!AR69+主角设定!O73+龙魂等级属性!N67+'命格属性-非R'!AV68</f>
        <v>0</v>
      </c>
      <c r="S67" s="72">
        <f>'装备全级属性-非R'!AM69+'马仔-非R'!AS69+主角设定!P73+龙魂等级属性!O67+'命格属性-非R'!AW68</f>
        <v>0</v>
      </c>
      <c r="T67" s="83"/>
      <c r="V67" s="77">
        <f t="shared" ref="V67:V81" ca="1" si="2">SUM(B67:F67)</f>
        <v>50605.536824591742</v>
      </c>
      <c r="W67">
        <f>[7]副本难度推算!R69</f>
        <v>0</v>
      </c>
    </row>
    <row r="68" spans="1:23" x14ac:dyDescent="0.15">
      <c r="A68">
        <v>67</v>
      </c>
      <c r="B68">
        <f>'装备全级属性-非R'!Z70</f>
        <v>9068.7869344766077</v>
      </c>
      <c r="C68">
        <f>'马仔-非R'!AF70</f>
        <v>18731.196292687473</v>
      </c>
      <c r="D68">
        <f>主角设定!G74</f>
        <v>3138.1384000000025</v>
      </c>
      <c r="E68">
        <f ca="1">龙魂等级属性!Q68*0.6</f>
        <v>12643.553878023949</v>
      </c>
      <c r="F68">
        <f>'命格属性-非R'!AJ69</f>
        <v>9649.84</v>
      </c>
      <c r="G68" s="72">
        <f ca="1">'装备全级属性-非R'!AA70+'马仔-非R'!AG70+主角设定!D74+龙魂等级属性!AB68*0.6+'命格属性-非R'!AK69</f>
        <v>448453.31636322918</v>
      </c>
      <c r="H68" s="72">
        <f ca="1">'装备全级属性-非R'!AB70+'马仔-非R'!AH70+主角设定!E74+龙魂等级属性!AC68*0.6+'命格属性-非R'!AL69</f>
        <v>20550.862258603091</v>
      </c>
      <c r="I68" s="72">
        <f ca="1">'装备全级属性-非R'!AC70+'马仔-非R'!AI70+主角设定!F74+龙魂等级属性!AD68*0.6+'命格属性-非R'!AM69</f>
        <v>8432.7247345080323</v>
      </c>
      <c r="J68" s="72">
        <f ca="1">'装备全级属性-非R'!AD70+'马仔-非R'!AJ70+主角设定!G74+龙魂等级属性!F68*0.6+'命格属性-非R'!AN69</f>
        <v>7010.1384000000025</v>
      </c>
      <c r="K68" s="72">
        <f ca="1">'装备全级属性-非R'!AE70+'马仔-非R'!AK70+主角设定!H74+龙魂等级属性!G68*0.6+'命格属性-非R'!AO69</f>
        <v>0</v>
      </c>
      <c r="L68" s="72">
        <f ca="1">'装备全级属性-非R'!AF70+'马仔-非R'!AL70+主角设定!I74+龙魂等级属性!H68*0.6+'命格属性-非R'!AP69</f>
        <v>6991.8518518518522</v>
      </c>
      <c r="M68" s="72">
        <f ca="1">'装备全级属性-非R'!AG70+'马仔-非R'!AM70+主角设定!J74+龙魂等级属性!I68*0.6+'命格属性-非R'!AQ69</f>
        <v>0</v>
      </c>
      <c r="N68" s="72">
        <f ca="1">'装备全级属性-非R'!AH70+'马仔-非R'!AN70+主角设定!K74+龙魂等级属性!J68+'命格属性-非R'!AR69</f>
        <v>1373.9012345679012</v>
      </c>
      <c r="O68" s="72">
        <f>'装备全级属性-非R'!AI70+'马仔-非R'!AO70+主角设定!L74+龙魂等级属性!K68+'命格属性-非R'!AS69</f>
        <v>0</v>
      </c>
      <c r="P68" s="72">
        <f>'装备全级属性-非R'!AJ70+'马仔-非R'!AP70+主角设定!M74+龙魂等级属性!L68+'命格属性-非R'!AT69</f>
        <v>0</v>
      </c>
      <c r="Q68" s="72">
        <f>'装备全级属性-非R'!AK70+'马仔-非R'!AQ70+主角设定!N74+龙魂等级属性!M68+'命格属性-非R'!AU69</f>
        <v>0</v>
      </c>
      <c r="R68" s="72">
        <f>'装备全级属性-非R'!AL70+'马仔-非R'!AR70+主角设定!O74+龙魂等级属性!N68+'命格属性-非R'!AV69</f>
        <v>0</v>
      </c>
      <c r="S68" s="72">
        <f>'装备全级属性-非R'!AM70+'马仔-非R'!AS70+主角设定!P74+龙魂等级属性!O68+'命格属性-非R'!AW69</f>
        <v>0</v>
      </c>
      <c r="T68" s="83"/>
      <c r="V68" s="77">
        <f t="shared" ca="1" si="2"/>
        <v>53231.515505188028</v>
      </c>
      <c r="W68">
        <f>[7]副本难度推算!R70</f>
        <v>0</v>
      </c>
    </row>
    <row r="69" spans="1:23" x14ac:dyDescent="0.15">
      <c r="A69">
        <v>68</v>
      </c>
      <c r="B69">
        <f>'装备全级属性-非R'!Z71</f>
        <v>9202.9469344766076</v>
      </c>
      <c r="C69">
        <f>'马仔-非R'!AF71</f>
        <v>18945.775985063541</v>
      </c>
      <c r="D69">
        <f>主角设定!G75</f>
        <v>3230.0032000000019</v>
      </c>
      <c r="E69">
        <f ca="1">龙魂等级属性!Q69*0.6</f>
        <v>14928.958243079265</v>
      </c>
      <c r="F69">
        <f>'命格属性-非R'!AJ70</f>
        <v>9649.84</v>
      </c>
      <c r="G69" s="72">
        <f ca="1">'装备全级属性-非R'!AA71+'马仔-非R'!AG71+主角设定!D75+龙魂等级属性!AB69*0.6+'命格属性-非R'!AK70</f>
        <v>465970.94609075424</v>
      </c>
      <c r="H69" s="72">
        <f ca="1">'装备全级属性-非R'!AB71+'马仔-非R'!AH71+主角设定!E75+龙魂等级属性!AC69*0.6+'命格属性-非R'!AL70</f>
        <v>21230.224913236347</v>
      </c>
      <c r="I69" s="72">
        <f ca="1">'装备全级属性-非R'!AC71+'马仔-非R'!AI71+主角设定!F75+龙魂等级属性!AD69*0.6+'命格属性-非R'!AM70</f>
        <v>9020.471022981088</v>
      </c>
      <c r="J69" s="72">
        <f ca="1">'装备全级属性-非R'!AD71+'马仔-非R'!AJ71+主角设定!G75+龙魂等级属性!F69*0.6+'命格属性-非R'!AN70</f>
        <v>8011.0241507685814</v>
      </c>
      <c r="K69" s="72">
        <f ca="1">'装备全级属性-非R'!AE71+'马仔-非R'!AK71+主角设定!H75+龙魂等级属性!G69*0.6+'命格属性-非R'!AO70</f>
        <v>1301.9047116551462</v>
      </c>
      <c r="L69" s="72">
        <f ca="1">'装备全级属性-非R'!AF71+'马仔-非R'!AL71+主角设定!I75+龙魂等级属性!H69*0.6+'命格属性-非R'!AP70</f>
        <v>7027.8518518518522</v>
      </c>
      <c r="M69" s="72">
        <f ca="1">'装备全级属性-非R'!AG71+'马仔-非R'!AM71+主角设定!J75+龙魂等级属性!I69*0.6+'命格属性-非R'!AQ70</f>
        <v>0</v>
      </c>
      <c r="N69" s="72">
        <f ca="1">'装备全级属性-非R'!AH71+'马仔-非R'!AN71+主角设定!K75+龙魂等级属性!J69+'命格属性-非R'!AR70</f>
        <v>1373.9012345679012</v>
      </c>
      <c r="O69" s="72">
        <f>'装备全级属性-非R'!AI71+'马仔-非R'!AO71+主角设定!L75+龙魂等级属性!K69+'命格属性-非R'!AS70</f>
        <v>0</v>
      </c>
      <c r="P69" s="72">
        <f>'装备全级属性-非R'!AJ71+'马仔-非R'!AP71+主角设定!M75+龙魂等级属性!L69+'命格属性-非R'!AT70</f>
        <v>0</v>
      </c>
      <c r="Q69" s="72">
        <f>'装备全级属性-非R'!AK71+'马仔-非R'!AQ71+主角设定!N75+龙魂等级属性!M69+'命格属性-非R'!AU70</f>
        <v>0</v>
      </c>
      <c r="R69" s="72">
        <f>'装备全级属性-非R'!AL71+'马仔-非R'!AR71+主角设定!O75+龙魂等级属性!N69+'命格属性-非R'!AV70</f>
        <v>0</v>
      </c>
      <c r="S69" s="72">
        <f>'装备全级属性-非R'!AM71+'马仔-非R'!AS71+主角设定!P75+龙魂等级属性!O69+'命格属性-非R'!AW70</f>
        <v>0</v>
      </c>
      <c r="T69" s="83"/>
      <c r="V69" s="77">
        <f t="shared" ca="1" si="2"/>
        <v>55957.524362619413</v>
      </c>
      <c r="W69">
        <f>[7]副本难度推算!R71</f>
        <v>0</v>
      </c>
    </row>
    <row r="70" spans="1:23" x14ac:dyDescent="0.15">
      <c r="A70">
        <v>69</v>
      </c>
      <c r="B70">
        <f>'装备全级属性-非R'!Z72</f>
        <v>9317.3869344766063</v>
      </c>
      <c r="C70">
        <f>'马仔-非R'!AF72</f>
        <v>20771.65542759002</v>
      </c>
      <c r="D70">
        <f>主角设定!G76</f>
        <v>3322.6024000000025</v>
      </c>
      <c r="E70">
        <f ca="1">龙魂等级属性!Q70*0.6</f>
        <v>15302.644771649742</v>
      </c>
      <c r="F70">
        <f>'命格属性-非R'!AJ71</f>
        <v>9868.84</v>
      </c>
      <c r="G70" s="72">
        <f ca="1">'装备全级属性-非R'!AA72+'马仔-非R'!AG72+主角设定!D76+龙魂等级属性!AB70*0.6+'命格属性-非R'!AK71</f>
        <v>494895.01647376746</v>
      </c>
      <c r="H70" s="72">
        <f ca="1">'装备全级属性-非R'!AB72+'马仔-非R'!AH72+主角设定!E76+龙魂等级属性!AC70*0.6+'命格属性-非R'!AL71</f>
        <v>22316.728728423514</v>
      </c>
      <c r="I70" s="72">
        <f ca="1">'装备全级属性-非R'!AC72+'马仔-非R'!AI72+主角设定!F76+龙魂等级属性!AD70*0.6+'命格属性-非R'!AM71</f>
        <v>9389.6495635703432</v>
      </c>
      <c r="J70" s="72">
        <f ca="1">'装备全级属性-非R'!AD72+'马仔-非R'!AJ72+主角设定!G76+龙魂等级属性!F70*0.6+'命格属性-非R'!AN71</f>
        <v>7194.6024000000025</v>
      </c>
      <c r="K70" s="72">
        <f ca="1">'装备全级属性-非R'!AE72+'马仔-非R'!AK72+主角设定!H76+龙魂等级属性!G70*0.6+'命格属性-非R'!AO71</f>
        <v>0</v>
      </c>
      <c r="L70" s="72">
        <f ca="1">'装备全级属性-非R'!AF72+'马仔-非R'!AL72+主角设定!I76+龙魂等级属性!H70*0.6+'命格属性-非R'!AP71</f>
        <v>7063.8518518518522</v>
      </c>
      <c r="M70" s="72">
        <f ca="1">'装备全级属性-非R'!AG72+'马仔-非R'!AM72+主角设定!J76+龙魂等级属性!I70*0.6+'命格属性-非R'!AQ71</f>
        <v>0</v>
      </c>
      <c r="N70" s="72">
        <f ca="1">'装备全级属性-非R'!AH72+'马仔-非R'!AN72+主角设定!K76+龙魂等级属性!J70+'命格属性-非R'!AR71</f>
        <v>1409.9012345679012</v>
      </c>
      <c r="O70" s="72">
        <f>'装备全级属性-非R'!AI72+'马仔-非R'!AO72+主角设定!L76+龙魂等级属性!K70+'命格属性-非R'!AS71</f>
        <v>0</v>
      </c>
      <c r="P70" s="72">
        <f>'装备全级属性-非R'!AJ72+'马仔-非R'!AP72+主角设定!M76+龙魂等级属性!L70+'命格属性-非R'!AT71</f>
        <v>0</v>
      </c>
      <c r="Q70" s="72">
        <f>'装备全级属性-非R'!AK72+'马仔-非R'!AQ72+主角设定!N76+龙魂等级属性!M70+'命格属性-非R'!AU71</f>
        <v>0</v>
      </c>
      <c r="R70" s="72">
        <f>'装备全级属性-非R'!AL72+'马仔-非R'!AR72+主角设定!O76+龙魂等级属性!N70+'命格属性-非R'!AV71</f>
        <v>0</v>
      </c>
      <c r="S70" s="72">
        <f>'装备全级属性-非R'!AM72+'马仔-非R'!AS72+主角设定!P76+龙魂等级属性!O70+'命格属性-非R'!AW71</f>
        <v>0</v>
      </c>
      <c r="T70" s="83"/>
      <c r="V70" s="77">
        <f t="shared" ca="1" si="2"/>
        <v>58583.129533716376</v>
      </c>
      <c r="W70">
        <f>[7]副本难度推算!R72</f>
        <v>0</v>
      </c>
    </row>
    <row r="71" spans="1:23" x14ac:dyDescent="0.15">
      <c r="A71">
        <v>70</v>
      </c>
      <c r="B71">
        <f>'装备全级属性-非R'!Z73</f>
        <v>12588.462579302142</v>
      </c>
      <c r="C71">
        <f>'马仔-非R'!AF73</f>
        <v>20988.690265187783</v>
      </c>
      <c r="D71">
        <f>主角设定!G77</f>
        <v>3428.8600000000024</v>
      </c>
      <c r="E71">
        <f ca="1">龙魂等级属性!Q71*0.6</f>
        <v>15604.021862347785</v>
      </c>
      <c r="F71">
        <f>'命格属性-非R'!AJ72</f>
        <v>11361.28</v>
      </c>
      <c r="G71" s="72">
        <f ca="1">'装备全级属性-非R'!AA73+'马仔-非R'!AG73+主角设定!D77+龙魂等级属性!AB71*0.6+'命格属性-非R'!AK72</f>
        <v>540670.17366876814</v>
      </c>
      <c r="H71" s="72">
        <f ca="1">'装备全级属性-非R'!AB73+'马仔-非R'!AH73+主角设定!E77+龙魂等级属性!AC71*0.6+'命格属性-非R'!AL72</f>
        <v>24003.965446284477</v>
      </c>
      <c r="I71" s="72">
        <f ca="1">'装备全级属性-非R'!AC73+'马仔-非R'!AI73+主角设定!F77+龙魂等级属性!AD71*0.6+'命格属性-非R'!AM72</f>
        <v>10567.149455147466</v>
      </c>
      <c r="J71" s="72">
        <f ca="1">'装备全级属性-非R'!AD73+'马仔-非R'!AJ73+主角设定!G77+龙魂等级属性!F71*0.6+'命格属性-非R'!AN72</f>
        <v>7300.8600000000024</v>
      </c>
      <c r="K71" s="72">
        <f ca="1">'装备全级属性-非R'!AE73+'马仔-非R'!AK73+主角设定!H77+龙魂等级属性!G71*0.6+'命格属性-非R'!AO72</f>
        <v>886.40320793541889</v>
      </c>
      <c r="L71" s="72">
        <f ca="1">'装备全级属性-非R'!AF73+'马仔-非R'!AL73+主角设定!I77+龙魂等级属性!H71*0.6+'命格属性-非R'!AP72</f>
        <v>8766.4691358024684</v>
      </c>
      <c r="M71" s="72">
        <f ca="1">'装备全级属性-非R'!AG73+'马仔-非R'!AM73+主角设定!J77+龙魂等级属性!I71*0.6+'命格属性-非R'!AQ72</f>
        <v>0</v>
      </c>
      <c r="N71" s="72">
        <f ca="1">'装备全级属性-非R'!AH73+'马仔-非R'!AN73+主角设定!K77+龙魂等级属性!J71+'命格属性-非R'!AR72</f>
        <v>1879.8683127572017</v>
      </c>
      <c r="O71" s="72">
        <f>'装备全级属性-非R'!AI73+'马仔-非R'!AO73+主角设定!L77+龙魂等级属性!K71+'命格属性-非R'!AS72</f>
        <v>0</v>
      </c>
      <c r="P71" s="72">
        <f>'装备全级属性-非R'!AJ73+'马仔-非R'!AP73+主角设定!M77+龙魂等级属性!L71+'命格属性-非R'!AT72</f>
        <v>0</v>
      </c>
      <c r="Q71" s="72">
        <f>'装备全级属性-非R'!AK73+'马仔-非R'!AQ73+主角设定!N77+龙魂等级属性!M71+'命格属性-非R'!AU72</f>
        <v>0</v>
      </c>
      <c r="R71" s="72">
        <f>'装备全级属性-非R'!AL73+'马仔-非R'!AR73+主角设定!O77+龙魂等级属性!N71+'命格属性-非R'!AV72</f>
        <v>0</v>
      </c>
      <c r="S71" s="72">
        <f>'装备全级属性-非R'!AM73+'马仔-非R'!AS73+主角设定!P77+龙魂等级属性!O71+'命格属性-非R'!AW72</f>
        <v>0</v>
      </c>
      <c r="T71" s="83"/>
      <c r="V71" s="77">
        <f t="shared" ca="1" si="2"/>
        <v>63971.314706837707</v>
      </c>
      <c r="W71">
        <f>[7]副本难度推算!R73</f>
        <v>0</v>
      </c>
    </row>
    <row r="72" spans="1:23" x14ac:dyDescent="0.15">
      <c r="A72">
        <v>71</v>
      </c>
      <c r="B72">
        <f>'装备全级属性-非R'!Z74</f>
        <v>12675.102579302142</v>
      </c>
      <c r="C72">
        <f>'马仔-非R'!AF74</f>
        <v>21684.969450060242</v>
      </c>
      <c r="D72">
        <f>主角设定!G78</f>
        <v>3535.9744000000019</v>
      </c>
      <c r="E72">
        <f ca="1">龙魂等级属性!Q72*0.6</f>
        <v>15604.021862347785</v>
      </c>
      <c r="F72">
        <f>'命格属性-非R'!AJ73</f>
        <v>12151.36</v>
      </c>
      <c r="G72" s="72">
        <f ca="1">'装备全级属性-非R'!AA74+'马仔-非R'!AG74+主角设定!D78+龙魂等级属性!AB72*0.6+'命格属性-非R'!AK73</f>
        <v>558035.92151593859</v>
      </c>
      <c r="H72" s="72">
        <f ca="1">'装备全级属性-非R'!AB74+'马仔-非R'!AH74+主角设定!E78+龙魂等级属性!AC72*0.6+'命格属性-非R'!AL73</f>
        <v>24828.456771204263</v>
      </c>
      <c r="I72" s="72">
        <f ca="1">'装备全级属性-非R'!AC74+'马仔-非R'!AI74+主角设定!F78+龙魂等级属性!AD72*0.6+'命格属性-非R'!AM73</f>
        <v>10719.501801213324</v>
      </c>
      <c r="J72" s="72">
        <f ca="1">'装备全级属性-非R'!AD74+'马仔-非R'!AJ74+主角设定!G78+龙魂等级属性!F72*0.6+'命格属性-非R'!AN73</f>
        <v>7407.9744000000019</v>
      </c>
      <c r="K72" s="72">
        <f ca="1">'装备全级属性-非R'!AE74+'马仔-非R'!AK74+主角设定!H78+龙魂等级属性!G72*0.6+'命格属性-非R'!AO73</f>
        <v>0</v>
      </c>
      <c r="L72" s="72">
        <f ca="1">'装备全级属性-非R'!AF74+'马仔-非R'!AL74+主角设定!I78+龙魂等级属性!H72*0.6+'命格属性-非R'!AP73</f>
        <v>8814.4691358024684</v>
      </c>
      <c r="M72" s="72">
        <f ca="1">'装备全级属性-非R'!AG74+'马仔-非R'!AM74+主角设定!J78+龙魂等级属性!I72*0.6+'命格属性-非R'!AQ73</f>
        <v>0</v>
      </c>
      <c r="N72" s="72">
        <f ca="1">'装备全级属性-非R'!AH74+'马仔-非R'!AN74+主角设定!K78+龙魂等级属性!J72+'命格属性-非R'!AR73</f>
        <v>1879.8683127572017</v>
      </c>
      <c r="O72" s="72">
        <f>'装备全级属性-非R'!AI74+'马仔-非R'!AO74+主角设定!L78+龙魂等级属性!K72+'命格属性-非R'!AS73</f>
        <v>0</v>
      </c>
      <c r="P72" s="72">
        <f>'装备全级属性-非R'!AJ74+'马仔-非R'!AP74+主角设定!M78+龙魂等级属性!L72+'命格属性-非R'!AT73</f>
        <v>0</v>
      </c>
      <c r="Q72" s="72">
        <f>'装备全级属性-非R'!AK74+'马仔-非R'!AQ74+主角设定!N78+龙魂等级属性!M72+'命格属性-非R'!AU73</f>
        <v>0</v>
      </c>
      <c r="R72" s="72">
        <f>'装备全级属性-非R'!AL74+'马仔-非R'!AR74+主角设定!O78+龙魂等级属性!N72+'命格属性-非R'!AV73</f>
        <v>0</v>
      </c>
      <c r="S72" s="72">
        <f>'装备全级属性-非R'!AM74+'马仔-非R'!AS74+主角设定!P78+龙魂等级属性!O72+'命格属性-非R'!AW73</f>
        <v>0</v>
      </c>
      <c r="T72" s="83"/>
      <c r="V72" s="77">
        <f t="shared" ca="1" si="2"/>
        <v>65651.428291710166</v>
      </c>
      <c r="W72">
        <f>[7]副本难度推算!R74</f>
        <v>0</v>
      </c>
    </row>
    <row r="73" spans="1:23" x14ac:dyDescent="0.15">
      <c r="A73">
        <v>72</v>
      </c>
      <c r="B73">
        <f>'装备全级属性-非R'!Z75</f>
        <v>12922.942579302144</v>
      </c>
      <c r="C73">
        <f>'马仔-非R'!AF75</f>
        <v>21911.824868544783</v>
      </c>
      <c r="D73">
        <f>主角设定!G79</f>
        <v>3643.9456000000023</v>
      </c>
      <c r="E73">
        <f ca="1">龙魂等级属性!Q73*0.6</f>
        <v>17020.123085540796</v>
      </c>
      <c r="F73">
        <f>'命格属性-非R'!AJ74</f>
        <v>12151.36</v>
      </c>
      <c r="G73" s="72">
        <f ca="1">'装备全级属性-非R'!AA75+'马仔-非R'!AG75+主角设定!D79+龙魂等级属性!AB73*0.6+'命格属性-非R'!AK74</f>
        <v>576510.37372002378</v>
      </c>
      <c r="H73" s="72">
        <f ca="1">'装备全级属性-非R'!AB75+'马仔-非R'!AH75+主角设定!E79+龙魂等级属性!AC73*0.6+'命格属性-非R'!AL74</f>
        <v>25679.060855910149</v>
      </c>
      <c r="I73" s="72">
        <f ca="1">'装备全级属性-非R'!AC75+'马仔-非R'!AI75+主角设定!F79+龙魂等级属性!AD73*0.6+'命格属性-非R'!AM74</f>
        <v>10825.466246828575</v>
      </c>
      <c r="J73" s="72">
        <f ca="1">'装备全级属性-非R'!AD75+'马仔-非R'!AJ75+主角设定!G79+龙魂等级属性!F73*0.6+'命格属性-非R'!AN74</f>
        <v>7515.9456000000027</v>
      </c>
      <c r="K73" s="72">
        <f ca="1">'装备全级属性-非R'!AE75+'马仔-非R'!AK75+主角设定!H79+龙魂等级属性!G73*0.6+'命格属性-非R'!AO74</f>
        <v>0</v>
      </c>
      <c r="L73" s="72">
        <f ca="1">'装备全级属性-非R'!AF75+'马仔-非R'!AL75+主角设定!I79+龙魂等级属性!H73*0.6+'命格属性-非R'!AP74</f>
        <v>10451.031486874748</v>
      </c>
      <c r="M73" s="72">
        <f ca="1">'装备全级属性-非R'!AG75+'马仔-非R'!AM75+主角设定!J79+龙魂等级属性!I73*0.6+'命格属性-非R'!AQ74</f>
        <v>0</v>
      </c>
      <c r="N73" s="72">
        <f ca="1">'装备全级属性-非R'!AH75+'马仔-非R'!AN75+主角设定!K79+龙魂等级属性!J73+'命格属性-非R'!AR74</f>
        <v>1927.8683127572017</v>
      </c>
      <c r="O73" s="72">
        <f>'装备全级属性-非R'!AI75+'马仔-非R'!AO75+主角设定!L79+龙魂等级属性!K73+'命格属性-非R'!AS74</f>
        <v>0</v>
      </c>
      <c r="P73" s="72">
        <f>'装备全级属性-非R'!AJ75+'马仔-非R'!AP75+主角设定!M79+龙魂等级属性!L73+'命格属性-非R'!AT74</f>
        <v>0</v>
      </c>
      <c r="Q73" s="72">
        <f>'装备全级属性-非R'!AK75+'马仔-非R'!AQ75+主角设定!N79+龙魂等级属性!M73+'命格属性-非R'!AU74</f>
        <v>0</v>
      </c>
      <c r="R73" s="72">
        <f>'装备全级属性-非R'!AL75+'马仔-非R'!AR75+主角设定!O79+龙魂等级属性!N73+'命格属性-非R'!AV74</f>
        <v>0</v>
      </c>
      <c r="S73" s="72">
        <f>'装备全级属性-非R'!AM75+'马仔-非R'!AS75+主角设定!P79+龙魂等级属性!O73+'命格属性-非R'!AW74</f>
        <v>0</v>
      </c>
      <c r="T73" s="83"/>
      <c r="V73" s="77">
        <f t="shared" ca="1" si="2"/>
        <v>67650.196133387726</v>
      </c>
      <c r="W73">
        <f>[7]副本难度推算!R75</f>
        <v>0</v>
      </c>
    </row>
    <row r="74" spans="1:23" x14ac:dyDescent="0.15">
      <c r="A74">
        <v>73</v>
      </c>
      <c r="B74">
        <f>'装备全级属性-非R'!Z76</f>
        <v>13009.582579302145</v>
      </c>
      <c r="C74">
        <f>'马仔-非R'!AF76</f>
        <v>22835.941529990461</v>
      </c>
      <c r="D74">
        <f>主角设定!G80</f>
        <v>3752.7736000000023</v>
      </c>
      <c r="E74">
        <f ca="1">龙魂等级属性!Q74*0.6</f>
        <v>17497.542746703919</v>
      </c>
      <c r="F74">
        <f>'命格属性-非R'!AJ75</f>
        <v>14081.699999999999</v>
      </c>
      <c r="G74" s="72">
        <f ca="1">'装备全级属性-非R'!AA76+'马仔-非R'!AG76+主角设定!D80+龙魂等级属性!AB74*0.6+'命格属性-非R'!AK75</f>
        <v>603485.33600253961</v>
      </c>
      <c r="H74" s="72">
        <f ca="1">'装备全级属性-非R'!AB76+'马仔-非R'!AH76+主角设定!E80+龙魂等级属性!AC74*0.6+'命格属性-非R'!AL75</f>
        <v>27395.19870746095</v>
      </c>
      <c r="I74" s="72">
        <f ca="1">'装备全级属性-非R'!AC76+'马仔-非R'!AI76+主角设定!F80+龙魂等级属性!AD74*0.6+'命格属性-非R'!AM75</f>
        <v>11022.174226585941</v>
      </c>
      <c r="J74" s="72">
        <f ca="1">'装备全级属性-非R'!AD76+'马仔-非R'!AJ76+主角设定!G80+龙魂等级属性!F74*0.6+'命格属性-非R'!AN75</f>
        <v>7624.7736000000023</v>
      </c>
      <c r="K74" s="72">
        <f ca="1">'装备全级属性-非R'!AE76+'马仔-非R'!AK76+主角设定!H80+龙魂等级属性!G74*0.6+'命格属性-非R'!AO75</f>
        <v>0</v>
      </c>
      <c r="L74" s="72">
        <f ca="1">'装备全级属性-非R'!AF76+'马仔-非R'!AL76+主角设定!I80+龙魂等级属性!H74*0.6+'命格属性-非R'!AP75</f>
        <v>11837.469135802468</v>
      </c>
      <c r="M74" s="72">
        <f ca="1">'装备全级属性-非R'!AG76+'马仔-非R'!AM76+主角设定!J80+龙魂等级属性!I74*0.6+'命格属性-非R'!AQ75</f>
        <v>0</v>
      </c>
      <c r="N74" s="72">
        <f ca="1">'装备全级属性-非R'!AH76+'马仔-非R'!AN76+主角设定!K80+龙魂等级属性!J74+'命格属性-非R'!AR75</f>
        <v>1927.8683127572017</v>
      </c>
      <c r="O74" s="72">
        <f>'装备全级属性-非R'!AI76+'马仔-非R'!AO76+主角设定!L80+龙魂等级属性!K74+'命格属性-非R'!AS75</f>
        <v>0</v>
      </c>
      <c r="P74" s="72">
        <f>'装备全级属性-非R'!AJ76+'马仔-非R'!AP76+主角设定!M80+龙魂等级属性!L74+'命格属性-非R'!AT75</f>
        <v>0</v>
      </c>
      <c r="Q74" s="72">
        <f>'装备全级属性-非R'!AK76+'马仔-非R'!AQ76+主角设定!N80+龙魂等级属性!M74+'命格属性-非R'!AU75</f>
        <v>0</v>
      </c>
      <c r="R74" s="72">
        <f>'装备全级属性-非R'!AL76+'马仔-非R'!AR76+主角设定!O80+龙魂等级属性!N74+'命格属性-非R'!AV75</f>
        <v>0</v>
      </c>
      <c r="S74" s="72">
        <f>'装备全级属性-非R'!AM76+'马仔-非R'!AS76+主角设定!P80+龙魂等级属性!O74+'命格属性-非R'!AW75</f>
        <v>0</v>
      </c>
      <c r="T74" s="83"/>
      <c r="V74" s="77">
        <f t="shared" ca="1" si="2"/>
        <v>71177.540455996525</v>
      </c>
      <c r="W74">
        <f>[7]副本难度推算!R76</f>
        <v>0</v>
      </c>
    </row>
    <row r="75" spans="1:23" x14ac:dyDescent="0.15">
      <c r="A75">
        <v>74</v>
      </c>
      <c r="B75">
        <f>'装备全级属性-非R'!Z77</f>
        <v>13257.422579302141</v>
      </c>
      <c r="C75">
        <f>'马仔-非R'!AF77</f>
        <v>22854.600633675334</v>
      </c>
      <c r="D75">
        <f>主角设定!G81</f>
        <v>3862.4584000000018</v>
      </c>
      <c r="E75">
        <f ca="1">龙魂等级属性!Q75*0.6</f>
        <v>19832.67176451247</v>
      </c>
      <c r="F75">
        <f>'命格属性-非R'!AJ76</f>
        <v>14081.699999999999</v>
      </c>
      <c r="G75" s="72">
        <f ca="1">'装备全级属性-非R'!AA77+'马仔-非R'!AG77+主角设定!D81+龙魂等级属性!AB75*0.6+'命格属性-非R'!AK76</f>
        <v>625577.08603740181</v>
      </c>
      <c r="H75" s="72">
        <f ca="1">'装备全级属性-非R'!AB77+'马仔-非R'!AH77+主角设定!E81+龙魂等级属性!AC75*0.6+'命格属性-非R'!AL76</f>
        <v>27988.078876469193</v>
      </c>
      <c r="I75" s="72">
        <f ca="1">'装备全级属性-非R'!AC77+'马仔-非R'!AI77+主角设定!F81+龙魂等级属性!AD75*0.6+'命格属性-非R'!AM76</f>
        <v>11087.606800034813</v>
      </c>
      <c r="J75" s="72">
        <f ca="1">'装备全级属性-非R'!AD77+'马仔-非R'!AJ77+主角设定!G81+龙魂等级属性!F75*0.6+'命格属性-非R'!AN76</f>
        <v>9656.3884101964268</v>
      </c>
      <c r="K75" s="72">
        <f ca="1">'装备全级属性-非R'!AE77+'马仔-非R'!AK77+主角设定!H81+龙魂等级属性!G75*0.6+'命格属性-非R'!AO76</f>
        <v>0</v>
      </c>
      <c r="L75" s="72">
        <f ca="1">'装备全级属性-非R'!AF77+'马仔-非R'!AL77+主角设定!I81+龙魂等级属性!H75*0.6+'命格属性-非R'!AP76</f>
        <v>11885.469135802468</v>
      </c>
      <c r="M75" s="72">
        <f ca="1">'装备全级属性-非R'!AG77+'马仔-非R'!AM77+主角设定!J81+龙魂等级属性!I75*0.6+'命格属性-非R'!AQ76</f>
        <v>0</v>
      </c>
      <c r="N75" s="72">
        <f ca="1">'装备全级属性-非R'!AH77+'马仔-非R'!AN77+主角设定!K81+龙魂等级属性!J75+'命格属性-非R'!AR76</f>
        <v>6592.4791847482757</v>
      </c>
      <c r="O75" s="72">
        <f>'装备全级属性-非R'!AI77+'马仔-非R'!AO77+主角设定!L81+龙魂等级属性!K75+'命格属性-非R'!AS76</f>
        <v>0</v>
      </c>
      <c r="P75" s="72">
        <f>'装备全级属性-非R'!AJ77+'马仔-非R'!AP77+主角设定!M81+龙魂等级属性!L75+'命格属性-非R'!AT76</f>
        <v>0</v>
      </c>
      <c r="Q75" s="72">
        <f>'装备全级属性-非R'!AK77+'马仔-非R'!AQ77+主角设定!N81+龙魂等级属性!M75+'命格属性-非R'!AU76</f>
        <v>0</v>
      </c>
      <c r="R75" s="72">
        <f>'装备全级属性-非R'!AL77+'马仔-非R'!AR77+主角设定!O81+龙魂等级属性!N75+'命格属性-非R'!AV76</f>
        <v>0</v>
      </c>
      <c r="S75" s="72">
        <f>'装备全级属性-非R'!AM77+'马仔-非R'!AS77+主角设定!P81+龙魂等级属性!O75+'命格属性-非R'!AW76</f>
        <v>0</v>
      </c>
      <c r="T75" s="83"/>
      <c r="V75" s="77">
        <f t="shared" ca="1" si="2"/>
        <v>73888.853377489941</v>
      </c>
      <c r="W75">
        <f>[7]副本难度推算!R77</f>
        <v>0</v>
      </c>
    </row>
    <row r="76" spans="1:23" x14ac:dyDescent="0.15">
      <c r="A76">
        <v>75</v>
      </c>
      <c r="B76">
        <f>'装备全级属性-非R'!Z78</f>
        <v>13257.422579302141</v>
      </c>
      <c r="C76">
        <f>'马仔-非R'!AF78</f>
        <v>23798.358456894566</v>
      </c>
      <c r="D76">
        <f>主角设定!G82</f>
        <v>3973.0000000000027</v>
      </c>
      <c r="E76">
        <f ca="1">龙魂等级属性!Q76*0.6</f>
        <v>24369.945621837684</v>
      </c>
      <c r="F76">
        <f>'命格属性-非R'!AJ77</f>
        <v>15134.199999999999</v>
      </c>
      <c r="G76" s="72">
        <f ca="1">'装备全级属性-非R'!AA78+'马仔-非R'!AG78+主角设定!D82+龙魂等级属性!AB76*0.6+'命格属性-非R'!AK77</f>
        <v>667478.03294524993</v>
      </c>
      <c r="H76" s="72">
        <f ca="1">'装备全级属性-非R'!AB78+'马仔-非R'!AH78+主角设定!E82+龙魂等级属性!AC76*0.6+'命格属性-非R'!AL77</f>
        <v>29875.535359372305</v>
      </c>
      <c r="I76" s="72">
        <f ca="1">'装备全级属性-非R'!AC78+'马仔-非R'!AI78+主角设定!F82+龙魂等级属性!AD76*0.6+'命格属性-非R'!AM77</f>
        <v>12779.274530389408</v>
      </c>
      <c r="J76" s="72">
        <f ca="1">'装备全级属性-非R'!AD78+'马仔-非R'!AJ78+主角设定!G82+龙魂等级属性!F76*0.6+'命格属性-非R'!AN77</f>
        <v>8620.0000000000036</v>
      </c>
      <c r="K76" s="72">
        <f ca="1">'装备全级属性-非R'!AE78+'马仔-非R'!AK78+主角设定!H82+龙魂等级属性!G76*0.6+'命格属性-非R'!AO77</f>
        <v>1889.938268348018</v>
      </c>
      <c r="L76" s="72">
        <f ca="1">'装备全级属性-非R'!AF78+'马仔-非R'!AL78+主角设定!I82+龙魂等级属性!H76*0.6+'命格属性-非R'!AP77</f>
        <v>14567.870134327375</v>
      </c>
      <c r="M76" s="72">
        <f ca="1">'装备全级属性-非R'!AG78+'马仔-非R'!AM78+主角设定!J82+龙魂等级属性!I76*0.6+'命格属性-非R'!AQ77</f>
        <v>0</v>
      </c>
      <c r="N76" s="72">
        <f ca="1">'装备全级属性-非R'!AH78+'马仔-非R'!AN78+主角设定!K82+龙魂等级属性!J76+'命格属性-非R'!AR77</f>
        <v>1975.8683127572017</v>
      </c>
      <c r="O76" s="72">
        <f>'装备全级属性-非R'!AI78+'马仔-非R'!AO78+主角设定!L82+龙魂等级属性!K76+'命格属性-非R'!AS77</f>
        <v>0</v>
      </c>
      <c r="P76" s="72">
        <f>'装备全级属性-非R'!AJ78+'马仔-非R'!AP78+主角设定!M82+龙魂等级属性!L76+'命格属性-非R'!AT77</f>
        <v>0</v>
      </c>
      <c r="Q76" s="72">
        <f>'装备全级属性-非R'!AK78+'马仔-非R'!AQ78+主角设定!N82+龙魂等级属性!M76+'命格属性-非R'!AU77</f>
        <v>0</v>
      </c>
      <c r="R76" s="72">
        <f>'装备全级属性-非R'!AL78+'马仔-非R'!AR78+主角设定!O82+龙魂等级属性!N76+'命格属性-非R'!AV77</f>
        <v>0</v>
      </c>
      <c r="S76" s="72">
        <f>'装备全级属性-非R'!AM78+'马仔-非R'!AS78+主角设定!P82+龙魂等级属性!O76+'命格属性-非R'!AW77</f>
        <v>0</v>
      </c>
      <c r="T76" s="83"/>
      <c r="V76" s="77">
        <f t="shared" ca="1" si="2"/>
        <v>80532.926658034383</v>
      </c>
      <c r="W76">
        <f>[7]副本难度推算!R78</f>
        <v>0</v>
      </c>
    </row>
    <row r="77" spans="1:23" x14ac:dyDescent="0.15">
      <c r="A77">
        <v>76</v>
      </c>
      <c r="B77">
        <f>'装备全级属性-非R'!Z79</f>
        <v>13437.982579302143</v>
      </c>
      <c r="C77">
        <f>'马仔-非R'!AF79</f>
        <v>24044.855037152662</v>
      </c>
      <c r="D77">
        <f>主角设定!G83</f>
        <v>4084.3984000000019</v>
      </c>
      <c r="E77">
        <f ca="1">龙魂等级属性!Q77*0.6</f>
        <v>24843.259844889297</v>
      </c>
      <c r="F77">
        <f>'命格属性-非R'!AJ78</f>
        <v>16647.36</v>
      </c>
      <c r="G77" s="72">
        <f ca="1">'装备全级属性-非R'!AA79+'马仔-非R'!AG79+主角设定!D83+龙魂等级属性!AB77*0.6+'命格属性-非R'!AK78</f>
        <v>701936.37919297884</v>
      </c>
      <c r="H77" s="72">
        <f ca="1">'装备全级属性-非R'!AB79+'马仔-非R'!AH79+主角设定!E83+龙魂等级属性!AC77*0.6+'命格属性-非R'!AL78</f>
        <v>30430.388282580861</v>
      </c>
      <c r="I77" s="72">
        <f ca="1">'装备全级属性-非R'!AC79+'马仔-非R'!AI79+主角设定!F83+龙魂等级属性!AD77*0.6+'命格属性-非R'!AM78</f>
        <v>12889.062737529788</v>
      </c>
      <c r="J77" s="72">
        <f ca="1">'装备全级属性-非R'!AD79+'马仔-非R'!AJ79+主角设定!G83+龙魂等级属性!F77*0.6+'命格属性-非R'!AN78</f>
        <v>10123.499056034168</v>
      </c>
      <c r="K77" s="72">
        <f ca="1">'装备全级属性-非R'!AE79+'马仔-非R'!AK79+主角设定!H83+龙魂等级属性!G77*0.6+'命格属性-非R'!AO78</f>
        <v>0</v>
      </c>
      <c r="L77" s="72">
        <f ca="1">'装备全级属性-非R'!AF79+'马仔-非R'!AL79+主角设定!I83+龙魂等级属性!H77*0.6+'命格属性-非R'!AP78</f>
        <v>11933.469135802468</v>
      </c>
      <c r="M77" s="72">
        <f ca="1">'装备全级属性-非R'!AG79+'马仔-非R'!AM79+主角设定!J83+龙魂等级属性!I77*0.6+'命格属性-非R'!AQ78</f>
        <v>0</v>
      </c>
      <c r="N77" s="72">
        <f ca="1">'装备全级属性-非R'!AH79+'马仔-非R'!AN79+主角设定!K83+龙魂等级属性!J77+'命格属性-非R'!AR78</f>
        <v>1975.8683127572017</v>
      </c>
      <c r="O77" s="72">
        <f>'装备全级属性-非R'!AI79+'马仔-非R'!AO79+主角设定!L83+龙魂等级属性!K77+'命格属性-非R'!AS78</f>
        <v>0</v>
      </c>
      <c r="P77" s="72">
        <f>'装备全级属性-非R'!AJ79+'马仔-非R'!AP79+主角设定!M83+龙魂等级属性!L77+'命格属性-非R'!AT78</f>
        <v>0</v>
      </c>
      <c r="Q77" s="72">
        <f>'装备全级属性-非R'!AK79+'马仔-非R'!AQ79+主角设定!N83+龙魂等级属性!M77+'命格属性-非R'!AU78</f>
        <v>0</v>
      </c>
      <c r="R77" s="72">
        <f>'装备全级属性-非R'!AL79+'马仔-非R'!AR79+主角设定!O83+龙魂等级属性!N77+'命格属性-非R'!AV78</f>
        <v>0</v>
      </c>
      <c r="S77" s="72">
        <f>'装备全级属性-非R'!AM79+'马仔-非R'!AS79+主角设定!P83+龙魂等级属性!O77+'命格属性-非R'!AW78</f>
        <v>0</v>
      </c>
      <c r="T77" s="83"/>
      <c r="V77" s="77">
        <f t="shared" ca="1" si="2"/>
        <v>83057.855861344098</v>
      </c>
      <c r="W77">
        <f>[7]副本难度推算!R79</f>
        <v>0</v>
      </c>
    </row>
    <row r="78" spans="1:23" x14ac:dyDescent="0.15">
      <c r="A78">
        <v>77</v>
      </c>
      <c r="B78">
        <f>'装备全级属性-非R'!Z80</f>
        <v>13591.902579302143</v>
      </c>
      <c r="C78">
        <f>'马仔-非R'!AF80</f>
        <v>24063.514140837535</v>
      </c>
      <c r="D78">
        <f>主角设定!G84</f>
        <v>4196.6536000000015</v>
      </c>
      <c r="E78">
        <f ca="1">龙魂等级属性!Q78*0.6</f>
        <v>25280.25662640146</v>
      </c>
      <c r="F78">
        <f>'命格属性-非R'!AJ79</f>
        <v>16647.36</v>
      </c>
      <c r="G78" s="72">
        <f ca="1">'装备全级属性-非R'!AA80+'马仔-非R'!AG80+主角设定!D84+龙魂等级属性!AB78*0.6+'命格属性-非R'!AK79</f>
        <v>704359.26253444038</v>
      </c>
      <c r="H78" s="72">
        <f ca="1">'装备全级属性-非R'!AB80+'马仔-非R'!AH80+主角设定!E84+龙魂等级属性!AC78*0.6+'命格属性-非R'!AL79</f>
        <v>30580.594679158403</v>
      </c>
      <c r="I78" s="72">
        <f ca="1">'装备全级属性-非R'!AC80+'马仔-非R'!AI80+主角设定!F84+龙魂等级属性!AD78*0.6+'命格属性-非R'!AM79</f>
        <v>12909.495310978662</v>
      </c>
      <c r="J78" s="72">
        <f ca="1">'装备全级属性-非R'!AD80+'马仔-非R'!AJ80+主角设定!G84+龙魂等级属性!F78*0.6+'命格属性-非R'!AN79</f>
        <v>8843.6536000000015</v>
      </c>
      <c r="K78" s="72">
        <f ca="1">'装备全级属性-非R'!AE80+'马仔-非R'!AK80+主角设定!H84+龙魂等级属性!G78*0.6+'命格属性-非R'!AO79</f>
        <v>1285.2846515063572</v>
      </c>
      <c r="L78" s="72">
        <f ca="1">'装备全级属性-非R'!AF80+'马仔-非R'!AL80+主角设定!I84+龙魂等级属性!H78*0.6+'命格属性-非R'!AP79</f>
        <v>11981.469135802468</v>
      </c>
      <c r="M78" s="72">
        <f ca="1">'装备全级属性-非R'!AG80+'马仔-非R'!AM80+主角设定!J84+龙魂等级属性!I78*0.6+'命格属性-非R'!AQ79</f>
        <v>0</v>
      </c>
      <c r="N78" s="72">
        <f ca="1">'装备全级属性-非R'!AH80+'马仔-非R'!AN80+主角设定!K84+龙魂等级属性!J78+'命格属性-非R'!AR79</f>
        <v>2023.8683127572017</v>
      </c>
      <c r="O78" s="72">
        <f>'装备全级属性-非R'!AI80+'马仔-非R'!AO80+主角设定!L84+龙魂等级属性!K78+'命格属性-非R'!AS79</f>
        <v>0</v>
      </c>
      <c r="P78" s="72">
        <f>'装备全级属性-非R'!AJ80+'马仔-非R'!AP80+主角设定!M84+龙魂等级属性!L78+'命格属性-非R'!AT79</f>
        <v>0</v>
      </c>
      <c r="Q78" s="72">
        <f>'装备全级属性-非R'!AK80+'马仔-非R'!AQ80+主角设定!N84+龙魂等级属性!M78+'命格属性-非R'!AU79</f>
        <v>0</v>
      </c>
      <c r="R78" s="72">
        <f>'装备全级属性-非R'!AL80+'马仔-非R'!AR80+主角设定!O84+龙魂等级属性!N78+'命格属性-非R'!AV79</f>
        <v>0</v>
      </c>
      <c r="S78" s="72">
        <f>'装备全级属性-非R'!AM80+'马仔-非R'!AS80+主角设定!P84+龙魂等级属性!O78+'命格属性-非R'!AW79</f>
        <v>0</v>
      </c>
      <c r="T78" s="83"/>
      <c r="V78" s="77">
        <f t="shared" ca="1" si="2"/>
        <v>83779.686946541144</v>
      </c>
      <c r="W78">
        <f>[7]副本难度推算!R80</f>
        <v>0</v>
      </c>
    </row>
    <row r="79" spans="1:23" x14ac:dyDescent="0.15">
      <c r="A79">
        <v>78</v>
      </c>
      <c r="B79">
        <f>'装备全级属性-非R'!Z81</f>
        <v>13772.462579302141</v>
      </c>
      <c r="C79">
        <f>'马仔-非R'!AF81</f>
        <v>25036.733706717096</v>
      </c>
      <c r="D79">
        <f>主角设定!G85</f>
        <v>4309.7656000000015</v>
      </c>
      <c r="E79">
        <f ca="1">龙魂等级属性!Q79*0.6</f>
        <v>25787.229382537185</v>
      </c>
      <c r="F79">
        <f>'命格属性-非R'!AJ80</f>
        <v>18622.019999999997</v>
      </c>
      <c r="G79" s="72">
        <f ca="1">'装备全级属性-非R'!AA81+'马仔-非R'!AG81+主角设定!D85+龙魂等级属性!AB79*0.6+'命格属性-非R'!AK80</f>
        <v>730493.36839698756</v>
      </c>
      <c r="H79" s="72">
        <f ca="1">'装备全级属性-非R'!AB81+'马仔-非R'!AH81+主角设定!E85+龙魂等级属性!AC79*0.6+'命格属性-非R'!AL80</f>
        <v>32233.827383101612</v>
      </c>
      <c r="I79" s="72">
        <f ca="1">'装备全级属性-非R'!AC81+'马仔-非R'!AI81+主角设定!F85+龙魂等级属性!AD79*0.6+'命格属性-非R'!AM80</f>
        <v>13160.762694548854</v>
      </c>
      <c r="J79" s="72">
        <f ca="1">'装备全级属性-非R'!AD81+'马仔-非R'!AJ81+主角设定!G85+龙魂等级属性!F79*0.6+'命格属性-非R'!AN80</f>
        <v>8956.7656000000025</v>
      </c>
      <c r="K79" s="72">
        <f ca="1">'装备全级属性-非R'!AE81+'马仔-非R'!AK81+主角设定!H85+龙魂等级属性!G79*0.6+'命格属性-非R'!AO80</f>
        <v>0</v>
      </c>
      <c r="L79" s="72">
        <f ca="1">'装备全级属性-非R'!AF81+'马仔-非R'!AL81+主角设定!I85+龙魂等级属性!H79*0.6+'命格属性-非R'!AP80</f>
        <v>16418.469135802468</v>
      </c>
      <c r="M79" s="72">
        <f ca="1">'装备全级属性-非R'!AG81+'马仔-非R'!AM81+主角设定!J85+龙魂等级属性!I79*0.6+'命格属性-非R'!AQ80</f>
        <v>0</v>
      </c>
      <c r="N79" s="72">
        <f ca="1">'装备全级属性-非R'!AH81+'马仔-非R'!AN81+主角设定!K85+龙魂等级属性!J79+'命格属性-非R'!AR80</f>
        <v>2023.8683127572017</v>
      </c>
      <c r="O79" s="72">
        <f>'装备全级属性-非R'!AI81+'马仔-非R'!AO81+主角设定!L85+龙魂等级属性!K79+'命格属性-非R'!AS80</f>
        <v>0</v>
      </c>
      <c r="P79" s="72">
        <f>'装备全级属性-非R'!AJ81+'马仔-非R'!AP81+主角设定!M85+龙魂等级属性!L79+'命格属性-非R'!AT80</f>
        <v>0</v>
      </c>
      <c r="Q79" s="72">
        <f>'装备全级属性-非R'!AK81+'马仔-非R'!AQ81+主角设定!N85+龙魂等级属性!M79+'命格属性-非R'!AU80</f>
        <v>0</v>
      </c>
      <c r="R79" s="72">
        <f>'装备全级属性-非R'!AL81+'马仔-非R'!AR81+主角设定!O85+龙魂等级属性!N79+'命格属性-非R'!AV80</f>
        <v>0</v>
      </c>
      <c r="S79" s="72">
        <f>'装备全级属性-非R'!AM81+'马仔-非R'!AS81+主角设定!P85+龙魂等级属性!O79+'命格属性-非R'!AW80</f>
        <v>0</v>
      </c>
      <c r="T79" s="83"/>
      <c r="V79" s="77">
        <f t="shared" ca="1" si="2"/>
        <v>87528.211268556421</v>
      </c>
      <c r="W79">
        <f>[7]副本难度推算!R81</f>
        <v>0</v>
      </c>
    </row>
    <row r="80" spans="1:23" x14ac:dyDescent="0.15">
      <c r="A80">
        <v>79</v>
      </c>
      <c r="B80">
        <f>'装备全级属性-非R'!Z82</f>
        <v>13926.382579302141</v>
      </c>
      <c r="C80">
        <f>'马仔-非R'!AF82</f>
        <v>25293.05086786197</v>
      </c>
      <c r="D80">
        <f>主角设定!G86</f>
        <v>4423.7344000000021</v>
      </c>
      <c r="E80">
        <f ca="1">龙魂等级属性!Q80*0.6</f>
        <v>26294.531824903414</v>
      </c>
      <c r="F80">
        <f>'命格属性-非R'!AJ81</f>
        <v>18622.019999999997</v>
      </c>
      <c r="G80" s="72">
        <f ca="1">'装备全级属性-非R'!AA82+'马仔-非R'!AG82+主角设定!D86+龙魂等级属性!AB80*0.6+'命格属性-非R'!AK81</f>
        <v>735067.08166653838</v>
      </c>
      <c r="H80" s="72">
        <f ca="1">'装备全级属性-非R'!AB82+'马仔-非R'!AH82+主角设定!E86+龙魂等级属性!AC80*0.6+'命格属性-非R'!AL81</f>
        <v>32491.104725561501</v>
      </c>
      <c r="I80" s="72">
        <f ca="1">'装备全级属性-非R'!AC82+'马仔-非R'!AI82+主角设定!F86+龙魂等级属性!AD80*0.6+'命格属性-非R'!AM81</f>
        <v>13734.765224818027</v>
      </c>
      <c r="J80" s="72">
        <f ca="1">'装备全级属性-非R'!AD82+'马仔-非R'!AJ82+主角设定!G86+龙魂等级属性!F80*0.6+'命格属性-非R'!AN81</f>
        <v>9070.7344000000012</v>
      </c>
      <c r="K80" s="72">
        <f ca="1">'装备全级属性-非R'!AE82+'马仔-非R'!AK82+主角设定!H86+龙魂等级属性!G80*0.6+'命格属性-非R'!AO81</f>
        <v>0</v>
      </c>
      <c r="L80" s="72">
        <f ca="1">'装备全级属性-非R'!AF82+'马仔-非R'!AL82+主角设定!I86+龙魂等级属性!H80*0.6+'命格属性-非R'!AP81</f>
        <v>16466.469135802468</v>
      </c>
      <c r="M80" s="72">
        <f ca="1">'装备全级属性-非R'!AG82+'马仔-非R'!AM82+主角设定!J86+龙魂等级属性!I80*0.6+'命格属性-非R'!AQ81</f>
        <v>0</v>
      </c>
      <c r="N80" s="72">
        <f ca="1">'装备全级属性-非R'!AH82+'马仔-非R'!AN82+主角设定!K86+龙魂等级属性!J80+'命格属性-非R'!AR81</f>
        <v>2071.8683127572017</v>
      </c>
      <c r="O80" s="72">
        <f>'装备全级属性-非R'!AI82+'马仔-非R'!AO82+主角设定!L86+龙魂等级属性!K80+'命格属性-非R'!AS81</f>
        <v>0</v>
      </c>
      <c r="P80" s="72">
        <f>'装备全级属性-非R'!AJ82+'马仔-非R'!AP82+主角设定!M86+龙魂等级属性!L80+'命格属性-非R'!AT81</f>
        <v>0</v>
      </c>
      <c r="Q80" s="72">
        <f>'装备全级属性-非R'!AK82+'马仔-非R'!AQ82+主角设定!N86+龙魂等级属性!M80+'命格属性-非R'!AU81</f>
        <v>0</v>
      </c>
      <c r="R80" s="72">
        <f>'装备全级属性-非R'!AL82+'马仔-非R'!AR82+主角设定!O86+龙魂等级属性!N80+'命格属性-非R'!AV81</f>
        <v>0</v>
      </c>
      <c r="S80" s="72">
        <f>'装备全级属性-非R'!AM82+'马仔-非R'!AS82+主角设定!P86+龙魂等级属性!O80+'命格属性-非R'!AW81</f>
        <v>0</v>
      </c>
      <c r="T80" s="83"/>
      <c r="V80" s="77">
        <f t="shared" ca="1" si="2"/>
        <v>88559.719672067527</v>
      </c>
      <c r="W80">
        <f>[7]副本难度推算!R82</f>
        <v>0</v>
      </c>
    </row>
    <row r="81" spans="1:23" x14ac:dyDescent="0.15">
      <c r="A81">
        <v>80</v>
      </c>
      <c r="B81">
        <f>'装备全级属性-非R'!Z83</f>
        <v>18508.187082810618</v>
      </c>
      <c r="C81">
        <f>'马仔-非R'!AF83</f>
        <v>29115.215450895004</v>
      </c>
      <c r="D81">
        <f>主角设定!G87</f>
        <v>4552.0960000000005</v>
      </c>
      <c r="E81">
        <f ca="1">龙魂等级属性!Q81*0.6</f>
        <v>26858.264645146872</v>
      </c>
      <c r="F81">
        <f>'命格属性-非R'!AJ82</f>
        <v>20596.18</v>
      </c>
      <c r="G81" s="72">
        <f ca="1">'装备全级属性-非R'!AA83+'马仔-非R'!AG83+主角设定!D87+龙魂等级属性!AB81*0.6+'命格属性-非R'!AK82</f>
        <v>813620.32693150372</v>
      </c>
      <c r="H81" s="72">
        <f ca="1">'装备全级属性-非R'!AB83+'马仔-非R'!AH83+主角设定!E87+龙魂等级属性!AC81*0.6+'命格属性-非R'!AL82</f>
        <v>36488.266354652413</v>
      </c>
      <c r="I81" s="72">
        <f ca="1">'装备全级属性-非R'!AC83+'马仔-非R'!AI83+主角设定!F87+龙魂等级属性!AD81*0.6+'命格属性-非R'!AM82</f>
        <v>16561.649884506067</v>
      </c>
      <c r="J81" s="72">
        <f ca="1">'装备全级属性-非R'!AD83+'马仔-非R'!AJ83+主角设定!G87+龙魂等级属性!F81*0.6+'命格属性-非R'!AN82</f>
        <v>11523.096000000001</v>
      </c>
      <c r="K81" s="72">
        <f ca="1">'装备全级属性-非R'!AE83+'马仔-非R'!AK83+主角设定!H87+龙魂等级属性!G81*0.6+'命格属性-非R'!AO82</f>
        <v>0</v>
      </c>
      <c r="L81" s="72">
        <f ca="1">'装备全级属性-非R'!AF83+'马仔-非R'!AL83+主角设定!I87+龙魂等级属性!H81*0.6+'命格属性-非R'!AP82</f>
        <v>17491.703703703704</v>
      </c>
      <c r="M81" s="72">
        <f ca="1">'装备全级属性-非R'!AG83+'马仔-非R'!AM83+主角设定!J87+龙魂等级属性!I81*0.6+'命格属性-非R'!AQ82</f>
        <v>0</v>
      </c>
      <c r="N81" s="72">
        <f ca="1">'装备全级属性-非R'!AH83+'马仔-非R'!AN83+主角设定!K87+龙魂等级属性!J81+'命格属性-非R'!AR82</f>
        <v>2790.4526748971193</v>
      </c>
      <c r="O81" s="72">
        <f>'装备全级属性-非R'!AI83+'马仔-非R'!AO83+主角设定!L87+龙魂等级属性!K81+'命格属性-非R'!AS82</f>
        <v>0</v>
      </c>
      <c r="P81" s="72">
        <f>'装备全级属性-非R'!AJ83+'马仔-非R'!AP83+主角设定!M87+龙魂等级属性!L81+'命格属性-非R'!AT82</f>
        <v>0</v>
      </c>
      <c r="Q81" s="72">
        <f>'装备全级属性-非R'!AK83+'马仔-非R'!AQ83+主角设定!N87+龙魂等级属性!M81+'命格属性-非R'!AU82</f>
        <v>0</v>
      </c>
      <c r="R81" s="72">
        <f>'装备全级属性-非R'!AL83+'马仔-非R'!AR83+主角设定!O87+龙魂等级属性!N81+'命格属性-非R'!AV82</f>
        <v>0</v>
      </c>
      <c r="S81" s="72">
        <f>'装备全级属性-非R'!AM83+'马仔-非R'!AS83+主角设定!P87+龙魂等级属性!O81+'命格属性-非R'!AW82</f>
        <v>0</v>
      </c>
      <c r="T81" s="83"/>
      <c r="V81" s="77">
        <f t="shared" ca="1" si="2"/>
        <v>99629.943178852496</v>
      </c>
      <c r="W81">
        <f>[7]副本难度推算!R83</f>
        <v>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Z81"/>
  <sheetViews>
    <sheetView workbookViewId="0">
      <pane xSplit="1" topLeftCell="B1" activePane="topRight" state="frozen"/>
      <selection pane="topRight" activeCell="F34" sqref="F34"/>
    </sheetView>
  </sheetViews>
  <sheetFormatPr defaultRowHeight="13.5" x14ac:dyDescent="0.15"/>
  <cols>
    <col min="2" max="3" width="8.875" style="78"/>
    <col min="4" max="4" width="12.75" style="78" bestFit="1" customWidth="1"/>
    <col min="5" max="7" width="8.875" style="45"/>
    <col min="8" max="10" width="10.5" style="73" bestFit="1" customWidth="1"/>
    <col min="12" max="12" width="12.75" bestFit="1" customWidth="1"/>
    <col min="14" max="17" width="12.75" bestFit="1" customWidth="1"/>
    <col min="18" max="18" width="12.75" customWidth="1"/>
    <col min="19" max="19" width="12.75" style="79" customWidth="1"/>
    <col min="20" max="20" width="13.875" style="73" bestFit="1" customWidth="1"/>
    <col min="21" max="21" width="13.875" style="80" bestFit="1" customWidth="1"/>
    <col min="22" max="22" width="15" style="80" bestFit="1" customWidth="1"/>
    <col min="24" max="24" width="12.75" bestFit="1" customWidth="1"/>
  </cols>
  <sheetData>
    <row r="1" spans="1:26" x14ac:dyDescent="0.15">
      <c r="A1" t="s">
        <v>44</v>
      </c>
      <c r="B1" s="78" t="s">
        <v>530</v>
      </c>
      <c r="C1" s="78" t="s">
        <v>531</v>
      </c>
      <c r="D1" s="78" t="s">
        <v>532</v>
      </c>
      <c r="E1" s="73" t="s">
        <v>344</v>
      </c>
      <c r="F1" s="73" t="s">
        <v>345</v>
      </c>
      <c r="G1" s="73" t="s">
        <v>346</v>
      </c>
      <c r="H1" s="73" t="s">
        <v>341</v>
      </c>
      <c r="I1" s="73" t="s">
        <v>342</v>
      </c>
      <c r="J1" s="73" t="s">
        <v>343</v>
      </c>
      <c r="L1" s="73" t="s">
        <v>539</v>
      </c>
      <c r="M1" s="73"/>
      <c r="N1" s="73" t="s">
        <v>540</v>
      </c>
      <c r="O1" s="73"/>
      <c r="P1" s="73"/>
      <c r="Q1" s="73"/>
      <c r="R1" s="73"/>
      <c r="W1" s="73"/>
      <c r="X1" s="73"/>
      <c r="Y1" s="73"/>
      <c r="Z1" s="73"/>
    </row>
    <row r="2" spans="1:26" x14ac:dyDescent="0.15">
      <c r="A2">
        <v>1</v>
      </c>
      <c r="B2" s="78">
        <f ca="1">'主角数据分析-超R'!G2</f>
        <v>595.66</v>
      </c>
      <c r="C2" s="78">
        <f ca="1">'主角数据分析-超R'!H2</f>
        <v>118.80000000000001</v>
      </c>
      <c r="D2" s="78">
        <f ca="1">'主角数据分析-超R'!I2</f>
        <v>52.800000000000004</v>
      </c>
      <c r="E2" s="75">
        <f>[7]副本难度推算!M5</f>
        <v>267.49800000000005</v>
      </c>
      <c r="F2" s="75">
        <f>[7]副本难度推算!N5</f>
        <v>26.106519114688133</v>
      </c>
      <c r="G2" s="75">
        <f>[7]副本难度推算!O5</f>
        <v>21.120000000000005</v>
      </c>
      <c r="H2" s="73">
        <f ca="1">'主角分析-非R'!G2</f>
        <v>595.66</v>
      </c>
      <c r="I2" s="73">
        <f ca="1">'主角分析-非R'!H2</f>
        <v>118.80000000000001</v>
      </c>
      <c r="J2" s="73">
        <f ca="1">'主角分析-非R'!I2</f>
        <v>52.800000000000004</v>
      </c>
      <c r="L2">
        <f ca="1">IF(F2-J2&gt;0,H2/(F2-J2),300)</f>
        <v>300</v>
      </c>
      <c r="N2">
        <f ca="1">IF(F2-D2&gt;0,B2/(F2-J2),300)</f>
        <v>300</v>
      </c>
    </row>
    <row r="3" spans="1:26" x14ac:dyDescent="0.15">
      <c r="A3">
        <v>2</v>
      </c>
      <c r="B3" s="78">
        <f ca="1">'主角数据分析-超R'!G3</f>
        <v>677.43999999999994</v>
      </c>
      <c r="C3" s="78">
        <f ca="1">'主角数据分析-超R'!H3</f>
        <v>129.6</v>
      </c>
      <c r="D3" s="78">
        <f ca="1">'主角数据分析-超R'!I3</f>
        <v>57.6</v>
      </c>
      <c r="E3" s="75">
        <f>[7]副本难度推算!M6</f>
        <v>335.52698947247023</v>
      </c>
      <c r="F3" s="75">
        <f>[7]副本难度推算!N6</f>
        <v>28.884534412955468</v>
      </c>
      <c r="G3" s="75">
        <f>[7]副本难度推算!O6</f>
        <v>23.040000000000003</v>
      </c>
      <c r="H3" s="73">
        <f ca="1">'主角分析-非R'!G3</f>
        <v>677.43999999999994</v>
      </c>
      <c r="I3" s="73">
        <f ca="1">'主角分析-非R'!H3</f>
        <v>129.6</v>
      </c>
      <c r="J3" s="73">
        <f ca="1">'主角分析-非R'!I3</f>
        <v>57.6</v>
      </c>
      <c r="L3">
        <f t="shared" ref="L3:L8" ca="1" si="0">IF(F3-J3&gt;0,H3/(F3-J3),300)</f>
        <v>300</v>
      </c>
      <c r="N3">
        <f t="shared" ref="N3:N66" ca="1" si="1">IF(F3-D3&gt;0,B3/(F3-J3),300)</f>
        <v>300</v>
      </c>
    </row>
    <row r="4" spans="1:26" x14ac:dyDescent="0.15">
      <c r="A4">
        <v>3</v>
      </c>
      <c r="B4" s="78">
        <f ca="1">'主角数据分析-超R'!G4</f>
        <v>765.34000000000015</v>
      </c>
      <c r="C4" s="78">
        <f ca="1">'主角数据分析-超R'!H4</f>
        <v>140.4</v>
      </c>
      <c r="D4" s="78">
        <f ca="1">'主角数据分析-超R'!I4</f>
        <v>62.400000000000006</v>
      </c>
      <c r="E4" s="75">
        <f>[7]副本难度推算!M7</f>
        <v>399.17105522470655</v>
      </c>
      <c r="F4" s="75">
        <f>[7]副本难度推算!N7</f>
        <v>31.73535641547862</v>
      </c>
      <c r="G4" s="75">
        <f>[7]副本难度推算!O7</f>
        <v>24.960000000000004</v>
      </c>
      <c r="H4" s="73">
        <f ca="1">'主角分析-非R'!G4</f>
        <v>765.34000000000015</v>
      </c>
      <c r="I4" s="73">
        <f ca="1">'主角分析-非R'!H4</f>
        <v>140.4</v>
      </c>
      <c r="J4" s="73">
        <f ca="1">'主角分析-非R'!I4</f>
        <v>62.400000000000006</v>
      </c>
      <c r="L4">
        <f t="shared" ca="1" si="0"/>
        <v>300</v>
      </c>
      <c r="N4">
        <f t="shared" ca="1" si="1"/>
        <v>300</v>
      </c>
    </row>
    <row r="5" spans="1:26" x14ac:dyDescent="0.15">
      <c r="A5">
        <v>4</v>
      </c>
      <c r="B5" s="78">
        <f ca="1">'主角数据分析-超R'!G5</f>
        <v>859.3599999999999</v>
      </c>
      <c r="C5" s="78">
        <f ca="1">'主角数据分析-超R'!H5</f>
        <v>151.19999999999999</v>
      </c>
      <c r="D5" s="78">
        <f ca="1">'主角数据分析-超R'!I5</f>
        <v>67.2</v>
      </c>
      <c r="E5" s="75">
        <f>[7]副本难度推算!M8</f>
        <v>370.01076333953267</v>
      </c>
      <c r="F5" s="75">
        <f>[7]副本难度推算!N8</f>
        <v>29.284327868852465</v>
      </c>
      <c r="G5" s="75">
        <f>[7]副本难度推算!O8</f>
        <v>21.504000000000005</v>
      </c>
      <c r="H5" s="73">
        <f ca="1">'主角分析-非R'!G5</f>
        <v>859.3599999999999</v>
      </c>
      <c r="I5" s="73">
        <f ca="1">'主角分析-非R'!H5</f>
        <v>151.19999999999999</v>
      </c>
      <c r="J5" s="73">
        <f ca="1">'主角分析-非R'!I5</f>
        <v>67.2</v>
      </c>
      <c r="L5">
        <f t="shared" ca="1" si="0"/>
        <v>300</v>
      </c>
      <c r="N5">
        <f t="shared" ca="1" si="1"/>
        <v>300</v>
      </c>
    </row>
    <row r="6" spans="1:26" x14ac:dyDescent="0.15">
      <c r="A6">
        <v>5</v>
      </c>
      <c r="B6" s="78">
        <f ca="1">'主角数据分析-超R'!G6</f>
        <v>959.50000000000011</v>
      </c>
      <c r="C6" s="78">
        <f ca="1">'主角数据分析-超R'!H6</f>
        <v>176.5143073540107</v>
      </c>
      <c r="D6" s="78">
        <f ca="1">'主角数据分析-超R'!I6</f>
        <v>72</v>
      </c>
      <c r="E6" s="75">
        <f>[7]副本难度推算!M9</f>
        <v>421.47626939502686</v>
      </c>
      <c r="F6" s="75">
        <f>[7]副本难度推算!N9</f>
        <v>31.900824742268046</v>
      </c>
      <c r="G6" s="75">
        <f>[7]副本难度推算!O9</f>
        <v>23.040000000000003</v>
      </c>
      <c r="H6" s="73">
        <f ca="1">'主角分析-非R'!G6</f>
        <v>959.50000000000011</v>
      </c>
      <c r="I6" s="73">
        <f ca="1">'主角分析-非R'!H6</f>
        <v>176.5143073540107</v>
      </c>
      <c r="J6" s="73">
        <f ca="1">'主角分析-非R'!I6</f>
        <v>72</v>
      </c>
      <c r="L6">
        <f t="shared" ca="1" si="0"/>
        <v>300</v>
      </c>
      <c r="N6">
        <f t="shared" ca="1" si="1"/>
        <v>300</v>
      </c>
    </row>
    <row r="7" spans="1:26" x14ac:dyDescent="0.15">
      <c r="A7">
        <v>6</v>
      </c>
      <c r="B7" s="78">
        <f ca="1">'主角数据分析-超R'!G7</f>
        <v>1065.76</v>
      </c>
      <c r="C7" s="78">
        <f ca="1">'主角数据分析-超R'!H7</f>
        <v>187.31430735401068</v>
      </c>
      <c r="D7" s="78">
        <f ca="1">'主角数据分析-超R'!I7</f>
        <v>76.8</v>
      </c>
      <c r="E7" s="75">
        <f>[7]副本难度推算!M10</f>
        <v>732.01350675237336</v>
      </c>
      <c r="F7" s="75">
        <f>[7]副本难度推算!N10</f>
        <v>53.404884647302907</v>
      </c>
      <c r="G7" s="75">
        <f>[7]副本难度推算!O10</f>
        <v>37.939200000000007</v>
      </c>
      <c r="H7" s="73">
        <f ca="1">'主角分析-非R'!G7</f>
        <v>1065.76</v>
      </c>
      <c r="I7" s="73">
        <f ca="1">'主角分析-非R'!H7</f>
        <v>187.31430735401068</v>
      </c>
      <c r="J7" s="73">
        <f ca="1">'主角分析-非R'!I7</f>
        <v>76.8</v>
      </c>
      <c r="L7">
        <f t="shared" ca="1" si="0"/>
        <v>300</v>
      </c>
      <c r="N7">
        <f t="shared" ca="1" si="1"/>
        <v>300</v>
      </c>
    </row>
    <row r="8" spans="1:26" x14ac:dyDescent="0.15">
      <c r="A8">
        <v>7</v>
      </c>
      <c r="B8" s="78">
        <f ca="1">'主角数据分析-超R'!G8</f>
        <v>1178.1399999999999</v>
      </c>
      <c r="C8" s="78">
        <f ca="1">'主角数据分析-超R'!H8</f>
        <v>198.11430735401069</v>
      </c>
      <c r="D8" s="78">
        <f ca="1">'主角数据分析-超R'!I8</f>
        <v>81.600000000000009</v>
      </c>
      <c r="E8" s="75">
        <f>[7]副本难度推算!M11</f>
        <v>880.02023311957089</v>
      </c>
      <c r="F8" s="75">
        <f>[7]副本难度推算!N11</f>
        <v>62.237861978079337</v>
      </c>
      <c r="G8" s="75">
        <f>[7]副本难度推算!O11</f>
        <v>43.492800000000003</v>
      </c>
      <c r="H8" s="73">
        <f ca="1">'主角分析-非R'!G8</f>
        <v>1178.1399999999999</v>
      </c>
      <c r="I8" s="73">
        <f ca="1">'主角分析-非R'!H8</f>
        <v>198.11430735401069</v>
      </c>
      <c r="J8" s="73">
        <f ca="1">'主角分析-非R'!I8</f>
        <v>81.600000000000009</v>
      </c>
      <c r="L8">
        <f t="shared" ca="1" si="0"/>
        <v>300</v>
      </c>
      <c r="N8">
        <f t="shared" ca="1" si="1"/>
        <v>300</v>
      </c>
    </row>
    <row r="9" spans="1:26" x14ac:dyDescent="0.15">
      <c r="A9">
        <v>8</v>
      </c>
      <c r="B9" s="78">
        <f ca="1">'主角数据分析-超R'!G9</f>
        <v>4370.2993323292631</v>
      </c>
      <c r="C9" s="78">
        <f ca="1">'主角数据分析-超R'!H9</f>
        <v>327.81440711871659</v>
      </c>
      <c r="D9" s="78">
        <f ca="1">'主角数据分析-超R'!I9</f>
        <v>141.2292559861352</v>
      </c>
      <c r="E9" s="75">
        <f>[7]副本难度推算!M12</f>
        <v>1044.0611633845615</v>
      </c>
      <c r="F9" s="75">
        <f>[7]副本难度推算!N12</f>
        <v>71.889224369747922</v>
      </c>
      <c r="G9" s="75">
        <f>[7]副本难度推算!O12</f>
        <v>49.420800000000014</v>
      </c>
      <c r="H9" s="73">
        <f ca="1">'主角分析-非R'!G9</f>
        <v>1296.6399999999999</v>
      </c>
      <c r="I9" s="73">
        <f ca="1">'主角分析-非R'!H9</f>
        <v>208.91430735401067</v>
      </c>
      <c r="J9" s="73">
        <f ca="1">'主角分析-非R'!I9</f>
        <v>86.4</v>
      </c>
      <c r="L9">
        <f t="shared" ref="L9:L66" ca="1" si="2">IF(F9-J9&gt;0,H9/(F9-J9),0)</f>
        <v>0</v>
      </c>
      <c r="N9">
        <f t="shared" ca="1" si="1"/>
        <v>300</v>
      </c>
    </row>
    <row r="10" spans="1:26" x14ac:dyDescent="0.15">
      <c r="A10">
        <v>9</v>
      </c>
      <c r="B10" s="78">
        <f ca="1">'主角数据分析-超R'!G10</f>
        <v>4906.2822428830341</v>
      </c>
      <c r="C10" s="78">
        <f ca="1">'主角数据分析-超R'!H10</f>
        <v>349.91216167700543</v>
      </c>
      <c r="D10" s="78">
        <f ca="1">'主角数据分析-超R'!I10</f>
        <v>153.20836824956672</v>
      </c>
      <c r="E10" s="75">
        <f>[7]副本难度推算!M13</f>
        <v>1364.3071446938668</v>
      </c>
      <c r="F10" s="75">
        <f>[7]副本难度推算!N13</f>
        <v>91.771683632457041</v>
      </c>
      <c r="G10" s="75">
        <f>[7]副本难度推算!O13</f>
        <v>62.067547826086951</v>
      </c>
      <c r="H10" s="73">
        <f ca="1">'主角分析-非R'!G10</f>
        <v>3149.0115646193149</v>
      </c>
      <c r="I10" s="73">
        <f ca="1">'主角分析-非R'!H10</f>
        <v>291.67247483208558</v>
      </c>
      <c r="J10" s="73">
        <f ca="1">'主角分析-非R'!I10</f>
        <v>127.30464720970538</v>
      </c>
      <c r="L10">
        <f t="shared" ca="1" si="2"/>
        <v>0</v>
      </c>
      <c r="N10">
        <f t="shared" ca="1" si="1"/>
        <v>300</v>
      </c>
    </row>
    <row r="11" spans="1:26" x14ac:dyDescent="0.15">
      <c r="A11">
        <v>10</v>
      </c>
      <c r="B11" s="78">
        <f ca="1">'主角数据分析-超R'!G11</f>
        <v>5093.641807067248</v>
      </c>
      <c r="C11" s="78">
        <f ca="1">'主角数据分析-超R'!H11</f>
        <v>363.5880341903744</v>
      </c>
      <c r="D11" s="78">
        <f ca="1">'主角数据分析-超R'!I11</f>
        <v>159.25109074523399</v>
      </c>
      <c r="E11" s="75">
        <f>[7]副本难度推算!M14</f>
        <v>1727.6915361038548</v>
      </c>
      <c r="F11" s="75">
        <f>[7]副本难度推算!N14</f>
        <v>113.84885522664203</v>
      </c>
      <c r="G11" s="75">
        <f>[7]副本难度推算!O14</f>
        <v>75.756521739130449</v>
      </c>
      <c r="H11" s="73">
        <f ca="1">'主角分析-非R'!G11</f>
        <v>3506.2298213561717</v>
      </c>
      <c r="I11" s="73">
        <f ca="1">'主角分析-非R'!H11</f>
        <v>313.97596488556155</v>
      </c>
      <c r="J11" s="73">
        <f ca="1">'主角分析-非R'!I11</f>
        <v>137.07553719237438</v>
      </c>
      <c r="L11">
        <f t="shared" ca="1" si="2"/>
        <v>0</v>
      </c>
      <c r="N11">
        <f t="shared" ca="1" si="1"/>
        <v>300</v>
      </c>
    </row>
    <row r="12" spans="1:26" x14ac:dyDescent="0.15">
      <c r="A12">
        <v>11</v>
      </c>
      <c r="B12" s="78">
        <f ca="1">'主角数据分析-超R'!G12</f>
        <v>5287.1213712514618</v>
      </c>
      <c r="C12" s="78">
        <f ca="1">'主角数据分析-超R'!H12</f>
        <v>377.26390670374332</v>
      </c>
      <c r="D12" s="78">
        <f ca="1">'主角数据分析-超R'!I12</f>
        <v>165.29381324090119</v>
      </c>
      <c r="E12" s="75">
        <f>[7]副本难度推算!M15</f>
        <v>2136.0148967569658</v>
      </c>
      <c r="F12" s="75">
        <f>[7]副本难度推算!N15</f>
        <v>138.20964070035379</v>
      </c>
      <c r="G12" s="75">
        <f>[7]副本难度推算!O15</f>
        <v>90.48772173913045</v>
      </c>
      <c r="H12" s="73">
        <f ca="1">'主角分析-非R'!G12</f>
        <v>3926.1876422772411</v>
      </c>
      <c r="I12" s="73">
        <f ca="1">'主角分析-非R'!H12</f>
        <v>339.15532745240637</v>
      </c>
      <c r="J12" s="73">
        <f ca="1">'主角分析-非R'!I12</f>
        <v>148.08914967071055</v>
      </c>
      <c r="L12">
        <f t="shared" ca="1" si="2"/>
        <v>0</v>
      </c>
      <c r="N12">
        <f t="shared" ca="1" si="1"/>
        <v>300</v>
      </c>
    </row>
    <row r="13" spans="1:26" x14ac:dyDescent="0.15">
      <c r="A13">
        <v>12</v>
      </c>
      <c r="B13" s="78">
        <f ca="1">'主角数据分析-超R'!G13</f>
        <v>5486.7209354356764</v>
      </c>
      <c r="C13" s="78">
        <f ca="1">'主角数据分析-超R'!H13</f>
        <v>390.93977921711235</v>
      </c>
      <c r="D13" s="78">
        <f ca="1">'主角数据分析-超R'!I13</f>
        <v>171.33653573656846</v>
      </c>
      <c r="E13" s="75">
        <f>[7]副本难度推算!M16</f>
        <v>2591.0795735978022</v>
      </c>
      <c r="F13" s="75">
        <f>[7]副本难度推算!N16</f>
        <v>164.94524077961023</v>
      </c>
      <c r="G13" s="75">
        <f>[7]副本难度推算!O16</f>
        <v>106.26114782608698</v>
      </c>
      <c r="H13" s="73">
        <f ca="1">'主角分析-非R'!G13</f>
        <v>4125.7872064614558</v>
      </c>
      <c r="I13" s="73">
        <f ca="1">'主角分析-非R'!H13</f>
        <v>352.83119996577545</v>
      </c>
      <c r="J13" s="73">
        <f ca="1">'主角分析-非R'!I13</f>
        <v>154.13187216637783</v>
      </c>
      <c r="L13">
        <f t="shared" ca="1" si="2"/>
        <v>381.54504429014838</v>
      </c>
      <c r="N13">
        <f t="shared" ca="1" si="1"/>
        <v>300</v>
      </c>
    </row>
    <row r="14" spans="1:26" x14ac:dyDescent="0.15">
      <c r="A14">
        <v>13</v>
      </c>
      <c r="B14" s="78">
        <f ca="1">'主角数据分析-超R'!G14</f>
        <v>5692.44049961989</v>
      </c>
      <c r="C14" s="78">
        <f ca="1">'主角数据分析-超R'!H14</f>
        <v>404.61565173048132</v>
      </c>
      <c r="D14" s="78">
        <f ca="1">'主角数据分析-超R'!I14</f>
        <v>177.37925823223571</v>
      </c>
      <c r="E14" s="75">
        <f>[7]副本难度推算!M17</f>
        <v>3094.6851411110956</v>
      </c>
      <c r="F14" s="75">
        <f>[7]副本难度推算!N17</f>
        <v>194.14923017895876</v>
      </c>
      <c r="G14" s="75">
        <f>[7]副本难度推算!O17</f>
        <v>123.07679999999999</v>
      </c>
      <c r="H14" s="73">
        <f ca="1">'主角分析-非R'!G14</f>
        <v>4331.5067706456703</v>
      </c>
      <c r="I14" s="73">
        <f ca="1">'主角分析-非R'!H14</f>
        <v>366.50707247914443</v>
      </c>
      <c r="J14" s="73">
        <f ca="1">'主角分析-非R'!I14</f>
        <v>160.17459466204508</v>
      </c>
      <c r="L14">
        <f t="shared" ca="1" si="2"/>
        <v>127.49236907896496</v>
      </c>
      <c r="N14">
        <f t="shared" ca="1" si="1"/>
        <v>167.54971504509615</v>
      </c>
    </row>
    <row r="15" spans="1:26" x14ac:dyDescent="0.15">
      <c r="A15">
        <v>14</v>
      </c>
      <c r="B15" s="78">
        <f ca="1">'主角数据分析-超R'!G15</f>
        <v>5904.2800638041044</v>
      </c>
      <c r="C15" s="78">
        <f ca="1">'主角数据分析-超R'!H15</f>
        <v>418.29152424385035</v>
      </c>
      <c r="D15" s="78">
        <f ca="1">'主角数据分析-超R'!I15</f>
        <v>183.42198072790296</v>
      </c>
      <c r="E15" s="75">
        <f>[7]副本难度推算!M18</f>
        <v>3648.6259147468172</v>
      </c>
      <c r="F15" s="75">
        <f>[7]副本难度推算!N18</f>
        <v>225.91763535219297</v>
      </c>
      <c r="G15" s="75">
        <f>[7]副本难度推算!O18</f>
        <v>140.93467826086962</v>
      </c>
      <c r="H15" s="73">
        <f ca="1">'主角分析-非R'!G15</f>
        <v>4543.3463348298847</v>
      </c>
      <c r="I15" s="73">
        <f ca="1">'主角分析-非R'!H15</f>
        <v>385.55861438288775</v>
      </c>
      <c r="J15" s="73">
        <f ca="1">'主角分析-非R'!I15</f>
        <v>166.86257691507802</v>
      </c>
      <c r="L15">
        <f t="shared" ca="1" si="2"/>
        <v>76.934075675632215</v>
      </c>
      <c r="N15">
        <f t="shared" ca="1" si="1"/>
        <v>99.979243439261083</v>
      </c>
    </row>
    <row r="16" spans="1:26" x14ac:dyDescent="0.15">
      <c r="A16">
        <v>15</v>
      </c>
      <c r="B16" s="78">
        <f ca="1">'主角数据分析-超R'!G16</f>
        <v>7156.9977638896908</v>
      </c>
      <c r="C16" s="78">
        <f ca="1">'主角数据分析-超R'!H16</f>
        <v>487.15382807272732</v>
      </c>
      <c r="D16" s="78">
        <f ca="1">'主角数据分析-超R'!I16</f>
        <v>209.74706301559794</v>
      </c>
      <c r="E16" s="75">
        <f>[7]副本难度推算!M19</f>
        <v>4254.6896346215126</v>
      </c>
      <c r="F16" s="75">
        <f>[7]副本难度推算!N19</f>
        <v>260.34901531892024</v>
      </c>
      <c r="G16" s="75">
        <f>[7]副本难度推算!O19</f>
        <v>159.83478260869569</v>
      </c>
      <c r="H16" s="73">
        <f ca="1">'主角分析-非R'!G16</f>
        <v>5408.0755360414678</v>
      </c>
      <c r="I16" s="73">
        <f ca="1">'主角分析-非R'!H16</f>
        <v>440.44795222245989</v>
      </c>
      <c r="J16" s="73">
        <f ca="1">'主角分析-非R'!I16</f>
        <v>186.88592748700177</v>
      </c>
      <c r="L16">
        <f t="shared" ca="1" si="2"/>
        <v>73.616229533054693</v>
      </c>
      <c r="N16">
        <f t="shared" ca="1" si="1"/>
        <v>97.423045710584688</v>
      </c>
    </row>
    <row r="17" spans="1:14" x14ac:dyDescent="0.15">
      <c r="A17">
        <v>16</v>
      </c>
      <c r="B17" s="78">
        <f ca="1">'主角数据分析-超R'!G17</f>
        <v>9692.7395077744077</v>
      </c>
      <c r="C17" s="78">
        <f ca="1">'主角数据分析-超R'!H17</f>
        <v>717.81459555935839</v>
      </c>
      <c r="D17" s="78">
        <f ca="1">'主角数据分析-超R'!I17</f>
        <v>267.05651077989603</v>
      </c>
      <c r="E17" s="75">
        <f>[7]副本难度推算!M20</f>
        <v>4914.6568278260884</v>
      </c>
      <c r="F17" s="75">
        <f>[7]副本难度推算!N20</f>
        <v>297.54454570988844</v>
      </c>
      <c r="G17" s="75">
        <f>[7]副本难度推算!O20</f>
        <v>179.77711304347829</v>
      </c>
      <c r="H17" s="73">
        <f ca="1">'主角分析-非R'!G17</f>
        <v>5952.3440591447252</v>
      </c>
      <c r="I17" s="73">
        <f ca="1">'主角分析-非R'!H17</f>
        <v>460.12382473582892</v>
      </c>
      <c r="J17" s="73">
        <f ca="1">'主角分析-非R'!I17</f>
        <v>203.81142072790297</v>
      </c>
      <c r="L17">
        <f t="shared" ca="1" si="2"/>
        <v>63.503100534509052</v>
      </c>
      <c r="N17">
        <f t="shared" ca="1" si="1"/>
        <v>103.40783484640303</v>
      </c>
    </row>
    <row r="18" spans="1:14" x14ac:dyDescent="0.15">
      <c r="A18">
        <v>17</v>
      </c>
      <c r="B18" s="78">
        <f ca="1">'主角数据分析-超R'!G18</f>
        <v>10087.715827414089</v>
      </c>
      <c r="C18" s="78">
        <f ca="1">'主角数据分析-超R'!H18</f>
        <v>740.5965728855615</v>
      </c>
      <c r="D18" s="78">
        <f ca="1">'主角数据分析-超R'!I18</f>
        <v>275.57720346620454</v>
      </c>
      <c r="E18" s="75">
        <f>[7]副本难度推算!M21</f>
        <v>5630.3005709109411</v>
      </c>
      <c r="F18" s="75">
        <f>[7]副本难度推算!N21</f>
        <v>337.60810618161133</v>
      </c>
      <c r="G18" s="75">
        <f>[7]副本难度推算!O21</f>
        <v>200.76166956521743</v>
      </c>
      <c r="H18" s="73">
        <f ca="1">'主角分析-非R'!G18</f>
        <v>6240.5436233289392</v>
      </c>
      <c r="I18" s="73">
        <f ca="1">'主角分析-非R'!H18</f>
        <v>481.79969724919795</v>
      </c>
      <c r="J18" s="73">
        <f ca="1">'主角分析-非R'!I18</f>
        <v>209.85414322357025</v>
      </c>
      <c r="L18">
        <f t="shared" ca="1" si="2"/>
        <v>48.848141214833035</v>
      </c>
      <c r="N18">
        <f t="shared" ca="1" si="1"/>
        <v>78.962057957663916</v>
      </c>
    </row>
    <row r="19" spans="1:14" x14ac:dyDescent="0.15">
      <c r="A19">
        <v>18</v>
      </c>
      <c r="B19" s="78">
        <f ca="1">'主角数据分析-超R'!G19</f>
        <v>18407.932439669534</v>
      </c>
      <c r="C19" s="78">
        <f ca="1">'主角数据分析-超R'!H19</f>
        <v>1187.0088270032088</v>
      </c>
      <c r="D19" s="78">
        <f ca="1">'主角数据分析-超R'!I19</f>
        <v>464.87054031195851</v>
      </c>
      <c r="E19" s="75">
        <f>[7]副本难度推算!M22</f>
        <v>6403.3864898100719</v>
      </c>
      <c r="F19" s="75">
        <f>[7]副本难度推算!N22</f>
        <v>380.64637135893952</v>
      </c>
      <c r="G19" s="75">
        <f>[7]副本难度推算!O22</f>
        <v>222.78845217391313</v>
      </c>
      <c r="H19" s="73">
        <f ca="1">'主角分析-非R'!G19</f>
        <v>6561.8631875131541</v>
      </c>
      <c r="I19" s="73">
        <f ca="1">'主角分析-非R'!H19</f>
        <v>501.47556976256698</v>
      </c>
      <c r="J19" s="73">
        <f ca="1">'主角分析-非R'!I19</f>
        <v>219.8968657192375</v>
      </c>
      <c r="L19">
        <f t="shared" ca="1" si="2"/>
        <v>40.820425303332946</v>
      </c>
      <c r="N19">
        <f t="shared" ca="1" si="1"/>
        <v>300</v>
      </c>
    </row>
    <row r="20" spans="1:14" x14ac:dyDescent="0.15">
      <c r="A20">
        <v>19</v>
      </c>
      <c r="B20" s="78">
        <f ca="1">'主角数据分析-超R'!G20</f>
        <v>18971.941398588577</v>
      </c>
      <c r="C20" s="78">
        <f ca="1">'主角数据分析-超R'!H20</f>
        <v>1120.3797026224602</v>
      </c>
      <c r="D20" s="78">
        <f ca="1">'主角数据分析-超R'!I20</f>
        <v>473.39123299826701</v>
      </c>
      <c r="E20" s="75">
        <f>[7]副本难度推算!M23</f>
        <v>7235.6728996934007</v>
      </c>
      <c r="F20" s="75">
        <f>[7]副本难度推算!N23</f>
        <v>426.76890547281391</v>
      </c>
      <c r="G20" s="75">
        <f>[7]副本难度推算!O23</f>
        <v>245.85746086956533</v>
      </c>
      <c r="H20" s="73">
        <f ca="1">'主角分析-非R'!G20</f>
        <v>6862.3027516973671</v>
      </c>
      <c r="I20" s="73">
        <f ca="1">'主角分析-非R'!H20</f>
        <v>523.15144227593601</v>
      </c>
      <c r="J20" s="73">
        <f ca="1">'主角分析-非R'!I20</f>
        <v>225.93958821490475</v>
      </c>
      <c r="L20">
        <f t="shared" ca="1" si="2"/>
        <v>34.169825628021506</v>
      </c>
      <c r="N20">
        <f t="shared" ca="1" si="1"/>
        <v>300</v>
      </c>
    </row>
    <row r="21" spans="1:14" x14ac:dyDescent="0.15">
      <c r="A21">
        <v>20</v>
      </c>
      <c r="B21" s="78">
        <f ca="1">'主角数据分析-超R'!G21</f>
        <v>19542.070357507622</v>
      </c>
      <c r="C21" s="78">
        <f ca="1">'主角数据分析-超R'!H21</f>
        <v>1145.1256346010698</v>
      </c>
      <c r="D21" s="78">
        <f ca="1">'主角数据分析-超R'!I21</f>
        <v>487.3533110571924</v>
      </c>
      <c r="E21" s="75">
        <f>[7]副本难度推算!M24</f>
        <v>8128.911025210582</v>
      </c>
      <c r="F21" s="75">
        <f>[7]副本难度推算!N24</f>
        <v>476.08826086956532</v>
      </c>
      <c r="G21" s="75">
        <f>[7]副本难度推算!O24</f>
        <v>269.96869565217401</v>
      </c>
      <c r="H21" s="73">
        <f ca="1">'主角分析-非R'!G21</f>
        <v>11608.671614942539</v>
      </c>
      <c r="I21" s="73">
        <f ca="1">'主角分析-非R'!H21</f>
        <v>769.11338794438518</v>
      </c>
      <c r="J21" s="73">
        <f ca="1">'主角分析-非R'!I21</f>
        <v>326.75179812824967</v>
      </c>
      <c r="L21">
        <f t="shared" ca="1" si="2"/>
        <v>77.735011274851004</v>
      </c>
      <c r="N21">
        <f t="shared" ca="1" si="1"/>
        <v>300</v>
      </c>
    </row>
    <row r="22" spans="1:14" x14ac:dyDescent="0.15">
      <c r="A22">
        <v>21</v>
      </c>
      <c r="B22" s="78">
        <f ca="1">'主角数据分析-超R'!G22</f>
        <v>20118.319316426667</v>
      </c>
      <c r="C22" s="78">
        <f ca="1">'主角数据分析-超R'!H22</f>
        <v>1169.8715665796794</v>
      </c>
      <c r="D22" s="78">
        <f ca="1">'主角数据分析-超R'!I22</f>
        <v>499.31538911611801</v>
      </c>
      <c r="E22" s="75">
        <f>[7]副本难度推算!M25</f>
        <v>9084.8452642958327</v>
      </c>
      <c r="F22" s="75">
        <f>[7]副本难度推算!N25</f>
        <v>528.7200805778034</v>
      </c>
      <c r="G22" s="75">
        <f>[7]副本难度推算!O25</f>
        <v>295.12215652173927</v>
      </c>
      <c r="H22" s="73">
        <f ca="1">'主角分析-非R'!G22</f>
        <v>11863.351179126754</v>
      </c>
      <c r="I22" s="73">
        <f ca="1">'主角分析-非R'!H22</f>
        <v>788.78926045775415</v>
      </c>
      <c r="J22" s="73">
        <f ca="1">'主角分析-非R'!I22</f>
        <v>332.79452062391692</v>
      </c>
      <c r="L22">
        <f t="shared" ca="1" si="2"/>
        <v>60.550298704870059</v>
      </c>
      <c r="N22">
        <f t="shared" ca="1" si="1"/>
        <v>102.68348510098306</v>
      </c>
    </row>
    <row r="23" spans="1:14" x14ac:dyDescent="0.15">
      <c r="A23">
        <v>22</v>
      </c>
      <c r="B23" s="78">
        <f ca="1">'主角数据分析-超R'!G23</f>
        <v>20700.688275345707</v>
      </c>
      <c r="C23" s="78">
        <f ca="1">'主角数据分析-超R'!H23</f>
        <v>1194.6174985582891</v>
      </c>
      <c r="D23" s="78">
        <f ca="1">'主角数据分析-超R'!I23</f>
        <v>513.2774671750434</v>
      </c>
      <c r="E23" s="75">
        <f>[7]副本难度推算!M26</f>
        <v>10105.2134725859</v>
      </c>
      <c r="F23" s="75">
        <f>[7]副本难度推算!N26</f>
        <v>584.78320512923278</v>
      </c>
      <c r="G23" s="75">
        <f>[7]副本难度推算!O26</f>
        <v>321.31784347826095</v>
      </c>
      <c r="H23" s="73">
        <f ca="1">'主角分析-非R'!G23</f>
        <v>12380.389871679396</v>
      </c>
      <c r="I23" s="73">
        <f ca="1">'主角分析-非R'!H23</f>
        <v>816.21687799786105</v>
      </c>
      <c r="J23" s="73">
        <f ca="1">'主角分析-非R'!I23</f>
        <v>345.32268811091859</v>
      </c>
      <c r="L23">
        <f t="shared" ca="1" si="2"/>
        <v>51.70117406341577</v>
      </c>
      <c r="N23">
        <f t="shared" ca="1" si="1"/>
        <v>86.447187758149269</v>
      </c>
    </row>
    <row r="24" spans="1:14" x14ac:dyDescent="0.15">
      <c r="A24">
        <v>23</v>
      </c>
      <c r="B24" s="78">
        <f ca="1">'主角数据分析-超R'!G24</f>
        <v>21289.177234264753</v>
      </c>
      <c r="C24" s="78">
        <f ca="1">'主角数据分析-超R'!H24</f>
        <v>1219.3634305368987</v>
      </c>
      <c r="D24" s="78">
        <f ca="1">'主角数据分析-超R'!I24</f>
        <v>525.2395452339689</v>
      </c>
      <c r="E24" s="75">
        <f>[7]副本难度推算!M27</f>
        <v>11400.405805091281</v>
      </c>
      <c r="F24" s="75">
        <f>[7]副本难度推算!N27</f>
        <v>656.41395125097995</v>
      </c>
      <c r="G24" s="75">
        <f>[7]副本难度推算!O27</f>
        <v>355.05421806020081</v>
      </c>
      <c r="H24" s="73">
        <f ca="1">'主角分析-非R'!G24</f>
        <v>13675.172293361651</v>
      </c>
      <c r="I24" s="73">
        <f ca="1">'主角分析-非R'!H24</f>
        <v>888.10089767700561</v>
      </c>
      <c r="J24" s="73">
        <f ca="1">'主角分析-非R'!I24</f>
        <v>373.92560360485277</v>
      </c>
      <c r="L24">
        <f t="shared" ca="1" si="2"/>
        <v>48.409686301441795</v>
      </c>
      <c r="N24">
        <f t="shared" ca="1" si="1"/>
        <v>75.363027932513802</v>
      </c>
    </row>
    <row r="25" spans="1:14" x14ac:dyDescent="0.15">
      <c r="A25">
        <v>24</v>
      </c>
      <c r="B25" s="78">
        <f ca="1">'主角数据分析-超R'!G25</f>
        <v>28284.941642435053</v>
      </c>
      <c r="C25" s="78">
        <f ca="1">'主角数据分析-超R'!H25</f>
        <v>1702.2184589005351</v>
      </c>
      <c r="D25" s="78">
        <f ca="1">'主角数据分析-超R'!I25</f>
        <v>676.64774377816298</v>
      </c>
      <c r="E25" s="75">
        <f>[7]副本难度推算!M28</f>
        <v>12784.890390334218</v>
      </c>
      <c r="F25" s="75">
        <f>[7]副本难度推算!N28</f>
        <v>732.843169352671</v>
      </c>
      <c r="G25" s="75">
        <f>[7]副本难度推算!O28</f>
        <v>390.22666488294317</v>
      </c>
      <c r="H25" s="73">
        <f ca="1">'主角分析-非R'!G25</f>
        <v>16975.292923633042</v>
      </c>
      <c r="I25" s="73">
        <f ca="1">'主角分析-非R'!H25</f>
        <v>1160.4142854844922</v>
      </c>
      <c r="J25" s="73">
        <f ca="1">'主角分析-非R'!I25</f>
        <v>441.18430613518206</v>
      </c>
      <c r="L25">
        <f t="shared" ca="1" si="2"/>
        <v>58.202561500675628</v>
      </c>
      <c r="N25">
        <f t="shared" ca="1" si="1"/>
        <v>96.979537430834313</v>
      </c>
    </row>
    <row r="26" spans="1:14" x14ac:dyDescent="0.15">
      <c r="A26">
        <v>25</v>
      </c>
      <c r="B26" s="78">
        <f ca="1">'主角数据分析-超R'!G26</f>
        <v>28951.000867720497</v>
      </c>
      <c r="C26" s="78">
        <f ca="1">'主角数据分析-超R'!H26</f>
        <v>1730.2827053176475</v>
      </c>
      <c r="D26" s="78">
        <f ca="1">'主角数据分析-超R'!I26</f>
        <v>690.04373240901236</v>
      </c>
      <c r="E26" s="75">
        <f>[7]副本难度推算!M29</f>
        <v>14261.047881556851</v>
      </c>
      <c r="F26" s="75">
        <f>[7]副本难度推算!N29</f>
        <v>814.24303702291991</v>
      </c>
      <c r="G26" s="75">
        <f>[7]副本难度推算!O29</f>
        <v>426.83518394648843</v>
      </c>
      <c r="H26" s="73">
        <f ca="1">'主角分析-非R'!G26</f>
        <v>17446.087935825366</v>
      </c>
      <c r="I26" s="73">
        <f ca="1">'主角分析-非R'!H26</f>
        <v>1273.8238803508025</v>
      </c>
      <c r="J26" s="73">
        <f ca="1">'主角分析-非R'!I26</f>
        <v>451.43316630849228</v>
      </c>
      <c r="L26">
        <f t="shared" ca="1" si="2"/>
        <v>48.086034433052703</v>
      </c>
      <c r="N26">
        <f t="shared" ca="1" si="1"/>
        <v>79.796618572453909</v>
      </c>
    </row>
    <row r="27" spans="1:14" x14ac:dyDescent="0.15">
      <c r="A27">
        <v>26</v>
      </c>
      <c r="B27" s="78">
        <f ca="1">'主角数据分析-超R'!G27</f>
        <v>32350.18009300594</v>
      </c>
      <c r="C27" s="78">
        <f ca="1">'主角数据分析-超R'!H27</f>
        <v>1865.0381769174885</v>
      </c>
      <c r="D27" s="78">
        <f ca="1">'主角数据分析-超R'!I27</f>
        <v>842.43972103986141</v>
      </c>
      <c r="E27" s="75">
        <f>[7]副本难度推算!M30</f>
        <v>16032.112972248326</v>
      </c>
      <c r="F27" s="75">
        <f>[7]副本难度推算!N30</f>
        <v>912.21955983864086</v>
      </c>
      <c r="G27" s="75">
        <f>[7]副本难度推算!O30</f>
        <v>470.77801525083623</v>
      </c>
      <c r="H27" s="73">
        <f ca="1">'主角分析-非R'!G27</f>
        <v>20523.524013483293</v>
      </c>
      <c r="I27" s="73">
        <f ca="1">'主角分析-非R'!H27</f>
        <v>1351.3214680807605</v>
      </c>
      <c r="J27" s="73">
        <f ca="1">'主角分析-非R'!I27</f>
        <v>557.61766876949753</v>
      </c>
      <c r="L27">
        <f t="shared" ca="1" si="2"/>
        <v>57.877649641415587</v>
      </c>
      <c r="N27">
        <f t="shared" ca="1" si="1"/>
        <v>91.229575779949869</v>
      </c>
    </row>
    <row r="28" spans="1:14" x14ac:dyDescent="0.15">
      <c r="A28">
        <v>27</v>
      </c>
      <c r="B28" s="78">
        <f ca="1">'主角数据分析-超R'!G28</f>
        <v>33983.768188321177</v>
      </c>
      <c r="C28" s="78">
        <f ca="1">'主角数据分析-超R'!H28</f>
        <v>1893.1024233346009</v>
      </c>
      <c r="D28" s="78">
        <f ca="1">'主角数据分析-超R'!I28</f>
        <v>855.83570967071068</v>
      </c>
      <c r="E28" s="75">
        <f>[7]副本难度推算!M31</f>
        <v>17918.492082667442</v>
      </c>
      <c r="F28" s="75">
        <f>[7]副本难度推算!N31</f>
        <v>1016.5305190018643</v>
      </c>
      <c r="G28" s="75">
        <f>[7]副本难度推算!O31</f>
        <v>516.48459879598681</v>
      </c>
      <c r="H28" s="73">
        <f ca="1">'主角分析-非R'!G28</f>
        <v>21703.062614059894</v>
      </c>
      <c r="I28" s="73">
        <f ca="1">'主角分析-非R'!H28</f>
        <v>1463.995309364183</v>
      </c>
      <c r="J28" s="73">
        <f ca="1">'主角分析-非R'!I28</f>
        <v>567.57974682842303</v>
      </c>
      <c r="L28">
        <f t="shared" ca="1" si="2"/>
        <v>48.341742478784383</v>
      </c>
      <c r="N28">
        <f t="shared" ca="1" si="1"/>
        <v>75.695978923926148</v>
      </c>
    </row>
    <row r="29" spans="1:14" x14ac:dyDescent="0.15">
      <c r="A29">
        <v>28</v>
      </c>
      <c r="B29" s="78">
        <f ca="1">'主角数据分析-超R'!G29</f>
        <v>57560.09676640945</v>
      </c>
      <c r="C29" s="78">
        <f ca="1">'主角数据分析-超R'!H29</f>
        <v>3005.8051826928895</v>
      </c>
      <c r="D29" s="78">
        <f ca="1">'主角数据分析-超R'!I29</f>
        <v>1412.6984746333314</v>
      </c>
      <c r="E29" s="75">
        <f>[7]副本难度推算!M32</f>
        <v>19923.089614644672</v>
      </c>
      <c r="F29" s="75">
        <f>[7]副本难度推算!N32</f>
        <v>1127.4014963262157</v>
      </c>
      <c r="G29" s="75">
        <f>[7]副本难度推算!O32</f>
        <v>563.95493458193994</v>
      </c>
      <c r="H29" s="73">
        <f ca="1">'主角分析-非R'!G29</f>
        <v>22277.217626252215</v>
      </c>
      <c r="I29" s="73">
        <f ca="1">'主角分析-非R'!H29</f>
        <v>1487.4049042304932</v>
      </c>
      <c r="J29" s="73">
        <f ca="1">'主角分析-非R'!I29</f>
        <v>602.86409474880304</v>
      </c>
      <c r="L29">
        <f t="shared" ca="1" si="2"/>
        <v>42.470217679919784</v>
      </c>
      <c r="N29">
        <f t="shared" ca="1" si="1"/>
        <v>300</v>
      </c>
    </row>
    <row r="30" spans="1:14" x14ac:dyDescent="0.15">
      <c r="A30">
        <v>29</v>
      </c>
      <c r="B30" s="78">
        <f ca="1">'主角数据分析-超R'!G30</f>
        <v>59625.348316419579</v>
      </c>
      <c r="C30" s="78">
        <f ca="1">'主角数据分析-超R'!H30</f>
        <v>3163.2217576661524</v>
      </c>
      <c r="D30" s="78">
        <f ca="1">'主角数据分析-超R'!I30</f>
        <v>1434.8891147719798</v>
      </c>
      <c r="E30" s="75">
        <f>[7]副本难度推算!M33</f>
        <v>22048.80155432774</v>
      </c>
      <c r="F30" s="75">
        <f>[7]副本难度推算!N33</f>
        <v>1245.0646280605861</v>
      </c>
      <c r="G30" s="75">
        <f>[7]副本难度推算!O33</f>
        <v>613.18902260869606</v>
      </c>
      <c r="H30" s="73">
        <f ca="1">'主角分析-非R'!G30</f>
        <v>23414.904653050995</v>
      </c>
      <c r="I30" s="73">
        <f ca="1">'主角分析-非R'!H30</f>
        <v>1512.8144990968033</v>
      </c>
      <c r="J30" s="73">
        <f ca="1">'主角分析-非R'!I30</f>
        <v>613.1129549221132</v>
      </c>
      <c r="L30">
        <f t="shared" ca="1" si="2"/>
        <v>37.051732985791674</v>
      </c>
      <c r="N30">
        <f t="shared" ca="1" si="1"/>
        <v>300</v>
      </c>
    </row>
    <row r="31" spans="1:14" x14ac:dyDescent="0.15">
      <c r="A31">
        <v>30</v>
      </c>
      <c r="B31" s="78">
        <f ca="1">'主角数据分析-超R'!G31</f>
        <v>81290.408716700738</v>
      </c>
      <c r="C31" s="78">
        <f ca="1">'主角数据分析-超R'!H31</f>
        <v>4518.1444820811248</v>
      </c>
      <c r="D31" s="78">
        <f ca="1">'主角数据分析-超R'!I31</f>
        <v>1799.7268403872311</v>
      </c>
      <c r="E31" s="75">
        <f>[7]副本难度推算!M34</f>
        <v>24602.247262249399</v>
      </c>
      <c r="F31" s="75">
        <f>[7]副本难度推算!N34</f>
        <v>1386.8808302441071</v>
      </c>
      <c r="G31" s="75">
        <f>[7]副本难度推算!O34</f>
        <v>672.48919866220774</v>
      </c>
      <c r="H31" s="73">
        <f ca="1">'主角分析-非R'!G31</f>
        <v>30254.013670866134</v>
      </c>
      <c r="I31" s="73">
        <f ca="1">'主角分析-非R'!H31</f>
        <v>1806.3742066818299</v>
      </c>
      <c r="J31" s="73">
        <f ca="1">'主角分析-非R'!I31</f>
        <v>710.80155665521556</v>
      </c>
      <c r="L31">
        <f t="shared" ca="1" si="2"/>
        <v>44.749210414728545</v>
      </c>
      <c r="N31">
        <f t="shared" ca="1" si="1"/>
        <v>300</v>
      </c>
    </row>
    <row r="32" spans="1:14" x14ac:dyDescent="0.15">
      <c r="A32">
        <v>31</v>
      </c>
      <c r="B32" s="78">
        <f ca="1">'主角数据分析-超R'!G32</f>
        <v>86311.063741825856</v>
      </c>
      <c r="C32" s="78">
        <f ca="1">'主角数据分析-超R'!H32</f>
        <v>4658.0891921219909</v>
      </c>
      <c r="D32" s="78">
        <f ca="1">'主角数据分析-超R'!I32</f>
        <v>1886.9696204392437</v>
      </c>
      <c r="E32" s="75">
        <f>[7]副本难度推算!M35</f>
        <v>27667.296632101697</v>
      </c>
      <c r="F32" s="75">
        <f>[7]副本难度推算!N35</f>
        <v>1547.5381227879423</v>
      </c>
      <c r="G32" s="75">
        <f>[7]副本难度推算!O35</f>
        <v>743.61544061538484</v>
      </c>
      <c r="H32" s="73">
        <f ca="1">'主角分析-非R'!G32</f>
        <v>34271.285155646867</v>
      </c>
      <c r="I32" s="73">
        <f ca="1">'主角分析-非R'!H32</f>
        <v>1947.9063228026064</v>
      </c>
      <c r="J32" s="73">
        <f ca="1">'主角分析-非R'!I32</f>
        <v>784.84917557723759</v>
      </c>
      <c r="L32">
        <f t="shared" ca="1" si="2"/>
        <v>44.934812915518613</v>
      </c>
      <c r="N32">
        <f t="shared" ca="1" si="1"/>
        <v>300</v>
      </c>
    </row>
    <row r="33" spans="1:24" x14ac:dyDescent="0.15">
      <c r="A33">
        <v>32</v>
      </c>
      <c r="B33" s="78">
        <f ca="1">'主角数据分析-超R'!G33</f>
        <v>106135.60650613632</v>
      </c>
      <c r="C33" s="78">
        <f ca="1">'主角数据分析-超R'!H33</f>
        <v>5584.1703831380346</v>
      </c>
      <c r="D33" s="78">
        <f ca="1">'主角数据分析-超R'!I33</f>
        <v>2269.5012962797982</v>
      </c>
      <c r="E33" s="75">
        <f>[7]副本难度推算!M36</f>
        <v>30990.514434410816</v>
      </c>
      <c r="F33" s="75">
        <f>[7]副本难度推算!N36</f>
        <v>1720.4481003567344</v>
      </c>
      <c r="G33" s="75">
        <f>[7]副本难度推算!O36</f>
        <v>819.29986370568577</v>
      </c>
      <c r="H33" s="73">
        <f ca="1">'主角分析-非R'!G33</f>
        <v>39124.481088861627</v>
      </c>
      <c r="I33" s="73">
        <f ca="1">'主角分析-非R'!H33</f>
        <v>2161.9019797010023</v>
      </c>
      <c r="J33" s="73">
        <f ca="1">'主角分析-非R'!I33</f>
        <v>894.59010091519269</v>
      </c>
      <c r="L33">
        <f t="shared" ca="1" si="2"/>
        <v>47.374344155191601</v>
      </c>
      <c r="N33">
        <f t="shared" ca="1" si="1"/>
        <v>300</v>
      </c>
    </row>
    <row r="34" spans="1:24" x14ac:dyDescent="0.15">
      <c r="A34">
        <v>33</v>
      </c>
      <c r="B34" s="78">
        <f ca="1">'主角数据分析-超R'!G34</f>
        <v>110711.83531999063</v>
      </c>
      <c r="C34" s="78">
        <f ca="1">'主角数据分析-超R'!H34</f>
        <v>5676.7296918011361</v>
      </c>
      <c r="D34" s="78">
        <f ca="1">'主角数据分析-超R'!I34</f>
        <v>2304.4377277529347</v>
      </c>
      <c r="E34" s="75">
        <f>[7]副本难度推算!M37</f>
        <v>34573.196392958278</v>
      </c>
      <c r="F34" s="75">
        <f>[7]副本难度推算!N37</f>
        <v>1905.5178265087504</v>
      </c>
      <c r="G34" s="75">
        <f>[7]副本难度推算!O37</f>
        <v>899.37196073578662</v>
      </c>
      <c r="H34" s="73">
        <f ca="1">'主角分析-非R'!G34</f>
        <v>41570.869611964888</v>
      </c>
      <c r="I34" s="73">
        <f ca="1">'主角分析-非R'!H34</f>
        <v>2205.9237841929807</v>
      </c>
      <c r="J34" s="73">
        <f ca="1">'主角分析-非R'!I34</f>
        <v>908.19490146978535</v>
      </c>
      <c r="L34">
        <f t="shared" ca="1" si="2"/>
        <v>41.682456673038701</v>
      </c>
      <c r="N34">
        <f t="shared" ca="1" si="1"/>
        <v>300</v>
      </c>
    </row>
    <row r="35" spans="1:24" s="74" customFormat="1" x14ac:dyDescent="0.15">
      <c r="A35" s="74">
        <v>34</v>
      </c>
      <c r="B35" s="78">
        <f ca="1">'主角数据分析-超R'!G35</f>
        <v>116678.24413384491</v>
      </c>
      <c r="C35" s="78">
        <f ca="1">'主角数据分析-超R'!H35</f>
        <v>6022.2890004642368</v>
      </c>
      <c r="D35" s="78">
        <f ca="1">'主角数据分析-超R'!I35</f>
        <v>2345.3741592260717</v>
      </c>
      <c r="E35" s="75">
        <f>[7]副本难度推算!M38</f>
        <v>38426.737014116785</v>
      </c>
      <c r="F35" s="75">
        <f>[7]副本难度推算!N38</f>
        <v>2103.2231585458144</v>
      </c>
      <c r="G35" s="75">
        <f>[7]副本难度推算!O38</f>
        <v>983.93169407357891</v>
      </c>
      <c r="H35" s="73">
        <f ca="1">'主角分析-非R'!G35</f>
        <v>44814.025931604563</v>
      </c>
      <c r="I35" s="73">
        <f ca="1">'主角分析-非R'!H35</f>
        <v>2394.9057615191837</v>
      </c>
      <c r="J35" s="73">
        <f ca="1">'主角分析-非R'!I35</f>
        <v>925.11559415609383</v>
      </c>
      <c r="L35">
        <f t="shared" ca="1" si="2"/>
        <v>38.038993455422698</v>
      </c>
      <c r="N35">
        <f t="shared" ca="1" si="1"/>
        <v>300</v>
      </c>
      <c r="S35" s="79"/>
      <c r="T35" s="73"/>
      <c r="U35" s="80"/>
      <c r="V35" s="80"/>
      <c r="X35"/>
    </row>
    <row r="36" spans="1:24" x14ac:dyDescent="0.15">
      <c r="A36">
        <v>35</v>
      </c>
      <c r="B36" s="78">
        <f ca="1">'主角数据分析-超R'!G36</f>
        <v>118563.83294769924</v>
      </c>
      <c r="C36" s="78">
        <f ca="1">'主角数据分析-超R'!H36</f>
        <v>6493.0307234374068</v>
      </c>
      <c r="D36" s="78">
        <f ca="1">'主角数据分析-超R'!I36</f>
        <v>2596.3105906992087</v>
      </c>
      <c r="E36" s="75">
        <f>[7]副本难度推算!M39</f>
        <v>42562.734823703468</v>
      </c>
      <c r="F36" s="75">
        <f>[7]副本难度推算!N39</f>
        <v>2314.0513733626863</v>
      </c>
      <c r="G36" s="75">
        <f>[7]副本难度推算!O39</f>
        <v>1073.0790260869569</v>
      </c>
      <c r="H36" s="73">
        <f ca="1">'主角分析-非R'!G36</f>
        <v>67758.113636818132</v>
      </c>
      <c r="I36" s="73">
        <f ca="1">'主角分析-非R'!H36</f>
        <v>3660.1411994100376</v>
      </c>
      <c r="J36" s="73">
        <f ca="1">'主角分析-非R'!I36</f>
        <v>1549.8439823709984</v>
      </c>
      <c r="L36">
        <f t="shared" ca="1" si="2"/>
        <v>88.66456204891</v>
      </c>
      <c r="N36">
        <f t="shared" ca="1" si="1"/>
        <v>300</v>
      </c>
    </row>
    <row r="37" spans="1:24" x14ac:dyDescent="0.15">
      <c r="A37">
        <v>36</v>
      </c>
      <c r="B37" s="78">
        <f ca="1">'主角数据分析-超R'!G37</f>
        <v>124445.72720515652</v>
      </c>
      <c r="C37" s="78">
        <f ca="1">'主角数据分析-超R'!H37</f>
        <v>6585.5900321005083</v>
      </c>
      <c r="D37" s="78">
        <f ca="1">'主角数据分析-超R'!I37</f>
        <v>2637.2470221723456</v>
      </c>
      <c r="E37" s="75">
        <f>[7]副本难度推算!M40</f>
        <v>46992.99239665216</v>
      </c>
      <c r="F37" s="75">
        <f>[7]副本难度推算!N40</f>
        <v>2538.5016044212689</v>
      </c>
      <c r="G37" s="75">
        <f>[7]副本难度推算!O40</f>
        <v>1166.913919143813</v>
      </c>
      <c r="H37" s="73">
        <f ca="1">'主角分析-非R'!G37</f>
        <v>70388.479460097369</v>
      </c>
      <c r="I37" s="73">
        <f ca="1">'主角分析-非R'!H37</f>
        <v>3721.1970180196627</v>
      </c>
      <c r="J37" s="73">
        <f ca="1">'主角分析-非R'!I37</f>
        <v>1578.8095238614665</v>
      </c>
      <c r="L37">
        <f t="shared" ca="1" si="2"/>
        <v>73.344858091398166</v>
      </c>
      <c r="N37">
        <f t="shared" ca="1" si="1"/>
        <v>300</v>
      </c>
    </row>
    <row r="38" spans="1:24" x14ac:dyDescent="0.15">
      <c r="A38">
        <v>37</v>
      </c>
      <c r="B38" s="78">
        <f ca="1">'主角数据分析-超R'!G38</f>
        <v>130058.44457324414</v>
      </c>
      <c r="C38" s="78">
        <f ca="1">'主角数据分析-超R'!H38</f>
        <v>6812.1055568157317</v>
      </c>
      <c r="D38" s="78">
        <f ca="1">'主角数据分析-超R'!I38</f>
        <v>2672.1834536454826</v>
      </c>
      <c r="E38" s="75">
        <f>[7]副本难度推算!M41</f>
        <v>51729.516364590025</v>
      </c>
      <c r="F38" s="75">
        <f>[7]副本难度推算!N41</f>
        <v>2807.3162782113759</v>
      </c>
      <c r="G38" s="75">
        <f>[7]副本难度推算!O41</f>
        <v>1265.5363356120404</v>
      </c>
      <c r="H38" s="73">
        <f ca="1">'主角分析-非R'!G38</f>
        <v>73240.213667732503</v>
      </c>
      <c r="I38" s="73">
        <f ca="1">'主角分析-非R'!H38</f>
        <v>3852.8588297899732</v>
      </c>
      <c r="J38" s="73">
        <f ca="1">'主角分析-非R'!I38</f>
        <v>1660.2081867384163</v>
      </c>
      <c r="L38">
        <f t="shared" ca="1" si="2"/>
        <v>63.847700327601579</v>
      </c>
      <c r="N38">
        <f t="shared" ca="1" si="1"/>
        <v>113.37941519202505</v>
      </c>
    </row>
    <row r="39" spans="1:24" x14ac:dyDescent="0.15">
      <c r="A39">
        <v>38</v>
      </c>
      <c r="B39" s="78">
        <f ca="1">'主角数据分析-超R'!G39</f>
        <v>166579.93407484115</v>
      </c>
      <c r="C39" s="78">
        <f ca="1">'主角数据分析-超R'!H39</f>
        <v>8561.7162383130581</v>
      </c>
      <c r="D39" s="78">
        <f ca="1">'主角数据分析-超R'!I39</f>
        <v>3597.3206130491581</v>
      </c>
      <c r="E39" s="75">
        <f>[7]副本难度推算!M42</f>
        <v>56784.51740497836</v>
      </c>
      <c r="F39" s="75">
        <f>[7]副本难度推算!N42</f>
        <v>3096.7779147743777</v>
      </c>
      <c r="G39" s="75">
        <f>[7]副本难度推算!O42</f>
        <v>1369.0462378595321</v>
      </c>
      <c r="H39" s="73">
        <f ca="1">'主角分析-非R'!G39</f>
        <v>74472.864224849953</v>
      </c>
      <c r="I39" s="73">
        <f ca="1">'主角分析-非R'!H39</f>
        <v>4056.9146483995992</v>
      </c>
      <c r="J39" s="73">
        <f ca="1">'主角分析-非R'!I39</f>
        <v>1743.9068419785417</v>
      </c>
      <c r="L39">
        <f t="shared" ca="1" si="2"/>
        <v>55.048012868620759</v>
      </c>
      <c r="N39">
        <f t="shared" ca="1" si="1"/>
        <v>300</v>
      </c>
    </row>
    <row r="40" spans="1:24" x14ac:dyDescent="0.15">
      <c r="A40">
        <v>39</v>
      </c>
      <c r="B40" s="78">
        <f ca="1">'主角数据分析-超R'!G40</f>
        <v>168990.04221089793</v>
      </c>
      <c r="C40" s="78">
        <f ca="1">'主角数据分析-超R'!H40</f>
        <v>8679.0522947836471</v>
      </c>
      <c r="D40" s="78">
        <f ca="1">'主角数据分析-超R'!I40</f>
        <v>3642.9635767926588</v>
      </c>
      <c r="E40" s="75">
        <f>[7]副本难度推算!M43</f>
        <v>62170.410214863972</v>
      </c>
      <c r="F40" s="75">
        <f>[7]副本难度推算!N43</f>
        <v>3408.0365141425427</v>
      </c>
      <c r="G40" s="75">
        <f>[7]副本难度推算!O43</f>
        <v>1477.5435882541808</v>
      </c>
      <c r="H40" s="73">
        <f ca="1">'主角分析-非R'!G40</f>
        <v>75644.69478196741</v>
      </c>
      <c r="I40" s="73">
        <f ca="1">'主角分析-非R'!H40</f>
        <v>4134.9704670092242</v>
      </c>
      <c r="J40" s="73">
        <f ca="1">'主角分析-非R'!I40</f>
        <v>1764.8723834690095</v>
      </c>
      <c r="L40">
        <f t="shared" ca="1" si="2"/>
        <v>46.035994438949103</v>
      </c>
      <c r="N40">
        <f t="shared" ca="1" si="1"/>
        <v>300</v>
      </c>
    </row>
    <row r="41" spans="1:24" x14ac:dyDescent="0.15">
      <c r="A41">
        <v>40</v>
      </c>
      <c r="B41" s="78">
        <f ca="1">'主角数据分析-超R'!G41</f>
        <v>205369.3967185147</v>
      </c>
      <c r="C41" s="78">
        <f ca="1">'主角数据分析-超R'!H41</f>
        <v>10082.733249649955</v>
      </c>
      <c r="D41" s="78">
        <f ca="1">'主角数据分析-超R'!I41</f>
        <v>4224.0369017146695</v>
      </c>
      <c r="E41" s="75">
        <f>[7]副本难度推算!M44</f>
        <v>68511.523503065546</v>
      </c>
      <c r="F41" s="75">
        <f>[7]副本难度推算!N44</f>
        <v>3776.0063478260886</v>
      </c>
      <c r="G41" s="75">
        <f>[7]副本难度推算!O44</f>
        <v>1605.4628387959874</v>
      </c>
      <c r="H41" s="73">
        <f ca="1">'主角分析-非R'!G41</f>
        <v>89536.868259014387</v>
      </c>
      <c r="I41" s="73">
        <f ca="1">'主角分析-非R'!H41</f>
        <v>4786.3707404637707</v>
      </c>
      <c r="J41" s="73">
        <f ca="1">'主角分析-非R'!I41</f>
        <v>2021.5451809733422</v>
      </c>
      <c r="L41">
        <f t="shared" ca="1" si="2"/>
        <v>51.033827337216465</v>
      </c>
      <c r="N41">
        <f t="shared" ca="1" si="1"/>
        <v>300</v>
      </c>
    </row>
    <row r="42" spans="1:24" x14ac:dyDescent="0.15">
      <c r="A42">
        <v>41</v>
      </c>
      <c r="B42" s="78">
        <f ca="1">'主角数据分析-超R'!G42</f>
        <v>212168.59849647246</v>
      </c>
      <c r="C42" s="78">
        <f ca="1">'主角数据分析-超R'!H42</f>
        <v>10313.810152637603</v>
      </c>
      <c r="D42" s="78">
        <f ca="1">'主角数据分析-超R'!I42</f>
        <v>4407.3375375552241</v>
      </c>
      <c r="E42" s="75">
        <f>[7]副本难度推算!M45</f>
        <v>75283.541885462531</v>
      </c>
      <c r="F42" s="75">
        <f>[7]副本难度推算!N45</f>
        <v>4172.7400269939562</v>
      </c>
      <c r="G42" s="75">
        <f>[7]副本难度推算!O45</f>
        <v>1739.8987370434788</v>
      </c>
      <c r="H42" s="73">
        <f ca="1">'主角分析-非R'!G42</f>
        <v>92570.87893324405</v>
      </c>
      <c r="I42" s="73">
        <f ca="1">'主角分析-非R'!H42</f>
        <v>4870.7630387483368</v>
      </c>
      <c r="J42" s="73">
        <f ca="1">'主角分析-非R'!I42</f>
        <v>2033.3438438502922</v>
      </c>
      <c r="L42">
        <f t="shared" ca="1" si="2"/>
        <v>43.26962890866659</v>
      </c>
      <c r="N42">
        <f t="shared" ca="1" si="1"/>
        <v>300</v>
      </c>
    </row>
    <row r="43" spans="1:24" x14ac:dyDescent="0.15">
      <c r="A43">
        <v>42</v>
      </c>
      <c r="B43" s="78">
        <f ca="1">'主角数据分析-超R'!G43</f>
        <v>214934.11094253941</v>
      </c>
      <c r="C43" s="78">
        <f ca="1">'主角数据分析-超R'!H43</f>
        <v>10622.713362049368</v>
      </c>
      <c r="D43" s="78">
        <f ca="1">'主角数据分析-超R'!I43</f>
        <v>4466.6381733957787</v>
      </c>
      <c r="E43" s="75">
        <f>[7]副本难度推算!M46</f>
        <v>82503.226288916951</v>
      </c>
      <c r="F43" s="75">
        <f>[7]副本难度推算!N46</f>
        <v>4599.8513238166461</v>
      </c>
      <c r="G43" s="75">
        <f>[7]副本难度推算!O46</f>
        <v>1880.9845661538475</v>
      </c>
      <c r="H43" s="73">
        <f ca="1">'主角分析-非R'!G43</f>
        <v>94248.346245816967</v>
      </c>
      <c r="I43" s="73">
        <f ca="1">'主角分析-非R'!H43</f>
        <v>4931.3249621707964</v>
      </c>
      <c r="J43" s="73">
        <f ca="1">'主角分析-非R'!I43</f>
        <v>2068.1873555314014</v>
      </c>
      <c r="L43">
        <f t="shared" ca="1" si="2"/>
        <v>37.227826214888061</v>
      </c>
      <c r="N43">
        <f t="shared" ca="1" si="1"/>
        <v>84.898356825814972</v>
      </c>
    </row>
    <row r="44" spans="1:24" x14ac:dyDescent="0.15">
      <c r="A44">
        <v>43</v>
      </c>
      <c r="B44" s="78">
        <f ca="1">'主角数据分析-超R'!G44</f>
        <v>217711.86338860626</v>
      </c>
      <c r="C44" s="78">
        <f ca="1">'主角数据分析-超R'!H44</f>
        <v>10757.616571461132</v>
      </c>
      <c r="D44" s="78">
        <f ca="1">'主角数据分析-超R'!I44</f>
        <v>4519.9388092363342</v>
      </c>
      <c r="E44" s="75">
        <f>[7]副本难度推算!M47</f>
        <v>90187.609011053428</v>
      </c>
      <c r="F44" s="75">
        <f>[7]副本难度推算!N47</f>
        <v>5059.0247993310459</v>
      </c>
      <c r="G44" s="75">
        <f>[7]副本难度推算!O47</f>
        <v>2028.8536092842814</v>
      </c>
      <c r="H44" s="73">
        <f ca="1">'主角分析-非R'!G44</f>
        <v>95428.053558389875</v>
      </c>
      <c r="I44" s="73">
        <f ca="1">'主角分析-非R'!H44</f>
        <v>5180.8868855932569</v>
      </c>
      <c r="J44" s="73">
        <f ca="1">'主角分析-非R'!I44</f>
        <v>2092.0308672125107</v>
      </c>
      <c r="L44">
        <f t="shared" ca="1" si="2"/>
        <v>32.163211567558207</v>
      </c>
      <c r="N44">
        <f t="shared" ca="1" si="1"/>
        <v>73.377926739861081</v>
      </c>
    </row>
    <row r="45" spans="1:24" x14ac:dyDescent="0.15">
      <c r="A45">
        <v>44</v>
      </c>
      <c r="B45" s="78">
        <f ca="1">'主角数据分析-超R'!G45</f>
        <v>240493.33287010749</v>
      </c>
      <c r="C45" s="78">
        <f ca="1">'主角数据分析-超R'!H45</f>
        <v>10892.519780872897</v>
      </c>
      <c r="D45" s="78">
        <f ca="1">'主角数据分析-超R'!I45</f>
        <v>4852.2394450768879</v>
      </c>
      <c r="E45" s="75">
        <f>[7]副本难度推算!M48</f>
        <v>98353.993690285599</v>
      </c>
      <c r="F45" s="75">
        <f>[7]副本难度推算!N48</f>
        <v>5552.0186888561893</v>
      </c>
      <c r="G45" s="75">
        <f>[7]副本难度推算!O48</f>
        <v>2183.6391495919738</v>
      </c>
      <c r="H45" s="73">
        <f ca="1">'主角分析-非R'!G45</f>
        <v>118334.14142972602</v>
      </c>
      <c r="I45" s="73">
        <f ca="1">'主角分析-非R'!H45</f>
        <v>5652.656439390048</v>
      </c>
      <c r="J45" s="73">
        <f ca="1">'主角分析-非R'!I45</f>
        <v>2526.2314600721293</v>
      </c>
      <c r="L45">
        <f t="shared" ca="1" si="2"/>
        <v>39.108546795367253</v>
      </c>
      <c r="N45">
        <f t="shared" ca="1" si="1"/>
        <v>79.481243949447133</v>
      </c>
    </row>
    <row r="46" spans="1:24" x14ac:dyDescent="0.15">
      <c r="A46">
        <v>45</v>
      </c>
      <c r="B46" s="78">
        <f ca="1">'主角数据分析-超R'!G46</f>
        <v>285839.741033628</v>
      </c>
      <c r="C46" s="78">
        <f ca="1">'主角数据分析-超R'!H46</f>
        <v>13451.746364830116</v>
      </c>
      <c r="D46" s="78">
        <f ca="1">'主角数据分析-超R'!I46</f>
        <v>5796.1849092016719</v>
      </c>
      <c r="E46" s="75">
        <f>[7]副本难度推算!M49</f>
        <v>107019.955261108</v>
      </c>
      <c r="F46" s="75">
        <f>[7]副本难度推算!N49</f>
        <v>6080.6679297034661</v>
      </c>
      <c r="G46" s="75">
        <f>[7]副本难度推算!O49</f>
        <v>2345.4744702341145</v>
      </c>
      <c r="H46" s="73">
        <f ca="1">'主角分析-非R'!G46</f>
        <v>137244.943246996</v>
      </c>
      <c r="I46" s="73">
        <f ca="1">'主角分析-非R'!H46</f>
        <v>6821.3370246306904</v>
      </c>
      <c r="J46" s="73">
        <f ca="1">'主角分析-非R'!I46</f>
        <v>2918.1434511986454</v>
      </c>
      <c r="L46">
        <f t="shared" ca="1" si="2"/>
        <v>43.397274607620652</v>
      </c>
      <c r="N46">
        <f t="shared" ca="1" si="1"/>
        <v>90.3834082475679</v>
      </c>
    </row>
    <row r="47" spans="1:24" x14ac:dyDescent="0.15">
      <c r="A47">
        <v>46</v>
      </c>
      <c r="B47" s="78">
        <f ca="1">'主角数据分析-超R'!G47</f>
        <v>338493.38153437385</v>
      </c>
      <c r="C47" s="78">
        <f ca="1">'主角数据分析-超R'!H47</f>
        <v>16304.601391611051</v>
      </c>
      <c r="D47" s="78">
        <f ca="1">'主角数据分析-超R'!I47</f>
        <v>7126.8757065682457</v>
      </c>
      <c r="E47" s="75">
        <f>[7]副本难度推算!M50</f>
        <v>116203.33989693534</v>
      </c>
      <c r="F47" s="75">
        <f>[7]副本难度推算!N50</f>
        <v>6646.8873394359862</v>
      </c>
      <c r="G47" s="75">
        <f>[7]副本难度推算!O50</f>
        <v>2514.4928543678943</v>
      </c>
      <c r="H47" s="73">
        <f ca="1">'主角分析-非R'!G47</f>
        <v>149991.62218277357</v>
      </c>
      <c r="I47" s="73">
        <f ca="1">'主角分析-非R'!H47</f>
        <v>7782.9253762286644</v>
      </c>
      <c r="J47" s="73">
        <f ca="1">'主角分析-非R'!I47</f>
        <v>3337.7980630535985</v>
      </c>
      <c r="L47">
        <f t="shared" ca="1" si="2"/>
        <v>45.327160936180505</v>
      </c>
      <c r="N47">
        <f t="shared" ca="1" si="1"/>
        <v>300</v>
      </c>
    </row>
    <row r="48" spans="1:24" x14ac:dyDescent="0.15">
      <c r="A48">
        <v>47</v>
      </c>
      <c r="B48" s="78">
        <f ca="1">'主角数据分析-超R'!G48</f>
        <v>352082.89674665616</v>
      </c>
      <c r="C48" s="78">
        <f ca="1">'主角数据分析-超R'!H48</f>
        <v>16511.006059846346</v>
      </c>
      <c r="D48" s="78">
        <f ca="1">'主角数据分析-超R'!I48</f>
        <v>7204.9493586999615</v>
      </c>
      <c r="E48" s="75">
        <f>[7]副本难度推算!M51</f>
        <v>125922.2649424351</v>
      </c>
      <c r="F48" s="75">
        <f>[7]副本难度推算!N51</f>
        <v>7252.6749534835508</v>
      </c>
      <c r="G48" s="75">
        <f>[7]副本难度推算!O51</f>
        <v>2690.8275851505027</v>
      </c>
      <c r="H48" s="73">
        <f ca="1">'主角分析-非R'!G48</f>
        <v>154093.59391503513</v>
      </c>
      <c r="I48" s="73">
        <f ca="1">'主角分析-非R'!H48</f>
        <v>7862.7195631805353</v>
      </c>
      <c r="J48" s="73">
        <f ca="1">'主角分析-非R'!I48</f>
        <v>3350.0746961211894</v>
      </c>
      <c r="L48">
        <f t="shared" ca="1" si="2"/>
        <v>39.484852086588518</v>
      </c>
      <c r="N48">
        <f t="shared" ca="1" si="1"/>
        <v>90.217514869077917</v>
      </c>
    </row>
    <row r="49" spans="1:14" x14ac:dyDescent="0.15">
      <c r="A49">
        <v>48</v>
      </c>
      <c r="B49" s="78">
        <f ca="1">'主角数据分析-超R'!G49</f>
        <v>478774.90347574058</v>
      </c>
      <c r="C49" s="78">
        <f ca="1">'主角数据分析-超R'!H49</f>
        <v>22322.400980915867</v>
      </c>
      <c r="D49" s="78">
        <f ca="1">'主角数据分析-超R'!I49</f>
        <v>10326.398266172717</v>
      </c>
      <c r="E49" s="75">
        <f>[7]副本难度推算!M52</f>
        <v>136195.11883701631</v>
      </c>
      <c r="F49" s="75">
        <f>[7]副本难度推算!N52</f>
        <v>7900.1155315134383</v>
      </c>
      <c r="G49" s="75">
        <f>[7]副本难度推算!O52</f>
        <v>2874.6119457391319</v>
      </c>
      <c r="H49" s="73">
        <f ca="1">'主角分析-非R'!G49</f>
        <v>189594.53992629374</v>
      </c>
      <c r="I49" s="73">
        <f ca="1">'主角分析-非R'!H49</f>
        <v>9138.813636335617</v>
      </c>
      <c r="J49" s="73">
        <f ca="1">'主角分析-非R'!I49</f>
        <v>4193.3383512599557</v>
      </c>
      <c r="L49">
        <f t="shared" ca="1" si="2"/>
        <v>51.148081124565621</v>
      </c>
      <c r="N49">
        <f t="shared" ca="1" si="1"/>
        <v>300</v>
      </c>
    </row>
    <row r="50" spans="1:14" x14ac:dyDescent="0.15">
      <c r="A50">
        <v>49</v>
      </c>
      <c r="B50" s="78">
        <f ca="1">'主角数据分析-超R'!G50</f>
        <v>484354.17698789469</v>
      </c>
      <c r="C50" s="78">
        <f ca="1">'主角数据分析-超R'!H50</f>
        <v>22596.941705621753</v>
      </c>
      <c r="D50" s="78">
        <f ca="1">'主角数据分析-超R'!I50</f>
        <v>10433.914882047935</v>
      </c>
      <c r="E50" s="75">
        <f>[7]副本难度推算!M53</f>
        <v>147040.56103089673</v>
      </c>
      <c r="F50" s="75">
        <f>[7]副本难度推算!N53</f>
        <v>8591.3842425963048</v>
      </c>
      <c r="G50" s="75">
        <f>[7]副本难度推算!O53</f>
        <v>3065.9792192909717</v>
      </c>
      <c r="H50" s="73">
        <f ca="1">'主角分析-非R'!G50</f>
        <v>196820.8327112594</v>
      </c>
      <c r="I50" s="73">
        <f ca="1">'主角分析-非R'!H50</f>
        <v>9280.3284718436371</v>
      </c>
      <c r="J50" s="73">
        <f ca="1">'主角分析-非R'!I50</f>
        <v>4232.2857209653284</v>
      </c>
      <c r="L50">
        <f t="shared" ca="1" si="2"/>
        <v>45.151728444444061</v>
      </c>
      <c r="N50">
        <f t="shared" ca="1" si="1"/>
        <v>300</v>
      </c>
    </row>
    <row r="51" spans="1:14" x14ac:dyDescent="0.15">
      <c r="A51">
        <v>50</v>
      </c>
      <c r="B51" s="78">
        <f ca="1">'主角数据分析-超R'!G51</f>
        <v>542027.46265567688</v>
      </c>
      <c r="C51" s="78">
        <f ca="1">'主角数据分析-超R'!H51</f>
        <v>25642.580441022823</v>
      </c>
      <c r="D51" s="78">
        <f ca="1">'主角数据分析-超R'!I51</f>
        <v>11848.009494456946</v>
      </c>
      <c r="E51" s="75">
        <f>[7]副本难度推算!M54</f>
        <v>159520.13717059622</v>
      </c>
      <c r="F51" s="75">
        <f>[7]副本难度推算!N54</f>
        <v>9390.1238987099896</v>
      </c>
      <c r="G51" s="75">
        <f>[7]副本难度推算!O54</f>
        <v>3286.5433645484964</v>
      </c>
      <c r="H51" s="73">
        <f ca="1">'主角分析-非R'!G51</f>
        <v>202728.03798117922</v>
      </c>
      <c r="I51" s="73">
        <f ca="1">'主角分析-非R'!H51</f>
        <v>9837.2433073516586</v>
      </c>
      <c r="J51" s="73">
        <f ca="1">'主角分析-非R'!I51</f>
        <v>4295.6330906707008</v>
      </c>
      <c r="L51">
        <f t="shared" ca="1" si="2"/>
        <v>39.793582051667876</v>
      </c>
      <c r="N51">
        <f t="shared" ca="1" si="1"/>
        <v>300</v>
      </c>
    </row>
    <row r="52" spans="1:14" x14ac:dyDescent="0.15">
      <c r="A52">
        <v>51</v>
      </c>
      <c r="B52" s="78">
        <f ca="1">'主角数据分析-超R'!G52</f>
        <v>548393.78953367716</v>
      </c>
      <c r="C52" s="78">
        <f ca="1">'主角数据分析-超R'!H52</f>
        <v>26157.081076117047</v>
      </c>
      <c r="D52" s="78">
        <f ca="1">'主角数据分析-超R'!I52</f>
        <v>11972.456404127657</v>
      </c>
      <c r="E52" s="75">
        <f>[7]副本难度推算!M55</f>
        <v>169633.39780854934</v>
      </c>
      <c r="F52" s="75">
        <f>[7]副本难度推算!N55</f>
        <v>10244.256367580459</v>
      </c>
      <c r="G52" s="75">
        <f>[7]副本难度推算!O55</f>
        <v>3516.5084025016731</v>
      </c>
      <c r="H52" s="73">
        <f ca="1">'主角分析-非R'!G52</f>
        <v>208370.1140119326</v>
      </c>
      <c r="I52" s="73">
        <f ca="1">'主角分析-非R'!H52</f>
        <v>10273.34114757397</v>
      </c>
      <c r="J52" s="73">
        <f ca="1">'主角分析-非R'!I52</f>
        <v>4415.4631656793663</v>
      </c>
      <c r="L52">
        <f t="shared" ca="1" si="2"/>
        <v>35.748414259056496</v>
      </c>
      <c r="N52">
        <f t="shared" ca="1" si="1"/>
        <v>300</v>
      </c>
    </row>
    <row r="53" spans="1:14" x14ac:dyDescent="0.15">
      <c r="A53">
        <v>52</v>
      </c>
      <c r="B53" s="78">
        <f ca="1">'主角数据分析-超R'!G53</f>
        <v>557702.41641167749</v>
      </c>
      <c r="C53" s="78">
        <f ca="1">'主角数据分析-超R'!H53</f>
        <v>27376.647387133093</v>
      </c>
      <c r="D53" s="78">
        <f ca="1">'主角数据分析-超R'!I53</f>
        <v>12282.903313798368</v>
      </c>
      <c r="E53" s="75">
        <f>[7]副本难度推算!M56</f>
        <v>186638.13280369047</v>
      </c>
      <c r="F53" s="75">
        <f>[7]副本难度推算!N56</f>
        <v>11156.687602230384</v>
      </c>
      <c r="G53" s="75">
        <f>[7]副本难度推算!O56</f>
        <v>3756.040937096991</v>
      </c>
      <c r="H53" s="73">
        <f ca="1">'主角分析-非R'!G53</f>
        <v>211557.85381872012</v>
      </c>
      <c r="I53" s="73">
        <f ca="1">'主角分析-非R'!H53</f>
        <v>10488.680402333328</v>
      </c>
      <c r="J53" s="73">
        <f ca="1">'主角分析-非R'!I53</f>
        <v>4480.7224161473041</v>
      </c>
      <c r="L53">
        <f t="shared" ca="1" si="2"/>
        <v>31.689478288433865</v>
      </c>
      <c r="N53">
        <f t="shared" ca="1" si="1"/>
        <v>300</v>
      </c>
    </row>
    <row r="54" spans="1:14" x14ac:dyDescent="0.15">
      <c r="A54">
        <v>53</v>
      </c>
      <c r="B54" s="78">
        <f ca="1">'主角数据分析-超R'!G54</f>
        <v>586812.34328967775</v>
      </c>
      <c r="C54" s="78">
        <f ca="1">'主角数据分析-超R'!H54</f>
        <v>28196.213698149135</v>
      </c>
      <c r="D54" s="78">
        <f ca="1">'主角数据分析-超R'!I54</f>
        <v>12407.350223469079</v>
      </c>
      <c r="E54" s="75">
        <f>[7]副本难度推算!M57</f>
        <v>201324.31814386719</v>
      </c>
      <c r="F54" s="75">
        <f>[7]副本难度推算!N57</f>
        <v>12130.451101695657</v>
      </c>
      <c r="G54" s="75">
        <f>[7]副本难度推算!O57</f>
        <v>4005.3075722809381</v>
      </c>
      <c r="H54" s="73">
        <f ca="1">'主角分析-非R'!G54</f>
        <v>219468.29362550762</v>
      </c>
      <c r="I54" s="73">
        <f ca="1">'主角分析-非R'!H54</f>
        <v>10930.619657092686</v>
      </c>
      <c r="J54" s="73">
        <f ca="1">'主角分析-非R'!I54</f>
        <v>4718.9816666152419</v>
      </c>
      <c r="L54">
        <f t="shared" ca="1" si="2"/>
        <v>29.611981206683122</v>
      </c>
      <c r="N54">
        <f t="shared" ca="1" si="1"/>
        <v>300</v>
      </c>
    </row>
    <row r="55" spans="1:14" x14ac:dyDescent="0.15">
      <c r="A55">
        <v>54</v>
      </c>
      <c r="B55" s="78">
        <f ca="1">'主角数据分析-超R'!G55</f>
        <v>613847.57106773299</v>
      </c>
      <c r="C55" s="78">
        <f ca="1">'主角数据分析-超R'!H55</f>
        <v>28961.109414017708</v>
      </c>
      <c r="D55" s="78">
        <f ca="1">'主角数据分析-超R'!I55</f>
        <v>12543.797133139789</v>
      </c>
      <c r="E55" s="75">
        <f>[7]副本难度推算!M58</f>
        <v>216794.36946781015</v>
      </c>
      <c r="F55" s="75">
        <f>[7]副本难度推算!N58</f>
        <v>13168.713571351393</v>
      </c>
      <c r="G55" s="75">
        <f>[7]副本难度推算!O58</f>
        <v>4264.4749120000015</v>
      </c>
      <c r="H55" s="73">
        <f ca="1">'主角分析-非R'!G55</f>
        <v>235456.7709216176</v>
      </c>
      <c r="I55" s="73">
        <f ca="1">'主角分析-非R'!H55</f>
        <v>11459.163837758215</v>
      </c>
      <c r="J55" s="73">
        <f ca="1">'主角分析-非R'!I55</f>
        <v>4780.5127495961779</v>
      </c>
      <c r="L55">
        <f t="shared" ca="1" si="2"/>
        <v>28.069996883115724</v>
      </c>
      <c r="N55">
        <f t="shared" ca="1" si="1"/>
        <v>73.179884949307478</v>
      </c>
    </row>
    <row r="56" spans="1:14" x14ac:dyDescent="0.15">
      <c r="A56">
        <v>55</v>
      </c>
      <c r="B56" s="78">
        <f ca="1">'主角数据分析-超R'!G56</f>
        <v>620275.09794573323</v>
      </c>
      <c r="C56" s="78">
        <f ca="1">'主角数据分析-超R'!H56</f>
        <v>29781.927184109481</v>
      </c>
      <c r="D56" s="78">
        <f ca="1">'主角数据分析-超R'!I56</f>
        <v>13195.2440428105</v>
      </c>
      <c r="E56" s="75">
        <f>[7]副本难度推算!M59</f>
        <v>233073.01513015016</v>
      </c>
      <c r="F56" s="75">
        <f>[7]副本难度推算!N59</f>
        <v>14274.780887374895</v>
      </c>
      <c r="G56" s="75">
        <f>[7]副本难度推算!O59</f>
        <v>4533.7095602006693</v>
      </c>
      <c r="H56" s="73">
        <f ca="1">'主角分析-非R'!G56</f>
        <v>237671.41072840517</v>
      </c>
      <c r="I56" s="73">
        <f ca="1">'主角分析-非R'!H56</f>
        <v>11979.453967963014</v>
      </c>
      <c r="J56" s="73">
        <f ca="1">'主角分析-非R'!I56</f>
        <v>4823.7720000641157</v>
      </c>
      <c r="L56">
        <f t="shared" ca="1" si="2"/>
        <v>25.147729048007804</v>
      </c>
      <c r="N56">
        <f t="shared" ca="1" si="1"/>
        <v>65.630569745684411</v>
      </c>
    </row>
    <row r="57" spans="1:14" x14ac:dyDescent="0.15">
      <c r="A57">
        <v>56</v>
      </c>
      <c r="B57" s="78">
        <f ca="1">'主角数据分析-超R'!G57</f>
        <v>702433.87846479658</v>
      </c>
      <c r="C57" s="78">
        <f ca="1">'主角数据分析-超R'!H57</f>
        <v>34192.59324824885</v>
      </c>
      <c r="D57" s="78">
        <f ca="1">'主角数据分析-超R'!I57</f>
        <v>15551.878497461699</v>
      </c>
      <c r="E57" s="75">
        <f>[7]副本难度推算!M60</f>
        <v>250185.32144305485</v>
      </c>
      <c r="F57" s="75">
        <f>[7]副本难度推算!N60</f>
        <v>15452.104384583115</v>
      </c>
      <c r="G57" s="75">
        <f>[7]副本难度推算!O60</f>
        <v>4813.1781208294333</v>
      </c>
      <c r="H57" s="73">
        <f ca="1">'主角分析-非R'!G57</f>
        <v>261059.5234864646</v>
      </c>
      <c r="I57" s="73">
        <f ca="1">'主角分析-非R'!H57</f>
        <v>12845.888941976045</v>
      </c>
      <c r="J57" s="73">
        <f ca="1">'主角分析-非R'!I57</f>
        <v>5488.303398178924</v>
      </c>
      <c r="L57">
        <f t="shared" ca="1" si="2"/>
        <v>26.200796648054855</v>
      </c>
      <c r="N57">
        <f t="shared" ca="1" si="1"/>
        <v>300</v>
      </c>
    </row>
    <row r="58" spans="1:14" x14ac:dyDescent="0.15">
      <c r="A58">
        <v>57</v>
      </c>
      <c r="B58" s="78">
        <f ca="1">'主角数据分析-超R'!G58</f>
        <v>718673.92890727916</v>
      </c>
      <c r="C58" s="78">
        <f ca="1">'主角数据分析-超R'!H58</f>
        <v>34534.918284398584</v>
      </c>
      <c r="D58" s="78">
        <f ca="1">'主角数据分析-超R'!I58</f>
        <v>15688.752632089081</v>
      </c>
      <c r="E58" s="75">
        <f>[7]副本难度推算!M61</f>
        <v>268156.69255101995</v>
      </c>
      <c r="F58" s="75">
        <f>[7]副本难度推算!N61</f>
        <v>16704.287488285485</v>
      </c>
      <c r="G58" s="75">
        <f>[7]副本难度推算!O61</f>
        <v>5103.0471978327778</v>
      </c>
      <c r="H58" s="73">
        <f ca="1">'主角分析-非R'!G58</f>
        <v>267939.95007059944</v>
      </c>
      <c r="I58" s="73">
        <f ca="1">'主角分析-非R'!H58</f>
        <v>13029.083128927916</v>
      </c>
      <c r="J58" s="73">
        <f ca="1">'主角分析-非R'!I58</f>
        <v>5502.980031246515</v>
      </c>
      <c r="L58">
        <f t="shared" ca="1" si="2"/>
        <v>23.920417424327049</v>
      </c>
      <c r="N58">
        <f t="shared" ca="1" si="1"/>
        <v>64.159825240370495</v>
      </c>
    </row>
    <row r="59" spans="1:14" x14ac:dyDescent="0.15">
      <c r="A59">
        <v>58</v>
      </c>
      <c r="B59" s="78">
        <f ca="1">'主角数据分析-超R'!G59</f>
        <v>725713.55142712151</v>
      </c>
      <c r="C59" s="78">
        <f ca="1">'主角数据分析-超R'!H59</f>
        <v>35353.243320548318</v>
      </c>
      <c r="D59" s="78">
        <f ca="1">'主角数据分析-超R'!I59</f>
        <v>15837.626766716463</v>
      </c>
      <c r="E59" s="75">
        <f>[7]副本难度推算!M62</f>
        <v>287012.87030293985</v>
      </c>
      <c r="F59" s="75">
        <f>[7]副本难度推算!N62</f>
        <v>18035.092712312748</v>
      </c>
      <c r="G59" s="75">
        <f>[7]副本难度推算!O62</f>
        <v>5403.4833951571927</v>
      </c>
      <c r="H59" s="73">
        <f ca="1">'主角分析-非R'!G59</f>
        <v>281852.69133114221</v>
      </c>
      <c r="I59" s="73">
        <f ca="1">'主角分析-非R'!H59</f>
        <v>13876.109904542889</v>
      </c>
      <c r="J59" s="73">
        <f ca="1">'主角分析-非R'!I59</f>
        <v>5783.8974363071738</v>
      </c>
      <c r="L59">
        <f t="shared" ca="1" si="2"/>
        <v>23.006138175200039</v>
      </c>
      <c r="N59">
        <f t="shared" ca="1" si="1"/>
        <v>59.236142684661857</v>
      </c>
    </row>
    <row r="60" spans="1:14" x14ac:dyDescent="0.15">
      <c r="A60">
        <v>59</v>
      </c>
      <c r="B60" s="78">
        <f ca="1">'主角数据分析-超R'!G60</f>
        <v>732768.4739469639</v>
      </c>
      <c r="C60" s="78">
        <f ca="1">'主角数据分析-超R'!H60</f>
        <v>35840.568356698052</v>
      </c>
      <c r="D60" s="78">
        <f ca="1">'主角数据分析-超R'!I60</f>
        <v>15974.500901343845</v>
      </c>
      <c r="E60" s="75">
        <f>[7]副本难度推算!M63</f>
        <v>306779.93412203423</v>
      </c>
      <c r="F60" s="75">
        <f>[7]副本难度推算!N63</f>
        <v>19448.449047028778</v>
      </c>
      <c r="G60" s="75">
        <f>[7]副本难度推算!O63</f>
        <v>5714.6533167491662</v>
      </c>
      <c r="H60" s="73">
        <f ca="1">'主角分析-非R'!G60</f>
        <v>284645.41491520707</v>
      </c>
      <c r="I60" s="73">
        <f ca="1">'主角分析-非R'!H60</f>
        <v>14032.979683366419</v>
      </c>
      <c r="J60" s="73">
        <f ca="1">'主角分析-非R'!I60</f>
        <v>5829.5465377283181</v>
      </c>
      <c r="L60">
        <f t="shared" ca="1" si="2"/>
        <v>20.900760154558739</v>
      </c>
      <c r="N60">
        <f t="shared" ca="1" si="1"/>
        <v>53.805251447137557</v>
      </c>
    </row>
    <row r="61" spans="1:14" x14ac:dyDescent="0.15">
      <c r="A61">
        <v>60</v>
      </c>
      <c r="B61" s="78">
        <f ca="1">'主角数据分析-超R'!G61</f>
        <v>826116.87311554258</v>
      </c>
      <c r="C61" s="78">
        <f ca="1">'主角数据分析-超R'!H61</f>
        <v>38744.262149211419</v>
      </c>
      <c r="D61" s="78">
        <f ca="1">'主角数据分析-超R'!I61</f>
        <v>17047.800289905372</v>
      </c>
      <c r="E61" s="75">
        <f>[7]副本难度推算!M64</f>
        <v>329097.52403114893</v>
      </c>
      <c r="F61" s="75">
        <f>[7]副本难度推算!N64</f>
        <v>21051.654145986631</v>
      </c>
      <c r="G61" s="75">
        <f>[7]副本难度推算!O64</f>
        <v>6066.4611210702378</v>
      </c>
      <c r="H61" s="73">
        <f ca="1">'主角分析-非R'!G61</f>
        <v>326860.96562238073</v>
      </c>
      <c r="I61" s="73">
        <f ca="1">'主角分析-非R'!H61</f>
        <v>16716.454802938606</v>
      </c>
      <c r="J61" s="73">
        <f ca="1">'主角分析-非R'!I61</f>
        <v>6755.5115107612473</v>
      </c>
      <c r="L61">
        <f t="shared" ca="1" si="2"/>
        <v>22.863577537132461</v>
      </c>
      <c r="N61">
        <f t="shared" ca="1" si="1"/>
        <v>57.785998237035535</v>
      </c>
    </row>
    <row r="62" spans="1:14" x14ac:dyDescent="0.15">
      <c r="A62">
        <v>61</v>
      </c>
      <c r="B62" s="78">
        <f ca="1">'主角数据分析-超R'!G62</f>
        <v>840568.25563538517</v>
      </c>
      <c r="C62" s="78">
        <f ca="1">'主角数据分析-超R'!H62</f>
        <v>39387.987185361148</v>
      </c>
      <c r="D62" s="78">
        <f ca="1">'主角数据分析-超R'!I62</f>
        <v>17195.074424532751</v>
      </c>
      <c r="E62" s="75">
        <f>[7]副本难度推算!M65</f>
        <v>352509.96247259458</v>
      </c>
      <c r="F62" s="75">
        <f>[7]副本难度推算!N65</f>
        <v>22756.135759752957</v>
      </c>
      <c r="G62" s="75">
        <f>[7]副本难度推算!O65</f>
        <v>6431.1094095652197</v>
      </c>
      <c r="H62" s="73">
        <f ca="1">'主角分析-非R'!G62</f>
        <v>328002.79220838676</v>
      </c>
      <c r="I62" s="73">
        <f ca="1">'主角分析-非R'!H62</f>
        <v>15422.155094703314</v>
      </c>
      <c r="J62" s="73">
        <f ca="1">'主角分析-非R'!I62</f>
        <v>6773.0661140194788</v>
      </c>
      <c r="L62">
        <f t="shared" ca="1" si="2"/>
        <v>20.521889691943116</v>
      </c>
      <c r="N62">
        <f t="shared" ca="1" si="1"/>
        <v>52.591165168310866</v>
      </c>
    </row>
    <row r="63" spans="1:14" x14ac:dyDescent="0.15">
      <c r="A63">
        <v>62</v>
      </c>
      <c r="B63" s="78">
        <f ca="1">'主角数据分析-超R'!G63</f>
        <v>852109.99815522763</v>
      </c>
      <c r="C63" s="78">
        <f ca="1">'主角数据分析-超R'!H63</f>
        <v>39987.712221510883</v>
      </c>
      <c r="D63" s="78">
        <f ca="1">'主角数据分析-超R'!I63</f>
        <v>18149.348559160135</v>
      </c>
      <c r="E63" s="75">
        <f>[7]副本难度推算!M66</f>
        <v>377049.08997165965</v>
      </c>
      <c r="F63" s="75">
        <f>[7]副本难度推算!N66</f>
        <v>24566.98692539992</v>
      </c>
      <c r="G63" s="75">
        <f>[7]副本难度推算!O66</f>
        <v>6808.7981069699035</v>
      </c>
      <c r="H63" s="73">
        <f ca="1">'主角分析-非R'!G63</f>
        <v>334606.44281427353</v>
      </c>
      <c r="I63" s="73">
        <f ca="1">'主角分析-非R'!H63</f>
        <v>16140.849292778181</v>
      </c>
      <c r="J63" s="73">
        <f ca="1">'主角分析-非R'!I63</f>
        <v>6856.0270962031891</v>
      </c>
      <c r="L63">
        <f t="shared" ca="1" si="2"/>
        <v>18.892620503981426</v>
      </c>
      <c r="N63">
        <f t="shared" ca="1" si="1"/>
        <v>48.112016873897147</v>
      </c>
    </row>
    <row r="64" spans="1:14" x14ac:dyDescent="0.15">
      <c r="A64">
        <v>63</v>
      </c>
      <c r="B64" s="78">
        <f ca="1">'主角数据分析-超R'!G64</f>
        <v>888226.10067506996</v>
      </c>
      <c r="C64" s="78">
        <f ca="1">'主角数据分析-超R'!H64</f>
        <v>40849.30572554002</v>
      </c>
      <c r="D64" s="78">
        <f ca="1">'主角数据分析-超R'!I64</f>
        <v>18842.622693787518</v>
      </c>
      <c r="E64" s="75">
        <f>[7]副本难度推算!M67</f>
        <v>402747.15166459483</v>
      </c>
      <c r="F64" s="75">
        <f>[7]副本难度推算!N67</f>
        <v>26489.530463118466</v>
      </c>
      <c r="G64" s="75">
        <f>[7]副本难度推算!O67</f>
        <v>7199.7271380200691</v>
      </c>
      <c r="H64" s="73">
        <f ca="1">'主角分析-非R'!G64</f>
        <v>347078.05342016026</v>
      </c>
      <c r="I64" s="73">
        <f ca="1">'主角分析-非R'!H64</f>
        <v>16892.064571580697</v>
      </c>
      <c r="J64" s="73">
        <f ca="1">'主角分析-非R'!I64</f>
        <v>7233.5880783868961</v>
      </c>
      <c r="L64">
        <f t="shared" ca="1" si="2"/>
        <v>18.024464681373658</v>
      </c>
      <c r="N64">
        <f t="shared" ca="1" si="1"/>
        <v>46.127376314719477</v>
      </c>
    </row>
    <row r="65" spans="1:14" x14ac:dyDescent="0.15">
      <c r="A65">
        <v>64</v>
      </c>
      <c r="B65" s="78">
        <f ca="1">'主角数据分析-超R'!G65</f>
        <v>989561.99522662023</v>
      </c>
      <c r="C65" s="78">
        <f ca="1">'主角数据分析-超R'!H65</f>
        <v>44545.598034417024</v>
      </c>
      <c r="D65" s="78">
        <f ca="1">'主角数据分析-超R'!I65</f>
        <v>20707.720814550088</v>
      </c>
      <c r="E65" s="75">
        <f>[7]副本难度推算!M68</f>
        <v>429636.79714311572</v>
      </c>
      <c r="F65" s="75">
        <f>[7]副本难度推算!N68</f>
        <v>28529.330166954627</v>
      </c>
      <c r="G65" s="75">
        <f>[7]副本难度推算!O68</f>
        <v>7604.09642745151</v>
      </c>
      <c r="H65" s="73">
        <f ca="1">'主角分析-非R'!G65</f>
        <v>376208.9959744307</v>
      </c>
      <c r="I65" s="73">
        <f ca="1">'主角分析-非R'!H65</f>
        <v>17763.154493291928</v>
      </c>
      <c r="J65" s="73">
        <f ca="1">'主角分析-非R'!I65</f>
        <v>7661.7525034822174</v>
      </c>
      <c r="L65">
        <f t="shared" ca="1" si="2"/>
        <v>18.028398026904899</v>
      </c>
      <c r="N65">
        <f t="shared" ca="1" si="1"/>
        <v>47.421028505804777</v>
      </c>
    </row>
    <row r="66" spans="1:14" x14ac:dyDescent="0.15">
      <c r="A66">
        <v>65</v>
      </c>
      <c r="B66" s="78">
        <f ca="1">'主角数据分析-超R'!G66</f>
        <v>1029087.8038205816</v>
      </c>
      <c r="C66" s="78">
        <f ca="1">'主角数据分析-超R'!H66</f>
        <v>47663.449632610522</v>
      </c>
      <c r="D66" s="78">
        <f ca="1">'主角数据分析-超R'!I66</f>
        <v>21355.867561141346</v>
      </c>
      <c r="E66" s="75">
        <f>[7]副本难度推算!M69</f>
        <v>457751.08029818488</v>
      </c>
      <c r="F66" s="75">
        <f>[7]副本难度推算!N69</f>
        <v>30692.202655982725</v>
      </c>
      <c r="G66" s="75">
        <f>[7]副本难度推算!O69</f>
        <v>8022.1059000000023</v>
      </c>
      <c r="H66" s="73">
        <f ca="1">'主角分析-非R'!G66</f>
        <v>410614.34805720428</v>
      </c>
      <c r="I66" s="73">
        <f ca="1">'主角分析-非R'!H66</f>
        <v>18718.811588165241</v>
      </c>
      <c r="J66" s="73">
        <f ca="1">'主角分析-非R'!I66</f>
        <v>8307.3546991527437</v>
      </c>
      <c r="L66">
        <f t="shared" ca="1" si="2"/>
        <v>18.343405720203659</v>
      </c>
      <c r="N66">
        <f t="shared" ca="1" si="1"/>
        <v>45.972517026035469</v>
      </c>
    </row>
    <row r="67" spans="1:14" x14ac:dyDescent="0.15">
      <c r="A67">
        <v>66</v>
      </c>
      <c r="B67" s="78">
        <f ca="1">'主角数据分析-超R'!G67</f>
        <v>1057522.1708042845</v>
      </c>
      <c r="C67" s="78">
        <f ca="1">'主角数据分析-超R'!H67</f>
        <v>48072.933393893945</v>
      </c>
      <c r="D67" s="78">
        <f ca="1">'主角数据分析-超R'!I67</f>
        <v>23432.5689207254</v>
      </c>
      <c r="E67" s="75">
        <f>[7]副本难度推算!M70</f>
        <v>487123.45916340762</v>
      </c>
      <c r="F67" s="75">
        <f>[7]副本难度推算!N70</f>
        <v>32984.229931839931</v>
      </c>
      <c r="G67" s="75">
        <f>[7]副本难度推算!O70</f>
        <v>8453.9554804013442</v>
      </c>
      <c r="H67" s="73">
        <f ca="1">'主角分析-非R'!G67</f>
        <v>436347.32977722306</v>
      </c>
      <c r="I67" s="73">
        <f ca="1">'主角分析-非R'!H67</f>
        <v>18905.885148806956</v>
      </c>
      <c r="J67" s="73">
        <f ca="1">'主角分析-非R'!I67</f>
        <v>8396.5292938147904</v>
      </c>
      <c r="L67">
        <f t="shared" ref="L67:L81" ca="1" si="3">IF(F67-J67&gt;0,H67/(F67-J67),0)</f>
        <v>17.746569156711111</v>
      </c>
      <c r="N67">
        <f t="shared" ref="N67:N81" ca="1" si="4">IF(F67-D67&gt;0,B67/(F67-J67),300)</f>
        <v>43.010210119803361</v>
      </c>
    </row>
    <row r="68" spans="1:14" x14ac:dyDescent="0.15">
      <c r="A68">
        <v>67</v>
      </c>
      <c r="B68" s="78">
        <f ca="1">'主角数据分析-超R'!G68</f>
        <v>1066064.908965969</v>
      </c>
      <c r="C68" s="78">
        <f ca="1">'主角数据分析-超R'!H68</f>
        <v>49017.383325693212</v>
      </c>
      <c r="D68" s="78">
        <f ca="1">'主角数据分析-超R'!I68</f>
        <v>23592.270280309458</v>
      </c>
      <c r="E68" s="75">
        <f>[7]副本难度推算!M71</f>
        <v>517787.79575834068</v>
      </c>
      <c r="F68" s="75">
        <f>[7]副本难度推算!N71</f>
        <v>35084.464944098821</v>
      </c>
      <c r="G68" s="75">
        <f>[7]副本难度推算!O71</f>
        <v>8899.84509339131</v>
      </c>
      <c r="H68" s="73">
        <f ca="1">'主角分析-非R'!G68</f>
        <v>448453.31636322918</v>
      </c>
      <c r="I68" s="73">
        <f ca="1">'主角分析-非R'!H68</f>
        <v>20550.862258603091</v>
      </c>
      <c r="J68" s="73">
        <f ca="1">'主角分析-非R'!I68</f>
        <v>8432.7247345080323</v>
      </c>
      <c r="L68">
        <f t="shared" ca="1" si="3"/>
        <v>16.826417818745306</v>
      </c>
      <c r="N68">
        <f t="shared" ca="1" si="4"/>
        <v>39.999823673140078</v>
      </c>
    </row>
    <row r="69" spans="1:14" x14ac:dyDescent="0.15">
      <c r="A69">
        <v>68</v>
      </c>
      <c r="B69" s="78">
        <f ca="1">'主角数据分析-超R'!G69</f>
        <v>1103167.8759621824</v>
      </c>
      <c r="C69" s="78">
        <f ca="1">'主角数据分析-超R'!H69</f>
        <v>50485.348910295877</v>
      </c>
      <c r="D69" s="78">
        <f ca="1">'主角数据分析-超R'!I69</f>
        <v>23177.924462911866</v>
      </c>
      <c r="E69" s="75">
        <f>[7]副本难度推算!M72</f>
        <v>549778.35593197402</v>
      </c>
      <c r="F69" s="75">
        <f>[7]副本难度推算!N72</f>
        <v>37283.398849405807</v>
      </c>
      <c r="G69" s="75">
        <f>[7]副本难度推算!O72</f>
        <v>9359.9746637056942</v>
      </c>
      <c r="H69" s="73">
        <f ca="1">'主角分析-非R'!G69</f>
        <v>465970.94609075424</v>
      </c>
      <c r="I69" s="73">
        <f ca="1">'主角分析-非R'!H69</f>
        <v>21230.224913236347</v>
      </c>
      <c r="J69" s="73">
        <f ca="1">'主角分析-非R'!I69</f>
        <v>9020.471022981088</v>
      </c>
      <c r="L69">
        <f t="shared" ca="1" si="3"/>
        <v>16.487001946595562</v>
      </c>
      <c r="N69">
        <f t="shared" ca="1" si="4"/>
        <v>39.032328240627784</v>
      </c>
    </row>
    <row r="70" spans="1:14" x14ac:dyDescent="0.15">
      <c r="A70">
        <v>69</v>
      </c>
      <c r="B70" s="78">
        <f ca="1">'主角数据分析-超R'!G70</f>
        <v>1162873.6061476371</v>
      </c>
      <c r="C70" s="78">
        <f ca="1">'主角数据分析-超R'!H70</f>
        <v>51289.832671579308</v>
      </c>
      <c r="D70" s="78">
        <f ca="1">'主角数据分析-超R'!I70</f>
        <v>23337.62582249592</v>
      </c>
      <c r="E70" s="75">
        <f>[7]副本难度推算!M73</f>
        <v>583129.80920660822</v>
      </c>
      <c r="F70" s="75">
        <f>[7]副本难度推算!N73</f>
        <v>39584.69585392889</v>
      </c>
      <c r="G70" s="75">
        <f>[7]副本难度推算!O73</f>
        <v>9834.5441160802766</v>
      </c>
      <c r="H70" s="73">
        <f ca="1">'主角分析-非R'!G70</f>
        <v>494895.01647376746</v>
      </c>
      <c r="I70" s="73">
        <f ca="1">'主角分析-非R'!H70</f>
        <v>22316.728728423514</v>
      </c>
      <c r="J70" s="73">
        <f ca="1">'主角分析-非R'!I70</f>
        <v>9389.6495635703432</v>
      </c>
      <c r="L70">
        <f t="shared" ca="1" si="3"/>
        <v>16.389940645058402</v>
      </c>
      <c r="N70">
        <f t="shared" ca="1" si="4"/>
        <v>38.512065686713299</v>
      </c>
    </row>
    <row r="71" spans="1:14" x14ac:dyDescent="0.15">
      <c r="A71">
        <v>70</v>
      </c>
      <c r="B71" s="78">
        <f ca="1">'主角数据分析-超R'!G71</f>
        <v>1233363.2413142174</v>
      </c>
      <c r="C71" s="78">
        <f ca="1">'主角数据分析-超R'!H71</f>
        <v>54815.507880135447</v>
      </c>
      <c r="D71" s="78">
        <f ca="1">'主角数据分析-超R'!I71</f>
        <v>24626.505395459528</v>
      </c>
      <c r="E71" s="75">
        <f>[7]副本难度推算!M74</f>
        <v>620217.67267013376</v>
      </c>
      <c r="F71" s="75">
        <f>[7]副本难度推算!N74</f>
        <v>42151.224738842153</v>
      </c>
      <c r="G71" s="75">
        <f>[7]副本难度推算!O74</f>
        <v>10362.85850167225</v>
      </c>
      <c r="H71" s="73">
        <f ca="1">'主角分析-非R'!G71</f>
        <v>540670.17366876814</v>
      </c>
      <c r="I71" s="73">
        <f ca="1">'主角分析-非R'!H71</f>
        <v>24003.965446284477</v>
      </c>
      <c r="J71" s="73">
        <f ca="1">'主角分析-非R'!I71</f>
        <v>10567.149455147466</v>
      </c>
      <c r="L71">
        <f t="shared" ca="1" si="3"/>
        <v>17.118442405305743</v>
      </c>
      <c r="N71">
        <f t="shared" ca="1" si="4"/>
        <v>39.050161520826371</v>
      </c>
    </row>
    <row r="72" spans="1:14" x14ac:dyDescent="0.15">
      <c r="A72">
        <v>71</v>
      </c>
      <c r="B72" s="78">
        <f ca="1">'主角数据分析-超R'!G72</f>
        <v>1242776.579475902</v>
      </c>
      <c r="C72" s="78">
        <f ca="1">'主角数据分析-超R'!H72</f>
        <v>57398.391641418879</v>
      </c>
      <c r="D72" s="78">
        <f ca="1">'主角数据分析-超R'!I72</f>
        <v>24797.60675504358</v>
      </c>
      <c r="E72" s="75">
        <f>[7]副本难度推算!M75</f>
        <v>658900.95051244006</v>
      </c>
      <c r="F72" s="75">
        <f>[7]副本难度推算!N75</f>
        <v>44839.462152910943</v>
      </c>
      <c r="G72" s="75">
        <f>[7]副本难度推算!O75</f>
        <v>10908.008309404689</v>
      </c>
      <c r="H72" s="73">
        <f ca="1">'主角分析-非R'!G72</f>
        <v>558035.92151593859</v>
      </c>
      <c r="I72" s="73">
        <f ca="1">'主角分析-非R'!H72</f>
        <v>24828.456771204263</v>
      </c>
      <c r="J72" s="73">
        <f ca="1">'主角分析-非R'!I72</f>
        <v>10719.501801213324</v>
      </c>
      <c r="L72">
        <f t="shared" ca="1" si="3"/>
        <v>16.355116353122426</v>
      </c>
      <c r="N72">
        <f t="shared" ca="1" si="4"/>
        <v>36.423740434213848</v>
      </c>
    </row>
    <row r="73" spans="1:14" x14ac:dyDescent="0.15">
      <c r="A73">
        <v>72</v>
      </c>
      <c r="B73" s="78">
        <f ca="1">'主角数据分析-超R'!G73</f>
        <v>1377430.0388692503</v>
      </c>
      <c r="C73" s="78">
        <f ca="1">'主角数据分析-超R'!H73</f>
        <v>63327.735167408187</v>
      </c>
      <c r="D73" s="78">
        <f ca="1">'主角数据分析-超R'!I73</f>
        <v>26774.200886898001</v>
      </c>
      <c r="E73" s="75">
        <f>[7]副本难度推算!M76</f>
        <v>699220.77768433432</v>
      </c>
      <c r="F73" s="75">
        <f>[7]副本难度推算!N76</f>
        <v>47654.011926194202</v>
      </c>
      <c r="G73" s="75">
        <f>[7]副本难度推算!O76</f>
        <v>11470.226784802682</v>
      </c>
      <c r="H73" s="73">
        <f ca="1">'主角分析-非R'!G73</f>
        <v>576510.37372002378</v>
      </c>
      <c r="I73" s="73">
        <f ca="1">'主角分析-非R'!H73</f>
        <v>25679.060855910149</v>
      </c>
      <c r="J73" s="73">
        <f ca="1">'主角分析-非R'!I73</f>
        <v>10825.466246828575</v>
      </c>
      <c r="L73">
        <f t="shared" ca="1" si="3"/>
        <v>15.653900068148284</v>
      </c>
      <c r="N73">
        <f t="shared" ca="1" si="4"/>
        <v>37.401152107969324</v>
      </c>
    </row>
    <row r="74" spans="1:14" x14ac:dyDescent="0.15">
      <c r="A74">
        <v>73</v>
      </c>
      <c r="B74" s="78">
        <f ca="1">'主角数据分析-超R'!G74</f>
        <v>1417220.898554574</v>
      </c>
      <c r="C74" s="78">
        <f ca="1">'主角数据分析-超R'!H74</f>
        <v>64398.377653825301</v>
      </c>
      <c r="D74" s="78">
        <f ca="1">'主角数据分析-超R'!I74</f>
        <v>28380.729471438732</v>
      </c>
      <c r="E74" s="75">
        <f>[7]副本难度推算!M77</f>
        <v>741218.75957786536</v>
      </c>
      <c r="F74" s="75">
        <f>[7]副本难度推算!N77</f>
        <v>50599.664532930241</v>
      </c>
      <c r="G74" s="75">
        <f>[7]副本难度推算!O77</f>
        <v>12049.747173391313</v>
      </c>
      <c r="H74" s="73">
        <f ca="1">'主角分析-非R'!G74</f>
        <v>603485.33600253961</v>
      </c>
      <c r="I74" s="73">
        <f ca="1">'主角分析-非R'!H74</f>
        <v>27395.19870746095</v>
      </c>
      <c r="J74" s="73">
        <f ca="1">'主角分析-非R'!I74</f>
        <v>11022.174226585941</v>
      </c>
      <c r="L74">
        <f t="shared" ca="1" si="3"/>
        <v>15.248196167350221</v>
      </c>
      <c r="N74">
        <f t="shared" ca="1" si="4"/>
        <v>35.808761181792079</v>
      </c>
    </row>
    <row r="75" spans="1:14" x14ac:dyDescent="0.15">
      <c r="A75">
        <v>74</v>
      </c>
      <c r="B75" s="78">
        <f ca="1">'主角数据分析-超R'!G75</f>
        <v>1511447.9035137685</v>
      </c>
      <c r="C75" s="78">
        <f ca="1">'主角数据分析-超R'!H75</f>
        <v>65614.809760960256</v>
      </c>
      <c r="D75" s="78">
        <f ca="1">'主角数据分析-超R'!I75</f>
        <v>28587.258055979459</v>
      </c>
      <c r="E75" s="75">
        <f>[7]副本难度推算!M78</f>
        <v>784936.97185025411</v>
      </c>
      <c r="F75" s="75">
        <f>[7]副本难度推算!N78</f>
        <v>53681.407162265903</v>
      </c>
      <c r="G75" s="75">
        <f>[7]副本难度推算!O78</f>
        <v>12646.802720695659</v>
      </c>
      <c r="H75" s="73">
        <f ca="1">'主角分析-非R'!G75</f>
        <v>625577.08603740181</v>
      </c>
      <c r="I75" s="73">
        <f ca="1">'主角分析-非R'!H75</f>
        <v>27988.078876469193</v>
      </c>
      <c r="J75" s="73">
        <f ca="1">'主角分析-非R'!I75</f>
        <v>11087.606800034813</v>
      </c>
      <c r="L75">
        <f t="shared" ca="1" si="3"/>
        <v>14.687045549288799</v>
      </c>
      <c r="N75">
        <f t="shared" ca="1" si="4"/>
        <v>35.485161940468785</v>
      </c>
    </row>
    <row r="76" spans="1:14" x14ac:dyDescent="0.15">
      <c r="A76">
        <v>75</v>
      </c>
      <c r="B76" s="78">
        <f ca="1">'主角数据分析-超R'!G76</f>
        <v>1575065.4875019062</v>
      </c>
      <c r="C76" s="78">
        <f ca="1">'主角数据分析-超R'!H76</f>
        <v>68467.568568793416</v>
      </c>
      <c r="D76" s="78">
        <f ca="1">'主角数据分析-超R'!I76</f>
        <v>29941.013288973681</v>
      </c>
      <c r="E76" s="75">
        <f>[7]副本难度推算!M79</f>
        <v>830417.96024897066</v>
      </c>
      <c r="F76" s="75">
        <f>[7]副本难度推算!N79</f>
        <v>56904.434448160573</v>
      </c>
      <c r="G76" s="75">
        <f>[7]副本难度推算!O79</f>
        <v>13261.626672240815</v>
      </c>
      <c r="H76" s="73">
        <f ca="1">'主角分析-非R'!G76</f>
        <v>667478.03294524993</v>
      </c>
      <c r="I76" s="73">
        <f ca="1">'主角分析-非R'!H76</f>
        <v>29875.535359372305</v>
      </c>
      <c r="J76" s="73">
        <f ca="1">'主角分析-非R'!I76</f>
        <v>12779.274530389408</v>
      </c>
      <c r="L76">
        <f t="shared" ca="1" si="3"/>
        <v>15.126926093619138</v>
      </c>
      <c r="N76">
        <f t="shared" ca="1" si="4"/>
        <v>35.695405760275953</v>
      </c>
    </row>
    <row r="77" spans="1:14" x14ac:dyDescent="0.15">
      <c r="A77">
        <v>76</v>
      </c>
      <c r="B77" s="78">
        <f ca="1">'主角数据分析-超R'!G77</f>
        <v>1626632.1213054329</v>
      </c>
      <c r="C77" s="78">
        <f ca="1">'主角数据分析-超R'!H77</f>
        <v>70013.21105521053</v>
      </c>
      <c r="D77" s="78">
        <f ca="1">'主角数据分析-超R'!I77</f>
        <v>30147.541873514409</v>
      </c>
      <c r="E77" s="75">
        <f>[7]副本难度推算!M80</f>
        <v>877704.74043809366</v>
      </c>
      <c r="F77" s="75">
        <f>[7]副本难度推算!N80</f>
        <v>60274.159909357499</v>
      </c>
      <c r="G77" s="75">
        <f>[7]副本难度推算!O80</f>
        <v>13894.452273551848</v>
      </c>
      <c r="H77" s="73">
        <f ca="1">'主角分析-非R'!G77</f>
        <v>701936.37919297884</v>
      </c>
      <c r="I77" s="73">
        <f ca="1">'主角分析-非R'!H77</f>
        <v>30430.388282580861</v>
      </c>
      <c r="J77" s="73">
        <f ca="1">'主角分析-非R'!I77</f>
        <v>12889.062737529788</v>
      </c>
      <c r="L77">
        <f t="shared" ca="1" si="3"/>
        <v>14.813441801071315</v>
      </c>
      <c r="N77">
        <f t="shared" ca="1" si="4"/>
        <v>34.327926255103876</v>
      </c>
    </row>
    <row r="78" spans="1:14" x14ac:dyDescent="0.15">
      <c r="A78">
        <v>77</v>
      </c>
      <c r="B78" s="78">
        <f ca="1">'主角数据分析-超R'!G78</f>
        <v>1636740.1751089597</v>
      </c>
      <c r="C78" s="78">
        <f ca="1">'主角数据分析-超R'!H78</f>
        <v>70848.853541627643</v>
      </c>
      <c r="D78" s="78">
        <f ca="1">'主角数据分析-超R'!I78</f>
        <v>30331.070458055132</v>
      </c>
      <c r="E78" s="75">
        <f>[7]副本难度推算!M81</f>
        <v>926840.79782604403</v>
      </c>
      <c r="F78" s="75">
        <f>[7]副本难度推算!N81</f>
        <v>63796.228154855045</v>
      </c>
      <c r="G78" s="75">
        <f>[7]副本难度推算!O81</f>
        <v>14545.512770153851</v>
      </c>
      <c r="H78" s="73">
        <f ca="1">'主角分析-非R'!G78</f>
        <v>704359.26253444038</v>
      </c>
      <c r="I78" s="73">
        <f ca="1">'主角分析-非R'!H78</f>
        <v>30580.594679158403</v>
      </c>
      <c r="J78" s="73">
        <f ca="1">'主角分析-非R'!I78</f>
        <v>12909.495310978662</v>
      </c>
      <c r="L78">
        <f t="shared" ca="1" si="3"/>
        <v>13.841707320756038</v>
      </c>
      <c r="N78">
        <f t="shared" ca="1" si="4"/>
        <v>32.16437927210967</v>
      </c>
    </row>
    <row r="79" spans="1:14" x14ac:dyDescent="0.15">
      <c r="A79">
        <v>78</v>
      </c>
      <c r="B79" s="78">
        <f ca="1">'主角数据分析-超R'!G79</f>
        <v>1655762.6489124864</v>
      </c>
      <c r="C79" s="78">
        <f ca="1">'主角数据分析-超R'!H79</f>
        <v>72172.450621604308</v>
      </c>
      <c r="D79" s="78">
        <f ca="1">'主角数据分析-超R'!I79</f>
        <v>32670.599042595866</v>
      </c>
      <c r="E79" s="75">
        <f>[7]副本难度推算!M82</f>
        <v>977870.08739479212</v>
      </c>
      <c r="F79" s="75">
        <f>[7]副本难度推算!N82</f>
        <v>67476.527915312021</v>
      </c>
      <c r="G79" s="75">
        <f>[7]副本难度推算!O82</f>
        <v>15215.041407571909</v>
      </c>
      <c r="H79" s="73">
        <f ca="1">'主角分析-非R'!G79</f>
        <v>730493.36839698756</v>
      </c>
      <c r="I79" s="73">
        <f ca="1">'主角分析-非R'!H79</f>
        <v>32233.827383101612</v>
      </c>
      <c r="J79" s="73">
        <f ca="1">'主角分析-非R'!I79</f>
        <v>13160.762694548854</v>
      </c>
      <c r="L79">
        <f t="shared" ca="1" si="3"/>
        <v>13.449011818722264</v>
      </c>
      <c r="N79">
        <f t="shared" ca="1" si="4"/>
        <v>30.484015868739739</v>
      </c>
    </row>
    <row r="80" spans="1:14" x14ac:dyDescent="0.15">
      <c r="A80">
        <v>79</v>
      </c>
      <c r="B80" s="78">
        <f ca="1">'主角数据分析-超R'!G80</f>
        <v>1665913.5427160128</v>
      </c>
      <c r="C80" s="78">
        <f ca="1">'主角数据分析-超R'!H80</f>
        <v>72651.093108021407</v>
      </c>
      <c r="D80" s="78">
        <f ca="1">'主角数据分析-超R'!I80</f>
        <v>33699.631697746969</v>
      </c>
      <c r="E80" s="75">
        <f>[7]副本难度推算!M83</f>
        <v>1030837.0335306139</v>
      </c>
      <c r="F80" s="75">
        <f>[7]副本难度推算!N83</f>
        <v>71321.205966336289</v>
      </c>
      <c r="G80" s="75">
        <f>[7]副本难度推算!O83</f>
        <v>15903.271431331115</v>
      </c>
      <c r="H80" s="73">
        <f ca="1">'主角分析-非R'!G80</f>
        <v>735067.08166653838</v>
      </c>
      <c r="I80" s="73">
        <f ca="1">'主角分析-非R'!H80</f>
        <v>32491.104725561501</v>
      </c>
      <c r="J80" s="73">
        <f ca="1">'主角分析-非R'!I80</f>
        <v>13734.765224818027</v>
      </c>
      <c r="L80">
        <f t="shared" ca="1" si="3"/>
        <v>12.764586110920638</v>
      </c>
      <c r="N80">
        <f t="shared" ca="1" si="4"/>
        <v>28.928920094117473</v>
      </c>
    </row>
    <row r="81" spans="1:14" x14ac:dyDescent="0.15">
      <c r="A81">
        <v>80</v>
      </c>
      <c r="B81" s="78">
        <f ca="1">'主角数据分析-超R'!G81</f>
        <v>1855335.1800421251</v>
      </c>
      <c r="C81" s="78">
        <f ca="1">'主角数据分析-超R'!H81</f>
        <v>81579.101989304836</v>
      </c>
      <c r="D81" s="78">
        <f ca="1">'主角数据分析-超R'!I81</f>
        <v>37037.131466204512</v>
      </c>
      <c r="E81" s="75">
        <f>[7]副本难度推算!M84</f>
        <v>1089027.6836769141</v>
      </c>
      <c r="F81" s="75">
        <f>[7]副本难度推算!N84</f>
        <v>75561.567633650629</v>
      </c>
      <c r="G81" s="75">
        <f>[7]副本难度推算!O84</f>
        <v>16660.019478260871</v>
      </c>
      <c r="H81" s="73">
        <f ca="1">'主角分析-非R'!G81</f>
        <v>813620.32693150372</v>
      </c>
      <c r="I81" s="73">
        <f ca="1">'主角分析-非R'!H81</f>
        <v>36488.266354652413</v>
      </c>
      <c r="J81" s="73">
        <f ca="1">'主角分析-非R'!I81</f>
        <v>16561.649884506067</v>
      </c>
      <c r="L81">
        <f t="shared" ca="1" si="3"/>
        <v>13.790194257403018</v>
      </c>
      <c r="N81">
        <f t="shared" ca="1" si="4"/>
        <v>31.446402822638266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51"/>
  <sheetViews>
    <sheetView workbookViewId="0">
      <selection activeCell="F29" sqref="F29"/>
    </sheetView>
  </sheetViews>
  <sheetFormatPr defaultRowHeight="13.5" x14ac:dyDescent="0.15"/>
  <cols>
    <col min="1" max="1" width="5.25" bestFit="1" customWidth="1"/>
    <col min="2" max="2" width="9" bestFit="1" customWidth="1"/>
    <col min="5" max="5" width="8.75" customWidth="1"/>
    <col min="6" max="6" width="23.625" bestFit="1" customWidth="1"/>
  </cols>
  <sheetData>
    <row r="1" spans="1:21" x14ac:dyDescent="0.15">
      <c r="B1" s="43" t="s">
        <v>124</v>
      </c>
      <c r="C1" s="43">
        <f>主角设定!C2</f>
        <v>50</v>
      </c>
      <c r="H1">
        <f>VLOOKUP(H2,设定参考!$A$6:$B$22,2,0)</f>
        <v>1</v>
      </c>
      <c r="I1">
        <f>VLOOKUP(I2,设定参考!$A$6:$B$22,2,0)</f>
        <v>2</v>
      </c>
      <c r="J1">
        <f>VLOOKUP(J2,设定参考!$A$6:$B$22,2,0)</f>
        <v>3</v>
      </c>
      <c r="K1">
        <f>VLOOKUP(K2,设定参考!$A$6:$B$22,2,0)</f>
        <v>7</v>
      </c>
      <c r="L1">
        <f>VLOOKUP(L2,设定参考!$A$6:$B$22,2,0)</f>
        <v>6</v>
      </c>
      <c r="M1">
        <f>VLOOKUP(M2,设定参考!$A$6:$B$22,2,0)</f>
        <v>8</v>
      </c>
      <c r="N1">
        <f>VLOOKUP(N2,设定参考!$A$6:$B$22,2,0)</f>
        <v>10</v>
      </c>
      <c r="O1">
        <f>VLOOKUP(O2,设定参考!$A$6:$B$22,2,0)</f>
        <v>9</v>
      </c>
      <c r="P1">
        <f>VLOOKUP(P2,设定参考!$A$6:$B$22,2,0)</f>
        <v>25</v>
      </c>
      <c r="Q1">
        <f>VLOOKUP(Q2,设定参考!$A$6:$B$22,2,0)</f>
        <v>24</v>
      </c>
      <c r="R1">
        <f>VLOOKUP(R2,设定参考!$A$6:$B$22,2,0)</f>
        <v>21</v>
      </c>
      <c r="S1">
        <f>VLOOKUP(S2,设定参考!$A$6:$B$22,2,0)</f>
        <v>22</v>
      </c>
      <c r="T1">
        <f>VLOOKUP(T2,设定参考!$A$6:$B$22,2,0)</f>
        <v>23</v>
      </c>
    </row>
    <row r="2" spans="1:21" s="13" customFormat="1" x14ac:dyDescent="0.15">
      <c r="A2" s="8"/>
      <c r="B2" s="36" t="s">
        <v>123</v>
      </c>
      <c r="C2" s="8" t="s">
        <v>56</v>
      </c>
      <c r="D2" s="8" t="s">
        <v>75</v>
      </c>
      <c r="E2" s="8" t="s">
        <v>40</v>
      </c>
      <c r="F2" s="8" t="s">
        <v>41</v>
      </c>
      <c r="G2" s="8" t="s">
        <v>43</v>
      </c>
      <c r="H2" s="8" t="str">
        <f>设定参考!A1</f>
        <v>生命</v>
      </c>
      <c r="I2" s="8" t="str">
        <f>设定参考!B1</f>
        <v>攻击</v>
      </c>
      <c r="J2" s="8" t="str">
        <f>设定参考!C1</f>
        <v>防御</v>
      </c>
      <c r="K2" s="8" t="str">
        <f>设定参考!D1</f>
        <v>闪避值</v>
      </c>
      <c r="L2" s="8" t="str">
        <f>设定参考!E1</f>
        <v>命中值</v>
      </c>
      <c r="M2" s="8" t="str">
        <f>设定参考!F1</f>
        <v>暴击值</v>
      </c>
      <c r="N2" s="8" t="str">
        <f>设定参考!G1</f>
        <v>暴击倍数</v>
      </c>
      <c r="O2" s="8" t="str">
        <f>设定参考!H1</f>
        <v>韧性值</v>
      </c>
      <c r="P2" s="8" t="str">
        <f>设定参考!I1</f>
        <v>伤害减免</v>
      </c>
      <c r="Q2" s="8" t="str">
        <f>设定参考!J1</f>
        <v>伤害加深</v>
      </c>
      <c r="R2" s="8" t="str">
        <f>设定参考!K1</f>
        <v>生命加成</v>
      </c>
      <c r="S2" s="8" t="str">
        <f>设定参考!L1</f>
        <v>攻击加成</v>
      </c>
      <c r="T2" s="8" t="str">
        <f>设定参考!M1</f>
        <v>防御加成</v>
      </c>
      <c r="U2" s="29" t="s">
        <v>91</v>
      </c>
    </row>
    <row r="3" spans="1:21" x14ac:dyDescent="0.15">
      <c r="A3" s="14">
        <v>1</v>
      </c>
      <c r="B3" s="14">
        <f>[8]D_命格装备表!B2</f>
        <v>1</v>
      </c>
      <c r="C3" s="14">
        <f t="shared" ref="C3:C10" si="0">SUMIF($J$126:$J$184,E3,$I$126:$I$184)</f>
        <v>8820</v>
      </c>
      <c r="D3" s="18" t="s">
        <v>45</v>
      </c>
      <c r="E3" s="15" t="s">
        <v>404</v>
      </c>
      <c r="F3" s="14" t="s">
        <v>405</v>
      </c>
      <c r="G3" s="15">
        <v>1</v>
      </c>
      <c r="H3" s="3">
        <f>IF($C$1&lt;$B3,0,IF(MATCH($F3,$F$3:$F$10,0)&lt;$A3,0,IF($H66=H$1,$I66,0)+IF($J66=H$1,$K66,0)+IF($L66=H$1,$M66,0)))</f>
        <v>0</v>
      </c>
      <c r="I3" s="3">
        <f t="shared" ref="I3:T3" si="1">IF($C$1&lt;$B3,0,IF(MATCH($F3,$F$3:$F$10,0)&lt;$A3,0,IF($H66=I$1,$I66,0)+IF($J66=I$1,$K66,0)+IF($L66=I$1,$M66,0)))</f>
        <v>48</v>
      </c>
      <c r="J3" s="3">
        <f t="shared" si="1"/>
        <v>0</v>
      </c>
      <c r="K3" s="3">
        <f t="shared" si="1"/>
        <v>0</v>
      </c>
      <c r="L3" s="3">
        <f t="shared" si="1"/>
        <v>0</v>
      </c>
      <c r="M3" s="3">
        <f t="shared" si="1"/>
        <v>0</v>
      </c>
      <c r="N3" s="3">
        <f t="shared" si="1"/>
        <v>1028</v>
      </c>
      <c r="O3" s="3">
        <f t="shared" si="1"/>
        <v>0</v>
      </c>
      <c r="P3" s="3">
        <f t="shared" si="1"/>
        <v>0</v>
      </c>
      <c r="Q3" s="3">
        <f t="shared" si="1"/>
        <v>0</v>
      </c>
      <c r="R3" s="3">
        <f t="shared" si="1"/>
        <v>0</v>
      </c>
      <c r="S3" s="3">
        <f t="shared" si="1"/>
        <v>0</v>
      </c>
      <c r="T3" s="3">
        <f t="shared" si="1"/>
        <v>0</v>
      </c>
      <c r="U3" s="3">
        <f>SUMPRODUCT(H3:T3,设定参考!$A$2:$M$2)</f>
        <v>171.36</v>
      </c>
    </row>
    <row r="4" spans="1:21" x14ac:dyDescent="0.15">
      <c r="A4" s="14">
        <v>2</v>
      </c>
      <c r="B4" s="14">
        <f>[8]D_命格装备表!B3</f>
        <v>1</v>
      </c>
      <c r="C4" s="14">
        <f t="shared" si="0"/>
        <v>8430</v>
      </c>
      <c r="D4" s="18" t="s">
        <v>47</v>
      </c>
      <c r="E4" s="15" t="s">
        <v>90</v>
      </c>
      <c r="F4" s="14" t="s">
        <v>406</v>
      </c>
      <c r="G4" s="15">
        <v>2</v>
      </c>
      <c r="H4" s="3">
        <f t="shared" ref="H4:T4" si="2">IF($C$1&lt;$B4,0,IF(MATCH($F4,$F$3:$F$10,0)&lt;$A4,0,IF($H67=H$1,$I67,0)+IF($J67=H$1,$K67,0)+IF($L67=H$1,$M67,0)))</f>
        <v>0</v>
      </c>
      <c r="I4" s="3">
        <f t="shared" si="2"/>
        <v>0</v>
      </c>
      <c r="J4" s="3">
        <f t="shared" si="2"/>
        <v>0</v>
      </c>
      <c r="K4" s="3">
        <f t="shared" si="2"/>
        <v>0</v>
      </c>
      <c r="L4" s="3">
        <f t="shared" si="2"/>
        <v>765</v>
      </c>
      <c r="M4" s="3">
        <f t="shared" si="2"/>
        <v>0</v>
      </c>
      <c r="N4" s="3">
        <f t="shared" si="2"/>
        <v>0</v>
      </c>
      <c r="O4" s="3">
        <f t="shared" si="2"/>
        <v>0</v>
      </c>
      <c r="P4" s="3">
        <f t="shared" si="2"/>
        <v>0</v>
      </c>
      <c r="Q4" s="3">
        <f t="shared" si="2"/>
        <v>0</v>
      </c>
      <c r="R4" s="3">
        <f t="shared" si="2"/>
        <v>0</v>
      </c>
      <c r="S4" s="3">
        <f t="shared" si="2"/>
        <v>0</v>
      </c>
      <c r="T4" s="3">
        <f t="shared" si="2"/>
        <v>0</v>
      </c>
      <c r="U4" s="3">
        <f>SUMPRODUCT(H4:T4,设定参考!$A$2:$M$2)</f>
        <v>260.10000000000002</v>
      </c>
    </row>
    <row r="5" spans="1:21" x14ac:dyDescent="0.15">
      <c r="A5" s="14">
        <v>3</v>
      </c>
      <c r="B5" s="14">
        <f>[8]D_命格装备表!B4</f>
        <v>35</v>
      </c>
      <c r="C5" s="14">
        <f t="shared" si="0"/>
        <v>0</v>
      </c>
      <c r="D5" s="18" t="s">
        <v>49</v>
      </c>
      <c r="E5" s="15" t="s">
        <v>150</v>
      </c>
      <c r="F5" s="14" t="s">
        <v>407</v>
      </c>
      <c r="G5" s="15">
        <v>3</v>
      </c>
      <c r="H5" s="3">
        <f t="shared" ref="H5:T5" si="3">IF($C$1&lt;$B5,0,IF(MATCH($F5,$F$3:$F$10,0)&lt;$A5,0,IF($H68=H$1,$I68,0)+IF($J68=H$1,$K68,0)+IF($L68=H$1,$M68,0)))</f>
        <v>0</v>
      </c>
      <c r="I5" s="3">
        <f t="shared" si="3"/>
        <v>0</v>
      </c>
      <c r="J5" s="3">
        <f t="shared" si="3"/>
        <v>0</v>
      </c>
      <c r="K5" s="3">
        <f t="shared" si="3"/>
        <v>0</v>
      </c>
      <c r="L5" s="3">
        <f t="shared" si="3"/>
        <v>0</v>
      </c>
      <c r="M5" s="3">
        <f t="shared" si="3"/>
        <v>0</v>
      </c>
      <c r="N5" s="3">
        <f t="shared" si="3"/>
        <v>0</v>
      </c>
      <c r="O5" s="3">
        <f t="shared" si="3"/>
        <v>0</v>
      </c>
      <c r="P5" s="3">
        <f t="shared" si="3"/>
        <v>0</v>
      </c>
      <c r="Q5" s="3">
        <f t="shared" si="3"/>
        <v>0</v>
      </c>
      <c r="R5" s="3">
        <f t="shared" si="3"/>
        <v>0</v>
      </c>
      <c r="S5" s="3">
        <f t="shared" si="3"/>
        <v>0</v>
      </c>
      <c r="T5" s="3">
        <f t="shared" si="3"/>
        <v>0</v>
      </c>
      <c r="U5" s="3">
        <f>SUMPRODUCT(H5:T5,设定参考!$A$2:$M$2)</f>
        <v>0</v>
      </c>
    </row>
    <row r="6" spans="1:21" x14ac:dyDescent="0.15">
      <c r="A6" s="14">
        <v>4</v>
      </c>
      <c r="B6" s="14">
        <f>[8]D_命格装备表!B5</f>
        <v>40</v>
      </c>
      <c r="C6" s="14">
        <f t="shared" si="0"/>
        <v>8340</v>
      </c>
      <c r="D6" s="18" t="s">
        <v>51</v>
      </c>
      <c r="E6" s="15" t="s">
        <v>151</v>
      </c>
      <c r="F6" s="14" t="s">
        <v>408</v>
      </c>
      <c r="G6" s="15">
        <v>4</v>
      </c>
      <c r="H6" s="3">
        <f t="shared" ref="H6:T6" si="4">IF($C$1&lt;$B6,0,IF(MATCH($F6,$F$3:$F$10,0)&lt;$A6,0,IF($H69=H$1,$I69,0)+IF($J69=H$1,$K69,0)+IF($L69=H$1,$M69,0)))</f>
        <v>0</v>
      </c>
      <c r="I6" s="3">
        <f t="shared" si="4"/>
        <v>0</v>
      </c>
      <c r="J6" s="3">
        <f t="shared" si="4"/>
        <v>1052</v>
      </c>
      <c r="K6" s="3">
        <f t="shared" si="4"/>
        <v>0</v>
      </c>
      <c r="L6" s="3">
        <f t="shared" si="4"/>
        <v>0</v>
      </c>
      <c r="M6" s="3">
        <f t="shared" si="4"/>
        <v>0</v>
      </c>
      <c r="N6" s="3">
        <f t="shared" si="4"/>
        <v>0</v>
      </c>
      <c r="O6" s="3">
        <f t="shared" si="4"/>
        <v>0</v>
      </c>
      <c r="P6" s="3">
        <f t="shared" si="4"/>
        <v>0</v>
      </c>
      <c r="Q6" s="3">
        <f t="shared" si="4"/>
        <v>0</v>
      </c>
      <c r="R6" s="3">
        <f t="shared" si="4"/>
        <v>0</v>
      </c>
      <c r="S6" s="3">
        <f t="shared" si="4"/>
        <v>0</v>
      </c>
      <c r="T6" s="3">
        <f t="shared" si="4"/>
        <v>0</v>
      </c>
      <c r="U6" s="3">
        <f>SUMPRODUCT(H6:T6,设定参考!$A$2:$M$2)</f>
        <v>1052</v>
      </c>
    </row>
    <row r="7" spans="1:21" x14ac:dyDescent="0.15">
      <c r="A7" s="14">
        <v>5</v>
      </c>
      <c r="B7" s="14">
        <f>[8]D_命格装备表!B6</f>
        <v>45</v>
      </c>
      <c r="C7" s="14">
        <f t="shared" si="0"/>
        <v>9250</v>
      </c>
      <c r="D7" s="18" t="s">
        <v>53</v>
      </c>
      <c r="E7" s="15" t="s">
        <v>409</v>
      </c>
      <c r="F7" s="14" t="s">
        <v>410</v>
      </c>
      <c r="G7" s="15">
        <v>5</v>
      </c>
      <c r="H7" s="3">
        <f t="shared" ref="H7:T7" si="5">IF($C$1&lt;$B7,0,IF(MATCH($F7,$F$3:$F$10,0)&lt;$A7,0,IF($H70=H$1,$I70,0)+IF($J70=H$1,$K70,0)+IF($L70=H$1,$M70,0)))</f>
        <v>0</v>
      </c>
      <c r="I7" s="3">
        <f t="shared" si="5"/>
        <v>1422</v>
      </c>
      <c r="J7" s="3">
        <f t="shared" si="5"/>
        <v>0</v>
      </c>
      <c r="K7" s="3">
        <f t="shared" si="5"/>
        <v>0</v>
      </c>
      <c r="L7" s="3">
        <f t="shared" si="5"/>
        <v>0</v>
      </c>
      <c r="M7" s="3">
        <f t="shared" si="5"/>
        <v>0</v>
      </c>
      <c r="N7" s="3">
        <f t="shared" si="5"/>
        <v>0</v>
      </c>
      <c r="O7" s="3">
        <f t="shared" si="5"/>
        <v>0</v>
      </c>
      <c r="P7" s="3">
        <f t="shared" si="5"/>
        <v>7200</v>
      </c>
      <c r="Q7" s="3">
        <f t="shared" si="5"/>
        <v>0</v>
      </c>
      <c r="R7" s="3">
        <f t="shared" si="5"/>
        <v>0</v>
      </c>
      <c r="S7" s="3">
        <f t="shared" si="5"/>
        <v>0</v>
      </c>
      <c r="T7" s="3">
        <f t="shared" si="5"/>
        <v>0</v>
      </c>
      <c r="U7" s="3">
        <f>SUMPRODUCT(H7:T7,设定参考!$A$2:$M$2)</f>
        <v>3582</v>
      </c>
    </row>
    <row r="8" spans="1:21" x14ac:dyDescent="0.15">
      <c r="A8" s="14">
        <v>6</v>
      </c>
      <c r="B8" s="14">
        <f>[8]D_命格装备表!B7</f>
        <v>50</v>
      </c>
      <c r="C8" s="14">
        <f t="shared" si="0"/>
        <v>9550</v>
      </c>
      <c r="D8" s="18" t="s">
        <v>73</v>
      </c>
      <c r="E8" s="15" t="s">
        <v>411</v>
      </c>
      <c r="F8" s="14" t="s">
        <v>412</v>
      </c>
      <c r="G8" s="15">
        <v>6</v>
      </c>
      <c r="H8" s="3">
        <f t="shared" ref="H8:T8" si="6">IF($C$1&lt;$B8,0,IF(MATCH($F8,$F$3:$F$10,0)&lt;$A8,0,IF($H71=H$1,$I71,0)+IF($J71=H$1,$K71,0)+IF($L71=H$1,$M71,0)))</f>
        <v>26667</v>
      </c>
      <c r="I8" s="3">
        <f t="shared" si="6"/>
        <v>0</v>
      </c>
      <c r="J8" s="3">
        <f t="shared" si="6"/>
        <v>0</v>
      </c>
      <c r="K8" s="3">
        <f t="shared" si="6"/>
        <v>0</v>
      </c>
      <c r="L8" s="3">
        <f t="shared" si="6"/>
        <v>0</v>
      </c>
      <c r="M8" s="3">
        <f t="shared" si="6"/>
        <v>0</v>
      </c>
      <c r="N8" s="3">
        <f t="shared" si="6"/>
        <v>0</v>
      </c>
      <c r="O8" s="3">
        <f t="shared" si="6"/>
        <v>0</v>
      </c>
      <c r="P8" s="3">
        <f t="shared" si="6"/>
        <v>0</v>
      </c>
      <c r="Q8" s="3">
        <f t="shared" si="6"/>
        <v>0</v>
      </c>
      <c r="R8" s="3">
        <f t="shared" si="6"/>
        <v>0</v>
      </c>
      <c r="S8" s="3">
        <f t="shared" si="6"/>
        <v>0</v>
      </c>
      <c r="T8" s="3">
        <f t="shared" si="6"/>
        <v>0</v>
      </c>
      <c r="U8" s="3">
        <f>SUMPRODUCT(H8:T8,设定参考!$A$2:$M$2)</f>
        <v>1066.68</v>
      </c>
    </row>
    <row r="9" spans="1:21" x14ac:dyDescent="0.15">
      <c r="A9" s="14">
        <v>7</v>
      </c>
      <c r="B9" s="14">
        <f>[8]D_命格装备表!B8</f>
        <v>55</v>
      </c>
      <c r="C9" s="14">
        <f t="shared" si="0"/>
        <v>8650</v>
      </c>
      <c r="D9" s="18" t="s">
        <v>53</v>
      </c>
      <c r="E9" s="15" t="s">
        <v>76</v>
      </c>
      <c r="F9" s="14" t="s">
        <v>413</v>
      </c>
      <c r="G9" s="15">
        <v>7</v>
      </c>
      <c r="H9" s="3">
        <f t="shared" ref="H9:T9" si="7">IF($C$1&lt;$B9,0,IF(MATCH($F9,$F$3:$F$10,0)&lt;$A9,0,IF($H72=H$1,$I72,0)+IF($J72=H$1,$K72,0)+IF($L72=H$1,$M72,0)))</f>
        <v>0</v>
      </c>
      <c r="I9" s="3">
        <f t="shared" si="7"/>
        <v>0</v>
      </c>
      <c r="J9" s="3">
        <f t="shared" si="7"/>
        <v>0</v>
      </c>
      <c r="K9" s="3">
        <f t="shared" si="7"/>
        <v>0</v>
      </c>
      <c r="L9" s="3">
        <f t="shared" si="7"/>
        <v>0</v>
      </c>
      <c r="M9" s="3">
        <f t="shared" si="7"/>
        <v>0</v>
      </c>
      <c r="N9" s="3">
        <f t="shared" si="7"/>
        <v>0</v>
      </c>
      <c r="O9" s="3">
        <f t="shared" si="7"/>
        <v>0</v>
      </c>
      <c r="P9" s="3">
        <f t="shared" si="7"/>
        <v>0</v>
      </c>
      <c r="Q9" s="3">
        <f t="shared" si="7"/>
        <v>0</v>
      </c>
      <c r="R9" s="3">
        <f t="shared" si="7"/>
        <v>0</v>
      </c>
      <c r="S9" s="3">
        <f t="shared" si="7"/>
        <v>0</v>
      </c>
      <c r="T9" s="3">
        <f t="shared" si="7"/>
        <v>0</v>
      </c>
      <c r="U9" s="3">
        <f>SUMPRODUCT(H9:T9,设定参考!$A$2:$M$2)</f>
        <v>0</v>
      </c>
    </row>
    <row r="10" spans="1:21" x14ac:dyDescent="0.15">
      <c r="A10" s="14">
        <v>8</v>
      </c>
      <c r="B10" s="14">
        <f>[8]D_命格装备表!B9</f>
        <v>60</v>
      </c>
      <c r="C10" s="14">
        <f t="shared" si="0"/>
        <v>9150</v>
      </c>
      <c r="D10" s="18" t="s">
        <v>53</v>
      </c>
      <c r="E10" s="15" t="s">
        <v>414</v>
      </c>
      <c r="F10" s="14" t="s">
        <v>415</v>
      </c>
      <c r="G10" s="15">
        <v>8</v>
      </c>
      <c r="H10" s="3">
        <f t="shared" ref="H10:T10" si="8">IF($C$1&lt;$B10,0,IF(MATCH($F10,$F$3:$F$10,0)&lt;$A10,0,IF($H73=H$1,$I73,0)+IF($J73=H$1,$K73,0)+IF($L73=H$1,$M73,0)))</f>
        <v>0</v>
      </c>
      <c r="I10" s="3">
        <f t="shared" si="8"/>
        <v>0</v>
      </c>
      <c r="J10" s="3">
        <f t="shared" si="8"/>
        <v>0</v>
      </c>
      <c r="K10" s="3">
        <f t="shared" si="8"/>
        <v>0</v>
      </c>
      <c r="L10" s="3">
        <f t="shared" si="8"/>
        <v>0</v>
      </c>
      <c r="M10" s="3">
        <f t="shared" si="8"/>
        <v>0</v>
      </c>
      <c r="N10" s="3">
        <f t="shared" si="8"/>
        <v>0</v>
      </c>
      <c r="O10" s="3">
        <f t="shared" si="8"/>
        <v>0</v>
      </c>
      <c r="P10" s="3">
        <f t="shared" si="8"/>
        <v>0</v>
      </c>
      <c r="Q10" s="3">
        <f t="shared" si="8"/>
        <v>0</v>
      </c>
      <c r="R10" s="3">
        <f t="shared" si="8"/>
        <v>0</v>
      </c>
      <c r="S10" s="3">
        <f t="shared" si="8"/>
        <v>0</v>
      </c>
      <c r="T10" s="3">
        <f t="shared" si="8"/>
        <v>0</v>
      </c>
      <c r="U10" s="3">
        <f>SUMPRODUCT(H10:T10,设定参考!$A$2:$M$2)</f>
        <v>0</v>
      </c>
    </row>
    <row r="11" spans="1:21" x14ac:dyDescent="0.15">
      <c r="G11" s="32" t="s">
        <v>60</v>
      </c>
      <c r="H11" s="33">
        <f t="shared" ref="H11:T11" si="9">SUM(H3:H10)</f>
        <v>26667</v>
      </c>
      <c r="I11" s="33">
        <f t="shared" si="9"/>
        <v>1470</v>
      </c>
      <c r="J11" s="33">
        <f t="shared" si="9"/>
        <v>1052</v>
      </c>
      <c r="K11" s="33">
        <f t="shared" si="9"/>
        <v>0</v>
      </c>
      <c r="L11" s="33">
        <f t="shared" si="9"/>
        <v>765</v>
      </c>
      <c r="M11" s="33">
        <f t="shared" si="9"/>
        <v>0</v>
      </c>
      <c r="N11" s="33">
        <f t="shared" si="9"/>
        <v>1028</v>
      </c>
      <c r="O11" s="33">
        <f t="shared" si="9"/>
        <v>0</v>
      </c>
      <c r="P11" s="33">
        <f t="shared" si="9"/>
        <v>7200</v>
      </c>
      <c r="Q11" s="33">
        <f t="shared" si="9"/>
        <v>0</v>
      </c>
      <c r="R11" s="33">
        <f t="shared" si="9"/>
        <v>0</v>
      </c>
      <c r="S11" s="33">
        <f t="shared" si="9"/>
        <v>0</v>
      </c>
      <c r="T11" s="33">
        <f t="shared" si="9"/>
        <v>0</v>
      </c>
      <c r="U11" s="34">
        <f>SUMPRODUCT(H11:T11,设定参考!$A$2:$M$2)</f>
        <v>6132.14</v>
      </c>
    </row>
    <row r="64" spans="8:13" x14ac:dyDescent="0.15">
      <c r="H64">
        <v>16</v>
      </c>
      <c r="I64">
        <v>17</v>
      </c>
      <c r="J64">
        <v>18</v>
      </c>
      <c r="K64">
        <v>19</v>
      </c>
      <c r="L64">
        <v>20</v>
      </c>
      <c r="M64">
        <v>21</v>
      </c>
    </row>
    <row r="65" spans="1:13" x14ac:dyDescent="0.15">
      <c r="A65" s="8"/>
      <c r="B65" s="36" t="str">
        <f>B2</f>
        <v>解锁等级</v>
      </c>
      <c r="C65" s="8" t="s">
        <v>57</v>
      </c>
      <c r="D65" s="8" t="s">
        <v>58</v>
      </c>
      <c r="E65" s="8" t="s">
        <v>42</v>
      </c>
      <c r="F65" s="8" t="s">
        <v>55</v>
      </c>
      <c r="G65" s="8" t="s">
        <v>44</v>
      </c>
      <c r="H65" s="1" t="s">
        <v>61</v>
      </c>
      <c r="I65" s="16" t="s">
        <v>62</v>
      </c>
      <c r="J65" s="1" t="s">
        <v>65</v>
      </c>
      <c r="K65" s="1" t="s">
        <v>66</v>
      </c>
      <c r="L65" s="1" t="s">
        <v>63</v>
      </c>
      <c r="M65" s="1" t="s">
        <v>64</v>
      </c>
    </row>
    <row r="66" spans="1:13" x14ac:dyDescent="0.15">
      <c r="A66" s="14">
        <f t="shared" ref="A66:G66" si="10">A3</f>
        <v>1</v>
      </c>
      <c r="B66" s="14">
        <f>B3</f>
        <v>1</v>
      </c>
      <c r="C66" s="14">
        <f t="shared" si="10"/>
        <v>8820</v>
      </c>
      <c r="D66" s="14" t="str">
        <f t="shared" si="10"/>
        <v>绿色</v>
      </c>
      <c r="E66" s="14" t="str">
        <f t="shared" si="10"/>
        <v>诛魔</v>
      </c>
      <c r="F66" s="14" t="str">
        <f t="shared" si="10"/>
        <v>暴击倍数 攻击</v>
      </c>
      <c r="G66" s="14">
        <f t="shared" si="10"/>
        <v>1</v>
      </c>
      <c r="H66" s="3">
        <f>IFERROR(INDEX([8]D_命格表!$A:$U,MATCH($C66,[8]D_命格表!$A:$A,0)+$G66,H$64),0)</f>
        <v>10</v>
      </c>
      <c r="I66" s="3">
        <f>IFERROR(INDEX([8]D_命格表!$A:$U,MATCH($C66,[8]D_命格表!$A:$A,0)+$G66,I$64),0)</f>
        <v>1028</v>
      </c>
      <c r="J66" s="3">
        <f>IFERROR(INDEX([8]D_命格表!$A:$U,MATCH($C66,[8]D_命格表!$A:$A,0)+$G66,J$64),0)</f>
        <v>2</v>
      </c>
      <c r="K66" s="3">
        <f>IFERROR(INDEX([8]D_命格表!$A:$U,MATCH($C66,[8]D_命格表!$A:$A,0)+$G66,K$64),0)</f>
        <v>48</v>
      </c>
      <c r="L66" s="3">
        <f>IFERROR(INDEX([8]D_命格表!$A:$U,MATCH($C66,[8]D_命格表!$A:$A,0)+$G66,L$64),0)</f>
        <v>0</v>
      </c>
      <c r="M66" s="3">
        <f>IFERROR(INDEX([8]D_命格表!$A:$U,MATCH($C66,[8]D_命格表!$A:$A,0)+$G66,M$64),0)</f>
        <v>0</v>
      </c>
    </row>
    <row r="67" spans="1:13" x14ac:dyDescent="0.15">
      <c r="A67" s="14">
        <f t="shared" ref="A67:B73" si="11">A4</f>
        <v>2</v>
      </c>
      <c r="B67" s="14">
        <f t="shared" si="11"/>
        <v>1</v>
      </c>
      <c r="C67" s="14">
        <f t="shared" ref="C67:G73" si="12">C4</f>
        <v>8430</v>
      </c>
      <c r="D67" s="14" t="str">
        <f t="shared" si="12"/>
        <v>蓝色</v>
      </c>
      <c r="E67" s="14" t="str">
        <f t="shared" si="12"/>
        <v>捉影</v>
      </c>
      <c r="F67" s="14" t="str">
        <f t="shared" si="12"/>
        <v>命中值</v>
      </c>
      <c r="G67" s="14">
        <f t="shared" si="12"/>
        <v>2</v>
      </c>
      <c r="H67" s="3">
        <f>IFERROR(INDEX([8]D_命格表!$A:$U,MATCH($C67,[8]D_命格表!$A:$A,0)+$G67,H$64),0)</f>
        <v>6</v>
      </c>
      <c r="I67" s="3">
        <f>IFERROR(INDEX([8]D_命格表!$A:$U,MATCH($C67,[8]D_命格表!$A:$A,0)+$G67,I$64),0)</f>
        <v>765</v>
      </c>
      <c r="J67" s="3">
        <f>IFERROR(INDEX([8]D_命格表!$A:$U,MATCH($C67,[8]D_命格表!$A:$A,0)+$G67,J$64),0)</f>
        <v>0</v>
      </c>
      <c r="K67" s="3">
        <f>IFERROR(INDEX([8]D_命格表!$A:$U,MATCH($C67,[8]D_命格表!$A:$A,0)+$G67,K$64),0)</f>
        <v>0</v>
      </c>
      <c r="L67" s="3">
        <f>IFERROR(INDEX([8]D_命格表!$A:$U,MATCH($C67,[8]D_命格表!$A:$A,0)+$G67,L$64),0)</f>
        <v>0</v>
      </c>
      <c r="M67" s="3">
        <f>IFERROR(INDEX([8]D_命格表!$A:$U,MATCH($C67,[8]D_命格表!$A:$A,0)+$G67,M$64),0)</f>
        <v>0</v>
      </c>
    </row>
    <row r="68" spans="1:13" x14ac:dyDescent="0.15">
      <c r="A68" s="14">
        <f t="shared" si="11"/>
        <v>3</v>
      </c>
      <c r="B68" s="14">
        <f t="shared" si="11"/>
        <v>35</v>
      </c>
      <c r="C68" s="14">
        <f t="shared" si="12"/>
        <v>0</v>
      </c>
      <c r="D68" s="14" t="str">
        <f t="shared" si="12"/>
        <v>紫色</v>
      </c>
      <c r="E68" s="14" t="str">
        <f t="shared" si="12"/>
        <v>霸体</v>
      </c>
      <c r="F68" s="14" t="str">
        <f t="shared" si="12"/>
        <v>生命</v>
      </c>
      <c r="G68" s="14">
        <f t="shared" si="12"/>
        <v>3</v>
      </c>
      <c r="H68" s="3">
        <f>IFERROR(INDEX([8]D_命格表!$A:$U,MATCH($C68,[8]D_命格表!$A:$A,0)+$G68,H$64),0)</f>
        <v>0</v>
      </c>
      <c r="I68" s="3">
        <f>IFERROR(INDEX([8]D_命格表!$A:$U,MATCH($C68,[8]D_命格表!$A:$A,0)+$G68,I$64),0)</f>
        <v>0</v>
      </c>
      <c r="J68" s="3">
        <f>IFERROR(INDEX([8]D_命格表!$A:$U,MATCH($C68,[8]D_命格表!$A:$A,0)+$G68,J$64),0)</f>
        <v>0</v>
      </c>
      <c r="K68" s="3">
        <f>IFERROR(INDEX([8]D_命格表!$A:$U,MATCH($C68,[8]D_命格表!$A:$A,0)+$G68,K$64),0)</f>
        <v>0</v>
      </c>
      <c r="L68" s="3">
        <f>IFERROR(INDEX([8]D_命格表!$A:$U,MATCH($C68,[8]D_命格表!$A:$A,0)+$G68,L$64),0)</f>
        <v>0</v>
      </c>
      <c r="M68" s="3">
        <f>IFERROR(INDEX([8]D_命格表!$A:$U,MATCH($C68,[8]D_命格表!$A:$A,0)+$G68,M$64),0)</f>
        <v>0</v>
      </c>
    </row>
    <row r="69" spans="1:13" x14ac:dyDescent="0.15">
      <c r="A69" s="14">
        <f t="shared" si="11"/>
        <v>4</v>
      </c>
      <c r="B69" s="14">
        <f t="shared" si="11"/>
        <v>40</v>
      </c>
      <c r="C69" s="14">
        <f t="shared" si="12"/>
        <v>8340</v>
      </c>
      <c r="D69" s="14" t="str">
        <f t="shared" si="12"/>
        <v>橙色</v>
      </c>
      <c r="E69" s="14" t="str">
        <f t="shared" si="12"/>
        <v>守御</v>
      </c>
      <c r="F69" s="14" t="str">
        <f t="shared" si="12"/>
        <v>防御</v>
      </c>
      <c r="G69" s="14">
        <f t="shared" si="12"/>
        <v>4</v>
      </c>
      <c r="H69" s="3">
        <f>IFERROR(INDEX([8]D_命格表!$A:$U,MATCH($C69,[8]D_命格表!$A:$A,0)+$G69,H$64),0)</f>
        <v>3</v>
      </c>
      <c r="I69" s="3">
        <f>IFERROR(INDEX([8]D_命格表!$A:$U,MATCH($C69,[8]D_命格表!$A:$A,0)+$G69,I$64),0)</f>
        <v>1052</v>
      </c>
      <c r="J69" s="3">
        <f>IFERROR(INDEX([8]D_命格表!$A:$U,MATCH($C69,[8]D_命格表!$A:$A,0)+$G69,J$64),0)</f>
        <v>0</v>
      </c>
      <c r="K69" s="3">
        <f>IFERROR(INDEX([8]D_命格表!$A:$U,MATCH($C69,[8]D_命格表!$A:$A,0)+$G69,K$64),0)</f>
        <v>0</v>
      </c>
      <c r="L69" s="3">
        <f>IFERROR(INDEX([8]D_命格表!$A:$U,MATCH($C69,[8]D_命格表!$A:$A,0)+$G69,L$64),0)</f>
        <v>0</v>
      </c>
      <c r="M69" s="3">
        <f>IFERROR(INDEX([8]D_命格表!$A:$U,MATCH($C69,[8]D_命格表!$A:$A,0)+$G69,M$64),0)</f>
        <v>0</v>
      </c>
    </row>
    <row r="70" spans="1:13" x14ac:dyDescent="0.15">
      <c r="A70" s="14">
        <f t="shared" si="11"/>
        <v>5</v>
      </c>
      <c r="B70" s="14">
        <f t="shared" si="11"/>
        <v>45</v>
      </c>
      <c r="C70" s="14">
        <f t="shared" si="12"/>
        <v>9250</v>
      </c>
      <c r="D70" s="14" t="str">
        <f t="shared" si="12"/>
        <v>红色</v>
      </c>
      <c r="E70" s="14" t="str">
        <f t="shared" si="12"/>
        <v>金钟护体</v>
      </c>
      <c r="F70" s="14" t="str">
        <f t="shared" si="12"/>
        <v>伤害减免 攻击</v>
      </c>
      <c r="G70" s="14">
        <f t="shared" si="12"/>
        <v>5</v>
      </c>
      <c r="H70" s="3">
        <f>IFERROR(INDEX([8]D_命格表!$A:$U,MATCH($C70,[8]D_命格表!$A:$A,0)+$G70,H$64),0)</f>
        <v>25</v>
      </c>
      <c r="I70" s="3">
        <f>IFERROR(INDEX([8]D_命格表!$A:$U,MATCH($C70,[8]D_命格表!$A:$A,0)+$G70,I$64),0)</f>
        <v>7200</v>
      </c>
      <c r="J70" s="3">
        <f>IFERROR(INDEX([8]D_命格表!$A:$U,MATCH($C70,[8]D_命格表!$A:$A,0)+$G70,J$64),0)</f>
        <v>2</v>
      </c>
      <c r="K70" s="3">
        <f>IFERROR(INDEX([8]D_命格表!$A:$U,MATCH($C70,[8]D_命格表!$A:$A,0)+$G70,K$64),0)</f>
        <v>1422</v>
      </c>
      <c r="L70" s="3">
        <f>IFERROR(INDEX([8]D_命格表!$A:$U,MATCH($C70,[8]D_命格表!$A:$A,0)+$G70,L$64),0)</f>
        <v>0</v>
      </c>
      <c r="M70" s="3">
        <f>IFERROR(INDEX([8]D_命格表!$A:$U,MATCH($C70,[8]D_命格表!$A:$A,0)+$G70,M$64),0)</f>
        <v>0</v>
      </c>
    </row>
    <row r="71" spans="1:13" x14ac:dyDescent="0.15">
      <c r="A71" s="14">
        <f t="shared" si="11"/>
        <v>6</v>
      </c>
      <c r="B71" s="14">
        <f t="shared" si="11"/>
        <v>50</v>
      </c>
      <c r="C71" s="14">
        <f t="shared" si="12"/>
        <v>9550</v>
      </c>
      <c r="D71" s="14" t="str">
        <f t="shared" si="12"/>
        <v>全部</v>
      </c>
      <c r="E71" s="14" t="str">
        <f t="shared" si="12"/>
        <v>包罗万象</v>
      </c>
      <c r="F71" s="14" t="str">
        <f t="shared" si="12"/>
        <v>生命 攻击</v>
      </c>
      <c r="G71" s="14">
        <f t="shared" si="12"/>
        <v>6</v>
      </c>
      <c r="H71" s="3">
        <f>IFERROR(INDEX([8]D_命格表!$A:$U,MATCH($C71,[8]D_命格表!$A:$A,0)+$G71,H$64),0)</f>
        <v>1</v>
      </c>
      <c r="I71" s="3">
        <f>IFERROR(INDEX([8]D_命格表!$A:$U,MATCH($C71,[8]D_命格表!$A:$A,0)+$G71,I$64),0)</f>
        <v>26667</v>
      </c>
      <c r="J71" s="3">
        <f>IFERROR(INDEX([8]D_命格表!$A:$U,MATCH($C71,[8]D_命格表!$A:$A,0)+$G71,J$64),0)</f>
        <v>2</v>
      </c>
      <c r="K71" s="3">
        <f>IFERROR(INDEX([8]D_命格表!$A:$U,MATCH($C71,[8]D_命格表!$A:$A,0)+$G71,K$64),0)</f>
        <v>0</v>
      </c>
      <c r="L71" s="3">
        <f>IFERROR(INDEX([8]D_命格表!$A:$U,MATCH($C71,[8]D_命格表!$A:$A,0)+$G71,L$64),0)</f>
        <v>0</v>
      </c>
      <c r="M71" s="3">
        <f>IFERROR(INDEX([8]D_命格表!$A:$U,MATCH($C71,[8]D_命格表!$A:$A,0)+$G71,M$64),0)</f>
        <v>0</v>
      </c>
    </row>
    <row r="72" spans="1:13" x14ac:dyDescent="0.15">
      <c r="A72" s="14">
        <f t="shared" si="11"/>
        <v>7</v>
      </c>
      <c r="B72" s="14">
        <f t="shared" si="11"/>
        <v>55</v>
      </c>
      <c r="C72" s="14">
        <f t="shared" si="12"/>
        <v>8650</v>
      </c>
      <c r="D72" s="14" t="str">
        <f t="shared" si="12"/>
        <v>红色</v>
      </c>
      <c r="E72" s="14" t="str">
        <f t="shared" si="12"/>
        <v>冰魄寒光</v>
      </c>
      <c r="F72" s="14" t="str">
        <f t="shared" si="12"/>
        <v>韧性值</v>
      </c>
      <c r="G72" s="14">
        <f t="shared" si="12"/>
        <v>7</v>
      </c>
      <c r="H72" s="3">
        <f>IFERROR(INDEX([8]D_命格表!$A:$U,MATCH($C72,[8]D_命格表!$A:$A,0)+$G72,H$64),0)</f>
        <v>9</v>
      </c>
      <c r="I72" s="3">
        <f>IFERROR(INDEX([8]D_命格表!$A:$U,MATCH($C72,[8]D_命格表!$A:$A,0)+$G72,I$64),0)</f>
        <v>35552</v>
      </c>
      <c r="J72" s="3">
        <f>IFERROR(INDEX([8]D_命格表!$A:$U,MATCH($C72,[8]D_命格表!$A:$A,0)+$G72,J$64),0)</f>
        <v>0</v>
      </c>
      <c r="K72" s="3">
        <f>IFERROR(INDEX([8]D_命格表!$A:$U,MATCH($C72,[8]D_命格表!$A:$A,0)+$G72,K$64),0)</f>
        <v>0</v>
      </c>
      <c r="L72" s="3">
        <f>IFERROR(INDEX([8]D_命格表!$A:$U,MATCH($C72,[8]D_命格表!$A:$A,0)+$G72,L$64),0)</f>
        <v>0</v>
      </c>
      <c r="M72" s="3">
        <f>IFERROR(INDEX([8]D_命格表!$A:$U,MATCH($C72,[8]D_命格表!$A:$A,0)+$G72,M$64),0)</f>
        <v>0</v>
      </c>
    </row>
    <row r="73" spans="1:13" x14ac:dyDescent="0.15">
      <c r="A73" s="14">
        <f t="shared" si="11"/>
        <v>8</v>
      </c>
      <c r="B73" s="14">
        <f t="shared" si="11"/>
        <v>60</v>
      </c>
      <c r="C73" s="14">
        <f t="shared" si="12"/>
        <v>9150</v>
      </c>
      <c r="D73" s="14" t="str">
        <f t="shared" si="12"/>
        <v>红色</v>
      </c>
      <c r="E73" s="14" t="str">
        <f t="shared" si="12"/>
        <v>背水一战</v>
      </c>
      <c r="F73" s="14" t="str">
        <f t="shared" si="12"/>
        <v>伤害加深 生命</v>
      </c>
      <c r="G73" s="14">
        <f t="shared" si="12"/>
        <v>8</v>
      </c>
      <c r="H73" s="3">
        <f>IFERROR(INDEX([8]D_命格表!$A:$U,MATCH($C73,[8]D_命格表!$A:$A,0)+$G73,H$64),0)</f>
        <v>25</v>
      </c>
      <c r="I73" s="3">
        <f>IFERROR(INDEX([8]D_命格表!$A:$U,MATCH($C73,[8]D_命格表!$A:$A,0)+$G73,I$64),0)</f>
        <v>1200</v>
      </c>
      <c r="J73" s="3">
        <f>IFERROR(INDEX([8]D_命格表!$A:$U,MATCH($C73,[8]D_命格表!$A:$A,0)+$G73,J$64),0)</f>
        <v>2</v>
      </c>
      <c r="K73" s="3">
        <f>IFERROR(INDEX([8]D_命格表!$A:$U,MATCH($C73,[8]D_命格表!$A:$A,0)+$G73,K$64),0)</f>
        <v>187</v>
      </c>
      <c r="L73" s="3">
        <f>IFERROR(INDEX([8]D_命格表!$A:$U,MATCH($C73,[8]D_命格表!$A:$A,0)+$G73,L$64),0)</f>
        <v>0</v>
      </c>
      <c r="M73" s="3">
        <f>IFERROR(INDEX([8]D_命格表!$A:$U,MATCH($C73,[8]D_命格表!$A:$A,0)+$G73,M$64),0)</f>
        <v>0</v>
      </c>
    </row>
    <row r="98" spans="1:21" x14ac:dyDescent="0.15">
      <c r="B98" s="42" t="s">
        <v>124</v>
      </c>
      <c r="C98" s="42">
        <v>60</v>
      </c>
      <c r="E98" s="12"/>
      <c r="F98" s="12"/>
      <c r="G98" s="12"/>
      <c r="H98">
        <f>VLOOKUP(H99,设定参考!$A$6:$B$22,2,0)</f>
        <v>1</v>
      </c>
      <c r="I98">
        <f>VLOOKUP(I99,设定参考!$A$6:$B$22,2,0)</f>
        <v>2</v>
      </c>
      <c r="J98">
        <f>VLOOKUP(J99,设定参考!$A$6:$B$22,2,0)</f>
        <v>3</v>
      </c>
      <c r="K98">
        <f>VLOOKUP(K99,设定参考!$A$6:$B$22,2,0)</f>
        <v>7</v>
      </c>
      <c r="L98">
        <f>VLOOKUP(L99,设定参考!$A$6:$B$22,2,0)</f>
        <v>6</v>
      </c>
      <c r="M98">
        <f>VLOOKUP(M99,设定参考!$A$6:$B$22,2,0)</f>
        <v>8</v>
      </c>
      <c r="N98">
        <f>VLOOKUP(N99,设定参考!$A$6:$B$22,2,0)</f>
        <v>10</v>
      </c>
      <c r="O98">
        <f>VLOOKUP(O99,设定参考!$A$6:$B$22,2,0)</f>
        <v>9</v>
      </c>
      <c r="P98">
        <f>VLOOKUP(P99,设定参考!$A$6:$B$22,2,0)</f>
        <v>25</v>
      </c>
      <c r="Q98">
        <f>VLOOKUP(Q99,设定参考!$A$6:$B$22,2,0)</f>
        <v>24</v>
      </c>
      <c r="R98">
        <f>VLOOKUP(R99,设定参考!$A$6:$B$22,2,0)</f>
        <v>21</v>
      </c>
      <c r="S98">
        <f>VLOOKUP(S99,设定参考!$A$6:$B$22,2,0)</f>
        <v>22</v>
      </c>
      <c r="T98">
        <f>VLOOKUP(T99,设定参考!$A$6:$B$22,2,0)</f>
        <v>23</v>
      </c>
    </row>
    <row r="99" spans="1:21" s="13" customFormat="1" x14ac:dyDescent="0.15">
      <c r="A99" s="8"/>
      <c r="B99" s="36" t="s">
        <v>123</v>
      </c>
      <c r="C99" s="8" t="s">
        <v>57</v>
      </c>
      <c r="D99" s="8" t="s">
        <v>58</v>
      </c>
      <c r="E99" s="8" t="s">
        <v>42</v>
      </c>
      <c r="F99" s="8" t="s">
        <v>55</v>
      </c>
      <c r="G99" s="8" t="s">
        <v>44</v>
      </c>
      <c r="H99" s="8" t="str">
        <f>设定参考!A1</f>
        <v>生命</v>
      </c>
      <c r="I99" s="8" t="str">
        <f>设定参考!B1</f>
        <v>攻击</v>
      </c>
      <c r="J99" s="8" t="str">
        <f>设定参考!C1</f>
        <v>防御</v>
      </c>
      <c r="K99" s="8" t="str">
        <f>设定参考!D1</f>
        <v>闪避值</v>
      </c>
      <c r="L99" s="8" t="str">
        <f>设定参考!E1</f>
        <v>命中值</v>
      </c>
      <c r="M99" s="8" t="str">
        <f>设定参考!F1</f>
        <v>暴击值</v>
      </c>
      <c r="N99" s="8" t="str">
        <f>设定参考!G1</f>
        <v>暴击倍数</v>
      </c>
      <c r="O99" s="8" t="str">
        <f>设定参考!H1</f>
        <v>韧性值</v>
      </c>
      <c r="P99" s="8" t="str">
        <f>设定参考!I1</f>
        <v>伤害减免</v>
      </c>
      <c r="Q99" s="8" t="str">
        <f>设定参考!J1</f>
        <v>伤害加深</v>
      </c>
      <c r="R99" s="8" t="str">
        <f>设定参考!K1</f>
        <v>生命加成</v>
      </c>
      <c r="S99" s="8" t="str">
        <f>设定参考!L1</f>
        <v>攻击加成</v>
      </c>
      <c r="T99" s="8" t="str">
        <f>设定参考!M1</f>
        <v>防御加成</v>
      </c>
      <c r="U99" s="29" t="s">
        <v>91</v>
      </c>
    </row>
    <row r="100" spans="1:21" x14ac:dyDescent="0.15">
      <c r="A100" s="14">
        <v>1</v>
      </c>
      <c r="B100" s="14">
        <f>[8]D_命格装备表!B2</f>
        <v>1</v>
      </c>
      <c r="C100" s="14">
        <f>IFERROR(VLOOKUP(E100&amp;" "&amp;F100,$H$126:$I$184,2,0),0)</f>
        <v>8110</v>
      </c>
      <c r="D100" s="14" t="str">
        <f>IFERROR(VLOOKUP(C100,$I$125:$J$184,2,0),"无")</f>
        <v>兽腾</v>
      </c>
      <c r="E100" s="15" t="s">
        <v>45</v>
      </c>
      <c r="F100" s="15" t="s">
        <v>416</v>
      </c>
      <c r="G100" s="15">
        <v>0</v>
      </c>
      <c r="H100" s="3">
        <f>IF($C$98&lt;$B100,0,IF($H113=H$98,$I113,0)+IF($J113=H$98,$K113,0)+IF($L113=H$98,$M113,0))</f>
        <v>892</v>
      </c>
      <c r="I100" s="3">
        <f t="shared" ref="I100:T100" si="13">IF($C$98&lt;$B100,0,IF($H113=I$98,$I113,0)+IF($J113=I$98,$K113,0)+IF($L113=I$98,$M113,0))</f>
        <v>0</v>
      </c>
      <c r="J100" s="3">
        <f t="shared" si="13"/>
        <v>0</v>
      </c>
      <c r="K100" s="3">
        <f t="shared" si="13"/>
        <v>0</v>
      </c>
      <c r="L100" s="3">
        <f t="shared" si="13"/>
        <v>0</v>
      </c>
      <c r="M100" s="3">
        <f t="shared" si="13"/>
        <v>0</v>
      </c>
      <c r="N100" s="3">
        <f t="shared" si="13"/>
        <v>0</v>
      </c>
      <c r="O100" s="3">
        <f t="shared" si="13"/>
        <v>0</v>
      </c>
      <c r="P100" s="3">
        <f t="shared" si="13"/>
        <v>0</v>
      </c>
      <c r="Q100" s="3">
        <f t="shared" si="13"/>
        <v>0</v>
      </c>
      <c r="R100" s="3">
        <f t="shared" si="13"/>
        <v>0</v>
      </c>
      <c r="S100" s="3">
        <f t="shared" si="13"/>
        <v>0</v>
      </c>
      <c r="T100" s="3">
        <f t="shared" si="13"/>
        <v>0</v>
      </c>
      <c r="U100" s="3">
        <f>SUMPRODUCT(H100:T100,设定参考!$A$2:$M$2)</f>
        <v>35.68</v>
      </c>
    </row>
    <row r="101" spans="1:21" x14ac:dyDescent="0.15">
      <c r="A101" s="14">
        <v>2</v>
      </c>
      <c r="B101" s="14">
        <f>[8]D_命格装备表!B3</f>
        <v>1</v>
      </c>
      <c r="C101" s="81">
        <f t="shared" ref="C101:C106" si="14">IFERROR(VLOOKUP(E101&amp;" "&amp;F101,$H$126:$I$184,2,0),0)</f>
        <v>8220</v>
      </c>
      <c r="D101" s="14" t="str">
        <f t="shared" ref="D101:D107" si="15">IFERROR(VLOOKUP(C101,$I$125:$J$184,2,0),"无")</f>
        <v>破军</v>
      </c>
      <c r="E101" s="15" t="s">
        <v>47</v>
      </c>
      <c r="F101" s="15" t="s">
        <v>418</v>
      </c>
      <c r="G101" s="15">
        <v>2</v>
      </c>
      <c r="H101" s="3">
        <f t="shared" ref="H101:T101" si="16">IF($C$98&lt;$B101,0,IF($H114=H$98,$I114,0)+IF($J114=H$98,$K114,0)+IF($L114=H$98,$M114,0))</f>
        <v>0</v>
      </c>
      <c r="I101" s="3">
        <f t="shared" si="16"/>
        <v>144</v>
      </c>
      <c r="J101" s="3">
        <f t="shared" si="16"/>
        <v>0</v>
      </c>
      <c r="K101" s="3">
        <f t="shared" si="16"/>
        <v>0</v>
      </c>
      <c r="L101" s="3">
        <f t="shared" si="16"/>
        <v>0</v>
      </c>
      <c r="M101" s="3">
        <f t="shared" si="16"/>
        <v>0</v>
      </c>
      <c r="N101" s="3">
        <f t="shared" si="16"/>
        <v>0</v>
      </c>
      <c r="O101" s="3">
        <f t="shared" si="16"/>
        <v>0</v>
      </c>
      <c r="P101" s="3">
        <f t="shared" si="16"/>
        <v>0</v>
      </c>
      <c r="Q101" s="3">
        <f t="shared" si="16"/>
        <v>0</v>
      </c>
      <c r="R101" s="3">
        <f t="shared" si="16"/>
        <v>0</v>
      </c>
      <c r="S101" s="3">
        <f t="shared" si="16"/>
        <v>0</v>
      </c>
      <c r="T101" s="3">
        <f t="shared" si="16"/>
        <v>0</v>
      </c>
      <c r="U101" s="3">
        <f>SUMPRODUCT(H101:T101,设定参考!$A$2:$M$2)</f>
        <v>144</v>
      </c>
    </row>
    <row r="102" spans="1:21" x14ac:dyDescent="0.15">
      <c r="A102" s="14">
        <v>3</v>
      </c>
      <c r="B102" s="14">
        <f>[8]D_命格装备表!B4</f>
        <v>35</v>
      </c>
      <c r="C102" s="81">
        <f t="shared" si="14"/>
        <v>8330</v>
      </c>
      <c r="D102" s="14" t="str">
        <f t="shared" si="15"/>
        <v>豪魄</v>
      </c>
      <c r="E102" s="15" t="s">
        <v>49</v>
      </c>
      <c r="F102" s="15" t="s">
        <v>419</v>
      </c>
      <c r="G102" s="15">
        <v>3</v>
      </c>
      <c r="H102" s="3">
        <f t="shared" ref="H102:T102" si="17">IF($C$98&lt;$B102,0,IF($H115=H$98,$I115,0)+IF($J115=H$98,$K115,0)+IF($L115=H$98,$M115,0))</f>
        <v>0</v>
      </c>
      <c r="I102" s="3">
        <f t="shared" si="17"/>
        <v>0</v>
      </c>
      <c r="J102" s="3">
        <f t="shared" si="17"/>
        <v>390</v>
      </c>
      <c r="K102" s="3">
        <f t="shared" si="17"/>
        <v>0</v>
      </c>
      <c r="L102" s="3">
        <f t="shared" si="17"/>
        <v>0</v>
      </c>
      <c r="M102" s="3">
        <f t="shared" si="17"/>
        <v>0</v>
      </c>
      <c r="N102" s="3">
        <f t="shared" si="17"/>
        <v>0</v>
      </c>
      <c r="O102" s="3">
        <f t="shared" si="17"/>
        <v>0</v>
      </c>
      <c r="P102" s="3">
        <f t="shared" si="17"/>
        <v>0</v>
      </c>
      <c r="Q102" s="3">
        <f t="shared" si="17"/>
        <v>0</v>
      </c>
      <c r="R102" s="3">
        <f t="shared" si="17"/>
        <v>0</v>
      </c>
      <c r="S102" s="3">
        <f t="shared" si="17"/>
        <v>0</v>
      </c>
      <c r="T102" s="3">
        <f t="shared" si="17"/>
        <v>0</v>
      </c>
      <c r="U102" s="3">
        <f>SUMPRODUCT(H102:T102,设定参考!$A$2:$M$2)</f>
        <v>390</v>
      </c>
    </row>
    <row r="103" spans="1:21" x14ac:dyDescent="0.15">
      <c r="A103" s="14">
        <v>4</v>
      </c>
      <c r="B103" s="14">
        <f>[8]D_命格装备表!B5</f>
        <v>40</v>
      </c>
      <c r="C103" s="81">
        <f t="shared" si="14"/>
        <v>8440</v>
      </c>
      <c r="D103" s="14" t="str">
        <f t="shared" si="15"/>
        <v>千眼</v>
      </c>
      <c r="E103" s="15" t="s">
        <v>51</v>
      </c>
      <c r="F103" s="15" t="s">
        <v>420</v>
      </c>
      <c r="G103" s="15">
        <v>4</v>
      </c>
      <c r="H103" s="3">
        <f t="shared" ref="H103:T103" si="18">IF($C$98&lt;$B103,0,IF($H116=H$98,$I116,0)+IF($J116=H$98,$K116,0)+IF($L116=H$98,$M116,0))</f>
        <v>0</v>
      </c>
      <c r="I103" s="3">
        <f t="shared" si="18"/>
        <v>0</v>
      </c>
      <c r="J103" s="3">
        <f t="shared" si="18"/>
        <v>0</v>
      </c>
      <c r="K103" s="3">
        <f t="shared" si="18"/>
        <v>0</v>
      </c>
      <c r="L103" s="3">
        <f t="shared" si="18"/>
        <v>3098</v>
      </c>
      <c r="M103" s="3">
        <f t="shared" si="18"/>
        <v>0</v>
      </c>
      <c r="N103" s="3">
        <f t="shared" si="18"/>
        <v>0</v>
      </c>
      <c r="O103" s="3">
        <f t="shared" si="18"/>
        <v>0</v>
      </c>
      <c r="P103" s="3">
        <f t="shared" si="18"/>
        <v>0</v>
      </c>
      <c r="Q103" s="3">
        <f t="shared" si="18"/>
        <v>0</v>
      </c>
      <c r="R103" s="3">
        <f t="shared" si="18"/>
        <v>0</v>
      </c>
      <c r="S103" s="3">
        <f t="shared" si="18"/>
        <v>0</v>
      </c>
      <c r="T103" s="3">
        <f t="shared" si="18"/>
        <v>0</v>
      </c>
      <c r="U103" s="3">
        <f>SUMPRODUCT(H103:T103,设定参考!$A$2:$M$2)</f>
        <v>1053.3200000000002</v>
      </c>
    </row>
    <row r="104" spans="1:21" x14ac:dyDescent="0.15">
      <c r="A104" s="14">
        <v>5</v>
      </c>
      <c r="B104" s="14">
        <f>[8]D_命格装备表!B6</f>
        <v>45</v>
      </c>
      <c r="C104" s="81">
        <f t="shared" si="14"/>
        <v>8550</v>
      </c>
      <c r="D104" s="14" t="str">
        <f t="shared" si="15"/>
        <v>破碎虚空</v>
      </c>
      <c r="E104" s="15" t="s">
        <v>53</v>
      </c>
      <c r="F104" s="15" t="s">
        <v>422</v>
      </c>
      <c r="G104" s="15">
        <v>5</v>
      </c>
      <c r="H104" s="3">
        <f t="shared" ref="H104:T104" si="19">IF($C$98&lt;$B104,0,IF($H117=H$98,$I117,0)+IF($J117=H$98,$K117,0)+IF($L117=H$98,$M117,0))</f>
        <v>0</v>
      </c>
      <c r="I104" s="3">
        <f t="shared" si="19"/>
        <v>0</v>
      </c>
      <c r="J104" s="3">
        <f t="shared" si="19"/>
        <v>0</v>
      </c>
      <c r="K104" s="3">
        <f t="shared" si="19"/>
        <v>8366</v>
      </c>
      <c r="L104" s="3">
        <f t="shared" si="19"/>
        <v>0</v>
      </c>
      <c r="M104" s="3">
        <f t="shared" si="19"/>
        <v>0</v>
      </c>
      <c r="N104" s="3">
        <f t="shared" si="19"/>
        <v>0</v>
      </c>
      <c r="O104" s="3">
        <f t="shared" si="19"/>
        <v>0</v>
      </c>
      <c r="P104" s="3">
        <f t="shared" si="19"/>
        <v>0</v>
      </c>
      <c r="Q104" s="3">
        <f t="shared" si="19"/>
        <v>0</v>
      </c>
      <c r="R104" s="3">
        <f t="shared" si="19"/>
        <v>0</v>
      </c>
      <c r="S104" s="3">
        <f t="shared" si="19"/>
        <v>0</v>
      </c>
      <c r="T104" s="3">
        <f t="shared" si="19"/>
        <v>0</v>
      </c>
      <c r="U104" s="3">
        <f>SUMPRODUCT(H104:T104,设定参考!$A$2:$M$2)</f>
        <v>2844.44</v>
      </c>
    </row>
    <row r="105" spans="1:21" x14ac:dyDescent="0.15">
      <c r="A105" s="14">
        <v>6</v>
      </c>
      <c r="B105" s="14">
        <f>[8]D_命格装备表!B7</f>
        <v>50</v>
      </c>
      <c r="C105" s="81">
        <f t="shared" si="14"/>
        <v>0</v>
      </c>
      <c r="D105" s="14" t="str">
        <f t="shared" si="15"/>
        <v>无</v>
      </c>
      <c r="E105" s="15" t="s">
        <v>49</v>
      </c>
      <c r="F105" s="15" t="s">
        <v>424</v>
      </c>
      <c r="G105" s="15">
        <v>6</v>
      </c>
      <c r="H105" s="3">
        <f t="shared" ref="H105:T105" si="20">IF($C$98&lt;$B105,0,IF($H118=H$98,$I118,0)+IF($J118=H$98,$K118,0)+IF($L118=H$98,$M118,0))</f>
        <v>0</v>
      </c>
      <c r="I105" s="3">
        <f t="shared" si="20"/>
        <v>0</v>
      </c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N105" s="3">
        <f t="shared" si="20"/>
        <v>0</v>
      </c>
      <c r="O105" s="3">
        <f t="shared" si="20"/>
        <v>0</v>
      </c>
      <c r="P105" s="3">
        <f t="shared" si="20"/>
        <v>0</v>
      </c>
      <c r="Q105" s="3">
        <f t="shared" si="20"/>
        <v>0</v>
      </c>
      <c r="R105" s="3">
        <f t="shared" si="20"/>
        <v>0</v>
      </c>
      <c r="S105" s="3">
        <f t="shared" si="20"/>
        <v>0</v>
      </c>
      <c r="T105" s="3">
        <f t="shared" si="20"/>
        <v>0</v>
      </c>
      <c r="U105" s="3">
        <f>SUMPRODUCT(H105:T105,设定参考!$A$2:$M$2)</f>
        <v>0</v>
      </c>
    </row>
    <row r="106" spans="1:21" x14ac:dyDescent="0.15">
      <c r="A106" s="14">
        <v>7</v>
      </c>
      <c r="B106" s="14">
        <f>[8]D_命格装备表!B8</f>
        <v>55</v>
      </c>
      <c r="C106" s="81">
        <f t="shared" si="14"/>
        <v>8740</v>
      </c>
      <c r="D106" s="14" t="str">
        <f t="shared" si="15"/>
        <v>夺魄</v>
      </c>
      <c r="E106" s="15" t="s">
        <v>51</v>
      </c>
      <c r="F106" s="15" t="s">
        <v>426</v>
      </c>
      <c r="G106" s="15">
        <v>7</v>
      </c>
      <c r="H106" s="3">
        <f t="shared" ref="H106:T106" si="21">IF($C$98&lt;$B106,0,IF($H119=H$98,$I119,0)+IF($J119=H$98,$K119,0)+IF($L119=H$98,$M119,0))</f>
        <v>0</v>
      </c>
      <c r="I106" s="3">
        <f t="shared" si="21"/>
        <v>0</v>
      </c>
      <c r="J106" s="3">
        <f t="shared" si="21"/>
        <v>0</v>
      </c>
      <c r="K106" s="3">
        <f t="shared" si="21"/>
        <v>0</v>
      </c>
      <c r="L106" s="3">
        <f t="shared" si="21"/>
        <v>0</v>
      </c>
      <c r="M106" s="3">
        <f t="shared" si="21"/>
        <v>19752</v>
      </c>
      <c r="N106" s="3">
        <f t="shared" si="21"/>
        <v>0</v>
      </c>
      <c r="O106" s="3">
        <f t="shared" si="21"/>
        <v>0</v>
      </c>
      <c r="P106" s="3">
        <f t="shared" si="21"/>
        <v>0</v>
      </c>
      <c r="Q106" s="3">
        <f t="shared" si="21"/>
        <v>0</v>
      </c>
      <c r="R106" s="3">
        <f t="shared" si="21"/>
        <v>0</v>
      </c>
      <c r="S106" s="3">
        <f t="shared" si="21"/>
        <v>0</v>
      </c>
      <c r="T106" s="3">
        <f t="shared" si="21"/>
        <v>0</v>
      </c>
      <c r="U106" s="3">
        <f>SUMPRODUCT(H106:T106,设定参考!$A$2:$M$2)</f>
        <v>3555.3599999999997</v>
      </c>
    </row>
    <row r="107" spans="1:21" x14ac:dyDescent="0.15">
      <c r="A107" s="14">
        <v>8</v>
      </c>
      <c r="B107" s="14">
        <f>[8]D_命格装备表!B9</f>
        <v>60</v>
      </c>
      <c r="C107" s="81">
        <f>IFERROR(VLOOKUP(E107&amp;" "&amp;F107,$H$126:$I$184,2,0),0)</f>
        <v>8250</v>
      </c>
      <c r="D107" s="14" t="str">
        <f t="shared" si="15"/>
        <v>大破坏神</v>
      </c>
      <c r="E107" s="15" t="s">
        <v>53</v>
      </c>
      <c r="F107" s="15" t="s">
        <v>427</v>
      </c>
      <c r="G107" s="15">
        <v>8</v>
      </c>
      <c r="H107" s="3">
        <f t="shared" ref="H107:T107" si="22">IF($C$98&lt;$B107,0,IF($H120=H$98,$I120,0)+IF($J120=H$98,$K120,0)+IF($L120=H$98,$M120,0))</f>
        <v>0</v>
      </c>
      <c r="I107" s="3">
        <f t="shared" si="22"/>
        <v>0</v>
      </c>
      <c r="J107" s="3">
        <f t="shared" si="22"/>
        <v>375</v>
      </c>
      <c r="K107" s="3">
        <f t="shared" si="22"/>
        <v>0</v>
      </c>
      <c r="L107" s="3">
        <f t="shared" si="22"/>
        <v>0</v>
      </c>
      <c r="M107" s="3">
        <f t="shared" si="22"/>
        <v>0</v>
      </c>
      <c r="N107" s="3">
        <f t="shared" si="22"/>
        <v>0</v>
      </c>
      <c r="O107" s="3">
        <f t="shared" si="22"/>
        <v>0</v>
      </c>
      <c r="P107" s="3">
        <f t="shared" si="22"/>
        <v>0</v>
      </c>
      <c r="Q107" s="3">
        <f t="shared" si="22"/>
        <v>0</v>
      </c>
      <c r="R107" s="3">
        <f t="shared" si="22"/>
        <v>0</v>
      </c>
      <c r="S107" s="3">
        <f t="shared" si="22"/>
        <v>0</v>
      </c>
      <c r="T107" s="3">
        <f t="shared" si="22"/>
        <v>0</v>
      </c>
      <c r="U107" s="3">
        <f>SUMPRODUCT(H107:T107,设定参考!$A$2:$M$2)</f>
        <v>375</v>
      </c>
    </row>
    <row r="108" spans="1:21" x14ac:dyDescent="0.15">
      <c r="G108" s="14" t="s">
        <v>60</v>
      </c>
      <c r="H108" s="3">
        <f t="shared" ref="H108:T108" si="23">SUM(H100:H107)</f>
        <v>892</v>
      </c>
      <c r="I108" s="3">
        <f t="shared" si="23"/>
        <v>144</v>
      </c>
      <c r="J108" s="3">
        <f t="shared" si="23"/>
        <v>765</v>
      </c>
      <c r="K108" s="3">
        <f t="shared" si="23"/>
        <v>8366</v>
      </c>
      <c r="L108" s="3">
        <f t="shared" si="23"/>
        <v>3098</v>
      </c>
      <c r="M108" s="3">
        <f t="shared" si="23"/>
        <v>19752</v>
      </c>
      <c r="N108" s="3">
        <f t="shared" si="23"/>
        <v>0</v>
      </c>
      <c r="O108" s="3">
        <f t="shared" si="23"/>
        <v>0</v>
      </c>
      <c r="P108" s="3">
        <f t="shared" si="23"/>
        <v>0</v>
      </c>
      <c r="Q108" s="3">
        <f t="shared" si="23"/>
        <v>0</v>
      </c>
      <c r="R108" s="3">
        <f t="shared" si="23"/>
        <v>0</v>
      </c>
      <c r="S108" s="3">
        <f t="shared" si="23"/>
        <v>0</v>
      </c>
      <c r="T108" s="3">
        <f t="shared" si="23"/>
        <v>0</v>
      </c>
      <c r="U108" s="34">
        <f>SUMPRODUCT(H108:T108,设定参考!$A$2:$M$2)</f>
        <v>8397.7999999999993</v>
      </c>
    </row>
    <row r="111" spans="1:21" x14ac:dyDescent="0.15">
      <c r="H111">
        <v>16</v>
      </c>
      <c r="I111">
        <v>17</v>
      </c>
      <c r="J111">
        <v>18</v>
      </c>
      <c r="K111">
        <v>19</v>
      </c>
      <c r="L111">
        <v>20</v>
      </c>
      <c r="M111">
        <v>21</v>
      </c>
    </row>
    <row r="112" spans="1:21" x14ac:dyDescent="0.15">
      <c r="A112" s="8"/>
      <c r="B112" s="36" t="str">
        <f>B99</f>
        <v>解锁等级</v>
      </c>
      <c r="C112" s="8" t="s">
        <v>57</v>
      </c>
      <c r="D112" s="8" t="s">
        <v>58</v>
      </c>
      <c r="E112" s="8" t="s">
        <v>42</v>
      </c>
      <c r="F112" s="8" t="s">
        <v>55</v>
      </c>
      <c r="G112" s="8" t="s">
        <v>44</v>
      </c>
      <c r="H112" s="1" t="s">
        <v>61</v>
      </c>
      <c r="I112" s="16" t="s">
        <v>62</v>
      </c>
      <c r="J112" s="1" t="s">
        <v>65</v>
      </c>
      <c r="K112" s="1" t="s">
        <v>66</v>
      </c>
      <c r="L112" s="1" t="s">
        <v>63</v>
      </c>
      <c r="M112" s="1" t="s">
        <v>64</v>
      </c>
    </row>
    <row r="113" spans="1:13" x14ac:dyDescent="0.15">
      <c r="A113" s="14">
        <f t="shared" ref="A113:G120" si="24">A100</f>
        <v>1</v>
      </c>
      <c r="B113" s="14">
        <f>B100</f>
        <v>1</v>
      </c>
      <c r="C113" s="14">
        <f t="shared" si="24"/>
        <v>8110</v>
      </c>
      <c r="D113" s="14" t="str">
        <f t="shared" si="24"/>
        <v>兽腾</v>
      </c>
      <c r="E113" s="14" t="str">
        <f t="shared" si="24"/>
        <v>绿色</v>
      </c>
      <c r="F113" s="14" t="str">
        <f t="shared" si="24"/>
        <v>生命</v>
      </c>
      <c r="G113" s="14">
        <f t="shared" si="24"/>
        <v>0</v>
      </c>
      <c r="H113" s="3">
        <f>IFERROR(INDEX([8]D_命格表!$A:$U,MATCH($C113,[8]D_命格表!$A:$A,0)+$G113,H$111),0)</f>
        <v>1</v>
      </c>
      <c r="I113" s="3">
        <f>IFERROR(INDEX([8]D_命格表!$A:$U,MATCH($C113,[8]D_命格表!$A:$A,0)+$G113,I$111),0)</f>
        <v>892</v>
      </c>
      <c r="J113" s="3">
        <f>IFERROR(INDEX([8]D_命格表!$A:$U,MATCH($C113,[8]D_命格表!$A:$A,0)+$G113,J$111),0)</f>
        <v>0</v>
      </c>
      <c r="K113" s="3">
        <f>IFERROR(INDEX([8]D_命格表!$A:$U,MATCH($C113,[8]D_命格表!$A:$A,0)+$G113,K$111),0)</f>
        <v>0</v>
      </c>
      <c r="L113" s="3">
        <f>IFERROR(INDEX([8]D_命格表!$A:$U,MATCH($C113,[8]D_命格表!$A:$A,0)+$G113,L$111),0)</f>
        <v>0</v>
      </c>
      <c r="M113" s="3">
        <f>IFERROR(INDEX([8]D_命格表!$A:$U,MATCH($C113,[8]D_命格表!$A:$A,0)+$G113,M$111),0)</f>
        <v>0</v>
      </c>
    </row>
    <row r="114" spans="1:13" x14ac:dyDescent="0.15">
      <c r="A114" s="14">
        <f t="shared" si="24"/>
        <v>2</v>
      </c>
      <c r="B114" s="14">
        <f t="shared" si="24"/>
        <v>1</v>
      </c>
      <c r="C114" s="14">
        <f t="shared" si="24"/>
        <v>8220</v>
      </c>
      <c r="D114" s="14" t="str">
        <f t="shared" si="24"/>
        <v>破军</v>
      </c>
      <c r="E114" s="14" t="str">
        <f t="shared" si="24"/>
        <v>蓝色</v>
      </c>
      <c r="F114" s="14" t="str">
        <f t="shared" si="24"/>
        <v>攻击</v>
      </c>
      <c r="G114" s="14">
        <f t="shared" si="24"/>
        <v>2</v>
      </c>
      <c r="H114" s="3">
        <f>IFERROR(INDEX([8]D_命格表!$A:$U,MATCH($C114,[8]D_命格表!$A:$A,0)+$G114,H$111),0)</f>
        <v>2</v>
      </c>
      <c r="I114" s="3">
        <f>IFERROR(INDEX([8]D_命格表!$A:$U,MATCH($C114,[8]D_命格表!$A:$A,0)+$G114,I$111),0)</f>
        <v>144</v>
      </c>
      <c r="J114" s="3">
        <f>IFERROR(INDEX([8]D_命格表!$A:$U,MATCH($C114,[8]D_命格表!$A:$A,0)+$G114,J$111),0)</f>
        <v>0</v>
      </c>
      <c r="K114" s="3">
        <f>IFERROR(INDEX([8]D_命格表!$A:$U,MATCH($C114,[8]D_命格表!$A:$A,0)+$G114,K$111),0)</f>
        <v>0</v>
      </c>
      <c r="L114" s="3">
        <f>IFERROR(INDEX([8]D_命格表!$A:$U,MATCH($C114,[8]D_命格表!$A:$A,0)+$G114,L$111),0)</f>
        <v>0</v>
      </c>
      <c r="M114" s="3">
        <f>IFERROR(INDEX([8]D_命格表!$A:$U,MATCH($C114,[8]D_命格表!$A:$A,0)+$G114,M$111),0)</f>
        <v>0</v>
      </c>
    </row>
    <row r="115" spans="1:13" x14ac:dyDescent="0.15">
      <c r="A115" s="14">
        <f t="shared" si="24"/>
        <v>3</v>
      </c>
      <c r="B115" s="14">
        <f t="shared" si="24"/>
        <v>35</v>
      </c>
      <c r="C115" s="14">
        <f t="shared" si="24"/>
        <v>8330</v>
      </c>
      <c r="D115" s="14" t="str">
        <f t="shared" si="24"/>
        <v>豪魄</v>
      </c>
      <c r="E115" s="14" t="str">
        <f t="shared" si="24"/>
        <v>紫色</v>
      </c>
      <c r="F115" s="14" t="str">
        <f t="shared" si="24"/>
        <v>防御</v>
      </c>
      <c r="G115" s="14">
        <f t="shared" si="24"/>
        <v>3</v>
      </c>
      <c r="H115" s="3">
        <f>IFERROR(INDEX([8]D_命格表!$A:$U,MATCH($C115,[8]D_命格表!$A:$A,0)+$G115,H$111),0)</f>
        <v>3</v>
      </c>
      <c r="I115" s="3">
        <f>IFERROR(INDEX([8]D_命格表!$A:$U,MATCH($C115,[8]D_命格表!$A:$A,0)+$G115,I$111),0)</f>
        <v>390</v>
      </c>
      <c r="J115" s="3">
        <f>IFERROR(INDEX([8]D_命格表!$A:$U,MATCH($C115,[8]D_命格表!$A:$A,0)+$G115,J$111),0)</f>
        <v>0</v>
      </c>
      <c r="K115" s="3">
        <f>IFERROR(INDEX([8]D_命格表!$A:$U,MATCH($C115,[8]D_命格表!$A:$A,0)+$G115,K$111),0)</f>
        <v>0</v>
      </c>
      <c r="L115" s="3">
        <f>IFERROR(INDEX([8]D_命格表!$A:$U,MATCH($C115,[8]D_命格表!$A:$A,0)+$G115,L$111),0)</f>
        <v>0</v>
      </c>
      <c r="M115" s="3">
        <f>IFERROR(INDEX([8]D_命格表!$A:$U,MATCH($C115,[8]D_命格表!$A:$A,0)+$G115,M$111),0)</f>
        <v>0</v>
      </c>
    </row>
    <row r="116" spans="1:13" x14ac:dyDescent="0.15">
      <c r="A116" s="14">
        <f t="shared" si="24"/>
        <v>4</v>
      </c>
      <c r="B116" s="14">
        <f t="shared" si="24"/>
        <v>40</v>
      </c>
      <c r="C116" s="14">
        <f t="shared" si="24"/>
        <v>8440</v>
      </c>
      <c r="D116" s="14" t="str">
        <f t="shared" si="24"/>
        <v>千眼</v>
      </c>
      <c r="E116" s="14" t="str">
        <f t="shared" si="24"/>
        <v>橙色</v>
      </c>
      <c r="F116" s="14" t="str">
        <f t="shared" si="24"/>
        <v>命中值</v>
      </c>
      <c r="G116" s="14">
        <f t="shared" si="24"/>
        <v>4</v>
      </c>
      <c r="H116" s="3">
        <f>IFERROR(INDEX([8]D_命格表!$A:$U,MATCH($C116,[8]D_命格表!$A:$A,0)+$G116,H$111),0)</f>
        <v>6</v>
      </c>
      <c r="I116" s="3">
        <f>IFERROR(INDEX([8]D_命格表!$A:$U,MATCH($C116,[8]D_命格表!$A:$A,0)+$G116,I$111),0)</f>
        <v>3098</v>
      </c>
      <c r="J116" s="3">
        <f>IFERROR(INDEX([8]D_命格表!$A:$U,MATCH($C116,[8]D_命格表!$A:$A,0)+$G116,J$111),0)</f>
        <v>0</v>
      </c>
      <c r="K116" s="3">
        <f>IFERROR(INDEX([8]D_命格表!$A:$U,MATCH($C116,[8]D_命格表!$A:$A,0)+$G116,K$111),0)</f>
        <v>0</v>
      </c>
      <c r="L116" s="3">
        <f>IFERROR(INDEX([8]D_命格表!$A:$U,MATCH($C116,[8]D_命格表!$A:$A,0)+$G116,L$111),0)</f>
        <v>0</v>
      </c>
      <c r="M116" s="3">
        <f>IFERROR(INDEX([8]D_命格表!$A:$U,MATCH($C116,[8]D_命格表!$A:$A,0)+$G116,M$111),0)</f>
        <v>0</v>
      </c>
    </row>
    <row r="117" spans="1:13" x14ac:dyDescent="0.15">
      <c r="A117" s="14">
        <f t="shared" si="24"/>
        <v>5</v>
      </c>
      <c r="B117" s="14">
        <f t="shared" si="24"/>
        <v>45</v>
      </c>
      <c r="C117" s="14">
        <f t="shared" si="24"/>
        <v>8550</v>
      </c>
      <c r="D117" s="14" t="str">
        <f t="shared" si="24"/>
        <v>破碎虚空</v>
      </c>
      <c r="E117" s="14" t="str">
        <f t="shared" si="24"/>
        <v>红色</v>
      </c>
      <c r="F117" s="14" t="str">
        <f t="shared" si="24"/>
        <v>闪避值</v>
      </c>
      <c r="G117" s="14">
        <f t="shared" si="24"/>
        <v>5</v>
      </c>
      <c r="H117" s="3">
        <f>IFERROR(INDEX([8]D_命格表!$A:$U,MATCH($C117,[8]D_命格表!$A:$A,0)+$G117,H$111),0)</f>
        <v>7</v>
      </c>
      <c r="I117" s="3">
        <f>IFERROR(INDEX([8]D_命格表!$A:$U,MATCH($C117,[8]D_命格表!$A:$A,0)+$G117,I$111),0)</f>
        <v>8366</v>
      </c>
      <c r="J117" s="3">
        <f>IFERROR(INDEX([8]D_命格表!$A:$U,MATCH($C117,[8]D_命格表!$A:$A,0)+$G117,J$111),0)</f>
        <v>0</v>
      </c>
      <c r="K117" s="3">
        <f>IFERROR(INDEX([8]D_命格表!$A:$U,MATCH($C117,[8]D_命格表!$A:$A,0)+$G117,K$111),0)</f>
        <v>0</v>
      </c>
      <c r="L117" s="3">
        <f>IFERROR(INDEX([8]D_命格表!$A:$U,MATCH($C117,[8]D_命格表!$A:$A,0)+$G117,L$111),0)</f>
        <v>0</v>
      </c>
      <c r="M117" s="3">
        <f>IFERROR(INDEX([8]D_命格表!$A:$U,MATCH($C117,[8]D_命格表!$A:$A,0)+$G117,M$111),0)</f>
        <v>0</v>
      </c>
    </row>
    <row r="118" spans="1:13" x14ac:dyDescent="0.15">
      <c r="A118" s="14">
        <f t="shared" si="24"/>
        <v>6</v>
      </c>
      <c r="B118" s="14">
        <f t="shared" si="24"/>
        <v>50</v>
      </c>
      <c r="C118" s="14">
        <f t="shared" si="24"/>
        <v>0</v>
      </c>
      <c r="D118" s="14" t="str">
        <f t="shared" si="24"/>
        <v>无</v>
      </c>
      <c r="E118" s="14" t="str">
        <f t="shared" si="24"/>
        <v>紫色</v>
      </c>
      <c r="F118" s="14" t="str">
        <f t="shared" si="24"/>
        <v>暴击值 暴击伤害</v>
      </c>
      <c r="G118" s="14">
        <f t="shared" si="24"/>
        <v>6</v>
      </c>
      <c r="H118" s="3">
        <f>IFERROR(INDEX([8]D_命格表!$A:$U,MATCH($C118,[8]D_命格表!$A:$A,0)+$G118,H$111),0)</f>
        <v>0</v>
      </c>
      <c r="I118" s="3">
        <f>IFERROR(INDEX([8]D_命格表!$A:$U,MATCH($C118,[8]D_命格表!$A:$A,0)+$G118,I$111),0)</f>
        <v>0</v>
      </c>
      <c r="J118" s="3">
        <f>IFERROR(INDEX([8]D_命格表!$A:$U,MATCH($C118,[8]D_命格表!$A:$A,0)+$G118,J$111),0)</f>
        <v>0</v>
      </c>
      <c r="K118" s="3">
        <f>IFERROR(INDEX([8]D_命格表!$A:$U,MATCH($C118,[8]D_命格表!$A:$A,0)+$G118,K$111),0)</f>
        <v>0</v>
      </c>
      <c r="L118" s="3">
        <f>IFERROR(INDEX([8]D_命格表!$A:$U,MATCH($C118,[8]D_命格表!$A:$A,0)+$G118,L$111),0)</f>
        <v>0</v>
      </c>
      <c r="M118" s="3">
        <f>IFERROR(INDEX([8]D_命格表!$A:$U,MATCH($C118,[8]D_命格表!$A:$A,0)+$G118,M$111),0)</f>
        <v>0</v>
      </c>
    </row>
    <row r="119" spans="1:13" x14ac:dyDescent="0.15">
      <c r="A119" s="14">
        <f t="shared" si="24"/>
        <v>7</v>
      </c>
      <c r="B119" s="14">
        <f t="shared" si="24"/>
        <v>55</v>
      </c>
      <c r="C119" s="14">
        <f t="shared" si="24"/>
        <v>8740</v>
      </c>
      <c r="D119" s="14" t="str">
        <f t="shared" si="24"/>
        <v>夺魄</v>
      </c>
      <c r="E119" s="14" t="str">
        <f t="shared" si="24"/>
        <v>橙色</v>
      </c>
      <c r="F119" s="14" t="str">
        <f t="shared" si="24"/>
        <v>暴击值</v>
      </c>
      <c r="G119" s="14">
        <f t="shared" si="24"/>
        <v>7</v>
      </c>
      <c r="H119" s="3">
        <f>IFERROR(INDEX([8]D_命格表!$A:$U,MATCH($C119,[8]D_命格表!$A:$A,0)+$G119,H$111),0)</f>
        <v>8</v>
      </c>
      <c r="I119" s="3">
        <f>IFERROR(INDEX([8]D_命格表!$A:$U,MATCH($C119,[8]D_命格表!$A:$A,0)+$G119,I$111),0)</f>
        <v>19752</v>
      </c>
      <c r="J119" s="3">
        <f>IFERROR(INDEX([8]D_命格表!$A:$U,MATCH($C119,[8]D_命格表!$A:$A,0)+$G119,J$111),0)</f>
        <v>0</v>
      </c>
      <c r="K119" s="3">
        <f>IFERROR(INDEX([8]D_命格表!$A:$U,MATCH($C119,[8]D_命格表!$A:$A,0)+$G119,K$111),0)</f>
        <v>0</v>
      </c>
      <c r="L119" s="3">
        <f>IFERROR(INDEX([8]D_命格表!$A:$U,MATCH($C119,[8]D_命格表!$A:$A,0)+$G119,L$111),0)</f>
        <v>0</v>
      </c>
      <c r="M119" s="3">
        <f>IFERROR(INDEX([8]D_命格表!$A:$U,MATCH($C119,[8]D_命格表!$A:$A,0)+$G119,M$111),0)</f>
        <v>0</v>
      </c>
    </row>
    <row r="120" spans="1:13" x14ac:dyDescent="0.15">
      <c r="A120" s="14">
        <f t="shared" si="24"/>
        <v>8</v>
      </c>
      <c r="B120" s="14">
        <f t="shared" si="24"/>
        <v>60</v>
      </c>
      <c r="C120" s="14">
        <f t="shared" si="24"/>
        <v>8250</v>
      </c>
      <c r="D120" s="14" t="str">
        <f t="shared" si="24"/>
        <v>大破坏神</v>
      </c>
      <c r="E120" s="14" t="str">
        <f t="shared" si="24"/>
        <v>红色</v>
      </c>
      <c r="F120" s="14" t="str">
        <f t="shared" si="24"/>
        <v>攻击</v>
      </c>
      <c r="G120" s="14">
        <f t="shared" si="24"/>
        <v>8</v>
      </c>
      <c r="H120" s="3">
        <f>IFERROR(INDEX([8]D_命格表!$A:$U,MATCH($C120,[8]D_命格表!$A:$A,0)+$G120,H$111),0)</f>
        <v>3</v>
      </c>
      <c r="I120" s="3">
        <f>IFERROR(INDEX([8]D_命格表!$A:$U,MATCH($C120,[8]D_命格表!$A:$A,0)+$G120,I$111),0)</f>
        <v>375</v>
      </c>
      <c r="J120" s="3">
        <f>IFERROR(INDEX([8]D_命格表!$A:$U,MATCH($C120,[8]D_命格表!$A:$A,0)+$G120,J$111),0)</f>
        <v>0</v>
      </c>
      <c r="K120" s="3">
        <f>IFERROR(INDEX([8]D_命格表!$A:$U,MATCH($C120,[8]D_命格表!$A:$A,0)+$G120,K$111),0)</f>
        <v>0</v>
      </c>
      <c r="L120" s="3">
        <f>IFERROR(INDEX([8]D_命格表!$A:$U,MATCH($C120,[8]D_命格表!$A:$A,0)+$G120,L$111),0)</f>
        <v>0</v>
      </c>
      <c r="M120" s="3">
        <f>IFERROR(INDEX([8]D_命格表!$A:$U,MATCH($C120,[8]D_命格表!$A:$A,0)+$G120,M$111),0)</f>
        <v>0</v>
      </c>
    </row>
    <row r="124" spans="1:13" x14ac:dyDescent="0.15">
      <c r="B124" t="s">
        <v>74</v>
      </c>
      <c r="C124" s="3" t="s">
        <v>46</v>
      </c>
      <c r="D124" s="3" t="s">
        <v>48</v>
      </c>
      <c r="E124" s="3" t="s">
        <v>50</v>
      </c>
      <c r="F124" s="3" t="s">
        <v>52</v>
      </c>
      <c r="G124" s="3" t="s">
        <v>54</v>
      </c>
      <c r="H124" s="59" t="s">
        <v>31</v>
      </c>
      <c r="I124" s="17" t="s">
        <v>57</v>
      </c>
      <c r="J124" s="17" t="s">
        <v>59</v>
      </c>
    </row>
    <row r="125" spans="1:13" x14ac:dyDescent="0.15">
      <c r="C125" s="3" t="s">
        <v>121</v>
      </c>
      <c r="D125" s="3"/>
      <c r="E125" s="3"/>
      <c r="F125" s="3"/>
      <c r="G125" s="3"/>
      <c r="H125" t="s">
        <v>525</v>
      </c>
      <c r="I125" s="17"/>
      <c r="J125" s="17" t="s">
        <v>122</v>
      </c>
    </row>
    <row r="126" spans="1:13" x14ac:dyDescent="0.15">
      <c r="C126" s="3" t="s">
        <v>407</v>
      </c>
      <c r="D126" s="3" t="str">
        <f>IF([8]命格辅助表!$C94=D$124,[8]命格辅助表!$E94&amp;" "&amp;[8]命格辅助表!$G94&amp;" "&amp;[8]命格辅助表!$I94,"")</f>
        <v/>
      </c>
      <c r="E126" s="3" t="str">
        <f>IF([8]命格辅助表!$C94=E$124,[8]命格辅助表!$E94&amp;" "&amp;[8]命格辅助表!$G94&amp;" "&amp;[8]命格辅助表!$I94,"")</f>
        <v/>
      </c>
      <c r="F126" s="3" t="str">
        <f>IF([8]命格辅助表!$C94=F$124,[8]命格辅助表!$E94&amp;" "&amp;[8]命格辅助表!$G94&amp;" "&amp;[8]命格辅助表!$I94,"")</f>
        <v/>
      </c>
      <c r="G126" s="3" t="str">
        <f>IF([8]命格辅助表!$C94=G$124,[8]命格辅助表!$E94&amp;" "&amp;[8]命格辅助表!$G94&amp;" "&amp;[8]命格辅助表!$I94,"")</f>
        <v/>
      </c>
      <c r="H126" t="str">
        <f>IF(C126="",IF(D126="",IF(E126="",IF(F126="",$G$124&amp;" "&amp;G126,$F$124&amp;" "&amp;F126),$E$124&amp;" "&amp;E126),$D$124&amp;" "&amp;D126),$C$124&amp;" "&amp;C126)</f>
        <v>绿色 生命</v>
      </c>
      <c r="I126">
        <f>[8]命格辅助表!$A94</f>
        <v>8110</v>
      </c>
      <c r="J126" t="str">
        <f>[8]命格辅助表!$B94</f>
        <v>兽腾</v>
      </c>
      <c r="K126" t="str">
        <f>IF(C126="",IF(D126="",IF(E126="",IF(F126="",G126,F126),E126),D126),C126)</f>
        <v>生命</v>
      </c>
    </row>
    <row r="127" spans="1:13" x14ac:dyDescent="0.15">
      <c r="C127" s="3" t="s">
        <v>417</v>
      </c>
      <c r="D127" s="3" t="str">
        <f>IF([8]命格辅助表!$C95=D$124,[8]命格辅助表!$E95&amp;" "&amp;[8]命格辅助表!$G95&amp;" "&amp;[8]命格辅助表!$I95,"")</f>
        <v/>
      </c>
      <c r="E127" s="3" t="str">
        <f>IF([8]命格辅助表!$C79=E$124,[8]命格辅助表!$E79&amp;" "&amp;[8]命格辅助表!$G79&amp;" "&amp;[8]命格辅助表!$I79,"")</f>
        <v/>
      </c>
      <c r="F127" s="3" t="str">
        <f>IF([8]命格辅助表!$C79=F$124,[8]命格辅助表!$E79&amp;" "&amp;[8]命格辅助表!$G79&amp;" "&amp;[8]命格辅助表!$I79,"")</f>
        <v/>
      </c>
      <c r="G127" s="3" t="str">
        <f>IF([8]命格辅助表!$C79=G$124,[8]命格辅助表!$E79&amp;" "&amp;[8]命格辅助表!$G79&amp;" "&amp;[8]命格辅助表!$I79,"")</f>
        <v/>
      </c>
      <c r="H127" t="str">
        <f t="shared" ref="H127:H184" si="25">IF(C127="",IF(D127="",IF(E127="",IF(F127="",$G$124&amp;" "&amp;G127,$F$124&amp;" "&amp;F127),$E$124&amp;" "&amp;E127),$D$124&amp;" "&amp;D127),$C$124&amp;" "&amp;C127)</f>
        <v>绿色 攻击</v>
      </c>
      <c r="I127">
        <f>[8]命格辅助表!$A95</f>
        <v>8210</v>
      </c>
      <c r="J127" t="str">
        <f>[8]命格辅助表!$B95</f>
        <v>战狂</v>
      </c>
      <c r="K127" t="str">
        <f t="shared" ref="K127:K148" si="26">IF(C127="",IF(D127="",IF(E127="",IF(F127="",G127,F127),E127),D127),C127)</f>
        <v>攻击</v>
      </c>
    </row>
    <row r="128" spans="1:13" x14ac:dyDescent="0.15">
      <c r="C128" s="3" t="s">
        <v>408</v>
      </c>
      <c r="D128" s="3" t="s">
        <v>31</v>
      </c>
      <c r="E128" s="3" t="str">
        <f>IF([8]命格辅助表!$C80=E$124,[8]命格辅助表!$E80&amp;" "&amp;[8]命格辅助表!$G80&amp;" "&amp;[8]命格辅助表!$I80,"")</f>
        <v/>
      </c>
      <c r="F128" s="3" t="str">
        <f>IF([8]命格辅助表!$C80=F$124,[8]命格辅助表!$E80&amp;" "&amp;[8]命格辅助表!$G80&amp;" "&amp;[8]命格辅助表!$I80,"")</f>
        <v/>
      </c>
      <c r="G128" s="3" t="str">
        <f>IF([8]命格辅助表!$C80=G$124,[8]命格辅助表!$E80&amp;" "&amp;[8]命格辅助表!$G80&amp;" "&amp;[8]命格辅助表!$I80,"")</f>
        <v/>
      </c>
      <c r="H128" t="str">
        <f t="shared" si="25"/>
        <v>绿色 防御</v>
      </c>
      <c r="I128">
        <f>[8]命格辅助表!$A96</f>
        <v>8310</v>
      </c>
      <c r="J128" t="str">
        <f>[8]命格辅助表!$B96</f>
        <v>贪狼</v>
      </c>
      <c r="K128" t="str">
        <f t="shared" si="26"/>
        <v>防御</v>
      </c>
    </row>
    <row r="129" spans="3:11" x14ac:dyDescent="0.15">
      <c r="C129" s="3" t="str">
        <f>IF([8]命格辅助表!$C97=C$124,[8]命格辅助表!$E97&amp;" "&amp;[8]命格辅助表!$G97&amp;" "&amp;[8]命格辅助表!$I97,"")</f>
        <v/>
      </c>
      <c r="D129" s="3" t="s">
        <v>407</v>
      </c>
      <c r="E129" s="3" t="str">
        <f>IF([8]命格辅助表!$C97=E$124,[8]命格辅助表!$E97&amp;" "&amp;[8]命格辅助表!$G97&amp;" "&amp;[8]命格辅助表!$I97,"")</f>
        <v/>
      </c>
      <c r="F129" s="3" t="str">
        <f>IF([8]命格辅助表!$C97=F$124,[8]命格辅助表!$E97&amp;" "&amp;[8]命格辅助表!$G97&amp;" "&amp;[8]命格辅助表!$I97,"")</f>
        <v/>
      </c>
      <c r="G129" s="3" t="str">
        <f>IF([8]命格辅助表!$C97=G$124,[8]命格辅助表!$E97&amp;" "&amp;[8]命格辅助表!$G97&amp;" "&amp;[8]命格辅助表!$I97,"")</f>
        <v/>
      </c>
      <c r="H129" t="str">
        <f t="shared" si="25"/>
        <v>蓝色 生命</v>
      </c>
      <c r="I129">
        <f>[8]命格辅助表!$A97</f>
        <v>8120</v>
      </c>
      <c r="J129" t="str">
        <f>[8]命格辅助表!$B97</f>
        <v>辉煌</v>
      </c>
      <c r="K129" t="str">
        <f t="shared" si="26"/>
        <v>生命</v>
      </c>
    </row>
    <row r="130" spans="3:11" x14ac:dyDescent="0.15">
      <c r="C130" s="3" t="str">
        <f>IF([8]命格辅助表!$C98=C$124,[8]命格辅助表!$E98&amp;" "&amp;[8]命格辅助表!$G98&amp;" "&amp;[8]命格辅助表!$I98,"")</f>
        <v/>
      </c>
      <c r="D130" s="3" t="s">
        <v>417</v>
      </c>
      <c r="E130" s="3" t="str">
        <f>IF([8]命格辅助表!$C98=E$124,[8]命格辅助表!$E98&amp;" "&amp;[8]命格辅助表!$G98&amp;" "&amp;[8]命格辅助表!$I98,"")</f>
        <v/>
      </c>
      <c r="F130" s="3" t="str">
        <f>IF([8]命格辅助表!$C98=F$124,[8]命格辅助表!$E98&amp;" "&amp;[8]命格辅助表!$G98&amp;" "&amp;[8]命格辅助表!$I98,"")</f>
        <v/>
      </c>
      <c r="G130" s="3" t="str">
        <f>IF([8]命格辅助表!$C98=G$124,[8]命格辅助表!$E98&amp;" "&amp;[8]命格辅助表!$G98&amp;" "&amp;[8]命格辅助表!$I98,"")</f>
        <v/>
      </c>
      <c r="H130" t="str">
        <f t="shared" si="25"/>
        <v>蓝色 攻击</v>
      </c>
      <c r="I130">
        <f>[8]命格辅助表!$A98</f>
        <v>8220</v>
      </c>
      <c r="J130" t="str">
        <f>[8]命格辅助表!$B98</f>
        <v>破军</v>
      </c>
      <c r="K130" t="str">
        <f t="shared" si="26"/>
        <v>攻击</v>
      </c>
    </row>
    <row r="131" spans="3:11" x14ac:dyDescent="0.15">
      <c r="C131" s="3" t="str">
        <f>IF([8]命格辅助表!$C99=C$124,[8]命格辅助表!$E99&amp;" "&amp;[8]命格辅助表!$G99&amp;" "&amp;[8]命格辅助表!$I99,"")</f>
        <v/>
      </c>
      <c r="D131" s="3" t="s">
        <v>408</v>
      </c>
      <c r="E131" s="3" t="str">
        <f>IF([8]命格辅助表!$C99=E$124,[8]命格辅助表!$E99&amp;" "&amp;[8]命格辅助表!$G99&amp;" "&amp;[8]命格辅助表!$I99,"")</f>
        <v/>
      </c>
      <c r="F131" s="3" t="str">
        <f>IF([8]命格辅助表!$C99=F$124,[8]命格辅助表!$E99&amp;" "&amp;[8]命格辅助表!$G99&amp;" "&amp;[8]命格辅助表!$I99,"")</f>
        <v/>
      </c>
      <c r="G131" s="3" t="str">
        <f>IF([8]命格辅助表!$C99=G$124,[8]命格辅助表!$E99&amp;" "&amp;[8]命格辅助表!$G99&amp;" "&amp;[8]命格辅助表!$I99,"")</f>
        <v/>
      </c>
      <c r="H131" t="str">
        <f t="shared" si="25"/>
        <v>蓝色 防御</v>
      </c>
      <c r="I131">
        <f>[8]命格辅助表!$A99</f>
        <v>8320</v>
      </c>
      <c r="J131" t="str">
        <f>[8]命格辅助表!$B99</f>
        <v>真刚</v>
      </c>
      <c r="K131" t="str">
        <f t="shared" si="26"/>
        <v>防御</v>
      </c>
    </row>
    <row r="132" spans="3:11" x14ac:dyDescent="0.15">
      <c r="C132" s="3" t="str">
        <f>IF([8]命格辅助表!$C100=C$124,[8]命格辅助表!$E100&amp;" "&amp;[8]命格辅助表!$G100&amp;" "&amp;[8]命格辅助表!$I100,"")</f>
        <v/>
      </c>
      <c r="D132" s="3" t="s">
        <v>406</v>
      </c>
      <c r="E132" s="3" t="str">
        <f>IF([8]命格辅助表!$C100=E$124,[8]命格辅助表!$E100&amp;" "&amp;[8]命格辅助表!$G100&amp;" "&amp;[8]命格辅助表!$I100,"")</f>
        <v/>
      </c>
      <c r="F132" s="3" t="str">
        <f>IF([8]命格辅助表!$C100=F$124,[8]命格辅助表!$E100&amp;" "&amp;[8]命格辅助表!$G100&amp;" "&amp;[8]命格辅助表!$I100,"")</f>
        <v/>
      </c>
      <c r="G132" s="3" t="str">
        <f>IF([8]命格辅助表!$C100=G$124,[8]命格辅助表!$E100&amp;" "&amp;[8]命格辅助表!$G100&amp;" "&amp;[8]命格辅助表!$I100,"")</f>
        <v/>
      </c>
      <c r="H132" t="str">
        <f t="shared" si="25"/>
        <v>蓝色 命中值</v>
      </c>
      <c r="I132">
        <f>[8]命格辅助表!$A100</f>
        <v>8420</v>
      </c>
      <c r="J132" t="str">
        <f>[8]命格辅助表!$B100</f>
        <v>飞仙</v>
      </c>
      <c r="K132" t="str">
        <f t="shared" si="26"/>
        <v>命中值</v>
      </c>
    </row>
    <row r="133" spans="3:11" x14ac:dyDescent="0.15">
      <c r="C133" s="3" t="str">
        <f>IF([8]命格辅助表!$C101=C$124,[8]命格辅助表!$E101&amp;" "&amp;[8]命格辅助表!$G101&amp;" "&amp;[8]命格辅助表!$I101,"")</f>
        <v/>
      </c>
      <c r="D133" s="3" t="s">
        <v>421</v>
      </c>
      <c r="E133" s="3" t="str">
        <f>IF([8]命格辅助表!$C101=E$124,[8]命格辅助表!$E101&amp;" "&amp;[8]命格辅助表!$G101&amp;" "&amp;[8]命格辅助表!$I101,"")</f>
        <v/>
      </c>
      <c r="F133" s="3" t="str">
        <f>IF([8]命格辅助表!$C101=F$124,[8]命格辅助表!$E101&amp;" "&amp;[8]命格辅助表!$G101&amp;" "&amp;[8]命格辅助表!$I101,"")</f>
        <v/>
      </c>
      <c r="G133" s="3" t="str">
        <f>IF([8]命格辅助表!$C101=G$124,[8]命格辅助表!$E101&amp;" "&amp;[8]命格辅助表!$G101&amp;" "&amp;[8]命格辅助表!$I101,"")</f>
        <v/>
      </c>
      <c r="H133" t="str">
        <f t="shared" si="25"/>
        <v>蓝色 闪避值</v>
      </c>
      <c r="I133">
        <f>[8]命格辅助表!$A101</f>
        <v>8520</v>
      </c>
      <c r="J133" t="str">
        <f>[8]命格辅助表!$B101</f>
        <v>虚空</v>
      </c>
      <c r="K133" t="str">
        <f t="shared" si="26"/>
        <v>闪避值</v>
      </c>
    </row>
    <row r="134" spans="3:11" x14ac:dyDescent="0.15">
      <c r="C134" s="3" t="str">
        <f>IF([8]命格辅助表!$C102=C$124,[8]命格辅助表!$E102&amp;" "&amp;[8]命格辅助表!$G102&amp;" "&amp;[8]命格辅助表!$I102,"")</f>
        <v/>
      </c>
      <c r="D134" s="3" t="s">
        <v>413</v>
      </c>
      <c r="E134" s="3" t="str">
        <f>IF([8]命格辅助表!$C102=E$124,[8]命格辅助表!$E102&amp;" "&amp;[8]命格辅助表!$G102&amp;" "&amp;[8]命格辅助表!$I102,"")</f>
        <v/>
      </c>
      <c r="F134" s="3" t="str">
        <f>IF([8]命格辅助表!$C102=F$124,[8]命格辅助表!$E102&amp;" "&amp;[8]命格辅助表!$G102&amp;" "&amp;[8]命格辅助表!$I102,"")</f>
        <v/>
      </c>
      <c r="G134" s="3" t="str">
        <f>IF([8]命格辅助表!$C102=G$124,[8]命格辅助表!$E102&amp;" "&amp;[8]命格辅助表!$G102&amp;" "&amp;[8]命格辅助表!$I102,"")</f>
        <v/>
      </c>
      <c r="H134" t="str">
        <f t="shared" si="25"/>
        <v>蓝色 韧性值</v>
      </c>
      <c r="I134">
        <f>[8]命格辅助表!$A102</f>
        <v>8620</v>
      </c>
      <c r="J134" t="str">
        <f>[8]命格辅助表!$B102</f>
        <v>无惧</v>
      </c>
      <c r="K134" t="str">
        <f t="shared" si="26"/>
        <v>韧性值</v>
      </c>
    </row>
    <row r="135" spans="3:11" x14ac:dyDescent="0.15">
      <c r="C135" s="3" t="str">
        <f>IF([8]命格辅助表!$C103=C$124,[8]命格辅助表!$E103&amp;" "&amp;[8]命格辅助表!$G103&amp;" "&amp;[8]命格辅助表!$I103,"")</f>
        <v/>
      </c>
      <c r="D135" s="3" t="s">
        <v>425</v>
      </c>
      <c r="E135" s="3" t="str">
        <f>IF([8]命格辅助表!$C103=E$124,[8]命格辅助表!$E103&amp;" "&amp;[8]命格辅助表!$G103&amp;" "&amp;[8]命格辅助表!$I103,"")</f>
        <v/>
      </c>
      <c r="F135" s="3" t="str">
        <f>IF([8]命格辅助表!$C103=F$124,[8]命格辅助表!$E103&amp;" "&amp;[8]命格辅助表!$G103&amp;" "&amp;[8]命格辅助表!$I103,"")</f>
        <v/>
      </c>
      <c r="G135" s="3" t="str">
        <f>IF([8]命格辅助表!$C103=G$124,[8]命格辅助表!$E103&amp;" "&amp;[8]命格辅助表!$G103&amp;" "&amp;[8]命格辅助表!$I103,"")</f>
        <v/>
      </c>
      <c r="H135" t="str">
        <f t="shared" si="25"/>
        <v>蓝色 暴击值</v>
      </c>
      <c r="I135">
        <f>[8]命格辅助表!$A103</f>
        <v>8720</v>
      </c>
      <c r="J135" t="str">
        <f>[8]命格辅助表!$B103</f>
        <v>天杀</v>
      </c>
      <c r="K135" t="str">
        <f t="shared" si="26"/>
        <v>暴击值</v>
      </c>
    </row>
    <row r="136" spans="3:11" x14ac:dyDescent="0.15">
      <c r="C136" s="3" t="str">
        <f>IF([8]命格辅助表!$C104=C$124,[8]命格辅助表!$E104&amp;" "&amp;[8]命格辅助表!$G104&amp;" "&amp;[8]命格辅助表!$I104,"")</f>
        <v/>
      </c>
      <c r="D136" s="3" t="s">
        <v>405</v>
      </c>
      <c r="E136" s="3" t="s">
        <v>31</v>
      </c>
      <c r="F136" s="3" t="str">
        <f>IF([8]命格辅助表!$C104=F$124,[8]命格辅助表!$E104&amp;" "&amp;[8]命格辅助表!$G104&amp;" "&amp;[8]命格辅助表!$I104,"")</f>
        <v/>
      </c>
      <c r="G136" s="3" t="str">
        <f>IF([8]命格辅助表!$C104=G$124,[8]命格辅助表!$E104&amp;" "&amp;[8]命格辅助表!$G104&amp;" "&amp;[8]命格辅助表!$I104,"")</f>
        <v/>
      </c>
      <c r="H136" t="str">
        <f t="shared" si="25"/>
        <v>蓝色 暴击倍数 攻击</v>
      </c>
      <c r="I136">
        <f>[8]命格辅助表!$A104</f>
        <v>8820</v>
      </c>
      <c r="J136" t="str">
        <f>[8]命格辅助表!$B104</f>
        <v>诛魔</v>
      </c>
      <c r="K136" t="str">
        <f t="shared" si="26"/>
        <v>暴击倍数 攻击</v>
      </c>
    </row>
    <row r="137" spans="3:11" x14ac:dyDescent="0.15">
      <c r="C137" s="3" t="str">
        <f>IF([8]命格辅助表!$C105=C$124,[8]命格辅助表!$E105&amp;" "&amp;[8]命格辅助表!$G105&amp;" "&amp;[8]命格辅助表!$I105,"")</f>
        <v/>
      </c>
      <c r="D137" s="3" t="str">
        <f>IF([8]命格辅助表!$C105=D$124,[8]命格辅助表!$E105&amp;" "&amp;[8]命格辅助表!$G105&amp;" "&amp;[8]命格辅助表!$I105,"")</f>
        <v/>
      </c>
      <c r="E137" s="3" t="s">
        <v>407</v>
      </c>
      <c r="F137" s="3" t="str">
        <f>IF([8]命格辅助表!$C105=F$124,[8]命格辅助表!$E105&amp;" "&amp;[8]命格辅助表!$G105&amp;" "&amp;[8]命格辅助表!$I105,"")</f>
        <v/>
      </c>
      <c r="G137" s="3" t="str">
        <f>IF([8]命格辅助表!$C105=G$124,[8]命格辅助表!$E105&amp;" "&amp;[8]命格辅助表!$G105&amp;" "&amp;[8]命格辅助表!$I105,"")</f>
        <v/>
      </c>
      <c r="H137" t="str">
        <f t="shared" si="25"/>
        <v>紫色 生命</v>
      </c>
      <c r="I137">
        <f>[8]命格辅助表!$A105</f>
        <v>8130</v>
      </c>
      <c r="J137" t="str">
        <f>[8]命格辅助表!$B105</f>
        <v>霸主</v>
      </c>
      <c r="K137" t="str">
        <f t="shared" si="26"/>
        <v>生命</v>
      </c>
    </row>
    <row r="138" spans="3:11" x14ac:dyDescent="0.15">
      <c r="C138" s="3" t="str">
        <f>IF([8]命格辅助表!$C106=C$124,[8]命格辅助表!$E106&amp;" "&amp;[8]命格辅助表!$G106&amp;" "&amp;[8]命格辅助表!$I106,"")</f>
        <v/>
      </c>
      <c r="D138" s="3" t="str">
        <f>IF([8]命格辅助表!$C106=D$124,[8]命格辅助表!$E106&amp;" "&amp;[8]命格辅助表!$G106&amp;" "&amp;[8]命格辅助表!$I106,"")</f>
        <v/>
      </c>
      <c r="E138" s="3" t="s">
        <v>417</v>
      </c>
      <c r="F138" s="3" t="str">
        <f>IF([8]命格辅助表!$C106=F$124,[8]命格辅助表!$E106&amp;" "&amp;[8]命格辅助表!$G106&amp;" "&amp;[8]命格辅助表!$I106,"")</f>
        <v/>
      </c>
      <c r="G138" s="3" t="str">
        <f>IF([8]命格辅助表!$C106=G$124,[8]命格辅助表!$E106&amp;" "&amp;[8]命格辅助表!$G106&amp;" "&amp;[8]命格辅助表!$I106,"")</f>
        <v/>
      </c>
      <c r="H138" t="str">
        <f t="shared" si="25"/>
        <v>紫色 攻击</v>
      </c>
      <c r="I138">
        <f>[8]命格辅助表!$A106</f>
        <v>8230</v>
      </c>
      <c r="J138" t="str">
        <f>[8]命格辅助表!$B106</f>
        <v>虎啸</v>
      </c>
      <c r="K138" t="str">
        <f t="shared" si="26"/>
        <v>攻击</v>
      </c>
    </row>
    <row r="139" spans="3:11" x14ac:dyDescent="0.15">
      <c r="C139" s="3" t="str">
        <f>IF([8]命格辅助表!$C107=C$124,[8]命格辅助表!$E107&amp;" "&amp;[8]命格辅助表!$G107&amp;" "&amp;[8]命格辅助表!$I107,"")</f>
        <v/>
      </c>
      <c r="D139" s="3" t="str">
        <f>IF([8]命格辅助表!$C107=D$124,[8]命格辅助表!$E107&amp;" "&amp;[8]命格辅助表!$G107&amp;" "&amp;[8]命格辅助表!$I107,"")</f>
        <v/>
      </c>
      <c r="E139" s="3" t="s">
        <v>408</v>
      </c>
      <c r="F139" s="3" t="str">
        <f>IF([8]命格辅助表!$C107=F$124,[8]命格辅助表!$E107&amp;" "&amp;[8]命格辅助表!$G107&amp;" "&amp;[8]命格辅助表!$I107,"")</f>
        <v/>
      </c>
      <c r="G139" s="3" t="str">
        <f>IF([8]命格辅助表!$C107=G$124,[8]命格辅助表!$E107&amp;" "&amp;[8]命格辅助表!$G107&amp;" "&amp;[8]命格辅助表!$I107,"")</f>
        <v/>
      </c>
      <c r="H139" t="str">
        <f t="shared" si="25"/>
        <v>紫色 防御</v>
      </c>
      <c r="I139">
        <f>[8]命格辅助表!$A107</f>
        <v>8330</v>
      </c>
      <c r="J139" t="str">
        <f>[8]命格辅助表!$B107</f>
        <v>豪魄</v>
      </c>
      <c r="K139" t="str">
        <f t="shared" si="26"/>
        <v>防御</v>
      </c>
    </row>
    <row r="140" spans="3:11" x14ac:dyDescent="0.15">
      <c r="C140" s="3" t="str">
        <f>IF([8]命格辅助表!$C108=C$124,[8]命格辅助表!$E108&amp;" "&amp;[8]命格辅助表!$G108&amp;" "&amp;[8]命格辅助表!$I108,"")</f>
        <v/>
      </c>
      <c r="D140" s="3" t="str">
        <f>IF([8]命格辅助表!$C108=D$124,[8]命格辅助表!$E108&amp;" "&amp;[8]命格辅助表!$G108&amp;" "&amp;[8]命格辅助表!$I108,"")</f>
        <v/>
      </c>
      <c r="E140" s="3" t="s">
        <v>406</v>
      </c>
      <c r="F140" s="3" t="str">
        <f>IF([8]命格辅助表!$C108=F$124,[8]命格辅助表!$E108&amp;" "&amp;[8]命格辅助表!$G108&amp;" "&amp;[8]命格辅助表!$I108,"")</f>
        <v/>
      </c>
      <c r="G140" s="3" t="str">
        <f>IF([8]命格辅助表!$C108=G$124,[8]命格辅助表!$E108&amp;" "&amp;[8]命格辅助表!$G108&amp;" "&amp;[8]命格辅助表!$I108,"")</f>
        <v/>
      </c>
      <c r="H140" t="str">
        <f t="shared" si="25"/>
        <v>紫色 命中值</v>
      </c>
      <c r="I140">
        <f>[8]命格辅助表!$A108</f>
        <v>8430</v>
      </c>
      <c r="J140" t="str">
        <f>[8]命格辅助表!$B108</f>
        <v>捉影</v>
      </c>
      <c r="K140" t="str">
        <f t="shared" si="26"/>
        <v>命中值</v>
      </c>
    </row>
    <row r="141" spans="3:11" x14ac:dyDescent="0.15">
      <c r="C141" s="3" t="str">
        <f>IF([8]命格辅助表!$C109=C$124,[8]命格辅助表!$E109&amp;" "&amp;[8]命格辅助表!$G109&amp;" "&amp;[8]命格辅助表!$I109,"")</f>
        <v/>
      </c>
      <c r="D141" s="3" t="str">
        <f>IF([8]命格辅助表!$C109=D$124,[8]命格辅助表!$E109&amp;" "&amp;[8]命格辅助表!$G109&amp;" "&amp;[8]命格辅助表!$I109,"")</f>
        <v/>
      </c>
      <c r="E141" s="3" t="s">
        <v>421</v>
      </c>
      <c r="F141" s="3" t="str">
        <f>IF([8]命格辅助表!$C109=F$124,[8]命格辅助表!$E109&amp;" "&amp;[8]命格辅助表!$G109&amp;" "&amp;[8]命格辅助表!$I109,"")</f>
        <v/>
      </c>
      <c r="G141" s="3" t="str">
        <f>IF([8]命格辅助表!$C109=G$124,[8]命格辅助表!$E109&amp;" "&amp;[8]命格辅助表!$G109&amp;" "&amp;[8]命格辅助表!$I109,"")</f>
        <v/>
      </c>
      <c r="H141" t="str">
        <f t="shared" si="25"/>
        <v>紫色 闪避值</v>
      </c>
      <c r="I141">
        <f>[8]命格辅助表!$A109</f>
        <v>8530</v>
      </c>
      <c r="J141" t="str">
        <f>[8]命格辅助表!$B109</f>
        <v>游刃</v>
      </c>
      <c r="K141" t="str">
        <f t="shared" si="26"/>
        <v>闪避值</v>
      </c>
    </row>
    <row r="142" spans="3:11" x14ac:dyDescent="0.15">
      <c r="C142" s="3" t="str">
        <f>IF([8]命格辅助表!$C110=C$124,[8]命格辅助表!$E110&amp;" "&amp;[8]命格辅助表!$G110&amp;" "&amp;[8]命格辅助表!$I110,"")</f>
        <v/>
      </c>
      <c r="D142" s="3" t="str">
        <f>IF([8]命格辅助表!$C110=D$124,[8]命格辅助表!$E110&amp;" "&amp;[8]命格辅助表!$G110&amp;" "&amp;[8]命格辅助表!$I110,"")</f>
        <v/>
      </c>
      <c r="E142" s="3" t="s">
        <v>413</v>
      </c>
      <c r="F142" s="3" t="str">
        <f>IF([8]命格辅助表!$C110=F$124,[8]命格辅助表!$E110&amp;" "&amp;[8]命格辅助表!$G110&amp;" "&amp;[8]命格辅助表!$I110,"")</f>
        <v/>
      </c>
      <c r="G142" s="3" t="str">
        <f>IF([8]命格辅助表!$C110=G$124,[8]命格辅助表!$E110&amp;" "&amp;[8]命格辅助表!$G110&amp;" "&amp;[8]命格辅助表!$I110,"")</f>
        <v/>
      </c>
      <c r="H142" t="str">
        <f t="shared" si="25"/>
        <v>紫色 韧性值</v>
      </c>
      <c r="I142">
        <f>[8]命格辅助表!$A110</f>
        <v>8630</v>
      </c>
      <c r="J142" t="str">
        <f>[8]命格辅助表!$B110</f>
        <v>傲骨</v>
      </c>
      <c r="K142" t="str">
        <f t="shared" si="26"/>
        <v>韧性值</v>
      </c>
    </row>
    <row r="143" spans="3:11" x14ac:dyDescent="0.15">
      <c r="C143" s="3" t="str">
        <f>IF([8]命格辅助表!$C111=C$124,[8]命格辅助表!$E111&amp;" "&amp;[8]命格辅助表!$G111&amp;" "&amp;[8]命格辅助表!$I111,"")</f>
        <v/>
      </c>
      <c r="D143" s="3" t="str">
        <f>IF([8]命格辅助表!$C111=D$124,[8]命格辅助表!$E111&amp;" "&amp;[8]命格辅助表!$G111&amp;" "&amp;[8]命格辅助表!$I111,"")</f>
        <v/>
      </c>
      <c r="E143" s="3" t="s">
        <v>425</v>
      </c>
      <c r="F143" s="3" t="str">
        <f>IF([8]命格辅助表!$C111=F$124,[8]命格辅助表!$E111&amp;" "&amp;[8]命格辅助表!$G111&amp;" "&amp;[8]命格辅助表!$I111,"")</f>
        <v/>
      </c>
      <c r="G143" s="3" t="str">
        <f>IF([8]命格辅助表!$C111=G$124,[8]命格辅助表!$E111&amp;" "&amp;[8]命格辅助表!$G111&amp;" "&amp;[8]命格辅助表!$I111,"")</f>
        <v/>
      </c>
      <c r="H143" t="str">
        <f t="shared" si="25"/>
        <v>紫色 暴击值</v>
      </c>
      <c r="I143">
        <f>[8]命格辅助表!$A111</f>
        <v>8730</v>
      </c>
      <c r="J143" t="str">
        <f>[8]命格辅助表!$B111</f>
        <v>心眼</v>
      </c>
      <c r="K143" t="str">
        <f t="shared" si="26"/>
        <v>暴击值</v>
      </c>
    </row>
    <row r="144" spans="3:11" x14ac:dyDescent="0.15">
      <c r="C144" s="3" t="str">
        <f>IF([8]命格辅助表!$C112=C$124,[8]命格辅助表!$E112&amp;" "&amp;[8]命格辅助表!$G112&amp;" "&amp;[8]命格辅助表!$I112,"")</f>
        <v/>
      </c>
      <c r="D144" s="3" t="str">
        <f>IF([8]命格辅助表!$C112=D$124,[8]命格辅助表!$E112&amp;" "&amp;[8]命格辅助表!$G112&amp;" "&amp;[8]命格辅助表!$I112,"")</f>
        <v/>
      </c>
      <c r="E144" s="3" t="s">
        <v>405</v>
      </c>
      <c r="F144" s="3" t="str">
        <f>IF([8]命格辅助表!$C112=F$124,[8]命格辅助表!$E112&amp;" "&amp;[8]命格辅助表!$G112&amp;" "&amp;[8]命格辅助表!$I112,"")</f>
        <v/>
      </c>
      <c r="G144" s="3" t="str">
        <f>IF([8]命格辅助表!$C112=G$124,[8]命格辅助表!$E112&amp;" "&amp;[8]命格辅助表!$G112&amp;" "&amp;[8]命格辅助表!$I112,"")</f>
        <v/>
      </c>
      <c r="H144" t="str">
        <f t="shared" si="25"/>
        <v>紫色 暴击倍数 攻击</v>
      </c>
      <c r="I144">
        <f>[8]命格辅助表!$A112</f>
        <v>8830</v>
      </c>
      <c r="J144" t="str">
        <f>[8]命格辅助表!$B112</f>
        <v>噬生</v>
      </c>
      <c r="K144" t="str">
        <f t="shared" si="26"/>
        <v>暴击倍数 攻击</v>
      </c>
    </row>
    <row r="145" spans="3:11" x14ac:dyDescent="0.15">
      <c r="C145" s="3" t="str">
        <f>IF([8]命格辅助表!$C113=C$124,[8]命格辅助表!$E113&amp;" "&amp;[8]命格辅助表!$G113&amp;" "&amp;[8]命格辅助表!$I113,"")</f>
        <v/>
      </c>
      <c r="D145" s="3" t="str">
        <f>IF([8]命格辅助表!$C113=D$124,[8]命格辅助表!$E113&amp;" "&amp;[8]命格辅助表!$G113&amp;" "&amp;[8]命格辅助表!$I113,"")</f>
        <v/>
      </c>
      <c r="E145" s="3" t="s">
        <v>428</v>
      </c>
      <c r="F145" s="3" t="str">
        <f>IF([8]命格辅助表!$C113=F$124,[8]命格辅助表!$E113&amp;" "&amp;[8]命格辅助表!$G113&amp;" "&amp;[8]命格辅助表!$I113,"")</f>
        <v/>
      </c>
      <c r="G145" s="3" t="str">
        <f>IF([8]命格辅助表!$C113=G$124,[8]命格辅助表!$E113&amp;" "&amp;[8]命格辅助表!$G113&amp;" "&amp;[8]命格辅助表!$I113,"")</f>
        <v/>
      </c>
      <c r="H145" t="str">
        <f t="shared" si="25"/>
        <v>紫色 攻击加成 生命</v>
      </c>
      <c r="I145">
        <f>[8]命格辅助表!$A113</f>
        <v>8930</v>
      </c>
      <c r="J145" t="str">
        <f>[8]命格辅助表!$B113</f>
        <v>痛击</v>
      </c>
      <c r="K145" t="str">
        <f t="shared" si="26"/>
        <v>攻击加成 生命</v>
      </c>
    </row>
    <row r="146" spans="3:11" x14ac:dyDescent="0.15">
      <c r="C146" s="3" t="str">
        <f>IF([8]命格辅助表!$C114=C$124,[8]命格辅助表!$E114&amp;" "&amp;[8]命格辅助表!$G114&amp;" "&amp;[8]命格辅助表!$I114,"")</f>
        <v/>
      </c>
      <c r="D146" s="3" t="str">
        <f>IF([8]命格辅助表!$C114=D$124,[8]命格辅助表!$E114&amp;" "&amp;[8]命格辅助表!$G114&amp;" "&amp;[8]命格辅助表!$I114,"")</f>
        <v/>
      </c>
      <c r="E146" s="3" t="s">
        <v>429</v>
      </c>
      <c r="F146" s="3" t="str">
        <f>IF([8]命格辅助表!$C114=F$124,[8]命格辅助表!$E114&amp;" "&amp;[8]命格辅助表!$G114&amp;" "&amp;[8]命格辅助表!$I114,"")</f>
        <v/>
      </c>
      <c r="G146" s="3" t="str">
        <f>IF([8]命格辅助表!$C114=G$124,[8]命格辅助表!$E114&amp;" "&amp;[8]命格辅助表!$G114&amp;" "&amp;[8]命格辅助表!$I114,"")</f>
        <v/>
      </c>
      <c r="H146" t="str">
        <f t="shared" si="25"/>
        <v>紫色 防御加成 攻击</v>
      </c>
      <c r="I146">
        <f>[8]命格辅助表!$A114</f>
        <v>9030</v>
      </c>
      <c r="J146" t="str">
        <f>[8]命格辅助表!$B114</f>
        <v>不坏</v>
      </c>
      <c r="K146" t="str">
        <f t="shared" si="26"/>
        <v>防御加成 攻击</v>
      </c>
    </row>
    <row r="147" spans="3:11" x14ac:dyDescent="0.15">
      <c r="C147" s="3" t="str">
        <f>IF([8]命格辅助表!$C115=C$124,[8]命格辅助表!$E115&amp;" "&amp;[8]命格辅助表!$G115&amp;" "&amp;[8]命格辅助表!$I115,"")</f>
        <v/>
      </c>
      <c r="D147" s="3" t="str">
        <f>IF([8]命格辅助表!$C115=D$124,[8]命格辅助表!$E115&amp;" "&amp;[8]命格辅助表!$G115&amp;" "&amp;[8]命格辅助表!$I115,"")</f>
        <v/>
      </c>
      <c r="E147" s="3" t="s">
        <v>415</v>
      </c>
      <c r="F147" s="3" t="str">
        <f>IF([8]命格辅助表!$C115=F$124,[8]命格辅助表!$E115&amp;" "&amp;[8]命格辅助表!$G115&amp;" "&amp;[8]命格辅助表!$I115,"")</f>
        <v/>
      </c>
      <c r="G147" s="3" t="str">
        <f>IF([8]命格辅助表!$C115=G$124,[8]命格辅助表!$E115&amp;" "&amp;[8]命格辅助表!$G115&amp;" "&amp;[8]命格辅助表!$I115,"")</f>
        <v/>
      </c>
      <c r="H147" t="str">
        <f t="shared" si="25"/>
        <v>紫色 伤害加深 生命</v>
      </c>
      <c r="I147">
        <f>[8]命格辅助表!$A115</f>
        <v>9130</v>
      </c>
      <c r="J147" t="str">
        <f>[8]命格辅助表!$B115</f>
        <v>寂灭</v>
      </c>
      <c r="K147" t="str">
        <f t="shared" si="26"/>
        <v>伤害加深 生命</v>
      </c>
    </row>
    <row r="148" spans="3:11" x14ac:dyDescent="0.15">
      <c r="C148" s="3" t="str">
        <f>IF([8]命格辅助表!$C116=C$124,[8]命格辅助表!$E116&amp;" "&amp;[8]命格辅助表!$G116&amp;" "&amp;[8]命格辅助表!$I116,"")</f>
        <v/>
      </c>
      <c r="D148" s="3" t="str">
        <f>IF([8]命格辅助表!$C116=D$124,[8]命格辅助表!$E116&amp;" "&amp;[8]命格辅助表!$G116&amp;" "&amp;[8]命格辅助表!$I116,"")</f>
        <v/>
      </c>
      <c r="E148" s="3" t="s">
        <v>410</v>
      </c>
      <c r="F148" s="3" t="s">
        <v>31</v>
      </c>
      <c r="G148" s="3" t="str">
        <f>IF([8]命格辅助表!$C116=G$124,[8]命格辅助表!$E116&amp;" "&amp;[8]命格辅助表!$G116&amp;" "&amp;[8]命格辅助表!$I116,"")</f>
        <v/>
      </c>
      <c r="H148" t="str">
        <f t="shared" si="25"/>
        <v>紫色 伤害减免 攻击</v>
      </c>
      <c r="I148">
        <f>[8]命格辅助表!$A116</f>
        <v>9230</v>
      </c>
      <c r="J148" t="str">
        <f>[8]命格辅助表!$B116</f>
        <v>盘蛇</v>
      </c>
      <c r="K148" t="str">
        <f t="shared" si="26"/>
        <v>伤害减免 攻击</v>
      </c>
    </row>
    <row r="149" spans="3:11" x14ac:dyDescent="0.15">
      <c r="C149" s="3" t="str">
        <f>IF([8]命格辅助表!$C117=C$124,[8]命格辅助表!$E117&amp;" "&amp;[8]命格辅助表!$G117&amp;" "&amp;[8]命格辅助表!$I117,"")</f>
        <v/>
      </c>
      <c r="D149" s="3" t="str">
        <f>IF([8]命格辅助表!$C117=D$124,[8]命格辅助表!$E117&amp;" "&amp;[8]命格辅助表!$G117&amp;" "&amp;[8]命格辅助表!$I117,"")</f>
        <v/>
      </c>
      <c r="E149" s="3" t="str">
        <f>IF([8]命格辅助表!$C117=E$124,[8]命格辅助表!$E117&amp;" "&amp;[8]命格辅助表!$G117&amp;" "&amp;[8]命格辅助表!$I117,"")</f>
        <v/>
      </c>
      <c r="F149" s="3" t="s">
        <v>407</v>
      </c>
      <c r="G149" s="3" t="str">
        <f>IF([8]命格辅助表!$C117=G$124,[8]命格辅助表!$E117&amp;" "&amp;[8]命格辅助表!$G117&amp;" "&amp;[8]命格辅助表!$I117,"")</f>
        <v/>
      </c>
      <c r="H149" t="str">
        <f t="shared" si="25"/>
        <v>橙色 生命</v>
      </c>
      <c r="I149">
        <f>[8]命格辅助表!$A117</f>
        <v>8140</v>
      </c>
      <c r="J149" t="str">
        <f>[8]命格辅助表!$B117</f>
        <v>天命</v>
      </c>
      <c r="K149" t="str">
        <f>IF(C149="",IF(D149="",IF(E149="",IF(F149="",G149,F149),E149),D149),C149)</f>
        <v>生命</v>
      </c>
    </row>
    <row r="150" spans="3:11" x14ac:dyDescent="0.15">
      <c r="C150" s="3" t="str">
        <f>IF([8]命格辅助表!$C118=C$124,[8]命格辅助表!$E118&amp;" "&amp;[8]命格辅助表!$G118&amp;" "&amp;[8]命格辅助表!$I118,"")</f>
        <v/>
      </c>
      <c r="D150" s="3" t="str">
        <f>IF([8]命格辅助表!$C118=D$124,[8]命格辅助表!$E118&amp;" "&amp;[8]命格辅助表!$G118&amp;" "&amp;[8]命格辅助表!$I118,"")</f>
        <v/>
      </c>
      <c r="E150" s="3" t="str">
        <f>IF([8]命格辅助表!$C118=E$124,[8]命格辅助表!$E118&amp;" "&amp;[8]命格辅助表!$G118&amp;" "&amp;[8]命格辅助表!$I118,"")</f>
        <v/>
      </c>
      <c r="F150" s="3" t="s">
        <v>417</v>
      </c>
      <c r="G150" s="3" t="str">
        <f>IF([8]命格辅助表!$C118=G$124,[8]命格辅助表!$E118&amp;" "&amp;[8]命格辅助表!$G118&amp;" "&amp;[8]命格辅助表!$I118,"")</f>
        <v/>
      </c>
      <c r="H150" t="str">
        <f t="shared" si="25"/>
        <v>橙色 攻击</v>
      </c>
      <c r="I150">
        <f>[8]命格辅助表!$A118</f>
        <v>8240</v>
      </c>
      <c r="J150" t="str">
        <f>[8]命格辅助表!$B118</f>
        <v>龙吟</v>
      </c>
      <c r="K150" t="str">
        <f t="shared" ref="K150:K184" si="27">IF(C150="",IF(D150="",IF(E150="",IF(F150="",G150,F150),E150),D150),C150)</f>
        <v>攻击</v>
      </c>
    </row>
    <row r="151" spans="3:11" x14ac:dyDescent="0.15">
      <c r="C151" s="3" t="str">
        <f>IF([8]命格辅助表!$C119=C$124,[8]命格辅助表!$E119&amp;" "&amp;[8]命格辅助表!$G119&amp;" "&amp;[8]命格辅助表!$I119,"")</f>
        <v/>
      </c>
      <c r="D151" s="3" t="str">
        <f>IF([8]命格辅助表!$C119=D$124,[8]命格辅助表!$E119&amp;" "&amp;[8]命格辅助表!$G119&amp;" "&amp;[8]命格辅助表!$I119,"")</f>
        <v/>
      </c>
      <c r="E151" s="3" t="str">
        <f>IF([8]命格辅助表!$C119=E$124,[8]命格辅助表!$E119&amp;" "&amp;[8]命格辅助表!$G119&amp;" "&amp;[8]命格辅助表!$I119,"")</f>
        <v/>
      </c>
      <c r="F151" s="3" t="s">
        <v>408</v>
      </c>
      <c r="G151" s="3" t="str">
        <f>IF([8]命格辅助表!$C119=G$124,[8]命格辅助表!$E119&amp;" "&amp;[8]命格辅助表!$G119&amp;" "&amp;[8]命格辅助表!$I119,"")</f>
        <v/>
      </c>
      <c r="H151" t="str">
        <f t="shared" si="25"/>
        <v>橙色 防御</v>
      </c>
      <c r="I151">
        <f>[8]命格辅助表!$A119</f>
        <v>8340</v>
      </c>
      <c r="J151" t="str">
        <f>[8]命格辅助表!$B119</f>
        <v>守御</v>
      </c>
      <c r="K151" t="str">
        <f t="shared" si="27"/>
        <v>防御</v>
      </c>
    </row>
    <row r="152" spans="3:11" x14ac:dyDescent="0.15">
      <c r="C152" s="3" t="str">
        <f>IF([8]命格辅助表!$C120=C$124,[8]命格辅助表!$E120&amp;" "&amp;[8]命格辅助表!$G120&amp;" "&amp;[8]命格辅助表!$I120,"")</f>
        <v/>
      </c>
      <c r="D152" s="3" t="str">
        <f>IF([8]命格辅助表!$C120=D$124,[8]命格辅助表!$E120&amp;" "&amp;[8]命格辅助表!$G120&amp;" "&amp;[8]命格辅助表!$I120,"")</f>
        <v/>
      </c>
      <c r="E152" s="3" t="str">
        <f>IF([8]命格辅助表!$C120=E$124,[8]命格辅助表!$E120&amp;" "&amp;[8]命格辅助表!$G120&amp;" "&amp;[8]命格辅助表!$I120,"")</f>
        <v/>
      </c>
      <c r="F152" s="3" t="s">
        <v>406</v>
      </c>
      <c r="G152" s="3" t="str">
        <f>IF([8]命格辅助表!$C120=G$124,[8]命格辅助表!$E120&amp;" "&amp;[8]命格辅助表!$G120&amp;" "&amp;[8]命格辅助表!$I120,"")</f>
        <v/>
      </c>
      <c r="H152" t="str">
        <f t="shared" si="25"/>
        <v>橙色 命中值</v>
      </c>
      <c r="I152">
        <f>[8]命格辅助表!$A120</f>
        <v>8440</v>
      </c>
      <c r="J152" t="str">
        <f>[8]命格辅助表!$B120</f>
        <v>千眼</v>
      </c>
      <c r="K152" t="str">
        <f t="shared" si="27"/>
        <v>命中值</v>
      </c>
    </row>
    <row r="153" spans="3:11" x14ac:dyDescent="0.15">
      <c r="C153" s="3" t="str">
        <f>IF([8]命格辅助表!$C121=C$124,[8]命格辅助表!$E121&amp;" "&amp;[8]命格辅助表!$G121&amp;" "&amp;[8]命格辅助表!$I121,"")</f>
        <v/>
      </c>
      <c r="D153" s="3" t="str">
        <f>IF([8]命格辅助表!$C121=D$124,[8]命格辅助表!$E121&amp;" "&amp;[8]命格辅助表!$G121&amp;" "&amp;[8]命格辅助表!$I121,"")</f>
        <v/>
      </c>
      <c r="E153" s="3" t="str">
        <f>IF([8]命格辅助表!$C121=E$124,[8]命格辅助表!$E121&amp;" "&amp;[8]命格辅助表!$G121&amp;" "&amp;[8]命格辅助表!$I121,"")</f>
        <v/>
      </c>
      <c r="F153" s="3" t="s">
        <v>421</v>
      </c>
      <c r="G153" s="3" t="str">
        <f>IF([8]命格辅助表!$C121=G$124,[8]命格辅助表!$E121&amp;" "&amp;[8]命格辅助表!$G121&amp;" "&amp;[8]命格辅助表!$I121,"")</f>
        <v/>
      </c>
      <c r="H153" t="str">
        <f t="shared" si="25"/>
        <v>橙色 闪避值</v>
      </c>
      <c r="I153">
        <f>[8]命格辅助表!$A121</f>
        <v>8540</v>
      </c>
      <c r="J153" t="str">
        <f>[8]命格辅助表!$B121</f>
        <v>逍遥</v>
      </c>
      <c r="K153" t="str">
        <f t="shared" si="27"/>
        <v>闪避值</v>
      </c>
    </row>
    <row r="154" spans="3:11" x14ac:dyDescent="0.15">
      <c r="C154" s="3" t="str">
        <f>IF([8]命格辅助表!$C122=C$124,[8]命格辅助表!$E122&amp;" "&amp;[8]命格辅助表!$G122&amp;" "&amp;[8]命格辅助表!$I122,"")</f>
        <v/>
      </c>
      <c r="D154" s="3" t="str">
        <f>IF([8]命格辅助表!$C122=D$124,[8]命格辅助表!$E122&amp;" "&amp;[8]命格辅助表!$G122&amp;" "&amp;[8]命格辅助表!$I122,"")</f>
        <v/>
      </c>
      <c r="E154" s="3" t="str">
        <f>IF([8]命格辅助表!$C122=E$124,[8]命格辅助表!$E122&amp;" "&amp;[8]命格辅助表!$G122&amp;" "&amp;[8]命格辅助表!$I122,"")</f>
        <v/>
      </c>
      <c r="F154" s="3" t="s">
        <v>413</v>
      </c>
      <c r="G154" s="3" t="str">
        <f>IF([8]命格辅助表!$C122=G$124,[8]命格辅助表!$E122&amp;" "&amp;[8]命格辅助表!$G122&amp;" "&amp;[8]命格辅助表!$I122,"")</f>
        <v/>
      </c>
      <c r="H154" t="str">
        <f t="shared" si="25"/>
        <v>橙色 韧性值</v>
      </c>
      <c r="I154">
        <f>[8]命格辅助表!$A122</f>
        <v>8640</v>
      </c>
      <c r="J154" t="str">
        <f>[8]命格辅助表!$B122</f>
        <v>流离</v>
      </c>
      <c r="K154" t="str">
        <f t="shared" si="27"/>
        <v>韧性值</v>
      </c>
    </row>
    <row r="155" spans="3:11" x14ac:dyDescent="0.15">
      <c r="C155" s="3" t="str">
        <f>IF([8]命格辅助表!$C123=C$124,[8]命格辅助表!$E123&amp;" "&amp;[8]命格辅助表!$G123&amp;" "&amp;[8]命格辅助表!$I123,"")</f>
        <v/>
      </c>
      <c r="D155" s="3" t="str">
        <f>IF([8]命格辅助表!$C123=D$124,[8]命格辅助表!$E123&amp;" "&amp;[8]命格辅助表!$G123&amp;" "&amp;[8]命格辅助表!$I123,"")</f>
        <v/>
      </c>
      <c r="E155" s="3" t="str">
        <f>IF([8]命格辅助表!$C123=E$124,[8]命格辅助表!$E123&amp;" "&amp;[8]命格辅助表!$G123&amp;" "&amp;[8]命格辅助表!$I123,"")</f>
        <v/>
      </c>
      <c r="F155" s="3" t="s">
        <v>425</v>
      </c>
      <c r="G155" s="3" t="str">
        <f>IF([8]命格辅助表!$C123=G$124,[8]命格辅助表!$E123&amp;" "&amp;[8]命格辅助表!$G123&amp;" "&amp;[8]命格辅助表!$I123,"")</f>
        <v/>
      </c>
      <c r="H155" t="str">
        <f t="shared" si="25"/>
        <v>橙色 暴击值</v>
      </c>
      <c r="I155">
        <f>[8]命格辅助表!$A123</f>
        <v>8740</v>
      </c>
      <c r="J155" t="str">
        <f>[8]命格辅助表!$B123</f>
        <v>夺魄</v>
      </c>
      <c r="K155" t="str">
        <f t="shared" si="27"/>
        <v>暴击值</v>
      </c>
    </row>
    <row r="156" spans="3:11" x14ac:dyDescent="0.15">
      <c r="C156" s="3" t="str">
        <f>IF([8]命格辅助表!$C124=C$124,[8]命格辅助表!$E124&amp;" "&amp;[8]命格辅助表!$G124&amp;" "&amp;[8]命格辅助表!$I124,"")</f>
        <v/>
      </c>
      <c r="D156" s="3" t="str">
        <f>IF([8]命格辅助表!$C124=D$124,[8]命格辅助表!$E124&amp;" "&amp;[8]命格辅助表!$G124&amp;" "&amp;[8]命格辅助表!$I124,"")</f>
        <v/>
      </c>
      <c r="E156" s="3" t="str">
        <f>IF([8]命格辅助表!$C124=E$124,[8]命格辅助表!$E124&amp;" "&amp;[8]命格辅助表!$G124&amp;" "&amp;[8]命格辅助表!$I124,"")</f>
        <v/>
      </c>
      <c r="F156" s="3" t="s">
        <v>405</v>
      </c>
      <c r="G156" s="3" t="str">
        <f>IF([8]命格辅助表!$C124=G$124,[8]命格辅助表!$E124&amp;" "&amp;[8]命格辅助表!$G124&amp;" "&amp;[8]命格辅助表!$I124,"")</f>
        <v/>
      </c>
      <c r="H156" t="str">
        <f t="shared" si="25"/>
        <v>橙色 暴击倍数 攻击</v>
      </c>
      <c r="I156">
        <f>[8]命格辅助表!$A124</f>
        <v>8840</v>
      </c>
      <c r="J156" t="str">
        <f>[8]命格辅助表!$B124</f>
        <v>审判</v>
      </c>
      <c r="K156" t="str">
        <f t="shared" si="27"/>
        <v>暴击倍数 攻击</v>
      </c>
    </row>
    <row r="157" spans="3:11" x14ac:dyDescent="0.15">
      <c r="C157" s="3" t="str">
        <f>IF([8]命格辅助表!$C125=C$124,[8]命格辅助表!$E125&amp;" "&amp;[8]命格辅助表!$G125&amp;" "&amp;[8]命格辅助表!$I125,"")</f>
        <v/>
      </c>
      <c r="D157" s="3" t="str">
        <f>IF([8]命格辅助表!$C125=D$124,[8]命格辅助表!$E125&amp;" "&amp;[8]命格辅助表!$G125&amp;" "&amp;[8]命格辅助表!$I125,"")</f>
        <v/>
      </c>
      <c r="E157" s="3" t="str">
        <f>IF([8]命格辅助表!$C125=E$124,[8]命格辅助表!$E125&amp;" "&amp;[8]命格辅助表!$G125&amp;" "&amp;[8]命格辅助表!$I125,"")</f>
        <v/>
      </c>
      <c r="F157" s="3" t="s">
        <v>428</v>
      </c>
      <c r="G157" s="3" t="str">
        <f>IF([8]命格辅助表!$C125=G$124,[8]命格辅助表!$E125&amp;" "&amp;[8]命格辅助表!$G125&amp;" "&amp;[8]命格辅助表!$I125,"")</f>
        <v/>
      </c>
      <c r="H157" t="str">
        <f t="shared" si="25"/>
        <v>橙色 攻击加成 生命</v>
      </c>
      <c r="I157">
        <f>[8]命格辅助表!$A125</f>
        <v>8940</v>
      </c>
      <c r="J157" t="str">
        <f>[8]命格辅助表!$B125</f>
        <v>破天</v>
      </c>
      <c r="K157" t="str">
        <f t="shared" si="27"/>
        <v>攻击加成 生命</v>
      </c>
    </row>
    <row r="158" spans="3:11" x14ac:dyDescent="0.15">
      <c r="C158" s="3" t="str">
        <f>IF([8]命格辅助表!$C126=C$124,[8]命格辅助表!$E126&amp;" "&amp;[8]命格辅助表!$G126&amp;" "&amp;[8]命格辅助表!$I126,"")</f>
        <v/>
      </c>
      <c r="D158" s="3" t="str">
        <f>IF([8]命格辅助表!$C126=D$124,[8]命格辅助表!$E126&amp;" "&amp;[8]命格辅助表!$G126&amp;" "&amp;[8]命格辅助表!$I126,"")</f>
        <v/>
      </c>
      <c r="E158" s="3" t="str">
        <f>IF([8]命格辅助表!$C126=E$124,[8]命格辅助表!$E126&amp;" "&amp;[8]命格辅助表!$G126&amp;" "&amp;[8]命格辅助表!$I126,"")</f>
        <v/>
      </c>
      <c r="F158" s="3" t="s">
        <v>429</v>
      </c>
      <c r="G158" s="3" t="str">
        <f>IF([8]命格辅助表!$C126=G$124,[8]命格辅助表!$E126&amp;" "&amp;[8]命格辅助表!$G126&amp;" "&amp;[8]命格辅助表!$I126,"")</f>
        <v/>
      </c>
      <c r="H158" t="str">
        <f t="shared" si="25"/>
        <v>橙色 防御加成 攻击</v>
      </c>
      <c r="I158">
        <f>[8]命格辅助表!$A126</f>
        <v>9040</v>
      </c>
      <c r="J158" t="str">
        <f>[8]命格辅助表!$B126</f>
        <v>天狱</v>
      </c>
      <c r="K158" t="str">
        <f t="shared" si="27"/>
        <v>防御加成 攻击</v>
      </c>
    </row>
    <row r="159" spans="3:11" x14ac:dyDescent="0.15">
      <c r="C159" s="3" t="str">
        <f>IF([8]命格辅助表!$C127=C$124,[8]命格辅助表!$E127&amp;" "&amp;[8]命格辅助表!$G127&amp;" "&amp;[8]命格辅助表!$I127,"")</f>
        <v/>
      </c>
      <c r="D159" s="3" t="str">
        <f>IF([8]命格辅助表!$C127=D$124,[8]命格辅助表!$E127&amp;" "&amp;[8]命格辅助表!$G127&amp;" "&amp;[8]命格辅助表!$I127,"")</f>
        <v/>
      </c>
      <c r="E159" s="3" t="str">
        <f>IF([8]命格辅助表!$C127=E$124,[8]命格辅助表!$E127&amp;" "&amp;[8]命格辅助表!$G127&amp;" "&amp;[8]命格辅助表!$I127,"")</f>
        <v/>
      </c>
      <c r="F159" s="3" t="s">
        <v>415</v>
      </c>
      <c r="G159" s="3" t="str">
        <f>IF([8]命格辅助表!$C127=G$124,[8]命格辅助表!$E127&amp;" "&amp;[8]命格辅助表!$G127&amp;" "&amp;[8]命格辅助表!$I127,"")</f>
        <v/>
      </c>
      <c r="H159" t="str">
        <f t="shared" si="25"/>
        <v>橙色 伤害加深 生命</v>
      </c>
      <c r="I159">
        <f>[8]命格辅助表!$A127</f>
        <v>9140</v>
      </c>
      <c r="J159" t="str">
        <f>[8]命格辅助表!$B127</f>
        <v>幽灵</v>
      </c>
      <c r="K159" t="str">
        <f t="shared" si="27"/>
        <v>伤害加深 生命</v>
      </c>
    </row>
    <row r="160" spans="3:11" x14ac:dyDescent="0.15">
      <c r="C160" s="3" t="str">
        <f>IF([8]命格辅助表!$C128=C$124,[8]命格辅助表!$E128&amp;" "&amp;[8]命格辅助表!$G128&amp;" "&amp;[8]命格辅助表!$I128,"")</f>
        <v/>
      </c>
      <c r="D160" s="3" t="str">
        <f>IF([8]命格辅助表!$C128=D$124,[8]命格辅助表!$E128&amp;" "&amp;[8]命格辅助表!$G128&amp;" "&amp;[8]命格辅助表!$I128,"")</f>
        <v/>
      </c>
      <c r="E160" s="3" t="str">
        <f>IF([8]命格辅助表!$C128=E$124,[8]命格辅助表!$E128&amp;" "&amp;[8]命格辅助表!$G128&amp;" "&amp;[8]命格辅助表!$I128,"")</f>
        <v/>
      </c>
      <c r="F160" s="3" t="s">
        <v>410</v>
      </c>
      <c r="G160" s="3" t="str">
        <f>IF([8]命格辅助表!$C128=G$124,[8]命格辅助表!$E128&amp;" "&amp;[8]命格辅助表!$G128&amp;" "&amp;[8]命格辅助表!$I128,"")</f>
        <v/>
      </c>
      <c r="H160" t="str">
        <f t="shared" si="25"/>
        <v>橙色 伤害减免 攻击</v>
      </c>
      <c r="I160">
        <f>[8]命格辅助表!$A128</f>
        <v>9240</v>
      </c>
      <c r="J160" t="str">
        <f>[8]命格辅助表!$B128</f>
        <v>困魔</v>
      </c>
      <c r="K160" t="str">
        <f t="shared" si="27"/>
        <v>伤害减免 攻击</v>
      </c>
    </row>
    <row r="161" spans="3:11" x14ac:dyDescent="0.15">
      <c r="C161" s="3" t="str">
        <f>IF([8]命格辅助表!$C129=C$124,[8]命格辅助表!$E129&amp;" "&amp;[8]命格辅助表!$G129&amp;" "&amp;[8]命格辅助表!$I129,"")</f>
        <v/>
      </c>
      <c r="D161" s="3" t="str">
        <f>IF([8]命格辅助表!$C129=D$124,[8]命格辅助表!$E129&amp;" "&amp;[8]命格辅助表!$G129&amp;" "&amp;[8]命格辅助表!$I129,"")</f>
        <v/>
      </c>
      <c r="E161" s="3" t="str">
        <f>IF([8]命格辅助表!$C129=E$124,[8]命格辅助表!$E129&amp;" "&amp;[8]命格辅助表!$G129&amp;" "&amp;[8]命格辅助表!$I129,"")</f>
        <v/>
      </c>
      <c r="F161" s="3" t="s">
        <v>412</v>
      </c>
      <c r="G161" s="3" t="str">
        <f>IF([8]命格辅助表!$C129=G$124,[8]命格辅助表!$E129&amp;" "&amp;[8]命格辅助表!$G129&amp;" "&amp;[8]命格辅助表!$I129,"")</f>
        <v/>
      </c>
      <c r="H161" t="str">
        <f t="shared" si="25"/>
        <v>橙色 生命 攻击</v>
      </c>
      <c r="I161">
        <f>[8]命格辅助表!$A129</f>
        <v>9340</v>
      </c>
      <c r="J161" t="str">
        <f>[8]命格辅助表!$B129</f>
        <v>无尽</v>
      </c>
      <c r="K161" t="str">
        <f t="shared" si="27"/>
        <v>生命 攻击</v>
      </c>
    </row>
    <row r="162" spans="3:11" x14ac:dyDescent="0.15">
      <c r="C162" s="3" t="str">
        <f>IF([8]命格辅助表!$C130=C$124,[8]命格辅助表!$E130&amp;" "&amp;[8]命格辅助表!$G130&amp;" "&amp;[8]命格辅助表!$I130,"")</f>
        <v/>
      </c>
      <c r="D162" s="3" t="str">
        <f>IF([8]命格辅助表!$C130=D$124,[8]命格辅助表!$E130&amp;" "&amp;[8]命格辅助表!$G130&amp;" "&amp;[8]命格辅助表!$I130,"")</f>
        <v/>
      </c>
      <c r="E162" s="3" t="str">
        <f>IF([8]命格辅助表!$C130=E$124,[8]命格辅助表!$E130&amp;" "&amp;[8]命格辅助表!$G130&amp;" "&amp;[8]命格辅助表!$I130,"")</f>
        <v/>
      </c>
      <c r="F162" s="3" t="s">
        <v>417</v>
      </c>
      <c r="G162" s="3" t="str">
        <f>IF([8]命格辅助表!$C130=G$124,[8]命格辅助表!$E130&amp;" "&amp;[8]命格辅助表!$G130&amp;" "&amp;[8]命格辅助表!$I130,"")</f>
        <v/>
      </c>
      <c r="H162" t="str">
        <f t="shared" si="25"/>
        <v>橙色 攻击</v>
      </c>
      <c r="I162">
        <f>[8]命格辅助表!$A130</f>
        <v>9440</v>
      </c>
      <c r="J162" t="str">
        <f>[8]命格辅助表!$B130</f>
        <v>元初</v>
      </c>
      <c r="K162" t="str">
        <f t="shared" si="27"/>
        <v>攻击</v>
      </c>
    </row>
    <row r="163" spans="3:11" x14ac:dyDescent="0.15">
      <c r="C163" s="3" t="str">
        <f>IF([8]命格辅助表!$C131=C$124,[8]命格辅助表!$E131&amp;" "&amp;[8]命格辅助表!$G131&amp;" "&amp;[8]命格辅助表!$I131,"")</f>
        <v/>
      </c>
      <c r="D163" s="3" t="str">
        <f>IF([8]命格辅助表!$C131=D$124,[8]命格辅助表!$E131&amp;" "&amp;[8]命格辅助表!$G131&amp;" "&amp;[8]命格辅助表!$I131,"")</f>
        <v/>
      </c>
      <c r="E163" s="3" t="str">
        <f>IF([8]命格辅助表!$C131=E$124,[8]命格辅助表!$E131&amp;" "&amp;[8]命格辅助表!$G131&amp;" "&amp;[8]命格辅助表!$I131,"")</f>
        <v/>
      </c>
      <c r="F163" s="3" t="s">
        <v>412</v>
      </c>
      <c r="G163" s="3" t="str">
        <f>IF([8]命格辅助表!$C131=G$124,[8]命格辅助表!$E131&amp;" "&amp;[8]命格辅助表!$G131&amp;" "&amp;[8]命格辅助表!$I131,"")</f>
        <v/>
      </c>
      <c r="H163" t="str">
        <f t="shared" si="25"/>
        <v>橙色 生命 攻击</v>
      </c>
      <c r="I163">
        <f>[8]命格辅助表!$A131</f>
        <v>9540</v>
      </c>
      <c r="J163" t="str">
        <f>[8]命格辅助表!$B131</f>
        <v>八卦</v>
      </c>
      <c r="K163" t="str">
        <f t="shared" si="27"/>
        <v>生命 攻击</v>
      </c>
    </row>
    <row r="164" spans="3:11" x14ac:dyDescent="0.15">
      <c r="C164" s="3" t="str">
        <f>IF([8]命格辅助表!$C132=C$124,[8]命格辅助表!$E132&amp;" "&amp;[8]命格辅助表!$G132&amp;" "&amp;[8]命格辅助表!$I132,"")</f>
        <v/>
      </c>
      <c r="D164" s="3" t="str">
        <f>IF([8]命格辅助表!$C132=D$124,[8]命格辅助表!$E132&amp;" "&amp;[8]命格辅助表!$G132&amp;" "&amp;[8]命格辅助表!$I132,"")</f>
        <v/>
      </c>
      <c r="E164" s="3" t="str">
        <f>IF([8]命格辅助表!$C132=E$124,[8]命格辅助表!$E132&amp;" "&amp;[8]命格辅助表!$G132&amp;" "&amp;[8]命格辅助表!$I132,"")</f>
        <v/>
      </c>
      <c r="F164" s="3" t="s">
        <v>430</v>
      </c>
      <c r="G164" s="3" t="str">
        <f>IF([8]命格辅助表!$C132=G$124,[8]命格辅助表!$E132&amp;" "&amp;[8]命格辅助表!$G132&amp;" "&amp;[8]命格辅助表!$I132,"")</f>
        <v/>
      </c>
      <c r="H164" t="str">
        <f t="shared" si="25"/>
        <v>橙色 生命 防御</v>
      </c>
      <c r="I164">
        <f>[8]命格辅助表!$A132</f>
        <v>9640</v>
      </c>
      <c r="J164" t="str">
        <f>[8]命格辅助表!$B132</f>
        <v>剎那</v>
      </c>
      <c r="K164" t="str">
        <f t="shared" si="27"/>
        <v>生命 防御</v>
      </c>
    </row>
    <row r="165" spans="3:11" x14ac:dyDescent="0.15">
      <c r="C165" s="3" t="str">
        <f>IF([8]命格辅助表!$C133=C$124,[8]命格辅助表!$E133&amp;" "&amp;[8]命格辅助表!$G133&amp;" "&amp;[8]命格辅助表!$I133,"")</f>
        <v/>
      </c>
      <c r="D165" s="3" t="str">
        <f>IF([8]命格辅助表!$C133=D$124,[8]命格辅助表!$E133&amp;" "&amp;[8]命格辅助表!$G133&amp;" "&amp;[8]命格辅助表!$I133,"")</f>
        <v/>
      </c>
      <c r="E165" s="3" t="str">
        <f>IF([8]命格辅助表!$C133=E$124,[8]命格辅助表!$E133&amp;" "&amp;[8]命格辅助表!$G133&amp;" "&amp;[8]命格辅助表!$I133,"")</f>
        <v/>
      </c>
      <c r="F165" s="3" t="s">
        <v>431</v>
      </c>
      <c r="G165" s="3" t="str">
        <f>IF([8]命格辅助表!$C133=G$124,[8]命格辅助表!$E133&amp;" "&amp;[8]命格辅助表!$G133&amp;" "&amp;[8]命格辅助表!$I133,"")</f>
        <v/>
      </c>
      <c r="H165" t="str">
        <f t="shared" si="25"/>
        <v>橙色 攻击 防御</v>
      </c>
      <c r="I165">
        <f>[8]命格辅助表!$A133</f>
        <v>9740</v>
      </c>
      <c r="J165" t="str">
        <f>[8]命格辅助表!$B133</f>
        <v>咆哮</v>
      </c>
      <c r="K165" t="str">
        <f t="shared" si="27"/>
        <v>攻击 防御</v>
      </c>
    </row>
    <row r="166" spans="3:11" x14ac:dyDescent="0.15">
      <c r="C166" s="3" t="str">
        <f>IF([8]命格辅助表!$C134=C$124,[8]命格辅助表!$E134&amp;" "&amp;[8]命格辅助表!$G134&amp;" "&amp;[8]命格辅助表!$I134,"")</f>
        <v/>
      </c>
      <c r="D166" s="3" t="str">
        <f>IF([8]命格辅助表!$C134=D$124,[8]命格辅助表!$E134&amp;" "&amp;[8]命格辅助表!$G134&amp;" "&amp;[8]命格辅助表!$I134,"")</f>
        <v/>
      </c>
      <c r="E166" s="3" t="str">
        <f>IF([8]命格辅助表!$C134=E$124,[8]命格辅助表!$E134&amp;" "&amp;[8]命格辅助表!$G134&amp;" "&amp;[8]命格辅助表!$I134,"")</f>
        <v/>
      </c>
      <c r="F166" s="3" t="s">
        <v>423</v>
      </c>
      <c r="G166" s="3" t="s">
        <v>31</v>
      </c>
      <c r="H166" t="str">
        <f t="shared" si="25"/>
        <v>橙色 暴击值 暴击伤害</v>
      </c>
      <c r="I166">
        <f>[8]命格辅助表!$A134</f>
        <v>9840</v>
      </c>
      <c r="J166" t="str">
        <f>[8]命格辅助表!$B134</f>
        <v>断罪</v>
      </c>
      <c r="K166" t="str">
        <f t="shared" si="27"/>
        <v>暴击值 暴击伤害</v>
      </c>
    </row>
    <row r="167" spans="3:11" x14ac:dyDescent="0.15">
      <c r="C167" s="3" t="str">
        <f>IF([8]命格辅助表!$C135=C$124,[8]命格辅助表!$E135&amp;" "&amp;[8]命格辅助表!$G135&amp;" "&amp;[8]命格辅助表!$I135,"")</f>
        <v/>
      </c>
      <c r="D167" s="3" t="str">
        <f>IF([8]命格辅助表!$C135=D$124,[8]命格辅助表!$E135&amp;" "&amp;[8]命格辅助表!$G135&amp;" "&amp;[8]命格辅助表!$I135,"")</f>
        <v/>
      </c>
      <c r="E167" s="3" t="str">
        <f>IF([8]命格辅助表!$C135=E$124,[8]命格辅助表!$E135&amp;" "&amp;[8]命格辅助表!$G135&amp;" "&amp;[8]命格辅助表!$I135,"")</f>
        <v/>
      </c>
      <c r="F167" s="3" t="str">
        <f>IF([8]命格辅助表!$C135=F$124,[8]命格辅助表!$E135&amp;" "&amp;[8]命格辅助表!$G135&amp;" "&amp;[8]命格辅助表!$I135,"")</f>
        <v/>
      </c>
      <c r="G167" s="3" t="s">
        <v>407</v>
      </c>
      <c r="H167" t="str">
        <f t="shared" si="25"/>
        <v>红色 生命</v>
      </c>
      <c r="I167">
        <f>[8]命格辅助表!$A135</f>
        <v>8150</v>
      </c>
      <c r="J167" t="str">
        <f>[8]命格辅助表!$B135</f>
        <v>一元复始</v>
      </c>
      <c r="K167" t="str">
        <f t="shared" si="27"/>
        <v>生命</v>
      </c>
    </row>
    <row r="168" spans="3:11" x14ac:dyDescent="0.15">
      <c r="C168" s="3" t="str">
        <f>IF([8]命格辅助表!$C136=C$124,[8]命格辅助表!$E136&amp;" "&amp;[8]命格辅助表!$G136&amp;" "&amp;[8]命格辅助表!$I136,"")</f>
        <v/>
      </c>
      <c r="D168" s="3" t="str">
        <f>IF([8]命格辅助表!$C136=D$124,[8]命格辅助表!$E136&amp;" "&amp;[8]命格辅助表!$G136&amp;" "&amp;[8]命格辅助表!$I136,"")</f>
        <v/>
      </c>
      <c r="E168" s="3" t="str">
        <f>IF([8]命格辅助表!$C136=E$124,[8]命格辅助表!$E136&amp;" "&amp;[8]命格辅助表!$G136&amp;" "&amp;[8]命格辅助表!$I136,"")</f>
        <v/>
      </c>
      <c r="F168" s="3" t="str">
        <f>IF([8]命格辅助表!$C136=F$124,[8]命格辅助表!$E136&amp;" "&amp;[8]命格辅助表!$G136&amp;" "&amp;[8]命格辅助表!$I136,"")</f>
        <v/>
      </c>
      <c r="G168" s="3" t="s">
        <v>417</v>
      </c>
      <c r="H168" t="str">
        <f t="shared" si="25"/>
        <v>红色 攻击</v>
      </c>
      <c r="I168">
        <f>[8]命格辅助表!$A136</f>
        <v>8250</v>
      </c>
      <c r="J168" t="str">
        <f>[8]命格辅助表!$B136</f>
        <v>大破坏神</v>
      </c>
      <c r="K168" t="str">
        <f t="shared" si="27"/>
        <v>攻击</v>
      </c>
    </row>
    <row r="169" spans="3:11" x14ac:dyDescent="0.15">
      <c r="C169" s="3" t="str">
        <f>IF([8]命格辅助表!$C137=C$124,[8]命格辅助表!$E137&amp;" "&amp;[8]命格辅助表!$G137&amp;" "&amp;[8]命格辅助表!$I137,"")</f>
        <v/>
      </c>
      <c r="D169" s="3" t="str">
        <f>IF([8]命格辅助表!$C137=D$124,[8]命格辅助表!$E137&amp;" "&amp;[8]命格辅助表!$G137&amp;" "&amp;[8]命格辅助表!$I137,"")</f>
        <v/>
      </c>
      <c r="E169" s="3" t="str">
        <f>IF([8]命格辅助表!$C137=E$124,[8]命格辅助表!$E137&amp;" "&amp;[8]命格辅助表!$G137&amp;" "&amp;[8]命格辅助表!$I137,"")</f>
        <v/>
      </c>
      <c r="F169" s="3" t="str">
        <f>IF([8]命格辅助表!$C137=F$124,[8]命格辅助表!$E137&amp;" "&amp;[8]命格辅助表!$G137&amp;" "&amp;[8]命格辅助表!$I137,"")</f>
        <v/>
      </c>
      <c r="G169" s="3" t="s">
        <v>408</v>
      </c>
      <c r="H169" t="str">
        <f t="shared" si="25"/>
        <v>红色 防御</v>
      </c>
      <c r="I169">
        <f>[8]命格辅助表!$A137</f>
        <v>8350</v>
      </c>
      <c r="J169" t="str">
        <f>[8]命格辅助表!$B137</f>
        <v>天地无用</v>
      </c>
      <c r="K169" t="str">
        <f t="shared" si="27"/>
        <v>防御</v>
      </c>
    </row>
    <row r="170" spans="3:11" x14ac:dyDescent="0.15">
      <c r="C170" s="3" t="str">
        <f>IF([8]命格辅助表!$C138=C$124,[8]命格辅助表!$E138&amp;" "&amp;[8]命格辅助表!$G138&amp;" "&amp;[8]命格辅助表!$I138,"")</f>
        <v/>
      </c>
      <c r="D170" s="3" t="str">
        <f>IF([8]命格辅助表!$C138=D$124,[8]命格辅助表!$E138&amp;" "&amp;[8]命格辅助表!$G138&amp;" "&amp;[8]命格辅助表!$I138,"")</f>
        <v/>
      </c>
      <c r="E170" s="3" t="str">
        <f>IF([8]命格辅助表!$C138=E$124,[8]命格辅助表!$E138&amp;" "&amp;[8]命格辅助表!$G138&amp;" "&amp;[8]命格辅助表!$I138,"")</f>
        <v/>
      </c>
      <c r="F170" s="3" t="str">
        <f>IF([8]命格辅助表!$C138=F$124,[8]命格辅助表!$E138&amp;" "&amp;[8]命格辅助表!$G138&amp;" "&amp;[8]命格辅助表!$I138,"")</f>
        <v/>
      </c>
      <c r="G170" s="3" t="s">
        <v>406</v>
      </c>
      <c r="H170" t="str">
        <f t="shared" si="25"/>
        <v>红色 命中值</v>
      </c>
      <c r="I170">
        <f>[8]命格辅助表!$A138</f>
        <v>8450</v>
      </c>
      <c r="J170" t="str">
        <f>[8]命格辅助表!$B138</f>
        <v>百步穿杨</v>
      </c>
      <c r="K170" t="str">
        <f t="shared" si="27"/>
        <v>命中值</v>
      </c>
    </row>
    <row r="171" spans="3:11" x14ac:dyDescent="0.15">
      <c r="C171" s="3" t="str">
        <f>IF([8]命格辅助表!$C139=C$124,[8]命格辅助表!$E139&amp;" "&amp;[8]命格辅助表!$G139&amp;" "&amp;[8]命格辅助表!$I139,"")</f>
        <v/>
      </c>
      <c r="D171" s="3" t="str">
        <f>IF([8]命格辅助表!$C139=D$124,[8]命格辅助表!$E139&amp;" "&amp;[8]命格辅助表!$G139&amp;" "&amp;[8]命格辅助表!$I139,"")</f>
        <v/>
      </c>
      <c r="E171" s="3" t="str">
        <f>IF([8]命格辅助表!$C139=E$124,[8]命格辅助表!$E139&amp;" "&amp;[8]命格辅助表!$G139&amp;" "&amp;[8]命格辅助表!$I139,"")</f>
        <v/>
      </c>
      <c r="F171" s="3" t="str">
        <f>IF([8]命格辅助表!$C139=F$124,[8]命格辅助表!$E139&amp;" "&amp;[8]命格辅助表!$G139&amp;" "&amp;[8]命格辅助表!$I139,"")</f>
        <v/>
      </c>
      <c r="G171" s="3" t="s">
        <v>421</v>
      </c>
      <c r="H171" t="str">
        <f t="shared" si="25"/>
        <v>红色 闪避值</v>
      </c>
      <c r="I171">
        <f>[8]命格辅助表!$A139</f>
        <v>8550</v>
      </c>
      <c r="J171" t="str">
        <f>[8]命格辅助表!$B139</f>
        <v>破碎虚空</v>
      </c>
      <c r="K171" t="str">
        <f t="shared" si="27"/>
        <v>闪避值</v>
      </c>
    </row>
    <row r="172" spans="3:11" x14ac:dyDescent="0.15">
      <c r="C172" s="3" t="str">
        <f>IF([8]命格辅助表!$C140=C$124,[8]命格辅助表!$E140&amp;" "&amp;[8]命格辅助表!$G140&amp;" "&amp;[8]命格辅助表!$I140,"")</f>
        <v/>
      </c>
      <c r="D172" s="3" t="str">
        <f>IF([8]命格辅助表!$C140=D$124,[8]命格辅助表!$E140&amp;" "&amp;[8]命格辅助表!$G140&amp;" "&amp;[8]命格辅助表!$I140,"")</f>
        <v/>
      </c>
      <c r="E172" s="3" t="str">
        <f>IF([8]命格辅助表!$C140=E$124,[8]命格辅助表!$E140&amp;" "&amp;[8]命格辅助表!$G140&amp;" "&amp;[8]命格辅助表!$I140,"")</f>
        <v/>
      </c>
      <c r="F172" s="3" t="str">
        <f>IF([8]命格辅助表!$C140=F$124,[8]命格辅助表!$E140&amp;" "&amp;[8]命格辅助表!$G140&amp;" "&amp;[8]命格辅助表!$I140,"")</f>
        <v/>
      </c>
      <c r="G172" s="3" t="s">
        <v>413</v>
      </c>
      <c r="H172" t="str">
        <f t="shared" si="25"/>
        <v>红色 韧性值</v>
      </c>
      <c r="I172">
        <f>[8]命格辅助表!$A140</f>
        <v>8650</v>
      </c>
      <c r="J172" t="str">
        <f>[8]命格辅助表!$B140</f>
        <v>冰魄寒光</v>
      </c>
      <c r="K172" t="str">
        <f t="shared" si="27"/>
        <v>韧性值</v>
      </c>
    </row>
    <row r="173" spans="3:11" x14ac:dyDescent="0.15">
      <c r="C173" s="3" t="str">
        <f>IF([8]命格辅助表!$C141=C$124,[8]命格辅助表!$E141&amp;" "&amp;[8]命格辅助表!$G141&amp;" "&amp;[8]命格辅助表!$I141,"")</f>
        <v/>
      </c>
      <c r="D173" s="3" t="str">
        <f>IF([8]命格辅助表!$C141=D$124,[8]命格辅助表!$E141&amp;" "&amp;[8]命格辅助表!$G141&amp;" "&amp;[8]命格辅助表!$I141,"")</f>
        <v/>
      </c>
      <c r="E173" s="3" t="str">
        <f>IF([8]命格辅助表!$C141=E$124,[8]命格辅助表!$E141&amp;" "&amp;[8]命格辅助表!$G141&amp;" "&amp;[8]命格辅助表!$I141,"")</f>
        <v/>
      </c>
      <c r="F173" s="3" t="str">
        <f>IF([8]命格辅助表!$C141=F$124,[8]命格辅助表!$E141&amp;" "&amp;[8]命格辅助表!$G141&amp;" "&amp;[8]命格辅助表!$I141,"")</f>
        <v/>
      </c>
      <c r="G173" s="3" t="s">
        <v>425</v>
      </c>
      <c r="H173" t="str">
        <f t="shared" si="25"/>
        <v>红色 暴击值</v>
      </c>
      <c r="I173">
        <f>[8]命格辅助表!$A141</f>
        <v>8750</v>
      </c>
      <c r="J173" t="str">
        <f>[8]命格辅助表!$B141</f>
        <v>震破苍穹</v>
      </c>
      <c r="K173" t="str">
        <f t="shared" si="27"/>
        <v>暴击值</v>
      </c>
    </row>
    <row r="174" spans="3:11" x14ac:dyDescent="0.15">
      <c r="C174" s="3" t="str">
        <f>IF([8]命格辅助表!$C142=C$124,[8]命格辅助表!$E142&amp;" "&amp;[8]命格辅助表!$G142&amp;" "&amp;[8]命格辅助表!$I142,"")</f>
        <v/>
      </c>
      <c r="D174" s="3" t="str">
        <f>IF([8]命格辅助表!$C142=D$124,[8]命格辅助表!$E142&amp;" "&amp;[8]命格辅助表!$G142&amp;" "&amp;[8]命格辅助表!$I142,"")</f>
        <v/>
      </c>
      <c r="E174" s="3" t="str">
        <f>IF([8]命格辅助表!$C142=E$124,[8]命格辅助表!$E142&amp;" "&amp;[8]命格辅助表!$G142&amp;" "&amp;[8]命格辅助表!$I142,"")</f>
        <v/>
      </c>
      <c r="F174" s="3" t="str">
        <f>IF([8]命格辅助表!$C142=F$124,[8]命格辅助表!$E142&amp;" "&amp;[8]命格辅助表!$G142&amp;" "&amp;[8]命格辅助表!$I142,"")</f>
        <v/>
      </c>
      <c r="G174" s="3" t="s">
        <v>405</v>
      </c>
      <c r="H174" t="str">
        <f t="shared" si="25"/>
        <v>红色 暴击倍数 攻击</v>
      </c>
      <c r="I174">
        <f>[8]命格辅助表!$A142</f>
        <v>8850</v>
      </c>
      <c r="J174" t="str">
        <f>[8]命格辅助表!$B142</f>
        <v>雷霆万钧</v>
      </c>
      <c r="K174" t="str">
        <f t="shared" si="27"/>
        <v>暴击倍数 攻击</v>
      </c>
    </row>
    <row r="175" spans="3:11" x14ac:dyDescent="0.15">
      <c r="C175" s="3" t="str">
        <f>IF([8]命格辅助表!$C143=C$124,[8]命格辅助表!$E143&amp;" "&amp;[8]命格辅助表!$G143&amp;" "&amp;[8]命格辅助表!$I143,"")</f>
        <v/>
      </c>
      <c r="D175" s="3" t="str">
        <f>IF([8]命格辅助表!$C143=D$124,[8]命格辅助表!$E143&amp;" "&amp;[8]命格辅助表!$G143&amp;" "&amp;[8]命格辅助表!$I143,"")</f>
        <v/>
      </c>
      <c r="E175" s="3" t="str">
        <f>IF([8]命格辅助表!$C143=E$124,[8]命格辅助表!$E143&amp;" "&amp;[8]命格辅助表!$G143&amp;" "&amp;[8]命格辅助表!$I143,"")</f>
        <v/>
      </c>
      <c r="F175" s="3" t="str">
        <f>IF([8]命格辅助表!$C143=F$124,[8]命格辅助表!$E143&amp;" "&amp;[8]命格辅助表!$G143&amp;" "&amp;[8]命格辅助表!$I143,"")</f>
        <v/>
      </c>
      <c r="G175" s="3" t="s">
        <v>428</v>
      </c>
      <c r="H175" t="str">
        <f t="shared" si="25"/>
        <v>红色 攻击加成 生命</v>
      </c>
      <c r="I175">
        <f>[8]命格辅助表!$A143</f>
        <v>8950</v>
      </c>
      <c r="J175" t="str">
        <f>[8]命格辅助表!$B143</f>
        <v>快刀乱麻</v>
      </c>
      <c r="K175" t="str">
        <f t="shared" si="27"/>
        <v>攻击加成 生命</v>
      </c>
    </row>
    <row r="176" spans="3:11" x14ac:dyDescent="0.15">
      <c r="C176" s="3" t="str">
        <f>IF([8]命格辅助表!$C144=C$124,[8]命格辅助表!$E144&amp;" "&amp;[8]命格辅助表!$G144&amp;" "&amp;[8]命格辅助表!$I144,"")</f>
        <v/>
      </c>
      <c r="D176" s="3" t="str">
        <f>IF([8]命格辅助表!$C144=D$124,[8]命格辅助表!$E144&amp;" "&amp;[8]命格辅助表!$G144&amp;" "&amp;[8]命格辅助表!$I144,"")</f>
        <v/>
      </c>
      <c r="E176" s="3" t="str">
        <f>IF([8]命格辅助表!$C144=E$124,[8]命格辅助表!$E144&amp;" "&amp;[8]命格辅助表!$G144&amp;" "&amp;[8]命格辅助表!$I144,"")</f>
        <v/>
      </c>
      <c r="F176" s="3" t="str">
        <f>IF([8]命格辅助表!$C144=F$124,[8]命格辅助表!$E144&amp;" "&amp;[8]命格辅助表!$G144&amp;" "&amp;[8]命格辅助表!$I144,"")</f>
        <v/>
      </c>
      <c r="G176" s="3" t="s">
        <v>429</v>
      </c>
      <c r="H176" t="str">
        <f t="shared" si="25"/>
        <v>红色 防御加成 攻击</v>
      </c>
      <c r="I176">
        <f>[8]命格辅助表!$A144</f>
        <v>9050</v>
      </c>
      <c r="J176" t="str">
        <f>[8]命格辅助表!$B144</f>
        <v>明镜止水</v>
      </c>
      <c r="K176" t="str">
        <f t="shared" si="27"/>
        <v>防御加成 攻击</v>
      </c>
    </row>
    <row r="177" spans="3:11" x14ac:dyDescent="0.15">
      <c r="C177" s="3" t="str">
        <f>IF([8]命格辅助表!$C145=C$124,[8]命格辅助表!$E145&amp;" "&amp;[8]命格辅助表!$G145&amp;" "&amp;[8]命格辅助表!$I145,"")</f>
        <v/>
      </c>
      <c r="D177" s="3" t="str">
        <f>IF([8]命格辅助表!$C145=D$124,[8]命格辅助表!$E145&amp;" "&amp;[8]命格辅助表!$G145&amp;" "&amp;[8]命格辅助表!$I145,"")</f>
        <v/>
      </c>
      <c r="E177" s="3" t="str">
        <f>IF([8]命格辅助表!$C145=E$124,[8]命格辅助表!$E145&amp;" "&amp;[8]命格辅助表!$G145&amp;" "&amp;[8]命格辅助表!$I145,"")</f>
        <v/>
      </c>
      <c r="F177" s="3" t="str">
        <f>IF([8]命格辅助表!$C145=F$124,[8]命格辅助表!$E145&amp;" "&amp;[8]命格辅助表!$G145&amp;" "&amp;[8]命格辅助表!$I145,"")</f>
        <v/>
      </c>
      <c r="G177" s="3" t="s">
        <v>415</v>
      </c>
      <c r="H177" t="str">
        <f t="shared" si="25"/>
        <v>红色 伤害加深 生命</v>
      </c>
      <c r="I177">
        <f>[8]命格辅助表!$A145</f>
        <v>9150</v>
      </c>
      <c r="J177" t="str">
        <f>[8]命格辅助表!$B145</f>
        <v>背水一战</v>
      </c>
      <c r="K177" t="str">
        <f t="shared" si="27"/>
        <v>伤害加深 生命</v>
      </c>
    </row>
    <row r="178" spans="3:11" x14ac:dyDescent="0.15">
      <c r="C178" s="3" t="str">
        <f>IF([8]命格辅助表!$C146=C$124,[8]命格辅助表!$E146&amp;" "&amp;[8]命格辅助表!$G146&amp;" "&amp;[8]命格辅助表!$I146,"")</f>
        <v/>
      </c>
      <c r="D178" s="3" t="str">
        <f>IF([8]命格辅助表!$C146=D$124,[8]命格辅助表!$E146&amp;" "&amp;[8]命格辅助表!$G146&amp;" "&amp;[8]命格辅助表!$I146,"")</f>
        <v/>
      </c>
      <c r="E178" s="3" t="str">
        <f>IF([8]命格辅助表!$C146=E$124,[8]命格辅助表!$E146&amp;" "&amp;[8]命格辅助表!$G146&amp;" "&amp;[8]命格辅助表!$I146,"")</f>
        <v/>
      </c>
      <c r="F178" s="3" t="str">
        <f>IF([8]命格辅助表!$C146=F$124,[8]命格辅助表!$E146&amp;" "&amp;[8]命格辅助表!$G146&amp;" "&amp;[8]命格辅助表!$I146,"")</f>
        <v/>
      </c>
      <c r="G178" s="3" t="s">
        <v>410</v>
      </c>
      <c r="H178" t="str">
        <f t="shared" si="25"/>
        <v>红色 伤害减免 攻击</v>
      </c>
      <c r="I178">
        <f>[8]命格辅助表!$A146</f>
        <v>9250</v>
      </c>
      <c r="J178" t="str">
        <f>[8]命格辅助表!$B146</f>
        <v>金钟护体</v>
      </c>
      <c r="K178" t="str">
        <f t="shared" si="27"/>
        <v>伤害减免 攻击</v>
      </c>
    </row>
    <row r="179" spans="3:11" x14ac:dyDescent="0.15">
      <c r="C179" s="3" t="str">
        <f>IF([8]命格辅助表!$C147=C$124,[8]命格辅助表!$E147&amp;" "&amp;[8]命格辅助表!$G147&amp;" "&amp;[8]命格辅助表!$I147,"")</f>
        <v/>
      </c>
      <c r="D179" s="3" t="str">
        <f>IF([8]命格辅助表!$C147=D$124,[8]命格辅助表!$E147&amp;" "&amp;[8]命格辅助表!$G147&amp;" "&amp;[8]命格辅助表!$I147,"")</f>
        <v/>
      </c>
      <c r="E179" s="3" t="str">
        <f>IF([8]命格辅助表!$C147=E$124,[8]命格辅助表!$E147&amp;" "&amp;[8]命格辅助表!$G147&amp;" "&amp;[8]命格辅助表!$I147,"")</f>
        <v/>
      </c>
      <c r="F179" s="3" t="str">
        <f>IF([8]命格辅助表!$C147=F$124,[8]命格辅助表!$E147&amp;" "&amp;[8]命格辅助表!$G147&amp;" "&amp;[8]命格辅助表!$I147,"")</f>
        <v/>
      </c>
      <c r="G179" s="3" t="s">
        <v>412</v>
      </c>
      <c r="H179" t="str">
        <f t="shared" si="25"/>
        <v>红色 生命 攻击</v>
      </c>
      <c r="I179">
        <f>[8]命格辅助表!$A147</f>
        <v>9350</v>
      </c>
      <c r="J179" t="str">
        <f>[8]命格辅助表!$B147</f>
        <v>轩辕剑体</v>
      </c>
      <c r="K179" t="str">
        <f t="shared" si="27"/>
        <v>生命 攻击</v>
      </c>
    </row>
    <row r="180" spans="3:11" x14ac:dyDescent="0.15">
      <c r="C180" s="3" t="str">
        <f>IF([8]命格辅助表!$C148=C$124,[8]命格辅助表!$E148&amp;" "&amp;[8]命格辅助表!$G148&amp;" "&amp;[8]命格辅助表!$I148,"")</f>
        <v/>
      </c>
      <c r="D180" s="3" t="str">
        <f>IF([8]命格辅助表!$C148=D$124,[8]命格辅助表!$E148&amp;" "&amp;[8]命格辅助表!$G148&amp;" "&amp;[8]命格辅助表!$I148,"")</f>
        <v/>
      </c>
      <c r="E180" s="3" t="str">
        <f>IF([8]命格辅助表!$C148=E$124,[8]命格辅助表!$E148&amp;" "&amp;[8]命格辅助表!$G148&amp;" "&amp;[8]命格辅助表!$I148,"")</f>
        <v/>
      </c>
      <c r="F180" s="3" t="str">
        <f>IF([8]命格辅助表!$C148=F$124,[8]命格辅助表!$E148&amp;" "&amp;[8]命格辅助表!$G148&amp;" "&amp;[8]命格辅助表!$I148,"")</f>
        <v/>
      </c>
      <c r="G180" s="3" t="s">
        <v>417</v>
      </c>
      <c r="H180" t="str">
        <f t="shared" si="25"/>
        <v>红色 攻击</v>
      </c>
      <c r="I180">
        <f>[8]命格辅助表!$A148</f>
        <v>9450</v>
      </c>
      <c r="J180" t="str">
        <f>[8]命格辅助表!$B148</f>
        <v>气势如虹</v>
      </c>
      <c r="K180" t="str">
        <f t="shared" si="27"/>
        <v>攻击</v>
      </c>
    </row>
    <row r="181" spans="3:11" x14ac:dyDescent="0.15">
      <c r="C181" s="3" t="str">
        <f>IF([8]命格辅助表!$C149=C$124,[8]命格辅助表!$E149&amp;" "&amp;[8]命格辅助表!$G149&amp;" "&amp;[8]命格辅助表!$I149,"")</f>
        <v/>
      </c>
      <c r="D181" s="3" t="str">
        <f>IF([8]命格辅助表!$C149=D$124,[8]命格辅助表!$E149&amp;" "&amp;[8]命格辅助表!$G149&amp;" "&amp;[8]命格辅助表!$I149,"")</f>
        <v/>
      </c>
      <c r="E181" s="3" t="str">
        <f>IF([8]命格辅助表!$C149=E$124,[8]命格辅助表!$E149&amp;" "&amp;[8]命格辅助表!$G149&amp;" "&amp;[8]命格辅助表!$I149,"")</f>
        <v/>
      </c>
      <c r="F181" s="3" t="str">
        <f>IF([8]命格辅助表!$C149=F$124,[8]命格辅助表!$E149&amp;" "&amp;[8]命格辅助表!$G149&amp;" "&amp;[8]命格辅助表!$I149,"")</f>
        <v/>
      </c>
      <c r="G181" s="3" t="s">
        <v>412</v>
      </c>
      <c r="H181" t="str">
        <f t="shared" si="25"/>
        <v>红色 生命 攻击</v>
      </c>
      <c r="I181">
        <f>[8]命格辅助表!$A149</f>
        <v>9550</v>
      </c>
      <c r="J181" t="str">
        <f>[8]命格辅助表!$B149</f>
        <v>包罗万象</v>
      </c>
      <c r="K181" t="str">
        <f t="shared" si="27"/>
        <v>生命 攻击</v>
      </c>
    </row>
    <row r="182" spans="3:11" x14ac:dyDescent="0.15">
      <c r="C182" s="3" t="str">
        <f>IF([8]命格辅助表!$C150=C$124,[8]命格辅助表!$E150&amp;" "&amp;[8]命格辅助表!$G150&amp;" "&amp;[8]命格辅助表!$I150,"")</f>
        <v/>
      </c>
      <c r="D182" s="3" t="str">
        <f>IF([8]命格辅助表!$C150=D$124,[8]命格辅助表!$E150&amp;" "&amp;[8]命格辅助表!$G150&amp;" "&amp;[8]命格辅助表!$I150,"")</f>
        <v/>
      </c>
      <c r="E182" s="3" t="str">
        <f>IF([8]命格辅助表!$C150=E$124,[8]命格辅助表!$E150&amp;" "&amp;[8]命格辅助表!$G150&amp;" "&amp;[8]命格辅助表!$I150,"")</f>
        <v/>
      </c>
      <c r="F182" s="3" t="str">
        <f>IF([8]命格辅助表!$C150=F$124,[8]命格辅助表!$E150&amp;" "&amp;[8]命格辅助表!$G150&amp;" "&amp;[8]命格辅助表!$I150,"")</f>
        <v/>
      </c>
      <c r="G182" s="3" t="s">
        <v>430</v>
      </c>
      <c r="H182" t="str">
        <f t="shared" si="25"/>
        <v>红色 生命 防御</v>
      </c>
      <c r="I182">
        <f>[8]命格辅助表!$A150</f>
        <v>9650</v>
      </c>
      <c r="J182" t="str">
        <f>[8]命格辅助表!$B150</f>
        <v>心无杂念</v>
      </c>
      <c r="K182" t="str">
        <f t="shared" si="27"/>
        <v>生命 防御</v>
      </c>
    </row>
    <row r="183" spans="3:11" x14ac:dyDescent="0.15">
      <c r="C183" s="3" t="str">
        <f>IF([8]命格辅助表!$C151=C$124,[8]命格辅助表!$E151&amp;" "&amp;[8]命格辅助表!$G151&amp;" "&amp;[8]命格辅助表!$I151,"")</f>
        <v/>
      </c>
      <c r="D183" s="3" t="str">
        <f>IF([8]命格辅助表!$C151=D$124,[8]命格辅助表!$E151&amp;" "&amp;[8]命格辅助表!$G151&amp;" "&amp;[8]命格辅助表!$I151,"")</f>
        <v/>
      </c>
      <c r="E183" s="3" t="str">
        <f>IF([8]命格辅助表!$C151=E$124,[8]命格辅助表!$E151&amp;" "&amp;[8]命格辅助表!$G151&amp;" "&amp;[8]命格辅助表!$I151,"")</f>
        <v/>
      </c>
      <c r="F183" s="3" t="str">
        <f>IF([8]命格辅助表!$C151=F$124,[8]命格辅助表!$E151&amp;" "&amp;[8]命格辅助表!$G151&amp;" "&amp;[8]命格辅助表!$I151,"")</f>
        <v/>
      </c>
      <c r="G183" s="3" t="s">
        <v>431</v>
      </c>
      <c r="H183" t="str">
        <f t="shared" si="25"/>
        <v>红色 攻击 防御</v>
      </c>
      <c r="I183">
        <f>[8]命格辅助表!$A151</f>
        <v>9750</v>
      </c>
      <c r="J183" t="str">
        <f>[8]命格辅助表!$B151</f>
        <v>披荆斩棘</v>
      </c>
      <c r="K183" t="str">
        <f t="shared" si="27"/>
        <v>攻击 防御</v>
      </c>
    </row>
    <row r="184" spans="3:11" x14ac:dyDescent="0.15">
      <c r="C184" s="3" t="str">
        <f>IF([8]命格辅助表!$C152=C$124,[8]命格辅助表!$E152&amp;" "&amp;[8]命格辅助表!$G152&amp;" "&amp;[8]命格辅助表!$I152,"")</f>
        <v/>
      </c>
      <c r="D184" s="3" t="str">
        <f>IF([8]命格辅助表!$C152=D$124,[8]命格辅助表!$E152&amp;" "&amp;[8]命格辅助表!$G152&amp;" "&amp;[8]命格辅助表!$I152,"")</f>
        <v/>
      </c>
      <c r="E184" s="3" t="str">
        <f>IF([8]命格辅助表!$C152=E$124,[8]命格辅助表!$E152&amp;" "&amp;[8]命格辅助表!$G152&amp;" "&amp;[8]命格辅助表!$I152,"")</f>
        <v/>
      </c>
      <c r="F184" s="3" t="str">
        <f>IF([8]命格辅助表!$C152=F$124,[8]命格辅助表!$E152&amp;" "&amp;[8]命格辅助表!$G152&amp;" "&amp;[8]命格辅助表!$I152,"")</f>
        <v/>
      </c>
      <c r="G184" s="3" t="s">
        <v>423</v>
      </c>
      <c r="H184" t="str">
        <f t="shared" si="25"/>
        <v>红色 暴击值 暴击伤害</v>
      </c>
      <c r="I184">
        <f>[8]命格辅助表!$A152</f>
        <v>9850</v>
      </c>
      <c r="J184" t="str">
        <f>[8]命格辅助表!$B152</f>
        <v>斗转星移</v>
      </c>
      <c r="K184" t="str">
        <f t="shared" si="27"/>
        <v>暴击值 暴击伤害</v>
      </c>
    </row>
    <row r="191" spans="3:11" x14ac:dyDescent="0.15">
      <c r="C191" s="3" t="s">
        <v>46</v>
      </c>
      <c r="D191" s="3" t="s">
        <v>48</v>
      </c>
      <c r="E191" s="3" t="s">
        <v>50</v>
      </c>
      <c r="F191" s="3" t="s">
        <v>52</v>
      </c>
      <c r="G191" s="3" t="s">
        <v>54</v>
      </c>
    </row>
    <row r="192" spans="3:11" x14ac:dyDescent="0.15">
      <c r="C192" s="3" t="s">
        <v>121</v>
      </c>
      <c r="D192" s="3" t="str">
        <f>IF([8]命格辅助表!$C85=D$191,[8]命格辅助表!$B85,"")</f>
        <v/>
      </c>
      <c r="E192" s="3" t="str">
        <f>IF([8]命格辅助表!$C85=E$191,[8]命格辅助表!$B85,"")</f>
        <v/>
      </c>
      <c r="F192" s="3" t="str">
        <f>IF([8]命格辅助表!$C85=F$191,[8]命格辅助表!$B85,"")</f>
        <v/>
      </c>
      <c r="G192" s="3" t="str">
        <f>IF([8]命格辅助表!$C85=G$191,[8]命格辅助表!$B85,"")</f>
        <v/>
      </c>
    </row>
    <row r="193" spans="3:7" x14ac:dyDescent="0.15">
      <c r="C193" s="3" t="str">
        <f>IF([8]命格辅助表!$C94=C$191,[8]命格辅助表!$B94,"")</f>
        <v>兽腾</v>
      </c>
      <c r="D193" s="3" t="str">
        <f>IF([8]命格辅助表!$C94=D$191,[8]命格辅助表!$B94,"")</f>
        <v/>
      </c>
      <c r="E193" s="3" t="str">
        <f>IF([8]命格辅助表!$C94=E$191,[8]命格辅助表!$B94,"")</f>
        <v/>
      </c>
      <c r="F193" s="3" t="str">
        <f>IF([8]命格辅助表!$C94=F$191,[8]命格辅助表!$B94,"")</f>
        <v/>
      </c>
      <c r="G193" s="3" t="str">
        <f>IF([8]命格辅助表!$C94=G$191,[8]命格辅助表!$B94,"")</f>
        <v/>
      </c>
    </row>
    <row r="194" spans="3:7" x14ac:dyDescent="0.15">
      <c r="C194" s="3" t="str">
        <f>IF([8]命格辅助表!$C95=C$191,[8]命格辅助表!$B95,"")</f>
        <v>战狂</v>
      </c>
      <c r="D194" s="3" t="str">
        <f>IF([8]命格辅助表!$C95=D$191,[8]命格辅助表!$B95,"")</f>
        <v/>
      </c>
      <c r="E194" s="3" t="str">
        <f>IF([8]命格辅助表!$C95=E$191,[8]命格辅助表!$B95,"")</f>
        <v/>
      </c>
      <c r="F194" s="3" t="str">
        <f>IF([8]命格辅助表!$C95=F$191,[8]命格辅助表!$B95,"")</f>
        <v/>
      </c>
      <c r="G194" s="3" t="str">
        <f>IF([8]命格辅助表!$C95=G$191,[8]命格辅助表!$B95,"")</f>
        <v/>
      </c>
    </row>
    <row r="195" spans="3:7" x14ac:dyDescent="0.15">
      <c r="C195" s="3" t="str">
        <f>IF([8]命格辅助表!$C96=C$191,[8]命格辅助表!$B96,"")</f>
        <v>贪狼</v>
      </c>
      <c r="D195" s="3" t="s">
        <v>121</v>
      </c>
      <c r="E195" s="3" t="str">
        <f>IF([8]命格辅助表!$C96=E$191,[8]命格辅助表!$B96,"")</f>
        <v/>
      </c>
      <c r="F195" s="3" t="str">
        <f>IF([8]命格辅助表!$C96=F$191,[8]命格辅助表!$B96,"")</f>
        <v/>
      </c>
      <c r="G195" s="3" t="str">
        <f>IF([8]命格辅助表!$C96=G$191,[8]命格辅助表!$B96,"")</f>
        <v/>
      </c>
    </row>
    <row r="196" spans="3:7" x14ac:dyDescent="0.15">
      <c r="C196" s="3" t="str">
        <f>IF([8]命格辅助表!$C97=C$191,[8]命格辅助表!$B97,"")</f>
        <v/>
      </c>
      <c r="D196" s="3" t="str">
        <f>IF([8]命格辅助表!$C97=D$191,[8]命格辅助表!$B97,"")</f>
        <v>辉煌</v>
      </c>
      <c r="E196" s="3" t="str">
        <f>IF([8]命格辅助表!$C97=E$191,[8]命格辅助表!$B97,"")</f>
        <v/>
      </c>
      <c r="F196" s="3" t="str">
        <f>IF([8]命格辅助表!$C97=F$191,[8]命格辅助表!$B97,"")</f>
        <v/>
      </c>
      <c r="G196" s="3" t="str">
        <f>IF([8]命格辅助表!$C97=G$191,[8]命格辅助表!$B97,"")</f>
        <v/>
      </c>
    </row>
    <row r="197" spans="3:7" x14ac:dyDescent="0.15">
      <c r="C197" s="3" t="str">
        <f>IF([8]命格辅助表!$C98=C$191,[8]命格辅助表!$B98,"")</f>
        <v/>
      </c>
      <c r="D197" s="3" t="str">
        <f>IF([8]命格辅助表!$C98=D$191,[8]命格辅助表!$B98,"")</f>
        <v>破军</v>
      </c>
      <c r="E197" s="3" t="str">
        <f>IF([8]命格辅助表!$C98=E$191,[8]命格辅助表!$B98,"")</f>
        <v/>
      </c>
      <c r="F197" s="3" t="str">
        <f>IF([8]命格辅助表!$C98=F$191,[8]命格辅助表!$B98,"")</f>
        <v/>
      </c>
      <c r="G197" s="3" t="str">
        <f>IF([8]命格辅助表!$C98=G$191,[8]命格辅助表!$B98,"")</f>
        <v/>
      </c>
    </row>
    <row r="198" spans="3:7" x14ac:dyDescent="0.15">
      <c r="C198" s="3" t="str">
        <f>IF([8]命格辅助表!$C99=C$191,[8]命格辅助表!$B99,"")</f>
        <v/>
      </c>
      <c r="D198" s="3" t="str">
        <f>IF([8]命格辅助表!$C99=D$191,[8]命格辅助表!$B99,"")</f>
        <v>真刚</v>
      </c>
      <c r="E198" s="3" t="str">
        <f>IF([8]命格辅助表!$C99=E$191,[8]命格辅助表!$B99,"")</f>
        <v/>
      </c>
      <c r="F198" s="3" t="str">
        <f>IF([8]命格辅助表!$C99=F$191,[8]命格辅助表!$B99,"")</f>
        <v/>
      </c>
      <c r="G198" s="3" t="str">
        <f>IF([8]命格辅助表!$C99=G$191,[8]命格辅助表!$B99,"")</f>
        <v/>
      </c>
    </row>
    <row r="199" spans="3:7" x14ac:dyDescent="0.15">
      <c r="C199" s="3" t="str">
        <f>IF([8]命格辅助表!$C100=C$191,[8]命格辅助表!$B100,"")</f>
        <v/>
      </c>
      <c r="D199" s="3" t="str">
        <f>IF([8]命格辅助表!$C100=D$191,[8]命格辅助表!$B100,"")</f>
        <v>飞仙</v>
      </c>
      <c r="E199" s="3" t="str">
        <f>IF([8]命格辅助表!$C100=E$191,[8]命格辅助表!$B100,"")</f>
        <v/>
      </c>
      <c r="F199" s="3" t="str">
        <f>IF([8]命格辅助表!$C100=F$191,[8]命格辅助表!$B100,"")</f>
        <v/>
      </c>
      <c r="G199" s="3" t="str">
        <f>IF([8]命格辅助表!$C100=G$191,[8]命格辅助表!$B100,"")</f>
        <v/>
      </c>
    </row>
    <row r="200" spans="3:7" x14ac:dyDescent="0.15">
      <c r="C200" s="3" t="str">
        <f>IF([8]命格辅助表!$C101=C$191,[8]命格辅助表!$B101,"")</f>
        <v/>
      </c>
      <c r="D200" s="3" t="str">
        <f>IF([8]命格辅助表!$C101=D$191,[8]命格辅助表!$B101,"")</f>
        <v>虚空</v>
      </c>
      <c r="E200" s="3" t="str">
        <f>IF([8]命格辅助表!$C101=E$191,[8]命格辅助表!$B101,"")</f>
        <v/>
      </c>
      <c r="F200" s="3" t="str">
        <f>IF([8]命格辅助表!$C101=F$191,[8]命格辅助表!$B101,"")</f>
        <v/>
      </c>
      <c r="G200" s="3" t="str">
        <f>IF([8]命格辅助表!$C101=G$191,[8]命格辅助表!$B101,"")</f>
        <v/>
      </c>
    </row>
    <row r="201" spans="3:7" x14ac:dyDescent="0.15">
      <c r="C201" s="3" t="str">
        <f>IF([8]命格辅助表!$C102=C$191,[8]命格辅助表!$B102,"")</f>
        <v/>
      </c>
      <c r="D201" s="3" t="str">
        <f>IF([8]命格辅助表!$C102=D$191,[8]命格辅助表!$B102,"")</f>
        <v>无惧</v>
      </c>
      <c r="E201" s="3" t="str">
        <f>IF([8]命格辅助表!$C102=E$191,[8]命格辅助表!$B102,"")</f>
        <v/>
      </c>
      <c r="F201" s="3" t="str">
        <f>IF([8]命格辅助表!$C102=F$191,[8]命格辅助表!$B102,"")</f>
        <v/>
      </c>
      <c r="G201" s="3" t="str">
        <f>IF([8]命格辅助表!$C102=G$191,[8]命格辅助表!$B102,"")</f>
        <v/>
      </c>
    </row>
    <row r="202" spans="3:7" x14ac:dyDescent="0.15">
      <c r="C202" s="3" t="str">
        <f>IF([8]命格辅助表!$C103=C$191,[8]命格辅助表!$B103,"")</f>
        <v/>
      </c>
      <c r="D202" s="3" t="str">
        <f>IF([8]命格辅助表!$C103=D$191,[8]命格辅助表!$B103,"")</f>
        <v>天杀</v>
      </c>
      <c r="E202" s="3" t="str">
        <f>IF([8]命格辅助表!$C103=E$191,[8]命格辅助表!$B103,"")</f>
        <v/>
      </c>
      <c r="F202" s="3" t="str">
        <f>IF([8]命格辅助表!$C103=F$191,[8]命格辅助表!$B103,"")</f>
        <v/>
      </c>
      <c r="G202" s="3" t="str">
        <f>IF([8]命格辅助表!$C103=G$191,[8]命格辅助表!$B103,"")</f>
        <v/>
      </c>
    </row>
    <row r="203" spans="3:7" x14ac:dyDescent="0.15">
      <c r="C203" s="3" t="str">
        <f>IF([8]命格辅助表!$C104=C$191,[8]命格辅助表!$B104,"")</f>
        <v/>
      </c>
      <c r="D203" s="3" t="str">
        <f>IF([8]命格辅助表!$C104=D$191,[8]命格辅助表!$B104,"")</f>
        <v>诛魔</v>
      </c>
      <c r="E203" s="3" t="s">
        <v>121</v>
      </c>
      <c r="F203" s="3" t="str">
        <f>IF([8]命格辅助表!$C104=F$191,[8]命格辅助表!$B104,"")</f>
        <v/>
      </c>
      <c r="G203" s="3" t="str">
        <f>IF([8]命格辅助表!$C104=G$191,[8]命格辅助表!$B104,"")</f>
        <v/>
      </c>
    </row>
    <row r="204" spans="3:7" x14ac:dyDescent="0.15">
      <c r="C204" s="3" t="str">
        <f>IF([8]命格辅助表!$C105=C$191,[8]命格辅助表!$B105,"")</f>
        <v/>
      </c>
      <c r="D204" s="3" t="str">
        <f>IF([8]命格辅助表!$C105=D$191,[8]命格辅助表!$B105,"")</f>
        <v/>
      </c>
      <c r="E204" s="3" t="str">
        <f>IF([8]命格辅助表!$C105=E$191,[8]命格辅助表!$B105,"")</f>
        <v>霸主</v>
      </c>
      <c r="F204" s="3" t="str">
        <f>IF([8]命格辅助表!$C105=F$191,[8]命格辅助表!$B105,"")</f>
        <v/>
      </c>
      <c r="G204" s="3" t="str">
        <f>IF([8]命格辅助表!$C105=G$191,[8]命格辅助表!$B105,"")</f>
        <v/>
      </c>
    </row>
    <row r="205" spans="3:7" x14ac:dyDescent="0.15">
      <c r="C205" s="3" t="str">
        <f>IF([8]命格辅助表!$C106=C$191,[8]命格辅助表!$B106,"")</f>
        <v/>
      </c>
      <c r="D205" s="3" t="str">
        <f>IF([8]命格辅助表!$C106=D$191,[8]命格辅助表!$B106,"")</f>
        <v/>
      </c>
      <c r="E205" s="3" t="str">
        <f>IF([8]命格辅助表!$C106=E$191,[8]命格辅助表!$B106,"")</f>
        <v>虎啸</v>
      </c>
      <c r="F205" s="3" t="str">
        <f>IF([8]命格辅助表!$C106=F$191,[8]命格辅助表!$B106,"")</f>
        <v/>
      </c>
      <c r="G205" s="3" t="str">
        <f>IF([8]命格辅助表!$C106=G$191,[8]命格辅助表!$B106,"")</f>
        <v/>
      </c>
    </row>
    <row r="206" spans="3:7" x14ac:dyDescent="0.15">
      <c r="C206" s="3" t="str">
        <f>IF([8]命格辅助表!$C107=C$191,[8]命格辅助表!$B107,"")</f>
        <v/>
      </c>
      <c r="D206" s="3" t="str">
        <f>IF([8]命格辅助表!$C107=D$191,[8]命格辅助表!$B107,"")</f>
        <v/>
      </c>
      <c r="E206" s="3" t="str">
        <f>IF([8]命格辅助表!$C107=E$191,[8]命格辅助表!$B107,"")</f>
        <v>豪魄</v>
      </c>
      <c r="F206" s="3" t="str">
        <f>IF([8]命格辅助表!$C107=F$191,[8]命格辅助表!$B107,"")</f>
        <v/>
      </c>
      <c r="G206" s="3" t="str">
        <f>IF([8]命格辅助表!$C107=G$191,[8]命格辅助表!$B107,"")</f>
        <v/>
      </c>
    </row>
    <row r="207" spans="3:7" x14ac:dyDescent="0.15">
      <c r="C207" s="3" t="str">
        <f>IF([8]命格辅助表!$C108=C$191,[8]命格辅助表!$B108,"")</f>
        <v/>
      </c>
      <c r="D207" s="3" t="str">
        <f>IF([8]命格辅助表!$C108=D$191,[8]命格辅助表!$B108,"")</f>
        <v/>
      </c>
      <c r="E207" s="3" t="str">
        <f>IF([8]命格辅助表!$C108=E$191,[8]命格辅助表!$B108,"")</f>
        <v>捉影</v>
      </c>
      <c r="F207" s="3" t="str">
        <f>IF([8]命格辅助表!$C108=F$191,[8]命格辅助表!$B108,"")</f>
        <v/>
      </c>
      <c r="G207" s="3" t="str">
        <f>IF([8]命格辅助表!$C108=G$191,[8]命格辅助表!$B108,"")</f>
        <v/>
      </c>
    </row>
    <row r="208" spans="3:7" x14ac:dyDescent="0.15">
      <c r="C208" s="3" t="str">
        <f>IF([8]命格辅助表!$C109=C$191,[8]命格辅助表!$B109,"")</f>
        <v/>
      </c>
      <c r="D208" s="3" t="str">
        <f>IF([8]命格辅助表!$C109=D$191,[8]命格辅助表!$B109,"")</f>
        <v/>
      </c>
      <c r="E208" s="3" t="str">
        <f>IF([8]命格辅助表!$C109=E$191,[8]命格辅助表!$B109,"")</f>
        <v>游刃</v>
      </c>
      <c r="F208" s="3" t="str">
        <f>IF([8]命格辅助表!$C109=F$191,[8]命格辅助表!$B109,"")</f>
        <v/>
      </c>
      <c r="G208" s="3" t="str">
        <f>IF([8]命格辅助表!$C109=G$191,[8]命格辅助表!$B109,"")</f>
        <v/>
      </c>
    </row>
    <row r="209" spans="3:7" x14ac:dyDescent="0.15">
      <c r="C209" s="3" t="str">
        <f>IF([8]命格辅助表!$C110=C$191,[8]命格辅助表!$B110,"")</f>
        <v/>
      </c>
      <c r="D209" s="3" t="str">
        <f>IF([8]命格辅助表!$C110=D$191,[8]命格辅助表!$B110,"")</f>
        <v/>
      </c>
      <c r="E209" s="3" t="str">
        <f>IF([8]命格辅助表!$C110=E$191,[8]命格辅助表!$B110,"")</f>
        <v>傲骨</v>
      </c>
      <c r="F209" s="3" t="str">
        <f>IF([8]命格辅助表!$C110=F$191,[8]命格辅助表!$B110,"")</f>
        <v/>
      </c>
      <c r="G209" s="3" t="str">
        <f>IF([8]命格辅助表!$C110=G$191,[8]命格辅助表!$B110,"")</f>
        <v/>
      </c>
    </row>
    <row r="210" spans="3:7" x14ac:dyDescent="0.15">
      <c r="C210" s="3" t="str">
        <f>IF([8]命格辅助表!$C111=C$191,[8]命格辅助表!$B111,"")</f>
        <v/>
      </c>
      <c r="D210" s="3" t="str">
        <f>IF([8]命格辅助表!$C111=D$191,[8]命格辅助表!$B111,"")</f>
        <v/>
      </c>
      <c r="E210" s="3" t="str">
        <f>IF([8]命格辅助表!$C111=E$191,[8]命格辅助表!$B111,"")</f>
        <v>心眼</v>
      </c>
      <c r="F210" s="3" t="str">
        <f>IF([8]命格辅助表!$C111=F$191,[8]命格辅助表!$B111,"")</f>
        <v/>
      </c>
      <c r="G210" s="3" t="str">
        <f>IF([8]命格辅助表!$C111=G$191,[8]命格辅助表!$B111,"")</f>
        <v/>
      </c>
    </row>
    <row r="211" spans="3:7" x14ac:dyDescent="0.15">
      <c r="C211" s="3" t="str">
        <f>IF([8]命格辅助表!$C112=C$191,[8]命格辅助表!$B112,"")</f>
        <v/>
      </c>
      <c r="D211" s="3" t="str">
        <f>IF([8]命格辅助表!$C112=D$191,[8]命格辅助表!$B112,"")</f>
        <v/>
      </c>
      <c r="E211" s="3" t="str">
        <f>IF([8]命格辅助表!$C112=E$191,[8]命格辅助表!$B112,"")</f>
        <v>噬生</v>
      </c>
      <c r="F211" s="3" t="str">
        <f>IF([8]命格辅助表!$C112=F$191,[8]命格辅助表!$B112,"")</f>
        <v/>
      </c>
      <c r="G211" s="3" t="str">
        <f>IF([8]命格辅助表!$C112=G$191,[8]命格辅助表!$B112,"")</f>
        <v/>
      </c>
    </row>
    <row r="212" spans="3:7" x14ac:dyDescent="0.15">
      <c r="C212" s="3" t="str">
        <f>IF([8]命格辅助表!$C113=C$191,[8]命格辅助表!$B113,"")</f>
        <v/>
      </c>
      <c r="D212" s="3" t="str">
        <f>IF([8]命格辅助表!$C113=D$191,[8]命格辅助表!$B113,"")</f>
        <v/>
      </c>
      <c r="E212" s="3" t="str">
        <f>IF([8]命格辅助表!$C113=E$191,[8]命格辅助表!$B113,"")</f>
        <v>痛击</v>
      </c>
      <c r="F212" s="3" t="str">
        <f>IF([8]命格辅助表!$C113=F$191,[8]命格辅助表!$B113,"")</f>
        <v/>
      </c>
      <c r="G212" s="3" t="str">
        <f>IF([8]命格辅助表!$C113=G$191,[8]命格辅助表!$B113,"")</f>
        <v/>
      </c>
    </row>
    <row r="213" spans="3:7" x14ac:dyDescent="0.15">
      <c r="C213" s="3" t="str">
        <f>IF([8]命格辅助表!$C114=C$191,[8]命格辅助表!$B114,"")</f>
        <v/>
      </c>
      <c r="D213" s="3" t="str">
        <f>IF([8]命格辅助表!$C114=D$191,[8]命格辅助表!$B114,"")</f>
        <v/>
      </c>
      <c r="E213" s="3" t="str">
        <f>IF([8]命格辅助表!$C114=E$191,[8]命格辅助表!$B114,"")</f>
        <v>不坏</v>
      </c>
      <c r="F213" s="3" t="str">
        <f>IF([8]命格辅助表!$C114=F$191,[8]命格辅助表!$B114,"")</f>
        <v/>
      </c>
      <c r="G213" s="3" t="str">
        <f>IF([8]命格辅助表!$C114=G$191,[8]命格辅助表!$B114,"")</f>
        <v/>
      </c>
    </row>
    <row r="214" spans="3:7" x14ac:dyDescent="0.15">
      <c r="C214" s="3" t="str">
        <f>IF([8]命格辅助表!$C115=C$191,[8]命格辅助表!$B115,"")</f>
        <v/>
      </c>
      <c r="D214" s="3" t="str">
        <f>IF([8]命格辅助表!$C115=D$191,[8]命格辅助表!$B115,"")</f>
        <v/>
      </c>
      <c r="E214" s="3" t="str">
        <f>IF([8]命格辅助表!$C115=E$191,[8]命格辅助表!$B115,"")</f>
        <v>寂灭</v>
      </c>
      <c r="F214" s="3" t="str">
        <f>IF([8]命格辅助表!$C115=F$191,[8]命格辅助表!$B115,"")</f>
        <v/>
      </c>
      <c r="G214" s="3" t="str">
        <f>IF([8]命格辅助表!$C115=G$191,[8]命格辅助表!$B115,"")</f>
        <v/>
      </c>
    </row>
    <row r="215" spans="3:7" x14ac:dyDescent="0.15">
      <c r="C215" s="3" t="str">
        <f>IF([8]命格辅助表!$C116=C$191,[8]命格辅助表!$B116,"")</f>
        <v/>
      </c>
      <c r="D215" s="3" t="str">
        <f>IF([8]命格辅助表!$C116=D$191,[8]命格辅助表!$B116,"")</f>
        <v/>
      </c>
      <c r="E215" s="3" t="str">
        <f>IF([8]命格辅助表!$C116=E$191,[8]命格辅助表!$B116,"")</f>
        <v>盘蛇</v>
      </c>
      <c r="F215" s="3" t="s">
        <v>121</v>
      </c>
      <c r="G215" s="3" t="str">
        <f>IF([8]命格辅助表!$C116=G$191,[8]命格辅助表!$B116,"")</f>
        <v/>
      </c>
    </row>
    <row r="216" spans="3:7" x14ac:dyDescent="0.15">
      <c r="C216" s="3" t="str">
        <f>IF([8]命格辅助表!$C117=C$191,[8]命格辅助表!$B117,"")</f>
        <v/>
      </c>
      <c r="D216" s="3" t="str">
        <f>IF([8]命格辅助表!$C117=D$191,[8]命格辅助表!$B117,"")</f>
        <v/>
      </c>
      <c r="E216" s="3" t="str">
        <f>IF([8]命格辅助表!$C117=E$191,[8]命格辅助表!$B117,"")</f>
        <v/>
      </c>
      <c r="F216" s="3" t="str">
        <f>IF([8]命格辅助表!$C117=F$191,[8]命格辅助表!$B117,"")</f>
        <v>天命</v>
      </c>
      <c r="G216" s="3" t="str">
        <f>IF([8]命格辅助表!$C117=G$191,[8]命格辅助表!$B117,"")</f>
        <v/>
      </c>
    </row>
    <row r="217" spans="3:7" x14ac:dyDescent="0.15">
      <c r="C217" s="3" t="str">
        <f>IF([8]命格辅助表!$C118=C$191,[8]命格辅助表!$B118,"")</f>
        <v/>
      </c>
      <c r="D217" s="3" t="str">
        <f>IF([8]命格辅助表!$C118=D$191,[8]命格辅助表!$B118,"")</f>
        <v/>
      </c>
      <c r="E217" s="3" t="str">
        <f>IF([8]命格辅助表!$C118=E$191,[8]命格辅助表!$B118,"")</f>
        <v/>
      </c>
      <c r="F217" s="3" t="str">
        <f>IF([8]命格辅助表!$C118=F$191,[8]命格辅助表!$B118,"")</f>
        <v>龙吟</v>
      </c>
      <c r="G217" s="3" t="str">
        <f>IF([8]命格辅助表!$C118=G$191,[8]命格辅助表!$B118,"")</f>
        <v/>
      </c>
    </row>
    <row r="218" spans="3:7" x14ac:dyDescent="0.15">
      <c r="C218" s="3" t="str">
        <f>IF([8]命格辅助表!$C119=C$191,[8]命格辅助表!$B119,"")</f>
        <v/>
      </c>
      <c r="D218" s="3" t="str">
        <f>IF([8]命格辅助表!$C119=D$191,[8]命格辅助表!$B119,"")</f>
        <v/>
      </c>
      <c r="E218" s="3" t="str">
        <f>IF([8]命格辅助表!$C119=E$191,[8]命格辅助表!$B119,"")</f>
        <v/>
      </c>
      <c r="F218" s="3" t="str">
        <f>IF([8]命格辅助表!$C119=F$191,[8]命格辅助表!$B119,"")</f>
        <v>守御</v>
      </c>
      <c r="G218" s="3" t="str">
        <f>IF([8]命格辅助表!$C119=G$191,[8]命格辅助表!$B119,"")</f>
        <v/>
      </c>
    </row>
    <row r="219" spans="3:7" x14ac:dyDescent="0.15">
      <c r="C219" s="3" t="str">
        <f>IF([8]命格辅助表!$C120=C$191,[8]命格辅助表!$B120,"")</f>
        <v/>
      </c>
      <c r="D219" s="3" t="str">
        <f>IF([8]命格辅助表!$C120=D$191,[8]命格辅助表!$B120,"")</f>
        <v/>
      </c>
      <c r="E219" s="3" t="str">
        <f>IF([8]命格辅助表!$C120=E$191,[8]命格辅助表!$B120,"")</f>
        <v/>
      </c>
      <c r="F219" s="3" t="str">
        <f>IF([8]命格辅助表!$C120=F$191,[8]命格辅助表!$B120,"")</f>
        <v>千眼</v>
      </c>
      <c r="G219" s="3" t="str">
        <f>IF([8]命格辅助表!$C120=G$191,[8]命格辅助表!$B120,"")</f>
        <v/>
      </c>
    </row>
    <row r="220" spans="3:7" x14ac:dyDescent="0.15">
      <c r="C220" s="3" t="str">
        <f>IF([8]命格辅助表!$C121=C$191,[8]命格辅助表!$B121,"")</f>
        <v/>
      </c>
      <c r="D220" s="3" t="str">
        <f>IF([8]命格辅助表!$C121=D$191,[8]命格辅助表!$B121,"")</f>
        <v/>
      </c>
      <c r="E220" s="3" t="str">
        <f>IF([8]命格辅助表!$C121=E$191,[8]命格辅助表!$B121,"")</f>
        <v/>
      </c>
      <c r="F220" s="3" t="str">
        <f>IF([8]命格辅助表!$C121=F$191,[8]命格辅助表!$B121,"")</f>
        <v>逍遥</v>
      </c>
      <c r="G220" s="3" t="str">
        <f>IF([8]命格辅助表!$C121=G$191,[8]命格辅助表!$B121,"")</f>
        <v/>
      </c>
    </row>
    <row r="221" spans="3:7" x14ac:dyDescent="0.15">
      <c r="C221" s="3" t="str">
        <f>IF([8]命格辅助表!$C122=C$191,[8]命格辅助表!$B122,"")</f>
        <v/>
      </c>
      <c r="D221" s="3" t="str">
        <f>IF([8]命格辅助表!$C122=D$191,[8]命格辅助表!$B122,"")</f>
        <v/>
      </c>
      <c r="E221" s="3" t="str">
        <f>IF([8]命格辅助表!$C122=E$191,[8]命格辅助表!$B122,"")</f>
        <v/>
      </c>
      <c r="F221" s="3" t="str">
        <f>IF([8]命格辅助表!$C122=F$191,[8]命格辅助表!$B122,"")</f>
        <v>流离</v>
      </c>
      <c r="G221" s="3" t="str">
        <f>IF([8]命格辅助表!$C122=G$191,[8]命格辅助表!$B122,"")</f>
        <v/>
      </c>
    </row>
    <row r="222" spans="3:7" x14ac:dyDescent="0.15">
      <c r="C222" s="3" t="str">
        <f>IF([8]命格辅助表!$C123=C$191,[8]命格辅助表!$B123,"")</f>
        <v/>
      </c>
      <c r="D222" s="3" t="str">
        <f>IF([8]命格辅助表!$C123=D$191,[8]命格辅助表!$B123,"")</f>
        <v/>
      </c>
      <c r="E222" s="3" t="str">
        <f>IF([8]命格辅助表!$C123=E$191,[8]命格辅助表!$B123,"")</f>
        <v/>
      </c>
      <c r="F222" s="3" t="str">
        <f>IF([8]命格辅助表!$C123=F$191,[8]命格辅助表!$B123,"")</f>
        <v>夺魄</v>
      </c>
      <c r="G222" s="3" t="str">
        <f>IF([8]命格辅助表!$C123=G$191,[8]命格辅助表!$B123,"")</f>
        <v/>
      </c>
    </row>
    <row r="223" spans="3:7" x14ac:dyDescent="0.15">
      <c r="C223" s="3" t="str">
        <f>IF([8]命格辅助表!$C124=C$191,[8]命格辅助表!$B124,"")</f>
        <v/>
      </c>
      <c r="D223" s="3" t="str">
        <f>IF([8]命格辅助表!$C124=D$191,[8]命格辅助表!$B124,"")</f>
        <v/>
      </c>
      <c r="E223" s="3" t="str">
        <f>IF([8]命格辅助表!$C124=E$191,[8]命格辅助表!$B124,"")</f>
        <v/>
      </c>
      <c r="F223" s="3" t="str">
        <f>IF([8]命格辅助表!$C124=F$191,[8]命格辅助表!$B124,"")</f>
        <v>审判</v>
      </c>
      <c r="G223" s="3" t="str">
        <f>IF([8]命格辅助表!$C124=G$191,[8]命格辅助表!$B124,"")</f>
        <v/>
      </c>
    </row>
    <row r="224" spans="3:7" x14ac:dyDescent="0.15">
      <c r="C224" s="3" t="str">
        <f>IF([8]命格辅助表!$C125=C$191,[8]命格辅助表!$B125,"")</f>
        <v/>
      </c>
      <c r="D224" s="3" t="str">
        <f>IF([8]命格辅助表!$C125=D$191,[8]命格辅助表!$B125,"")</f>
        <v/>
      </c>
      <c r="E224" s="3" t="str">
        <f>IF([8]命格辅助表!$C125=E$191,[8]命格辅助表!$B125,"")</f>
        <v/>
      </c>
      <c r="F224" s="3" t="str">
        <f>IF([8]命格辅助表!$C125=F$191,[8]命格辅助表!$B125,"")</f>
        <v>破天</v>
      </c>
      <c r="G224" s="3" t="str">
        <f>IF([8]命格辅助表!$C125=G$191,[8]命格辅助表!$B125,"")</f>
        <v/>
      </c>
    </row>
    <row r="225" spans="3:7" x14ac:dyDescent="0.15">
      <c r="C225" s="3" t="str">
        <f>IF([8]命格辅助表!$C126=C$191,[8]命格辅助表!$B126,"")</f>
        <v/>
      </c>
      <c r="D225" s="3" t="str">
        <f>IF([8]命格辅助表!$C126=D$191,[8]命格辅助表!$B126,"")</f>
        <v/>
      </c>
      <c r="E225" s="3" t="str">
        <f>IF([8]命格辅助表!$C126=E$191,[8]命格辅助表!$B126,"")</f>
        <v/>
      </c>
      <c r="F225" s="3" t="str">
        <f>IF([8]命格辅助表!$C126=F$191,[8]命格辅助表!$B126,"")</f>
        <v>天狱</v>
      </c>
      <c r="G225" s="3" t="str">
        <f>IF([8]命格辅助表!$C126=G$191,[8]命格辅助表!$B126,"")</f>
        <v/>
      </c>
    </row>
    <row r="226" spans="3:7" x14ac:dyDescent="0.15">
      <c r="C226" s="3" t="str">
        <f>IF([8]命格辅助表!$C127=C$191,[8]命格辅助表!$B127,"")</f>
        <v/>
      </c>
      <c r="D226" s="3" t="str">
        <f>IF([8]命格辅助表!$C127=D$191,[8]命格辅助表!$B127,"")</f>
        <v/>
      </c>
      <c r="E226" s="3" t="str">
        <f>IF([8]命格辅助表!$C127=E$191,[8]命格辅助表!$B127,"")</f>
        <v/>
      </c>
      <c r="F226" s="3" t="str">
        <f>IF([8]命格辅助表!$C127=F$191,[8]命格辅助表!$B127,"")</f>
        <v>幽灵</v>
      </c>
      <c r="G226" s="3" t="str">
        <f>IF([8]命格辅助表!$C127=G$191,[8]命格辅助表!$B127,"")</f>
        <v/>
      </c>
    </row>
    <row r="227" spans="3:7" x14ac:dyDescent="0.15">
      <c r="C227" s="3" t="str">
        <f>IF([8]命格辅助表!$C128=C$191,[8]命格辅助表!$B128,"")</f>
        <v/>
      </c>
      <c r="D227" s="3" t="str">
        <f>IF([8]命格辅助表!$C128=D$191,[8]命格辅助表!$B128,"")</f>
        <v/>
      </c>
      <c r="E227" s="3" t="str">
        <f>IF([8]命格辅助表!$C128=E$191,[8]命格辅助表!$B128,"")</f>
        <v/>
      </c>
      <c r="F227" s="3" t="str">
        <f>IF([8]命格辅助表!$C128=F$191,[8]命格辅助表!$B128,"")</f>
        <v>困魔</v>
      </c>
      <c r="G227" s="3" t="str">
        <f>IF([8]命格辅助表!$C128=G$191,[8]命格辅助表!$B128,"")</f>
        <v/>
      </c>
    </row>
    <row r="228" spans="3:7" x14ac:dyDescent="0.15">
      <c r="C228" s="3" t="str">
        <f>IF([8]命格辅助表!$C129=C$191,[8]命格辅助表!$B129,"")</f>
        <v/>
      </c>
      <c r="D228" s="3" t="str">
        <f>IF([8]命格辅助表!$C129=D$191,[8]命格辅助表!$B129,"")</f>
        <v/>
      </c>
      <c r="E228" s="3" t="str">
        <f>IF([8]命格辅助表!$C129=E$191,[8]命格辅助表!$B129,"")</f>
        <v/>
      </c>
      <c r="F228" s="3" t="str">
        <f>IF([8]命格辅助表!$C129=F$191,[8]命格辅助表!$B129,"")</f>
        <v>无尽</v>
      </c>
      <c r="G228" s="3" t="str">
        <f>IF([8]命格辅助表!$C129=G$191,[8]命格辅助表!$B129,"")</f>
        <v/>
      </c>
    </row>
    <row r="229" spans="3:7" x14ac:dyDescent="0.15">
      <c r="C229" s="3" t="str">
        <f>IF([8]命格辅助表!$C130=C$191,[8]命格辅助表!$B130,"")</f>
        <v/>
      </c>
      <c r="D229" s="3" t="str">
        <f>IF([8]命格辅助表!$C130=D$191,[8]命格辅助表!$B130,"")</f>
        <v/>
      </c>
      <c r="E229" s="3" t="str">
        <f>IF([8]命格辅助表!$C130=E$191,[8]命格辅助表!$B130,"")</f>
        <v/>
      </c>
      <c r="F229" s="3" t="str">
        <f>IF([8]命格辅助表!$C130=F$191,[8]命格辅助表!$B130,"")</f>
        <v>元初</v>
      </c>
      <c r="G229" s="3" t="str">
        <f>IF([8]命格辅助表!$C130=G$191,[8]命格辅助表!$B130,"")</f>
        <v/>
      </c>
    </row>
    <row r="230" spans="3:7" x14ac:dyDescent="0.15">
      <c r="C230" s="3" t="str">
        <f>IF([8]命格辅助表!$C131=C$191,[8]命格辅助表!$B131,"")</f>
        <v/>
      </c>
      <c r="D230" s="3" t="str">
        <f>IF([8]命格辅助表!$C131=D$191,[8]命格辅助表!$B131,"")</f>
        <v/>
      </c>
      <c r="E230" s="3" t="str">
        <f>IF([8]命格辅助表!$C131=E$191,[8]命格辅助表!$B131,"")</f>
        <v/>
      </c>
      <c r="F230" s="3" t="str">
        <f>IF([8]命格辅助表!$C131=F$191,[8]命格辅助表!$B131,"")</f>
        <v>八卦</v>
      </c>
      <c r="G230" s="3" t="str">
        <f>IF([8]命格辅助表!$C131=G$191,[8]命格辅助表!$B131,"")</f>
        <v/>
      </c>
    </row>
    <row r="231" spans="3:7" x14ac:dyDescent="0.15">
      <c r="C231" s="3" t="str">
        <f>IF([8]命格辅助表!$C132=C$191,[8]命格辅助表!$B132,"")</f>
        <v/>
      </c>
      <c r="D231" s="3" t="str">
        <f>IF([8]命格辅助表!$C132=D$191,[8]命格辅助表!$B132,"")</f>
        <v/>
      </c>
      <c r="E231" s="3" t="str">
        <f>IF([8]命格辅助表!$C132=E$191,[8]命格辅助表!$B132,"")</f>
        <v/>
      </c>
      <c r="F231" s="3" t="str">
        <f>IF([8]命格辅助表!$C132=F$191,[8]命格辅助表!$B132,"")</f>
        <v>剎那</v>
      </c>
      <c r="G231" s="3" t="str">
        <f>IF([8]命格辅助表!$C132=G$191,[8]命格辅助表!$B132,"")</f>
        <v/>
      </c>
    </row>
    <row r="232" spans="3:7" x14ac:dyDescent="0.15">
      <c r="C232" s="3" t="str">
        <f>IF([8]命格辅助表!$C133=C$191,[8]命格辅助表!$B133,"")</f>
        <v/>
      </c>
      <c r="D232" s="3" t="str">
        <f>IF([8]命格辅助表!$C133=D$191,[8]命格辅助表!$B133,"")</f>
        <v/>
      </c>
      <c r="E232" s="3" t="str">
        <f>IF([8]命格辅助表!$C133=E$191,[8]命格辅助表!$B133,"")</f>
        <v/>
      </c>
      <c r="F232" s="3" t="str">
        <f>IF([8]命格辅助表!$C133=F$191,[8]命格辅助表!$B133,"")</f>
        <v>咆哮</v>
      </c>
      <c r="G232" s="3" t="str">
        <f>IF([8]命格辅助表!$C133=G$191,[8]命格辅助表!$B133,"")</f>
        <v/>
      </c>
    </row>
    <row r="233" spans="3:7" x14ac:dyDescent="0.15">
      <c r="C233" s="3" t="str">
        <f>IF([8]命格辅助表!$C134=C$191,[8]命格辅助表!$B134,"")</f>
        <v/>
      </c>
      <c r="D233" s="3" t="str">
        <f>IF([8]命格辅助表!$C134=D$191,[8]命格辅助表!$B134,"")</f>
        <v/>
      </c>
      <c r="E233" s="3" t="str">
        <f>IF([8]命格辅助表!$C134=E$191,[8]命格辅助表!$B134,"")</f>
        <v/>
      </c>
      <c r="F233" s="3" t="str">
        <f>IF([8]命格辅助表!$C134=F$191,[8]命格辅助表!$B134,"")</f>
        <v>断罪</v>
      </c>
      <c r="G233" s="3" t="s">
        <v>121</v>
      </c>
    </row>
    <row r="234" spans="3:7" x14ac:dyDescent="0.15">
      <c r="C234" s="3" t="str">
        <f>IF([8]命格辅助表!$C135=C$191,[8]命格辅助表!$B135,"")</f>
        <v/>
      </c>
      <c r="D234" s="3" t="str">
        <f>IF([8]命格辅助表!$C135=D$191,[8]命格辅助表!$B135,"")</f>
        <v/>
      </c>
      <c r="E234" s="3" t="str">
        <f>IF([8]命格辅助表!$C135=E$191,[8]命格辅助表!$B135,"")</f>
        <v/>
      </c>
      <c r="F234" s="3" t="str">
        <f>IF([8]命格辅助表!$C135=F$191,[8]命格辅助表!$B135,"")</f>
        <v/>
      </c>
      <c r="G234" s="3" t="str">
        <f>IF([8]命格辅助表!$C135=G$191,[8]命格辅助表!$B135,"")</f>
        <v>一元复始</v>
      </c>
    </row>
    <row r="235" spans="3:7" x14ac:dyDescent="0.15">
      <c r="C235" s="3" t="str">
        <f>IF([8]命格辅助表!$C136=C$191,[8]命格辅助表!$B136,"")</f>
        <v/>
      </c>
      <c r="D235" s="3" t="str">
        <f>IF([8]命格辅助表!$C136=D$191,[8]命格辅助表!$B136,"")</f>
        <v/>
      </c>
      <c r="E235" s="3" t="str">
        <f>IF([8]命格辅助表!$C136=E$191,[8]命格辅助表!$B136,"")</f>
        <v/>
      </c>
      <c r="F235" s="3" t="str">
        <f>IF([8]命格辅助表!$C136=F$191,[8]命格辅助表!$B136,"")</f>
        <v/>
      </c>
      <c r="G235" s="3" t="str">
        <f>IF([8]命格辅助表!$C136=G$191,[8]命格辅助表!$B136,"")</f>
        <v>大破坏神</v>
      </c>
    </row>
    <row r="236" spans="3:7" x14ac:dyDescent="0.15">
      <c r="C236" s="3" t="str">
        <f>IF([8]命格辅助表!$C137=C$191,[8]命格辅助表!$B137,"")</f>
        <v/>
      </c>
      <c r="D236" s="3" t="str">
        <f>IF([8]命格辅助表!$C137=D$191,[8]命格辅助表!$B137,"")</f>
        <v/>
      </c>
      <c r="E236" s="3" t="str">
        <f>IF([8]命格辅助表!$C137=E$191,[8]命格辅助表!$B137,"")</f>
        <v/>
      </c>
      <c r="F236" s="3" t="str">
        <f>IF([8]命格辅助表!$C137=F$191,[8]命格辅助表!$B137,"")</f>
        <v/>
      </c>
      <c r="G236" s="3" t="str">
        <f>IF([8]命格辅助表!$C137=G$191,[8]命格辅助表!$B137,"")</f>
        <v>天地无用</v>
      </c>
    </row>
    <row r="237" spans="3:7" x14ac:dyDescent="0.15">
      <c r="C237" s="3" t="str">
        <f>IF([8]命格辅助表!$C138=C$191,[8]命格辅助表!$B138,"")</f>
        <v/>
      </c>
      <c r="D237" s="3" t="str">
        <f>IF([8]命格辅助表!$C138=D$191,[8]命格辅助表!$B138,"")</f>
        <v/>
      </c>
      <c r="E237" s="3" t="str">
        <f>IF([8]命格辅助表!$C138=E$191,[8]命格辅助表!$B138,"")</f>
        <v/>
      </c>
      <c r="F237" s="3" t="str">
        <f>IF([8]命格辅助表!$C138=F$191,[8]命格辅助表!$B138,"")</f>
        <v/>
      </c>
      <c r="G237" s="3" t="str">
        <f>IF([8]命格辅助表!$C138=G$191,[8]命格辅助表!$B138,"")</f>
        <v>百步穿杨</v>
      </c>
    </row>
    <row r="238" spans="3:7" x14ac:dyDescent="0.15">
      <c r="C238" s="3" t="str">
        <f>IF([8]命格辅助表!$C139=C$191,[8]命格辅助表!$B139,"")</f>
        <v/>
      </c>
      <c r="D238" s="3" t="str">
        <f>IF([8]命格辅助表!$C139=D$191,[8]命格辅助表!$B139,"")</f>
        <v/>
      </c>
      <c r="E238" s="3" t="str">
        <f>IF([8]命格辅助表!$C139=E$191,[8]命格辅助表!$B139,"")</f>
        <v/>
      </c>
      <c r="F238" s="3" t="str">
        <f>IF([8]命格辅助表!$C139=F$191,[8]命格辅助表!$B139,"")</f>
        <v/>
      </c>
      <c r="G238" s="3" t="str">
        <f>IF([8]命格辅助表!$C139=G$191,[8]命格辅助表!$B139,"")</f>
        <v>破碎虚空</v>
      </c>
    </row>
    <row r="239" spans="3:7" x14ac:dyDescent="0.15">
      <c r="C239" s="3" t="str">
        <f>IF([8]命格辅助表!$C140=C$191,[8]命格辅助表!$B140,"")</f>
        <v/>
      </c>
      <c r="D239" s="3" t="str">
        <f>IF([8]命格辅助表!$C140=D$191,[8]命格辅助表!$B140,"")</f>
        <v/>
      </c>
      <c r="E239" s="3" t="str">
        <f>IF([8]命格辅助表!$C140=E$191,[8]命格辅助表!$B140,"")</f>
        <v/>
      </c>
      <c r="F239" s="3" t="str">
        <f>IF([8]命格辅助表!$C140=F$191,[8]命格辅助表!$B140,"")</f>
        <v/>
      </c>
      <c r="G239" s="3" t="str">
        <f>IF([8]命格辅助表!$C140=G$191,[8]命格辅助表!$B140,"")</f>
        <v>冰魄寒光</v>
      </c>
    </row>
    <row r="240" spans="3:7" x14ac:dyDescent="0.15">
      <c r="C240" s="3" t="str">
        <f>IF([8]命格辅助表!$C141=C$191,[8]命格辅助表!$B141,"")</f>
        <v/>
      </c>
      <c r="D240" s="3" t="str">
        <f>IF([8]命格辅助表!$C141=D$191,[8]命格辅助表!$B141,"")</f>
        <v/>
      </c>
      <c r="E240" s="3" t="str">
        <f>IF([8]命格辅助表!$C141=E$191,[8]命格辅助表!$B141,"")</f>
        <v/>
      </c>
      <c r="F240" s="3" t="str">
        <f>IF([8]命格辅助表!$C141=F$191,[8]命格辅助表!$B141,"")</f>
        <v/>
      </c>
      <c r="G240" s="3" t="str">
        <f>IF([8]命格辅助表!$C141=G$191,[8]命格辅助表!$B141,"")</f>
        <v>震破苍穹</v>
      </c>
    </row>
    <row r="241" spans="3:7" x14ac:dyDescent="0.15">
      <c r="C241" s="3" t="str">
        <f>IF([8]命格辅助表!$C142=C$191,[8]命格辅助表!$B142,"")</f>
        <v/>
      </c>
      <c r="D241" s="3" t="str">
        <f>IF([8]命格辅助表!$C142=D$191,[8]命格辅助表!$B142,"")</f>
        <v/>
      </c>
      <c r="E241" s="3" t="str">
        <f>IF([8]命格辅助表!$C142=E$191,[8]命格辅助表!$B142,"")</f>
        <v/>
      </c>
      <c r="F241" s="3" t="str">
        <f>IF([8]命格辅助表!$C142=F$191,[8]命格辅助表!$B142,"")</f>
        <v/>
      </c>
      <c r="G241" s="3" t="str">
        <f>IF([8]命格辅助表!$C142=G$191,[8]命格辅助表!$B142,"")</f>
        <v>雷霆万钧</v>
      </c>
    </row>
    <row r="242" spans="3:7" x14ac:dyDescent="0.15">
      <c r="C242" s="3" t="str">
        <f>IF([8]命格辅助表!$C143=C$191,[8]命格辅助表!$B143,"")</f>
        <v/>
      </c>
      <c r="D242" s="3" t="str">
        <f>IF([8]命格辅助表!$C143=D$191,[8]命格辅助表!$B143,"")</f>
        <v/>
      </c>
      <c r="E242" s="3" t="str">
        <f>IF([8]命格辅助表!$C143=E$191,[8]命格辅助表!$B143,"")</f>
        <v/>
      </c>
      <c r="F242" s="3" t="str">
        <f>IF([8]命格辅助表!$C143=F$191,[8]命格辅助表!$B143,"")</f>
        <v/>
      </c>
      <c r="G242" s="3" t="str">
        <f>IF([8]命格辅助表!$C143=G$191,[8]命格辅助表!$B143,"")</f>
        <v>快刀乱麻</v>
      </c>
    </row>
    <row r="243" spans="3:7" x14ac:dyDescent="0.15">
      <c r="C243" s="3" t="str">
        <f>IF([8]命格辅助表!$C144=C$191,[8]命格辅助表!$B144,"")</f>
        <v/>
      </c>
      <c r="D243" s="3" t="str">
        <f>IF([8]命格辅助表!$C144=D$191,[8]命格辅助表!$B144,"")</f>
        <v/>
      </c>
      <c r="E243" s="3" t="str">
        <f>IF([8]命格辅助表!$C144=E$191,[8]命格辅助表!$B144,"")</f>
        <v/>
      </c>
      <c r="F243" s="3" t="str">
        <f>IF([8]命格辅助表!$C144=F$191,[8]命格辅助表!$B144,"")</f>
        <v/>
      </c>
      <c r="G243" s="3" t="str">
        <f>IF([8]命格辅助表!$C144=G$191,[8]命格辅助表!$B144,"")</f>
        <v>明镜止水</v>
      </c>
    </row>
    <row r="244" spans="3:7" x14ac:dyDescent="0.15">
      <c r="C244" s="3" t="str">
        <f>IF([8]命格辅助表!$C145=C$191,[8]命格辅助表!$B145,"")</f>
        <v/>
      </c>
      <c r="D244" s="3" t="str">
        <f>IF([8]命格辅助表!$C145=D$191,[8]命格辅助表!$B145,"")</f>
        <v/>
      </c>
      <c r="E244" s="3" t="str">
        <f>IF([8]命格辅助表!$C145=E$191,[8]命格辅助表!$B145,"")</f>
        <v/>
      </c>
      <c r="F244" s="3" t="str">
        <f>IF([8]命格辅助表!$C145=F$191,[8]命格辅助表!$B145,"")</f>
        <v/>
      </c>
      <c r="G244" s="3" t="str">
        <f>IF([8]命格辅助表!$C145=G$191,[8]命格辅助表!$B145,"")</f>
        <v>背水一战</v>
      </c>
    </row>
    <row r="245" spans="3:7" x14ac:dyDescent="0.15">
      <c r="C245" s="3" t="str">
        <f>IF([8]命格辅助表!$C146=C$191,[8]命格辅助表!$B146,"")</f>
        <v/>
      </c>
      <c r="D245" s="3" t="str">
        <f>IF([8]命格辅助表!$C146=D$191,[8]命格辅助表!$B146,"")</f>
        <v/>
      </c>
      <c r="E245" s="3" t="str">
        <f>IF([8]命格辅助表!$C146=E$191,[8]命格辅助表!$B146,"")</f>
        <v/>
      </c>
      <c r="F245" s="3" t="str">
        <f>IF([8]命格辅助表!$C146=F$191,[8]命格辅助表!$B146,"")</f>
        <v/>
      </c>
      <c r="G245" s="3" t="str">
        <f>IF([8]命格辅助表!$C146=G$191,[8]命格辅助表!$B146,"")</f>
        <v>金钟护体</v>
      </c>
    </row>
    <row r="246" spans="3:7" x14ac:dyDescent="0.15">
      <c r="C246" s="3" t="str">
        <f>IF([8]命格辅助表!$C147=C$191,[8]命格辅助表!$B147,"")</f>
        <v/>
      </c>
      <c r="D246" s="3" t="str">
        <f>IF([8]命格辅助表!$C147=D$191,[8]命格辅助表!$B147,"")</f>
        <v/>
      </c>
      <c r="E246" s="3" t="str">
        <f>IF([8]命格辅助表!$C147=E$191,[8]命格辅助表!$B147,"")</f>
        <v/>
      </c>
      <c r="F246" s="3" t="str">
        <f>IF([8]命格辅助表!$C147=F$191,[8]命格辅助表!$B147,"")</f>
        <v/>
      </c>
      <c r="G246" s="3" t="str">
        <f>IF([8]命格辅助表!$C147=G$191,[8]命格辅助表!$B147,"")</f>
        <v>轩辕剑体</v>
      </c>
    </row>
    <row r="247" spans="3:7" x14ac:dyDescent="0.15">
      <c r="C247" s="3" t="str">
        <f>IF([8]命格辅助表!$C148=C$191,[8]命格辅助表!$B148,"")</f>
        <v/>
      </c>
      <c r="D247" s="3" t="str">
        <f>IF([8]命格辅助表!$C148=D$191,[8]命格辅助表!$B148,"")</f>
        <v/>
      </c>
      <c r="E247" s="3" t="str">
        <f>IF([8]命格辅助表!$C148=E$191,[8]命格辅助表!$B148,"")</f>
        <v/>
      </c>
      <c r="F247" s="3" t="str">
        <f>IF([8]命格辅助表!$C148=F$191,[8]命格辅助表!$B148,"")</f>
        <v/>
      </c>
      <c r="G247" s="3" t="str">
        <f>IF([8]命格辅助表!$C148=G$191,[8]命格辅助表!$B148,"")</f>
        <v>气势如虹</v>
      </c>
    </row>
    <row r="248" spans="3:7" x14ac:dyDescent="0.15">
      <c r="C248" s="3" t="str">
        <f>IF([8]命格辅助表!$C149=C$191,[8]命格辅助表!$B149,"")</f>
        <v/>
      </c>
      <c r="D248" s="3" t="str">
        <f>IF([8]命格辅助表!$C149=D$191,[8]命格辅助表!$B149,"")</f>
        <v/>
      </c>
      <c r="E248" s="3" t="str">
        <f>IF([8]命格辅助表!$C149=E$191,[8]命格辅助表!$B149,"")</f>
        <v/>
      </c>
      <c r="F248" s="3" t="str">
        <f>IF([8]命格辅助表!$C149=F$191,[8]命格辅助表!$B149,"")</f>
        <v/>
      </c>
      <c r="G248" s="3" t="str">
        <f>IF([8]命格辅助表!$C149=G$191,[8]命格辅助表!$B149,"")</f>
        <v>包罗万象</v>
      </c>
    </row>
    <row r="249" spans="3:7" x14ac:dyDescent="0.15">
      <c r="C249" s="3" t="str">
        <f>IF([8]命格辅助表!$C150=C$191,[8]命格辅助表!$B150,"")</f>
        <v/>
      </c>
      <c r="D249" s="3" t="str">
        <f>IF([8]命格辅助表!$C150=D$191,[8]命格辅助表!$B150,"")</f>
        <v/>
      </c>
      <c r="E249" s="3" t="str">
        <f>IF([8]命格辅助表!$C150=E$191,[8]命格辅助表!$B150,"")</f>
        <v/>
      </c>
      <c r="F249" s="3" t="str">
        <f>IF([8]命格辅助表!$C150=F$191,[8]命格辅助表!$B150,"")</f>
        <v/>
      </c>
      <c r="G249" s="3" t="str">
        <f>IF([8]命格辅助表!$C150=G$191,[8]命格辅助表!$B150,"")</f>
        <v>心无杂念</v>
      </c>
    </row>
    <row r="250" spans="3:7" x14ac:dyDescent="0.15">
      <c r="C250" s="3" t="str">
        <f>IF([8]命格辅助表!$C151=C$191,[8]命格辅助表!$B151,"")</f>
        <v/>
      </c>
      <c r="D250" s="3" t="str">
        <f>IF([8]命格辅助表!$C151=D$191,[8]命格辅助表!$B151,"")</f>
        <v/>
      </c>
      <c r="E250" s="3" t="str">
        <f>IF([8]命格辅助表!$C151=E$191,[8]命格辅助表!$B151,"")</f>
        <v/>
      </c>
      <c r="F250" s="3" t="str">
        <f>IF([8]命格辅助表!$C151=F$191,[8]命格辅助表!$B151,"")</f>
        <v/>
      </c>
      <c r="G250" s="3" t="str">
        <f>IF([8]命格辅助表!$C151=G$191,[8]命格辅助表!$B151,"")</f>
        <v>披荆斩棘</v>
      </c>
    </row>
    <row r="251" spans="3:7" x14ac:dyDescent="0.15">
      <c r="C251" s="3" t="str">
        <f>IF([8]命格辅助表!$C152=C$191,[8]命格辅助表!$B152,"")</f>
        <v/>
      </c>
      <c r="D251" s="3" t="str">
        <f>IF([8]命格辅助表!$C152=D$191,[8]命格辅助表!$B152,"")</f>
        <v/>
      </c>
      <c r="E251" s="3" t="str">
        <f>IF([8]命格辅助表!$C152=E$191,[8]命格辅助表!$B152,"")</f>
        <v/>
      </c>
      <c r="F251" s="3" t="str">
        <f>IF([8]命格辅助表!$C152=F$191,[8]命格辅助表!$B152,"")</f>
        <v/>
      </c>
      <c r="G251" s="3" t="str">
        <f>IF([8]命格辅助表!$C152=G$191,[8]命格辅助表!$B152,"")</f>
        <v>斗转星移</v>
      </c>
    </row>
  </sheetData>
  <phoneticPr fontId="1" type="noConversion"/>
  <conditionalFormatting sqref="F100:F107">
    <cfRule type="duplicateValues" dxfId="385" priority="29"/>
  </conditionalFormatting>
  <conditionalFormatting sqref="E100:E107">
    <cfRule type="cellIs" dxfId="384" priority="24" operator="equal">
      <formula>$G$124</formula>
    </cfRule>
    <cfRule type="cellIs" dxfId="383" priority="25" operator="equal">
      <formula>$F$124</formula>
    </cfRule>
    <cfRule type="cellIs" dxfId="382" priority="26" operator="equal">
      <formula>$E$124</formula>
    </cfRule>
    <cfRule type="cellIs" dxfId="381" priority="27" operator="equal">
      <formula>$D$124</formula>
    </cfRule>
    <cfRule type="cellIs" dxfId="380" priority="28" operator="equal">
      <formula>$C$124</formula>
    </cfRule>
  </conditionalFormatting>
  <conditionalFormatting sqref="F3:F10">
    <cfRule type="duplicateValues" dxfId="379" priority="4"/>
  </conditionalFormatting>
  <conditionalFormatting sqref="A3:U10">
    <cfRule type="expression" dxfId="378" priority="1">
      <formula>$C$1&lt;$B3</formula>
    </cfRule>
  </conditionalFormatting>
  <conditionalFormatting sqref="A100:U107">
    <cfRule type="expression" dxfId="377" priority="2">
      <formula>$C$98&lt;$B100</formula>
    </cfRule>
  </conditionalFormatting>
  <conditionalFormatting sqref="E3:E10">
    <cfRule type="expression" dxfId="376" priority="6">
      <formula>MATCH($F3,$F$3:$F$10,0)&lt;$A3</formula>
    </cfRule>
  </conditionalFormatting>
  <dataValidations count="6">
    <dataValidation type="list" allowBlank="1" showInputMessage="1" showErrorMessage="1" sqref="G100:G107 G3:G10">
      <formula1>"0,1,2,3,4,5,6,7,8,9,10"</formula1>
    </dataValidation>
    <dataValidation type="list" allowBlank="1" showInputMessage="1" showErrorMessage="1" sqref="E100:E107">
      <formula1>$C$124:$H$124</formula1>
    </dataValidation>
    <dataValidation type="list" allowBlank="1" showInputMessage="1" showErrorMessage="1" sqref="F100:F107">
      <formula1>INDIRECT($E100)</formula1>
    </dataValidation>
    <dataValidation type="list" allowBlank="1" showInputMessage="1" showErrorMessage="1" sqref="E3:E10">
      <formula1>INDIRECT($D3&amp;$E$2)</formula1>
    </dataValidation>
    <dataValidation type="list" allowBlank="1" showInputMessage="1" showErrorMessage="1" sqref="D3:D10">
      <formula1>$B$124:$G$124</formula1>
    </dataValidation>
    <dataValidation type="whole" operator="greaterThan" allowBlank="1" showInputMessage="1" showErrorMessage="1" sqref="C1">
      <formula1>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W8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H11" sqref="AH11"/>
    </sheetView>
  </sheetViews>
  <sheetFormatPr defaultRowHeight="13.5" x14ac:dyDescent="0.15"/>
  <cols>
    <col min="1" max="2" width="5.25" bestFit="1" customWidth="1"/>
    <col min="4" max="4" width="5.5" bestFit="1" customWidth="1"/>
    <col min="5" max="5" width="5.25" bestFit="1" customWidth="1"/>
    <col min="6" max="6" width="5.25" style="88" bestFit="1" customWidth="1"/>
    <col min="7" max="7" width="9" style="88"/>
    <col min="8" max="8" width="5.5" style="88" bestFit="1" customWidth="1"/>
    <col min="9" max="9" width="5.25" style="88" bestFit="1" customWidth="1"/>
    <col min="10" max="10" width="5.25" style="74" bestFit="1" customWidth="1"/>
    <col min="11" max="11" width="9" style="74"/>
    <col min="12" max="12" width="5.5" style="74" bestFit="1" customWidth="1"/>
    <col min="13" max="13" width="5.25" style="74" bestFit="1" customWidth="1"/>
    <col min="14" max="14" width="5.25" style="89" bestFit="1" customWidth="1"/>
    <col min="15" max="15" width="9" style="89"/>
    <col min="16" max="16" width="5.5" style="89" bestFit="1" customWidth="1"/>
    <col min="17" max="17" width="5.25" style="89" bestFit="1" customWidth="1"/>
    <col min="18" max="18" width="5.25" style="90" bestFit="1" customWidth="1"/>
    <col min="19" max="19" width="9" style="90"/>
    <col min="20" max="20" width="5.5" style="90" bestFit="1" customWidth="1"/>
    <col min="21" max="21" width="5.25" style="90" bestFit="1" customWidth="1"/>
    <col min="22" max="22" width="5.25" style="105" bestFit="1" customWidth="1"/>
    <col min="23" max="23" width="13.25" style="105" customWidth="1"/>
    <col min="24" max="24" width="5.5" style="105" bestFit="1" customWidth="1"/>
    <col min="25" max="25" width="5.25" style="105" bestFit="1" customWidth="1"/>
    <col min="26" max="26" width="5.25" style="88" bestFit="1" customWidth="1"/>
    <col min="27" max="27" width="13.125" style="88" customWidth="1"/>
    <col min="28" max="28" width="5.5" style="88" bestFit="1" customWidth="1"/>
    <col min="29" max="29" width="5.25" style="88" bestFit="1" customWidth="1"/>
    <col min="30" max="30" width="6.25" style="10" bestFit="1" customWidth="1"/>
    <col min="31" max="31" width="13.125" style="10" customWidth="1"/>
    <col min="32" max="32" width="5.5" style="10" bestFit="1" customWidth="1"/>
    <col min="33" max="33" width="5.25" style="10" bestFit="1" customWidth="1"/>
    <col min="34" max="34" width="15.5" customWidth="1"/>
    <col min="35" max="35" width="5.25" bestFit="1" customWidth="1"/>
  </cols>
  <sheetData>
    <row r="1" spans="1:49" x14ac:dyDescent="0.15">
      <c r="B1" s="115" t="s">
        <v>513</v>
      </c>
      <c r="C1" s="115"/>
      <c r="D1" s="115"/>
      <c r="E1" s="115"/>
      <c r="F1" s="114" t="s">
        <v>514</v>
      </c>
      <c r="G1" s="114"/>
      <c r="H1" s="114"/>
      <c r="I1" s="114"/>
      <c r="J1" s="116" t="s">
        <v>515</v>
      </c>
      <c r="K1" s="116"/>
      <c r="L1" s="116"/>
      <c r="M1" s="116"/>
      <c r="N1" s="117" t="s">
        <v>516</v>
      </c>
      <c r="O1" s="117"/>
      <c r="P1" s="117"/>
      <c r="Q1" s="117"/>
      <c r="R1" s="118" t="s">
        <v>517</v>
      </c>
      <c r="S1" s="118"/>
      <c r="T1" s="118"/>
      <c r="U1" s="118"/>
      <c r="V1" s="119" t="s">
        <v>518</v>
      </c>
      <c r="W1" s="119"/>
      <c r="X1" s="119"/>
      <c r="Y1" s="119"/>
      <c r="Z1" s="114" t="s">
        <v>519</v>
      </c>
      <c r="AA1" s="114"/>
      <c r="AB1" s="114"/>
      <c r="AC1" s="114"/>
      <c r="AD1" s="10" t="s">
        <v>520</v>
      </c>
      <c r="AK1">
        <f>VLOOKUP(AK2,设定参考!$A$6:$B$22,2,0)</f>
        <v>1</v>
      </c>
      <c r="AL1">
        <f>VLOOKUP(AL2,设定参考!$A$6:$B$22,2,0)</f>
        <v>2</v>
      </c>
      <c r="AM1">
        <f>VLOOKUP(AM2,设定参考!$A$6:$B$22,2,0)</f>
        <v>3</v>
      </c>
      <c r="AN1">
        <f>VLOOKUP(AN2,设定参考!$A$6:$B$22,2,0)</f>
        <v>7</v>
      </c>
      <c r="AO1">
        <f>VLOOKUP(AO2,设定参考!$A$6:$B$22,2,0)</f>
        <v>6</v>
      </c>
      <c r="AP1">
        <f>VLOOKUP(AP2,设定参考!$A$6:$B$22,2,0)</f>
        <v>8</v>
      </c>
      <c r="AQ1">
        <f>VLOOKUP(AQ2,设定参考!$A$6:$B$22,2,0)</f>
        <v>10</v>
      </c>
      <c r="AR1">
        <f>VLOOKUP(AR2,设定参考!$A$6:$B$22,2,0)</f>
        <v>9</v>
      </c>
      <c r="AS1">
        <f>VLOOKUP(AS2,设定参考!$A$6:$B$22,2,0)</f>
        <v>25</v>
      </c>
      <c r="AT1">
        <f>VLOOKUP(AT2,设定参考!$A$6:$B$22,2,0)</f>
        <v>24</v>
      </c>
      <c r="AU1">
        <f>VLOOKUP(AU2,设定参考!$A$6:$B$22,2,0)</f>
        <v>21</v>
      </c>
      <c r="AV1">
        <f>VLOOKUP(AV2,设定参考!$A$6:$B$22,2,0)</f>
        <v>22</v>
      </c>
      <c r="AW1">
        <f>VLOOKUP(AW2,设定参考!$A$6:$B$22,2,0)</f>
        <v>23</v>
      </c>
    </row>
    <row r="2" spans="1:49" x14ac:dyDescent="0.15">
      <c r="A2" s="13" t="s">
        <v>15</v>
      </c>
      <c r="B2" s="91" t="s">
        <v>42</v>
      </c>
      <c r="C2" s="91" t="s">
        <v>58</v>
      </c>
      <c r="D2" s="91" t="s">
        <v>57</v>
      </c>
      <c r="E2" s="91" t="s">
        <v>15</v>
      </c>
      <c r="F2" s="92" t="s">
        <v>42</v>
      </c>
      <c r="G2" s="92" t="s">
        <v>58</v>
      </c>
      <c r="H2" s="92" t="s">
        <v>57</v>
      </c>
      <c r="I2" s="92" t="s">
        <v>15</v>
      </c>
      <c r="J2" s="93" t="s">
        <v>42</v>
      </c>
      <c r="K2" s="93" t="s">
        <v>58</v>
      </c>
      <c r="L2" s="93" t="s">
        <v>57</v>
      </c>
      <c r="M2" s="93" t="s">
        <v>15</v>
      </c>
      <c r="N2" s="94" t="s">
        <v>42</v>
      </c>
      <c r="O2" s="94" t="s">
        <v>58</v>
      </c>
      <c r="P2" s="94" t="s">
        <v>57</v>
      </c>
      <c r="Q2" s="94" t="s">
        <v>521</v>
      </c>
      <c r="R2" s="95" t="s">
        <v>522</v>
      </c>
      <c r="S2" s="95" t="s">
        <v>523</v>
      </c>
      <c r="T2" s="95" t="s">
        <v>524</v>
      </c>
      <c r="U2" s="95" t="s">
        <v>521</v>
      </c>
      <c r="V2" s="106" t="s">
        <v>522</v>
      </c>
      <c r="W2" s="106" t="s">
        <v>523</v>
      </c>
      <c r="X2" s="106" t="s">
        <v>524</v>
      </c>
      <c r="Y2" s="106" t="s">
        <v>521</v>
      </c>
      <c r="Z2" s="92" t="s">
        <v>522</v>
      </c>
      <c r="AA2" s="92" t="s">
        <v>523</v>
      </c>
      <c r="AB2" s="92" t="s">
        <v>524</v>
      </c>
      <c r="AC2" s="92" t="s">
        <v>521</v>
      </c>
      <c r="AD2" s="91" t="s">
        <v>522</v>
      </c>
      <c r="AE2" s="91" t="s">
        <v>523</v>
      </c>
      <c r="AF2" s="91" t="s">
        <v>524</v>
      </c>
      <c r="AG2" s="91" t="s">
        <v>521</v>
      </c>
      <c r="AI2" s="104" t="s">
        <v>526</v>
      </c>
      <c r="AJ2" s="104" t="s">
        <v>527</v>
      </c>
      <c r="AK2" s="86" t="str">
        <f>设定参考!A1</f>
        <v>生命</v>
      </c>
      <c r="AL2" s="86" t="str">
        <f>设定参考!B1</f>
        <v>攻击</v>
      </c>
      <c r="AM2" s="86" t="str">
        <f>设定参考!C1</f>
        <v>防御</v>
      </c>
      <c r="AN2" s="86" t="str">
        <f>设定参考!D1</f>
        <v>闪避值</v>
      </c>
      <c r="AO2" s="86" t="str">
        <f>设定参考!E1</f>
        <v>命中值</v>
      </c>
      <c r="AP2" s="86" t="str">
        <f>设定参考!F1</f>
        <v>暴击值</v>
      </c>
      <c r="AQ2" s="86" t="str">
        <f>设定参考!G1</f>
        <v>暴击倍数</v>
      </c>
      <c r="AR2" s="86" t="str">
        <f>设定参考!H1</f>
        <v>韧性值</v>
      </c>
      <c r="AS2" s="86" t="str">
        <f>设定参考!I1</f>
        <v>伤害减免</v>
      </c>
      <c r="AT2" s="86" t="str">
        <f>设定参考!J1</f>
        <v>伤害加深</v>
      </c>
      <c r="AU2" s="86" t="str">
        <f>设定参考!K1</f>
        <v>生命加成</v>
      </c>
      <c r="AV2" s="86" t="str">
        <f>设定参考!L1</f>
        <v>攻击加成</v>
      </c>
      <c r="AW2" s="86" t="str">
        <f>设定参考!M1</f>
        <v>防御加成</v>
      </c>
    </row>
    <row r="3" spans="1:49" x14ac:dyDescent="0.15">
      <c r="A3">
        <v>1</v>
      </c>
      <c r="B3" s="87" t="s">
        <v>30</v>
      </c>
      <c r="C3" s="87"/>
      <c r="D3" s="87">
        <f>IFERROR(VLOOKUP(B3&amp;" "&amp;C3,命格设定!$H$125:$I$184,2,0),0)</f>
        <v>0</v>
      </c>
      <c r="E3" s="1">
        <v>1</v>
      </c>
      <c r="F3" s="96" t="s">
        <v>30</v>
      </c>
      <c r="G3" s="96"/>
      <c r="H3" s="96">
        <f>IFERROR(VLOOKUP(F3&amp;" "&amp;G3,命格设定!$H$125:$I$184,2,0),0)</f>
        <v>0</v>
      </c>
      <c r="I3" s="97">
        <v>1</v>
      </c>
      <c r="J3" s="98" t="s">
        <v>30</v>
      </c>
      <c r="K3" s="98"/>
      <c r="L3" s="98">
        <f>IFERROR(VLOOKUP(J3&amp;" "&amp;K3,命格设定!$H$125:$I$184,2,0),0)</f>
        <v>0</v>
      </c>
      <c r="M3" s="99">
        <v>1</v>
      </c>
      <c r="N3" s="100" t="s">
        <v>30</v>
      </c>
      <c r="O3" s="100"/>
      <c r="P3" s="100">
        <f>IFERROR(VLOOKUP(N3&amp;" "&amp;O3,命格设定!$H$125:$I$184,2,0),0)</f>
        <v>0</v>
      </c>
      <c r="Q3" s="101">
        <v>1</v>
      </c>
      <c r="R3" s="102" t="s">
        <v>30</v>
      </c>
      <c r="S3" s="102"/>
      <c r="T3" s="102">
        <f>IFERROR(VLOOKUP(R3&amp;" "&amp;S3,命格设定!$H$125:$I$184,2,0),0)</f>
        <v>0</v>
      </c>
      <c r="U3" s="103">
        <v>1</v>
      </c>
      <c r="V3" s="107" t="s">
        <v>30</v>
      </c>
      <c r="W3" s="107"/>
      <c r="X3" s="107">
        <f>IFERROR(VLOOKUP(V3&amp;" "&amp;W3,命格设定!$H$125:$I$184,2,0),0)</f>
        <v>0</v>
      </c>
      <c r="Y3" s="108">
        <v>1</v>
      </c>
      <c r="Z3" s="96" t="s">
        <v>30</v>
      </c>
      <c r="AA3" s="96"/>
      <c r="AB3" s="96">
        <f>IFERROR(VLOOKUP(Z3&amp;" "&amp;AA3,命格设定!$H$125:$I$184,2,0),0)</f>
        <v>0</v>
      </c>
      <c r="AC3" s="97">
        <v>1</v>
      </c>
      <c r="AD3" s="87" t="s">
        <v>30</v>
      </c>
      <c r="AE3" s="87"/>
      <c r="AF3" s="87">
        <f>IFERROR(VLOOKUP(AD3&amp;" "&amp;AE3,命格设定!$H$125:$I$184,2,0),0)</f>
        <v>0</v>
      </c>
      <c r="AG3" s="1">
        <v>1</v>
      </c>
      <c r="AI3" s="3">
        <v>1</v>
      </c>
      <c r="AJ3" s="3">
        <f>SUMPRODUCT(AK3:AW3,设定参考!$A$2:$M$2)</f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</row>
    <row r="4" spans="1:49" x14ac:dyDescent="0.15">
      <c r="A4">
        <v>2</v>
      </c>
      <c r="B4" s="87" t="s">
        <v>30</v>
      </c>
      <c r="C4" s="87"/>
      <c r="D4" s="87">
        <f>IFERROR(VLOOKUP(B4&amp;" "&amp;C4,命格设定!$H$125:$I$184,2,0),0)</f>
        <v>0</v>
      </c>
      <c r="E4" s="1">
        <v>1</v>
      </c>
      <c r="F4" s="96" t="s">
        <v>30</v>
      </c>
      <c r="G4" s="96"/>
      <c r="H4" s="96">
        <f>IFERROR(VLOOKUP(F4&amp;" "&amp;G4,命格设定!$H$125:$I$184,2,0),0)</f>
        <v>0</v>
      </c>
      <c r="I4" s="97">
        <v>1</v>
      </c>
      <c r="J4" s="98" t="s">
        <v>30</v>
      </c>
      <c r="K4" s="98"/>
      <c r="L4" s="98">
        <f>IFERROR(VLOOKUP(J4&amp;" "&amp;K4,命格设定!$H$125:$I$184,2,0),0)</f>
        <v>0</v>
      </c>
      <c r="M4" s="99">
        <v>1</v>
      </c>
      <c r="N4" s="100" t="s">
        <v>30</v>
      </c>
      <c r="O4" s="100"/>
      <c r="P4" s="100">
        <f>IFERROR(VLOOKUP(N4&amp;" "&amp;O4,命格设定!$H$125:$I$184,2,0),0)</f>
        <v>0</v>
      </c>
      <c r="Q4" s="101">
        <v>1</v>
      </c>
      <c r="R4" s="102" t="s">
        <v>30</v>
      </c>
      <c r="S4" s="102"/>
      <c r="T4" s="102">
        <f>IFERROR(VLOOKUP(R4&amp;" "&amp;S4,命格设定!$H$125:$I$184,2,0),0)</f>
        <v>0</v>
      </c>
      <c r="U4" s="103">
        <v>1</v>
      </c>
      <c r="V4" s="107" t="s">
        <v>30</v>
      </c>
      <c r="W4" s="107"/>
      <c r="X4" s="107">
        <f>IFERROR(VLOOKUP(V4&amp;" "&amp;W4,命格设定!$H$125:$I$184,2,0),0)</f>
        <v>0</v>
      </c>
      <c r="Y4" s="108">
        <v>1</v>
      </c>
      <c r="Z4" s="96" t="s">
        <v>30</v>
      </c>
      <c r="AA4" s="96"/>
      <c r="AB4" s="96">
        <f>IFERROR(VLOOKUP(Z4&amp;" "&amp;AA4,命格设定!$H$125:$I$184,2,0),0)</f>
        <v>0</v>
      </c>
      <c r="AC4" s="97">
        <v>1</v>
      </c>
      <c r="AD4" s="87" t="s">
        <v>30</v>
      </c>
      <c r="AE4" s="87"/>
      <c r="AF4" s="87">
        <f>IFERROR(VLOOKUP(AD4&amp;" "&amp;AE4,命格设定!$H$125:$I$184,2,0),0)</f>
        <v>0</v>
      </c>
      <c r="AG4" s="1">
        <v>1</v>
      </c>
      <c r="AI4" s="3">
        <v>2</v>
      </c>
      <c r="AJ4" s="3">
        <f>SUMPRODUCT(AK4:AW4,设定参考!$A$2:$M$2)</f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</row>
    <row r="5" spans="1:49" x14ac:dyDescent="0.15">
      <c r="A5">
        <v>3</v>
      </c>
      <c r="B5" s="87" t="s">
        <v>30</v>
      </c>
      <c r="C5" s="87"/>
      <c r="D5" s="87">
        <f>IFERROR(VLOOKUP(B5&amp;" "&amp;C5,命格设定!$H$125:$I$184,2,0),0)</f>
        <v>0</v>
      </c>
      <c r="E5" s="1">
        <v>1</v>
      </c>
      <c r="F5" s="96" t="s">
        <v>30</v>
      </c>
      <c r="G5" s="96"/>
      <c r="H5" s="96">
        <f>IFERROR(VLOOKUP(F5&amp;" "&amp;G5,命格设定!$H$125:$I$184,2,0),0)</f>
        <v>0</v>
      </c>
      <c r="I5" s="97">
        <v>1</v>
      </c>
      <c r="J5" s="98" t="s">
        <v>30</v>
      </c>
      <c r="K5" s="98"/>
      <c r="L5" s="98">
        <f>IFERROR(VLOOKUP(J5&amp;" "&amp;K5,命格设定!$H$125:$I$184,2,0),0)</f>
        <v>0</v>
      </c>
      <c r="M5" s="99">
        <v>1</v>
      </c>
      <c r="N5" s="100" t="s">
        <v>30</v>
      </c>
      <c r="O5" s="100"/>
      <c r="P5" s="100">
        <f>IFERROR(VLOOKUP(N5&amp;" "&amp;O5,命格设定!$H$125:$I$184,2,0),0)</f>
        <v>0</v>
      </c>
      <c r="Q5" s="101">
        <v>1</v>
      </c>
      <c r="R5" s="102" t="s">
        <v>30</v>
      </c>
      <c r="S5" s="102"/>
      <c r="T5" s="102">
        <f>IFERROR(VLOOKUP(R5&amp;" "&amp;S5,命格设定!$H$125:$I$184,2,0),0)</f>
        <v>0</v>
      </c>
      <c r="U5" s="103">
        <v>1</v>
      </c>
      <c r="V5" s="107" t="s">
        <v>30</v>
      </c>
      <c r="W5" s="107"/>
      <c r="X5" s="107">
        <f>IFERROR(VLOOKUP(V5&amp;" "&amp;W5,命格设定!$H$125:$I$184,2,0),0)</f>
        <v>0</v>
      </c>
      <c r="Y5" s="108">
        <v>1</v>
      </c>
      <c r="Z5" s="96" t="s">
        <v>30</v>
      </c>
      <c r="AA5" s="96"/>
      <c r="AB5" s="96">
        <f>IFERROR(VLOOKUP(Z5&amp;" "&amp;AA5,命格设定!$H$125:$I$184,2,0),0)</f>
        <v>0</v>
      </c>
      <c r="AC5" s="97">
        <v>1</v>
      </c>
      <c r="AD5" s="87" t="s">
        <v>30</v>
      </c>
      <c r="AE5" s="87"/>
      <c r="AF5" s="87">
        <f>IFERROR(VLOOKUP(AD5&amp;" "&amp;AE5,命格设定!$H$125:$I$184,2,0),0)</f>
        <v>0</v>
      </c>
      <c r="AG5" s="1">
        <v>1</v>
      </c>
      <c r="AI5" s="3">
        <v>3</v>
      </c>
      <c r="AJ5" s="3">
        <f>SUMPRODUCT(AK5:AW5,设定参考!$A$2:$M$2)</f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</row>
    <row r="6" spans="1:49" x14ac:dyDescent="0.15">
      <c r="A6">
        <v>4</v>
      </c>
      <c r="B6" s="87" t="s">
        <v>30</v>
      </c>
      <c r="C6" s="87"/>
      <c r="D6" s="87">
        <f>IFERROR(VLOOKUP(B6&amp;" "&amp;C6,命格设定!$H$125:$I$184,2,0),0)</f>
        <v>0</v>
      </c>
      <c r="E6" s="1">
        <v>1</v>
      </c>
      <c r="F6" s="96" t="s">
        <v>30</v>
      </c>
      <c r="G6" s="96"/>
      <c r="H6" s="96">
        <f>IFERROR(VLOOKUP(F6&amp;" "&amp;G6,命格设定!$H$125:$I$184,2,0),0)</f>
        <v>0</v>
      </c>
      <c r="I6" s="97">
        <v>1</v>
      </c>
      <c r="J6" s="98" t="s">
        <v>30</v>
      </c>
      <c r="K6" s="98"/>
      <c r="L6" s="98">
        <f>IFERROR(VLOOKUP(J6&amp;" "&amp;K6,命格设定!$H$125:$I$184,2,0),0)</f>
        <v>0</v>
      </c>
      <c r="M6" s="99">
        <v>1</v>
      </c>
      <c r="N6" s="100" t="s">
        <v>30</v>
      </c>
      <c r="O6" s="100"/>
      <c r="P6" s="100">
        <f>IFERROR(VLOOKUP(N6&amp;" "&amp;O6,命格设定!$H$125:$I$184,2,0),0)</f>
        <v>0</v>
      </c>
      <c r="Q6" s="101">
        <v>1</v>
      </c>
      <c r="R6" s="102" t="s">
        <v>30</v>
      </c>
      <c r="S6" s="102"/>
      <c r="T6" s="102">
        <f>IFERROR(VLOOKUP(R6&amp;" "&amp;S6,命格设定!$H$125:$I$184,2,0),0)</f>
        <v>0</v>
      </c>
      <c r="U6" s="103">
        <v>1</v>
      </c>
      <c r="V6" s="107" t="s">
        <v>30</v>
      </c>
      <c r="W6" s="107"/>
      <c r="X6" s="107">
        <f>IFERROR(VLOOKUP(V6&amp;" "&amp;W6,命格设定!$H$125:$I$184,2,0),0)</f>
        <v>0</v>
      </c>
      <c r="Y6" s="108">
        <v>1</v>
      </c>
      <c r="Z6" s="96" t="s">
        <v>30</v>
      </c>
      <c r="AA6" s="96"/>
      <c r="AB6" s="96">
        <f>IFERROR(VLOOKUP(Z6&amp;" "&amp;AA6,命格设定!$H$125:$I$184,2,0),0)</f>
        <v>0</v>
      </c>
      <c r="AC6" s="97">
        <v>1</v>
      </c>
      <c r="AD6" s="87" t="s">
        <v>30</v>
      </c>
      <c r="AE6" s="87"/>
      <c r="AF6" s="87">
        <f>IFERROR(VLOOKUP(AD6&amp;" "&amp;AE6,命格设定!$H$125:$I$184,2,0),0)</f>
        <v>0</v>
      </c>
      <c r="AG6" s="1">
        <v>1</v>
      </c>
      <c r="AI6" s="3">
        <v>4</v>
      </c>
      <c r="AJ6" s="3">
        <f>SUMPRODUCT(AK6:AW6,设定参考!$A$2:$M$2)</f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</row>
    <row r="7" spans="1:49" x14ac:dyDescent="0.15">
      <c r="A7">
        <v>5</v>
      </c>
      <c r="B7" s="87" t="s">
        <v>30</v>
      </c>
      <c r="C7" s="87"/>
      <c r="D7" s="87">
        <f>IFERROR(VLOOKUP(B7&amp;" "&amp;C7,命格设定!$H$125:$I$184,2,0),0)</f>
        <v>0</v>
      </c>
      <c r="E7" s="1">
        <v>1</v>
      </c>
      <c r="F7" s="96" t="s">
        <v>30</v>
      </c>
      <c r="G7" s="96"/>
      <c r="H7" s="96">
        <f>IFERROR(VLOOKUP(F7&amp;" "&amp;G7,命格设定!$H$125:$I$184,2,0),0)</f>
        <v>0</v>
      </c>
      <c r="I7" s="97">
        <v>1</v>
      </c>
      <c r="J7" s="98" t="s">
        <v>30</v>
      </c>
      <c r="K7" s="98"/>
      <c r="L7" s="98">
        <f>IFERROR(VLOOKUP(J7&amp;" "&amp;K7,命格设定!$H$125:$I$184,2,0),0)</f>
        <v>0</v>
      </c>
      <c r="M7" s="99">
        <v>1</v>
      </c>
      <c r="N7" s="100" t="s">
        <v>30</v>
      </c>
      <c r="O7" s="100"/>
      <c r="P7" s="100">
        <f>IFERROR(VLOOKUP(N7&amp;" "&amp;O7,命格设定!$H$125:$I$184,2,0),0)</f>
        <v>0</v>
      </c>
      <c r="Q7" s="101">
        <v>1</v>
      </c>
      <c r="R7" s="102" t="s">
        <v>30</v>
      </c>
      <c r="S7" s="102"/>
      <c r="T7" s="102">
        <f>IFERROR(VLOOKUP(R7&amp;" "&amp;S7,命格设定!$H$125:$I$184,2,0),0)</f>
        <v>0</v>
      </c>
      <c r="U7" s="103">
        <v>1</v>
      </c>
      <c r="V7" s="107" t="s">
        <v>30</v>
      </c>
      <c r="W7" s="107"/>
      <c r="X7" s="107">
        <f>IFERROR(VLOOKUP(V7&amp;" "&amp;W7,命格设定!$H$125:$I$184,2,0),0)</f>
        <v>0</v>
      </c>
      <c r="Y7" s="108">
        <v>1</v>
      </c>
      <c r="Z7" s="96" t="s">
        <v>30</v>
      </c>
      <c r="AA7" s="96"/>
      <c r="AB7" s="96">
        <f>IFERROR(VLOOKUP(Z7&amp;" "&amp;AA7,命格设定!$H$125:$I$184,2,0),0)</f>
        <v>0</v>
      </c>
      <c r="AC7" s="97">
        <v>1</v>
      </c>
      <c r="AD7" s="87" t="s">
        <v>30</v>
      </c>
      <c r="AE7" s="87"/>
      <c r="AF7" s="87">
        <f>IFERROR(VLOOKUP(AD7&amp;" "&amp;AE7,命格设定!$H$125:$I$184,2,0),0)</f>
        <v>0</v>
      </c>
      <c r="AG7" s="1">
        <v>1</v>
      </c>
      <c r="AI7" s="3">
        <v>5</v>
      </c>
      <c r="AJ7" s="3">
        <f>SUMPRODUCT(AK7:AW7,设定参考!$A$2:$M$2)</f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</row>
    <row r="8" spans="1:49" x14ac:dyDescent="0.15">
      <c r="A8">
        <v>6</v>
      </c>
      <c r="B8" s="87" t="s">
        <v>30</v>
      </c>
      <c r="C8" s="87"/>
      <c r="D8" s="87">
        <f>IFERROR(VLOOKUP(B8&amp;" "&amp;C8,命格设定!$H$125:$I$184,2,0),0)</f>
        <v>0</v>
      </c>
      <c r="E8" s="1">
        <v>1</v>
      </c>
      <c r="F8" s="96" t="s">
        <v>30</v>
      </c>
      <c r="G8" s="96"/>
      <c r="H8" s="96">
        <f>IFERROR(VLOOKUP(F8&amp;" "&amp;G8,命格设定!$H$125:$I$184,2,0),0)</f>
        <v>0</v>
      </c>
      <c r="I8" s="97">
        <v>1</v>
      </c>
      <c r="J8" s="98" t="s">
        <v>30</v>
      </c>
      <c r="K8" s="98"/>
      <c r="L8" s="98">
        <f>IFERROR(VLOOKUP(J8&amp;" "&amp;K8,命格设定!$H$125:$I$184,2,0),0)</f>
        <v>0</v>
      </c>
      <c r="M8" s="99">
        <v>1</v>
      </c>
      <c r="N8" s="100" t="s">
        <v>30</v>
      </c>
      <c r="O8" s="100"/>
      <c r="P8" s="100">
        <f>IFERROR(VLOOKUP(N8&amp;" "&amp;O8,命格设定!$H$125:$I$184,2,0),0)</f>
        <v>0</v>
      </c>
      <c r="Q8" s="101">
        <v>1</v>
      </c>
      <c r="R8" s="102" t="s">
        <v>30</v>
      </c>
      <c r="S8" s="102"/>
      <c r="T8" s="102">
        <f>IFERROR(VLOOKUP(R8&amp;" "&amp;S8,命格设定!$H$125:$I$184,2,0),0)</f>
        <v>0</v>
      </c>
      <c r="U8" s="103">
        <v>1</v>
      </c>
      <c r="V8" s="107" t="s">
        <v>30</v>
      </c>
      <c r="W8" s="107"/>
      <c r="X8" s="107">
        <f>IFERROR(VLOOKUP(V8&amp;" "&amp;W8,命格设定!$H$125:$I$184,2,0),0)</f>
        <v>0</v>
      </c>
      <c r="Y8" s="108">
        <v>1</v>
      </c>
      <c r="Z8" s="96" t="s">
        <v>30</v>
      </c>
      <c r="AA8" s="96"/>
      <c r="AB8" s="96">
        <f>IFERROR(VLOOKUP(Z8&amp;" "&amp;AA8,命格设定!$H$125:$I$184,2,0),0)</f>
        <v>0</v>
      </c>
      <c r="AC8" s="97">
        <v>1</v>
      </c>
      <c r="AD8" s="87" t="s">
        <v>30</v>
      </c>
      <c r="AE8" s="87"/>
      <c r="AF8" s="87">
        <f>IFERROR(VLOOKUP(AD8&amp;" "&amp;AE8,命格设定!$H$125:$I$184,2,0),0)</f>
        <v>0</v>
      </c>
      <c r="AG8" s="1">
        <v>1</v>
      </c>
      <c r="AI8" s="3">
        <v>6</v>
      </c>
      <c r="AJ8" s="3">
        <f>SUMPRODUCT(AK8:AW8,设定参考!$A$2:$M$2)</f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</row>
    <row r="9" spans="1:49" x14ac:dyDescent="0.15">
      <c r="A9">
        <v>7</v>
      </c>
      <c r="B9" s="87" t="s">
        <v>30</v>
      </c>
      <c r="C9" s="87"/>
      <c r="D9" s="87">
        <f>IFERROR(VLOOKUP(B9&amp;" "&amp;C9,命格设定!$H$125:$I$184,2,0),0)</f>
        <v>0</v>
      </c>
      <c r="E9" s="1">
        <v>1</v>
      </c>
      <c r="F9" s="96" t="s">
        <v>30</v>
      </c>
      <c r="G9" s="96"/>
      <c r="H9" s="96">
        <f>IFERROR(VLOOKUP(F9&amp;" "&amp;G9,命格设定!$H$125:$I$184,2,0),0)</f>
        <v>0</v>
      </c>
      <c r="I9" s="97">
        <v>1</v>
      </c>
      <c r="J9" s="98" t="s">
        <v>30</v>
      </c>
      <c r="K9" s="98"/>
      <c r="L9" s="98">
        <f>IFERROR(VLOOKUP(J9&amp;" "&amp;K9,命格设定!$H$125:$I$184,2,0),0)</f>
        <v>0</v>
      </c>
      <c r="M9" s="99">
        <v>1</v>
      </c>
      <c r="N9" s="100" t="s">
        <v>30</v>
      </c>
      <c r="O9" s="100"/>
      <c r="P9" s="100">
        <f>IFERROR(VLOOKUP(N9&amp;" "&amp;O9,命格设定!$H$125:$I$184,2,0),0)</f>
        <v>0</v>
      </c>
      <c r="Q9" s="101">
        <v>1</v>
      </c>
      <c r="R9" s="102" t="s">
        <v>30</v>
      </c>
      <c r="S9" s="102"/>
      <c r="T9" s="102">
        <f>IFERROR(VLOOKUP(R9&amp;" "&amp;S9,命格设定!$H$125:$I$184,2,0),0)</f>
        <v>0</v>
      </c>
      <c r="U9" s="103">
        <v>1</v>
      </c>
      <c r="V9" s="107" t="s">
        <v>30</v>
      </c>
      <c r="W9" s="107"/>
      <c r="X9" s="107">
        <f>IFERROR(VLOOKUP(V9&amp;" "&amp;W9,命格设定!$H$125:$I$184,2,0),0)</f>
        <v>0</v>
      </c>
      <c r="Y9" s="108">
        <v>1</v>
      </c>
      <c r="Z9" s="96" t="s">
        <v>30</v>
      </c>
      <c r="AA9" s="96"/>
      <c r="AB9" s="96">
        <f>IFERROR(VLOOKUP(Z9&amp;" "&amp;AA9,命格设定!$H$125:$I$184,2,0),0)</f>
        <v>0</v>
      </c>
      <c r="AC9" s="97">
        <v>1</v>
      </c>
      <c r="AD9" s="87" t="s">
        <v>30</v>
      </c>
      <c r="AE9" s="87"/>
      <c r="AF9" s="87">
        <f>IFERROR(VLOOKUP(AD9&amp;" "&amp;AE9,命格设定!$H$125:$I$184,2,0),0)</f>
        <v>0</v>
      </c>
      <c r="AG9" s="1">
        <v>1</v>
      </c>
      <c r="AI9" s="3">
        <v>7</v>
      </c>
      <c r="AJ9" s="3">
        <f>SUMPRODUCT(AK9:AW9,设定参考!$A$2:$M$2)</f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</row>
    <row r="10" spans="1:49" x14ac:dyDescent="0.15">
      <c r="A10">
        <v>8</v>
      </c>
      <c r="B10" s="87" t="s">
        <v>30</v>
      </c>
      <c r="C10" s="87"/>
      <c r="D10" s="87">
        <f>IFERROR(VLOOKUP(B10&amp;" "&amp;C10,命格设定!$H$125:$I$184,2,0),0)</f>
        <v>0</v>
      </c>
      <c r="E10" s="1">
        <v>1</v>
      </c>
      <c r="F10" s="96" t="s">
        <v>30</v>
      </c>
      <c r="G10" s="96"/>
      <c r="H10" s="96">
        <f>IFERROR(VLOOKUP(F10&amp;" "&amp;G10,命格设定!$H$125:$I$184,2,0),0)</f>
        <v>0</v>
      </c>
      <c r="I10" s="97">
        <v>1</v>
      </c>
      <c r="J10" s="98" t="s">
        <v>30</v>
      </c>
      <c r="K10" s="98"/>
      <c r="L10" s="98">
        <f>IFERROR(VLOOKUP(J10&amp;" "&amp;K10,命格设定!$H$125:$I$184,2,0),0)</f>
        <v>0</v>
      </c>
      <c r="M10" s="99">
        <v>1</v>
      </c>
      <c r="N10" s="100" t="s">
        <v>30</v>
      </c>
      <c r="O10" s="100"/>
      <c r="P10" s="100">
        <f>IFERROR(VLOOKUP(N10&amp;" "&amp;O10,命格设定!$H$125:$I$184,2,0),0)</f>
        <v>0</v>
      </c>
      <c r="Q10" s="101">
        <v>1</v>
      </c>
      <c r="R10" s="102" t="s">
        <v>30</v>
      </c>
      <c r="S10" s="102"/>
      <c r="T10" s="102">
        <f>IFERROR(VLOOKUP(R10&amp;" "&amp;S10,命格设定!$H$125:$I$184,2,0),0)</f>
        <v>0</v>
      </c>
      <c r="U10" s="103">
        <v>1</v>
      </c>
      <c r="V10" s="107" t="s">
        <v>30</v>
      </c>
      <c r="W10" s="107"/>
      <c r="X10" s="107">
        <f>IFERROR(VLOOKUP(V10&amp;" "&amp;W10,命格设定!$H$125:$I$184,2,0),0)</f>
        <v>0</v>
      </c>
      <c r="Y10" s="108">
        <v>1</v>
      </c>
      <c r="Z10" s="96" t="s">
        <v>30</v>
      </c>
      <c r="AA10" s="96"/>
      <c r="AB10" s="96">
        <f>IFERROR(VLOOKUP(Z10&amp;" "&amp;AA10,命格设定!$H$125:$I$184,2,0),0)</f>
        <v>0</v>
      </c>
      <c r="AC10" s="97">
        <v>1</v>
      </c>
      <c r="AD10" s="87" t="s">
        <v>30</v>
      </c>
      <c r="AE10" s="87"/>
      <c r="AF10" s="87">
        <f>IFERROR(VLOOKUP(AD10&amp;" "&amp;AE10,命格设定!$H$125:$I$184,2,0),0)</f>
        <v>0</v>
      </c>
      <c r="AG10" s="1">
        <v>1</v>
      </c>
      <c r="AI10" s="3">
        <v>8</v>
      </c>
      <c r="AJ10" s="3">
        <f>SUMPRODUCT(AK10:AW10,设定参考!$A$2:$M$2)</f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</row>
    <row r="11" spans="1:49" x14ac:dyDescent="0.15">
      <c r="A11">
        <v>9</v>
      </c>
      <c r="B11" s="87" t="s">
        <v>30</v>
      </c>
      <c r="C11" s="87"/>
      <c r="D11" s="87">
        <f>IFERROR(VLOOKUP(B11&amp;" "&amp;C11,命格设定!$H$125:$I$184,2,0),0)</f>
        <v>0</v>
      </c>
      <c r="E11" s="1">
        <v>1</v>
      </c>
      <c r="F11" s="96" t="s">
        <v>30</v>
      </c>
      <c r="G11" s="96"/>
      <c r="H11" s="96">
        <f>IFERROR(VLOOKUP(F11&amp;" "&amp;G11,命格设定!$H$125:$I$184,2,0),0)</f>
        <v>0</v>
      </c>
      <c r="I11" s="97">
        <v>1</v>
      </c>
      <c r="J11" s="98" t="s">
        <v>30</v>
      </c>
      <c r="K11" s="98"/>
      <c r="L11" s="98">
        <f>IFERROR(VLOOKUP(J11&amp;" "&amp;K11,命格设定!$H$125:$I$184,2,0),0)</f>
        <v>0</v>
      </c>
      <c r="M11" s="99">
        <v>1</v>
      </c>
      <c r="N11" s="100" t="s">
        <v>30</v>
      </c>
      <c r="O11" s="100"/>
      <c r="P11" s="100">
        <f>IFERROR(VLOOKUP(N11&amp;" "&amp;O11,命格设定!$H$125:$I$184,2,0),0)</f>
        <v>0</v>
      </c>
      <c r="Q11" s="101">
        <v>1</v>
      </c>
      <c r="R11" s="102" t="s">
        <v>30</v>
      </c>
      <c r="S11" s="102"/>
      <c r="T11" s="102">
        <f>IFERROR(VLOOKUP(R11&amp;" "&amp;S11,命格设定!$H$125:$I$184,2,0),0)</f>
        <v>0</v>
      </c>
      <c r="U11" s="103">
        <v>1</v>
      </c>
      <c r="V11" s="107" t="s">
        <v>30</v>
      </c>
      <c r="W11" s="107"/>
      <c r="X11" s="107">
        <f>IFERROR(VLOOKUP(V11&amp;" "&amp;W11,命格设定!$H$125:$I$184,2,0),0)</f>
        <v>0</v>
      </c>
      <c r="Y11" s="108">
        <v>1</v>
      </c>
      <c r="Z11" s="96" t="s">
        <v>30</v>
      </c>
      <c r="AA11" s="96"/>
      <c r="AB11" s="96">
        <f>IFERROR(VLOOKUP(Z11&amp;" "&amp;AA11,命格设定!$H$125:$I$184,2,0),0)</f>
        <v>0</v>
      </c>
      <c r="AC11" s="97">
        <v>1</v>
      </c>
      <c r="AD11" s="87" t="s">
        <v>30</v>
      </c>
      <c r="AE11" s="87"/>
      <c r="AF11" s="87">
        <f>IFERROR(VLOOKUP(AD11&amp;" "&amp;AE11,命格设定!$H$125:$I$184,2,0),0)</f>
        <v>0</v>
      </c>
      <c r="AG11" s="1">
        <v>1</v>
      </c>
      <c r="AI11" s="3">
        <v>9</v>
      </c>
      <c r="AJ11" s="3">
        <f>SUMPRODUCT(AK11:AW11,设定参考!$A$2:$M$2)</f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</row>
    <row r="12" spans="1:49" x14ac:dyDescent="0.15">
      <c r="A12">
        <v>10</v>
      </c>
      <c r="B12" s="87" t="s">
        <v>30</v>
      </c>
      <c r="C12" s="87"/>
      <c r="D12" s="87">
        <f>IFERROR(VLOOKUP(B12&amp;" "&amp;C12,命格设定!$H$125:$I$184,2,0),0)</f>
        <v>0</v>
      </c>
      <c r="E12" s="1">
        <v>1</v>
      </c>
      <c r="F12" s="96" t="s">
        <v>30</v>
      </c>
      <c r="G12" s="96"/>
      <c r="H12" s="96">
        <f>IFERROR(VLOOKUP(F12&amp;" "&amp;G12,命格设定!$H$125:$I$184,2,0),0)</f>
        <v>0</v>
      </c>
      <c r="I12" s="97">
        <v>1</v>
      </c>
      <c r="J12" s="98" t="s">
        <v>30</v>
      </c>
      <c r="K12" s="98"/>
      <c r="L12" s="98">
        <f>IFERROR(VLOOKUP(J12&amp;" "&amp;K12,命格设定!$H$125:$I$184,2,0),0)</f>
        <v>0</v>
      </c>
      <c r="M12" s="99">
        <v>1</v>
      </c>
      <c r="N12" s="100" t="s">
        <v>30</v>
      </c>
      <c r="O12" s="100"/>
      <c r="P12" s="100">
        <f>IFERROR(VLOOKUP(N12&amp;" "&amp;O12,命格设定!$H$125:$I$184,2,0),0)</f>
        <v>0</v>
      </c>
      <c r="Q12" s="101">
        <v>1</v>
      </c>
      <c r="R12" s="102" t="s">
        <v>30</v>
      </c>
      <c r="S12" s="102"/>
      <c r="T12" s="102">
        <f>IFERROR(VLOOKUP(R12&amp;" "&amp;S12,命格设定!$H$125:$I$184,2,0),0)</f>
        <v>0</v>
      </c>
      <c r="U12" s="103">
        <v>1</v>
      </c>
      <c r="V12" s="107" t="s">
        <v>30</v>
      </c>
      <c r="W12" s="107"/>
      <c r="X12" s="107">
        <f>IFERROR(VLOOKUP(V12&amp;" "&amp;W12,命格设定!$H$125:$I$184,2,0),0)</f>
        <v>0</v>
      </c>
      <c r="Y12" s="108">
        <v>1</v>
      </c>
      <c r="Z12" s="96" t="s">
        <v>30</v>
      </c>
      <c r="AA12" s="96"/>
      <c r="AB12" s="96">
        <f>IFERROR(VLOOKUP(Z12&amp;" "&amp;AA12,命格设定!$H$125:$I$184,2,0),0)</f>
        <v>0</v>
      </c>
      <c r="AC12" s="97">
        <v>1</v>
      </c>
      <c r="AD12" s="87" t="s">
        <v>30</v>
      </c>
      <c r="AE12" s="87"/>
      <c r="AF12" s="87">
        <f>IFERROR(VLOOKUP(AD12&amp;" "&amp;AE12,命格设定!$H$125:$I$184,2,0),0)</f>
        <v>0</v>
      </c>
      <c r="AG12" s="1">
        <v>1</v>
      </c>
      <c r="AI12" s="3">
        <v>10</v>
      </c>
      <c r="AJ12" s="3">
        <f>SUMPRODUCT(AK12:AW12,设定参考!$A$2:$M$2)</f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</row>
    <row r="13" spans="1:49" x14ac:dyDescent="0.15">
      <c r="A13">
        <v>11</v>
      </c>
      <c r="B13" s="87" t="s">
        <v>30</v>
      </c>
      <c r="C13" s="87"/>
      <c r="D13" s="87">
        <f>IFERROR(VLOOKUP(B13&amp;" "&amp;C13,命格设定!$H$125:$I$184,2,0),0)</f>
        <v>0</v>
      </c>
      <c r="E13" s="1">
        <v>1</v>
      </c>
      <c r="F13" s="96" t="s">
        <v>30</v>
      </c>
      <c r="G13" s="96"/>
      <c r="H13" s="96">
        <f>IFERROR(VLOOKUP(F13&amp;" "&amp;G13,命格设定!$H$125:$I$184,2,0),0)</f>
        <v>0</v>
      </c>
      <c r="I13" s="97">
        <v>1</v>
      </c>
      <c r="J13" s="98" t="s">
        <v>30</v>
      </c>
      <c r="K13" s="98"/>
      <c r="L13" s="98">
        <f>IFERROR(VLOOKUP(J13&amp;" "&amp;K13,命格设定!$H$125:$I$184,2,0),0)</f>
        <v>0</v>
      </c>
      <c r="M13" s="99">
        <v>1</v>
      </c>
      <c r="N13" s="100" t="s">
        <v>30</v>
      </c>
      <c r="O13" s="100"/>
      <c r="P13" s="100">
        <f>IFERROR(VLOOKUP(N13&amp;" "&amp;O13,命格设定!$H$125:$I$184,2,0),0)</f>
        <v>0</v>
      </c>
      <c r="Q13" s="101">
        <v>1</v>
      </c>
      <c r="R13" s="102" t="s">
        <v>30</v>
      </c>
      <c r="S13" s="102"/>
      <c r="T13" s="102">
        <f>IFERROR(VLOOKUP(R13&amp;" "&amp;S13,命格设定!$H$125:$I$184,2,0),0)</f>
        <v>0</v>
      </c>
      <c r="U13" s="103">
        <v>1</v>
      </c>
      <c r="V13" s="107" t="s">
        <v>30</v>
      </c>
      <c r="W13" s="107"/>
      <c r="X13" s="107">
        <f>IFERROR(VLOOKUP(V13&amp;" "&amp;W13,命格设定!$H$125:$I$184,2,0),0)</f>
        <v>0</v>
      </c>
      <c r="Y13" s="108">
        <v>1</v>
      </c>
      <c r="Z13" s="96" t="s">
        <v>30</v>
      </c>
      <c r="AA13" s="96"/>
      <c r="AB13" s="96">
        <f>IFERROR(VLOOKUP(Z13&amp;" "&amp;AA13,命格设定!$H$125:$I$184,2,0),0)</f>
        <v>0</v>
      </c>
      <c r="AC13" s="97">
        <v>1</v>
      </c>
      <c r="AD13" s="87" t="s">
        <v>30</v>
      </c>
      <c r="AE13" s="87"/>
      <c r="AF13" s="87">
        <f>IFERROR(VLOOKUP(AD13&amp;" "&amp;AE13,命格设定!$H$125:$I$184,2,0),0)</f>
        <v>0</v>
      </c>
      <c r="AG13" s="1">
        <v>1</v>
      </c>
      <c r="AI13" s="3">
        <v>11</v>
      </c>
      <c r="AJ13" s="3">
        <f>SUMPRODUCT(AK13:AW13,设定参考!$A$2:$M$2)</f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</row>
    <row r="14" spans="1:49" x14ac:dyDescent="0.15">
      <c r="A14">
        <v>12</v>
      </c>
      <c r="B14" s="87" t="s">
        <v>30</v>
      </c>
      <c r="C14" s="87"/>
      <c r="D14" s="87">
        <f>IFERROR(VLOOKUP(B14&amp;" "&amp;C14,命格设定!$H$125:$I$184,2,0),0)</f>
        <v>0</v>
      </c>
      <c r="E14" s="1">
        <v>1</v>
      </c>
      <c r="F14" s="96" t="s">
        <v>30</v>
      </c>
      <c r="G14" s="96"/>
      <c r="H14" s="96">
        <f>IFERROR(VLOOKUP(F14&amp;" "&amp;G14,命格设定!$H$125:$I$184,2,0),0)</f>
        <v>0</v>
      </c>
      <c r="I14" s="97">
        <v>1</v>
      </c>
      <c r="J14" s="98" t="s">
        <v>30</v>
      </c>
      <c r="K14" s="98"/>
      <c r="L14" s="98">
        <f>IFERROR(VLOOKUP(J14&amp;" "&amp;K14,命格设定!$H$125:$I$184,2,0),0)</f>
        <v>0</v>
      </c>
      <c r="M14" s="99">
        <v>1</v>
      </c>
      <c r="N14" s="100" t="s">
        <v>30</v>
      </c>
      <c r="O14" s="100"/>
      <c r="P14" s="100">
        <f>IFERROR(VLOOKUP(N14&amp;" "&amp;O14,命格设定!$H$125:$I$184,2,0),0)</f>
        <v>0</v>
      </c>
      <c r="Q14" s="101">
        <v>1</v>
      </c>
      <c r="R14" s="102" t="s">
        <v>30</v>
      </c>
      <c r="S14" s="102"/>
      <c r="T14" s="102">
        <f>IFERROR(VLOOKUP(R14&amp;" "&amp;S14,命格设定!$H$125:$I$184,2,0),0)</f>
        <v>0</v>
      </c>
      <c r="U14" s="103">
        <v>1</v>
      </c>
      <c r="V14" s="107" t="s">
        <v>30</v>
      </c>
      <c r="W14" s="107"/>
      <c r="X14" s="107">
        <f>IFERROR(VLOOKUP(V14&amp;" "&amp;W14,命格设定!$H$125:$I$184,2,0),0)</f>
        <v>0</v>
      </c>
      <c r="Y14" s="108">
        <v>1</v>
      </c>
      <c r="Z14" s="96" t="s">
        <v>30</v>
      </c>
      <c r="AA14" s="96"/>
      <c r="AB14" s="96">
        <f>IFERROR(VLOOKUP(Z14&amp;" "&amp;AA14,命格设定!$H$125:$I$184,2,0),0)</f>
        <v>0</v>
      </c>
      <c r="AC14" s="97">
        <v>1</v>
      </c>
      <c r="AD14" s="87" t="s">
        <v>30</v>
      </c>
      <c r="AE14" s="87"/>
      <c r="AF14" s="87">
        <f>IFERROR(VLOOKUP(AD14&amp;" "&amp;AE14,命格设定!$H$125:$I$184,2,0),0)</f>
        <v>0</v>
      </c>
      <c r="AG14" s="1">
        <v>1</v>
      </c>
      <c r="AI14" s="3">
        <v>12</v>
      </c>
      <c r="AJ14" s="3">
        <f>SUMPRODUCT(AK14:AW14,设定参考!$A$2:$M$2)</f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</row>
    <row r="15" spans="1:49" x14ac:dyDescent="0.15">
      <c r="A15">
        <v>13</v>
      </c>
      <c r="B15" s="87" t="s">
        <v>30</v>
      </c>
      <c r="C15" s="87"/>
      <c r="D15" s="87">
        <f>IFERROR(VLOOKUP(B15&amp;" "&amp;C15,命格设定!$H$125:$I$184,2,0),0)</f>
        <v>0</v>
      </c>
      <c r="E15" s="1">
        <v>1</v>
      </c>
      <c r="F15" s="96" t="s">
        <v>30</v>
      </c>
      <c r="G15" s="96"/>
      <c r="H15" s="96">
        <f>IFERROR(VLOOKUP(F15&amp;" "&amp;G15,命格设定!$H$125:$I$184,2,0),0)</f>
        <v>0</v>
      </c>
      <c r="I15" s="97">
        <v>1</v>
      </c>
      <c r="J15" s="98" t="s">
        <v>30</v>
      </c>
      <c r="K15" s="98"/>
      <c r="L15" s="98">
        <f>IFERROR(VLOOKUP(J15&amp;" "&amp;K15,命格设定!$H$125:$I$184,2,0),0)</f>
        <v>0</v>
      </c>
      <c r="M15" s="99">
        <v>1</v>
      </c>
      <c r="N15" s="100" t="s">
        <v>30</v>
      </c>
      <c r="O15" s="100"/>
      <c r="P15" s="100">
        <f>IFERROR(VLOOKUP(N15&amp;" "&amp;O15,命格设定!$H$125:$I$184,2,0),0)</f>
        <v>0</v>
      </c>
      <c r="Q15" s="101">
        <v>1</v>
      </c>
      <c r="R15" s="102" t="s">
        <v>30</v>
      </c>
      <c r="S15" s="102"/>
      <c r="T15" s="102">
        <f>IFERROR(VLOOKUP(R15&amp;" "&amp;S15,命格设定!$H$125:$I$184,2,0),0)</f>
        <v>0</v>
      </c>
      <c r="U15" s="103">
        <v>1</v>
      </c>
      <c r="V15" s="107" t="s">
        <v>30</v>
      </c>
      <c r="W15" s="107"/>
      <c r="X15" s="107">
        <f>IFERROR(VLOOKUP(V15&amp;" "&amp;W15,命格设定!$H$125:$I$184,2,0),0)</f>
        <v>0</v>
      </c>
      <c r="Y15" s="108">
        <v>1</v>
      </c>
      <c r="Z15" s="96" t="s">
        <v>30</v>
      </c>
      <c r="AA15" s="96"/>
      <c r="AB15" s="96">
        <f>IFERROR(VLOOKUP(Z15&amp;" "&amp;AA15,命格设定!$H$125:$I$184,2,0),0)</f>
        <v>0</v>
      </c>
      <c r="AC15" s="97">
        <v>1</v>
      </c>
      <c r="AD15" s="87" t="s">
        <v>30</v>
      </c>
      <c r="AE15" s="87"/>
      <c r="AF15" s="87">
        <f>IFERROR(VLOOKUP(AD15&amp;" "&amp;AE15,命格设定!$H$125:$I$184,2,0),0)</f>
        <v>0</v>
      </c>
      <c r="AG15" s="1">
        <v>1</v>
      </c>
      <c r="AI15" s="3">
        <v>13</v>
      </c>
      <c r="AJ15" s="3">
        <f>SUMPRODUCT(AK15:AW15,设定参考!$A$2:$M$2)</f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</row>
    <row r="16" spans="1:49" x14ac:dyDescent="0.15">
      <c r="A16">
        <v>14</v>
      </c>
      <c r="B16" s="87" t="s">
        <v>30</v>
      </c>
      <c r="C16" s="87"/>
      <c r="D16" s="87">
        <f>IFERROR(VLOOKUP(B16&amp;" "&amp;C16,命格设定!$H$125:$I$184,2,0),0)</f>
        <v>0</v>
      </c>
      <c r="E16" s="1">
        <v>1</v>
      </c>
      <c r="F16" s="96" t="s">
        <v>30</v>
      </c>
      <c r="G16" s="96"/>
      <c r="H16" s="96">
        <f>IFERROR(VLOOKUP(F16&amp;" "&amp;G16,命格设定!$H$125:$I$184,2,0),0)</f>
        <v>0</v>
      </c>
      <c r="I16" s="97">
        <v>1</v>
      </c>
      <c r="J16" s="98" t="s">
        <v>30</v>
      </c>
      <c r="K16" s="98"/>
      <c r="L16" s="98">
        <f>IFERROR(VLOOKUP(J16&amp;" "&amp;K16,命格设定!$H$125:$I$184,2,0),0)</f>
        <v>0</v>
      </c>
      <c r="M16" s="99">
        <v>1</v>
      </c>
      <c r="N16" s="100" t="s">
        <v>30</v>
      </c>
      <c r="O16" s="100"/>
      <c r="P16" s="100">
        <f>IFERROR(VLOOKUP(N16&amp;" "&amp;O16,命格设定!$H$125:$I$184,2,0),0)</f>
        <v>0</v>
      </c>
      <c r="Q16" s="101">
        <v>1</v>
      </c>
      <c r="R16" s="102" t="s">
        <v>30</v>
      </c>
      <c r="S16" s="102"/>
      <c r="T16" s="102">
        <f>IFERROR(VLOOKUP(R16&amp;" "&amp;S16,命格设定!$H$125:$I$184,2,0),0)</f>
        <v>0</v>
      </c>
      <c r="U16" s="103">
        <v>1</v>
      </c>
      <c r="V16" s="107" t="s">
        <v>30</v>
      </c>
      <c r="W16" s="107"/>
      <c r="X16" s="107">
        <f>IFERROR(VLOOKUP(V16&amp;" "&amp;W16,命格设定!$H$125:$I$184,2,0),0)</f>
        <v>0</v>
      </c>
      <c r="Y16" s="108">
        <v>1</v>
      </c>
      <c r="Z16" s="96" t="s">
        <v>30</v>
      </c>
      <c r="AA16" s="96"/>
      <c r="AB16" s="96">
        <f>IFERROR(VLOOKUP(Z16&amp;" "&amp;AA16,命格设定!$H$125:$I$184,2,0),0)</f>
        <v>0</v>
      </c>
      <c r="AC16" s="97">
        <v>1</v>
      </c>
      <c r="AD16" s="87" t="s">
        <v>30</v>
      </c>
      <c r="AE16" s="87"/>
      <c r="AF16" s="87">
        <f>IFERROR(VLOOKUP(AD16&amp;" "&amp;AE16,命格设定!$H$125:$I$184,2,0),0)</f>
        <v>0</v>
      </c>
      <c r="AG16" s="1">
        <v>1</v>
      </c>
      <c r="AI16" s="3">
        <v>14</v>
      </c>
      <c r="AJ16" s="3">
        <f>SUMPRODUCT(AK16:AW16,设定参考!$A$2:$M$2)</f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</row>
    <row r="17" spans="1:49" x14ac:dyDescent="0.15">
      <c r="A17">
        <v>15</v>
      </c>
      <c r="B17" s="87" t="s">
        <v>30</v>
      </c>
      <c r="C17" s="87"/>
      <c r="D17" s="87">
        <f>IFERROR(VLOOKUP(B17&amp;" "&amp;C17,命格设定!$H$125:$I$184,2,0),0)</f>
        <v>0</v>
      </c>
      <c r="E17" s="1">
        <v>1</v>
      </c>
      <c r="F17" s="96" t="s">
        <v>30</v>
      </c>
      <c r="G17" s="96"/>
      <c r="H17" s="96">
        <f>IFERROR(VLOOKUP(F17&amp;" "&amp;G17,命格设定!$H$125:$I$184,2,0),0)</f>
        <v>0</v>
      </c>
      <c r="I17" s="97">
        <v>1</v>
      </c>
      <c r="J17" s="98" t="s">
        <v>30</v>
      </c>
      <c r="K17" s="98"/>
      <c r="L17" s="98">
        <f>IFERROR(VLOOKUP(J17&amp;" "&amp;K17,命格设定!$H$125:$I$184,2,0),0)</f>
        <v>0</v>
      </c>
      <c r="M17" s="99">
        <v>1</v>
      </c>
      <c r="N17" s="100" t="s">
        <v>30</v>
      </c>
      <c r="O17" s="100"/>
      <c r="P17" s="100">
        <f>IFERROR(VLOOKUP(N17&amp;" "&amp;O17,命格设定!$H$125:$I$184,2,0),0)</f>
        <v>0</v>
      </c>
      <c r="Q17" s="101">
        <v>1</v>
      </c>
      <c r="R17" s="102" t="s">
        <v>30</v>
      </c>
      <c r="S17" s="102"/>
      <c r="T17" s="102">
        <f>IFERROR(VLOOKUP(R17&amp;" "&amp;S17,命格设定!$H$125:$I$184,2,0),0)</f>
        <v>0</v>
      </c>
      <c r="U17" s="103">
        <v>1</v>
      </c>
      <c r="V17" s="107" t="s">
        <v>30</v>
      </c>
      <c r="W17" s="107"/>
      <c r="X17" s="107">
        <f>IFERROR(VLOOKUP(V17&amp;" "&amp;W17,命格设定!$H$125:$I$184,2,0),0)</f>
        <v>0</v>
      </c>
      <c r="Y17" s="108">
        <v>1</v>
      </c>
      <c r="Z17" s="96" t="s">
        <v>30</v>
      </c>
      <c r="AA17" s="96"/>
      <c r="AB17" s="96">
        <f>IFERROR(VLOOKUP(Z17&amp;" "&amp;AA17,命格设定!$H$125:$I$184,2,0),0)</f>
        <v>0</v>
      </c>
      <c r="AC17" s="97">
        <v>1</v>
      </c>
      <c r="AD17" s="87" t="s">
        <v>30</v>
      </c>
      <c r="AE17" s="87"/>
      <c r="AF17" s="87">
        <f>IFERROR(VLOOKUP(AD17&amp;" "&amp;AE17,命格设定!$H$125:$I$184,2,0),0)</f>
        <v>0</v>
      </c>
      <c r="AG17" s="1">
        <v>1</v>
      </c>
      <c r="AI17" s="3">
        <v>15</v>
      </c>
      <c r="AJ17" s="3">
        <f>SUMPRODUCT(AK17:AW17,设定参考!$A$2:$M$2)</f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</row>
    <row r="18" spans="1:49" x14ac:dyDescent="0.15">
      <c r="A18">
        <v>16</v>
      </c>
      <c r="B18" s="87" t="s">
        <v>30</v>
      </c>
      <c r="C18" s="87"/>
      <c r="D18" s="87">
        <f>IFERROR(VLOOKUP(B18&amp;" "&amp;C18,命格设定!$H$125:$I$184,2,0),0)</f>
        <v>0</v>
      </c>
      <c r="E18" s="1">
        <v>1</v>
      </c>
      <c r="F18" s="96" t="s">
        <v>30</v>
      </c>
      <c r="G18" s="96"/>
      <c r="H18" s="96">
        <f>IFERROR(VLOOKUP(F18&amp;" "&amp;G18,命格设定!$H$125:$I$184,2,0),0)</f>
        <v>0</v>
      </c>
      <c r="I18" s="97">
        <v>1</v>
      </c>
      <c r="J18" s="98" t="s">
        <v>30</v>
      </c>
      <c r="K18" s="98"/>
      <c r="L18" s="98">
        <f>IFERROR(VLOOKUP(J18&amp;" "&amp;K18,命格设定!$H$125:$I$184,2,0),0)</f>
        <v>0</v>
      </c>
      <c r="M18" s="99">
        <v>1</v>
      </c>
      <c r="N18" s="100" t="s">
        <v>30</v>
      </c>
      <c r="O18" s="100"/>
      <c r="P18" s="100">
        <f>IFERROR(VLOOKUP(N18&amp;" "&amp;O18,命格设定!$H$125:$I$184,2,0),0)</f>
        <v>0</v>
      </c>
      <c r="Q18" s="101">
        <v>1</v>
      </c>
      <c r="R18" s="102" t="s">
        <v>30</v>
      </c>
      <c r="S18" s="102"/>
      <c r="T18" s="102">
        <f>IFERROR(VLOOKUP(R18&amp;" "&amp;S18,命格设定!$H$125:$I$184,2,0),0)</f>
        <v>0</v>
      </c>
      <c r="U18" s="103">
        <v>1</v>
      </c>
      <c r="V18" s="107" t="s">
        <v>30</v>
      </c>
      <c r="W18" s="107"/>
      <c r="X18" s="107">
        <f>IFERROR(VLOOKUP(V18&amp;" "&amp;W18,命格设定!$H$125:$I$184,2,0),0)</f>
        <v>0</v>
      </c>
      <c r="Y18" s="108">
        <v>1</v>
      </c>
      <c r="Z18" s="96" t="s">
        <v>30</v>
      </c>
      <c r="AA18" s="96"/>
      <c r="AB18" s="96">
        <f>IFERROR(VLOOKUP(Z18&amp;" "&amp;AA18,命格设定!$H$125:$I$184,2,0),0)</f>
        <v>0</v>
      </c>
      <c r="AC18" s="97">
        <v>1</v>
      </c>
      <c r="AD18" s="87" t="s">
        <v>30</v>
      </c>
      <c r="AE18" s="87"/>
      <c r="AF18" s="87">
        <f>IFERROR(VLOOKUP(AD18&amp;" "&amp;AE18,命格设定!$H$125:$I$184,2,0),0)</f>
        <v>0</v>
      </c>
      <c r="AG18" s="1">
        <v>1</v>
      </c>
      <c r="AI18" s="3">
        <v>16</v>
      </c>
      <c r="AJ18" s="3">
        <f>SUMPRODUCT(AK18:AW18,设定参考!$A$2:$M$2)</f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</row>
    <row r="19" spans="1:49" x14ac:dyDescent="0.15">
      <c r="A19">
        <v>17</v>
      </c>
      <c r="B19" s="87" t="s">
        <v>30</v>
      </c>
      <c r="C19" s="87"/>
      <c r="D19" s="87">
        <f>IFERROR(VLOOKUP(B19&amp;" "&amp;C19,命格设定!$H$125:$I$184,2,0),0)</f>
        <v>0</v>
      </c>
      <c r="E19" s="1">
        <v>1</v>
      </c>
      <c r="F19" s="96" t="s">
        <v>30</v>
      </c>
      <c r="G19" s="96"/>
      <c r="H19" s="96">
        <f>IFERROR(VLOOKUP(F19&amp;" "&amp;G19,命格设定!$H$125:$I$184,2,0),0)</f>
        <v>0</v>
      </c>
      <c r="I19" s="97">
        <v>1</v>
      </c>
      <c r="J19" s="98" t="s">
        <v>30</v>
      </c>
      <c r="K19" s="98"/>
      <c r="L19" s="98">
        <f>IFERROR(VLOOKUP(J19&amp;" "&amp;K19,命格设定!$H$125:$I$184,2,0),0)</f>
        <v>0</v>
      </c>
      <c r="M19" s="99">
        <v>1</v>
      </c>
      <c r="N19" s="100" t="s">
        <v>30</v>
      </c>
      <c r="O19" s="100"/>
      <c r="P19" s="100">
        <f>IFERROR(VLOOKUP(N19&amp;" "&amp;O19,命格设定!$H$125:$I$184,2,0),0)</f>
        <v>0</v>
      </c>
      <c r="Q19" s="101">
        <v>1</v>
      </c>
      <c r="R19" s="102" t="s">
        <v>30</v>
      </c>
      <c r="S19" s="102"/>
      <c r="T19" s="102">
        <f>IFERROR(VLOOKUP(R19&amp;" "&amp;S19,命格设定!$H$125:$I$184,2,0),0)</f>
        <v>0</v>
      </c>
      <c r="U19" s="103">
        <v>1</v>
      </c>
      <c r="V19" s="107" t="s">
        <v>30</v>
      </c>
      <c r="W19" s="107"/>
      <c r="X19" s="107">
        <f>IFERROR(VLOOKUP(V19&amp;" "&amp;W19,命格设定!$H$125:$I$184,2,0),0)</f>
        <v>0</v>
      </c>
      <c r="Y19" s="108">
        <v>1</v>
      </c>
      <c r="Z19" s="96" t="s">
        <v>30</v>
      </c>
      <c r="AA19" s="96"/>
      <c r="AB19" s="96">
        <f>IFERROR(VLOOKUP(Z19&amp;" "&amp;AA19,命格设定!$H$125:$I$184,2,0),0)</f>
        <v>0</v>
      </c>
      <c r="AC19" s="97">
        <v>1</v>
      </c>
      <c r="AD19" s="87" t="s">
        <v>30</v>
      </c>
      <c r="AE19" s="87"/>
      <c r="AF19" s="87">
        <f>IFERROR(VLOOKUP(AD19&amp;" "&amp;AE19,命格设定!$H$125:$I$184,2,0),0)</f>
        <v>0</v>
      </c>
      <c r="AG19" s="1">
        <v>1</v>
      </c>
      <c r="AI19" s="3">
        <v>17</v>
      </c>
      <c r="AJ19" s="3">
        <f>SUMPRODUCT(AK19:AW19,设定参考!$A$2:$M$2)</f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</row>
    <row r="20" spans="1:49" x14ac:dyDescent="0.15">
      <c r="A20">
        <v>18</v>
      </c>
      <c r="B20" s="87" t="s">
        <v>30</v>
      </c>
      <c r="C20" s="87"/>
      <c r="D20" s="87">
        <f>IFERROR(VLOOKUP(B20&amp;" "&amp;C20,命格设定!$H$125:$I$184,2,0),0)</f>
        <v>0</v>
      </c>
      <c r="E20" s="1">
        <v>1</v>
      </c>
      <c r="F20" s="96" t="s">
        <v>30</v>
      </c>
      <c r="G20" s="96"/>
      <c r="H20" s="96">
        <f>IFERROR(VLOOKUP(F20&amp;" "&amp;G20,命格设定!$H$125:$I$184,2,0),0)</f>
        <v>0</v>
      </c>
      <c r="I20" s="97">
        <v>1</v>
      </c>
      <c r="J20" s="98" t="s">
        <v>30</v>
      </c>
      <c r="K20" s="98"/>
      <c r="L20" s="98">
        <f>IFERROR(VLOOKUP(J20&amp;" "&amp;K20,命格设定!$H$125:$I$184,2,0),0)</f>
        <v>0</v>
      </c>
      <c r="M20" s="99">
        <v>1</v>
      </c>
      <c r="N20" s="100" t="s">
        <v>30</v>
      </c>
      <c r="O20" s="100"/>
      <c r="P20" s="100">
        <f>IFERROR(VLOOKUP(N20&amp;" "&amp;O20,命格设定!$H$125:$I$184,2,0),0)</f>
        <v>0</v>
      </c>
      <c r="Q20" s="101">
        <v>1</v>
      </c>
      <c r="R20" s="102" t="s">
        <v>30</v>
      </c>
      <c r="S20" s="102"/>
      <c r="T20" s="102">
        <f>IFERROR(VLOOKUP(R20&amp;" "&amp;S20,命格设定!$H$125:$I$184,2,0),0)</f>
        <v>0</v>
      </c>
      <c r="U20" s="103">
        <v>1</v>
      </c>
      <c r="V20" s="107" t="s">
        <v>30</v>
      </c>
      <c r="W20" s="107"/>
      <c r="X20" s="107">
        <f>IFERROR(VLOOKUP(V20&amp;" "&amp;W20,命格设定!$H$125:$I$184,2,0),0)</f>
        <v>0</v>
      </c>
      <c r="Y20" s="108">
        <v>1</v>
      </c>
      <c r="Z20" s="96" t="s">
        <v>30</v>
      </c>
      <c r="AA20" s="96"/>
      <c r="AB20" s="96">
        <f>IFERROR(VLOOKUP(Z20&amp;" "&amp;AA20,命格设定!$H$125:$I$184,2,0),0)</f>
        <v>0</v>
      </c>
      <c r="AC20" s="97">
        <v>1</v>
      </c>
      <c r="AD20" s="87" t="s">
        <v>30</v>
      </c>
      <c r="AE20" s="87"/>
      <c r="AF20" s="87">
        <f>IFERROR(VLOOKUP(AD20&amp;" "&amp;AE20,命格设定!$H$125:$I$184,2,0),0)</f>
        <v>0</v>
      </c>
      <c r="AG20" s="1">
        <v>1</v>
      </c>
      <c r="AI20" s="3">
        <v>18</v>
      </c>
      <c r="AJ20" s="3">
        <f>SUMPRODUCT(AK20:AW20,设定参考!$A$2:$M$2)</f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</row>
    <row r="21" spans="1:49" x14ac:dyDescent="0.15">
      <c r="A21">
        <v>19</v>
      </c>
      <c r="B21" s="87" t="s">
        <v>30</v>
      </c>
      <c r="C21" s="87"/>
      <c r="D21" s="87">
        <f>IFERROR(VLOOKUP(B21&amp;" "&amp;C21,命格设定!$H$125:$I$184,2,0),0)</f>
        <v>0</v>
      </c>
      <c r="E21" s="1">
        <v>1</v>
      </c>
      <c r="F21" s="96" t="s">
        <v>30</v>
      </c>
      <c r="G21" s="96"/>
      <c r="H21" s="96">
        <f>IFERROR(VLOOKUP(F21&amp;" "&amp;G21,命格设定!$H$125:$I$184,2,0),0)</f>
        <v>0</v>
      </c>
      <c r="I21" s="97">
        <v>1</v>
      </c>
      <c r="J21" s="98" t="s">
        <v>30</v>
      </c>
      <c r="K21" s="98"/>
      <c r="L21" s="98">
        <f>IFERROR(VLOOKUP(J21&amp;" "&amp;K21,命格设定!$H$125:$I$184,2,0),0)</f>
        <v>0</v>
      </c>
      <c r="M21" s="99">
        <v>1</v>
      </c>
      <c r="N21" s="100" t="s">
        <v>30</v>
      </c>
      <c r="O21" s="100"/>
      <c r="P21" s="100">
        <f>IFERROR(VLOOKUP(N21&amp;" "&amp;O21,命格设定!$H$125:$I$184,2,0),0)</f>
        <v>0</v>
      </c>
      <c r="Q21" s="101">
        <v>1</v>
      </c>
      <c r="R21" s="102" t="s">
        <v>30</v>
      </c>
      <c r="S21" s="102"/>
      <c r="T21" s="102">
        <f>IFERROR(VLOOKUP(R21&amp;" "&amp;S21,命格设定!$H$125:$I$184,2,0),0)</f>
        <v>0</v>
      </c>
      <c r="U21" s="103">
        <v>1</v>
      </c>
      <c r="V21" s="107" t="s">
        <v>30</v>
      </c>
      <c r="W21" s="107"/>
      <c r="X21" s="107">
        <f>IFERROR(VLOOKUP(V21&amp;" "&amp;W21,命格设定!$H$125:$I$184,2,0),0)</f>
        <v>0</v>
      </c>
      <c r="Y21" s="108">
        <v>1</v>
      </c>
      <c r="Z21" s="96" t="s">
        <v>30</v>
      </c>
      <c r="AA21" s="96"/>
      <c r="AB21" s="96">
        <f>IFERROR(VLOOKUP(Z21&amp;" "&amp;AA21,命格设定!$H$125:$I$184,2,0),0)</f>
        <v>0</v>
      </c>
      <c r="AC21" s="97">
        <v>1</v>
      </c>
      <c r="AD21" s="87" t="s">
        <v>30</v>
      </c>
      <c r="AE21" s="87"/>
      <c r="AF21" s="87">
        <f>IFERROR(VLOOKUP(AD21&amp;" "&amp;AE21,命格设定!$H$125:$I$184,2,0),0)</f>
        <v>0</v>
      </c>
      <c r="AG21" s="1">
        <v>1</v>
      </c>
      <c r="AI21" s="3">
        <v>19</v>
      </c>
      <c r="AJ21" s="3">
        <f>SUMPRODUCT(AK21:AW21,设定参考!$A$2:$M$2)</f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</row>
    <row r="22" spans="1:49" x14ac:dyDescent="0.15">
      <c r="A22">
        <v>20</v>
      </c>
      <c r="B22" s="87" t="s">
        <v>30</v>
      </c>
      <c r="C22" s="87"/>
      <c r="D22" s="87">
        <f>IFERROR(VLOOKUP(B22&amp;" "&amp;C22,命格设定!$H$125:$I$184,2,0),0)</f>
        <v>0</v>
      </c>
      <c r="E22" s="1">
        <v>1</v>
      </c>
      <c r="F22" s="96" t="s">
        <v>30</v>
      </c>
      <c r="G22" s="96"/>
      <c r="H22" s="96">
        <f>IFERROR(VLOOKUP(F22&amp;" "&amp;G22,命格设定!$H$125:$I$184,2,0),0)</f>
        <v>0</v>
      </c>
      <c r="I22" s="97">
        <v>1</v>
      </c>
      <c r="J22" s="98" t="s">
        <v>30</v>
      </c>
      <c r="K22" s="98"/>
      <c r="L22" s="98">
        <f>IFERROR(VLOOKUP(J22&amp;" "&amp;K22,命格设定!$H$125:$I$184,2,0),0)</f>
        <v>0</v>
      </c>
      <c r="M22" s="99">
        <v>1</v>
      </c>
      <c r="N22" s="100" t="s">
        <v>30</v>
      </c>
      <c r="O22" s="100"/>
      <c r="P22" s="100">
        <f>IFERROR(VLOOKUP(N22&amp;" "&amp;O22,命格设定!$H$125:$I$184,2,0),0)</f>
        <v>0</v>
      </c>
      <c r="Q22" s="101">
        <v>1</v>
      </c>
      <c r="R22" s="102" t="s">
        <v>30</v>
      </c>
      <c r="S22" s="102"/>
      <c r="T22" s="102">
        <f>IFERROR(VLOOKUP(R22&amp;" "&amp;S22,命格设定!$H$125:$I$184,2,0),0)</f>
        <v>0</v>
      </c>
      <c r="U22" s="103">
        <v>1</v>
      </c>
      <c r="V22" s="107" t="s">
        <v>30</v>
      </c>
      <c r="W22" s="107"/>
      <c r="X22" s="107">
        <f>IFERROR(VLOOKUP(V22&amp;" "&amp;W22,命格设定!$H$125:$I$184,2,0),0)</f>
        <v>0</v>
      </c>
      <c r="Y22" s="108">
        <v>1</v>
      </c>
      <c r="Z22" s="96" t="s">
        <v>30</v>
      </c>
      <c r="AA22" s="96"/>
      <c r="AB22" s="96">
        <f>IFERROR(VLOOKUP(Z22&amp;" "&amp;AA22,命格设定!$H$125:$I$184,2,0),0)</f>
        <v>0</v>
      </c>
      <c r="AC22" s="97">
        <v>1</v>
      </c>
      <c r="AD22" s="87" t="s">
        <v>30</v>
      </c>
      <c r="AE22" s="87"/>
      <c r="AF22" s="87">
        <f>IFERROR(VLOOKUP(AD22&amp;" "&amp;AE22,命格设定!$H$125:$I$184,2,0),0)</f>
        <v>0</v>
      </c>
      <c r="AG22" s="1">
        <v>1</v>
      </c>
      <c r="AI22" s="3">
        <v>20</v>
      </c>
      <c r="AJ22" s="3">
        <f>SUMPRODUCT(AK22:AW22,设定参考!$A$2:$M$2)</f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</row>
    <row r="23" spans="1:49" x14ac:dyDescent="0.15">
      <c r="A23">
        <v>21</v>
      </c>
      <c r="B23" s="87" t="s">
        <v>30</v>
      </c>
      <c r="C23" s="87"/>
      <c r="D23" s="87">
        <f>IFERROR(VLOOKUP(B23&amp;" "&amp;C23,命格设定!$H$125:$I$184,2,0),0)</f>
        <v>0</v>
      </c>
      <c r="E23" s="1">
        <v>1</v>
      </c>
      <c r="F23" s="96" t="s">
        <v>30</v>
      </c>
      <c r="G23" s="96"/>
      <c r="H23" s="96">
        <f>IFERROR(VLOOKUP(F23&amp;" "&amp;G23,命格设定!$H$125:$I$184,2,0),0)</f>
        <v>0</v>
      </c>
      <c r="I23" s="97">
        <v>1</v>
      </c>
      <c r="J23" s="98" t="s">
        <v>30</v>
      </c>
      <c r="K23" s="98"/>
      <c r="L23" s="98">
        <f>IFERROR(VLOOKUP(J23&amp;" "&amp;K23,命格设定!$H$125:$I$184,2,0),0)</f>
        <v>0</v>
      </c>
      <c r="M23" s="99">
        <v>1</v>
      </c>
      <c r="N23" s="100" t="s">
        <v>30</v>
      </c>
      <c r="O23" s="100"/>
      <c r="P23" s="100">
        <f>IFERROR(VLOOKUP(N23&amp;" "&amp;O23,命格设定!$H$125:$I$184,2,0),0)</f>
        <v>0</v>
      </c>
      <c r="Q23" s="101">
        <v>1</v>
      </c>
      <c r="R23" s="102" t="s">
        <v>30</v>
      </c>
      <c r="S23" s="102"/>
      <c r="T23" s="102">
        <f>IFERROR(VLOOKUP(R23&amp;" "&amp;S23,命格设定!$H$125:$I$184,2,0),0)</f>
        <v>0</v>
      </c>
      <c r="U23" s="103">
        <v>1</v>
      </c>
      <c r="V23" s="107" t="s">
        <v>30</v>
      </c>
      <c r="W23" s="107"/>
      <c r="X23" s="107">
        <f>IFERROR(VLOOKUP(V23&amp;" "&amp;W23,命格设定!$H$125:$I$184,2,0),0)</f>
        <v>0</v>
      </c>
      <c r="Y23" s="108">
        <v>1</v>
      </c>
      <c r="Z23" s="96" t="s">
        <v>30</v>
      </c>
      <c r="AA23" s="96"/>
      <c r="AB23" s="96">
        <f>IFERROR(VLOOKUP(Z23&amp;" "&amp;AA23,命格设定!$H$125:$I$184,2,0),0)</f>
        <v>0</v>
      </c>
      <c r="AC23" s="97">
        <v>1</v>
      </c>
      <c r="AD23" s="87" t="s">
        <v>30</v>
      </c>
      <c r="AE23" s="87"/>
      <c r="AF23" s="87">
        <f>IFERROR(VLOOKUP(AD23&amp;" "&amp;AE23,命格设定!$H$125:$I$184,2,0),0)</f>
        <v>0</v>
      </c>
      <c r="AG23" s="1">
        <v>1</v>
      </c>
      <c r="AI23" s="3">
        <v>21</v>
      </c>
      <c r="AJ23" s="3">
        <f>SUMPRODUCT(AK23:AW23,设定参考!$A$2:$M$2)</f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</row>
    <row r="24" spans="1:49" x14ac:dyDescent="0.15">
      <c r="A24">
        <v>22</v>
      </c>
      <c r="B24" s="87" t="s">
        <v>30</v>
      </c>
      <c r="C24" s="87"/>
      <c r="D24" s="87">
        <f>IFERROR(VLOOKUP(B24&amp;" "&amp;C24,命格设定!$H$125:$I$184,2,0),0)</f>
        <v>0</v>
      </c>
      <c r="E24" s="1">
        <v>1</v>
      </c>
      <c r="F24" s="96" t="s">
        <v>30</v>
      </c>
      <c r="G24" s="96"/>
      <c r="H24" s="96">
        <f>IFERROR(VLOOKUP(F24&amp;" "&amp;G24,命格设定!$H$125:$I$184,2,0),0)</f>
        <v>0</v>
      </c>
      <c r="I24" s="97">
        <v>1</v>
      </c>
      <c r="J24" s="98" t="s">
        <v>30</v>
      </c>
      <c r="K24" s="98"/>
      <c r="L24" s="98">
        <f>IFERROR(VLOOKUP(J24&amp;" "&amp;K24,命格设定!$H$125:$I$184,2,0),0)</f>
        <v>0</v>
      </c>
      <c r="M24" s="99">
        <v>1</v>
      </c>
      <c r="N24" s="100" t="s">
        <v>30</v>
      </c>
      <c r="O24" s="100"/>
      <c r="P24" s="100">
        <f>IFERROR(VLOOKUP(N24&amp;" "&amp;O24,命格设定!$H$125:$I$184,2,0),0)</f>
        <v>0</v>
      </c>
      <c r="Q24" s="101">
        <v>1</v>
      </c>
      <c r="R24" s="102" t="s">
        <v>30</v>
      </c>
      <c r="S24" s="102"/>
      <c r="T24" s="102">
        <f>IFERROR(VLOOKUP(R24&amp;" "&amp;S24,命格设定!$H$125:$I$184,2,0),0)</f>
        <v>0</v>
      </c>
      <c r="U24" s="103">
        <v>1</v>
      </c>
      <c r="V24" s="107" t="s">
        <v>30</v>
      </c>
      <c r="W24" s="107"/>
      <c r="X24" s="107">
        <f>IFERROR(VLOOKUP(V24&amp;" "&amp;W24,命格设定!$H$125:$I$184,2,0),0)</f>
        <v>0</v>
      </c>
      <c r="Y24" s="108">
        <v>1</v>
      </c>
      <c r="Z24" s="96" t="s">
        <v>30</v>
      </c>
      <c r="AA24" s="96"/>
      <c r="AB24" s="96">
        <f>IFERROR(VLOOKUP(Z24&amp;" "&amp;AA24,命格设定!$H$125:$I$184,2,0),0)</f>
        <v>0</v>
      </c>
      <c r="AC24" s="97">
        <v>1</v>
      </c>
      <c r="AD24" s="87" t="s">
        <v>30</v>
      </c>
      <c r="AE24" s="87"/>
      <c r="AF24" s="87">
        <f>IFERROR(VLOOKUP(AD24&amp;" "&amp;AE24,命格设定!$H$125:$I$184,2,0),0)</f>
        <v>0</v>
      </c>
      <c r="AG24" s="1">
        <v>1</v>
      </c>
      <c r="AI24" s="3">
        <v>22</v>
      </c>
      <c r="AJ24" s="3">
        <f>SUMPRODUCT(AK24:AW24,设定参考!$A$2:$M$2)</f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</row>
    <row r="25" spans="1:49" x14ac:dyDescent="0.15">
      <c r="A25">
        <v>23</v>
      </c>
      <c r="B25" s="87" t="s">
        <v>30</v>
      </c>
      <c r="C25" s="87"/>
      <c r="D25" s="87">
        <f>IFERROR(VLOOKUP(B25&amp;" "&amp;C25,命格设定!$H$125:$I$184,2,0),0)</f>
        <v>0</v>
      </c>
      <c r="E25" s="1">
        <v>1</v>
      </c>
      <c r="F25" s="96" t="s">
        <v>30</v>
      </c>
      <c r="G25" s="96"/>
      <c r="H25" s="96">
        <f>IFERROR(VLOOKUP(F25&amp;" "&amp;G25,命格设定!$H$125:$I$184,2,0),0)</f>
        <v>0</v>
      </c>
      <c r="I25" s="97">
        <v>1</v>
      </c>
      <c r="J25" s="98" t="s">
        <v>30</v>
      </c>
      <c r="K25" s="98"/>
      <c r="L25" s="98">
        <f>IFERROR(VLOOKUP(J25&amp;" "&amp;K25,命格设定!$H$125:$I$184,2,0),0)</f>
        <v>0</v>
      </c>
      <c r="M25" s="99">
        <v>1</v>
      </c>
      <c r="N25" s="100" t="s">
        <v>30</v>
      </c>
      <c r="O25" s="100"/>
      <c r="P25" s="100">
        <f>IFERROR(VLOOKUP(N25&amp;" "&amp;O25,命格设定!$H$125:$I$184,2,0),0)</f>
        <v>0</v>
      </c>
      <c r="Q25" s="101">
        <v>1</v>
      </c>
      <c r="R25" s="102" t="s">
        <v>30</v>
      </c>
      <c r="S25" s="102"/>
      <c r="T25" s="102">
        <f>IFERROR(VLOOKUP(R25&amp;" "&amp;S25,命格设定!$H$125:$I$184,2,0),0)</f>
        <v>0</v>
      </c>
      <c r="U25" s="103">
        <v>1</v>
      </c>
      <c r="V25" s="107" t="s">
        <v>30</v>
      </c>
      <c r="W25" s="107"/>
      <c r="X25" s="107">
        <f>IFERROR(VLOOKUP(V25&amp;" "&amp;W25,命格设定!$H$125:$I$184,2,0),0)</f>
        <v>0</v>
      </c>
      <c r="Y25" s="108">
        <v>1</v>
      </c>
      <c r="Z25" s="96" t="s">
        <v>30</v>
      </c>
      <c r="AA25" s="96"/>
      <c r="AB25" s="96">
        <f>IFERROR(VLOOKUP(Z25&amp;" "&amp;AA25,命格设定!$H$125:$I$184,2,0),0)</f>
        <v>0</v>
      </c>
      <c r="AC25" s="97">
        <v>1</v>
      </c>
      <c r="AD25" s="87" t="s">
        <v>30</v>
      </c>
      <c r="AE25" s="87"/>
      <c r="AF25" s="87">
        <f>IFERROR(VLOOKUP(AD25&amp;" "&amp;AE25,命格设定!$H$125:$I$184,2,0),0)</f>
        <v>0</v>
      </c>
      <c r="AG25" s="1">
        <v>1</v>
      </c>
      <c r="AI25" s="3">
        <v>23</v>
      </c>
      <c r="AJ25" s="3">
        <f>SUMPRODUCT(AK25:AW25,设定参考!$A$2:$M$2)</f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</row>
    <row r="26" spans="1:49" x14ac:dyDescent="0.15">
      <c r="A26">
        <v>24</v>
      </c>
      <c r="B26" s="87" t="s">
        <v>47</v>
      </c>
      <c r="C26" s="87" t="s">
        <v>417</v>
      </c>
      <c r="D26" s="87">
        <f>IFERROR(VLOOKUP(B26&amp;" "&amp;C26,命格设定!$H$125:$I$184,2,0),0)</f>
        <v>8220</v>
      </c>
      <c r="E26" s="1">
        <v>2</v>
      </c>
      <c r="F26" s="96" t="s">
        <v>30</v>
      </c>
      <c r="G26" s="96"/>
      <c r="H26" s="96">
        <f>IFERROR(VLOOKUP(F26&amp;" "&amp;G26,命格设定!$H$125:$I$184,2,0),0)</f>
        <v>0</v>
      </c>
      <c r="I26" s="97">
        <v>1</v>
      </c>
      <c r="J26" s="98" t="s">
        <v>30</v>
      </c>
      <c r="K26" s="98"/>
      <c r="L26" s="98">
        <f>IFERROR(VLOOKUP(J26&amp;" "&amp;K26,命格设定!$H$125:$I$184,2,0),0)</f>
        <v>0</v>
      </c>
      <c r="M26" s="99">
        <v>1</v>
      </c>
      <c r="N26" s="100" t="s">
        <v>30</v>
      </c>
      <c r="O26" s="100"/>
      <c r="P26" s="100">
        <f>IFERROR(VLOOKUP(N26&amp;" "&amp;O26,命格设定!$H$125:$I$184,2,0),0)</f>
        <v>0</v>
      </c>
      <c r="Q26" s="101">
        <v>1</v>
      </c>
      <c r="R26" s="102" t="s">
        <v>30</v>
      </c>
      <c r="S26" s="102"/>
      <c r="T26" s="102">
        <f>IFERROR(VLOOKUP(R26&amp;" "&amp;S26,命格设定!$H$125:$I$184,2,0),0)</f>
        <v>0</v>
      </c>
      <c r="U26" s="103">
        <v>1</v>
      </c>
      <c r="V26" s="107" t="s">
        <v>30</v>
      </c>
      <c r="W26" s="107"/>
      <c r="X26" s="107">
        <f>IFERROR(VLOOKUP(V26&amp;" "&amp;W26,命格设定!$H$125:$I$184,2,0),0)</f>
        <v>0</v>
      </c>
      <c r="Y26" s="108">
        <v>1</v>
      </c>
      <c r="Z26" s="96" t="s">
        <v>30</v>
      </c>
      <c r="AA26" s="96"/>
      <c r="AB26" s="96">
        <f>IFERROR(VLOOKUP(Z26&amp;" "&amp;AA26,命格设定!$H$125:$I$184,2,0),0)</f>
        <v>0</v>
      </c>
      <c r="AC26" s="97">
        <v>1</v>
      </c>
      <c r="AD26" s="87" t="s">
        <v>30</v>
      </c>
      <c r="AE26" s="87"/>
      <c r="AF26" s="87">
        <f>IFERROR(VLOOKUP(AD26&amp;" "&amp;AE26,命格设定!$H$125:$I$184,2,0),0)</f>
        <v>0</v>
      </c>
      <c r="AG26" s="1">
        <v>1</v>
      </c>
      <c r="AI26" s="3">
        <v>24</v>
      </c>
      <c r="AJ26" s="3">
        <f>SUMPRODUCT(AK26:AW26,设定参考!$A$2:$M$2)</f>
        <v>96</v>
      </c>
      <c r="AK26" s="3">
        <v>0</v>
      </c>
      <c r="AL26" s="3">
        <v>96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</row>
    <row r="27" spans="1:49" x14ac:dyDescent="0.15">
      <c r="A27">
        <v>25</v>
      </c>
      <c r="B27" s="87" t="s">
        <v>47</v>
      </c>
      <c r="C27" s="87" t="s">
        <v>417</v>
      </c>
      <c r="D27" s="87">
        <f>IFERROR(VLOOKUP(B27&amp;" "&amp;C27,命格设定!$H$125:$I$184,2,0),0)</f>
        <v>8220</v>
      </c>
      <c r="E27" s="1">
        <v>3</v>
      </c>
      <c r="F27" s="96" t="s">
        <v>30</v>
      </c>
      <c r="G27" s="96"/>
      <c r="H27" s="96">
        <f>IFERROR(VLOOKUP(F27&amp;" "&amp;G27,命格设定!$H$125:$I$184,2,0),0)</f>
        <v>0</v>
      </c>
      <c r="I27" s="97">
        <v>1</v>
      </c>
      <c r="J27" s="98" t="s">
        <v>30</v>
      </c>
      <c r="K27" s="98"/>
      <c r="L27" s="98">
        <f>IFERROR(VLOOKUP(J27&amp;" "&amp;K27,命格设定!$H$125:$I$184,2,0),0)</f>
        <v>0</v>
      </c>
      <c r="M27" s="99">
        <v>1</v>
      </c>
      <c r="N27" s="100" t="s">
        <v>30</v>
      </c>
      <c r="O27" s="100"/>
      <c r="P27" s="100">
        <f>IFERROR(VLOOKUP(N27&amp;" "&amp;O27,命格设定!$H$125:$I$184,2,0),0)</f>
        <v>0</v>
      </c>
      <c r="Q27" s="101">
        <v>1</v>
      </c>
      <c r="R27" s="102" t="s">
        <v>30</v>
      </c>
      <c r="S27" s="102"/>
      <c r="T27" s="102">
        <f>IFERROR(VLOOKUP(R27&amp;" "&amp;S27,命格设定!$H$125:$I$184,2,0),0)</f>
        <v>0</v>
      </c>
      <c r="U27" s="103">
        <v>1</v>
      </c>
      <c r="V27" s="107" t="s">
        <v>30</v>
      </c>
      <c r="W27" s="107"/>
      <c r="X27" s="107">
        <f>IFERROR(VLOOKUP(V27&amp;" "&amp;W27,命格设定!$H$125:$I$184,2,0),0)</f>
        <v>0</v>
      </c>
      <c r="Y27" s="108">
        <v>1</v>
      </c>
      <c r="Z27" s="96" t="s">
        <v>30</v>
      </c>
      <c r="AA27" s="96"/>
      <c r="AB27" s="96">
        <f>IFERROR(VLOOKUP(Z27&amp;" "&amp;AA27,命格设定!$H$125:$I$184,2,0),0)</f>
        <v>0</v>
      </c>
      <c r="AC27" s="97">
        <v>1</v>
      </c>
      <c r="AD27" s="87" t="s">
        <v>30</v>
      </c>
      <c r="AE27" s="87"/>
      <c r="AF27" s="87">
        <f>IFERROR(VLOOKUP(AD27&amp;" "&amp;AE27,命格设定!$H$125:$I$184,2,0),0)</f>
        <v>0</v>
      </c>
      <c r="AG27" s="1">
        <v>1</v>
      </c>
      <c r="AI27" s="3">
        <v>25</v>
      </c>
      <c r="AJ27" s="3">
        <f>SUMPRODUCT(AK27:AW27,设定参考!$A$2:$M$2)</f>
        <v>144</v>
      </c>
      <c r="AK27" s="3">
        <v>0</v>
      </c>
      <c r="AL27" s="3">
        <v>144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</row>
    <row r="28" spans="1:49" x14ac:dyDescent="0.15">
      <c r="A28">
        <v>26</v>
      </c>
      <c r="B28" s="87" t="s">
        <v>47</v>
      </c>
      <c r="C28" s="87" t="s">
        <v>417</v>
      </c>
      <c r="D28" s="87">
        <f>IFERROR(VLOOKUP(B28&amp;" "&amp;C28,命格设定!$H$125:$I$184,2,0),0)</f>
        <v>8220</v>
      </c>
      <c r="E28" s="1">
        <v>3</v>
      </c>
      <c r="F28" s="96" t="s">
        <v>30</v>
      </c>
      <c r="G28" s="96"/>
      <c r="H28" s="96">
        <f>IFERROR(VLOOKUP(F28&amp;" "&amp;G28,命格设定!$H$125:$I$184,2,0),0)</f>
        <v>0</v>
      </c>
      <c r="I28" s="97">
        <v>1</v>
      </c>
      <c r="J28" s="98" t="s">
        <v>30</v>
      </c>
      <c r="K28" s="98"/>
      <c r="L28" s="98">
        <f>IFERROR(VLOOKUP(J28&amp;" "&amp;K28,命格设定!$H$125:$I$184,2,0),0)</f>
        <v>0</v>
      </c>
      <c r="M28" s="99">
        <v>1</v>
      </c>
      <c r="N28" s="100" t="s">
        <v>30</v>
      </c>
      <c r="O28" s="100"/>
      <c r="P28" s="100">
        <f>IFERROR(VLOOKUP(N28&amp;" "&amp;O28,命格设定!$H$125:$I$184,2,0),0)</f>
        <v>0</v>
      </c>
      <c r="Q28" s="101">
        <v>1</v>
      </c>
      <c r="R28" s="102" t="s">
        <v>30</v>
      </c>
      <c r="S28" s="102"/>
      <c r="T28" s="102">
        <f>IFERROR(VLOOKUP(R28&amp;" "&amp;S28,命格设定!$H$125:$I$184,2,0),0)</f>
        <v>0</v>
      </c>
      <c r="U28" s="103">
        <v>1</v>
      </c>
      <c r="V28" s="107" t="s">
        <v>30</v>
      </c>
      <c r="W28" s="107"/>
      <c r="X28" s="107">
        <f>IFERROR(VLOOKUP(V28&amp;" "&amp;W28,命格设定!$H$125:$I$184,2,0),0)</f>
        <v>0</v>
      </c>
      <c r="Y28" s="108">
        <v>1</v>
      </c>
      <c r="Z28" s="96" t="s">
        <v>30</v>
      </c>
      <c r="AA28" s="96"/>
      <c r="AB28" s="96">
        <f>IFERROR(VLOOKUP(Z28&amp;" "&amp;AA28,命格设定!$H$125:$I$184,2,0),0)</f>
        <v>0</v>
      </c>
      <c r="AC28" s="97">
        <v>1</v>
      </c>
      <c r="AD28" s="87" t="s">
        <v>30</v>
      </c>
      <c r="AE28" s="87"/>
      <c r="AF28" s="87">
        <f>IFERROR(VLOOKUP(AD28&amp;" "&amp;AE28,命格设定!$H$125:$I$184,2,0),0)</f>
        <v>0</v>
      </c>
      <c r="AG28" s="1">
        <v>1</v>
      </c>
      <c r="AI28" s="3">
        <v>26</v>
      </c>
      <c r="AJ28" s="3">
        <f>SUMPRODUCT(AK28:AW28,设定参考!$A$2:$M$2)</f>
        <v>144</v>
      </c>
      <c r="AK28" s="3">
        <v>0</v>
      </c>
      <c r="AL28" s="3">
        <v>144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</row>
    <row r="29" spans="1:49" x14ac:dyDescent="0.15">
      <c r="A29">
        <v>27</v>
      </c>
      <c r="B29" s="87" t="s">
        <v>47</v>
      </c>
      <c r="C29" s="87" t="s">
        <v>417</v>
      </c>
      <c r="D29" s="87">
        <f>IFERROR(VLOOKUP(B29&amp;" "&amp;C29,命格设定!$H$125:$I$184,2,0),0)</f>
        <v>8220</v>
      </c>
      <c r="E29" s="1">
        <v>4</v>
      </c>
      <c r="F29" s="96" t="s">
        <v>30</v>
      </c>
      <c r="G29" s="96"/>
      <c r="H29" s="96">
        <f>IFERROR(VLOOKUP(F29&amp;" "&amp;G29,命格设定!$H$125:$I$184,2,0),0)</f>
        <v>0</v>
      </c>
      <c r="I29" s="97">
        <v>1</v>
      </c>
      <c r="J29" s="98" t="s">
        <v>30</v>
      </c>
      <c r="K29" s="98"/>
      <c r="L29" s="98">
        <f>IFERROR(VLOOKUP(J29&amp;" "&amp;K29,命格设定!$H$125:$I$184,2,0),0)</f>
        <v>0</v>
      </c>
      <c r="M29" s="99">
        <v>1</v>
      </c>
      <c r="N29" s="100" t="s">
        <v>30</v>
      </c>
      <c r="O29" s="100"/>
      <c r="P29" s="100">
        <f>IFERROR(VLOOKUP(N29&amp;" "&amp;O29,命格设定!$H$125:$I$184,2,0),0)</f>
        <v>0</v>
      </c>
      <c r="Q29" s="101">
        <v>1</v>
      </c>
      <c r="R29" s="102" t="s">
        <v>30</v>
      </c>
      <c r="S29" s="102"/>
      <c r="T29" s="102">
        <f>IFERROR(VLOOKUP(R29&amp;" "&amp;S29,命格设定!$H$125:$I$184,2,0),0)</f>
        <v>0</v>
      </c>
      <c r="U29" s="103">
        <v>1</v>
      </c>
      <c r="V29" s="107" t="s">
        <v>30</v>
      </c>
      <c r="W29" s="107"/>
      <c r="X29" s="107">
        <f>IFERROR(VLOOKUP(V29&amp;" "&amp;W29,命格设定!$H$125:$I$184,2,0),0)</f>
        <v>0</v>
      </c>
      <c r="Y29" s="108">
        <v>1</v>
      </c>
      <c r="Z29" s="96" t="s">
        <v>30</v>
      </c>
      <c r="AA29" s="96"/>
      <c r="AB29" s="96">
        <f>IFERROR(VLOOKUP(Z29&amp;" "&amp;AA29,命格设定!$H$125:$I$184,2,0),0)</f>
        <v>0</v>
      </c>
      <c r="AC29" s="97">
        <v>1</v>
      </c>
      <c r="AD29" s="87" t="s">
        <v>30</v>
      </c>
      <c r="AE29" s="87"/>
      <c r="AF29" s="87">
        <f>IFERROR(VLOOKUP(AD29&amp;" "&amp;AE29,命格设定!$H$125:$I$184,2,0),0)</f>
        <v>0</v>
      </c>
      <c r="AG29" s="1">
        <v>1</v>
      </c>
      <c r="AI29" s="3">
        <v>27</v>
      </c>
      <c r="AJ29" s="3">
        <f>SUMPRODUCT(AK29:AW29,设定参考!$A$2:$M$2)</f>
        <v>216</v>
      </c>
      <c r="AK29" s="3">
        <v>0</v>
      </c>
      <c r="AL29" s="3">
        <v>216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</row>
    <row r="30" spans="1:49" x14ac:dyDescent="0.15">
      <c r="A30">
        <v>28</v>
      </c>
      <c r="B30" s="87" t="s">
        <v>47</v>
      </c>
      <c r="C30" s="87" t="s">
        <v>417</v>
      </c>
      <c r="D30" s="87">
        <f>IFERROR(VLOOKUP(B30&amp;" "&amp;C30,命格设定!$H$125:$I$184,2,0),0)</f>
        <v>8220</v>
      </c>
      <c r="E30" s="1">
        <v>4</v>
      </c>
      <c r="F30" s="96" t="s">
        <v>30</v>
      </c>
      <c r="G30" s="96"/>
      <c r="H30" s="96">
        <f>IFERROR(VLOOKUP(F30&amp;" "&amp;G30,命格设定!$H$125:$I$184,2,0),0)</f>
        <v>0</v>
      </c>
      <c r="I30" s="97">
        <v>1</v>
      </c>
      <c r="J30" s="98" t="s">
        <v>30</v>
      </c>
      <c r="K30" s="98"/>
      <c r="L30" s="98">
        <f>IFERROR(VLOOKUP(J30&amp;" "&amp;K30,命格设定!$H$125:$I$184,2,0),0)</f>
        <v>0</v>
      </c>
      <c r="M30" s="99">
        <v>1</v>
      </c>
      <c r="N30" s="100" t="s">
        <v>30</v>
      </c>
      <c r="O30" s="100"/>
      <c r="P30" s="100">
        <f>IFERROR(VLOOKUP(N30&amp;" "&amp;O30,命格设定!$H$125:$I$184,2,0),0)</f>
        <v>0</v>
      </c>
      <c r="Q30" s="101">
        <v>1</v>
      </c>
      <c r="R30" s="102" t="s">
        <v>30</v>
      </c>
      <c r="S30" s="102"/>
      <c r="T30" s="102">
        <f>IFERROR(VLOOKUP(R30&amp;" "&amp;S30,命格设定!$H$125:$I$184,2,0),0)</f>
        <v>0</v>
      </c>
      <c r="U30" s="103">
        <v>1</v>
      </c>
      <c r="V30" s="107" t="s">
        <v>30</v>
      </c>
      <c r="W30" s="107"/>
      <c r="X30" s="107">
        <f>IFERROR(VLOOKUP(V30&amp;" "&amp;W30,命格设定!$H$125:$I$184,2,0),0)</f>
        <v>0</v>
      </c>
      <c r="Y30" s="108">
        <v>1</v>
      </c>
      <c r="Z30" s="96" t="s">
        <v>30</v>
      </c>
      <c r="AA30" s="96"/>
      <c r="AB30" s="96">
        <f>IFERROR(VLOOKUP(Z30&amp;" "&amp;AA30,命格设定!$H$125:$I$184,2,0),0)</f>
        <v>0</v>
      </c>
      <c r="AC30" s="97">
        <v>1</v>
      </c>
      <c r="AD30" s="87" t="s">
        <v>30</v>
      </c>
      <c r="AE30" s="87"/>
      <c r="AF30" s="87">
        <f>IFERROR(VLOOKUP(AD30&amp;" "&amp;AE30,命格设定!$H$125:$I$184,2,0),0)</f>
        <v>0</v>
      </c>
      <c r="AG30" s="1">
        <v>1</v>
      </c>
      <c r="AI30" s="3">
        <v>28</v>
      </c>
      <c r="AJ30" s="3">
        <f>SUMPRODUCT(AK30:AW30,设定参考!$A$2:$M$2)</f>
        <v>216</v>
      </c>
      <c r="AK30" s="3">
        <v>0</v>
      </c>
      <c r="AL30" s="3">
        <v>216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</row>
    <row r="31" spans="1:49" x14ac:dyDescent="0.15">
      <c r="A31">
        <v>29</v>
      </c>
      <c r="B31" s="87" t="s">
        <v>47</v>
      </c>
      <c r="C31" s="87" t="s">
        <v>417</v>
      </c>
      <c r="D31" s="87">
        <f>IFERROR(VLOOKUP(B31&amp;" "&amp;C31,命格设定!$H$125:$I$184,2,0),0)</f>
        <v>8220</v>
      </c>
      <c r="E31" s="1">
        <v>4</v>
      </c>
      <c r="F31" s="96" t="s">
        <v>30</v>
      </c>
      <c r="G31" s="96"/>
      <c r="H31" s="96">
        <f>IFERROR(VLOOKUP(F31&amp;" "&amp;G31,命格设定!$H$125:$I$184,2,0),0)</f>
        <v>0</v>
      </c>
      <c r="I31" s="97">
        <v>1</v>
      </c>
      <c r="J31" s="98" t="s">
        <v>30</v>
      </c>
      <c r="K31" s="98"/>
      <c r="L31" s="98">
        <f>IFERROR(VLOOKUP(J31&amp;" "&amp;K31,命格设定!$H$125:$I$184,2,0),0)</f>
        <v>0</v>
      </c>
      <c r="M31" s="99">
        <v>1</v>
      </c>
      <c r="N31" s="100" t="s">
        <v>30</v>
      </c>
      <c r="O31" s="100"/>
      <c r="P31" s="100">
        <f>IFERROR(VLOOKUP(N31&amp;" "&amp;O31,命格设定!$H$125:$I$184,2,0),0)</f>
        <v>0</v>
      </c>
      <c r="Q31" s="101">
        <v>1</v>
      </c>
      <c r="R31" s="102" t="s">
        <v>30</v>
      </c>
      <c r="S31" s="102"/>
      <c r="T31" s="102">
        <f>IFERROR(VLOOKUP(R31&amp;" "&amp;S31,命格设定!$H$125:$I$184,2,0),0)</f>
        <v>0</v>
      </c>
      <c r="U31" s="103">
        <v>1</v>
      </c>
      <c r="V31" s="107" t="s">
        <v>30</v>
      </c>
      <c r="W31" s="107"/>
      <c r="X31" s="107">
        <f>IFERROR(VLOOKUP(V31&amp;" "&amp;W31,命格设定!$H$125:$I$184,2,0),0)</f>
        <v>0</v>
      </c>
      <c r="Y31" s="108">
        <v>1</v>
      </c>
      <c r="Z31" s="96" t="s">
        <v>30</v>
      </c>
      <c r="AA31" s="96"/>
      <c r="AB31" s="96">
        <f>IFERROR(VLOOKUP(Z31&amp;" "&amp;AA31,命格设定!$H$125:$I$184,2,0),0)</f>
        <v>0</v>
      </c>
      <c r="AC31" s="97">
        <v>1</v>
      </c>
      <c r="AD31" s="87" t="s">
        <v>30</v>
      </c>
      <c r="AE31" s="87"/>
      <c r="AF31" s="87">
        <f>IFERROR(VLOOKUP(AD31&amp;" "&amp;AE31,命格设定!$H$125:$I$184,2,0),0)</f>
        <v>0</v>
      </c>
      <c r="AG31" s="1">
        <v>1</v>
      </c>
      <c r="AI31" s="3">
        <v>29</v>
      </c>
      <c r="AJ31" s="3">
        <f>SUMPRODUCT(AK31:AW31,设定参考!$A$2:$M$2)</f>
        <v>216</v>
      </c>
      <c r="AK31" s="3">
        <v>0</v>
      </c>
      <c r="AL31" s="3">
        <v>216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</row>
    <row r="32" spans="1:49" x14ac:dyDescent="0.15">
      <c r="A32">
        <v>30</v>
      </c>
      <c r="B32" s="87" t="s">
        <v>47</v>
      </c>
      <c r="C32" s="87" t="s">
        <v>417</v>
      </c>
      <c r="D32" s="87">
        <f>IFERROR(VLOOKUP(B32&amp;" "&amp;C32,命格设定!$H$125:$I$184,2,0),0)</f>
        <v>8220</v>
      </c>
      <c r="E32" s="1">
        <v>4</v>
      </c>
      <c r="F32" s="96" t="s">
        <v>47</v>
      </c>
      <c r="G32" s="96" t="s">
        <v>407</v>
      </c>
      <c r="H32" s="96">
        <f>IFERROR(VLOOKUP(F32&amp;" "&amp;G32,命格设定!$H$125:$I$184,2,0),0)</f>
        <v>8120</v>
      </c>
      <c r="I32" s="97">
        <v>2</v>
      </c>
      <c r="J32" s="98" t="s">
        <v>30</v>
      </c>
      <c r="K32" s="98"/>
      <c r="L32" s="98">
        <f>IFERROR(VLOOKUP(J32&amp;" "&amp;K32,命格设定!$H$125:$I$184,2,0),0)</f>
        <v>0</v>
      </c>
      <c r="M32" s="99">
        <v>1</v>
      </c>
      <c r="N32" s="100" t="s">
        <v>30</v>
      </c>
      <c r="O32" s="100"/>
      <c r="P32" s="100">
        <f>IFERROR(VLOOKUP(N32&amp;" "&amp;O32,命格设定!$H$125:$I$184,2,0),0)</f>
        <v>0</v>
      </c>
      <c r="Q32" s="101">
        <v>1</v>
      </c>
      <c r="R32" s="102" t="s">
        <v>30</v>
      </c>
      <c r="S32" s="102"/>
      <c r="T32" s="102">
        <f>IFERROR(VLOOKUP(R32&amp;" "&amp;S32,命格设定!$H$125:$I$184,2,0),0)</f>
        <v>0</v>
      </c>
      <c r="U32" s="103">
        <v>1</v>
      </c>
      <c r="V32" s="107" t="s">
        <v>30</v>
      </c>
      <c r="W32" s="107"/>
      <c r="X32" s="107">
        <f>IFERROR(VLOOKUP(V32&amp;" "&amp;W32,命格设定!$H$125:$I$184,2,0),0)</f>
        <v>0</v>
      </c>
      <c r="Y32" s="108">
        <v>1</v>
      </c>
      <c r="Z32" s="96" t="s">
        <v>30</v>
      </c>
      <c r="AA32" s="96"/>
      <c r="AB32" s="96">
        <f>IFERROR(VLOOKUP(Z32&amp;" "&amp;AA32,命格设定!$H$125:$I$184,2,0),0)</f>
        <v>0</v>
      </c>
      <c r="AC32" s="97">
        <v>1</v>
      </c>
      <c r="AD32" s="87" t="s">
        <v>30</v>
      </c>
      <c r="AE32" s="87"/>
      <c r="AF32" s="87">
        <f>IFERROR(VLOOKUP(AD32&amp;" "&amp;AE32,命格设定!$H$125:$I$184,2,0),0)</f>
        <v>0</v>
      </c>
      <c r="AG32" s="1">
        <v>1</v>
      </c>
      <c r="AI32" s="3">
        <v>30</v>
      </c>
      <c r="AJ32" s="3">
        <f>SUMPRODUCT(AK32:AW32,设定参考!$A$2:$M$2)</f>
        <v>312.32</v>
      </c>
      <c r="AK32" s="3">
        <v>2408</v>
      </c>
      <c r="AL32" s="3">
        <v>216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</row>
    <row r="33" spans="1:49" x14ac:dyDescent="0.15">
      <c r="A33">
        <v>31</v>
      </c>
      <c r="B33" s="87" t="s">
        <v>47</v>
      </c>
      <c r="C33" s="87" t="s">
        <v>417</v>
      </c>
      <c r="D33" s="87">
        <f>IFERROR(VLOOKUP(B33&amp;" "&amp;C33,命格设定!$H$125:$I$184,2,0),0)</f>
        <v>8220</v>
      </c>
      <c r="E33" s="1">
        <v>4</v>
      </c>
      <c r="F33" s="96" t="s">
        <v>47</v>
      </c>
      <c r="G33" s="96" t="s">
        <v>407</v>
      </c>
      <c r="H33" s="96">
        <f>IFERROR(VLOOKUP(F33&amp;" "&amp;G33,命格设定!$H$125:$I$184,2,0),0)</f>
        <v>8120</v>
      </c>
      <c r="I33" s="97">
        <v>3</v>
      </c>
      <c r="J33" s="98" t="s">
        <v>30</v>
      </c>
      <c r="K33" s="98"/>
      <c r="L33" s="98">
        <f>IFERROR(VLOOKUP(J33&amp;" "&amp;K33,命格设定!$H$125:$I$184,2,0),0)</f>
        <v>0</v>
      </c>
      <c r="M33" s="99">
        <v>1</v>
      </c>
      <c r="N33" s="100" t="s">
        <v>30</v>
      </c>
      <c r="O33" s="100"/>
      <c r="P33" s="100">
        <f>IFERROR(VLOOKUP(N33&amp;" "&amp;O33,命格设定!$H$125:$I$184,2,0),0)</f>
        <v>0</v>
      </c>
      <c r="Q33" s="101">
        <v>1</v>
      </c>
      <c r="R33" s="102" t="s">
        <v>30</v>
      </c>
      <c r="S33" s="102"/>
      <c r="T33" s="102">
        <f>IFERROR(VLOOKUP(R33&amp;" "&amp;S33,命格设定!$H$125:$I$184,2,0),0)</f>
        <v>0</v>
      </c>
      <c r="U33" s="103">
        <v>1</v>
      </c>
      <c r="V33" s="107" t="s">
        <v>30</v>
      </c>
      <c r="W33" s="107"/>
      <c r="X33" s="107">
        <f>IFERROR(VLOOKUP(V33&amp;" "&amp;W33,命格设定!$H$125:$I$184,2,0),0)</f>
        <v>0</v>
      </c>
      <c r="Y33" s="108">
        <v>1</v>
      </c>
      <c r="Z33" s="96" t="s">
        <v>30</v>
      </c>
      <c r="AA33" s="96"/>
      <c r="AB33" s="96">
        <f>IFERROR(VLOOKUP(Z33&amp;" "&amp;AA33,命格设定!$H$125:$I$184,2,0),0)</f>
        <v>0</v>
      </c>
      <c r="AC33" s="97">
        <v>1</v>
      </c>
      <c r="AD33" s="87" t="s">
        <v>30</v>
      </c>
      <c r="AE33" s="87"/>
      <c r="AF33" s="87">
        <f>IFERROR(VLOOKUP(AD33&amp;" "&amp;AE33,命格设定!$H$125:$I$184,2,0),0)</f>
        <v>0</v>
      </c>
      <c r="AG33" s="1">
        <v>1</v>
      </c>
      <c r="AI33" s="3">
        <v>31</v>
      </c>
      <c r="AJ33" s="3">
        <f>SUMPRODUCT(AK33:AW33,设定参考!$A$2:$M$2)</f>
        <v>360.48</v>
      </c>
      <c r="AK33" s="3">
        <v>3612</v>
      </c>
      <c r="AL33" s="3">
        <v>216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</row>
    <row r="34" spans="1:49" x14ac:dyDescent="0.15">
      <c r="A34">
        <v>32</v>
      </c>
      <c r="B34" s="87" t="s">
        <v>47</v>
      </c>
      <c r="C34" s="87" t="s">
        <v>417</v>
      </c>
      <c r="D34" s="87">
        <f>IFERROR(VLOOKUP(B34&amp;" "&amp;C34,命格设定!$H$125:$I$184,2,0),0)</f>
        <v>8220</v>
      </c>
      <c r="E34" s="1">
        <v>4</v>
      </c>
      <c r="F34" s="96" t="s">
        <v>47</v>
      </c>
      <c r="G34" s="96" t="s">
        <v>407</v>
      </c>
      <c r="H34" s="96">
        <f>IFERROR(VLOOKUP(F34&amp;" "&amp;G34,命格设定!$H$125:$I$184,2,0),0)</f>
        <v>8120</v>
      </c>
      <c r="I34" s="97">
        <v>3</v>
      </c>
      <c r="J34" s="98" t="s">
        <v>30</v>
      </c>
      <c r="K34" s="98"/>
      <c r="L34" s="98">
        <f>IFERROR(VLOOKUP(J34&amp;" "&amp;K34,命格设定!$H$125:$I$184,2,0),0)</f>
        <v>0</v>
      </c>
      <c r="M34" s="99">
        <v>1</v>
      </c>
      <c r="N34" s="100" t="s">
        <v>30</v>
      </c>
      <c r="O34" s="100"/>
      <c r="P34" s="100">
        <f>IFERROR(VLOOKUP(N34&amp;" "&amp;O34,命格设定!$H$125:$I$184,2,0),0)</f>
        <v>0</v>
      </c>
      <c r="Q34" s="101">
        <v>1</v>
      </c>
      <c r="R34" s="102" t="s">
        <v>30</v>
      </c>
      <c r="S34" s="102"/>
      <c r="T34" s="102">
        <f>IFERROR(VLOOKUP(R34&amp;" "&amp;S34,命格设定!$H$125:$I$184,2,0),0)</f>
        <v>0</v>
      </c>
      <c r="U34" s="103">
        <v>1</v>
      </c>
      <c r="V34" s="107" t="s">
        <v>30</v>
      </c>
      <c r="W34" s="107"/>
      <c r="X34" s="107">
        <f>IFERROR(VLOOKUP(V34&amp;" "&amp;W34,命格设定!$H$125:$I$184,2,0),0)</f>
        <v>0</v>
      </c>
      <c r="Y34" s="108">
        <v>1</v>
      </c>
      <c r="Z34" s="96" t="s">
        <v>30</v>
      </c>
      <c r="AA34" s="96"/>
      <c r="AB34" s="96">
        <f>IFERROR(VLOOKUP(Z34&amp;" "&amp;AA34,命格设定!$H$125:$I$184,2,0),0)</f>
        <v>0</v>
      </c>
      <c r="AC34" s="97">
        <v>1</v>
      </c>
      <c r="AD34" s="87" t="s">
        <v>30</v>
      </c>
      <c r="AE34" s="87"/>
      <c r="AF34" s="87">
        <f>IFERROR(VLOOKUP(AD34&amp;" "&amp;AE34,命格设定!$H$125:$I$184,2,0),0)</f>
        <v>0</v>
      </c>
      <c r="AG34" s="1">
        <v>1</v>
      </c>
      <c r="AI34" s="3">
        <v>32</v>
      </c>
      <c r="AJ34" s="3">
        <f>SUMPRODUCT(AK34:AW34,设定参考!$A$2:$M$2)</f>
        <v>360.48</v>
      </c>
      <c r="AK34" s="3">
        <v>3612</v>
      </c>
      <c r="AL34" s="3">
        <v>216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</row>
    <row r="35" spans="1:49" x14ac:dyDescent="0.15">
      <c r="A35">
        <v>33</v>
      </c>
      <c r="B35" s="87" t="s">
        <v>47</v>
      </c>
      <c r="C35" s="87" t="s">
        <v>417</v>
      </c>
      <c r="D35" s="87">
        <f>IFERROR(VLOOKUP(B35&amp;" "&amp;C35,命格设定!$H$125:$I$184,2,0),0)</f>
        <v>8220</v>
      </c>
      <c r="E35" s="1">
        <v>4</v>
      </c>
      <c r="F35" s="96" t="s">
        <v>47</v>
      </c>
      <c r="G35" s="96" t="s">
        <v>407</v>
      </c>
      <c r="H35" s="96">
        <f>IFERROR(VLOOKUP(F35&amp;" "&amp;G35,命格设定!$H$125:$I$184,2,0),0)</f>
        <v>8120</v>
      </c>
      <c r="I35" s="97">
        <v>4</v>
      </c>
      <c r="J35" s="98" t="s">
        <v>30</v>
      </c>
      <c r="K35" s="98"/>
      <c r="L35" s="98">
        <f>IFERROR(VLOOKUP(J35&amp;" "&amp;K35,命格设定!$H$125:$I$184,2,0),0)</f>
        <v>0</v>
      </c>
      <c r="M35" s="99">
        <v>1</v>
      </c>
      <c r="N35" s="100" t="s">
        <v>30</v>
      </c>
      <c r="O35" s="100"/>
      <c r="P35" s="100">
        <f>IFERROR(VLOOKUP(N35&amp;" "&amp;O35,命格设定!$H$125:$I$184,2,0),0)</f>
        <v>0</v>
      </c>
      <c r="Q35" s="101">
        <v>1</v>
      </c>
      <c r="R35" s="102" t="s">
        <v>30</v>
      </c>
      <c r="S35" s="102"/>
      <c r="T35" s="102">
        <f>IFERROR(VLOOKUP(R35&amp;" "&amp;S35,命格设定!$H$125:$I$184,2,0),0)</f>
        <v>0</v>
      </c>
      <c r="U35" s="103">
        <v>1</v>
      </c>
      <c r="V35" s="107" t="s">
        <v>30</v>
      </c>
      <c r="W35" s="107"/>
      <c r="X35" s="107">
        <f>IFERROR(VLOOKUP(V35&amp;" "&amp;W35,命格设定!$H$125:$I$184,2,0),0)</f>
        <v>0</v>
      </c>
      <c r="Y35" s="108">
        <v>1</v>
      </c>
      <c r="Z35" s="96" t="s">
        <v>30</v>
      </c>
      <c r="AA35" s="96"/>
      <c r="AB35" s="96">
        <f>IFERROR(VLOOKUP(Z35&amp;" "&amp;AA35,命格设定!$H$125:$I$184,2,0),0)</f>
        <v>0</v>
      </c>
      <c r="AC35" s="97">
        <v>1</v>
      </c>
      <c r="AD35" s="87" t="s">
        <v>30</v>
      </c>
      <c r="AE35" s="87"/>
      <c r="AF35" s="87">
        <f>IFERROR(VLOOKUP(AD35&amp;" "&amp;AE35,命格设定!$H$125:$I$184,2,0),0)</f>
        <v>0</v>
      </c>
      <c r="AG35" s="1">
        <v>1</v>
      </c>
      <c r="AI35" s="3">
        <v>33</v>
      </c>
      <c r="AJ35" s="3">
        <f>SUMPRODUCT(AK35:AW35,设定参考!$A$2:$M$2)</f>
        <v>432.76</v>
      </c>
      <c r="AK35" s="3">
        <v>5419</v>
      </c>
      <c r="AL35" s="3">
        <v>216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</row>
    <row r="36" spans="1:49" x14ac:dyDescent="0.15">
      <c r="A36">
        <v>34</v>
      </c>
      <c r="B36" s="87" t="s">
        <v>47</v>
      </c>
      <c r="C36" s="87" t="s">
        <v>417</v>
      </c>
      <c r="D36" s="87">
        <f>IFERROR(VLOOKUP(B36&amp;" "&amp;C36,命格设定!$H$125:$I$184,2,0),0)</f>
        <v>8220</v>
      </c>
      <c r="E36" s="1">
        <v>4</v>
      </c>
      <c r="F36" s="96" t="s">
        <v>47</v>
      </c>
      <c r="G36" s="96" t="s">
        <v>407</v>
      </c>
      <c r="H36" s="96">
        <f>IFERROR(VLOOKUP(F36&amp;" "&amp;G36,命格设定!$H$125:$I$184,2,0),0)</f>
        <v>8120</v>
      </c>
      <c r="I36" s="97">
        <v>4</v>
      </c>
      <c r="J36" s="98" t="s">
        <v>30</v>
      </c>
      <c r="K36" s="98"/>
      <c r="L36" s="98">
        <f>IFERROR(VLOOKUP(J36&amp;" "&amp;K36,命格设定!$H$125:$I$184,2,0),0)</f>
        <v>0</v>
      </c>
      <c r="M36" s="99">
        <v>1</v>
      </c>
      <c r="N36" s="100" t="s">
        <v>30</v>
      </c>
      <c r="O36" s="100"/>
      <c r="P36" s="100">
        <f>IFERROR(VLOOKUP(N36&amp;" "&amp;O36,命格设定!$H$125:$I$184,2,0),0)</f>
        <v>0</v>
      </c>
      <c r="Q36" s="101">
        <v>1</v>
      </c>
      <c r="R36" s="102" t="s">
        <v>30</v>
      </c>
      <c r="S36" s="102"/>
      <c r="T36" s="102">
        <f>IFERROR(VLOOKUP(R36&amp;" "&amp;S36,命格设定!$H$125:$I$184,2,0),0)</f>
        <v>0</v>
      </c>
      <c r="U36" s="103">
        <v>1</v>
      </c>
      <c r="V36" s="107" t="s">
        <v>30</v>
      </c>
      <c r="W36" s="107"/>
      <c r="X36" s="107">
        <f>IFERROR(VLOOKUP(V36&amp;" "&amp;W36,命格设定!$H$125:$I$184,2,0),0)</f>
        <v>0</v>
      </c>
      <c r="Y36" s="108">
        <v>1</v>
      </c>
      <c r="Z36" s="96" t="s">
        <v>30</v>
      </c>
      <c r="AA36" s="96"/>
      <c r="AB36" s="96">
        <f>IFERROR(VLOOKUP(Z36&amp;" "&amp;AA36,命格设定!$H$125:$I$184,2,0),0)</f>
        <v>0</v>
      </c>
      <c r="AC36" s="97">
        <v>1</v>
      </c>
      <c r="AD36" s="87" t="s">
        <v>30</v>
      </c>
      <c r="AE36" s="87"/>
      <c r="AF36" s="87">
        <f>IFERROR(VLOOKUP(AD36&amp;" "&amp;AE36,命格设定!$H$125:$I$184,2,0),0)</f>
        <v>0</v>
      </c>
      <c r="AG36" s="1">
        <v>1</v>
      </c>
      <c r="AI36" s="3">
        <v>34</v>
      </c>
      <c r="AJ36" s="3">
        <f>SUMPRODUCT(AK36:AW36,设定参考!$A$2:$M$2)</f>
        <v>432.76</v>
      </c>
      <c r="AK36" s="3">
        <v>5419</v>
      </c>
      <c r="AL36" s="3">
        <v>216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</row>
    <row r="37" spans="1:49" x14ac:dyDescent="0.15">
      <c r="A37">
        <v>35</v>
      </c>
      <c r="B37" s="87" t="s">
        <v>49</v>
      </c>
      <c r="C37" s="87" t="s">
        <v>417</v>
      </c>
      <c r="D37" s="87">
        <f>IFERROR(VLOOKUP(B37&amp;" "&amp;C37,命格设定!$H$125:$I$184,2,0),0)</f>
        <v>8230</v>
      </c>
      <c r="E37" s="1">
        <v>3</v>
      </c>
      <c r="F37" s="96" t="s">
        <v>47</v>
      </c>
      <c r="G37" s="96" t="s">
        <v>407</v>
      </c>
      <c r="H37" s="96">
        <f>IFERROR(VLOOKUP(F37&amp;" "&amp;G37,命格设定!$H$125:$I$184,2,0),0)</f>
        <v>8120</v>
      </c>
      <c r="I37" s="97">
        <v>4</v>
      </c>
      <c r="J37" s="98" t="s">
        <v>47</v>
      </c>
      <c r="K37" s="98" t="s">
        <v>408</v>
      </c>
      <c r="L37" s="98">
        <f>IFERROR(VLOOKUP(J37&amp;" "&amp;K37,命格设定!$H$125:$I$184,2,0),0)</f>
        <v>8320</v>
      </c>
      <c r="M37" s="99">
        <v>3</v>
      </c>
      <c r="N37" s="100" t="s">
        <v>30</v>
      </c>
      <c r="O37" s="100"/>
      <c r="P37" s="100">
        <f>IFERROR(VLOOKUP(N37&amp;" "&amp;O37,命格设定!$H$125:$I$184,2,0),0)</f>
        <v>0</v>
      </c>
      <c r="Q37" s="101">
        <v>1</v>
      </c>
      <c r="R37" s="102" t="s">
        <v>30</v>
      </c>
      <c r="S37" s="102"/>
      <c r="T37" s="102">
        <f>IFERROR(VLOOKUP(R37&amp;" "&amp;S37,命格设定!$H$125:$I$184,2,0),0)</f>
        <v>0</v>
      </c>
      <c r="U37" s="103">
        <v>1</v>
      </c>
      <c r="V37" s="107" t="s">
        <v>30</v>
      </c>
      <c r="W37" s="107"/>
      <c r="X37" s="107">
        <f>IFERROR(VLOOKUP(V37&amp;" "&amp;W37,命格设定!$H$125:$I$184,2,0),0)</f>
        <v>0</v>
      </c>
      <c r="Y37" s="108">
        <v>1</v>
      </c>
      <c r="Z37" s="96" t="s">
        <v>30</v>
      </c>
      <c r="AA37" s="96"/>
      <c r="AB37" s="96">
        <f>IFERROR(VLOOKUP(Z37&amp;" "&amp;AA37,命格设定!$H$125:$I$184,2,0),0)</f>
        <v>0</v>
      </c>
      <c r="AC37" s="97">
        <v>1</v>
      </c>
      <c r="AD37" s="87" t="s">
        <v>30</v>
      </c>
      <c r="AE37" s="87"/>
      <c r="AF37" s="87">
        <f>IFERROR(VLOOKUP(AD37&amp;" "&amp;AE37,命格设定!$H$125:$I$184,2,0),0)</f>
        <v>0</v>
      </c>
      <c r="AG37" s="1">
        <v>1</v>
      </c>
      <c r="AI37" s="3">
        <v>35</v>
      </c>
      <c r="AJ37" s="3">
        <f>SUMPRODUCT(AK37:AW37,设定参考!$A$2:$M$2)</f>
        <v>620.76</v>
      </c>
      <c r="AK37" s="3">
        <v>5419</v>
      </c>
      <c r="AL37" s="3">
        <v>260</v>
      </c>
      <c r="AM37" s="3">
        <v>144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</row>
    <row r="38" spans="1:49" x14ac:dyDescent="0.15">
      <c r="A38">
        <v>36</v>
      </c>
      <c r="B38" s="87" t="s">
        <v>49</v>
      </c>
      <c r="C38" s="87" t="s">
        <v>417</v>
      </c>
      <c r="D38" s="87">
        <f>IFERROR(VLOOKUP(B38&amp;" "&amp;C38,命格设定!$H$125:$I$184,2,0),0)</f>
        <v>8230</v>
      </c>
      <c r="E38" s="1">
        <v>3</v>
      </c>
      <c r="F38" s="96" t="s">
        <v>47</v>
      </c>
      <c r="G38" s="96" t="s">
        <v>407</v>
      </c>
      <c r="H38" s="96">
        <f>IFERROR(VLOOKUP(F38&amp;" "&amp;G38,命格设定!$H$125:$I$184,2,0),0)</f>
        <v>8120</v>
      </c>
      <c r="I38" s="97">
        <v>4</v>
      </c>
      <c r="J38" s="98" t="s">
        <v>47</v>
      </c>
      <c r="K38" s="98" t="s">
        <v>408</v>
      </c>
      <c r="L38" s="98">
        <f>IFERROR(VLOOKUP(J38&amp;" "&amp;K38,命格设定!$H$125:$I$184,2,0),0)</f>
        <v>8320</v>
      </c>
      <c r="M38" s="99">
        <v>3</v>
      </c>
      <c r="N38" s="100" t="s">
        <v>30</v>
      </c>
      <c r="O38" s="100"/>
      <c r="P38" s="100">
        <f>IFERROR(VLOOKUP(N38&amp;" "&amp;O38,命格设定!$H$125:$I$184,2,0),0)</f>
        <v>0</v>
      </c>
      <c r="Q38" s="101">
        <v>1</v>
      </c>
      <c r="R38" s="102" t="s">
        <v>30</v>
      </c>
      <c r="S38" s="102"/>
      <c r="T38" s="102">
        <f>IFERROR(VLOOKUP(R38&amp;" "&amp;S38,命格设定!$H$125:$I$184,2,0),0)</f>
        <v>0</v>
      </c>
      <c r="U38" s="103">
        <v>1</v>
      </c>
      <c r="V38" s="107" t="s">
        <v>30</v>
      </c>
      <c r="W38" s="107"/>
      <c r="X38" s="107">
        <f>IFERROR(VLOOKUP(V38&amp;" "&amp;W38,命格设定!$H$125:$I$184,2,0),0)</f>
        <v>0</v>
      </c>
      <c r="Y38" s="108">
        <v>1</v>
      </c>
      <c r="Z38" s="96" t="s">
        <v>30</v>
      </c>
      <c r="AA38" s="96"/>
      <c r="AB38" s="96">
        <f>IFERROR(VLOOKUP(Z38&amp;" "&amp;AA38,命格设定!$H$125:$I$184,2,0),0)</f>
        <v>0</v>
      </c>
      <c r="AC38" s="97">
        <v>1</v>
      </c>
      <c r="AD38" s="87" t="s">
        <v>30</v>
      </c>
      <c r="AE38" s="87"/>
      <c r="AF38" s="87">
        <f>IFERROR(VLOOKUP(AD38&amp;" "&amp;AE38,命格设定!$H$125:$I$184,2,0),0)</f>
        <v>0</v>
      </c>
      <c r="AG38" s="1">
        <v>1</v>
      </c>
      <c r="AI38" s="3">
        <v>36</v>
      </c>
      <c r="AJ38" s="3">
        <f>SUMPRODUCT(AK38:AW38,设定参考!$A$2:$M$2)</f>
        <v>620.76</v>
      </c>
      <c r="AK38" s="3">
        <v>5419</v>
      </c>
      <c r="AL38" s="3">
        <v>260</v>
      </c>
      <c r="AM38" s="3">
        <v>144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</row>
    <row r="39" spans="1:49" x14ac:dyDescent="0.15">
      <c r="A39">
        <v>37</v>
      </c>
      <c r="B39" s="87" t="s">
        <v>49</v>
      </c>
      <c r="C39" s="87" t="s">
        <v>417</v>
      </c>
      <c r="D39" s="87">
        <f>IFERROR(VLOOKUP(B39&amp;" "&amp;C39,命格设定!$H$125:$I$184,2,0),0)</f>
        <v>8230</v>
      </c>
      <c r="E39" s="1">
        <v>3</v>
      </c>
      <c r="F39" s="96" t="s">
        <v>47</v>
      </c>
      <c r="G39" s="96" t="s">
        <v>407</v>
      </c>
      <c r="H39" s="96">
        <f>IFERROR(VLOOKUP(F39&amp;" "&amp;G39,命格设定!$H$125:$I$184,2,0),0)</f>
        <v>8120</v>
      </c>
      <c r="I39" s="97">
        <v>4</v>
      </c>
      <c r="J39" s="98" t="s">
        <v>47</v>
      </c>
      <c r="K39" s="98" t="s">
        <v>408</v>
      </c>
      <c r="L39" s="98">
        <f>IFERROR(VLOOKUP(J39&amp;" "&amp;K39,命格设定!$H$125:$I$184,2,0),0)</f>
        <v>8320</v>
      </c>
      <c r="M39" s="99">
        <v>4</v>
      </c>
      <c r="N39" s="100" t="s">
        <v>30</v>
      </c>
      <c r="O39" s="100"/>
      <c r="P39" s="100">
        <f>IFERROR(VLOOKUP(N39&amp;" "&amp;O39,命格设定!$H$125:$I$184,2,0),0)</f>
        <v>0</v>
      </c>
      <c r="Q39" s="101">
        <v>1</v>
      </c>
      <c r="R39" s="102" t="s">
        <v>30</v>
      </c>
      <c r="S39" s="102"/>
      <c r="T39" s="102">
        <f>IFERROR(VLOOKUP(R39&amp;" "&amp;S39,命格设定!$H$125:$I$184,2,0),0)</f>
        <v>0</v>
      </c>
      <c r="U39" s="103">
        <v>1</v>
      </c>
      <c r="V39" s="107" t="s">
        <v>30</v>
      </c>
      <c r="W39" s="107"/>
      <c r="X39" s="107">
        <f>IFERROR(VLOOKUP(V39&amp;" "&amp;W39,命格设定!$H$125:$I$184,2,0),0)</f>
        <v>0</v>
      </c>
      <c r="Y39" s="108">
        <v>1</v>
      </c>
      <c r="Z39" s="96" t="s">
        <v>30</v>
      </c>
      <c r="AA39" s="96"/>
      <c r="AB39" s="96">
        <f>IFERROR(VLOOKUP(Z39&amp;" "&amp;AA39,命格设定!$H$125:$I$184,2,0),0)</f>
        <v>0</v>
      </c>
      <c r="AC39" s="97">
        <v>1</v>
      </c>
      <c r="AD39" s="87" t="s">
        <v>30</v>
      </c>
      <c r="AE39" s="87"/>
      <c r="AF39" s="87">
        <f>IFERROR(VLOOKUP(AD39&amp;" "&amp;AE39,命格设定!$H$125:$I$184,2,0),0)</f>
        <v>0</v>
      </c>
      <c r="AG39" s="1">
        <v>1</v>
      </c>
      <c r="AI39" s="3">
        <v>37</v>
      </c>
      <c r="AJ39" s="3">
        <f>SUMPRODUCT(AK39:AW39,设定参考!$A$2:$M$2)</f>
        <v>692.76</v>
      </c>
      <c r="AK39" s="3">
        <v>5419</v>
      </c>
      <c r="AL39" s="3">
        <v>260</v>
      </c>
      <c r="AM39" s="3">
        <v>216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</row>
    <row r="40" spans="1:49" x14ac:dyDescent="0.15">
      <c r="A40">
        <v>38</v>
      </c>
      <c r="B40" s="87" t="s">
        <v>49</v>
      </c>
      <c r="C40" s="87" t="s">
        <v>417</v>
      </c>
      <c r="D40" s="87">
        <f>IFERROR(VLOOKUP(B40&amp;" "&amp;C40,命格设定!$H$125:$I$184,2,0),0)</f>
        <v>8230</v>
      </c>
      <c r="E40" s="1">
        <v>4</v>
      </c>
      <c r="F40" s="96" t="s">
        <v>47</v>
      </c>
      <c r="G40" s="96" t="s">
        <v>407</v>
      </c>
      <c r="H40" s="96">
        <f>IFERROR(VLOOKUP(F40&amp;" "&amp;G40,命格设定!$H$125:$I$184,2,0),0)</f>
        <v>8120</v>
      </c>
      <c r="I40" s="97">
        <v>4</v>
      </c>
      <c r="J40" s="98" t="s">
        <v>47</v>
      </c>
      <c r="K40" s="98" t="s">
        <v>408</v>
      </c>
      <c r="L40" s="98">
        <f>IFERROR(VLOOKUP(J40&amp;" "&amp;K40,命格设定!$H$125:$I$184,2,0),0)</f>
        <v>8320</v>
      </c>
      <c r="M40" s="99">
        <v>4</v>
      </c>
      <c r="N40" s="100" t="s">
        <v>30</v>
      </c>
      <c r="O40" s="100"/>
      <c r="P40" s="100">
        <f>IFERROR(VLOOKUP(N40&amp;" "&amp;O40,命格设定!$H$125:$I$184,2,0),0)</f>
        <v>0</v>
      </c>
      <c r="Q40" s="101">
        <v>1</v>
      </c>
      <c r="R40" s="102" t="s">
        <v>30</v>
      </c>
      <c r="S40" s="102"/>
      <c r="T40" s="102">
        <f>IFERROR(VLOOKUP(R40&amp;" "&amp;S40,命格设定!$H$125:$I$184,2,0),0)</f>
        <v>0</v>
      </c>
      <c r="U40" s="103">
        <v>1</v>
      </c>
      <c r="V40" s="107" t="s">
        <v>30</v>
      </c>
      <c r="W40" s="107"/>
      <c r="X40" s="107">
        <f>IFERROR(VLOOKUP(V40&amp;" "&amp;W40,命格设定!$H$125:$I$184,2,0),0)</f>
        <v>0</v>
      </c>
      <c r="Y40" s="108">
        <v>1</v>
      </c>
      <c r="Z40" s="96" t="s">
        <v>30</v>
      </c>
      <c r="AA40" s="96"/>
      <c r="AB40" s="96">
        <f>IFERROR(VLOOKUP(Z40&amp;" "&amp;AA40,命格设定!$H$125:$I$184,2,0),0)</f>
        <v>0</v>
      </c>
      <c r="AC40" s="97">
        <v>1</v>
      </c>
      <c r="AD40" s="87" t="s">
        <v>30</v>
      </c>
      <c r="AE40" s="87"/>
      <c r="AF40" s="87">
        <f>IFERROR(VLOOKUP(AD40&amp;" "&amp;AE40,命格设定!$H$125:$I$184,2,0),0)</f>
        <v>0</v>
      </c>
      <c r="AG40" s="1">
        <v>1</v>
      </c>
      <c r="AI40" s="3">
        <v>38</v>
      </c>
      <c r="AJ40" s="3">
        <f>SUMPRODUCT(AK40:AW40,设定参考!$A$2:$M$2)</f>
        <v>822.76</v>
      </c>
      <c r="AK40" s="3">
        <v>5419</v>
      </c>
      <c r="AL40" s="3">
        <v>390</v>
      </c>
      <c r="AM40" s="3">
        <v>216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</row>
    <row r="41" spans="1:49" x14ac:dyDescent="0.15">
      <c r="A41">
        <v>39</v>
      </c>
      <c r="B41" s="87" t="s">
        <v>49</v>
      </c>
      <c r="C41" s="87" t="s">
        <v>417</v>
      </c>
      <c r="D41" s="87">
        <f>IFERROR(VLOOKUP(B41&amp;" "&amp;C41,命格设定!$H$125:$I$184,2,0),0)</f>
        <v>8230</v>
      </c>
      <c r="E41" s="1">
        <v>4</v>
      </c>
      <c r="F41" s="96" t="s">
        <v>47</v>
      </c>
      <c r="G41" s="96" t="s">
        <v>407</v>
      </c>
      <c r="H41" s="96">
        <f>IFERROR(VLOOKUP(F41&amp;" "&amp;G41,命格设定!$H$125:$I$184,2,0),0)</f>
        <v>8120</v>
      </c>
      <c r="I41" s="97">
        <v>4</v>
      </c>
      <c r="J41" s="98" t="s">
        <v>47</v>
      </c>
      <c r="K41" s="98" t="s">
        <v>408</v>
      </c>
      <c r="L41" s="98">
        <f>IFERROR(VLOOKUP(J41&amp;" "&amp;K41,命格设定!$H$125:$I$184,2,0),0)</f>
        <v>8320</v>
      </c>
      <c r="M41" s="99">
        <v>4</v>
      </c>
      <c r="N41" s="100" t="s">
        <v>30</v>
      </c>
      <c r="O41" s="100"/>
      <c r="P41" s="100">
        <f>IFERROR(VLOOKUP(N41&amp;" "&amp;O41,命格设定!$H$125:$I$184,2,0),0)</f>
        <v>0</v>
      </c>
      <c r="Q41" s="101">
        <v>1</v>
      </c>
      <c r="R41" s="102" t="s">
        <v>30</v>
      </c>
      <c r="S41" s="102"/>
      <c r="T41" s="102">
        <f>IFERROR(VLOOKUP(R41&amp;" "&amp;S41,命格设定!$H$125:$I$184,2,0),0)</f>
        <v>0</v>
      </c>
      <c r="U41" s="103">
        <v>1</v>
      </c>
      <c r="V41" s="107" t="s">
        <v>30</v>
      </c>
      <c r="W41" s="107"/>
      <c r="X41" s="107">
        <f>IFERROR(VLOOKUP(V41&amp;" "&amp;W41,命格设定!$H$125:$I$184,2,0),0)</f>
        <v>0</v>
      </c>
      <c r="Y41" s="108">
        <v>1</v>
      </c>
      <c r="Z41" s="96" t="s">
        <v>30</v>
      </c>
      <c r="AA41" s="96"/>
      <c r="AB41" s="96">
        <f>IFERROR(VLOOKUP(Z41&amp;" "&amp;AA41,命格设定!$H$125:$I$184,2,0),0)</f>
        <v>0</v>
      </c>
      <c r="AC41" s="97">
        <v>1</v>
      </c>
      <c r="AD41" s="87" t="s">
        <v>30</v>
      </c>
      <c r="AE41" s="87"/>
      <c r="AF41" s="87">
        <f>IFERROR(VLOOKUP(AD41&amp;" "&amp;AE41,命格设定!$H$125:$I$184,2,0),0)</f>
        <v>0</v>
      </c>
      <c r="AG41" s="1">
        <v>1</v>
      </c>
      <c r="AI41" s="3">
        <v>39</v>
      </c>
      <c r="AJ41" s="3">
        <f>SUMPRODUCT(AK41:AW41,设定参考!$A$2:$M$2)</f>
        <v>822.76</v>
      </c>
      <c r="AK41" s="3">
        <v>5419</v>
      </c>
      <c r="AL41" s="3">
        <v>390</v>
      </c>
      <c r="AM41" s="3">
        <v>216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</row>
    <row r="42" spans="1:49" x14ac:dyDescent="0.15">
      <c r="A42">
        <v>40</v>
      </c>
      <c r="B42" s="87" t="s">
        <v>49</v>
      </c>
      <c r="C42" s="87" t="s">
        <v>417</v>
      </c>
      <c r="D42" s="87">
        <f>IFERROR(VLOOKUP(B42&amp;" "&amp;C42,命格设定!$H$125:$I$184,2,0),0)</f>
        <v>8230</v>
      </c>
      <c r="E42" s="1">
        <v>4</v>
      </c>
      <c r="F42" s="96" t="s">
        <v>49</v>
      </c>
      <c r="G42" s="96" t="s">
        <v>407</v>
      </c>
      <c r="H42" s="96">
        <f>IFERROR(VLOOKUP(F42&amp;" "&amp;G42,命格设定!$H$125:$I$184,2,0),0)</f>
        <v>8130</v>
      </c>
      <c r="I42" s="97">
        <v>3</v>
      </c>
      <c r="J42" s="98" t="s">
        <v>47</v>
      </c>
      <c r="K42" s="98" t="s">
        <v>408</v>
      </c>
      <c r="L42" s="98">
        <f>IFERROR(VLOOKUP(J42&amp;" "&amp;K42,命格设定!$H$125:$I$184,2,0),0)</f>
        <v>8320</v>
      </c>
      <c r="M42" s="99">
        <v>4</v>
      </c>
      <c r="N42" s="100" t="s">
        <v>47</v>
      </c>
      <c r="O42" s="100" t="s">
        <v>425</v>
      </c>
      <c r="P42" s="100">
        <f>IFERROR(VLOOKUP(N42&amp;" "&amp;O42,命格设定!$H$125:$I$184,2,0),0)</f>
        <v>8720</v>
      </c>
      <c r="Q42" s="101">
        <v>4</v>
      </c>
      <c r="R42" s="102" t="s">
        <v>30</v>
      </c>
      <c r="S42" s="102"/>
      <c r="T42" s="102">
        <f>IFERROR(VLOOKUP(R42&amp;" "&amp;S42,命格设定!$H$125:$I$184,2,0),0)</f>
        <v>0</v>
      </c>
      <c r="U42" s="103">
        <v>1</v>
      </c>
      <c r="V42" s="107" t="s">
        <v>30</v>
      </c>
      <c r="W42" s="107"/>
      <c r="X42" s="107">
        <f>IFERROR(VLOOKUP(V42&amp;" "&amp;W42,命格设定!$H$125:$I$184,2,0),0)</f>
        <v>0</v>
      </c>
      <c r="Y42" s="108">
        <v>1</v>
      </c>
      <c r="Z42" s="96" t="s">
        <v>30</v>
      </c>
      <c r="AA42" s="96"/>
      <c r="AB42" s="96">
        <f>IFERROR(VLOOKUP(Z42&amp;" "&amp;AA42,命格设定!$H$125:$I$184,2,0),0)</f>
        <v>0</v>
      </c>
      <c r="AC42" s="97">
        <v>1</v>
      </c>
      <c r="AD42" s="87" t="s">
        <v>30</v>
      </c>
      <c r="AE42" s="87"/>
      <c r="AF42" s="87">
        <f>IFERROR(VLOOKUP(AD42&amp;" "&amp;AE42,命格设定!$H$125:$I$184,2,0),0)</f>
        <v>0</v>
      </c>
      <c r="AG42" s="1">
        <v>1</v>
      </c>
      <c r="AI42" s="3">
        <v>40</v>
      </c>
      <c r="AJ42" s="3">
        <f>SUMPRODUCT(AK42:AW42,设定参考!$A$2:$M$2)</f>
        <v>1082.8399999999999</v>
      </c>
      <c r="AK42" s="3">
        <v>6503</v>
      </c>
      <c r="AL42" s="3">
        <v>390</v>
      </c>
      <c r="AM42" s="3">
        <v>216</v>
      </c>
      <c r="AN42" s="3">
        <v>0</v>
      </c>
      <c r="AO42" s="3">
        <v>0</v>
      </c>
      <c r="AP42" s="3">
        <v>1204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</row>
    <row r="43" spans="1:49" x14ac:dyDescent="0.15">
      <c r="A43">
        <v>41</v>
      </c>
      <c r="B43" s="87" t="s">
        <v>49</v>
      </c>
      <c r="C43" s="87" t="s">
        <v>417</v>
      </c>
      <c r="D43" s="87">
        <f>IFERROR(VLOOKUP(B43&amp;" "&amp;C43,命格设定!$H$125:$I$184,2,0),0)</f>
        <v>8230</v>
      </c>
      <c r="E43" s="1">
        <v>4</v>
      </c>
      <c r="F43" s="96" t="s">
        <v>49</v>
      </c>
      <c r="G43" s="96" t="s">
        <v>407</v>
      </c>
      <c r="H43" s="96">
        <f>IFERROR(VLOOKUP(F43&amp;" "&amp;G43,命格设定!$H$125:$I$184,2,0),0)</f>
        <v>8130</v>
      </c>
      <c r="I43" s="97">
        <v>3</v>
      </c>
      <c r="J43" s="98" t="s">
        <v>47</v>
      </c>
      <c r="K43" s="98" t="s">
        <v>408</v>
      </c>
      <c r="L43" s="98">
        <f>IFERROR(VLOOKUP(J43&amp;" "&amp;K43,命格设定!$H$125:$I$184,2,0),0)</f>
        <v>8320</v>
      </c>
      <c r="M43" s="99">
        <v>4</v>
      </c>
      <c r="N43" s="100" t="s">
        <v>47</v>
      </c>
      <c r="O43" s="100" t="s">
        <v>425</v>
      </c>
      <c r="P43" s="100">
        <f>IFERROR(VLOOKUP(N43&amp;" "&amp;O43,命格设定!$H$125:$I$184,2,0),0)</f>
        <v>8720</v>
      </c>
      <c r="Q43" s="101">
        <v>4</v>
      </c>
      <c r="R43" s="102" t="s">
        <v>30</v>
      </c>
      <c r="S43" s="102"/>
      <c r="T43" s="102">
        <f>IFERROR(VLOOKUP(R43&amp;" "&amp;S43,命格设定!$H$125:$I$184,2,0),0)</f>
        <v>0</v>
      </c>
      <c r="U43" s="103">
        <v>1</v>
      </c>
      <c r="V43" s="107" t="s">
        <v>30</v>
      </c>
      <c r="W43" s="107"/>
      <c r="X43" s="107">
        <f>IFERROR(VLOOKUP(V43&amp;" "&amp;W43,命格设定!$H$125:$I$184,2,0),0)</f>
        <v>0</v>
      </c>
      <c r="Y43" s="108">
        <v>1</v>
      </c>
      <c r="Z43" s="96" t="s">
        <v>30</v>
      </c>
      <c r="AA43" s="96"/>
      <c r="AB43" s="96">
        <f>IFERROR(VLOOKUP(Z43&amp;" "&amp;AA43,命格设定!$H$125:$I$184,2,0),0)</f>
        <v>0</v>
      </c>
      <c r="AC43" s="97">
        <v>1</v>
      </c>
      <c r="AD43" s="87" t="s">
        <v>30</v>
      </c>
      <c r="AE43" s="87"/>
      <c r="AF43" s="87">
        <f>IFERROR(VLOOKUP(AD43&amp;" "&amp;AE43,命格设定!$H$125:$I$184,2,0),0)</f>
        <v>0</v>
      </c>
      <c r="AG43" s="1">
        <v>1</v>
      </c>
      <c r="AI43" s="3">
        <v>41</v>
      </c>
      <c r="AJ43" s="3">
        <f>SUMPRODUCT(AK43:AW43,设定参考!$A$2:$M$2)</f>
        <v>1082.8399999999999</v>
      </c>
      <c r="AK43" s="3">
        <v>6503</v>
      </c>
      <c r="AL43" s="3">
        <v>390</v>
      </c>
      <c r="AM43" s="3">
        <v>216</v>
      </c>
      <c r="AN43" s="3">
        <v>0</v>
      </c>
      <c r="AO43" s="3">
        <v>0</v>
      </c>
      <c r="AP43" s="3">
        <v>1204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</row>
    <row r="44" spans="1:49" x14ac:dyDescent="0.15">
      <c r="A44">
        <v>42</v>
      </c>
      <c r="B44" s="87" t="s">
        <v>49</v>
      </c>
      <c r="C44" s="87" t="s">
        <v>417</v>
      </c>
      <c r="D44" s="87">
        <f>IFERROR(VLOOKUP(B44&amp;" "&amp;C44,命格设定!$H$125:$I$184,2,0),0)</f>
        <v>8230</v>
      </c>
      <c r="E44" s="1">
        <v>4</v>
      </c>
      <c r="F44" s="96" t="s">
        <v>49</v>
      </c>
      <c r="G44" s="96" t="s">
        <v>407</v>
      </c>
      <c r="H44" s="96">
        <f>IFERROR(VLOOKUP(F44&amp;" "&amp;G44,命格设定!$H$125:$I$184,2,0),0)</f>
        <v>8130</v>
      </c>
      <c r="I44" s="97">
        <v>3</v>
      </c>
      <c r="J44" s="98" t="s">
        <v>47</v>
      </c>
      <c r="K44" s="98" t="s">
        <v>408</v>
      </c>
      <c r="L44" s="98">
        <f>IFERROR(VLOOKUP(J44&amp;" "&amp;K44,命格设定!$H$125:$I$184,2,0),0)</f>
        <v>8320</v>
      </c>
      <c r="M44" s="99">
        <v>4</v>
      </c>
      <c r="N44" s="100" t="s">
        <v>47</v>
      </c>
      <c r="O44" s="100" t="s">
        <v>425</v>
      </c>
      <c r="P44" s="100">
        <f>IFERROR(VLOOKUP(N44&amp;" "&amp;O44,命格设定!$H$125:$I$184,2,0),0)</f>
        <v>8720</v>
      </c>
      <c r="Q44" s="101">
        <v>4</v>
      </c>
      <c r="R44" s="102" t="s">
        <v>30</v>
      </c>
      <c r="S44" s="102"/>
      <c r="T44" s="102">
        <f>IFERROR(VLOOKUP(R44&amp;" "&amp;S44,命格设定!$H$125:$I$184,2,0),0)</f>
        <v>0</v>
      </c>
      <c r="U44" s="103">
        <v>1</v>
      </c>
      <c r="V44" s="107" t="s">
        <v>30</v>
      </c>
      <c r="W44" s="107"/>
      <c r="X44" s="107">
        <f>IFERROR(VLOOKUP(V44&amp;" "&amp;W44,命格设定!$H$125:$I$184,2,0),0)</f>
        <v>0</v>
      </c>
      <c r="Y44" s="108">
        <v>1</v>
      </c>
      <c r="Z44" s="96" t="s">
        <v>30</v>
      </c>
      <c r="AA44" s="96"/>
      <c r="AB44" s="96">
        <f>IFERROR(VLOOKUP(Z44&amp;" "&amp;AA44,命格设定!$H$125:$I$184,2,0),0)</f>
        <v>0</v>
      </c>
      <c r="AC44" s="97">
        <v>1</v>
      </c>
      <c r="AD44" s="87" t="s">
        <v>30</v>
      </c>
      <c r="AE44" s="87"/>
      <c r="AF44" s="87">
        <f>IFERROR(VLOOKUP(AD44&amp;" "&amp;AE44,命格设定!$H$125:$I$184,2,0),0)</f>
        <v>0</v>
      </c>
      <c r="AG44" s="1">
        <v>1</v>
      </c>
      <c r="AI44" s="3">
        <v>42</v>
      </c>
      <c r="AJ44" s="3">
        <f>SUMPRODUCT(AK44:AW44,设定参考!$A$2:$M$2)</f>
        <v>1082.8399999999999</v>
      </c>
      <c r="AK44" s="3">
        <v>6503</v>
      </c>
      <c r="AL44" s="3">
        <v>390</v>
      </c>
      <c r="AM44" s="3">
        <v>216</v>
      </c>
      <c r="AN44" s="3">
        <v>0</v>
      </c>
      <c r="AO44" s="3">
        <v>0</v>
      </c>
      <c r="AP44" s="3">
        <v>1204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</row>
    <row r="45" spans="1:49" x14ac:dyDescent="0.15">
      <c r="A45">
        <v>43</v>
      </c>
      <c r="B45" s="87" t="s">
        <v>49</v>
      </c>
      <c r="C45" s="87" t="s">
        <v>417</v>
      </c>
      <c r="D45" s="87">
        <f>IFERROR(VLOOKUP(B45&amp;" "&amp;C45,命格设定!$H$125:$I$184,2,0),0)</f>
        <v>8230</v>
      </c>
      <c r="E45" s="1">
        <v>5</v>
      </c>
      <c r="F45" s="96" t="s">
        <v>49</v>
      </c>
      <c r="G45" s="96" t="s">
        <v>407</v>
      </c>
      <c r="H45" s="96">
        <f>IFERROR(VLOOKUP(F45&amp;" "&amp;G45,命格设定!$H$125:$I$184,2,0),0)</f>
        <v>8130</v>
      </c>
      <c r="I45" s="97">
        <v>3</v>
      </c>
      <c r="J45" s="98" t="s">
        <v>47</v>
      </c>
      <c r="K45" s="98" t="s">
        <v>408</v>
      </c>
      <c r="L45" s="98">
        <f>IFERROR(VLOOKUP(J45&amp;" "&amp;K45,命格设定!$H$125:$I$184,2,0),0)</f>
        <v>8320</v>
      </c>
      <c r="M45" s="99">
        <v>4</v>
      </c>
      <c r="N45" s="100" t="s">
        <v>47</v>
      </c>
      <c r="O45" s="100" t="s">
        <v>425</v>
      </c>
      <c r="P45" s="100">
        <f>IFERROR(VLOOKUP(N45&amp;" "&amp;O45,命格设定!$H$125:$I$184,2,0),0)</f>
        <v>8720</v>
      </c>
      <c r="Q45" s="101">
        <v>4</v>
      </c>
      <c r="R45" s="102" t="s">
        <v>30</v>
      </c>
      <c r="S45" s="102"/>
      <c r="T45" s="102">
        <f>IFERROR(VLOOKUP(R45&amp;" "&amp;S45,命格设定!$H$125:$I$184,2,0),0)</f>
        <v>0</v>
      </c>
      <c r="U45" s="103">
        <v>1</v>
      </c>
      <c r="V45" s="107" t="s">
        <v>30</v>
      </c>
      <c r="W45" s="107"/>
      <c r="X45" s="107">
        <f>IFERROR(VLOOKUP(V45&amp;" "&amp;W45,命格设定!$H$125:$I$184,2,0),0)</f>
        <v>0</v>
      </c>
      <c r="Y45" s="108">
        <v>1</v>
      </c>
      <c r="Z45" s="96" t="s">
        <v>30</v>
      </c>
      <c r="AA45" s="96"/>
      <c r="AB45" s="96">
        <f>IFERROR(VLOOKUP(Z45&amp;" "&amp;AA45,命格设定!$H$125:$I$184,2,0),0)</f>
        <v>0</v>
      </c>
      <c r="AC45" s="97">
        <v>1</v>
      </c>
      <c r="AD45" s="87" t="s">
        <v>30</v>
      </c>
      <c r="AE45" s="87"/>
      <c r="AF45" s="87">
        <f>IFERROR(VLOOKUP(AD45&amp;" "&amp;AE45,命格设定!$H$125:$I$184,2,0),0)</f>
        <v>0</v>
      </c>
      <c r="AG45" s="1">
        <v>1</v>
      </c>
      <c r="AI45" s="3">
        <v>43</v>
      </c>
      <c r="AJ45" s="3">
        <f>SUMPRODUCT(AK45:AW45,设定参考!$A$2:$M$2)</f>
        <v>1277.8399999999999</v>
      </c>
      <c r="AK45" s="3">
        <v>6503</v>
      </c>
      <c r="AL45" s="3">
        <v>585</v>
      </c>
      <c r="AM45" s="3">
        <v>216</v>
      </c>
      <c r="AN45" s="3">
        <v>0</v>
      </c>
      <c r="AO45" s="3">
        <v>0</v>
      </c>
      <c r="AP45" s="3">
        <v>1204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</row>
    <row r="46" spans="1:49" x14ac:dyDescent="0.15">
      <c r="A46">
        <v>44</v>
      </c>
      <c r="B46" s="87" t="s">
        <v>49</v>
      </c>
      <c r="C46" s="87" t="s">
        <v>417</v>
      </c>
      <c r="D46" s="87">
        <f>IFERROR(VLOOKUP(B46&amp;" "&amp;C46,命格设定!$H$125:$I$184,2,0),0)</f>
        <v>8230</v>
      </c>
      <c r="E46" s="1">
        <v>5</v>
      </c>
      <c r="F46" s="96" t="s">
        <v>49</v>
      </c>
      <c r="G46" s="96" t="s">
        <v>407</v>
      </c>
      <c r="H46" s="96">
        <f>IFERROR(VLOOKUP(F46&amp;" "&amp;G46,命格设定!$H$125:$I$184,2,0),0)</f>
        <v>8130</v>
      </c>
      <c r="I46" s="97">
        <v>4</v>
      </c>
      <c r="J46" s="98" t="s">
        <v>47</v>
      </c>
      <c r="K46" s="98" t="s">
        <v>408</v>
      </c>
      <c r="L46" s="98">
        <f>IFERROR(VLOOKUP(J46&amp;" "&amp;K46,命格设定!$H$125:$I$184,2,0),0)</f>
        <v>8320</v>
      </c>
      <c r="M46" s="99">
        <v>4</v>
      </c>
      <c r="N46" s="100" t="s">
        <v>47</v>
      </c>
      <c r="O46" s="100" t="s">
        <v>425</v>
      </c>
      <c r="P46" s="100">
        <f>IFERROR(VLOOKUP(N46&amp;" "&amp;O46,命格设定!$H$125:$I$184,2,0),0)</f>
        <v>8720</v>
      </c>
      <c r="Q46" s="101">
        <v>4</v>
      </c>
      <c r="R46" s="102" t="s">
        <v>30</v>
      </c>
      <c r="S46" s="102"/>
      <c r="T46" s="102">
        <f>IFERROR(VLOOKUP(R46&amp;" "&amp;S46,命格设定!$H$125:$I$184,2,0),0)</f>
        <v>0</v>
      </c>
      <c r="U46" s="103">
        <v>1</v>
      </c>
      <c r="V46" s="107" t="s">
        <v>30</v>
      </c>
      <c r="W46" s="107"/>
      <c r="X46" s="107">
        <f>IFERROR(VLOOKUP(V46&amp;" "&amp;W46,命格设定!$H$125:$I$184,2,0),0)</f>
        <v>0</v>
      </c>
      <c r="Y46" s="108">
        <v>1</v>
      </c>
      <c r="Z46" s="96" t="s">
        <v>30</v>
      </c>
      <c r="AA46" s="96"/>
      <c r="AB46" s="96">
        <f>IFERROR(VLOOKUP(Z46&amp;" "&amp;AA46,命格设定!$H$125:$I$184,2,0),0)</f>
        <v>0</v>
      </c>
      <c r="AC46" s="97">
        <v>1</v>
      </c>
      <c r="AD46" s="87" t="s">
        <v>30</v>
      </c>
      <c r="AE46" s="87"/>
      <c r="AF46" s="87">
        <f>IFERROR(VLOOKUP(AD46&amp;" "&amp;AE46,命格设定!$H$125:$I$184,2,0),0)</f>
        <v>0</v>
      </c>
      <c r="AG46" s="1">
        <v>1</v>
      </c>
      <c r="AI46" s="3">
        <v>44</v>
      </c>
      <c r="AJ46" s="3">
        <f>SUMPRODUCT(AK46:AW46,设定参考!$A$2:$M$2)</f>
        <v>1407.92</v>
      </c>
      <c r="AK46" s="3">
        <v>9755</v>
      </c>
      <c r="AL46" s="3">
        <v>585</v>
      </c>
      <c r="AM46" s="3">
        <v>216</v>
      </c>
      <c r="AN46" s="3">
        <v>0</v>
      </c>
      <c r="AO46" s="3">
        <v>0</v>
      </c>
      <c r="AP46" s="3">
        <v>1204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</row>
    <row r="47" spans="1:49" x14ac:dyDescent="0.15">
      <c r="A47">
        <v>45</v>
      </c>
      <c r="B47" s="87" t="s">
        <v>49</v>
      </c>
      <c r="C47" s="87" t="s">
        <v>417</v>
      </c>
      <c r="D47" s="87">
        <f>IFERROR(VLOOKUP(B47&amp;" "&amp;C47,命格设定!$H$125:$I$184,2,0),0)</f>
        <v>8230</v>
      </c>
      <c r="E47" s="1">
        <v>5</v>
      </c>
      <c r="F47" s="96" t="s">
        <v>49</v>
      </c>
      <c r="G47" s="96" t="s">
        <v>407</v>
      </c>
      <c r="H47" s="96">
        <f>IFERROR(VLOOKUP(F47&amp;" "&amp;G47,命格设定!$H$125:$I$184,2,0),0)</f>
        <v>8130</v>
      </c>
      <c r="I47" s="97">
        <v>4</v>
      </c>
      <c r="J47" s="98" t="s">
        <v>49</v>
      </c>
      <c r="K47" s="98" t="s">
        <v>408</v>
      </c>
      <c r="L47" s="98">
        <f>IFERROR(VLOOKUP(J47&amp;" "&amp;K47,命格设定!$H$125:$I$184,2,0),0)</f>
        <v>8330</v>
      </c>
      <c r="M47" s="99">
        <v>3</v>
      </c>
      <c r="N47" s="100" t="s">
        <v>49</v>
      </c>
      <c r="O47" s="100" t="s">
        <v>425</v>
      </c>
      <c r="P47" s="100">
        <f>IFERROR(VLOOKUP(N47&amp;" "&amp;O47,命格设定!$H$125:$I$184,2,0),0)</f>
        <v>8730</v>
      </c>
      <c r="Q47" s="101">
        <v>3</v>
      </c>
      <c r="R47" s="102" t="s">
        <v>49</v>
      </c>
      <c r="S47" s="102" t="s">
        <v>421</v>
      </c>
      <c r="T47" s="102">
        <f>IFERROR(VLOOKUP(R47&amp;" "&amp;S47,命格设定!$H$125:$I$184,2,0),0)</f>
        <v>8530</v>
      </c>
      <c r="U47" s="103">
        <v>3</v>
      </c>
      <c r="V47" s="107" t="s">
        <v>30</v>
      </c>
      <c r="W47" s="107"/>
      <c r="X47" s="107">
        <f>IFERROR(VLOOKUP(V47&amp;" "&amp;W47,命格设定!$H$125:$I$184,2,0),0)</f>
        <v>0</v>
      </c>
      <c r="Y47" s="108">
        <v>1</v>
      </c>
      <c r="Z47" s="96" t="s">
        <v>30</v>
      </c>
      <c r="AA47" s="96"/>
      <c r="AB47" s="96">
        <f>IFERROR(VLOOKUP(Z47&amp;" "&amp;AA47,命格设定!$H$125:$I$184,2,0),0)</f>
        <v>0</v>
      </c>
      <c r="AC47" s="97">
        <v>1</v>
      </c>
      <c r="AD47" s="87" t="s">
        <v>30</v>
      </c>
      <c r="AE47" s="87"/>
      <c r="AF47" s="87">
        <f>IFERROR(VLOOKUP(AD47&amp;" "&amp;AE47,命格设定!$H$125:$I$184,2,0),0)</f>
        <v>0</v>
      </c>
      <c r="AG47" s="1">
        <v>1</v>
      </c>
      <c r="AI47" s="3">
        <v>45</v>
      </c>
      <c r="AJ47" s="3">
        <f>SUMPRODUCT(AK47:AW47,设定参考!$A$2:$M$2)</f>
        <v>1755.4</v>
      </c>
      <c r="AK47" s="3">
        <v>9755</v>
      </c>
      <c r="AL47" s="3">
        <v>585</v>
      </c>
      <c r="AM47" s="3">
        <v>260</v>
      </c>
      <c r="AN47" s="3">
        <v>765</v>
      </c>
      <c r="AO47" s="3">
        <v>0</v>
      </c>
      <c r="AP47" s="3">
        <v>1445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</row>
    <row r="48" spans="1:49" x14ac:dyDescent="0.15">
      <c r="A48">
        <v>46</v>
      </c>
      <c r="B48" s="87" t="s">
        <v>49</v>
      </c>
      <c r="C48" s="87" t="s">
        <v>417</v>
      </c>
      <c r="D48" s="87">
        <f>IFERROR(VLOOKUP(B48&amp;" "&amp;C48,命格设定!$H$125:$I$184,2,0),0)</f>
        <v>8230</v>
      </c>
      <c r="E48" s="1">
        <v>5</v>
      </c>
      <c r="F48" s="96" t="s">
        <v>49</v>
      </c>
      <c r="G48" s="96" t="s">
        <v>407</v>
      </c>
      <c r="H48" s="96">
        <f>IFERROR(VLOOKUP(F48&amp;" "&amp;G48,命格设定!$H$125:$I$184,2,0),0)</f>
        <v>8130</v>
      </c>
      <c r="I48" s="97">
        <v>4</v>
      </c>
      <c r="J48" s="98" t="s">
        <v>49</v>
      </c>
      <c r="K48" s="98" t="s">
        <v>408</v>
      </c>
      <c r="L48" s="98">
        <f>IFERROR(VLOOKUP(J48&amp;" "&amp;K48,命格设定!$H$125:$I$184,2,0),0)</f>
        <v>8330</v>
      </c>
      <c r="M48" s="99">
        <v>3</v>
      </c>
      <c r="N48" s="100" t="s">
        <v>49</v>
      </c>
      <c r="O48" s="100" t="s">
        <v>425</v>
      </c>
      <c r="P48" s="100">
        <f>IFERROR(VLOOKUP(N48&amp;" "&amp;O48,命格设定!$H$125:$I$184,2,0),0)</f>
        <v>8730</v>
      </c>
      <c r="Q48" s="101">
        <v>3</v>
      </c>
      <c r="R48" s="102" t="s">
        <v>49</v>
      </c>
      <c r="S48" s="102" t="s">
        <v>421</v>
      </c>
      <c r="T48" s="102">
        <f>IFERROR(VLOOKUP(R48&amp;" "&amp;S48,命格设定!$H$125:$I$184,2,0),0)</f>
        <v>8530</v>
      </c>
      <c r="U48" s="103">
        <v>3</v>
      </c>
      <c r="V48" s="107" t="s">
        <v>30</v>
      </c>
      <c r="W48" s="107"/>
      <c r="X48" s="107">
        <f>IFERROR(VLOOKUP(V48&amp;" "&amp;W48,命格设定!$H$125:$I$184,2,0),0)</f>
        <v>0</v>
      </c>
      <c r="Y48" s="108">
        <v>1</v>
      </c>
      <c r="Z48" s="96" t="s">
        <v>30</v>
      </c>
      <c r="AA48" s="96"/>
      <c r="AB48" s="96">
        <f>IFERROR(VLOOKUP(Z48&amp;" "&amp;AA48,命格设定!$H$125:$I$184,2,0),0)</f>
        <v>0</v>
      </c>
      <c r="AC48" s="97">
        <v>1</v>
      </c>
      <c r="AD48" s="87" t="s">
        <v>30</v>
      </c>
      <c r="AE48" s="87"/>
      <c r="AF48" s="87">
        <f>IFERROR(VLOOKUP(AD48&amp;" "&amp;AE48,命格设定!$H$125:$I$184,2,0),0)</f>
        <v>0</v>
      </c>
      <c r="AG48" s="1">
        <v>1</v>
      </c>
      <c r="AI48" s="3">
        <v>46</v>
      </c>
      <c r="AJ48" s="3">
        <f>SUMPRODUCT(AK48:AW48,设定参考!$A$2:$M$2)</f>
        <v>1755.4</v>
      </c>
      <c r="AK48" s="3">
        <v>9755</v>
      </c>
      <c r="AL48" s="3">
        <v>585</v>
      </c>
      <c r="AM48" s="3">
        <v>260</v>
      </c>
      <c r="AN48" s="3">
        <v>765</v>
      </c>
      <c r="AO48" s="3">
        <v>0</v>
      </c>
      <c r="AP48" s="3">
        <v>1445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</row>
    <row r="49" spans="1:49" x14ac:dyDescent="0.15">
      <c r="A49">
        <v>47</v>
      </c>
      <c r="B49" s="87" t="s">
        <v>49</v>
      </c>
      <c r="C49" s="87" t="s">
        <v>417</v>
      </c>
      <c r="D49" s="87">
        <f>IFERROR(VLOOKUP(B49&amp;" "&amp;C49,命格设定!$H$125:$I$184,2,0),0)</f>
        <v>8230</v>
      </c>
      <c r="E49" s="1">
        <v>5</v>
      </c>
      <c r="F49" s="96" t="s">
        <v>49</v>
      </c>
      <c r="G49" s="96" t="s">
        <v>407</v>
      </c>
      <c r="H49" s="96">
        <f>IFERROR(VLOOKUP(F49&amp;" "&amp;G49,命格设定!$H$125:$I$184,2,0),0)</f>
        <v>8130</v>
      </c>
      <c r="I49" s="97">
        <v>4</v>
      </c>
      <c r="J49" s="98" t="s">
        <v>49</v>
      </c>
      <c r="K49" s="98" t="s">
        <v>408</v>
      </c>
      <c r="L49" s="98">
        <f>IFERROR(VLOOKUP(J49&amp;" "&amp;K49,命格设定!$H$125:$I$184,2,0),0)</f>
        <v>8330</v>
      </c>
      <c r="M49" s="99">
        <v>3</v>
      </c>
      <c r="N49" s="100" t="s">
        <v>49</v>
      </c>
      <c r="O49" s="100" t="s">
        <v>425</v>
      </c>
      <c r="P49" s="100">
        <f>IFERROR(VLOOKUP(N49&amp;" "&amp;O49,命格设定!$H$125:$I$184,2,0),0)</f>
        <v>8730</v>
      </c>
      <c r="Q49" s="101">
        <v>3</v>
      </c>
      <c r="R49" s="102" t="s">
        <v>49</v>
      </c>
      <c r="S49" s="102" t="s">
        <v>421</v>
      </c>
      <c r="T49" s="102">
        <f>IFERROR(VLOOKUP(R49&amp;" "&amp;S49,命格设定!$H$125:$I$184,2,0),0)</f>
        <v>8530</v>
      </c>
      <c r="U49" s="103">
        <v>3</v>
      </c>
      <c r="V49" s="107" t="s">
        <v>30</v>
      </c>
      <c r="W49" s="107"/>
      <c r="X49" s="107">
        <f>IFERROR(VLOOKUP(V49&amp;" "&amp;W49,命格设定!$H$125:$I$184,2,0),0)</f>
        <v>0</v>
      </c>
      <c r="Y49" s="108">
        <v>1</v>
      </c>
      <c r="Z49" s="96" t="s">
        <v>30</v>
      </c>
      <c r="AA49" s="96"/>
      <c r="AB49" s="96">
        <f>IFERROR(VLOOKUP(Z49&amp;" "&amp;AA49,命格设定!$H$125:$I$184,2,0),0)</f>
        <v>0</v>
      </c>
      <c r="AC49" s="97">
        <v>1</v>
      </c>
      <c r="AD49" s="87" t="s">
        <v>30</v>
      </c>
      <c r="AE49" s="87"/>
      <c r="AF49" s="87">
        <f>IFERROR(VLOOKUP(AD49&amp;" "&amp;AE49,命格设定!$H$125:$I$184,2,0),0)</f>
        <v>0</v>
      </c>
      <c r="AG49" s="1">
        <v>1</v>
      </c>
      <c r="AI49" s="3">
        <v>47</v>
      </c>
      <c r="AJ49" s="3">
        <f>SUMPRODUCT(AK49:AW49,设定参考!$A$2:$M$2)</f>
        <v>1755.4</v>
      </c>
      <c r="AK49" s="3">
        <v>9755</v>
      </c>
      <c r="AL49" s="3">
        <v>585</v>
      </c>
      <c r="AM49" s="3">
        <v>260</v>
      </c>
      <c r="AN49" s="3">
        <v>765</v>
      </c>
      <c r="AO49" s="3">
        <v>0</v>
      </c>
      <c r="AP49" s="3">
        <v>1445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</row>
    <row r="50" spans="1:49" x14ac:dyDescent="0.15">
      <c r="A50">
        <v>48</v>
      </c>
      <c r="B50" s="87" t="s">
        <v>49</v>
      </c>
      <c r="C50" s="87" t="s">
        <v>417</v>
      </c>
      <c r="D50" s="87">
        <f>IFERROR(VLOOKUP(B50&amp;" "&amp;C50,命格设定!$H$125:$I$184,2,0),0)</f>
        <v>8230</v>
      </c>
      <c r="E50" s="1">
        <v>5</v>
      </c>
      <c r="F50" s="96" t="s">
        <v>49</v>
      </c>
      <c r="G50" s="96" t="s">
        <v>407</v>
      </c>
      <c r="H50" s="96">
        <f>IFERROR(VLOOKUP(F50&amp;" "&amp;G50,命格设定!$H$125:$I$184,2,0),0)</f>
        <v>8130</v>
      </c>
      <c r="I50" s="97">
        <v>4</v>
      </c>
      <c r="J50" s="98" t="s">
        <v>49</v>
      </c>
      <c r="K50" s="98" t="s">
        <v>408</v>
      </c>
      <c r="L50" s="98">
        <f>IFERROR(VLOOKUP(J50&amp;" "&amp;K50,命格设定!$H$125:$I$184,2,0),0)</f>
        <v>8330</v>
      </c>
      <c r="M50" s="99">
        <v>4</v>
      </c>
      <c r="N50" s="100" t="s">
        <v>49</v>
      </c>
      <c r="O50" s="100" t="s">
        <v>425</v>
      </c>
      <c r="P50" s="100">
        <f>IFERROR(VLOOKUP(N50&amp;" "&amp;O50,命格设定!$H$125:$I$184,2,0),0)</f>
        <v>8730</v>
      </c>
      <c r="Q50" s="101">
        <v>4</v>
      </c>
      <c r="R50" s="102" t="s">
        <v>49</v>
      </c>
      <c r="S50" s="102" t="s">
        <v>421</v>
      </c>
      <c r="T50" s="102">
        <f>IFERROR(VLOOKUP(R50&amp;" "&amp;S50,命格设定!$H$125:$I$184,2,0),0)</f>
        <v>8530</v>
      </c>
      <c r="U50" s="103">
        <v>4</v>
      </c>
      <c r="V50" s="107" t="s">
        <v>30</v>
      </c>
      <c r="W50" s="107"/>
      <c r="X50" s="107">
        <f>IFERROR(VLOOKUP(V50&amp;" "&amp;W50,命格设定!$H$125:$I$184,2,0),0)</f>
        <v>0</v>
      </c>
      <c r="Y50" s="108">
        <v>1</v>
      </c>
      <c r="Z50" s="96" t="s">
        <v>30</v>
      </c>
      <c r="AA50" s="96"/>
      <c r="AB50" s="96">
        <f>IFERROR(VLOOKUP(Z50&amp;" "&amp;AA50,命格设定!$H$125:$I$184,2,0),0)</f>
        <v>0</v>
      </c>
      <c r="AC50" s="97">
        <v>1</v>
      </c>
      <c r="AD50" s="87" t="s">
        <v>30</v>
      </c>
      <c r="AE50" s="87"/>
      <c r="AF50" s="87">
        <f>IFERROR(VLOOKUP(AD50&amp;" "&amp;AE50,命格设定!$H$125:$I$184,2,0),0)</f>
        <v>0</v>
      </c>
      <c r="AG50" s="1">
        <v>1</v>
      </c>
      <c r="AI50" s="3">
        <v>48</v>
      </c>
      <c r="AJ50" s="3">
        <f>SUMPRODUCT(AK50:AW50,设定参考!$A$2:$M$2)</f>
        <v>2145.42</v>
      </c>
      <c r="AK50" s="3">
        <v>9755</v>
      </c>
      <c r="AL50" s="3">
        <v>585</v>
      </c>
      <c r="AM50" s="3">
        <v>390</v>
      </c>
      <c r="AN50" s="3">
        <v>1147</v>
      </c>
      <c r="AO50" s="3">
        <v>0</v>
      </c>
      <c r="AP50" s="3">
        <v>2168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</row>
    <row r="51" spans="1:49" x14ac:dyDescent="0.15">
      <c r="A51">
        <v>49</v>
      </c>
      <c r="B51" s="87" t="s">
        <v>49</v>
      </c>
      <c r="C51" s="87" t="s">
        <v>417</v>
      </c>
      <c r="D51" s="87">
        <f>IFERROR(VLOOKUP(B51&amp;" "&amp;C51,命格设定!$H$125:$I$184,2,0),0)</f>
        <v>8230</v>
      </c>
      <c r="E51" s="1">
        <v>5</v>
      </c>
      <c r="F51" s="96" t="s">
        <v>49</v>
      </c>
      <c r="G51" s="96" t="s">
        <v>407</v>
      </c>
      <c r="H51" s="96">
        <f>IFERROR(VLOOKUP(F51&amp;" "&amp;G51,命格设定!$H$125:$I$184,2,0),0)</f>
        <v>8130</v>
      </c>
      <c r="I51" s="97">
        <v>5</v>
      </c>
      <c r="J51" s="98" t="s">
        <v>49</v>
      </c>
      <c r="K51" s="98" t="s">
        <v>408</v>
      </c>
      <c r="L51" s="98">
        <f>IFERROR(VLOOKUP(J51&amp;" "&amp;K51,命格设定!$H$125:$I$184,2,0),0)</f>
        <v>8330</v>
      </c>
      <c r="M51" s="99">
        <v>4</v>
      </c>
      <c r="N51" s="100" t="s">
        <v>49</v>
      </c>
      <c r="O51" s="100" t="s">
        <v>425</v>
      </c>
      <c r="P51" s="100">
        <f>IFERROR(VLOOKUP(N51&amp;" "&amp;O51,命格设定!$H$125:$I$184,2,0),0)</f>
        <v>8730</v>
      </c>
      <c r="Q51" s="101">
        <v>4</v>
      </c>
      <c r="R51" s="102" t="s">
        <v>49</v>
      </c>
      <c r="S51" s="102" t="s">
        <v>421</v>
      </c>
      <c r="T51" s="102">
        <f>IFERROR(VLOOKUP(R51&amp;" "&amp;S51,命格设定!$H$125:$I$184,2,0),0)</f>
        <v>8530</v>
      </c>
      <c r="U51" s="103">
        <v>4</v>
      </c>
      <c r="V51" s="107" t="s">
        <v>30</v>
      </c>
      <c r="W51" s="107"/>
      <c r="X51" s="107">
        <f>IFERROR(VLOOKUP(V51&amp;" "&amp;W51,命格设定!$H$125:$I$184,2,0),0)</f>
        <v>0</v>
      </c>
      <c r="Y51" s="108">
        <v>1</v>
      </c>
      <c r="Z51" s="96" t="s">
        <v>30</v>
      </c>
      <c r="AA51" s="96"/>
      <c r="AB51" s="96">
        <f>IFERROR(VLOOKUP(Z51&amp;" "&amp;AA51,命格设定!$H$125:$I$184,2,0),0)</f>
        <v>0</v>
      </c>
      <c r="AC51" s="97">
        <v>1</v>
      </c>
      <c r="AD51" s="87" t="s">
        <v>30</v>
      </c>
      <c r="AE51" s="87"/>
      <c r="AF51" s="87">
        <f>IFERROR(VLOOKUP(AD51&amp;" "&amp;AE51,命格设定!$H$125:$I$184,2,0),0)</f>
        <v>0</v>
      </c>
      <c r="AG51" s="1">
        <v>1</v>
      </c>
      <c r="AI51" s="3">
        <v>49</v>
      </c>
      <c r="AJ51" s="3">
        <f>SUMPRODUCT(AK51:AW51,设定参考!$A$2:$M$2)</f>
        <v>2340.5</v>
      </c>
      <c r="AK51" s="3">
        <v>14632</v>
      </c>
      <c r="AL51" s="3">
        <v>585</v>
      </c>
      <c r="AM51" s="3">
        <v>390</v>
      </c>
      <c r="AN51" s="3">
        <v>1147</v>
      </c>
      <c r="AO51" s="3">
        <v>0</v>
      </c>
      <c r="AP51" s="3">
        <v>2168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</row>
    <row r="52" spans="1:49" x14ac:dyDescent="0.15">
      <c r="A52">
        <v>50</v>
      </c>
      <c r="B52" s="87" t="s">
        <v>49</v>
      </c>
      <c r="C52" s="87" t="s">
        <v>417</v>
      </c>
      <c r="D52" s="87">
        <f>IFERROR(VLOOKUP(B52&amp;" "&amp;C52,命格设定!$H$125:$I$184,2,0),0)</f>
        <v>8230</v>
      </c>
      <c r="E52" s="1">
        <v>6</v>
      </c>
      <c r="F52" s="96" t="s">
        <v>49</v>
      </c>
      <c r="G52" s="96" t="s">
        <v>407</v>
      </c>
      <c r="H52" s="96">
        <f>IFERROR(VLOOKUP(F52&amp;" "&amp;G52,命格设定!$H$125:$I$184,2,0),0)</f>
        <v>8130</v>
      </c>
      <c r="I52" s="97">
        <v>5</v>
      </c>
      <c r="J52" s="98" t="s">
        <v>49</v>
      </c>
      <c r="K52" s="98" t="s">
        <v>408</v>
      </c>
      <c r="L52" s="98">
        <f>IFERROR(VLOOKUP(J52&amp;" "&amp;K52,命格设定!$H$125:$I$184,2,0),0)</f>
        <v>8330</v>
      </c>
      <c r="M52" s="99">
        <v>4</v>
      </c>
      <c r="N52" s="100" t="s">
        <v>49</v>
      </c>
      <c r="O52" s="100" t="s">
        <v>425</v>
      </c>
      <c r="P52" s="100">
        <f>IFERROR(VLOOKUP(N52&amp;" "&amp;O52,命格设定!$H$125:$I$184,2,0),0)</f>
        <v>8730</v>
      </c>
      <c r="Q52" s="101">
        <v>4</v>
      </c>
      <c r="R52" s="102" t="s">
        <v>49</v>
      </c>
      <c r="S52" s="102" t="s">
        <v>421</v>
      </c>
      <c r="T52" s="102">
        <f>IFERROR(VLOOKUP(R52&amp;" "&amp;S52,命格设定!$H$125:$I$184,2,0),0)</f>
        <v>8530</v>
      </c>
      <c r="U52" s="103">
        <v>4</v>
      </c>
      <c r="V52" s="107" t="s">
        <v>49</v>
      </c>
      <c r="W52" s="107" t="s">
        <v>410</v>
      </c>
      <c r="X52" s="107">
        <f>IFERROR(VLOOKUP(V52&amp;" "&amp;W52,命格设定!$H$125:$I$184,2,0),0)</f>
        <v>9230</v>
      </c>
      <c r="Y52" s="108">
        <v>3</v>
      </c>
      <c r="Z52" s="96" t="s">
        <v>30</v>
      </c>
      <c r="AA52" s="96"/>
      <c r="AB52" s="96">
        <f>IFERROR(VLOOKUP(Z52&amp;" "&amp;AA52,命格设定!$H$125:$I$184,2,0),0)</f>
        <v>0</v>
      </c>
      <c r="AC52" s="97">
        <v>1</v>
      </c>
      <c r="AD52" s="87" t="s">
        <v>30</v>
      </c>
      <c r="AE52" s="87"/>
      <c r="AF52" s="87">
        <f>IFERROR(VLOOKUP(AD52&amp;" "&amp;AE52,命格设定!$H$125:$I$184,2,0),0)</f>
        <v>0</v>
      </c>
      <c r="AG52" s="1">
        <v>1</v>
      </c>
      <c r="AI52" s="3">
        <v>50</v>
      </c>
      <c r="AJ52" s="3">
        <f>SUMPRODUCT(AK52:AW52,设定参考!$A$2:$M$2)</f>
        <v>2763.5</v>
      </c>
      <c r="AK52" s="3">
        <v>14632</v>
      </c>
      <c r="AL52" s="3">
        <v>1008</v>
      </c>
      <c r="AM52" s="3">
        <v>390</v>
      </c>
      <c r="AN52" s="3">
        <v>1147</v>
      </c>
      <c r="AO52" s="3">
        <v>0</v>
      </c>
      <c r="AP52" s="3">
        <v>2168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</row>
    <row r="53" spans="1:49" x14ac:dyDescent="0.15">
      <c r="A53">
        <v>51</v>
      </c>
      <c r="B53" s="87" t="s">
        <v>49</v>
      </c>
      <c r="C53" s="87" t="s">
        <v>417</v>
      </c>
      <c r="D53" s="87">
        <f>IFERROR(VLOOKUP(B53&amp;" "&amp;C53,命格设定!$H$125:$I$184,2,0),0)</f>
        <v>8230</v>
      </c>
      <c r="E53" s="1">
        <v>6</v>
      </c>
      <c r="F53" s="96" t="s">
        <v>49</v>
      </c>
      <c r="G53" s="96" t="s">
        <v>407</v>
      </c>
      <c r="H53" s="96">
        <f>IFERROR(VLOOKUP(F53&amp;" "&amp;G53,命格设定!$H$125:$I$184,2,0),0)</f>
        <v>8130</v>
      </c>
      <c r="I53" s="97">
        <v>5</v>
      </c>
      <c r="J53" s="98" t="s">
        <v>49</v>
      </c>
      <c r="K53" s="98" t="s">
        <v>408</v>
      </c>
      <c r="L53" s="98">
        <f>IFERROR(VLOOKUP(J53&amp;" "&amp;K53,命格设定!$H$125:$I$184,2,0),0)</f>
        <v>8330</v>
      </c>
      <c r="M53" s="99">
        <v>4</v>
      </c>
      <c r="N53" s="100" t="s">
        <v>49</v>
      </c>
      <c r="O53" s="100" t="s">
        <v>425</v>
      </c>
      <c r="P53" s="100">
        <f>IFERROR(VLOOKUP(N53&amp;" "&amp;O53,命格设定!$H$125:$I$184,2,0),0)</f>
        <v>8730</v>
      </c>
      <c r="Q53" s="101">
        <v>4</v>
      </c>
      <c r="R53" s="102" t="s">
        <v>49</v>
      </c>
      <c r="S53" s="102" t="s">
        <v>421</v>
      </c>
      <c r="T53" s="102">
        <f>IFERROR(VLOOKUP(R53&amp;" "&amp;S53,命格设定!$H$125:$I$184,2,0),0)</f>
        <v>8530</v>
      </c>
      <c r="U53" s="103">
        <v>4</v>
      </c>
      <c r="V53" s="107" t="s">
        <v>49</v>
      </c>
      <c r="W53" s="107" t="s">
        <v>410</v>
      </c>
      <c r="X53" s="107">
        <f>IFERROR(VLOOKUP(V53&amp;" "&amp;W53,命格设定!$H$125:$I$184,2,0),0)</f>
        <v>9230</v>
      </c>
      <c r="Y53" s="108">
        <v>3</v>
      </c>
      <c r="Z53" s="96" t="s">
        <v>30</v>
      </c>
      <c r="AA53" s="96"/>
      <c r="AB53" s="96">
        <f>IFERROR(VLOOKUP(Z53&amp;" "&amp;AA53,命格设定!$H$125:$I$184,2,0),0)</f>
        <v>0</v>
      </c>
      <c r="AC53" s="97">
        <v>1</v>
      </c>
      <c r="AD53" s="87" t="s">
        <v>30</v>
      </c>
      <c r="AE53" s="87"/>
      <c r="AF53" s="87">
        <f>IFERROR(VLOOKUP(AD53&amp;" "&amp;AE53,命格设定!$H$125:$I$184,2,0),0)</f>
        <v>0</v>
      </c>
      <c r="AG53" s="1">
        <v>1</v>
      </c>
      <c r="AI53" s="3">
        <v>51</v>
      </c>
      <c r="AJ53" s="3">
        <f>SUMPRODUCT(AK53:AW53,设定参考!$A$2:$M$2)</f>
        <v>2763.5</v>
      </c>
      <c r="AK53" s="3">
        <v>14632</v>
      </c>
      <c r="AL53" s="3">
        <v>1008</v>
      </c>
      <c r="AM53" s="3">
        <v>390</v>
      </c>
      <c r="AN53" s="3">
        <v>1147</v>
      </c>
      <c r="AO53" s="3">
        <v>0</v>
      </c>
      <c r="AP53" s="3">
        <v>2168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</row>
    <row r="54" spans="1:49" x14ac:dyDescent="0.15">
      <c r="A54">
        <v>52</v>
      </c>
      <c r="B54" s="87" t="s">
        <v>49</v>
      </c>
      <c r="C54" s="87" t="s">
        <v>417</v>
      </c>
      <c r="D54" s="87">
        <f>IFERROR(VLOOKUP(B54&amp;" "&amp;C54,命格设定!$H$125:$I$184,2,0),0)</f>
        <v>8230</v>
      </c>
      <c r="E54" s="1">
        <v>6</v>
      </c>
      <c r="F54" s="96" t="s">
        <v>49</v>
      </c>
      <c r="G54" s="96" t="s">
        <v>407</v>
      </c>
      <c r="H54" s="96">
        <f>IFERROR(VLOOKUP(F54&amp;" "&amp;G54,命格设定!$H$125:$I$184,2,0),0)</f>
        <v>8130</v>
      </c>
      <c r="I54" s="97">
        <v>5</v>
      </c>
      <c r="J54" s="98" t="s">
        <v>49</v>
      </c>
      <c r="K54" s="98" t="s">
        <v>408</v>
      </c>
      <c r="L54" s="98">
        <f>IFERROR(VLOOKUP(J54&amp;" "&amp;K54,命格设定!$H$125:$I$184,2,0),0)</f>
        <v>8330</v>
      </c>
      <c r="M54" s="99">
        <v>4</v>
      </c>
      <c r="N54" s="100" t="s">
        <v>49</v>
      </c>
      <c r="O54" s="100" t="s">
        <v>425</v>
      </c>
      <c r="P54" s="100">
        <f>IFERROR(VLOOKUP(N54&amp;" "&amp;O54,命格设定!$H$125:$I$184,2,0),0)</f>
        <v>8730</v>
      </c>
      <c r="Q54" s="101">
        <v>4</v>
      </c>
      <c r="R54" s="102" t="s">
        <v>49</v>
      </c>
      <c r="S54" s="102" t="s">
        <v>421</v>
      </c>
      <c r="T54" s="102">
        <f>IFERROR(VLOOKUP(R54&amp;" "&amp;S54,命格设定!$H$125:$I$184,2,0),0)</f>
        <v>8530</v>
      </c>
      <c r="U54" s="103">
        <v>4</v>
      </c>
      <c r="V54" s="107" t="s">
        <v>49</v>
      </c>
      <c r="W54" s="107" t="s">
        <v>410</v>
      </c>
      <c r="X54" s="107">
        <f>IFERROR(VLOOKUP(V54&amp;" "&amp;W54,命格设定!$H$125:$I$184,2,0),0)</f>
        <v>9230</v>
      </c>
      <c r="Y54" s="108">
        <v>4</v>
      </c>
      <c r="Z54" s="96" t="s">
        <v>30</v>
      </c>
      <c r="AA54" s="96"/>
      <c r="AB54" s="96">
        <f>IFERROR(VLOOKUP(Z54&amp;" "&amp;AA54,命格设定!$H$125:$I$184,2,0),0)</f>
        <v>0</v>
      </c>
      <c r="AC54" s="97">
        <v>1</v>
      </c>
      <c r="AD54" s="87" t="s">
        <v>30</v>
      </c>
      <c r="AE54" s="87"/>
      <c r="AF54" s="87">
        <f>IFERROR(VLOOKUP(AD54&amp;" "&amp;AE54,命格设定!$H$125:$I$184,2,0),0)</f>
        <v>0</v>
      </c>
      <c r="AG54" s="1">
        <v>1</v>
      </c>
      <c r="AI54" s="3">
        <v>52</v>
      </c>
      <c r="AJ54" s="3">
        <f>SUMPRODUCT(AK54:AW54,设定参考!$A$2:$M$2)</f>
        <v>2827.5</v>
      </c>
      <c r="AK54" s="3">
        <v>14632</v>
      </c>
      <c r="AL54" s="3">
        <v>1072</v>
      </c>
      <c r="AM54" s="3">
        <v>390</v>
      </c>
      <c r="AN54" s="3">
        <v>1147</v>
      </c>
      <c r="AO54" s="3">
        <v>0</v>
      </c>
      <c r="AP54" s="3">
        <v>2168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</row>
    <row r="55" spans="1:49" x14ac:dyDescent="0.15">
      <c r="A55">
        <v>53</v>
      </c>
      <c r="B55" s="87" t="s">
        <v>49</v>
      </c>
      <c r="C55" s="87" t="s">
        <v>417</v>
      </c>
      <c r="D55" s="87">
        <f>IFERROR(VLOOKUP(B55&amp;" "&amp;C55,命格设定!$H$125:$I$184,2,0),0)</f>
        <v>8230</v>
      </c>
      <c r="E55" s="1">
        <v>6</v>
      </c>
      <c r="F55" s="96" t="s">
        <v>49</v>
      </c>
      <c r="G55" s="96" t="s">
        <v>407</v>
      </c>
      <c r="H55" s="96">
        <f>IFERROR(VLOOKUP(F55&amp;" "&amp;G55,命格设定!$H$125:$I$184,2,0),0)</f>
        <v>8130</v>
      </c>
      <c r="I55" s="97">
        <v>5</v>
      </c>
      <c r="J55" s="98" t="s">
        <v>49</v>
      </c>
      <c r="K55" s="98" t="s">
        <v>408</v>
      </c>
      <c r="L55" s="98">
        <f>IFERROR(VLOOKUP(J55&amp;" "&amp;K55,命格设定!$H$125:$I$184,2,0),0)</f>
        <v>8330</v>
      </c>
      <c r="M55" s="99">
        <v>5</v>
      </c>
      <c r="N55" s="100" t="s">
        <v>49</v>
      </c>
      <c r="O55" s="100" t="s">
        <v>425</v>
      </c>
      <c r="P55" s="100">
        <f>IFERROR(VLOOKUP(N55&amp;" "&amp;O55,命格设定!$H$125:$I$184,2,0),0)</f>
        <v>8730</v>
      </c>
      <c r="Q55" s="101">
        <v>4</v>
      </c>
      <c r="R55" s="102" t="s">
        <v>49</v>
      </c>
      <c r="S55" s="102" t="s">
        <v>421</v>
      </c>
      <c r="T55" s="102">
        <f>IFERROR(VLOOKUP(R55&amp;" "&amp;S55,命格设定!$H$125:$I$184,2,0),0)</f>
        <v>8530</v>
      </c>
      <c r="U55" s="103">
        <v>5</v>
      </c>
      <c r="V55" s="107" t="s">
        <v>49</v>
      </c>
      <c r="W55" s="107" t="s">
        <v>410</v>
      </c>
      <c r="X55" s="107">
        <f>IFERROR(VLOOKUP(V55&amp;" "&amp;W55,命格设定!$H$125:$I$184,2,0),0)</f>
        <v>9230</v>
      </c>
      <c r="Y55" s="108">
        <v>4</v>
      </c>
      <c r="Z55" s="96" t="s">
        <v>30</v>
      </c>
      <c r="AA55" s="96"/>
      <c r="AB55" s="96">
        <f>IFERROR(VLOOKUP(Z55&amp;" "&amp;AA55,命格设定!$H$125:$I$184,2,0),0)</f>
        <v>0</v>
      </c>
      <c r="AC55" s="97">
        <v>1</v>
      </c>
      <c r="AD55" s="87" t="s">
        <v>30</v>
      </c>
      <c r="AE55" s="87"/>
      <c r="AF55" s="87">
        <f>IFERROR(VLOOKUP(AD55&amp;" "&amp;AE55,命格设定!$H$125:$I$184,2,0),0)</f>
        <v>0</v>
      </c>
      <c r="AG55" s="1">
        <v>1</v>
      </c>
      <c r="AI55" s="3">
        <v>53</v>
      </c>
      <c r="AJ55" s="3">
        <f>SUMPRODUCT(AK55:AW55,设定参考!$A$2:$M$2)</f>
        <v>3217.66</v>
      </c>
      <c r="AK55" s="3">
        <v>14632</v>
      </c>
      <c r="AL55" s="3">
        <v>1072</v>
      </c>
      <c r="AM55" s="3">
        <v>585</v>
      </c>
      <c r="AN55" s="3">
        <v>1721</v>
      </c>
      <c r="AO55" s="3">
        <v>0</v>
      </c>
      <c r="AP55" s="3">
        <v>2168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</row>
    <row r="56" spans="1:49" x14ac:dyDescent="0.15">
      <c r="A56">
        <v>54</v>
      </c>
      <c r="B56" s="87" t="s">
        <v>49</v>
      </c>
      <c r="C56" s="87" t="s">
        <v>417</v>
      </c>
      <c r="D56" s="87">
        <f>IFERROR(VLOOKUP(B56&amp;" "&amp;C56,命格设定!$H$125:$I$184,2,0),0)</f>
        <v>8230</v>
      </c>
      <c r="E56" s="1">
        <v>6</v>
      </c>
      <c r="F56" s="96" t="s">
        <v>49</v>
      </c>
      <c r="G56" s="96" t="s">
        <v>407</v>
      </c>
      <c r="H56" s="96">
        <f>IFERROR(VLOOKUP(F56&amp;" "&amp;G56,命格设定!$H$125:$I$184,2,0),0)</f>
        <v>8130</v>
      </c>
      <c r="I56" s="97">
        <v>5</v>
      </c>
      <c r="J56" s="98" t="s">
        <v>49</v>
      </c>
      <c r="K56" s="98" t="s">
        <v>408</v>
      </c>
      <c r="L56" s="98">
        <f>IFERROR(VLOOKUP(J56&amp;" "&amp;K56,命格设定!$H$125:$I$184,2,0),0)</f>
        <v>8330</v>
      </c>
      <c r="M56" s="99">
        <v>5</v>
      </c>
      <c r="N56" s="100" t="s">
        <v>49</v>
      </c>
      <c r="O56" s="100" t="s">
        <v>425</v>
      </c>
      <c r="P56" s="100">
        <f>IFERROR(VLOOKUP(N56&amp;" "&amp;O56,命格设定!$H$125:$I$184,2,0),0)</f>
        <v>8730</v>
      </c>
      <c r="Q56" s="101">
        <v>4</v>
      </c>
      <c r="R56" s="102" t="s">
        <v>49</v>
      </c>
      <c r="S56" s="102" t="s">
        <v>421</v>
      </c>
      <c r="T56" s="102">
        <f>IFERROR(VLOOKUP(R56&amp;" "&amp;S56,命格设定!$H$125:$I$184,2,0),0)</f>
        <v>8530</v>
      </c>
      <c r="U56" s="103">
        <v>5</v>
      </c>
      <c r="V56" s="107" t="s">
        <v>49</v>
      </c>
      <c r="W56" s="107" t="s">
        <v>410</v>
      </c>
      <c r="X56" s="107">
        <f>IFERROR(VLOOKUP(V56&amp;" "&amp;W56,命格设定!$H$125:$I$184,2,0),0)</f>
        <v>9230</v>
      </c>
      <c r="Y56" s="108">
        <v>4</v>
      </c>
      <c r="Z56" s="96" t="s">
        <v>30</v>
      </c>
      <c r="AA56" s="96"/>
      <c r="AB56" s="96">
        <f>IFERROR(VLOOKUP(Z56&amp;" "&amp;AA56,命格设定!$H$125:$I$184,2,0),0)</f>
        <v>0</v>
      </c>
      <c r="AC56" s="97">
        <v>1</v>
      </c>
      <c r="AD56" s="87" t="s">
        <v>30</v>
      </c>
      <c r="AE56" s="87"/>
      <c r="AF56" s="87">
        <f>IFERROR(VLOOKUP(AD56&amp;" "&amp;AE56,命格设定!$H$125:$I$184,2,0),0)</f>
        <v>0</v>
      </c>
      <c r="AG56" s="1">
        <v>1</v>
      </c>
      <c r="AI56" s="3">
        <v>54</v>
      </c>
      <c r="AJ56" s="3">
        <f>SUMPRODUCT(AK56:AW56,设定参考!$A$2:$M$2)</f>
        <v>3217.66</v>
      </c>
      <c r="AK56" s="3">
        <v>14632</v>
      </c>
      <c r="AL56" s="3">
        <v>1072</v>
      </c>
      <c r="AM56" s="3">
        <v>585</v>
      </c>
      <c r="AN56" s="3">
        <v>1721</v>
      </c>
      <c r="AO56" s="3">
        <v>0</v>
      </c>
      <c r="AP56" s="3">
        <v>2168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</row>
    <row r="57" spans="1:49" x14ac:dyDescent="0.15">
      <c r="A57">
        <v>55</v>
      </c>
      <c r="B57" s="87" t="s">
        <v>49</v>
      </c>
      <c r="C57" s="87" t="s">
        <v>417</v>
      </c>
      <c r="D57" s="87">
        <f>IFERROR(VLOOKUP(B57&amp;" "&amp;C57,命格设定!$H$125:$I$184,2,0),0)</f>
        <v>8230</v>
      </c>
      <c r="E57" s="1">
        <v>6</v>
      </c>
      <c r="F57" s="96" t="s">
        <v>49</v>
      </c>
      <c r="G57" s="96" t="s">
        <v>407</v>
      </c>
      <c r="H57" s="96">
        <f>IFERROR(VLOOKUP(F57&amp;" "&amp;G57,命格设定!$H$125:$I$184,2,0),0)</f>
        <v>8130</v>
      </c>
      <c r="I57" s="97">
        <v>5</v>
      </c>
      <c r="J57" s="98" t="s">
        <v>49</v>
      </c>
      <c r="K57" s="98" t="s">
        <v>408</v>
      </c>
      <c r="L57" s="98">
        <f>IFERROR(VLOOKUP(J57&amp;" "&amp;K57,命格设定!$H$125:$I$184,2,0),0)</f>
        <v>8330</v>
      </c>
      <c r="M57" s="99">
        <v>5</v>
      </c>
      <c r="N57" s="100" t="s">
        <v>49</v>
      </c>
      <c r="O57" s="100" t="s">
        <v>425</v>
      </c>
      <c r="P57" s="100">
        <f>IFERROR(VLOOKUP(N57&amp;" "&amp;O57,命格设定!$H$125:$I$184,2,0),0)</f>
        <v>8730</v>
      </c>
      <c r="Q57" s="101">
        <v>5</v>
      </c>
      <c r="R57" s="102" t="s">
        <v>49</v>
      </c>
      <c r="S57" s="102" t="s">
        <v>421</v>
      </c>
      <c r="T57" s="102">
        <f>IFERROR(VLOOKUP(R57&amp;" "&amp;S57,命格设定!$H$125:$I$184,2,0),0)</f>
        <v>8530</v>
      </c>
      <c r="U57" s="103">
        <v>5</v>
      </c>
      <c r="V57" s="107" t="s">
        <v>49</v>
      </c>
      <c r="W57" s="107" t="s">
        <v>410</v>
      </c>
      <c r="X57" s="107">
        <f>IFERROR(VLOOKUP(V57&amp;" "&amp;W57,命格设定!$H$125:$I$184,2,0),0)</f>
        <v>9230</v>
      </c>
      <c r="Y57" s="108">
        <v>4</v>
      </c>
      <c r="Z57" s="96" t="s">
        <v>49</v>
      </c>
      <c r="AA57" s="96" t="s">
        <v>429</v>
      </c>
      <c r="AB57" s="96">
        <f>IFERROR(VLOOKUP(Z57&amp;" "&amp;AA57,命格设定!$H$125:$I$184,2,0),0)</f>
        <v>9030</v>
      </c>
      <c r="AC57" s="97">
        <v>4</v>
      </c>
      <c r="AD57" s="87" t="s">
        <v>30</v>
      </c>
      <c r="AE57" s="87"/>
      <c r="AF57" s="87">
        <f>IFERROR(VLOOKUP(AD57&amp;" "&amp;AE57,命格设定!$H$125:$I$184,2,0),0)</f>
        <v>0</v>
      </c>
      <c r="AG57" s="1">
        <v>1</v>
      </c>
      <c r="AI57" s="3">
        <v>55</v>
      </c>
      <c r="AJ57" s="3">
        <f>SUMPRODUCT(AK57:AW57,设定参考!$A$2:$M$2)</f>
        <v>3606.7799999999997</v>
      </c>
      <c r="AK57" s="3">
        <v>14632</v>
      </c>
      <c r="AL57" s="3">
        <v>1266</v>
      </c>
      <c r="AM57" s="3">
        <v>585</v>
      </c>
      <c r="AN57" s="3">
        <v>1721</v>
      </c>
      <c r="AO57" s="3">
        <v>0</v>
      </c>
      <c r="AP57" s="3">
        <v>3252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</row>
    <row r="58" spans="1:49" x14ac:dyDescent="0.15">
      <c r="A58">
        <v>56</v>
      </c>
      <c r="B58" s="87" t="s">
        <v>51</v>
      </c>
      <c r="C58" s="87" t="s">
        <v>417</v>
      </c>
      <c r="D58" s="87">
        <f>IFERROR(VLOOKUP(B58&amp;" "&amp;C58,命格设定!$H$125:$I$184,2,0),0)</f>
        <v>8240</v>
      </c>
      <c r="E58" s="1">
        <v>5</v>
      </c>
      <c r="F58" s="96" t="s">
        <v>49</v>
      </c>
      <c r="G58" s="96" t="s">
        <v>407</v>
      </c>
      <c r="H58" s="96">
        <f>IFERROR(VLOOKUP(F58&amp;" "&amp;G58,命格设定!$H$125:$I$184,2,0),0)</f>
        <v>8130</v>
      </c>
      <c r="I58" s="97">
        <v>6</v>
      </c>
      <c r="J58" s="98" t="s">
        <v>49</v>
      </c>
      <c r="K58" s="98" t="s">
        <v>408</v>
      </c>
      <c r="L58" s="98">
        <f>IFERROR(VLOOKUP(J58&amp;" "&amp;K58,命格设定!$H$125:$I$184,2,0),0)</f>
        <v>8330</v>
      </c>
      <c r="M58" s="99">
        <v>5</v>
      </c>
      <c r="N58" s="100" t="s">
        <v>49</v>
      </c>
      <c r="O58" s="100" t="s">
        <v>425</v>
      </c>
      <c r="P58" s="100">
        <f>IFERROR(VLOOKUP(N58&amp;" "&amp;O58,命格设定!$H$125:$I$184,2,0),0)</f>
        <v>8730</v>
      </c>
      <c r="Q58" s="101">
        <v>5</v>
      </c>
      <c r="R58" s="102" t="s">
        <v>49</v>
      </c>
      <c r="S58" s="102" t="s">
        <v>421</v>
      </c>
      <c r="T58" s="102">
        <f>IFERROR(VLOOKUP(R58&amp;" "&amp;S58,命格设定!$H$125:$I$184,2,0),0)</f>
        <v>8530</v>
      </c>
      <c r="U58" s="103">
        <v>5</v>
      </c>
      <c r="V58" s="107" t="s">
        <v>49</v>
      </c>
      <c r="W58" s="107" t="s">
        <v>410</v>
      </c>
      <c r="X58" s="107">
        <f>IFERROR(VLOOKUP(V58&amp;" "&amp;W58,命格设定!$H$125:$I$184,2,0),0)</f>
        <v>9230</v>
      </c>
      <c r="Y58" s="108">
        <v>4</v>
      </c>
      <c r="Z58" s="96" t="s">
        <v>49</v>
      </c>
      <c r="AA58" s="96" t="s">
        <v>429</v>
      </c>
      <c r="AB58" s="96">
        <f>IFERROR(VLOOKUP(Z58&amp;" "&amp;AA58,命格设定!$H$125:$I$184,2,0),0)</f>
        <v>9030</v>
      </c>
      <c r="AC58" s="97">
        <v>4</v>
      </c>
      <c r="AD58" s="87" t="s">
        <v>30</v>
      </c>
      <c r="AE58" s="87"/>
      <c r="AF58" s="87">
        <f>IFERROR(VLOOKUP(AD58&amp;" "&amp;AE58,命格设定!$H$125:$I$184,2,0),0)</f>
        <v>0</v>
      </c>
      <c r="AG58" s="1">
        <v>1</v>
      </c>
      <c r="AI58" s="3">
        <v>56</v>
      </c>
      <c r="AJ58" s="3">
        <f>SUMPRODUCT(AK58:AW58,设定参考!$A$2:$M$2)</f>
        <v>4073.42</v>
      </c>
      <c r="AK58" s="3">
        <v>21948</v>
      </c>
      <c r="AL58" s="3">
        <v>1440</v>
      </c>
      <c r="AM58" s="3">
        <v>585</v>
      </c>
      <c r="AN58" s="3">
        <v>1721</v>
      </c>
      <c r="AO58" s="3">
        <v>0</v>
      </c>
      <c r="AP58" s="3">
        <v>3252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</row>
    <row r="59" spans="1:49" x14ac:dyDescent="0.15">
      <c r="A59">
        <v>57</v>
      </c>
      <c r="B59" s="87" t="s">
        <v>51</v>
      </c>
      <c r="C59" s="87" t="s">
        <v>417</v>
      </c>
      <c r="D59" s="87">
        <f>IFERROR(VLOOKUP(B59&amp;" "&amp;C59,命格设定!$H$125:$I$184,2,0),0)</f>
        <v>8240</v>
      </c>
      <c r="E59" s="1">
        <v>5</v>
      </c>
      <c r="F59" s="96" t="s">
        <v>49</v>
      </c>
      <c r="G59" s="96" t="s">
        <v>407</v>
      </c>
      <c r="H59" s="96">
        <f>IFERROR(VLOOKUP(F59&amp;" "&amp;G59,命格设定!$H$125:$I$184,2,0),0)</f>
        <v>8130</v>
      </c>
      <c r="I59" s="97">
        <v>6</v>
      </c>
      <c r="J59" s="98" t="s">
        <v>49</v>
      </c>
      <c r="K59" s="98" t="s">
        <v>408</v>
      </c>
      <c r="L59" s="98">
        <f>IFERROR(VLOOKUP(J59&amp;" "&amp;K59,命格设定!$H$125:$I$184,2,0),0)</f>
        <v>8330</v>
      </c>
      <c r="M59" s="99">
        <v>5</v>
      </c>
      <c r="N59" s="100" t="s">
        <v>49</v>
      </c>
      <c r="O59" s="100" t="s">
        <v>425</v>
      </c>
      <c r="P59" s="100">
        <f>IFERROR(VLOOKUP(N59&amp;" "&amp;O59,命格设定!$H$125:$I$184,2,0),0)</f>
        <v>8730</v>
      </c>
      <c r="Q59" s="101">
        <v>5</v>
      </c>
      <c r="R59" s="102" t="s">
        <v>49</v>
      </c>
      <c r="S59" s="102" t="s">
        <v>421</v>
      </c>
      <c r="T59" s="102">
        <f>IFERROR(VLOOKUP(R59&amp;" "&amp;S59,命格设定!$H$125:$I$184,2,0),0)</f>
        <v>8530</v>
      </c>
      <c r="U59" s="103">
        <v>5</v>
      </c>
      <c r="V59" s="107" t="s">
        <v>49</v>
      </c>
      <c r="W59" s="107" t="s">
        <v>410</v>
      </c>
      <c r="X59" s="107">
        <f>IFERROR(VLOOKUP(V59&amp;" "&amp;W59,命格设定!$H$125:$I$184,2,0),0)</f>
        <v>9230</v>
      </c>
      <c r="Y59" s="108">
        <v>5</v>
      </c>
      <c r="Z59" s="96" t="s">
        <v>49</v>
      </c>
      <c r="AA59" s="96" t="s">
        <v>429</v>
      </c>
      <c r="AB59" s="96">
        <f>IFERROR(VLOOKUP(Z59&amp;" "&amp;AA59,命格设定!$H$125:$I$184,2,0),0)</f>
        <v>9030</v>
      </c>
      <c r="AC59" s="97">
        <v>4</v>
      </c>
      <c r="AD59" s="87" t="s">
        <v>30</v>
      </c>
      <c r="AE59" s="87"/>
      <c r="AF59" s="87">
        <f>IFERROR(VLOOKUP(AD59&amp;" "&amp;AE59,命格设定!$H$125:$I$184,2,0),0)</f>
        <v>0</v>
      </c>
      <c r="AG59" s="1">
        <v>1</v>
      </c>
      <c r="AI59" s="3">
        <v>57</v>
      </c>
      <c r="AJ59" s="3">
        <f>SUMPRODUCT(AK59:AW59,设定参考!$A$2:$M$2)</f>
        <v>4171.42</v>
      </c>
      <c r="AK59" s="3">
        <v>21948</v>
      </c>
      <c r="AL59" s="3">
        <v>1538</v>
      </c>
      <c r="AM59" s="3">
        <v>585</v>
      </c>
      <c r="AN59" s="3">
        <v>1721</v>
      </c>
      <c r="AO59" s="3">
        <v>0</v>
      </c>
      <c r="AP59" s="3">
        <v>3252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</row>
    <row r="60" spans="1:49" x14ac:dyDescent="0.15">
      <c r="A60">
        <v>58</v>
      </c>
      <c r="B60" s="87" t="s">
        <v>51</v>
      </c>
      <c r="C60" s="87" t="s">
        <v>417</v>
      </c>
      <c r="D60" s="87">
        <f>IFERROR(VLOOKUP(B60&amp;" "&amp;C60,命格设定!$H$125:$I$184,2,0),0)</f>
        <v>8240</v>
      </c>
      <c r="E60" s="1">
        <v>5</v>
      </c>
      <c r="F60" s="96" t="s">
        <v>49</v>
      </c>
      <c r="G60" s="96" t="s">
        <v>407</v>
      </c>
      <c r="H60" s="96">
        <f>IFERROR(VLOOKUP(F60&amp;" "&amp;G60,命格设定!$H$125:$I$184,2,0),0)</f>
        <v>8130</v>
      </c>
      <c r="I60" s="97">
        <v>6</v>
      </c>
      <c r="J60" s="98" t="s">
        <v>49</v>
      </c>
      <c r="K60" s="98" t="s">
        <v>408</v>
      </c>
      <c r="L60" s="98">
        <f>IFERROR(VLOOKUP(J60&amp;" "&amp;K60,命格设定!$H$125:$I$184,2,0),0)</f>
        <v>8330</v>
      </c>
      <c r="M60" s="99">
        <v>5</v>
      </c>
      <c r="N60" s="100" t="s">
        <v>49</v>
      </c>
      <c r="O60" s="100" t="s">
        <v>425</v>
      </c>
      <c r="P60" s="100">
        <f>IFERROR(VLOOKUP(N60&amp;" "&amp;O60,命格设定!$H$125:$I$184,2,0),0)</f>
        <v>8730</v>
      </c>
      <c r="Q60" s="101">
        <v>5</v>
      </c>
      <c r="R60" s="102" t="s">
        <v>49</v>
      </c>
      <c r="S60" s="102" t="s">
        <v>421</v>
      </c>
      <c r="T60" s="102">
        <f>IFERROR(VLOOKUP(R60&amp;" "&amp;S60,命格设定!$H$125:$I$184,2,0),0)</f>
        <v>8530</v>
      </c>
      <c r="U60" s="103">
        <v>5</v>
      </c>
      <c r="V60" s="107" t="s">
        <v>49</v>
      </c>
      <c r="W60" s="107" t="s">
        <v>410</v>
      </c>
      <c r="X60" s="107">
        <f>IFERROR(VLOOKUP(V60&amp;" "&amp;W60,命格设定!$H$125:$I$184,2,0),0)</f>
        <v>9230</v>
      </c>
      <c r="Y60" s="108">
        <v>5</v>
      </c>
      <c r="Z60" s="96" t="s">
        <v>49</v>
      </c>
      <c r="AA60" s="96" t="s">
        <v>429</v>
      </c>
      <c r="AB60" s="96">
        <f>IFERROR(VLOOKUP(Z60&amp;" "&amp;AA60,命格设定!$H$125:$I$184,2,0),0)</f>
        <v>9030</v>
      </c>
      <c r="AC60" s="97">
        <v>5</v>
      </c>
      <c r="AD60" s="87" t="s">
        <v>30</v>
      </c>
      <c r="AE60" s="87"/>
      <c r="AF60" s="87">
        <f>IFERROR(VLOOKUP(AD60&amp;" "&amp;AE60,命格设定!$H$125:$I$184,2,0),0)</f>
        <v>0</v>
      </c>
      <c r="AG60" s="1">
        <v>1</v>
      </c>
      <c r="AI60" s="3">
        <v>58</v>
      </c>
      <c r="AJ60" s="3">
        <f>SUMPRODUCT(AK60:AW60,设定参考!$A$2:$M$2)</f>
        <v>4269.42</v>
      </c>
      <c r="AK60" s="3">
        <v>21948</v>
      </c>
      <c r="AL60" s="3">
        <v>1636</v>
      </c>
      <c r="AM60" s="3">
        <v>585</v>
      </c>
      <c r="AN60" s="3">
        <v>1721</v>
      </c>
      <c r="AO60" s="3">
        <v>0</v>
      </c>
      <c r="AP60" s="3">
        <v>3252</v>
      </c>
      <c r="AQ60" s="3">
        <v>0</v>
      </c>
      <c r="AR60" s="3">
        <v>0</v>
      </c>
      <c r="AS60" s="3">
        <v>0</v>
      </c>
      <c r="AT60" s="3">
        <v>0</v>
      </c>
      <c r="AU60" s="3">
        <v>0</v>
      </c>
      <c r="AV60" s="3">
        <v>0</v>
      </c>
      <c r="AW60" s="3">
        <v>0</v>
      </c>
    </row>
    <row r="61" spans="1:49" x14ac:dyDescent="0.15">
      <c r="A61">
        <v>59</v>
      </c>
      <c r="B61" s="87" t="s">
        <v>51</v>
      </c>
      <c r="C61" s="87" t="s">
        <v>417</v>
      </c>
      <c r="D61" s="87">
        <f>IFERROR(VLOOKUP(B61&amp;" "&amp;C61,命格设定!$H$125:$I$184,2,0),0)</f>
        <v>8240</v>
      </c>
      <c r="E61" s="1">
        <v>5</v>
      </c>
      <c r="F61" s="96" t="s">
        <v>49</v>
      </c>
      <c r="G61" s="96" t="s">
        <v>407</v>
      </c>
      <c r="H61" s="96">
        <f>IFERROR(VLOOKUP(F61&amp;" "&amp;G61,命格设定!$H$125:$I$184,2,0),0)</f>
        <v>8130</v>
      </c>
      <c r="I61" s="97">
        <v>6</v>
      </c>
      <c r="J61" s="98" t="s">
        <v>49</v>
      </c>
      <c r="K61" s="98" t="s">
        <v>408</v>
      </c>
      <c r="L61" s="98">
        <f>IFERROR(VLOOKUP(J61&amp;" "&amp;K61,命格设定!$H$125:$I$184,2,0),0)</f>
        <v>8330</v>
      </c>
      <c r="M61" s="99">
        <v>5</v>
      </c>
      <c r="N61" s="100" t="s">
        <v>49</v>
      </c>
      <c r="O61" s="100" t="s">
        <v>425</v>
      </c>
      <c r="P61" s="100">
        <f>IFERROR(VLOOKUP(N61&amp;" "&amp;O61,命格设定!$H$125:$I$184,2,0),0)</f>
        <v>8730</v>
      </c>
      <c r="Q61" s="101">
        <v>5</v>
      </c>
      <c r="R61" s="102" t="s">
        <v>49</v>
      </c>
      <c r="S61" s="102" t="s">
        <v>421</v>
      </c>
      <c r="T61" s="102">
        <f>IFERROR(VLOOKUP(R61&amp;" "&amp;S61,命格设定!$H$125:$I$184,2,0),0)</f>
        <v>8530</v>
      </c>
      <c r="U61" s="103">
        <v>6</v>
      </c>
      <c r="V61" s="107" t="s">
        <v>49</v>
      </c>
      <c r="W61" s="107" t="s">
        <v>410</v>
      </c>
      <c r="X61" s="107">
        <f>IFERROR(VLOOKUP(V61&amp;" "&amp;W61,命格设定!$H$125:$I$184,2,0),0)</f>
        <v>9230</v>
      </c>
      <c r="Y61" s="108">
        <v>5</v>
      </c>
      <c r="Z61" s="96" t="s">
        <v>49</v>
      </c>
      <c r="AA61" s="96" t="s">
        <v>429</v>
      </c>
      <c r="AB61" s="96">
        <f>IFERROR(VLOOKUP(Z61&amp;" "&amp;AA61,命格设定!$H$125:$I$184,2,0),0)</f>
        <v>9030</v>
      </c>
      <c r="AC61" s="97">
        <v>5</v>
      </c>
      <c r="AD61" s="87" t="s">
        <v>30</v>
      </c>
      <c r="AE61" s="87"/>
      <c r="AF61" s="87">
        <f>IFERROR(VLOOKUP(AD61&amp;" "&amp;AE61,命格设定!$H$125:$I$184,2,0),0)</f>
        <v>0</v>
      </c>
      <c r="AG61" s="1">
        <v>1</v>
      </c>
      <c r="AI61" s="3">
        <v>59</v>
      </c>
      <c r="AJ61" s="3">
        <f>SUMPRODUCT(AK61:AW61,设定参考!$A$2:$M$2)</f>
        <v>4561.82</v>
      </c>
      <c r="AK61" s="3">
        <v>21948</v>
      </c>
      <c r="AL61" s="3">
        <v>1636</v>
      </c>
      <c r="AM61" s="3">
        <v>585</v>
      </c>
      <c r="AN61" s="3">
        <v>2581</v>
      </c>
      <c r="AO61" s="3">
        <v>0</v>
      </c>
      <c r="AP61" s="3">
        <v>3252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3">
        <v>0</v>
      </c>
      <c r="AW61" s="3">
        <v>0</v>
      </c>
    </row>
    <row r="62" spans="1:49" x14ac:dyDescent="0.15">
      <c r="A62">
        <v>60</v>
      </c>
      <c r="B62" s="87" t="s">
        <v>51</v>
      </c>
      <c r="C62" s="87" t="s">
        <v>417</v>
      </c>
      <c r="D62" s="87">
        <f>IFERROR(VLOOKUP(B62&amp;" "&amp;C62,命格设定!$H$125:$I$184,2,0),0)</f>
        <v>8240</v>
      </c>
      <c r="E62" s="1">
        <v>5</v>
      </c>
      <c r="F62" s="96" t="s">
        <v>51</v>
      </c>
      <c r="G62" s="96" t="s">
        <v>407</v>
      </c>
      <c r="H62" s="96">
        <f>IFERROR(VLOOKUP(F62&amp;" "&amp;G62,命格设定!$H$125:$I$184,2,0),0)</f>
        <v>8140</v>
      </c>
      <c r="I62" s="97">
        <v>5</v>
      </c>
      <c r="J62" s="98" t="s">
        <v>49</v>
      </c>
      <c r="K62" s="98" t="s">
        <v>408</v>
      </c>
      <c r="L62" s="98">
        <f>IFERROR(VLOOKUP(J62&amp;" "&amp;K62,命格设定!$H$125:$I$184,2,0),0)</f>
        <v>8330</v>
      </c>
      <c r="M62" s="99">
        <v>6</v>
      </c>
      <c r="N62" s="100" t="s">
        <v>49</v>
      </c>
      <c r="O62" s="100" t="s">
        <v>425</v>
      </c>
      <c r="P62" s="100">
        <f>IFERROR(VLOOKUP(N62&amp;" "&amp;O62,命格设定!$H$125:$I$184,2,0),0)</f>
        <v>8730</v>
      </c>
      <c r="Q62" s="101">
        <v>5</v>
      </c>
      <c r="R62" s="102" t="s">
        <v>49</v>
      </c>
      <c r="S62" s="102" t="s">
        <v>421</v>
      </c>
      <c r="T62" s="102">
        <f>IFERROR(VLOOKUP(R62&amp;" "&amp;S62,命格设定!$H$125:$I$184,2,0),0)</f>
        <v>8530</v>
      </c>
      <c r="U62" s="103">
        <v>6</v>
      </c>
      <c r="V62" s="107" t="s">
        <v>49</v>
      </c>
      <c r="W62" s="107" t="s">
        <v>410</v>
      </c>
      <c r="X62" s="107">
        <f>IFERROR(VLOOKUP(V62&amp;" "&amp;W62,命格设定!$H$125:$I$184,2,0),0)</f>
        <v>9230</v>
      </c>
      <c r="Y62" s="108">
        <v>5</v>
      </c>
      <c r="Z62" s="96" t="s">
        <v>49</v>
      </c>
      <c r="AA62" s="96" t="s">
        <v>429</v>
      </c>
      <c r="AB62" s="96">
        <f>IFERROR(VLOOKUP(Z62&amp;" "&amp;AA62,命格设定!$H$125:$I$184,2,0),0)</f>
        <v>9030</v>
      </c>
      <c r="AC62" s="97">
        <v>5</v>
      </c>
      <c r="AD62" s="87" t="s">
        <v>49</v>
      </c>
      <c r="AE62" s="87" t="s">
        <v>428</v>
      </c>
      <c r="AF62" s="87">
        <f>IFERROR(VLOOKUP(AD62&amp;" "&amp;AE62,命格设定!$H$125:$I$184,2,0),0)</f>
        <v>8930</v>
      </c>
      <c r="AG62" s="1">
        <v>4</v>
      </c>
      <c r="AI62" s="3">
        <v>60</v>
      </c>
      <c r="AJ62" s="3">
        <f>SUMPRODUCT(AK62:AW62,设定参考!$A$2:$M$2)</f>
        <v>5225.46</v>
      </c>
      <c r="AK62" s="3">
        <v>31214</v>
      </c>
      <c r="AL62" s="3">
        <v>1636</v>
      </c>
      <c r="AM62" s="3">
        <v>878</v>
      </c>
      <c r="AN62" s="3">
        <v>2581</v>
      </c>
      <c r="AO62" s="3">
        <v>0</v>
      </c>
      <c r="AP62" s="3">
        <v>3252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3">
        <v>0</v>
      </c>
      <c r="AW62" s="3">
        <v>0</v>
      </c>
    </row>
    <row r="63" spans="1:49" x14ac:dyDescent="0.15">
      <c r="A63">
        <v>61</v>
      </c>
      <c r="B63" s="87" t="s">
        <v>51</v>
      </c>
      <c r="C63" s="87" t="s">
        <v>417</v>
      </c>
      <c r="D63" s="87">
        <f>IFERROR(VLOOKUP(B63&amp;" "&amp;C63,命格设定!$H$125:$I$184,2,0),0)</f>
        <v>8240</v>
      </c>
      <c r="E63" s="1">
        <v>5</v>
      </c>
      <c r="F63" s="96" t="s">
        <v>51</v>
      </c>
      <c r="G63" s="96" t="s">
        <v>407</v>
      </c>
      <c r="H63" s="96">
        <f>IFERROR(VLOOKUP(F63&amp;" "&amp;G63,命格设定!$H$125:$I$184,2,0),0)</f>
        <v>8140</v>
      </c>
      <c r="I63" s="97">
        <v>5</v>
      </c>
      <c r="J63" s="98" t="s">
        <v>49</v>
      </c>
      <c r="K63" s="98" t="s">
        <v>408</v>
      </c>
      <c r="L63" s="98">
        <f>IFERROR(VLOOKUP(J63&amp;" "&amp;K63,命格设定!$H$125:$I$184,2,0),0)</f>
        <v>8330</v>
      </c>
      <c r="M63" s="99">
        <v>6</v>
      </c>
      <c r="N63" s="100" t="s">
        <v>49</v>
      </c>
      <c r="O63" s="100" t="s">
        <v>425</v>
      </c>
      <c r="P63" s="100">
        <f>IFERROR(VLOOKUP(N63&amp;" "&amp;O63,命格设定!$H$125:$I$184,2,0),0)</f>
        <v>8730</v>
      </c>
      <c r="Q63" s="101">
        <v>5</v>
      </c>
      <c r="R63" s="102" t="s">
        <v>49</v>
      </c>
      <c r="S63" s="102" t="s">
        <v>421</v>
      </c>
      <c r="T63" s="102">
        <f>IFERROR(VLOOKUP(R63&amp;" "&amp;S63,命格设定!$H$125:$I$184,2,0),0)</f>
        <v>8530</v>
      </c>
      <c r="U63" s="103">
        <v>6</v>
      </c>
      <c r="V63" s="107" t="s">
        <v>49</v>
      </c>
      <c r="W63" s="107" t="s">
        <v>410</v>
      </c>
      <c r="X63" s="107">
        <f>IFERROR(VLOOKUP(V63&amp;" "&amp;W63,命格设定!$H$125:$I$184,2,0),0)</f>
        <v>9230</v>
      </c>
      <c r="Y63" s="108">
        <v>5</v>
      </c>
      <c r="Z63" s="96" t="s">
        <v>49</v>
      </c>
      <c r="AA63" s="96" t="s">
        <v>429</v>
      </c>
      <c r="AB63" s="96">
        <f>IFERROR(VLOOKUP(Z63&amp;" "&amp;AA63,命格设定!$H$125:$I$184,2,0),0)</f>
        <v>9030</v>
      </c>
      <c r="AC63" s="97">
        <v>5</v>
      </c>
      <c r="AD63" s="87" t="s">
        <v>49</v>
      </c>
      <c r="AE63" s="87" t="s">
        <v>428</v>
      </c>
      <c r="AF63" s="87">
        <f>IFERROR(VLOOKUP(AD63&amp;" "&amp;AE63,命格设定!$H$125:$I$184,2,0),0)</f>
        <v>8930</v>
      </c>
      <c r="AG63" s="1">
        <v>4</v>
      </c>
      <c r="AI63" s="3">
        <v>61</v>
      </c>
      <c r="AJ63" s="3">
        <f>SUMPRODUCT(AK63:AW63,设定参考!$A$2:$M$2)</f>
        <v>5225.46</v>
      </c>
      <c r="AK63" s="3">
        <v>31214</v>
      </c>
      <c r="AL63" s="3">
        <v>1636</v>
      </c>
      <c r="AM63" s="3">
        <v>878</v>
      </c>
      <c r="AN63" s="3">
        <v>2581</v>
      </c>
      <c r="AO63" s="3">
        <v>0</v>
      </c>
      <c r="AP63" s="3">
        <v>3252</v>
      </c>
      <c r="AQ63" s="3">
        <v>0</v>
      </c>
      <c r="AR63" s="3">
        <v>0</v>
      </c>
      <c r="AS63" s="3">
        <v>0</v>
      </c>
      <c r="AT63" s="3">
        <v>0</v>
      </c>
      <c r="AU63" s="3">
        <v>0</v>
      </c>
      <c r="AV63" s="3">
        <v>0</v>
      </c>
      <c r="AW63" s="3">
        <v>0</v>
      </c>
    </row>
    <row r="64" spans="1:49" x14ac:dyDescent="0.15">
      <c r="A64">
        <v>62</v>
      </c>
      <c r="B64" s="87" t="s">
        <v>51</v>
      </c>
      <c r="C64" s="87" t="s">
        <v>417</v>
      </c>
      <c r="D64" s="87">
        <f>IFERROR(VLOOKUP(B64&amp;" "&amp;C64,命格设定!$H$125:$I$184,2,0),0)</f>
        <v>8240</v>
      </c>
      <c r="E64" s="1">
        <v>6</v>
      </c>
      <c r="F64" s="96" t="s">
        <v>51</v>
      </c>
      <c r="G64" s="96" t="s">
        <v>407</v>
      </c>
      <c r="H64" s="96">
        <f>IFERROR(VLOOKUP(F64&amp;" "&amp;G64,命格设定!$H$125:$I$184,2,0),0)</f>
        <v>8140</v>
      </c>
      <c r="I64" s="97">
        <v>5</v>
      </c>
      <c r="J64" s="98" t="s">
        <v>49</v>
      </c>
      <c r="K64" s="98" t="s">
        <v>408</v>
      </c>
      <c r="L64" s="98">
        <f>IFERROR(VLOOKUP(J64&amp;" "&amp;K64,命格设定!$H$125:$I$184,2,0),0)</f>
        <v>8330</v>
      </c>
      <c r="M64" s="99">
        <v>6</v>
      </c>
      <c r="N64" s="100" t="s">
        <v>49</v>
      </c>
      <c r="O64" s="100" t="s">
        <v>425</v>
      </c>
      <c r="P64" s="100">
        <f>IFERROR(VLOOKUP(N64&amp;" "&amp;O64,命格设定!$H$125:$I$184,2,0),0)</f>
        <v>8730</v>
      </c>
      <c r="Q64" s="101">
        <v>5</v>
      </c>
      <c r="R64" s="102" t="s">
        <v>49</v>
      </c>
      <c r="S64" s="102" t="s">
        <v>421</v>
      </c>
      <c r="T64" s="102">
        <f>IFERROR(VLOOKUP(R64&amp;" "&amp;S64,命格设定!$H$125:$I$184,2,0),0)</f>
        <v>8530</v>
      </c>
      <c r="U64" s="103">
        <v>6</v>
      </c>
      <c r="V64" s="107" t="s">
        <v>49</v>
      </c>
      <c r="W64" s="107" t="s">
        <v>410</v>
      </c>
      <c r="X64" s="107">
        <f>IFERROR(VLOOKUP(V64&amp;" "&amp;W64,命格设定!$H$125:$I$184,2,0),0)</f>
        <v>9230</v>
      </c>
      <c r="Y64" s="108">
        <v>5</v>
      </c>
      <c r="Z64" s="96" t="s">
        <v>49</v>
      </c>
      <c r="AA64" s="96" t="s">
        <v>429</v>
      </c>
      <c r="AB64" s="96">
        <f>IFERROR(VLOOKUP(Z64&amp;" "&amp;AA64,命格设定!$H$125:$I$184,2,0),0)</f>
        <v>9030</v>
      </c>
      <c r="AC64" s="97">
        <v>5</v>
      </c>
      <c r="AD64" s="87" t="s">
        <v>49</v>
      </c>
      <c r="AE64" s="87" t="s">
        <v>428</v>
      </c>
      <c r="AF64" s="87">
        <f>IFERROR(VLOOKUP(AD64&amp;" "&amp;AE64,命格设定!$H$125:$I$184,2,0),0)</f>
        <v>8930</v>
      </c>
      <c r="AG64" s="1">
        <v>5</v>
      </c>
      <c r="AI64" s="3">
        <v>62</v>
      </c>
      <c r="AJ64" s="3">
        <f>SUMPRODUCT(AK64:AW64,设定参考!$A$2:$M$2)</f>
        <v>5849.98</v>
      </c>
      <c r="AK64" s="3">
        <v>33652</v>
      </c>
      <c r="AL64" s="3">
        <v>2163</v>
      </c>
      <c r="AM64" s="3">
        <v>878</v>
      </c>
      <c r="AN64" s="3">
        <v>2581</v>
      </c>
      <c r="AO64" s="3">
        <v>0</v>
      </c>
      <c r="AP64" s="3">
        <v>3252</v>
      </c>
      <c r="AQ64" s="3">
        <v>0</v>
      </c>
      <c r="AR64" s="3">
        <v>0</v>
      </c>
      <c r="AS64" s="3">
        <v>0</v>
      </c>
      <c r="AT64" s="3">
        <v>0</v>
      </c>
      <c r="AU64" s="3">
        <v>0</v>
      </c>
      <c r="AV64" s="3">
        <v>0</v>
      </c>
      <c r="AW64" s="3">
        <v>0</v>
      </c>
    </row>
    <row r="65" spans="1:49" x14ac:dyDescent="0.15">
      <c r="A65">
        <v>63</v>
      </c>
      <c r="B65" s="87" t="s">
        <v>51</v>
      </c>
      <c r="C65" s="87" t="s">
        <v>417</v>
      </c>
      <c r="D65" s="87">
        <f>IFERROR(VLOOKUP(B65&amp;" "&amp;C65,命格设定!$H$125:$I$184,2,0),0)</f>
        <v>8240</v>
      </c>
      <c r="E65" s="1">
        <v>6</v>
      </c>
      <c r="F65" s="96" t="s">
        <v>51</v>
      </c>
      <c r="G65" s="96" t="s">
        <v>407</v>
      </c>
      <c r="H65" s="96">
        <f>IFERROR(VLOOKUP(F65&amp;" "&amp;G65,命格设定!$H$125:$I$184,2,0),0)</f>
        <v>8140</v>
      </c>
      <c r="I65" s="97">
        <v>5</v>
      </c>
      <c r="J65" s="98" t="s">
        <v>49</v>
      </c>
      <c r="K65" s="98" t="s">
        <v>408</v>
      </c>
      <c r="L65" s="98">
        <f>IFERROR(VLOOKUP(J65&amp;" "&amp;K65,命格设定!$H$125:$I$184,2,0),0)</f>
        <v>8330</v>
      </c>
      <c r="M65" s="99">
        <v>6</v>
      </c>
      <c r="N65" s="100" t="s">
        <v>49</v>
      </c>
      <c r="O65" s="100" t="s">
        <v>425</v>
      </c>
      <c r="P65" s="100">
        <f>IFERROR(VLOOKUP(N65&amp;" "&amp;O65,命格设定!$H$125:$I$184,2,0),0)</f>
        <v>8730</v>
      </c>
      <c r="Q65" s="101">
        <v>6</v>
      </c>
      <c r="R65" s="102" t="s">
        <v>49</v>
      </c>
      <c r="S65" s="102" t="s">
        <v>421</v>
      </c>
      <c r="T65" s="102">
        <f>IFERROR(VLOOKUP(R65&amp;" "&amp;S65,命格设定!$H$125:$I$184,2,0),0)</f>
        <v>8530</v>
      </c>
      <c r="U65" s="103">
        <v>6</v>
      </c>
      <c r="V65" s="107" t="s">
        <v>49</v>
      </c>
      <c r="W65" s="107" t="s">
        <v>410</v>
      </c>
      <c r="X65" s="107">
        <f>IFERROR(VLOOKUP(V65&amp;" "&amp;W65,命格设定!$H$125:$I$184,2,0),0)</f>
        <v>9230</v>
      </c>
      <c r="Y65" s="108">
        <v>6</v>
      </c>
      <c r="Z65" s="96" t="s">
        <v>49</v>
      </c>
      <c r="AA65" s="96" t="s">
        <v>429</v>
      </c>
      <c r="AB65" s="96">
        <f>IFERROR(VLOOKUP(Z65&amp;" "&amp;AA65,命格设定!$H$125:$I$184,2,0),0)</f>
        <v>9030</v>
      </c>
      <c r="AC65" s="97">
        <v>6</v>
      </c>
      <c r="AD65" s="87" t="s">
        <v>49</v>
      </c>
      <c r="AE65" s="87" t="s">
        <v>428</v>
      </c>
      <c r="AF65" s="87">
        <f>IFERROR(VLOOKUP(AD65&amp;" "&amp;AE65,命格设定!$H$125:$I$184,2,0),0)</f>
        <v>8930</v>
      </c>
      <c r="AG65" s="1">
        <v>5</v>
      </c>
      <c r="AI65" s="3">
        <v>63</v>
      </c>
      <c r="AJ65" s="3">
        <f>SUMPRODUCT(AK65:AW65,设定参考!$A$2:$M$2)</f>
        <v>6432.66</v>
      </c>
      <c r="AK65" s="3">
        <v>33652</v>
      </c>
      <c r="AL65" s="3">
        <v>2453</v>
      </c>
      <c r="AM65" s="3">
        <v>878</v>
      </c>
      <c r="AN65" s="3">
        <v>2581</v>
      </c>
      <c r="AO65" s="3">
        <v>0</v>
      </c>
      <c r="AP65" s="3">
        <v>4878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3">
        <v>0</v>
      </c>
      <c r="AW65" s="3">
        <v>0</v>
      </c>
    </row>
    <row r="66" spans="1:49" x14ac:dyDescent="0.15">
      <c r="A66">
        <v>64</v>
      </c>
      <c r="B66" s="87" t="s">
        <v>51</v>
      </c>
      <c r="C66" s="87" t="s">
        <v>417</v>
      </c>
      <c r="D66" s="87">
        <f>IFERROR(VLOOKUP(B66&amp;" "&amp;C66,命格设定!$H$125:$I$184,2,0),0)</f>
        <v>8240</v>
      </c>
      <c r="E66" s="1">
        <v>6</v>
      </c>
      <c r="F66" s="96" t="s">
        <v>51</v>
      </c>
      <c r="G66" s="96" t="s">
        <v>407</v>
      </c>
      <c r="H66" s="96">
        <f>IFERROR(VLOOKUP(F66&amp;" "&amp;G66,命格设定!$H$125:$I$184,2,0),0)</f>
        <v>8140</v>
      </c>
      <c r="I66" s="97">
        <v>5</v>
      </c>
      <c r="J66" s="98" t="s">
        <v>49</v>
      </c>
      <c r="K66" s="98" t="s">
        <v>408</v>
      </c>
      <c r="L66" s="98">
        <f>IFERROR(VLOOKUP(J66&amp;" "&amp;K66,命格设定!$H$125:$I$184,2,0),0)</f>
        <v>8330</v>
      </c>
      <c r="M66" s="99">
        <v>6</v>
      </c>
      <c r="N66" s="100" t="s">
        <v>49</v>
      </c>
      <c r="O66" s="100" t="s">
        <v>425</v>
      </c>
      <c r="P66" s="100">
        <f>IFERROR(VLOOKUP(N66&amp;" "&amp;O66,命格设定!$H$125:$I$184,2,0),0)</f>
        <v>8730</v>
      </c>
      <c r="Q66" s="101">
        <v>6</v>
      </c>
      <c r="R66" s="102" t="s">
        <v>49</v>
      </c>
      <c r="S66" s="102" t="s">
        <v>421</v>
      </c>
      <c r="T66" s="102">
        <f>IFERROR(VLOOKUP(R66&amp;" "&amp;S66,命格设定!$H$125:$I$184,2,0),0)</f>
        <v>8530</v>
      </c>
      <c r="U66" s="103">
        <v>6</v>
      </c>
      <c r="V66" s="107" t="s">
        <v>49</v>
      </c>
      <c r="W66" s="107" t="s">
        <v>410</v>
      </c>
      <c r="X66" s="107">
        <f>IFERROR(VLOOKUP(V66&amp;" "&amp;W66,命格设定!$H$125:$I$184,2,0),0)</f>
        <v>9230</v>
      </c>
      <c r="Y66" s="108">
        <v>6</v>
      </c>
      <c r="Z66" s="96" t="s">
        <v>49</v>
      </c>
      <c r="AA66" s="96" t="s">
        <v>429</v>
      </c>
      <c r="AB66" s="96">
        <f>IFERROR(VLOOKUP(Z66&amp;" "&amp;AA66,命格设定!$H$125:$I$184,2,0),0)</f>
        <v>9030</v>
      </c>
      <c r="AC66" s="97">
        <v>6</v>
      </c>
      <c r="AD66" s="87" t="s">
        <v>49</v>
      </c>
      <c r="AE66" s="87" t="s">
        <v>428</v>
      </c>
      <c r="AF66" s="87">
        <f>IFERROR(VLOOKUP(AD66&amp;" "&amp;AE66,命格设定!$H$125:$I$184,2,0),0)</f>
        <v>8930</v>
      </c>
      <c r="AG66" s="1">
        <v>5</v>
      </c>
      <c r="AI66" s="3">
        <v>64</v>
      </c>
      <c r="AJ66" s="3">
        <f>SUMPRODUCT(AK66:AW66,设定参考!$A$2:$M$2)</f>
        <v>6432.66</v>
      </c>
      <c r="AK66" s="3">
        <v>33652</v>
      </c>
      <c r="AL66" s="3">
        <v>2453</v>
      </c>
      <c r="AM66" s="3">
        <v>878</v>
      </c>
      <c r="AN66" s="3">
        <v>2581</v>
      </c>
      <c r="AO66" s="3">
        <v>0</v>
      </c>
      <c r="AP66" s="3">
        <v>4878</v>
      </c>
      <c r="AQ66" s="3">
        <v>0</v>
      </c>
      <c r="AR66" s="3">
        <v>0</v>
      </c>
      <c r="AS66" s="3">
        <v>0</v>
      </c>
      <c r="AT66" s="3">
        <v>0</v>
      </c>
      <c r="AU66" s="3">
        <v>0</v>
      </c>
      <c r="AV66" s="3">
        <v>0</v>
      </c>
      <c r="AW66" s="3">
        <v>0</v>
      </c>
    </row>
    <row r="67" spans="1:49" x14ac:dyDescent="0.15">
      <c r="A67">
        <v>65</v>
      </c>
      <c r="B67" s="87" t="s">
        <v>51</v>
      </c>
      <c r="C67" s="87" t="s">
        <v>417</v>
      </c>
      <c r="D67" s="87">
        <f>IFERROR(VLOOKUP(B67&amp;" "&amp;C67,命格设定!$H$125:$I$184,2,0),0)</f>
        <v>8240</v>
      </c>
      <c r="E67" s="1">
        <v>6</v>
      </c>
      <c r="F67" s="96" t="s">
        <v>51</v>
      </c>
      <c r="G67" s="96" t="s">
        <v>407</v>
      </c>
      <c r="H67" s="96">
        <f>IFERROR(VLOOKUP(F67&amp;" "&amp;G67,命格设定!$H$125:$I$184,2,0),0)</f>
        <v>8140</v>
      </c>
      <c r="I67" s="97">
        <v>5</v>
      </c>
      <c r="J67" s="98" t="s">
        <v>51</v>
      </c>
      <c r="K67" s="98" t="s">
        <v>408</v>
      </c>
      <c r="L67" s="98">
        <f>IFERROR(VLOOKUP(J67&amp;" "&amp;K67,命格设定!$H$125:$I$184,2,0),0)</f>
        <v>8340</v>
      </c>
      <c r="M67" s="99">
        <v>5</v>
      </c>
      <c r="N67" s="100" t="s">
        <v>49</v>
      </c>
      <c r="O67" s="100" t="s">
        <v>425</v>
      </c>
      <c r="P67" s="100">
        <f>IFERROR(VLOOKUP(N67&amp;" "&amp;O67,命格设定!$H$125:$I$184,2,0),0)</f>
        <v>8730</v>
      </c>
      <c r="Q67" s="101">
        <v>6</v>
      </c>
      <c r="R67" s="102" t="s">
        <v>49</v>
      </c>
      <c r="S67" s="102" t="s">
        <v>421</v>
      </c>
      <c r="T67" s="102">
        <f>IFERROR(VLOOKUP(R67&amp;" "&amp;S67,命格设定!$H$125:$I$184,2,0),0)</f>
        <v>8530</v>
      </c>
      <c r="U67" s="103">
        <v>6</v>
      </c>
      <c r="V67" s="107" t="s">
        <v>51</v>
      </c>
      <c r="W67" s="107" t="s">
        <v>412</v>
      </c>
      <c r="X67" s="107">
        <f>IFERROR(VLOOKUP(V67&amp;" "&amp;W67,命格设定!$H$125:$I$184,2,0),0)</f>
        <v>9340</v>
      </c>
      <c r="Y67" s="108">
        <v>5</v>
      </c>
      <c r="Z67" s="96" t="s">
        <v>49</v>
      </c>
      <c r="AA67" s="96" t="s">
        <v>429</v>
      </c>
      <c r="AB67" s="96">
        <f>IFERROR(VLOOKUP(Z67&amp;" "&amp;AA67,命格设定!$H$125:$I$184,2,0),0)</f>
        <v>9030</v>
      </c>
      <c r="AC67" s="97">
        <v>6</v>
      </c>
      <c r="AD67" s="87" t="s">
        <v>49</v>
      </c>
      <c r="AE67" s="87" t="s">
        <v>428</v>
      </c>
      <c r="AF67" s="87">
        <f>IFERROR(VLOOKUP(AD67&amp;" "&amp;AE67,命格设定!$H$125:$I$184,2,0),0)</f>
        <v>8930</v>
      </c>
      <c r="AG67" s="1">
        <v>5</v>
      </c>
      <c r="AI67" s="3">
        <v>65</v>
      </c>
      <c r="AJ67" s="3">
        <f>SUMPRODUCT(AK67:AW67,设定参考!$A$2:$M$2)</f>
        <v>7222.46</v>
      </c>
      <c r="AK67" s="3">
        <v>46822</v>
      </c>
      <c r="AL67" s="3">
        <v>2542</v>
      </c>
      <c r="AM67" s="3">
        <v>1052</v>
      </c>
      <c r="AN67" s="3">
        <v>2581</v>
      </c>
      <c r="AO67" s="3">
        <v>0</v>
      </c>
      <c r="AP67" s="3">
        <v>4878</v>
      </c>
      <c r="AQ67" s="3">
        <v>0</v>
      </c>
      <c r="AR67" s="3">
        <v>0</v>
      </c>
      <c r="AS67" s="3">
        <v>0</v>
      </c>
      <c r="AT67" s="3">
        <v>0</v>
      </c>
      <c r="AU67" s="3">
        <v>0</v>
      </c>
      <c r="AV67" s="3">
        <v>0</v>
      </c>
      <c r="AW67" s="3">
        <v>0</v>
      </c>
    </row>
    <row r="68" spans="1:49" x14ac:dyDescent="0.15">
      <c r="A68">
        <v>66</v>
      </c>
      <c r="B68" s="87" t="s">
        <v>51</v>
      </c>
      <c r="C68" s="87" t="s">
        <v>417</v>
      </c>
      <c r="D68" s="87">
        <f>IFERROR(VLOOKUP(B68&amp;" "&amp;C68,命格设定!$H$125:$I$184,2,0),0)</f>
        <v>8240</v>
      </c>
      <c r="E68" s="1">
        <v>6</v>
      </c>
      <c r="F68" s="96" t="s">
        <v>51</v>
      </c>
      <c r="G68" s="96" t="s">
        <v>407</v>
      </c>
      <c r="H68" s="96">
        <f>IFERROR(VLOOKUP(F68&amp;" "&amp;G68,命格设定!$H$125:$I$184,2,0),0)</f>
        <v>8140</v>
      </c>
      <c r="I68" s="97">
        <v>6</v>
      </c>
      <c r="J68" s="98" t="s">
        <v>51</v>
      </c>
      <c r="K68" s="98" t="s">
        <v>408</v>
      </c>
      <c r="L68" s="98">
        <f>IFERROR(VLOOKUP(J68&amp;" "&amp;K68,命格设定!$H$125:$I$184,2,0),0)</f>
        <v>8340</v>
      </c>
      <c r="M68" s="99">
        <v>5</v>
      </c>
      <c r="N68" s="100" t="s">
        <v>49</v>
      </c>
      <c r="O68" s="100" t="s">
        <v>425</v>
      </c>
      <c r="P68" s="100">
        <f>IFERROR(VLOOKUP(N68&amp;" "&amp;O68,命格设定!$H$125:$I$184,2,0),0)</f>
        <v>8730</v>
      </c>
      <c r="Q68" s="101">
        <v>6</v>
      </c>
      <c r="R68" s="102" t="s">
        <v>49</v>
      </c>
      <c r="S68" s="102" t="s">
        <v>421</v>
      </c>
      <c r="T68" s="102">
        <f>IFERROR(VLOOKUP(R68&amp;" "&amp;S68,命格设定!$H$125:$I$184,2,0),0)</f>
        <v>8530</v>
      </c>
      <c r="U68" s="103">
        <v>6</v>
      </c>
      <c r="V68" s="107" t="s">
        <v>51</v>
      </c>
      <c r="W68" s="107" t="s">
        <v>412</v>
      </c>
      <c r="X68" s="107">
        <f>IFERROR(VLOOKUP(V68&amp;" "&amp;W68,命格设定!$H$125:$I$184,2,0),0)</f>
        <v>9340</v>
      </c>
      <c r="Y68" s="108">
        <v>5</v>
      </c>
      <c r="Z68" s="96" t="s">
        <v>49</v>
      </c>
      <c r="AA68" s="96" t="s">
        <v>429</v>
      </c>
      <c r="AB68" s="96">
        <f>IFERROR(VLOOKUP(Z68&amp;" "&amp;AA68,命格设定!$H$125:$I$184,2,0),0)</f>
        <v>9030</v>
      </c>
      <c r="AC68" s="97">
        <v>6</v>
      </c>
      <c r="AD68" s="87" t="s">
        <v>49</v>
      </c>
      <c r="AE68" s="87" t="s">
        <v>428</v>
      </c>
      <c r="AF68" s="87">
        <f>IFERROR(VLOOKUP(AD68&amp;" "&amp;AE68,命格设定!$H$125:$I$184,2,0),0)</f>
        <v>8930</v>
      </c>
      <c r="AG68" s="1">
        <v>5</v>
      </c>
      <c r="AI68" s="3">
        <v>66</v>
      </c>
      <c r="AJ68" s="3">
        <f>SUMPRODUCT(AK68:AW68,设定参考!$A$2:$M$2)</f>
        <v>7749.2199999999993</v>
      </c>
      <c r="AK68" s="3">
        <v>59991</v>
      </c>
      <c r="AL68" s="3">
        <v>2542</v>
      </c>
      <c r="AM68" s="3">
        <v>1052</v>
      </c>
      <c r="AN68" s="3">
        <v>2581</v>
      </c>
      <c r="AO68" s="3">
        <v>0</v>
      </c>
      <c r="AP68" s="3">
        <v>4878</v>
      </c>
      <c r="AQ68" s="3">
        <v>0</v>
      </c>
      <c r="AR68" s="3">
        <v>0</v>
      </c>
      <c r="AS68" s="3">
        <v>0</v>
      </c>
      <c r="AT68" s="3">
        <v>0</v>
      </c>
      <c r="AU68" s="3">
        <v>0</v>
      </c>
      <c r="AV68" s="3">
        <v>0</v>
      </c>
      <c r="AW68" s="3">
        <v>0</v>
      </c>
    </row>
    <row r="69" spans="1:49" x14ac:dyDescent="0.15">
      <c r="A69">
        <v>67</v>
      </c>
      <c r="B69" s="87" t="s">
        <v>51</v>
      </c>
      <c r="C69" s="87" t="s">
        <v>417</v>
      </c>
      <c r="D69" s="87">
        <f>IFERROR(VLOOKUP(B69&amp;" "&amp;C69,命格设定!$H$125:$I$184,2,0),0)</f>
        <v>8240</v>
      </c>
      <c r="E69" s="1">
        <v>7</v>
      </c>
      <c r="F69" s="96" t="s">
        <v>51</v>
      </c>
      <c r="G69" s="96" t="s">
        <v>407</v>
      </c>
      <c r="H69" s="96">
        <f>IFERROR(VLOOKUP(F69&amp;" "&amp;G69,命格设定!$H$125:$I$184,2,0),0)</f>
        <v>8140</v>
      </c>
      <c r="I69" s="97">
        <v>6</v>
      </c>
      <c r="J69" s="98" t="s">
        <v>51</v>
      </c>
      <c r="K69" s="98" t="s">
        <v>408</v>
      </c>
      <c r="L69" s="98">
        <f>IFERROR(VLOOKUP(J69&amp;" "&amp;K69,命格设定!$H$125:$I$184,2,0),0)</f>
        <v>8340</v>
      </c>
      <c r="M69" s="99">
        <v>5</v>
      </c>
      <c r="N69" s="100" t="s">
        <v>49</v>
      </c>
      <c r="O69" s="100" t="s">
        <v>425</v>
      </c>
      <c r="P69" s="100">
        <f>IFERROR(VLOOKUP(N69&amp;" "&amp;O69,命格设定!$H$125:$I$184,2,0),0)</f>
        <v>8730</v>
      </c>
      <c r="Q69" s="101">
        <v>6</v>
      </c>
      <c r="R69" s="102" t="s">
        <v>49</v>
      </c>
      <c r="S69" s="102" t="s">
        <v>421</v>
      </c>
      <c r="T69" s="102">
        <f>IFERROR(VLOOKUP(R69&amp;" "&amp;S69,命格设定!$H$125:$I$184,2,0),0)</f>
        <v>8530</v>
      </c>
      <c r="U69" s="103">
        <v>7</v>
      </c>
      <c r="V69" s="107" t="s">
        <v>51</v>
      </c>
      <c r="W69" s="107" t="s">
        <v>412</v>
      </c>
      <c r="X69" s="107">
        <f>IFERROR(VLOOKUP(V69&amp;" "&amp;W69,命格设定!$H$125:$I$184,2,0),0)</f>
        <v>9340</v>
      </c>
      <c r="Y69" s="108">
        <v>6</v>
      </c>
      <c r="Z69" s="96" t="s">
        <v>49</v>
      </c>
      <c r="AA69" s="96" t="s">
        <v>429</v>
      </c>
      <c r="AB69" s="96">
        <f>IFERROR(VLOOKUP(Z69&amp;" "&amp;AA69,命格设定!$H$125:$I$184,2,0),0)</f>
        <v>9030</v>
      </c>
      <c r="AC69" s="97">
        <v>6</v>
      </c>
      <c r="AD69" s="87" t="s">
        <v>49</v>
      </c>
      <c r="AE69" s="87" t="s">
        <v>428</v>
      </c>
      <c r="AF69" s="87">
        <f>IFERROR(VLOOKUP(AD69&amp;" "&amp;AE69,命格设定!$H$125:$I$184,2,0),0)</f>
        <v>8930</v>
      </c>
      <c r="AG69" s="1">
        <v>6</v>
      </c>
      <c r="AI69" s="3">
        <v>67</v>
      </c>
      <c r="AJ69" s="3">
        <f>SUMPRODUCT(AK69:AW69,设定参考!$A$2:$M$2)</f>
        <v>9649.84</v>
      </c>
      <c r="AK69" s="3">
        <v>70233</v>
      </c>
      <c r="AL69" s="3">
        <v>3594</v>
      </c>
      <c r="AM69" s="3">
        <v>1052</v>
      </c>
      <c r="AN69" s="3">
        <v>3872</v>
      </c>
      <c r="AO69" s="3">
        <v>0</v>
      </c>
      <c r="AP69" s="3">
        <v>4878</v>
      </c>
      <c r="AQ69" s="3">
        <v>0</v>
      </c>
      <c r="AR69" s="3">
        <v>0</v>
      </c>
      <c r="AS69" s="3">
        <v>0</v>
      </c>
      <c r="AT69" s="3">
        <v>0</v>
      </c>
      <c r="AU69" s="3">
        <v>0</v>
      </c>
      <c r="AV69" s="3">
        <v>0</v>
      </c>
      <c r="AW69" s="3">
        <v>0</v>
      </c>
    </row>
    <row r="70" spans="1:49" x14ac:dyDescent="0.15">
      <c r="A70">
        <v>68</v>
      </c>
      <c r="B70" s="87" t="s">
        <v>51</v>
      </c>
      <c r="C70" s="87" t="s">
        <v>417</v>
      </c>
      <c r="D70" s="87">
        <f>IFERROR(VLOOKUP(B70&amp;" "&amp;C70,命格设定!$H$125:$I$184,2,0),0)</f>
        <v>8240</v>
      </c>
      <c r="E70" s="1">
        <v>7</v>
      </c>
      <c r="F70" s="96" t="s">
        <v>51</v>
      </c>
      <c r="G70" s="96" t="s">
        <v>407</v>
      </c>
      <c r="H70" s="96">
        <f>IFERROR(VLOOKUP(F70&amp;" "&amp;G70,命格设定!$H$125:$I$184,2,0),0)</f>
        <v>8140</v>
      </c>
      <c r="I70" s="97">
        <v>6</v>
      </c>
      <c r="J70" s="98" t="s">
        <v>51</v>
      </c>
      <c r="K70" s="98" t="s">
        <v>408</v>
      </c>
      <c r="L70" s="98">
        <f>IFERROR(VLOOKUP(J70&amp;" "&amp;K70,命格设定!$H$125:$I$184,2,0),0)</f>
        <v>8340</v>
      </c>
      <c r="M70" s="99">
        <v>5</v>
      </c>
      <c r="N70" s="100" t="s">
        <v>49</v>
      </c>
      <c r="O70" s="100" t="s">
        <v>425</v>
      </c>
      <c r="P70" s="100">
        <f>IFERROR(VLOOKUP(N70&amp;" "&amp;O70,命格设定!$H$125:$I$184,2,0),0)</f>
        <v>8730</v>
      </c>
      <c r="Q70" s="101">
        <v>6</v>
      </c>
      <c r="R70" s="102" t="s">
        <v>49</v>
      </c>
      <c r="S70" s="102" t="s">
        <v>421</v>
      </c>
      <c r="T70" s="102">
        <f>IFERROR(VLOOKUP(R70&amp;" "&amp;S70,命格设定!$H$125:$I$184,2,0),0)</f>
        <v>8530</v>
      </c>
      <c r="U70" s="103">
        <v>7</v>
      </c>
      <c r="V70" s="107" t="s">
        <v>51</v>
      </c>
      <c r="W70" s="107" t="s">
        <v>412</v>
      </c>
      <c r="X70" s="107">
        <f>IFERROR(VLOOKUP(V70&amp;" "&amp;W70,命格设定!$H$125:$I$184,2,0),0)</f>
        <v>9340</v>
      </c>
      <c r="Y70" s="108">
        <v>6</v>
      </c>
      <c r="Z70" s="96" t="s">
        <v>49</v>
      </c>
      <c r="AA70" s="96" t="s">
        <v>429</v>
      </c>
      <c r="AB70" s="96">
        <f>IFERROR(VLOOKUP(Z70&amp;" "&amp;AA70,命格设定!$H$125:$I$184,2,0),0)</f>
        <v>9030</v>
      </c>
      <c r="AC70" s="97">
        <v>6</v>
      </c>
      <c r="AD70" s="87" t="s">
        <v>49</v>
      </c>
      <c r="AE70" s="87" t="s">
        <v>428</v>
      </c>
      <c r="AF70" s="87">
        <f>IFERROR(VLOOKUP(AD70&amp;" "&amp;AE70,命格设定!$H$125:$I$184,2,0),0)</f>
        <v>8930</v>
      </c>
      <c r="AG70" s="1">
        <v>6</v>
      </c>
      <c r="AI70" s="3">
        <v>68</v>
      </c>
      <c r="AJ70" s="3">
        <f>SUMPRODUCT(AK70:AW70,设定参考!$A$2:$M$2)</f>
        <v>9649.84</v>
      </c>
      <c r="AK70" s="3">
        <v>70233</v>
      </c>
      <c r="AL70" s="3">
        <v>3594</v>
      </c>
      <c r="AM70" s="3">
        <v>1052</v>
      </c>
      <c r="AN70" s="3">
        <v>3872</v>
      </c>
      <c r="AO70" s="3">
        <v>0</v>
      </c>
      <c r="AP70" s="3">
        <v>4878</v>
      </c>
      <c r="AQ70" s="3">
        <v>0</v>
      </c>
      <c r="AR70" s="3">
        <v>0</v>
      </c>
      <c r="AS70" s="3">
        <v>0</v>
      </c>
      <c r="AT70" s="3">
        <v>0</v>
      </c>
      <c r="AU70" s="3">
        <v>0</v>
      </c>
      <c r="AV70" s="3">
        <v>0</v>
      </c>
      <c r="AW70" s="3">
        <v>0</v>
      </c>
    </row>
    <row r="71" spans="1:49" x14ac:dyDescent="0.15">
      <c r="A71">
        <v>69</v>
      </c>
      <c r="B71" s="87" t="s">
        <v>51</v>
      </c>
      <c r="C71" s="87" t="s">
        <v>417</v>
      </c>
      <c r="D71" s="87">
        <f>IFERROR(VLOOKUP(B71&amp;" "&amp;C71,命格设定!$H$125:$I$184,2,0),0)</f>
        <v>8240</v>
      </c>
      <c r="E71" s="1">
        <v>7</v>
      </c>
      <c r="F71" s="96" t="s">
        <v>51</v>
      </c>
      <c r="G71" s="96" t="s">
        <v>407</v>
      </c>
      <c r="H71" s="96">
        <f>IFERROR(VLOOKUP(F71&amp;" "&amp;G71,命格设定!$H$125:$I$184,2,0),0)</f>
        <v>8140</v>
      </c>
      <c r="I71" s="97">
        <v>6</v>
      </c>
      <c r="J71" s="98" t="s">
        <v>51</v>
      </c>
      <c r="K71" s="98" t="s">
        <v>408</v>
      </c>
      <c r="L71" s="98">
        <f>IFERROR(VLOOKUP(J71&amp;" "&amp;K71,命格设定!$H$125:$I$184,2,0),0)</f>
        <v>8340</v>
      </c>
      <c r="M71" s="99">
        <v>5</v>
      </c>
      <c r="N71" s="100" t="s">
        <v>49</v>
      </c>
      <c r="O71" s="100" t="s">
        <v>425</v>
      </c>
      <c r="P71" s="100">
        <f>IFERROR(VLOOKUP(N71&amp;" "&amp;O71,命格设定!$H$125:$I$184,2,0),0)</f>
        <v>8730</v>
      </c>
      <c r="Q71" s="101">
        <v>6</v>
      </c>
      <c r="R71" s="102" t="s">
        <v>49</v>
      </c>
      <c r="S71" s="102" t="s">
        <v>421</v>
      </c>
      <c r="T71" s="102">
        <f>IFERROR(VLOOKUP(R71&amp;" "&amp;S71,命格设定!$H$125:$I$184,2,0),0)</f>
        <v>8530</v>
      </c>
      <c r="U71" s="103">
        <v>7</v>
      </c>
      <c r="V71" s="107" t="s">
        <v>51</v>
      </c>
      <c r="W71" s="107" t="s">
        <v>412</v>
      </c>
      <c r="X71" s="107">
        <f>IFERROR(VLOOKUP(V71&amp;" "&amp;W71,命格设定!$H$125:$I$184,2,0),0)</f>
        <v>9340</v>
      </c>
      <c r="Y71" s="108">
        <v>6</v>
      </c>
      <c r="Z71" s="96" t="s">
        <v>49</v>
      </c>
      <c r="AA71" s="96" t="s">
        <v>429</v>
      </c>
      <c r="AB71" s="96">
        <f>IFERROR(VLOOKUP(Z71&amp;" "&amp;AA71,命格设定!$H$125:$I$184,2,0),0)</f>
        <v>9030</v>
      </c>
      <c r="AC71" s="97">
        <v>7</v>
      </c>
      <c r="AD71" s="87" t="s">
        <v>49</v>
      </c>
      <c r="AE71" s="87" t="s">
        <v>428</v>
      </c>
      <c r="AF71" s="87">
        <f>IFERROR(VLOOKUP(AD71&amp;" "&amp;AE71,命格设定!$H$125:$I$184,2,0),0)</f>
        <v>8930</v>
      </c>
      <c r="AG71" s="1">
        <v>6</v>
      </c>
      <c r="AI71" s="3">
        <v>69</v>
      </c>
      <c r="AJ71" s="3">
        <f>SUMPRODUCT(AK71:AW71,设定参考!$A$2:$M$2)</f>
        <v>9868.84</v>
      </c>
      <c r="AK71" s="3">
        <v>70233</v>
      </c>
      <c r="AL71" s="3">
        <v>3813</v>
      </c>
      <c r="AM71" s="3">
        <v>1052</v>
      </c>
      <c r="AN71" s="3">
        <v>3872</v>
      </c>
      <c r="AO71" s="3">
        <v>0</v>
      </c>
      <c r="AP71" s="3">
        <v>4878</v>
      </c>
      <c r="AQ71" s="3">
        <v>0</v>
      </c>
      <c r="AR71" s="3">
        <v>0</v>
      </c>
      <c r="AS71" s="3">
        <v>0</v>
      </c>
      <c r="AT71" s="3">
        <v>0</v>
      </c>
      <c r="AU71" s="3">
        <v>0</v>
      </c>
      <c r="AV71" s="3">
        <v>0</v>
      </c>
      <c r="AW71" s="3">
        <v>0</v>
      </c>
    </row>
    <row r="72" spans="1:49" x14ac:dyDescent="0.15">
      <c r="A72">
        <v>70</v>
      </c>
      <c r="B72" s="87" t="s">
        <v>51</v>
      </c>
      <c r="C72" s="87" t="s">
        <v>417</v>
      </c>
      <c r="D72" s="87">
        <f>IFERROR(VLOOKUP(B72&amp;" "&amp;C72,命格设定!$H$125:$I$184,2,0),0)</f>
        <v>8240</v>
      </c>
      <c r="E72" s="1">
        <v>7</v>
      </c>
      <c r="F72" s="96" t="s">
        <v>51</v>
      </c>
      <c r="G72" s="96" t="s">
        <v>407</v>
      </c>
      <c r="H72" s="96">
        <f>IFERROR(VLOOKUP(F72&amp;" "&amp;G72,命格设定!$H$125:$I$184,2,0),0)</f>
        <v>8140</v>
      </c>
      <c r="I72" s="97">
        <v>7</v>
      </c>
      <c r="J72" s="98" t="s">
        <v>51</v>
      </c>
      <c r="K72" s="98" t="s">
        <v>408</v>
      </c>
      <c r="L72" s="98">
        <f>IFERROR(VLOOKUP(J72&amp;" "&amp;K72,命格设定!$H$125:$I$184,2,0),0)</f>
        <v>8340</v>
      </c>
      <c r="M72" s="99">
        <v>6</v>
      </c>
      <c r="N72" s="100" t="s">
        <v>51</v>
      </c>
      <c r="O72" s="100" t="s">
        <v>425</v>
      </c>
      <c r="P72" s="100">
        <f>IFERROR(VLOOKUP(N72&amp;" "&amp;O72,命格设定!$H$125:$I$184,2,0),0)</f>
        <v>8740</v>
      </c>
      <c r="Q72" s="101">
        <v>5</v>
      </c>
      <c r="R72" s="102" t="s">
        <v>49</v>
      </c>
      <c r="S72" s="102" t="s">
        <v>421</v>
      </c>
      <c r="T72" s="102">
        <f>IFERROR(VLOOKUP(R72&amp;" "&amp;S72,命格设定!$H$125:$I$184,2,0),0)</f>
        <v>8530</v>
      </c>
      <c r="U72" s="103">
        <v>7</v>
      </c>
      <c r="V72" s="107" t="s">
        <v>51</v>
      </c>
      <c r="W72" s="107" t="s">
        <v>412</v>
      </c>
      <c r="X72" s="107">
        <f>IFERROR(VLOOKUP(V72&amp;" "&amp;W72,命格设定!$H$125:$I$184,2,0),0)</f>
        <v>9340</v>
      </c>
      <c r="Y72" s="108">
        <v>6</v>
      </c>
      <c r="Z72" s="96" t="s">
        <v>49</v>
      </c>
      <c r="AA72" s="96" t="s">
        <v>429</v>
      </c>
      <c r="AB72" s="96">
        <f>IFERROR(VLOOKUP(Z72&amp;" "&amp;AA72,命格设定!$H$125:$I$184,2,0),0)</f>
        <v>9030</v>
      </c>
      <c r="AC72" s="97">
        <v>7</v>
      </c>
      <c r="AD72" s="87" t="s">
        <v>49</v>
      </c>
      <c r="AE72" s="87" t="s">
        <v>428</v>
      </c>
      <c r="AF72" s="87">
        <f>IFERROR(VLOOKUP(AD72&amp;" "&amp;AE72,命格设定!$H$125:$I$184,2,0),0)</f>
        <v>8930</v>
      </c>
      <c r="AG72" s="1">
        <v>6</v>
      </c>
      <c r="AI72" s="3">
        <v>70</v>
      </c>
      <c r="AJ72" s="3">
        <f>SUMPRODUCT(AK72:AW72,设定参考!$A$2:$M$2)</f>
        <v>11361.28</v>
      </c>
      <c r="AK72" s="3">
        <v>89986</v>
      </c>
      <c r="AL72" s="3">
        <v>3813</v>
      </c>
      <c r="AM72" s="3">
        <v>1579</v>
      </c>
      <c r="AN72" s="3">
        <v>3872</v>
      </c>
      <c r="AO72" s="3">
        <v>0</v>
      </c>
      <c r="AP72" s="3">
        <v>5852</v>
      </c>
      <c r="AQ72" s="3">
        <v>0</v>
      </c>
      <c r="AR72" s="3">
        <v>0</v>
      </c>
      <c r="AS72" s="3">
        <v>0</v>
      </c>
      <c r="AT72" s="3">
        <v>0</v>
      </c>
      <c r="AU72" s="3">
        <v>0</v>
      </c>
      <c r="AV72" s="3">
        <v>0</v>
      </c>
      <c r="AW72" s="3">
        <v>0</v>
      </c>
    </row>
    <row r="73" spans="1:49" x14ac:dyDescent="0.15">
      <c r="A73">
        <v>71</v>
      </c>
      <c r="B73" s="87" t="s">
        <v>51</v>
      </c>
      <c r="C73" s="87" t="s">
        <v>417</v>
      </c>
      <c r="D73" s="87">
        <f>IFERROR(VLOOKUP(B73&amp;" "&amp;C73,命格设定!$H$125:$I$184,2,0),0)</f>
        <v>8240</v>
      </c>
      <c r="E73" s="1">
        <v>7</v>
      </c>
      <c r="F73" s="96" t="s">
        <v>51</v>
      </c>
      <c r="G73" s="96" t="s">
        <v>407</v>
      </c>
      <c r="H73" s="96">
        <f>IFERROR(VLOOKUP(F73&amp;" "&amp;G73,命格设定!$H$125:$I$184,2,0),0)</f>
        <v>8140</v>
      </c>
      <c r="I73" s="97">
        <v>7</v>
      </c>
      <c r="J73" s="98" t="s">
        <v>51</v>
      </c>
      <c r="K73" s="98" t="s">
        <v>408</v>
      </c>
      <c r="L73" s="98">
        <f>IFERROR(VLOOKUP(J73&amp;" "&amp;K73,命格设定!$H$125:$I$184,2,0),0)</f>
        <v>8340</v>
      </c>
      <c r="M73" s="99">
        <v>6</v>
      </c>
      <c r="N73" s="100" t="s">
        <v>51</v>
      </c>
      <c r="O73" s="100" t="s">
        <v>425</v>
      </c>
      <c r="P73" s="100">
        <f>IFERROR(VLOOKUP(N73&amp;" "&amp;O73,命格设定!$H$125:$I$184,2,0),0)</f>
        <v>8740</v>
      </c>
      <c r="Q73" s="101">
        <v>5</v>
      </c>
      <c r="R73" s="102" t="s">
        <v>49</v>
      </c>
      <c r="S73" s="102" t="s">
        <v>421</v>
      </c>
      <c r="T73" s="102">
        <f>IFERROR(VLOOKUP(R73&amp;" "&amp;S73,命格设定!$H$125:$I$184,2,0),0)</f>
        <v>8530</v>
      </c>
      <c r="U73" s="103">
        <v>7</v>
      </c>
      <c r="V73" s="107" t="s">
        <v>51</v>
      </c>
      <c r="W73" s="107" t="s">
        <v>412</v>
      </c>
      <c r="X73" s="107">
        <f>IFERROR(VLOOKUP(V73&amp;" "&amp;W73,命格设定!$H$125:$I$184,2,0),0)</f>
        <v>9340</v>
      </c>
      <c r="Y73" s="108">
        <v>7</v>
      </c>
      <c r="Z73" s="96" t="s">
        <v>49</v>
      </c>
      <c r="AA73" s="96" t="s">
        <v>429</v>
      </c>
      <c r="AB73" s="96">
        <f>IFERROR(VLOOKUP(Z73&amp;" "&amp;AA73,命格设定!$H$125:$I$184,2,0),0)</f>
        <v>9030</v>
      </c>
      <c r="AC73" s="97">
        <v>7</v>
      </c>
      <c r="AD73" s="87" t="s">
        <v>49</v>
      </c>
      <c r="AE73" s="87" t="s">
        <v>428</v>
      </c>
      <c r="AF73" s="87">
        <f>IFERROR(VLOOKUP(AD73&amp;" "&amp;AE73,命格设定!$H$125:$I$184,2,0),0)</f>
        <v>8930</v>
      </c>
      <c r="AG73" s="1">
        <v>6</v>
      </c>
      <c r="AI73" s="3">
        <v>71</v>
      </c>
      <c r="AJ73" s="3">
        <f>SUMPRODUCT(AK73:AW73,设定参考!$A$2:$M$2)</f>
        <v>12151.36</v>
      </c>
      <c r="AK73" s="3">
        <v>99863</v>
      </c>
      <c r="AL73" s="3">
        <v>4208</v>
      </c>
      <c r="AM73" s="3">
        <v>1579</v>
      </c>
      <c r="AN73" s="3">
        <v>3872</v>
      </c>
      <c r="AO73" s="3">
        <v>0</v>
      </c>
      <c r="AP73" s="3">
        <v>5852</v>
      </c>
      <c r="AQ73" s="3">
        <v>0</v>
      </c>
      <c r="AR73" s="3">
        <v>0</v>
      </c>
      <c r="AS73" s="3">
        <v>0</v>
      </c>
      <c r="AT73" s="3">
        <v>0</v>
      </c>
      <c r="AU73" s="3">
        <v>0</v>
      </c>
      <c r="AV73" s="3">
        <v>0</v>
      </c>
      <c r="AW73" s="3">
        <v>0</v>
      </c>
    </row>
    <row r="74" spans="1:49" x14ac:dyDescent="0.15">
      <c r="A74">
        <v>72</v>
      </c>
      <c r="B74" s="87" t="s">
        <v>51</v>
      </c>
      <c r="C74" s="87" t="s">
        <v>417</v>
      </c>
      <c r="D74" s="87">
        <f>IFERROR(VLOOKUP(B74&amp;" "&amp;C74,命格设定!$H$125:$I$184,2,0),0)</f>
        <v>8240</v>
      </c>
      <c r="E74" s="1">
        <v>7</v>
      </c>
      <c r="F74" s="96" t="s">
        <v>51</v>
      </c>
      <c r="G74" s="96" t="s">
        <v>407</v>
      </c>
      <c r="H74" s="96">
        <f>IFERROR(VLOOKUP(F74&amp;" "&amp;G74,命格设定!$H$125:$I$184,2,0),0)</f>
        <v>8140</v>
      </c>
      <c r="I74" s="97">
        <v>7</v>
      </c>
      <c r="J74" s="98" t="s">
        <v>51</v>
      </c>
      <c r="K74" s="98" t="s">
        <v>408</v>
      </c>
      <c r="L74" s="98">
        <f>IFERROR(VLOOKUP(J74&amp;" "&amp;K74,命格设定!$H$125:$I$184,2,0),0)</f>
        <v>8340</v>
      </c>
      <c r="M74" s="99">
        <v>6</v>
      </c>
      <c r="N74" s="100" t="s">
        <v>51</v>
      </c>
      <c r="O74" s="100" t="s">
        <v>425</v>
      </c>
      <c r="P74" s="100">
        <f>IFERROR(VLOOKUP(N74&amp;" "&amp;O74,命格设定!$H$125:$I$184,2,0),0)</f>
        <v>8740</v>
      </c>
      <c r="Q74" s="101">
        <v>5</v>
      </c>
      <c r="R74" s="102" t="s">
        <v>49</v>
      </c>
      <c r="S74" s="102" t="s">
        <v>421</v>
      </c>
      <c r="T74" s="102">
        <f>IFERROR(VLOOKUP(R74&amp;" "&amp;S74,命格设定!$H$125:$I$184,2,0),0)</f>
        <v>8530</v>
      </c>
      <c r="U74" s="103">
        <v>7</v>
      </c>
      <c r="V74" s="107" t="s">
        <v>51</v>
      </c>
      <c r="W74" s="107" t="s">
        <v>412</v>
      </c>
      <c r="X74" s="107">
        <f>IFERROR(VLOOKUP(V74&amp;" "&amp;W74,命格设定!$H$125:$I$184,2,0),0)</f>
        <v>9340</v>
      </c>
      <c r="Y74" s="108">
        <v>7</v>
      </c>
      <c r="Z74" s="96" t="s">
        <v>49</v>
      </c>
      <c r="AA74" s="96" t="s">
        <v>429</v>
      </c>
      <c r="AB74" s="96">
        <f>IFERROR(VLOOKUP(Z74&amp;" "&amp;AA74,命格设定!$H$125:$I$184,2,0),0)</f>
        <v>9030</v>
      </c>
      <c r="AC74" s="97">
        <v>7</v>
      </c>
      <c r="AD74" s="87" t="s">
        <v>49</v>
      </c>
      <c r="AE74" s="87" t="s">
        <v>428</v>
      </c>
      <c r="AF74" s="87">
        <f>IFERROR(VLOOKUP(AD74&amp;" "&amp;AE74,命格设定!$H$125:$I$184,2,0),0)</f>
        <v>8930</v>
      </c>
      <c r="AG74" s="1">
        <v>6</v>
      </c>
      <c r="AI74" s="3">
        <v>72</v>
      </c>
      <c r="AJ74" s="3">
        <f>SUMPRODUCT(AK74:AW74,设定参考!$A$2:$M$2)</f>
        <v>12151.36</v>
      </c>
      <c r="AK74" s="3">
        <v>99863</v>
      </c>
      <c r="AL74" s="3">
        <v>4208</v>
      </c>
      <c r="AM74" s="3">
        <v>1579</v>
      </c>
      <c r="AN74" s="3">
        <v>3872</v>
      </c>
      <c r="AO74" s="3">
        <v>0</v>
      </c>
      <c r="AP74" s="3">
        <v>5852</v>
      </c>
      <c r="AQ74" s="3">
        <v>0</v>
      </c>
      <c r="AR74" s="3">
        <v>0</v>
      </c>
      <c r="AS74" s="3">
        <v>0</v>
      </c>
      <c r="AT74" s="3">
        <v>0</v>
      </c>
      <c r="AU74" s="3">
        <v>0</v>
      </c>
      <c r="AV74" s="3">
        <v>0</v>
      </c>
      <c r="AW74" s="3">
        <v>0</v>
      </c>
    </row>
    <row r="75" spans="1:49" x14ac:dyDescent="0.15">
      <c r="A75">
        <v>73</v>
      </c>
      <c r="B75" s="87" t="s">
        <v>51</v>
      </c>
      <c r="C75" s="87" t="s">
        <v>417</v>
      </c>
      <c r="D75" s="87">
        <f>IFERROR(VLOOKUP(B75&amp;" "&amp;C75,命格设定!$H$125:$I$184,2,0),0)</f>
        <v>8240</v>
      </c>
      <c r="E75" s="1">
        <v>8</v>
      </c>
      <c r="F75" s="96" t="s">
        <v>51</v>
      </c>
      <c r="G75" s="96" t="s">
        <v>407</v>
      </c>
      <c r="H75" s="96">
        <f>IFERROR(VLOOKUP(F75&amp;" "&amp;G75,命格设定!$H$125:$I$184,2,0),0)</f>
        <v>8140</v>
      </c>
      <c r="I75" s="97">
        <v>7</v>
      </c>
      <c r="J75" s="98" t="s">
        <v>51</v>
      </c>
      <c r="K75" s="98" t="s">
        <v>408</v>
      </c>
      <c r="L75" s="98">
        <f>IFERROR(VLOOKUP(J75&amp;" "&amp;K75,命格设定!$H$125:$I$184,2,0),0)</f>
        <v>8340</v>
      </c>
      <c r="M75" s="99">
        <v>6</v>
      </c>
      <c r="N75" s="100" t="s">
        <v>51</v>
      </c>
      <c r="O75" s="100" t="s">
        <v>425</v>
      </c>
      <c r="P75" s="100">
        <f>IFERROR(VLOOKUP(N75&amp;" "&amp;O75,命格设定!$H$125:$I$184,2,0),0)</f>
        <v>8740</v>
      </c>
      <c r="Q75" s="101">
        <v>6</v>
      </c>
      <c r="R75" s="102" t="s">
        <v>49</v>
      </c>
      <c r="S75" s="102" t="s">
        <v>421</v>
      </c>
      <c r="T75" s="102">
        <f>IFERROR(VLOOKUP(R75&amp;" "&amp;S75,命格设定!$H$125:$I$184,2,0),0)</f>
        <v>8530</v>
      </c>
      <c r="U75" s="103">
        <v>7</v>
      </c>
      <c r="V75" s="107" t="s">
        <v>51</v>
      </c>
      <c r="W75" s="107" t="s">
        <v>412</v>
      </c>
      <c r="X75" s="107">
        <f>IFERROR(VLOOKUP(V75&amp;" "&amp;W75,命格设定!$H$125:$I$184,2,0),0)</f>
        <v>9340</v>
      </c>
      <c r="Y75" s="108">
        <v>7</v>
      </c>
      <c r="Z75" s="96" t="s">
        <v>49</v>
      </c>
      <c r="AA75" s="96" t="s">
        <v>429</v>
      </c>
      <c r="AB75" s="96">
        <f>IFERROR(VLOOKUP(Z75&amp;" "&amp;AA75,命格设定!$H$125:$I$184,2,0),0)</f>
        <v>9030</v>
      </c>
      <c r="AC75" s="97">
        <v>7</v>
      </c>
      <c r="AD75" s="87" t="s">
        <v>49</v>
      </c>
      <c r="AE75" s="87" t="s">
        <v>428</v>
      </c>
      <c r="AF75" s="87">
        <f>IFERROR(VLOOKUP(AD75&amp;" "&amp;AE75,命格设定!$H$125:$I$184,2,0),0)</f>
        <v>8930</v>
      </c>
      <c r="AG75" s="1">
        <v>7</v>
      </c>
      <c r="AI75" s="3">
        <v>73</v>
      </c>
      <c r="AJ75" s="3">
        <f>SUMPRODUCT(AK75:AW75,设定参考!$A$2:$M$2)</f>
        <v>14081.699999999999</v>
      </c>
      <c r="AK75" s="3">
        <v>105350</v>
      </c>
      <c r="AL75" s="3">
        <v>5392</v>
      </c>
      <c r="AM75" s="3">
        <v>1579</v>
      </c>
      <c r="AN75" s="3">
        <v>3872</v>
      </c>
      <c r="AO75" s="3">
        <v>0</v>
      </c>
      <c r="AP75" s="3">
        <v>8779</v>
      </c>
      <c r="AQ75" s="3">
        <v>0</v>
      </c>
      <c r="AR75" s="3">
        <v>0</v>
      </c>
      <c r="AS75" s="3">
        <v>0</v>
      </c>
      <c r="AT75" s="3">
        <v>0</v>
      </c>
      <c r="AU75" s="3">
        <v>0</v>
      </c>
      <c r="AV75" s="3">
        <v>0</v>
      </c>
      <c r="AW75" s="3">
        <v>0</v>
      </c>
    </row>
    <row r="76" spans="1:49" x14ac:dyDescent="0.15">
      <c r="A76">
        <v>74</v>
      </c>
      <c r="B76" s="87" t="s">
        <v>51</v>
      </c>
      <c r="C76" s="87" t="s">
        <v>417</v>
      </c>
      <c r="D76" s="87">
        <f>IFERROR(VLOOKUP(B76&amp;" "&amp;C76,命格设定!$H$125:$I$184,2,0),0)</f>
        <v>8240</v>
      </c>
      <c r="E76" s="1">
        <v>8</v>
      </c>
      <c r="F76" s="96" t="s">
        <v>51</v>
      </c>
      <c r="G76" s="96" t="s">
        <v>407</v>
      </c>
      <c r="H76" s="96">
        <f>IFERROR(VLOOKUP(F76&amp;" "&amp;G76,命格设定!$H$125:$I$184,2,0),0)</f>
        <v>8140</v>
      </c>
      <c r="I76" s="97">
        <v>7</v>
      </c>
      <c r="J76" s="98" t="s">
        <v>51</v>
      </c>
      <c r="K76" s="98" t="s">
        <v>408</v>
      </c>
      <c r="L76" s="98">
        <f>IFERROR(VLOOKUP(J76&amp;" "&amp;K76,命格设定!$H$125:$I$184,2,0),0)</f>
        <v>8340</v>
      </c>
      <c r="M76" s="99">
        <v>6</v>
      </c>
      <c r="N76" s="100" t="s">
        <v>51</v>
      </c>
      <c r="O76" s="100" t="s">
        <v>425</v>
      </c>
      <c r="P76" s="100">
        <f>IFERROR(VLOOKUP(N76&amp;" "&amp;O76,命格设定!$H$125:$I$184,2,0),0)</f>
        <v>8740</v>
      </c>
      <c r="Q76" s="101">
        <v>6</v>
      </c>
      <c r="R76" s="102" t="s">
        <v>49</v>
      </c>
      <c r="S76" s="102" t="s">
        <v>421</v>
      </c>
      <c r="T76" s="102">
        <f>IFERROR(VLOOKUP(R76&amp;" "&amp;S76,命格设定!$H$125:$I$184,2,0),0)</f>
        <v>8530</v>
      </c>
      <c r="U76" s="103">
        <v>7</v>
      </c>
      <c r="V76" s="107" t="s">
        <v>51</v>
      </c>
      <c r="W76" s="107" t="s">
        <v>412</v>
      </c>
      <c r="X76" s="107">
        <f>IFERROR(VLOOKUP(V76&amp;" "&amp;W76,命格设定!$H$125:$I$184,2,0),0)</f>
        <v>9340</v>
      </c>
      <c r="Y76" s="108">
        <v>7</v>
      </c>
      <c r="Z76" s="96" t="s">
        <v>49</v>
      </c>
      <c r="AA76" s="96" t="s">
        <v>429</v>
      </c>
      <c r="AB76" s="96">
        <f>IFERROR(VLOOKUP(Z76&amp;" "&amp;AA76,命格设定!$H$125:$I$184,2,0),0)</f>
        <v>9030</v>
      </c>
      <c r="AC76" s="97">
        <v>7</v>
      </c>
      <c r="AD76" s="87" t="s">
        <v>49</v>
      </c>
      <c r="AE76" s="87" t="s">
        <v>428</v>
      </c>
      <c r="AF76" s="87">
        <f>IFERROR(VLOOKUP(AD76&amp;" "&amp;AE76,命格设定!$H$125:$I$184,2,0),0)</f>
        <v>8930</v>
      </c>
      <c r="AG76" s="1">
        <v>7</v>
      </c>
      <c r="AI76" s="3">
        <v>74</v>
      </c>
      <c r="AJ76" s="3">
        <f>SUMPRODUCT(AK76:AW76,设定参考!$A$2:$M$2)</f>
        <v>14081.699999999999</v>
      </c>
      <c r="AK76" s="3">
        <v>105350</v>
      </c>
      <c r="AL76" s="3">
        <v>5392</v>
      </c>
      <c r="AM76" s="3">
        <v>1579</v>
      </c>
      <c r="AN76" s="3">
        <v>3872</v>
      </c>
      <c r="AO76" s="3">
        <v>0</v>
      </c>
      <c r="AP76" s="3">
        <v>8779</v>
      </c>
      <c r="AQ76" s="3">
        <v>0</v>
      </c>
      <c r="AR76" s="3">
        <v>0</v>
      </c>
      <c r="AS76" s="3">
        <v>0</v>
      </c>
      <c r="AT76" s="3">
        <v>0</v>
      </c>
      <c r="AU76" s="3">
        <v>0</v>
      </c>
      <c r="AV76" s="3">
        <v>0</v>
      </c>
      <c r="AW76" s="3">
        <v>0</v>
      </c>
    </row>
    <row r="77" spans="1:49" x14ac:dyDescent="0.15">
      <c r="A77">
        <v>75</v>
      </c>
      <c r="B77" s="87" t="s">
        <v>51</v>
      </c>
      <c r="C77" s="87" t="s">
        <v>417</v>
      </c>
      <c r="D77" s="87">
        <f>IFERROR(VLOOKUP(B77&amp;" "&amp;C77,命格设定!$H$125:$I$184,2,0),0)</f>
        <v>8240</v>
      </c>
      <c r="E77" s="1">
        <v>8</v>
      </c>
      <c r="F77" s="96" t="s">
        <v>51</v>
      </c>
      <c r="G77" s="96" t="s">
        <v>407</v>
      </c>
      <c r="H77" s="96">
        <f>IFERROR(VLOOKUP(F77&amp;" "&amp;G77,命格设定!$H$125:$I$184,2,0),0)</f>
        <v>8140</v>
      </c>
      <c r="I77" s="97">
        <v>7</v>
      </c>
      <c r="J77" s="98" t="s">
        <v>51</v>
      </c>
      <c r="K77" s="98" t="s">
        <v>408</v>
      </c>
      <c r="L77" s="98">
        <f>IFERROR(VLOOKUP(J77&amp;" "&amp;K77,命格设定!$H$125:$I$184,2,0),0)</f>
        <v>8340</v>
      </c>
      <c r="M77" s="99">
        <v>7</v>
      </c>
      <c r="N77" s="100" t="s">
        <v>51</v>
      </c>
      <c r="O77" s="100" t="s">
        <v>425</v>
      </c>
      <c r="P77" s="100">
        <f>IFERROR(VLOOKUP(N77&amp;" "&amp;O77,命格设定!$H$125:$I$184,2,0),0)</f>
        <v>8740</v>
      </c>
      <c r="Q77" s="101">
        <v>6</v>
      </c>
      <c r="R77" s="102" t="s">
        <v>51</v>
      </c>
      <c r="S77" s="102" t="s">
        <v>421</v>
      </c>
      <c r="T77" s="102">
        <f>IFERROR(VLOOKUP(R77&amp;" "&amp;S77,命格设定!$H$125:$I$184,2,0),0)</f>
        <v>8540</v>
      </c>
      <c r="U77" s="103">
        <v>6</v>
      </c>
      <c r="V77" s="107" t="s">
        <v>51</v>
      </c>
      <c r="W77" s="107" t="s">
        <v>412</v>
      </c>
      <c r="X77" s="107">
        <f>IFERROR(VLOOKUP(V77&amp;" "&amp;W77,命格设定!$H$125:$I$184,2,0),0)</f>
        <v>9340</v>
      </c>
      <c r="Y77" s="108">
        <v>7</v>
      </c>
      <c r="Z77" s="96" t="s">
        <v>49</v>
      </c>
      <c r="AA77" s="96" t="s">
        <v>429</v>
      </c>
      <c r="AB77" s="96">
        <f>IFERROR(VLOOKUP(Z77&amp;" "&amp;AA77,命格设定!$H$125:$I$184,2,0),0)</f>
        <v>9030</v>
      </c>
      <c r="AC77" s="97">
        <v>7</v>
      </c>
      <c r="AD77" s="87" t="s">
        <v>49</v>
      </c>
      <c r="AE77" s="87" t="s">
        <v>428</v>
      </c>
      <c r="AF77" s="87">
        <f>IFERROR(VLOOKUP(AD77&amp;" "&amp;AE77,命格设定!$H$125:$I$184,2,0),0)</f>
        <v>8930</v>
      </c>
      <c r="AG77" s="1">
        <v>7</v>
      </c>
      <c r="AI77" s="3">
        <v>75</v>
      </c>
      <c r="AJ77" s="3">
        <f>SUMPRODUCT(AK77:AW77,设定参考!$A$2:$M$2)</f>
        <v>15134.199999999999</v>
      </c>
      <c r="AK77" s="3">
        <v>105350</v>
      </c>
      <c r="AL77" s="3">
        <v>5392</v>
      </c>
      <c r="AM77" s="3">
        <v>2368</v>
      </c>
      <c r="AN77" s="3">
        <v>4647</v>
      </c>
      <c r="AO77" s="3">
        <v>0</v>
      </c>
      <c r="AP77" s="3">
        <v>8779</v>
      </c>
      <c r="AQ77" s="3">
        <v>0</v>
      </c>
      <c r="AR77" s="3">
        <v>0</v>
      </c>
      <c r="AS77" s="3">
        <v>0</v>
      </c>
      <c r="AT77" s="3">
        <v>0</v>
      </c>
      <c r="AU77" s="3">
        <v>0</v>
      </c>
      <c r="AV77" s="3">
        <v>0</v>
      </c>
      <c r="AW77" s="3">
        <v>0</v>
      </c>
    </row>
    <row r="78" spans="1:49" x14ac:dyDescent="0.15">
      <c r="A78">
        <v>76</v>
      </c>
      <c r="B78" s="87" t="s">
        <v>51</v>
      </c>
      <c r="C78" s="87" t="s">
        <v>417</v>
      </c>
      <c r="D78" s="87">
        <f>IFERROR(VLOOKUP(B78&amp;" "&amp;C78,命格设定!$H$125:$I$184,2,0),0)</f>
        <v>8240</v>
      </c>
      <c r="E78" s="1">
        <v>8</v>
      </c>
      <c r="F78" s="96" t="s">
        <v>51</v>
      </c>
      <c r="G78" s="96" t="s">
        <v>407</v>
      </c>
      <c r="H78" s="96">
        <f>IFERROR(VLOOKUP(F78&amp;" "&amp;G78,命格设定!$H$125:$I$184,2,0),0)</f>
        <v>8140</v>
      </c>
      <c r="I78" s="97">
        <v>8</v>
      </c>
      <c r="J78" s="98" t="s">
        <v>51</v>
      </c>
      <c r="K78" s="98" t="s">
        <v>408</v>
      </c>
      <c r="L78" s="98">
        <f>IFERROR(VLOOKUP(J78&amp;" "&amp;K78,命格设定!$H$125:$I$184,2,0),0)</f>
        <v>8340</v>
      </c>
      <c r="M78" s="99">
        <v>7</v>
      </c>
      <c r="N78" s="100" t="s">
        <v>51</v>
      </c>
      <c r="O78" s="100" t="s">
        <v>425</v>
      </c>
      <c r="P78" s="100">
        <f>IFERROR(VLOOKUP(N78&amp;" "&amp;O78,命格设定!$H$125:$I$184,2,0),0)</f>
        <v>8740</v>
      </c>
      <c r="Q78" s="101">
        <v>6</v>
      </c>
      <c r="R78" s="102" t="s">
        <v>51</v>
      </c>
      <c r="S78" s="102" t="s">
        <v>421</v>
      </c>
      <c r="T78" s="102">
        <f>IFERROR(VLOOKUP(R78&amp;" "&amp;S78,命格设定!$H$125:$I$184,2,0),0)</f>
        <v>8540</v>
      </c>
      <c r="U78" s="103">
        <v>6</v>
      </c>
      <c r="V78" s="107" t="s">
        <v>51</v>
      </c>
      <c r="W78" s="107" t="s">
        <v>412</v>
      </c>
      <c r="X78" s="107">
        <f>IFERROR(VLOOKUP(V78&amp;" "&amp;W78,命格设定!$H$125:$I$184,2,0),0)</f>
        <v>9340</v>
      </c>
      <c r="Y78" s="108">
        <v>7</v>
      </c>
      <c r="Z78" s="96" t="s">
        <v>49</v>
      </c>
      <c r="AA78" s="96" t="s">
        <v>429</v>
      </c>
      <c r="AB78" s="96">
        <f>IFERROR(VLOOKUP(Z78&amp;" "&amp;AA78,命格设定!$H$125:$I$184,2,0),0)</f>
        <v>9030</v>
      </c>
      <c r="AC78" s="97">
        <v>8</v>
      </c>
      <c r="AD78" s="87" t="s">
        <v>49</v>
      </c>
      <c r="AE78" s="87" t="s">
        <v>428</v>
      </c>
      <c r="AF78" s="87">
        <f>IFERROR(VLOOKUP(AD78&amp;" "&amp;AE78,命格设定!$H$125:$I$184,2,0),0)</f>
        <v>8930</v>
      </c>
      <c r="AG78" s="1">
        <v>7</v>
      </c>
      <c r="AI78" s="3">
        <v>76</v>
      </c>
      <c r="AJ78" s="3">
        <f>SUMPRODUCT(AK78:AW78,设定参考!$A$2:$M$2)</f>
        <v>16647.36</v>
      </c>
      <c r="AK78" s="3">
        <v>134979</v>
      </c>
      <c r="AL78" s="3">
        <v>5720</v>
      </c>
      <c r="AM78" s="3">
        <v>2368</v>
      </c>
      <c r="AN78" s="3">
        <v>4647</v>
      </c>
      <c r="AO78" s="3">
        <v>0</v>
      </c>
      <c r="AP78" s="3">
        <v>8779</v>
      </c>
      <c r="AQ78" s="3">
        <v>0</v>
      </c>
      <c r="AR78" s="3">
        <v>0</v>
      </c>
      <c r="AS78" s="3">
        <v>0</v>
      </c>
      <c r="AT78" s="3">
        <v>0</v>
      </c>
      <c r="AU78" s="3">
        <v>0</v>
      </c>
      <c r="AV78" s="3">
        <v>0</v>
      </c>
      <c r="AW78" s="3">
        <v>0</v>
      </c>
    </row>
    <row r="79" spans="1:49" x14ac:dyDescent="0.15">
      <c r="A79">
        <v>77</v>
      </c>
      <c r="B79" s="87" t="s">
        <v>51</v>
      </c>
      <c r="C79" s="87" t="s">
        <v>417</v>
      </c>
      <c r="D79" s="87">
        <f>IFERROR(VLOOKUP(B79&amp;" "&amp;C79,命格设定!$H$125:$I$184,2,0),0)</f>
        <v>8240</v>
      </c>
      <c r="E79" s="1">
        <v>8</v>
      </c>
      <c r="F79" s="96" t="s">
        <v>51</v>
      </c>
      <c r="G79" s="96" t="s">
        <v>407</v>
      </c>
      <c r="H79" s="96">
        <f>IFERROR(VLOOKUP(F79&amp;" "&amp;G79,命格设定!$H$125:$I$184,2,0),0)</f>
        <v>8140</v>
      </c>
      <c r="I79" s="97">
        <v>8</v>
      </c>
      <c r="J79" s="98" t="s">
        <v>51</v>
      </c>
      <c r="K79" s="98" t="s">
        <v>408</v>
      </c>
      <c r="L79" s="98">
        <f>IFERROR(VLOOKUP(J79&amp;" "&amp;K79,命格设定!$H$125:$I$184,2,0),0)</f>
        <v>8340</v>
      </c>
      <c r="M79" s="99">
        <v>7</v>
      </c>
      <c r="N79" s="100" t="s">
        <v>51</v>
      </c>
      <c r="O79" s="100" t="s">
        <v>425</v>
      </c>
      <c r="P79" s="100">
        <f>IFERROR(VLOOKUP(N79&amp;" "&amp;O79,命格设定!$H$125:$I$184,2,0),0)</f>
        <v>8740</v>
      </c>
      <c r="Q79" s="101">
        <v>6</v>
      </c>
      <c r="R79" s="102" t="s">
        <v>51</v>
      </c>
      <c r="S79" s="102" t="s">
        <v>421</v>
      </c>
      <c r="T79" s="102">
        <f>IFERROR(VLOOKUP(R79&amp;" "&amp;S79,命格设定!$H$125:$I$184,2,0),0)</f>
        <v>8540</v>
      </c>
      <c r="U79" s="103">
        <v>6</v>
      </c>
      <c r="V79" s="107" t="s">
        <v>51</v>
      </c>
      <c r="W79" s="107" t="s">
        <v>412</v>
      </c>
      <c r="X79" s="107">
        <f>IFERROR(VLOOKUP(V79&amp;" "&amp;W79,命格设定!$H$125:$I$184,2,0),0)</f>
        <v>9340</v>
      </c>
      <c r="Y79" s="108">
        <v>7</v>
      </c>
      <c r="Z79" s="96" t="s">
        <v>49</v>
      </c>
      <c r="AA79" s="96" t="s">
        <v>429</v>
      </c>
      <c r="AB79" s="96">
        <f>IFERROR(VLOOKUP(Z79&amp;" "&amp;AA79,命格设定!$H$125:$I$184,2,0),0)</f>
        <v>9030</v>
      </c>
      <c r="AC79" s="97">
        <v>8</v>
      </c>
      <c r="AD79" s="87" t="s">
        <v>49</v>
      </c>
      <c r="AE79" s="87" t="s">
        <v>428</v>
      </c>
      <c r="AF79" s="87">
        <f>IFERROR(VLOOKUP(AD79&amp;" "&amp;AE79,命格设定!$H$125:$I$184,2,0),0)</f>
        <v>8930</v>
      </c>
      <c r="AG79" s="1">
        <v>7</v>
      </c>
      <c r="AI79" s="3">
        <v>77</v>
      </c>
      <c r="AJ79" s="3">
        <f>SUMPRODUCT(AK79:AW79,设定参考!$A$2:$M$2)</f>
        <v>16647.36</v>
      </c>
      <c r="AK79" s="3">
        <v>134979</v>
      </c>
      <c r="AL79" s="3">
        <v>5720</v>
      </c>
      <c r="AM79" s="3">
        <v>2368</v>
      </c>
      <c r="AN79" s="3">
        <v>4647</v>
      </c>
      <c r="AO79" s="3">
        <v>0</v>
      </c>
      <c r="AP79" s="3">
        <v>8779</v>
      </c>
      <c r="AQ79" s="3">
        <v>0</v>
      </c>
      <c r="AR79" s="3">
        <v>0</v>
      </c>
      <c r="AS79" s="3">
        <v>0</v>
      </c>
      <c r="AT79" s="3">
        <v>0</v>
      </c>
      <c r="AU79" s="3">
        <v>0</v>
      </c>
      <c r="AV79" s="3">
        <v>0</v>
      </c>
      <c r="AW79" s="3">
        <v>0</v>
      </c>
    </row>
    <row r="80" spans="1:49" x14ac:dyDescent="0.15">
      <c r="A80">
        <v>78</v>
      </c>
      <c r="B80" s="87" t="s">
        <v>51</v>
      </c>
      <c r="C80" s="87" t="s">
        <v>417</v>
      </c>
      <c r="D80" s="87">
        <f>IFERROR(VLOOKUP(B80&amp;" "&amp;C80,命格设定!$H$125:$I$184,2,0),0)</f>
        <v>8240</v>
      </c>
      <c r="E80" s="1">
        <v>8</v>
      </c>
      <c r="F80" s="96" t="s">
        <v>51</v>
      </c>
      <c r="G80" s="96" t="s">
        <v>407</v>
      </c>
      <c r="H80" s="96">
        <f>IFERROR(VLOOKUP(F80&amp;" "&amp;G80,命格设定!$H$125:$I$184,2,0),0)</f>
        <v>8140</v>
      </c>
      <c r="I80" s="97">
        <v>8</v>
      </c>
      <c r="J80" s="98" t="s">
        <v>51</v>
      </c>
      <c r="K80" s="98" t="s">
        <v>408</v>
      </c>
      <c r="L80" s="98">
        <f>IFERROR(VLOOKUP(J80&amp;" "&amp;K80,命格设定!$H$125:$I$184,2,0),0)</f>
        <v>8340</v>
      </c>
      <c r="M80" s="99">
        <v>7</v>
      </c>
      <c r="N80" s="100" t="s">
        <v>51</v>
      </c>
      <c r="O80" s="100" t="s">
        <v>425</v>
      </c>
      <c r="P80" s="100">
        <f>IFERROR(VLOOKUP(N80&amp;" "&amp;O80,命格设定!$H$125:$I$184,2,0),0)</f>
        <v>8740</v>
      </c>
      <c r="Q80" s="101">
        <v>7</v>
      </c>
      <c r="R80" s="102" t="s">
        <v>51</v>
      </c>
      <c r="S80" s="102" t="s">
        <v>421</v>
      </c>
      <c r="T80" s="102">
        <f>IFERROR(VLOOKUP(R80&amp;" "&amp;S80,命格设定!$H$125:$I$184,2,0),0)</f>
        <v>8540</v>
      </c>
      <c r="U80" s="103">
        <v>6</v>
      </c>
      <c r="V80" s="107" t="s">
        <v>51</v>
      </c>
      <c r="W80" s="107" t="s">
        <v>412</v>
      </c>
      <c r="X80" s="107">
        <f>IFERROR(VLOOKUP(V80&amp;" "&amp;W80,命格设定!$H$125:$I$184,2,0),0)</f>
        <v>9340</v>
      </c>
      <c r="Y80" s="108">
        <v>8</v>
      </c>
      <c r="Z80" s="96" t="s">
        <v>49</v>
      </c>
      <c r="AA80" s="96" t="s">
        <v>429</v>
      </c>
      <c r="AB80" s="96">
        <f>IFERROR(VLOOKUP(Z80&amp;" "&amp;AA80,命格设定!$H$125:$I$184,2,0),0)</f>
        <v>9030</v>
      </c>
      <c r="AC80" s="97">
        <v>8</v>
      </c>
      <c r="AD80" s="87" t="s">
        <v>49</v>
      </c>
      <c r="AE80" s="87" t="s">
        <v>428</v>
      </c>
      <c r="AF80" s="87">
        <f>IFERROR(VLOOKUP(AD80&amp;" "&amp;AE80,命格设定!$H$125:$I$184,2,0),0)</f>
        <v>8930</v>
      </c>
      <c r="AG80" s="1">
        <v>7</v>
      </c>
      <c r="AI80" s="3">
        <v>78</v>
      </c>
      <c r="AJ80" s="3">
        <f>SUMPRODUCT(AK80:AW80,设定参考!$A$2:$M$2)</f>
        <v>18622.019999999997</v>
      </c>
      <c r="AK80" s="3">
        <v>149795</v>
      </c>
      <c r="AL80" s="3">
        <v>6312</v>
      </c>
      <c r="AM80" s="3">
        <v>2368</v>
      </c>
      <c r="AN80" s="3">
        <v>4647</v>
      </c>
      <c r="AO80" s="3">
        <v>0</v>
      </c>
      <c r="AP80" s="3">
        <v>13168</v>
      </c>
      <c r="AQ80" s="3">
        <v>0</v>
      </c>
      <c r="AR80" s="3">
        <v>0</v>
      </c>
      <c r="AS80" s="3">
        <v>0</v>
      </c>
      <c r="AT80" s="3">
        <v>0</v>
      </c>
      <c r="AU80" s="3">
        <v>0</v>
      </c>
      <c r="AV80" s="3">
        <v>0</v>
      </c>
      <c r="AW80" s="3">
        <v>0</v>
      </c>
    </row>
    <row r="81" spans="1:49" x14ac:dyDescent="0.15">
      <c r="A81">
        <v>79</v>
      </c>
      <c r="B81" s="87" t="s">
        <v>51</v>
      </c>
      <c r="C81" s="87" t="s">
        <v>417</v>
      </c>
      <c r="D81" s="87">
        <f>IFERROR(VLOOKUP(B81&amp;" "&amp;C81,命格设定!$H$125:$I$184,2,0),0)</f>
        <v>8240</v>
      </c>
      <c r="E81" s="1">
        <v>8</v>
      </c>
      <c r="F81" s="96" t="s">
        <v>51</v>
      </c>
      <c r="G81" s="96" t="s">
        <v>407</v>
      </c>
      <c r="H81" s="96">
        <f>IFERROR(VLOOKUP(F81&amp;" "&amp;G81,命格设定!$H$125:$I$184,2,0),0)</f>
        <v>8140</v>
      </c>
      <c r="I81" s="97">
        <v>8</v>
      </c>
      <c r="J81" s="98" t="s">
        <v>51</v>
      </c>
      <c r="K81" s="98" t="s">
        <v>408</v>
      </c>
      <c r="L81" s="98">
        <f>IFERROR(VLOOKUP(J81&amp;" "&amp;K81,命格设定!$H$125:$I$184,2,0),0)</f>
        <v>8340</v>
      </c>
      <c r="M81" s="99">
        <v>7</v>
      </c>
      <c r="N81" s="100" t="s">
        <v>51</v>
      </c>
      <c r="O81" s="100" t="s">
        <v>425</v>
      </c>
      <c r="P81" s="100">
        <f>IFERROR(VLOOKUP(N81&amp;" "&amp;O81,命格设定!$H$125:$I$184,2,0),0)</f>
        <v>8740</v>
      </c>
      <c r="Q81" s="101">
        <v>7</v>
      </c>
      <c r="R81" s="102" t="s">
        <v>51</v>
      </c>
      <c r="S81" s="102" t="s">
        <v>421</v>
      </c>
      <c r="T81" s="102">
        <f>IFERROR(VLOOKUP(R81&amp;" "&amp;S81,命格设定!$H$125:$I$184,2,0),0)</f>
        <v>8540</v>
      </c>
      <c r="U81" s="103">
        <v>6</v>
      </c>
      <c r="V81" s="107" t="s">
        <v>51</v>
      </c>
      <c r="W81" s="107" t="s">
        <v>412</v>
      </c>
      <c r="X81" s="107">
        <f>IFERROR(VLOOKUP(V81&amp;" "&amp;W81,命格设定!$H$125:$I$184,2,0),0)</f>
        <v>9340</v>
      </c>
      <c r="Y81" s="108">
        <v>8</v>
      </c>
      <c r="Z81" s="96" t="s">
        <v>49</v>
      </c>
      <c r="AA81" s="96" t="s">
        <v>429</v>
      </c>
      <c r="AB81" s="96">
        <f>IFERROR(VLOOKUP(Z81&amp;" "&amp;AA81,命格设定!$H$125:$I$184,2,0),0)</f>
        <v>9030</v>
      </c>
      <c r="AC81" s="97">
        <v>8</v>
      </c>
      <c r="AD81" s="87" t="s">
        <v>49</v>
      </c>
      <c r="AE81" s="87" t="s">
        <v>428</v>
      </c>
      <c r="AF81" s="87">
        <f>IFERROR(VLOOKUP(AD81&amp;" "&amp;AE81,命格设定!$H$125:$I$184,2,0),0)</f>
        <v>8930</v>
      </c>
      <c r="AG81" s="1">
        <v>7</v>
      </c>
      <c r="AI81" s="3">
        <v>79</v>
      </c>
      <c r="AJ81" s="3">
        <f>SUMPRODUCT(AK81:AW81,设定参考!$A$2:$M$2)</f>
        <v>18622.019999999997</v>
      </c>
      <c r="AK81" s="3">
        <v>149795</v>
      </c>
      <c r="AL81" s="3">
        <v>6312</v>
      </c>
      <c r="AM81" s="3">
        <v>2368</v>
      </c>
      <c r="AN81" s="3">
        <v>4647</v>
      </c>
      <c r="AO81" s="3">
        <v>0</v>
      </c>
      <c r="AP81" s="3">
        <v>13168</v>
      </c>
      <c r="AQ81" s="3">
        <v>0</v>
      </c>
      <c r="AR81" s="3">
        <v>0</v>
      </c>
      <c r="AS81" s="3">
        <v>0</v>
      </c>
      <c r="AT81" s="3">
        <v>0</v>
      </c>
      <c r="AU81" s="3">
        <v>0</v>
      </c>
      <c r="AV81" s="3">
        <v>0</v>
      </c>
      <c r="AW81" s="3">
        <v>0</v>
      </c>
    </row>
    <row r="82" spans="1:49" x14ac:dyDescent="0.15">
      <c r="A82">
        <v>80</v>
      </c>
      <c r="B82" s="87" t="s">
        <v>51</v>
      </c>
      <c r="C82" s="87" t="s">
        <v>417</v>
      </c>
      <c r="D82" s="87">
        <f>IFERROR(VLOOKUP(B82&amp;" "&amp;C82,命格设定!$H$125:$I$184,2,0),0)</f>
        <v>8240</v>
      </c>
      <c r="E82" s="1">
        <v>8</v>
      </c>
      <c r="F82" s="96" t="s">
        <v>51</v>
      </c>
      <c r="G82" s="96" t="s">
        <v>407</v>
      </c>
      <c r="H82" s="96">
        <f>IFERROR(VLOOKUP(F82&amp;" "&amp;G82,命格设定!$H$125:$I$184,2,0),0)</f>
        <v>8140</v>
      </c>
      <c r="I82" s="97">
        <v>8</v>
      </c>
      <c r="J82" s="98" t="s">
        <v>51</v>
      </c>
      <c r="K82" s="98" t="s">
        <v>408</v>
      </c>
      <c r="L82" s="98">
        <f>IFERROR(VLOOKUP(J82&amp;" "&amp;K82,命格设定!$H$125:$I$184,2,0),0)</f>
        <v>8340</v>
      </c>
      <c r="M82" s="99">
        <v>8</v>
      </c>
      <c r="N82" s="100" t="s">
        <v>51</v>
      </c>
      <c r="O82" s="100" t="s">
        <v>425</v>
      </c>
      <c r="P82" s="100">
        <f>IFERROR(VLOOKUP(N82&amp;" "&amp;O82,命格设定!$H$125:$I$184,2,0),0)</f>
        <v>8740</v>
      </c>
      <c r="Q82" s="101">
        <v>7</v>
      </c>
      <c r="R82" s="102" t="s">
        <v>51</v>
      </c>
      <c r="S82" s="102" t="s">
        <v>421</v>
      </c>
      <c r="T82" s="102">
        <f>IFERROR(VLOOKUP(R82&amp;" "&amp;S82,命格设定!$H$125:$I$184,2,0),0)</f>
        <v>8540</v>
      </c>
      <c r="U82" s="103">
        <v>7</v>
      </c>
      <c r="V82" s="107" t="s">
        <v>51</v>
      </c>
      <c r="W82" s="107" t="s">
        <v>412</v>
      </c>
      <c r="X82" s="107">
        <f>IFERROR(VLOOKUP(V82&amp;" "&amp;W82,命格设定!$H$125:$I$184,2,0),0)</f>
        <v>9340</v>
      </c>
      <c r="Y82" s="108">
        <v>8</v>
      </c>
      <c r="Z82" s="96" t="s">
        <v>49</v>
      </c>
      <c r="AA82" s="96" t="s">
        <v>429</v>
      </c>
      <c r="AB82" s="96">
        <f>IFERROR(VLOOKUP(Z82&amp;" "&amp;AA82,命格设定!$H$125:$I$184,2,0),0)</f>
        <v>9030</v>
      </c>
      <c r="AC82" s="97">
        <v>8</v>
      </c>
      <c r="AD82" s="87" t="s">
        <v>49</v>
      </c>
      <c r="AE82" s="87" t="s">
        <v>428</v>
      </c>
      <c r="AF82" s="87">
        <f>IFERROR(VLOOKUP(AD82&amp;" "&amp;AE82,命格设定!$H$125:$I$184,2,0),0)</f>
        <v>8930</v>
      </c>
      <c r="AG82" s="1">
        <v>7</v>
      </c>
      <c r="AI82" s="3">
        <v>80</v>
      </c>
      <c r="AJ82" s="3">
        <f>SUMPRODUCT(AK82:AW82,设定参考!$A$2:$M$2)</f>
        <v>20596.18</v>
      </c>
      <c r="AK82" s="3">
        <v>149795</v>
      </c>
      <c r="AL82" s="3">
        <v>6312</v>
      </c>
      <c r="AM82" s="3">
        <v>3552</v>
      </c>
      <c r="AN82" s="3">
        <v>6971</v>
      </c>
      <c r="AO82" s="3">
        <v>0</v>
      </c>
      <c r="AP82" s="3">
        <v>13168</v>
      </c>
      <c r="AQ82" s="3">
        <v>0</v>
      </c>
      <c r="AR82" s="3">
        <v>0</v>
      </c>
      <c r="AS82" s="3">
        <v>0</v>
      </c>
      <c r="AT82" s="3">
        <v>0</v>
      </c>
      <c r="AU82" s="3">
        <v>0</v>
      </c>
      <c r="AV82" s="3">
        <v>0</v>
      </c>
      <c r="AW82" s="3">
        <v>0</v>
      </c>
    </row>
  </sheetData>
  <mergeCells count="7">
    <mergeCell ref="Z1:AC1"/>
    <mergeCell ref="B1:E1"/>
    <mergeCell ref="F1:I1"/>
    <mergeCell ref="J1:M1"/>
    <mergeCell ref="N1:Q1"/>
    <mergeCell ref="R1:U1"/>
    <mergeCell ref="V1:Y1"/>
  </mergeCells>
  <phoneticPr fontId="1" type="noConversion"/>
  <dataValidations count="2">
    <dataValidation type="list" allowBlank="1" showInputMessage="1" showErrorMessage="1" sqref="AG3:AG82 E3:E82 I3:I82 M3:M82 U3:U82 Y3:Y82 AC3:AC82 Q3:Q82">
      <formula1>"1,2,3,4,5,6,7,8"</formula1>
    </dataValidation>
    <dataValidation type="list" allowBlank="1" showInputMessage="1" showErrorMessage="1" sqref="S3:S82 AE3:AE82 C3:C82 G3:G82 K3:K82 AA3:AA82 O3:O82 W3:W82">
      <formula1>INDIRECT(B3)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命格设定!$B$124:$H$124</xm:f>
          </x14:formula1>
          <xm:sqref>F3:F82 B3:B82 AD3:AD82 R3:R82 J3:J82 N3:N82 Z3:Z82 V3:V82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W82"/>
  <sheetViews>
    <sheetView workbookViewId="0">
      <selection activeCell="AH29" sqref="AH29"/>
    </sheetView>
  </sheetViews>
  <sheetFormatPr defaultRowHeight="13.5" x14ac:dyDescent="0.15"/>
  <cols>
    <col min="1" max="2" width="5.25" bestFit="1" customWidth="1"/>
    <col min="4" max="4" width="5.5" bestFit="1" customWidth="1"/>
    <col min="5" max="5" width="5.25" bestFit="1" customWidth="1"/>
    <col min="6" max="6" width="5.25" style="88" bestFit="1" customWidth="1"/>
    <col min="7" max="7" width="9" style="88"/>
    <col min="8" max="8" width="5.5" style="88" bestFit="1" customWidth="1"/>
    <col min="9" max="9" width="5.25" style="88" bestFit="1" customWidth="1"/>
    <col min="10" max="10" width="5.25" style="74" bestFit="1" customWidth="1"/>
    <col min="11" max="11" width="9" style="74"/>
    <col min="12" max="12" width="5.5" style="74" bestFit="1" customWidth="1"/>
    <col min="13" max="13" width="5.25" style="74" bestFit="1" customWidth="1"/>
    <col min="14" max="14" width="5.25" style="89" bestFit="1" customWidth="1"/>
    <col min="15" max="15" width="9" style="89"/>
    <col min="16" max="16" width="5.5" style="89" bestFit="1" customWidth="1"/>
    <col min="17" max="17" width="5.25" style="89" bestFit="1" customWidth="1"/>
    <col min="18" max="18" width="5.25" style="90" bestFit="1" customWidth="1"/>
    <col min="19" max="19" width="9" style="90"/>
    <col min="20" max="20" width="5.5" style="90" bestFit="1" customWidth="1"/>
    <col min="21" max="21" width="5.25" style="90" bestFit="1" customWidth="1"/>
    <col min="22" max="22" width="5.25" style="105" bestFit="1" customWidth="1"/>
    <col min="23" max="23" width="13.25" style="105" customWidth="1"/>
    <col min="24" max="24" width="5.5" style="105" bestFit="1" customWidth="1"/>
    <col min="25" max="25" width="5.25" style="105" bestFit="1" customWidth="1"/>
    <col min="26" max="26" width="5.25" style="88" bestFit="1" customWidth="1"/>
    <col min="27" max="27" width="13.125" style="88" customWidth="1"/>
    <col min="28" max="28" width="5.5" style="88" bestFit="1" customWidth="1"/>
    <col min="29" max="29" width="5.25" style="88" bestFit="1" customWidth="1"/>
    <col min="30" max="30" width="6.25" style="10" bestFit="1" customWidth="1"/>
    <col min="31" max="31" width="13.125" style="10" customWidth="1"/>
    <col min="32" max="32" width="5.5" style="10" bestFit="1" customWidth="1"/>
    <col min="33" max="33" width="5.25" style="10" bestFit="1" customWidth="1"/>
    <col min="34" max="34" width="14.125" customWidth="1"/>
    <col min="35" max="35" width="5.25" bestFit="1" customWidth="1"/>
  </cols>
  <sheetData>
    <row r="1" spans="1:49" x14ac:dyDescent="0.15">
      <c r="B1" s="115" t="s">
        <v>513</v>
      </c>
      <c r="C1" s="115"/>
      <c r="D1" s="115"/>
      <c r="E1" s="115"/>
      <c r="F1" s="114" t="s">
        <v>514</v>
      </c>
      <c r="G1" s="114"/>
      <c r="H1" s="114"/>
      <c r="I1" s="114"/>
      <c r="J1" s="116" t="s">
        <v>515</v>
      </c>
      <c r="K1" s="116"/>
      <c r="L1" s="116"/>
      <c r="M1" s="116"/>
      <c r="N1" s="117" t="s">
        <v>516</v>
      </c>
      <c r="O1" s="117"/>
      <c r="P1" s="117"/>
      <c r="Q1" s="117"/>
      <c r="R1" s="118" t="s">
        <v>517</v>
      </c>
      <c r="S1" s="118"/>
      <c r="T1" s="118"/>
      <c r="U1" s="118"/>
      <c r="V1" s="119" t="s">
        <v>518</v>
      </c>
      <c r="W1" s="119"/>
      <c r="X1" s="119"/>
      <c r="Y1" s="119"/>
      <c r="Z1" s="114" t="s">
        <v>519</v>
      </c>
      <c r="AA1" s="114"/>
      <c r="AB1" s="114"/>
      <c r="AC1" s="114"/>
      <c r="AD1" s="10" t="s">
        <v>520</v>
      </c>
      <c r="AK1">
        <f>VLOOKUP(AK2,设定参考!$A$6:$B$22,2,0)</f>
        <v>1</v>
      </c>
      <c r="AL1">
        <f>VLOOKUP(AL2,设定参考!$A$6:$B$22,2,0)</f>
        <v>2</v>
      </c>
      <c r="AM1">
        <f>VLOOKUP(AM2,设定参考!$A$6:$B$22,2,0)</f>
        <v>3</v>
      </c>
      <c r="AN1">
        <f>VLOOKUP(AN2,设定参考!$A$6:$B$22,2,0)</f>
        <v>7</v>
      </c>
      <c r="AO1">
        <f>VLOOKUP(AO2,设定参考!$A$6:$B$22,2,0)</f>
        <v>6</v>
      </c>
      <c r="AP1">
        <f>VLOOKUP(AP2,设定参考!$A$6:$B$22,2,0)</f>
        <v>8</v>
      </c>
      <c r="AQ1">
        <f>VLOOKUP(AQ2,设定参考!$A$6:$B$22,2,0)</f>
        <v>10</v>
      </c>
      <c r="AR1">
        <f>VLOOKUP(AR2,设定参考!$A$6:$B$22,2,0)</f>
        <v>9</v>
      </c>
      <c r="AS1">
        <f>VLOOKUP(AS2,设定参考!$A$6:$B$22,2,0)</f>
        <v>25</v>
      </c>
      <c r="AT1">
        <f>VLOOKUP(AT2,设定参考!$A$6:$B$22,2,0)</f>
        <v>24</v>
      </c>
      <c r="AU1">
        <f>VLOOKUP(AU2,设定参考!$A$6:$B$22,2,0)</f>
        <v>21</v>
      </c>
      <c r="AV1">
        <f>VLOOKUP(AV2,设定参考!$A$6:$B$22,2,0)</f>
        <v>22</v>
      </c>
      <c r="AW1">
        <f>VLOOKUP(AW2,设定参考!$A$6:$B$22,2,0)</f>
        <v>23</v>
      </c>
    </row>
    <row r="2" spans="1:49" x14ac:dyDescent="0.15">
      <c r="A2" s="13" t="s">
        <v>15</v>
      </c>
      <c r="B2" s="91" t="s">
        <v>42</v>
      </c>
      <c r="C2" s="91" t="s">
        <v>58</v>
      </c>
      <c r="D2" s="91" t="s">
        <v>57</v>
      </c>
      <c r="E2" s="91" t="s">
        <v>15</v>
      </c>
      <c r="F2" s="92" t="s">
        <v>42</v>
      </c>
      <c r="G2" s="92" t="s">
        <v>58</v>
      </c>
      <c r="H2" s="92" t="s">
        <v>57</v>
      </c>
      <c r="I2" s="92" t="s">
        <v>15</v>
      </c>
      <c r="J2" s="93" t="s">
        <v>42</v>
      </c>
      <c r="K2" s="93" t="s">
        <v>58</v>
      </c>
      <c r="L2" s="93" t="s">
        <v>57</v>
      </c>
      <c r="M2" s="93" t="s">
        <v>15</v>
      </c>
      <c r="N2" s="94" t="s">
        <v>42</v>
      </c>
      <c r="O2" s="94" t="s">
        <v>58</v>
      </c>
      <c r="P2" s="94" t="s">
        <v>57</v>
      </c>
      <c r="Q2" s="94" t="s">
        <v>521</v>
      </c>
      <c r="R2" s="95" t="s">
        <v>522</v>
      </c>
      <c r="S2" s="95" t="s">
        <v>523</v>
      </c>
      <c r="T2" s="95" t="s">
        <v>524</v>
      </c>
      <c r="U2" s="95" t="s">
        <v>521</v>
      </c>
      <c r="V2" s="106" t="s">
        <v>522</v>
      </c>
      <c r="W2" s="106" t="s">
        <v>523</v>
      </c>
      <c r="X2" s="106" t="s">
        <v>524</v>
      </c>
      <c r="Y2" s="106" t="s">
        <v>521</v>
      </c>
      <c r="Z2" s="92" t="s">
        <v>522</v>
      </c>
      <c r="AA2" s="92" t="s">
        <v>523</v>
      </c>
      <c r="AB2" s="92" t="s">
        <v>524</v>
      </c>
      <c r="AC2" s="92" t="s">
        <v>521</v>
      </c>
      <c r="AD2" s="91" t="s">
        <v>522</v>
      </c>
      <c r="AE2" s="91" t="s">
        <v>523</v>
      </c>
      <c r="AF2" s="91" t="s">
        <v>524</v>
      </c>
      <c r="AG2" s="91" t="s">
        <v>521</v>
      </c>
      <c r="AI2" s="104" t="s">
        <v>526</v>
      </c>
      <c r="AJ2" s="104" t="s">
        <v>527</v>
      </c>
      <c r="AK2" s="86" t="str">
        <f>设定参考!A1</f>
        <v>生命</v>
      </c>
      <c r="AL2" s="86" t="str">
        <f>设定参考!B1</f>
        <v>攻击</v>
      </c>
      <c r="AM2" s="86" t="str">
        <f>设定参考!C1</f>
        <v>防御</v>
      </c>
      <c r="AN2" s="86" t="str">
        <f>设定参考!D1</f>
        <v>闪避值</v>
      </c>
      <c r="AO2" s="86" t="str">
        <f>设定参考!E1</f>
        <v>命中值</v>
      </c>
      <c r="AP2" s="86" t="str">
        <f>设定参考!F1</f>
        <v>暴击值</v>
      </c>
      <c r="AQ2" s="86" t="str">
        <f>设定参考!G1</f>
        <v>暴击倍数</v>
      </c>
      <c r="AR2" s="86" t="str">
        <f>设定参考!H1</f>
        <v>韧性值</v>
      </c>
      <c r="AS2" s="86" t="str">
        <f>设定参考!I1</f>
        <v>伤害减免</v>
      </c>
      <c r="AT2" s="86" t="str">
        <f>设定参考!J1</f>
        <v>伤害加深</v>
      </c>
      <c r="AU2" s="86" t="str">
        <f>设定参考!K1</f>
        <v>生命加成</v>
      </c>
      <c r="AV2" s="86" t="str">
        <f>设定参考!L1</f>
        <v>攻击加成</v>
      </c>
      <c r="AW2" s="86" t="str">
        <f>设定参考!M1</f>
        <v>防御加成</v>
      </c>
    </row>
    <row r="3" spans="1:49" x14ac:dyDescent="0.15">
      <c r="A3">
        <v>1</v>
      </c>
      <c r="B3" s="87" t="s">
        <v>30</v>
      </c>
      <c r="C3" s="87"/>
      <c r="D3" s="87">
        <f>IFERROR(VLOOKUP(B3&amp;" "&amp;C3,命格设定!$H$125:$I$184,2,0),0)</f>
        <v>0</v>
      </c>
      <c r="E3" s="1">
        <v>1</v>
      </c>
      <c r="F3" s="96" t="s">
        <v>30</v>
      </c>
      <c r="G3" s="96"/>
      <c r="H3" s="96">
        <f>IFERROR(VLOOKUP(F3&amp;" "&amp;G3,命格设定!$H$125:$I$184,2,0),0)</f>
        <v>0</v>
      </c>
      <c r="I3" s="97">
        <v>1</v>
      </c>
      <c r="J3" s="98" t="s">
        <v>30</v>
      </c>
      <c r="K3" s="98"/>
      <c r="L3" s="98">
        <f>IFERROR(VLOOKUP(J3&amp;" "&amp;K3,命格设定!$H$125:$I$184,2,0),0)</f>
        <v>0</v>
      </c>
      <c r="M3" s="99">
        <v>1</v>
      </c>
      <c r="N3" s="100" t="s">
        <v>30</v>
      </c>
      <c r="O3" s="100"/>
      <c r="P3" s="100">
        <f>IFERROR(VLOOKUP(N3&amp;" "&amp;O3,命格设定!$H$125:$I$184,2,0),0)</f>
        <v>0</v>
      </c>
      <c r="Q3" s="101">
        <v>1</v>
      </c>
      <c r="R3" s="102" t="s">
        <v>30</v>
      </c>
      <c r="S3" s="102"/>
      <c r="T3" s="102">
        <f>IFERROR(VLOOKUP(R3&amp;" "&amp;S3,命格设定!$H$125:$I$184,2,0),0)</f>
        <v>0</v>
      </c>
      <c r="U3" s="103">
        <v>1</v>
      </c>
      <c r="V3" s="107" t="s">
        <v>30</v>
      </c>
      <c r="W3" s="107"/>
      <c r="X3" s="107">
        <f>IFERROR(VLOOKUP(V3&amp;" "&amp;W3,命格设定!$H$125:$I$184,2,0),0)</f>
        <v>0</v>
      </c>
      <c r="Y3" s="108">
        <v>1</v>
      </c>
      <c r="Z3" s="96" t="s">
        <v>30</v>
      </c>
      <c r="AA3" s="96"/>
      <c r="AB3" s="96">
        <f>IFERROR(VLOOKUP(Z3&amp;" "&amp;AA3,命格设定!$H$125:$I$184,2,0),0)</f>
        <v>0</v>
      </c>
      <c r="AC3" s="97">
        <v>1</v>
      </c>
      <c r="AD3" s="87" t="s">
        <v>30</v>
      </c>
      <c r="AE3" s="87"/>
      <c r="AF3" s="87">
        <f>IFERROR(VLOOKUP(AD3&amp;" "&amp;AE3,命格设定!$H$125:$I$184,2,0),0)</f>
        <v>0</v>
      </c>
      <c r="AG3" s="1">
        <v>1</v>
      </c>
      <c r="AI3" s="3">
        <v>1</v>
      </c>
      <c r="AJ3" s="3">
        <f>SUMPRODUCT(AK3:AW3,设定参考!$A$2:$M$2)</f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</row>
    <row r="4" spans="1:49" x14ac:dyDescent="0.15">
      <c r="A4">
        <v>2</v>
      </c>
      <c r="B4" s="87" t="s">
        <v>30</v>
      </c>
      <c r="C4" s="87"/>
      <c r="D4" s="87">
        <f>IFERROR(VLOOKUP(B4&amp;" "&amp;C4,命格设定!$H$125:$I$184,2,0),0)</f>
        <v>0</v>
      </c>
      <c r="E4" s="1">
        <v>1</v>
      </c>
      <c r="F4" s="96" t="s">
        <v>30</v>
      </c>
      <c r="G4" s="96"/>
      <c r="H4" s="96">
        <f>IFERROR(VLOOKUP(F4&amp;" "&amp;G4,命格设定!$H$125:$I$184,2,0),0)</f>
        <v>0</v>
      </c>
      <c r="I4" s="97">
        <v>1</v>
      </c>
      <c r="J4" s="98" t="s">
        <v>30</v>
      </c>
      <c r="K4" s="98"/>
      <c r="L4" s="98">
        <f>IFERROR(VLOOKUP(J4&amp;" "&amp;K4,命格设定!$H$125:$I$184,2,0),0)</f>
        <v>0</v>
      </c>
      <c r="M4" s="99">
        <v>1</v>
      </c>
      <c r="N4" s="100" t="s">
        <v>30</v>
      </c>
      <c r="O4" s="100"/>
      <c r="P4" s="100">
        <f>IFERROR(VLOOKUP(N4&amp;" "&amp;O4,命格设定!$H$125:$I$184,2,0),0)</f>
        <v>0</v>
      </c>
      <c r="Q4" s="101">
        <v>1</v>
      </c>
      <c r="R4" s="102" t="s">
        <v>30</v>
      </c>
      <c r="S4" s="102"/>
      <c r="T4" s="102">
        <f>IFERROR(VLOOKUP(R4&amp;" "&amp;S4,命格设定!$H$125:$I$184,2,0),0)</f>
        <v>0</v>
      </c>
      <c r="U4" s="103">
        <v>1</v>
      </c>
      <c r="V4" s="107" t="s">
        <v>30</v>
      </c>
      <c r="W4" s="107"/>
      <c r="X4" s="107">
        <f>IFERROR(VLOOKUP(V4&amp;" "&amp;W4,命格设定!$H$125:$I$184,2,0),0)</f>
        <v>0</v>
      </c>
      <c r="Y4" s="108">
        <v>1</v>
      </c>
      <c r="Z4" s="96" t="s">
        <v>30</v>
      </c>
      <c r="AA4" s="96"/>
      <c r="AB4" s="96">
        <f>IFERROR(VLOOKUP(Z4&amp;" "&amp;AA4,命格设定!$H$125:$I$184,2,0),0)</f>
        <v>0</v>
      </c>
      <c r="AC4" s="97">
        <v>1</v>
      </c>
      <c r="AD4" s="87" t="s">
        <v>30</v>
      </c>
      <c r="AE4" s="87"/>
      <c r="AF4" s="87">
        <f>IFERROR(VLOOKUP(AD4&amp;" "&amp;AE4,命格设定!$H$125:$I$184,2,0),0)</f>
        <v>0</v>
      </c>
      <c r="AG4" s="1">
        <v>1</v>
      </c>
      <c r="AI4" s="3">
        <v>2</v>
      </c>
      <c r="AJ4" s="3">
        <f>SUMPRODUCT(AK4:AW4,设定参考!$A$2:$M$2)</f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</row>
    <row r="5" spans="1:49" x14ac:dyDescent="0.15">
      <c r="A5">
        <v>3</v>
      </c>
      <c r="B5" s="87" t="s">
        <v>30</v>
      </c>
      <c r="C5" s="87"/>
      <c r="D5" s="87">
        <f>IFERROR(VLOOKUP(B5&amp;" "&amp;C5,命格设定!$H$125:$I$184,2,0),0)</f>
        <v>0</v>
      </c>
      <c r="E5" s="1">
        <v>1</v>
      </c>
      <c r="F5" s="96" t="s">
        <v>30</v>
      </c>
      <c r="G5" s="96"/>
      <c r="H5" s="96">
        <f>IFERROR(VLOOKUP(F5&amp;" "&amp;G5,命格设定!$H$125:$I$184,2,0),0)</f>
        <v>0</v>
      </c>
      <c r="I5" s="97">
        <v>1</v>
      </c>
      <c r="J5" s="98" t="s">
        <v>30</v>
      </c>
      <c r="K5" s="98"/>
      <c r="L5" s="98">
        <f>IFERROR(VLOOKUP(J5&amp;" "&amp;K5,命格设定!$H$125:$I$184,2,0),0)</f>
        <v>0</v>
      </c>
      <c r="M5" s="99">
        <v>1</v>
      </c>
      <c r="N5" s="100" t="s">
        <v>30</v>
      </c>
      <c r="O5" s="100"/>
      <c r="P5" s="100">
        <f>IFERROR(VLOOKUP(N5&amp;" "&amp;O5,命格设定!$H$125:$I$184,2,0),0)</f>
        <v>0</v>
      </c>
      <c r="Q5" s="101">
        <v>1</v>
      </c>
      <c r="R5" s="102" t="s">
        <v>30</v>
      </c>
      <c r="S5" s="102"/>
      <c r="T5" s="102">
        <f>IFERROR(VLOOKUP(R5&amp;" "&amp;S5,命格设定!$H$125:$I$184,2,0),0)</f>
        <v>0</v>
      </c>
      <c r="U5" s="103">
        <v>1</v>
      </c>
      <c r="V5" s="107" t="s">
        <v>30</v>
      </c>
      <c r="W5" s="107"/>
      <c r="X5" s="107">
        <f>IFERROR(VLOOKUP(V5&amp;" "&amp;W5,命格设定!$H$125:$I$184,2,0),0)</f>
        <v>0</v>
      </c>
      <c r="Y5" s="108">
        <v>1</v>
      </c>
      <c r="Z5" s="96" t="s">
        <v>30</v>
      </c>
      <c r="AA5" s="96"/>
      <c r="AB5" s="96">
        <f>IFERROR(VLOOKUP(Z5&amp;" "&amp;AA5,命格设定!$H$125:$I$184,2,0),0)</f>
        <v>0</v>
      </c>
      <c r="AC5" s="97">
        <v>1</v>
      </c>
      <c r="AD5" s="87" t="s">
        <v>30</v>
      </c>
      <c r="AE5" s="87"/>
      <c r="AF5" s="87">
        <f>IFERROR(VLOOKUP(AD5&amp;" "&amp;AE5,命格设定!$H$125:$I$184,2,0),0)</f>
        <v>0</v>
      </c>
      <c r="AG5" s="1">
        <v>1</v>
      </c>
      <c r="AI5" s="3">
        <v>3</v>
      </c>
      <c r="AJ5" s="3">
        <f>SUMPRODUCT(AK5:AW5,设定参考!$A$2:$M$2)</f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</row>
    <row r="6" spans="1:49" x14ac:dyDescent="0.15">
      <c r="A6">
        <v>4</v>
      </c>
      <c r="B6" s="87" t="s">
        <v>30</v>
      </c>
      <c r="C6" s="87"/>
      <c r="D6" s="87">
        <f>IFERROR(VLOOKUP(B6&amp;" "&amp;C6,命格设定!$H$125:$I$184,2,0),0)</f>
        <v>0</v>
      </c>
      <c r="E6" s="1">
        <v>1</v>
      </c>
      <c r="F6" s="96" t="s">
        <v>30</v>
      </c>
      <c r="G6" s="96"/>
      <c r="H6" s="96">
        <f>IFERROR(VLOOKUP(F6&amp;" "&amp;G6,命格设定!$H$125:$I$184,2,0),0)</f>
        <v>0</v>
      </c>
      <c r="I6" s="97">
        <v>1</v>
      </c>
      <c r="J6" s="98" t="s">
        <v>30</v>
      </c>
      <c r="K6" s="98"/>
      <c r="L6" s="98">
        <f>IFERROR(VLOOKUP(J6&amp;" "&amp;K6,命格设定!$H$125:$I$184,2,0),0)</f>
        <v>0</v>
      </c>
      <c r="M6" s="99">
        <v>1</v>
      </c>
      <c r="N6" s="100" t="s">
        <v>30</v>
      </c>
      <c r="O6" s="100"/>
      <c r="P6" s="100">
        <f>IFERROR(VLOOKUP(N6&amp;" "&amp;O6,命格设定!$H$125:$I$184,2,0),0)</f>
        <v>0</v>
      </c>
      <c r="Q6" s="101">
        <v>1</v>
      </c>
      <c r="R6" s="102" t="s">
        <v>30</v>
      </c>
      <c r="S6" s="102"/>
      <c r="T6" s="102">
        <f>IFERROR(VLOOKUP(R6&amp;" "&amp;S6,命格设定!$H$125:$I$184,2,0),0)</f>
        <v>0</v>
      </c>
      <c r="U6" s="103">
        <v>1</v>
      </c>
      <c r="V6" s="107" t="s">
        <v>30</v>
      </c>
      <c r="W6" s="107"/>
      <c r="X6" s="107">
        <f>IFERROR(VLOOKUP(V6&amp;" "&amp;W6,命格设定!$H$125:$I$184,2,0),0)</f>
        <v>0</v>
      </c>
      <c r="Y6" s="108">
        <v>1</v>
      </c>
      <c r="Z6" s="96" t="s">
        <v>30</v>
      </c>
      <c r="AA6" s="96"/>
      <c r="AB6" s="96">
        <f>IFERROR(VLOOKUP(Z6&amp;" "&amp;AA6,命格设定!$H$125:$I$184,2,0),0)</f>
        <v>0</v>
      </c>
      <c r="AC6" s="97">
        <v>1</v>
      </c>
      <c r="AD6" s="87" t="s">
        <v>30</v>
      </c>
      <c r="AE6" s="87"/>
      <c r="AF6" s="87">
        <f>IFERROR(VLOOKUP(AD6&amp;" "&amp;AE6,命格设定!$H$125:$I$184,2,0),0)</f>
        <v>0</v>
      </c>
      <c r="AG6" s="1">
        <v>1</v>
      </c>
      <c r="AI6" s="3">
        <v>4</v>
      </c>
      <c r="AJ6" s="3">
        <f>SUMPRODUCT(AK6:AW6,设定参考!$A$2:$M$2)</f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</row>
    <row r="7" spans="1:49" x14ac:dyDescent="0.15">
      <c r="A7">
        <v>5</v>
      </c>
      <c r="B7" s="87" t="s">
        <v>30</v>
      </c>
      <c r="C7" s="87"/>
      <c r="D7" s="87">
        <f>IFERROR(VLOOKUP(B7&amp;" "&amp;C7,命格设定!$H$125:$I$184,2,0),0)</f>
        <v>0</v>
      </c>
      <c r="E7" s="1">
        <v>1</v>
      </c>
      <c r="F7" s="96" t="s">
        <v>30</v>
      </c>
      <c r="G7" s="96"/>
      <c r="H7" s="96">
        <f>IFERROR(VLOOKUP(F7&amp;" "&amp;G7,命格设定!$H$125:$I$184,2,0),0)</f>
        <v>0</v>
      </c>
      <c r="I7" s="97">
        <v>1</v>
      </c>
      <c r="J7" s="98" t="s">
        <v>30</v>
      </c>
      <c r="K7" s="98"/>
      <c r="L7" s="98">
        <f>IFERROR(VLOOKUP(J7&amp;" "&amp;K7,命格设定!$H$125:$I$184,2,0),0)</f>
        <v>0</v>
      </c>
      <c r="M7" s="99">
        <v>1</v>
      </c>
      <c r="N7" s="100" t="s">
        <v>30</v>
      </c>
      <c r="O7" s="100"/>
      <c r="P7" s="100">
        <f>IFERROR(VLOOKUP(N7&amp;" "&amp;O7,命格设定!$H$125:$I$184,2,0),0)</f>
        <v>0</v>
      </c>
      <c r="Q7" s="101">
        <v>1</v>
      </c>
      <c r="R7" s="102" t="s">
        <v>30</v>
      </c>
      <c r="S7" s="102"/>
      <c r="T7" s="102">
        <f>IFERROR(VLOOKUP(R7&amp;" "&amp;S7,命格设定!$H$125:$I$184,2,0),0)</f>
        <v>0</v>
      </c>
      <c r="U7" s="103">
        <v>1</v>
      </c>
      <c r="V7" s="107" t="s">
        <v>30</v>
      </c>
      <c r="W7" s="107"/>
      <c r="X7" s="107">
        <f>IFERROR(VLOOKUP(V7&amp;" "&amp;W7,命格设定!$H$125:$I$184,2,0),0)</f>
        <v>0</v>
      </c>
      <c r="Y7" s="108">
        <v>1</v>
      </c>
      <c r="Z7" s="96" t="s">
        <v>30</v>
      </c>
      <c r="AA7" s="96"/>
      <c r="AB7" s="96">
        <f>IFERROR(VLOOKUP(Z7&amp;" "&amp;AA7,命格设定!$H$125:$I$184,2,0),0)</f>
        <v>0</v>
      </c>
      <c r="AC7" s="97">
        <v>1</v>
      </c>
      <c r="AD7" s="87" t="s">
        <v>30</v>
      </c>
      <c r="AE7" s="87"/>
      <c r="AF7" s="87">
        <f>IFERROR(VLOOKUP(AD7&amp;" "&amp;AE7,命格设定!$H$125:$I$184,2,0),0)</f>
        <v>0</v>
      </c>
      <c r="AG7" s="1">
        <v>1</v>
      </c>
      <c r="AI7" s="3">
        <v>5</v>
      </c>
      <c r="AJ7" s="3">
        <f>SUMPRODUCT(AK7:AW7,设定参考!$A$2:$M$2)</f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</row>
    <row r="8" spans="1:49" x14ac:dyDescent="0.15">
      <c r="A8">
        <v>6</v>
      </c>
      <c r="B8" s="87" t="s">
        <v>30</v>
      </c>
      <c r="C8" s="87"/>
      <c r="D8" s="87">
        <f>IFERROR(VLOOKUP(B8&amp;" "&amp;C8,命格设定!$H$125:$I$184,2,0),0)</f>
        <v>0</v>
      </c>
      <c r="E8" s="1">
        <v>1</v>
      </c>
      <c r="F8" s="96" t="s">
        <v>30</v>
      </c>
      <c r="G8" s="96"/>
      <c r="H8" s="96">
        <f>IFERROR(VLOOKUP(F8&amp;" "&amp;G8,命格设定!$H$125:$I$184,2,0),0)</f>
        <v>0</v>
      </c>
      <c r="I8" s="97">
        <v>1</v>
      </c>
      <c r="J8" s="98" t="s">
        <v>30</v>
      </c>
      <c r="K8" s="98"/>
      <c r="L8" s="98">
        <f>IFERROR(VLOOKUP(J8&amp;" "&amp;K8,命格设定!$H$125:$I$184,2,0),0)</f>
        <v>0</v>
      </c>
      <c r="M8" s="99">
        <v>1</v>
      </c>
      <c r="N8" s="100" t="s">
        <v>30</v>
      </c>
      <c r="O8" s="100"/>
      <c r="P8" s="100">
        <f>IFERROR(VLOOKUP(N8&amp;" "&amp;O8,命格设定!$H$125:$I$184,2,0),0)</f>
        <v>0</v>
      </c>
      <c r="Q8" s="101">
        <v>1</v>
      </c>
      <c r="R8" s="102" t="s">
        <v>30</v>
      </c>
      <c r="S8" s="102"/>
      <c r="T8" s="102">
        <f>IFERROR(VLOOKUP(R8&amp;" "&amp;S8,命格设定!$H$125:$I$184,2,0),0)</f>
        <v>0</v>
      </c>
      <c r="U8" s="103">
        <v>1</v>
      </c>
      <c r="V8" s="107" t="s">
        <v>30</v>
      </c>
      <c r="W8" s="107"/>
      <c r="X8" s="107">
        <f>IFERROR(VLOOKUP(V8&amp;" "&amp;W8,命格设定!$H$125:$I$184,2,0),0)</f>
        <v>0</v>
      </c>
      <c r="Y8" s="108">
        <v>1</v>
      </c>
      <c r="Z8" s="96" t="s">
        <v>30</v>
      </c>
      <c r="AA8" s="96"/>
      <c r="AB8" s="96">
        <f>IFERROR(VLOOKUP(Z8&amp;" "&amp;AA8,命格设定!$H$125:$I$184,2,0),0)</f>
        <v>0</v>
      </c>
      <c r="AC8" s="97">
        <v>1</v>
      </c>
      <c r="AD8" s="87" t="s">
        <v>30</v>
      </c>
      <c r="AE8" s="87"/>
      <c r="AF8" s="87">
        <f>IFERROR(VLOOKUP(AD8&amp;" "&amp;AE8,命格设定!$H$125:$I$184,2,0),0)</f>
        <v>0</v>
      </c>
      <c r="AG8" s="1">
        <v>1</v>
      </c>
      <c r="AI8" s="3">
        <v>6</v>
      </c>
      <c r="AJ8" s="3">
        <f>SUMPRODUCT(AK8:AW8,设定参考!$A$2:$M$2)</f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</row>
    <row r="9" spans="1:49" x14ac:dyDescent="0.15">
      <c r="A9">
        <v>7</v>
      </c>
      <c r="B9" s="87" t="s">
        <v>30</v>
      </c>
      <c r="C9" s="87"/>
      <c r="D9" s="87">
        <f>IFERROR(VLOOKUP(B9&amp;" "&amp;C9,命格设定!$H$125:$I$184,2,0),0)</f>
        <v>0</v>
      </c>
      <c r="E9" s="1">
        <v>1</v>
      </c>
      <c r="F9" s="96" t="s">
        <v>30</v>
      </c>
      <c r="G9" s="96"/>
      <c r="H9" s="96">
        <f>IFERROR(VLOOKUP(F9&amp;" "&amp;G9,命格设定!$H$125:$I$184,2,0),0)</f>
        <v>0</v>
      </c>
      <c r="I9" s="97">
        <v>1</v>
      </c>
      <c r="J9" s="98" t="s">
        <v>30</v>
      </c>
      <c r="K9" s="98"/>
      <c r="L9" s="98">
        <f>IFERROR(VLOOKUP(J9&amp;" "&amp;K9,命格设定!$H$125:$I$184,2,0),0)</f>
        <v>0</v>
      </c>
      <c r="M9" s="99">
        <v>1</v>
      </c>
      <c r="N9" s="100" t="s">
        <v>30</v>
      </c>
      <c r="O9" s="100"/>
      <c r="P9" s="100">
        <f>IFERROR(VLOOKUP(N9&amp;" "&amp;O9,命格设定!$H$125:$I$184,2,0),0)</f>
        <v>0</v>
      </c>
      <c r="Q9" s="101">
        <v>1</v>
      </c>
      <c r="R9" s="102" t="s">
        <v>30</v>
      </c>
      <c r="S9" s="102"/>
      <c r="T9" s="102">
        <f>IFERROR(VLOOKUP(R9&amp;" "&amp;S9,命格设定!$H$125:$I$184,2,0),0)</f>
        <v>0</v>
      </c>
      <c r="U9" s="103">
        <v>1</v>
      </c>
      <c r="V9" s="107" t="s">
        <v>30</v>
      </c>
      <c r="W9" s="107"/>
      <c r="X9" s="107">
        <f>IFERROR(VLOOKUP(V9&amp;" "&amp;W9,命格设定!$H$125:$I$184,2,0),0)</f>
        <v>0</v>
      </c>
      <c r="Y9" s="108">
        <v>1</v>
      </c>
      <c r="Z9" s="96" t="s">
        <v>30</v>
      </c>
      <c r="AA9" s="96"/>
      <c r="AB9" s="96">
        <f>IFERROR(VLOOKUP(Z9&amp;" "&amp;AA9,命格设定!$H$125:$I$184,2,0),0)</f>
        <v>0</v>
      </c>
      <c r="AC9" s="97">
        <v>1</v>
      </c>
      <c r="AD9" s="87" t="s">
        <v>30</v>
      </c>
      <c r="AE9" s="87"/>
      <c r="AF9" s="87">
        <f>IFERROR(VLOOKUP(AD9&amp;" "&amp;AE9,命格设定!$H$125:$I$184,2,0),0)</f>
        <v>0</v>
      </c>
      <c r="AG9" s="1">
        <v>1</v>
      </c>
      <c r="AI9" s="3">
        <v>7</v>
      </c>
      <c r="AJ9" s="3">
        <f>SUMPRODUCT(AK9:AW9,设定参考!$A$2:$M$2)</f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</row>
    <row r="10" spans="1:49" x14ac:dyDescent="0.15">
      <c r="A10">
        <v>8</v>
      </c>
      <c r="B10" s="87" t="s">
        <v>30</v>
      </c>
      <c r="C10" s="87"/>
      <c r="D10" s="87">
        <f>IFERROR(VLOOKUP(B10&amp;" "&amp;C10,命格设定!$H$125:$I$184,2,0),0)</f>
        <v>0</v>
      </c>
      <c r="E10" s="1">
        <v>1</v>
      </c>
      <c r="F10" s="96" t="s">
        <v>30</v>
      </c>
      <c r="G10" s="96"/>
      <c r="H10" s="96">
        <f>IFERROR(VLOOKUP(F10&amp;" "&amp;G10,命格设定!$H$125:$I$184,2,0),0)</f>
        <v>0</v>
      </c>
      <c r="I10" s="97">
        <v>1</v>
      </c>
      <c r="J10" s="98" t="s">
        <v>30</v>
      </c>
      <c r="K10" s="98"/>
      <c r="L10" s="98">
        <f>IFERROR(VLOOKUP(J10&amp;" "&amp;K10,命格设定!$H$125:$I$184,2,0),0)</f>
        <v>0</v>
      </c>
      <c r="M10" s="99">
        <v>1</v>
      </c>
      <c r="N10" s="100" t="s">
        <v>30</v>
      </c>
      <c r="O10" s="100"/>
      <c r="P10" s="100">
        <f>IFERROR(VLOOKUP(N10&amp;" "&amp;O10,命格设定!$H$125:$I$184,2,0),0)</f>
        <v>0</v>
      </c>
      <c r="Q10" s="101">
        <v>1</v>
      </c>
      <c r="R10" s="102" t="s">
        <v>30</v>
      </c>
      <c r="S10" s="102"/>
      <c r="T10" s="102">
        <f>IFERROR(VLOOKUP(R10&amp;" "&amp;S10,命格设定!$H$125:$I$184,2,0),0)</f>
        <v>0</v>
      </c>
      <c r="U10" s="103">
        <v>1</v>
      </c>
      <c r="V10" s="107" t="s">
        <v>30</v>
      </c>
      <c r="W10" s="107"/>
      <c r="X10" s="107">
        <f>IFERROR(VLOOKUP(V10&amp;" "&amp;W10,命格设定!$H$125:$I$184,2,0),0)</f>
        <v>0</v>
      </c>
      <c r="Y10" s="108">
        <v>1</v>
      </c>
      <c r="Z10" s="96" t="s">
        <v>30</v>
      </c>
      <c r="AA10" s="96"/>
      <c r="AB10" s="96">
        <f>IFERROR(VLOOKUP(Z10&amp;" "&amp;AA10,命格设定!$H$125:$I$184,2,0),0)</f>
        <v>0</v>
      </c>
      <c r="AC10" s="97">
        <v>1</v>
      </c>
      <c r="AD10" s="87" t="s">
        <v>30</v>
      </c>
      <c r="AE10" s="87"/>
      <c r="AF10" s="87">
        <f>IFERROR(VLOOKUP(AD10&amp;" "&amp;AE10,命格设定!$H$125:$I$184,2,0),0)</f>
        <v>0</v>
      </c>
      <c r="AG10" s="1">
        <v>1</v>
      </c>
      <c r="AI10" s="3">
        <v>8</v>
      </c>
      <c r="AJ10" s="3">
        <f>SUMPRODUCT(AK10:AW10,设定参考!$A$2:$M$2)</f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</row>
    <row r="11" spans="1:49" x14ac:dyDescent="0.15">
      <c r="A11">
        <v>9</v>
      </c>
      <c r="B11" s="87" t="s">
        <v>30</v>
      </c>
      <c r="C11" s="87"/>
      <c r="D11" s="87">
        <f>IFERROR(VLOOKUP(B11&amp;" "&amp;C11,命格设定!$H$125:$I$184,2,0),0)</f>
        <v>0</v>
      </c>
      <c r="E11" s="1">
        <v>1</v>
      </c>
      <c r="F11" s="96" t="s">
        <v>30</v>
      </c>
      <c r="G11" s="96"/>
      <c r="H11" s="96">
        <f>IFERROR(VLOOKUP(F11&amp;" "&amp;G11,命格设定!$H$125:$I$184,2,0),0)</f>
        <v>0</v>
      </c>
      <c r="I11" s="97">
        <v>1</v>
      </c>
      <c r="J11" s="98" t="s">
        <v>30</v>
      </c>
      <c r="K11" s="98"/>
      <c r="L11" s="98">
        <f>IFERROR(VLOOKUP(J11&amp;" "&amp;K11,命格设定!$H$125:$I$184,2,0),0)</f>
        <v>0</v>
      </c>
      <c r="M11" s="99">
        <v>1</v>
      </c>
      <c r="N11" s="100" t="s">
        <v>30</v>
      </c>
      <c r="O11" s="100"/>
      <c r="P11" s="100">
        <f>IFERROR(VLOOKUP(N11&amp;" "&amp;O11,命格设定!$H$125:$I$184,2,0),0)</f>
        <v>0</v>
      </c>
      <c r="Q11" s="101">
        <v>1</v>
      </c>
      <c r="R11" s="102" t="s">
        <v>30</v>
      </c>
      <c r="S11" s="102"/>
      <c r="T11" s="102">
        <f>IFERROR(VLOOKUP(R11&amp;" "&amp;S11,命格设定!$H$125:$I$184,2,0),0)</f>
        <v>0</v>
      </c>
      <c r="U11" s="103">
        <v>1</v>
      </c>
      <c r="V11" s="107" t="s">
        <v>30</v>
      </c>
      <c r="W11" s="107"/>
      <c r="X11" s="107">
        <f>IFERROR(VLOOKUP(V11&amp;" "&amp;W11,命格设定!$H$125:$I$184,2,0),0)</f>
        <v>0</v>
      </c>
      <c r="Y11" s="108">
        <v>1</v>
      </c>
      <c r="Z11" s="96" t="s">
        <v>30</v>
      </c>
      <c r="AA11" s="96"/>
      <c r="AB11" s="96">
        <f>IFERROR(VLOOKUP(Z11&amp;" "&amp;AA11,命格设定!$H$125:$I$184,2,0),0)</f>
        <v>0</v>
      </c>
      <c r="AC11" s="97">
        <v>1</v>
      </c>
      <c r="AD11" s="87" t="s">
        <v>30</v>
      </c>
      <c r="AE11" s="87"/>
      <c r="AF11" s="87">
        <f>IFERROR(VLOOKUP(AD11&amp;" "&amp;AE11,命格设定!$H$125:$I$184,2,0),0)</f>
        <v>0</v>
      </c>
      <c r="AG11" s="1">
        <v>1</v>
      </c>
      <c r="AI11" s="3">
        <v>9</v>
      </c>
      <c r="AJ11" s="3">
        <f>SUMPRODUCT(AK11:AW11,设定参考!$A$2:$M$2)</f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</row>
    <row r="12" spans="1:49" x14ac:dyDescent="0.15">
      <c r="A12">
        <v>10</v>
      </c>
      <c r="B12" s="87" t="s">
        <v>30</v>
      </c>
      <c r="C12" s="87"/>
      <c r="D12" s="87">
        <f>IFERROR(VLOOKUP(B12&amp;" "&amp;C12,命格设定!$H$125:$I$184,2,0),0)</f>
        <v>0</v>
      </c>
      <c r="E12" s="1">
        <v>1</v>
      </c>
      <c r="F12" s="96" t="s">
        <v>30</v>
      </c>
      <c r="G12" s="96"/>
      <c r="H12" s="96">
        <f>IFERROR(VLOOKUP(F12&amp;" "&amp;G12,命格设定!$H$125:$I$184,2,0),0)</f>
        <v>0</v>
      </c>
      <c r="I12" s="97">
        <v>1</v>
      </c>
      <c r="J12" s="98" t="s">
        <v>30</v>
      </c>
      <c r="K12" s="98"/>
      <c r="L12" s="98">
        <f>IFERROR(VLOOKUP(J12&amp;" "&amp;K12,命格设定!$H$125:$I$184,2,0),0)</f>
        <v>0</v>
      </c>
      <c r="M12" s="99">
        <v>1</v>
      </c>
      <c r="N12" s="100" t="s">
        <v>30</v>
      </c>
      <c r="O12" s="100"/>
      <c r="P12" s="100">
        <f>IFERROR(VLOOKUP(N12&amp;" "&amp;O12,命格设定!$H$125:$I$184,2,0),0)</f>
        <v>0</v>
      </c>
      <c r="Q12" s="101">
        <v>1</v>
      </c>
      <c r="R12" s="102" t="s">
        <v>30</v>
      </c>
      <c r="S12" s="102"/>
      <c r="T12" s="102">
        <f>IFERROR(VLOOKUP(R12&amp;" "&amp;S12,命格设定!$H$125:$I$184,2,0),0)</f>
        <v>0</v>
      </c>
      <c r="U12" s="103">
        <v>1</v>
      </c>
      <c r="V12" s="107" t="s">
        <v>30</v>
      </c>
      <c r="W12" s="107"/>
      <c r="X12" s="107">
        <f>IFERROR(VLOOKUP(V12&amp;" "&amp;W12,命格设定!$H$125:$I$184,2,0),0)</f>
        <v>0</v>
      </c>
      <c r="Y12" s="108">
        <v>1</v>
      </c>
      <c r="Z12" s="96" t="s">
        <v>30</v>
      </c>
      <c r="AA12" s="96"/>
      <c r="AB12" s="96">
        <f>IFERROR(VLOOKUP(Z12&amp;" "&amp;AA12,命格设定!$H$125:$I$184,2,0),0)</f>
        <v>0</v>
      </c>
      <c r="AC12" s="97">
        <v>1</v>
      </c>
      <c r="AD12" s="87" t="s">
        <v>30</v>
      </c>
      <c r="AE12" s="87"/>
      <c r="AF12" s="87">
        <f>IFERROR(VLOOKUP(AD12&amp;" "&amp;AE12,命格设定!$H$125:$I$184,2,0),0)</f>
        <v>0</v>
      </c>
      <c r="AG12" s="1">
        <v>1</v>
      </c>
      <c r="AI12" s="3">
        <v>10</v>
      </c>
      <c r="AJ12" s="3">
        <f>SUMPRODUCT(AK12:AW12,设定参考!$A$2:$M$2)</f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</row>
    <row r="13" spans="1:49" x14ac:dyDescent="0.15">
      <c r="A13">
        <v>11</v>
      </c>
      <c r="B13" s="87" t="s">
        <v>30</v>
      </c>
      <c r="C13" s="87"/>
      <c r="D13" s="87">
        <f>IFERROR(VLOOKUP(B13&amp;" "&amp;C13,命格设定!$H$125:$I$184,2,0),0)</f>
        <v>0</v>
      </c>
      <c r="E13" s="1">
        <v>1</v>
      </c>
      <c r="F13" s="96" t="s">
        <v>30</v>
      </c>
      <c r="G13" s="96"/>
      <c r="H13" s="96">
        <f>IFERROR(VLOOKUP(F13&amp;" "&amp;G13,命格设定!$H$125:$I$184,2,0),0)</f>
        <v>0</v>
      </c>
      <c r="I13" s="97">
        <v>1</v>
      </c>
      <c r="J13" s="98" t="s">
        <v>30</v>
      </c>
      <c r="K13" s="98"/>
      <c r="L13" s="98">
        <f>IFERROR(VLOOKUP(J13&amp;" "&amp;K13,命格设定!$H$125:$I$184,2,0),0)</f>
        <v>0</v>
      </c>
      <c r="M13" s="99">
        <v>1</v>
      </c>
      <c r="N13" s="100" t="s">
        <v>30</v>
      </c>
      <c r="O13" s="100"/>
      <c r="P13" s="100">
        <f>IFERROR(VLOOKUP(N13&amp;" "&amp;O13,命格设定!$H$125:$I$184,2,0),0)</f>
        <v>0</v>
      </c>
      <c r="Q13" s="101">
        <v>1</v>
      </c>
      <c r="R13" s="102" t="s">
        <v>30</v>
      </c>
      <c r="S13" s="102"/>
      <c r="T13" s="102">
        <f>IFERROR(VLOOKUP(R13&amp;" "&amp;S13,命格设定!$H$125:$I$184,2,0),0)</f>
        <v>0</v>
      </c>
      <c r="U13" s="103">
        <v>1</v>
      </c>
      <c r="V13" s="107" t="s">
        <v>30</v>
      </c>
      <c r="W13" s="107"/>
      <c r="X13" s="107">
        <f>IFERROR(VLOOKUP(V13&amp;" "&amp;W13,命格设定!$H$125:$I$184,2,0),0)</f>
        <v>0</v>
      </c>
      <c r="Y13" s="108">
        <v>1</v>
      </c>
      <c r="Z13" s="96" t="s">
        <v>30</v>
      </c>
      <c r="AA13" s="96"/>
      <c r="AB13" s="96">
        <f>IFERROR(VLOOKUP(Z13&amp;" "&amp;AA13,命格设定!$H$125:$I$184,2,0),0)</f>
        <v>0</v>
      </c>
      <c r="AC13" s="97">
        <v>1</v>
      </c>
      <c r="AD13" s="87" t="s">
        <v>30</v>
      </c>
      <c r="AE13" s="87"/>
      <c r="AF13" s="87">
        <f>IFERROR(VLOOKUP(AD13&amp;" "&amp;AE13,命格设定!$H$125:$I$184,2,0),0)</f>
        <v>0</v>
      </c>
      <c r="AG13" s="1">
        <v>1</v>
      </c>
      <c r="AI13" s="3">
        <v>11</v>
      </c>
      <c r="AJ13" s="3">
        <f>SUMPRODUCT(AK13:AW13,设定参考!$A$2:$M$2)</f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</row>
    <row r="14" spans="1:49" x14ac:dyDescent="0.15">
      <c r="A14">
        <v>12</v>
      </c>
      <c r="B14" s="87" t="s">
        <v>30</v>
      </c>
      <c r="C14" s="87"/>
      <c r="D14" s="87">
        <f>IFERROR(VLOOKUP(B14&amp;" "&amp;C14,命格设定!$H$125:$I$184,2,0),0)</f>
        <v>0</v>
      </c>
      <c r="E14" s="1">
        <v>1</v>
      </c>
      <c r="F14" s="96" t="s">
        <v>30</v>
      </c>
      <c r="G14" s="96"/>
      <c r="H14" s="96">
        <f>IFERROR(VLOOKUP(F14&amp;" "&amp;G14,命格设定!$H$125:$I$184,2,0),0)</f>
        <v>0</v>
      </c>
      <c r="I14" s="97">
        <v>1</v>
      </c>
      <c r="J14" s="98" t="s">
        <v>30</v>
      </c>
      <c r="K14" s="98"/>
      <c r="L14" s="98">
        <f>IFERROR(VLOOKUP(J14&amp;" "&amp;K14,命格设定!$H$125:$I$184,2,0),0)</f>
        <v>0</v>
      </c>
      <c r="M14" s="99">
        <v>1</v>
      </c>
      <c r="N14" s="100" t="s">
        <v>30</v>
      </c>
      <c r="O14" s="100"/>
      <c r="P14" s="100">
        <f>IFERROR(VLOOKUP(N14&amp;" "&amp;O14,命格设定!$H$125:$I$184,2,0),0)</f>
        <v>0</v>
      </c>
      <c r="Q14" s="101">
        <v>1</v>
      </c>
      <c r="R14" s="102" t="s">
        <v>30</v>
      </c>
      <c r="S14" s="102"/>
      <c r="T14" s="102">
        <f>IFERROR(VLOOKUP(R14&amp;" "&amp;S14,命格设定!$H$125:$I$184,2,0),0)</f>
        <v>0</v>
      </c>
      <c r="U14" s="103">
        <v>1</v>
      </c>
      <c r="V14" s="107" t="s">
        <v>30</v>
      </c>
      <c r="W14" s="107"/>
      <c r="X14" s="107">
        <f>IFERROR(VLOOKUP(V14&amp;" "&amp;W14,命格设定!$H$125:$I$184,2,0),0)</f>
        <v>0</v>
      </c>
      <c r="Y14" s="108">
        <v>1</v>
      </c>
      <c r="Z14" s="96" t="s">
        <v>30</v>
      </c>
      <c r="AA14" s="96"/>
      <c r="AB14" s="96">
        <f>IFERROR(VLOOKUP(Z14&amp;" "&amp;AA14,命格设定!$H$125:$I$184,2,0),0)</f>
        <v>0</v>
      </c>
      <c r="AC14" s="97">
        <v>1</v>
      </c>
      <c r="AD14" s="87" t="s">
        <v>30</v>
      </c>
      <c r="AE14" s="87"/>
      <c r="AF14" s="87">
        <f>IFERROR(VLOOKUP(AD14&amp;" "&amp;AE14,命格设定!$H$125:$I$184,2,0),0)</f>
        <v>0</v>
      </c>
      <c r="AG14" s="1">
        <v>1</v>
      </c>
      <c r="AI14" s="3">
        <v>12</v>
      </c>
      <c r="AJ14" s="3">
        <f>SUMPRODUCT(AK14:AW14,设定参考!$A$2:$M$2)</f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</row>
    <row r="15" spans="1:49" x14ac:dyDescent="0.15">
      <c r="A15">
        <v>13</v>
      </c>
      <c r="B15" s="87" t="s">
        <v>30</v>
      </c>
      <c r="C15" s="87"/>
      <c r="D15" s="87">
        <f>IFERROR(VLOOKUP(B15&amp;" "&amp;C15,命格设定!$H$125:$I$184,2,0),0)</f>
        <v>0</v>
      </c>
      <c r="E15" s="1">
        <v>1</v>
      </c>
      <c r="F15" s="96" t="s">
        <v>30</v>
      </c>
      <c r="G15" s="96"/>
      <c r="H15" s="96">
        <f>IFERROR(VLOOKUP(F15&amp;" "&amp;G15,命格设定!$H$125:$I$184,2,0),0)</f>
        <v>0</v>
      </c>
      <c r="I15" s="97">
        <v>1</v>
      </c>
      <c r="J15" s="98" t="s">
        <v>30</v>
      </c>
      <c r="K15" s="98"/>
      <c r="L15" s="98">
        <f>IFERROR(VLOOKUP(J15&amp;" "&amp;K15,命格设定!$H$125:$I$184,2,0),0)</f>
        <v>0</v>
      </c>
      <c r="M15" s="99">
        <v>1</v>
      </c>
      <c r="N15" s="100" t="s">
        <v>30</v>
      </c>
      <c r="O15" s="100"/>
      <c r="P15" s="100">
        <f>IFERROR(VLOOKUP(N15&amp;" "&amp;O15,命格设定!$H$125:$I$184,2,0),0)</f>
        <v>0</v>
      </c>
      <c r="Q15" s="101">
        <v>1</v>
      </c>
      <c r="R15" s="102" t="s">
        <v>30</v>
      </c>
      <c r="S15" s="102"/>
      <c r="T15" s="102">
        <f>IFERROR(VLOOKUP(R15&amp;" "&amp;S15,命格设定!$H$125:$I$184,2,0),0)</f>
        <v>0</v>
      </c>
      <c r="U15" s="103">
        <v>1</v>
      </c>
      <c r="V15" s="107" t="s">
        <v>30</v>
      </c>
      <c r="W15" s="107"/>
      <c r="X15" s="107">
        <f>IFERROR(VLOOKUP(V15&amp;" "&amp;W15,命格设定!$H$125:$I$184,2,0),0)</f>
        <v>0</v>
      </c>
      <c r="Y15" s="108">
        <v>1</v>
      </c>
      <c r="Z15" s="96" t="s">
        <v>30</v>
      </c>
      <c r="AA15" s="96"/>
      <c r="AB15" s="96">
        <f>IFERROR(VLOOKUP(Z15&amp;" "&amp;AA15,命格设定!$H$125:$I$184,2,0),0)</f>
        <v>0</v>
      </c>
      <c r="AC15" s="97">
        <v>1</v>
      </c>
      <c r="AD15" s="87" t="s">
        <v>30</v>
      </c>
      <c r="AE15" s="87"/>
      <c r="AF15" s="87">
        <f>IFERROR(VLOOKUP(AD15&amp;" "&amp;AE15,命格设定!$H$125:$I$184,2,0),0)</f>
        <v>0</v>
      </c>
      <c r="AG15" s="1">
        <v>1</v>
      </c>
      <c r="AI15" s="3">
        <v>13</v>
      </c>
      <c r="AJ15" s="3">
        <f>SUMPRODUCT(AK15:AW15,设定参考!$A$2:$M$2)</f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</row>
    <row r="16" spans="1:49" x14ac:dyDescent="0.15">
      <c r="A16">
        <v>14</v>
      </c>
      <c r="B16" s="87" t="s">
        <v>30</v>
      </c>
      <c r="C16" s="87"/>
      <c r="D16" s="87">
        <f>IFERROR(VLOOKUP(B16&amp;" "&amp;C16,命格设定!$H$125:$I$184,2,0),0)</f>
        <v>0</v>
      </c>
      <c r="E16" s="1">
        <v>1</v>
      </c>
      <c r="F16" s="96" t="s">
        <v>30</v>
      </c>
      <c r="G16" s="96"/>
      <c r="H16" s="96">
        <f>IFERROR(VLOOKUP(F16&amp;" "&amp;G16,命格设定!$H$125:$I$184,2,0),0)</f>
        <v>0</v>
      </c>
      <c r="I16" s="97">
        <v>1</v>
      </c>
      <c r="J16" s="98" t="s">
        <v>30</v>
      </c>
      <c r="K16" s="98"/>
      <c r="L16" s="98">
        <f>IFERROR(VLOOKUP(J16&amp;" "&amp;K16,命格设定!$H$125:$I$184,2,0),0)</f>
        <v>0</v>
      </c>
      <c r="M16" s="99">
        <v>1</v>
      </c>
      <c r="N16" s="100" t="s">
        <v>30</v>
      </c>
      <c r="O16" s="100"/>
      <c r="P16" s="100">
        <f>IFERROR(VLOOKUP(N16&amp;" "&amp;O16,命格设定!$H$125:$I$184,2,0),0)</f>
        <v>0</v>
      </c>
      <c r="Q16" s="101">
        <v>1</v>
      </c>
      <c r="R16" s="102" t="s">
        <v>30</v>
      </c>
      <c r="S16" s="102"/>
      <c r="T16" s="102">
        <f>IFERROR(VLOOKUP(R16&amp;" "&amp;S16,命格设定!$H$125:$I$184,2,0),0)</f>
        <v>0</v>
      </c>
      <c r="U16" s="103">
        <v>1</v>
      </c>
      <c r="V16" s="107" t="s">
        <v>30</v>
      </c>
      <c r="W16" s="107"/>
      <c r="X16" s="107">
        <f>IFERROR(VLOOKUP(V16&amp;" "&amp;W16,命格设定!$H$125:$I$184,2,0),0)</f>
        <v>0</v>
      </c>
      <c r="Y16" s="108">
        <v>1</v>
      </c>
      <c r="Z16" s="96" t="s">
        <v>30</v>
      </c>
      <c r="AA16" s="96"/>
      <c r="AB16" s="96">
        <f>IFERROR(VLOOKUP(Z16&amp;" "&amp;AA16,命格设定!$H$125:$I$184,2,0),0)</f>
        <v>0</v>
      </c>
      <c r="AC16" s="97">
        <v>1</v>
      </c>
      <c r="AD16" s="87" t="s">
        <v>30</v>
      </c>
      <c r="AE16" s="87"/>
      <c r="AF16" s="87">
        <f>IFERROR(VLOOKUP(AD16&amp;" "&amp;AE16,命格设定!$H$125:$I$184,2,0),0)</f>
        <v>0</v>
      </c>
      <c r="AG16" s="1">
        <v>1</v>
      </c>
      <c r="AI16" s="3">
        <v>14</v>
      </c>
      <c r="AJ16" s="3">
        <f>SUMPRODUCT(AK16:AW16,设定参考!$A$2:$M$2)</f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</row>
    <row r="17" spans="1:49" x14ac:dyDescent="0.15">
      <c r="A17">
        <v>15</v>
      </c>
      <c r="B17" s="87" t="s">
        <v>30</v>
      </c>
      <c r="C17" s="87"/>
      <c r="D17" s="87">
        <f>IFERROR(VLOOKUP(B17&amp;" "&amp;C17,命格设定!$H$125:$I$184,2,0),0)</f>
        <v>0</v>
      </c>
      <c r="E17" s="1">
        <v>1</v>
      </c>
      <c r="F17" s="96" t="s">
        <v>30</v>
      </c>
      <c r="G17" s="96"/>
      <c r="H17" s="96">
        <f>IFERROR(VLOOKUP(F17&amp;" "&amp;G17,命格设定!$H$125:$I$184,2,0),0)</f>
        <v>0</v>
      </c>
      <c r="I17" s="97">
        <v>1</v>
      </c>
      <c r="J17" s="98" t="s">
        <v>30</v>
      </c>
      <c r="K17" s="98"/>
      <c r="L17" s="98">
        <f>IFERROR(VLOOKUP(J17&amp;" "&amp;K17,命格设定!$H$125:$I$184,2,0),0)</f>
        <v>0</v>
      </c>
      <c r="M17" s="99">
        <v>1</v>
      </c>
      <c r="N17" s="100" t="s">
        <v>30</v>
      </c>
      <c r="O17" s="100"/>
      <c r="P17" s="100">
        <f>IFERROR(VLOOKUP(N17&amp;" "&amp;O17,命格设定!$H$125:$I$184,2,0),0)</f>
        <v>0</v>
      </c>
      <c r="Q17" s="101">
        <v>1</v>
      </c>
      <c r="R17" s="102" t="s">
        <v>30</v>
      </c>
      <c r="S17" s="102"/>
      <c r="T17" s="102">
        <f>IFERROR(VLOOKUP(R17&amp;" "&amp;S17,命格设定!$H$125:$I$184,2,0),0)</f>
        <v>0</v>
      </c>
      <c r="U17" s="103">
        <v>1</v>
      </c>
      <c r="V17" s="107" t="s">
        <v>30</v>
      </c>
      <c r="W17" s="107"/>
      <c r="X17" s="107">
        <f>IFERROR(VLOOKUP(V17&amp;" "&amp;W17,命格设定!$H$125:$I$184,2,0),0)</f>
        <v>0</v>
      </c>
      <c r="Y17" s="108">
        <v>1</v>
      </c>
      <c r="Z17" s="96" t="s">
        <v>30</v>
      </c>
      <c r="AA17" s="96"/>
      <c r="AB17" s="96">
        <f>IFERROR(VLOOKUP(Z17&amp;" "&amp;AA17,命格设定!$H$125:$I$184,2,0),0)</f>
        <v>0</v>
      </c>
      <c r="AC17" s="97">
        <v>1</v>
      </c>
      <c r="AD17" s="87" t="s">
        <v>30</v>
      </c>
      <c r="AE17" s="87"/>
      <c r="AF17" s="87">
        <f>IFERROR(VLOOKUP(AD17&amp;" "&amp;AE17,命格设定!$H$125:$I$184,2,0),0)</f>
        <v>0</v>
      </c>
      <c r="AG17" s="1">
        <v>1</v>
      </c>
      <c r="AI17" s="3">
        <v>15</v>
      </c>
      <c r="AJ17" s="3">
        <f>SUMPRODUCT(AK17:AW17,设定参考!$A$2:$M$2)</f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</row>
    <row r="18" spans="1:49" x14ac:dyDescent="0.15">
      <c r="A18">
        <v>16</v>
      </c>
      <c r="B18" s="87" t="s">
        <v>30</v>
      </c>
      <c r="C18" s="87"/>
      <c r="D18" s="87">
        <f>IFERROR(VLOOKUP(B18&amp;" "&amp;C18,命格设定!$H$125:$I$184,2,0),0)</f>
        <v>0</v>
      </c>
      <c r="E18" s="1">
        <v>1</v>
      </c>
      <c r="F18" s="96" t="s">
        <v>30</v>
      </c>
      <c r="G18" s="96"/>
      <c r="H18" s="96">
        <f>IFERROR(VLOOKUP(F18&amp;" "&amp;G18,命格设定!$H$125:$I$184,2,0),0)</f>
        <v>0</v>
      </c>
      <c r="I18" s="97">
        <v>1</v>
      </c>
      <c r="J18" s="98" t="s">
        <v>30</v>
      </c>
      <c r="K18" s="98"/>
      <c r="L18" s="98">
        <f>IFERROR(VLOOKUP(J18&amp;" "&amp;K18,命格设定!$H$125:$I$184,2,0),0)</f>
        <v>0</v>
      </c>
      <c r="M18" s="99">
        <v>1</v>
      </c>
      <c r="N18" s="100" t="s">
        <v>30</v>
      </c>
      <c r="O18" s="100"/>
      <c r="P18" s="100">
        <f>IFERROR(VLOOKUP(N18&amp;" "&amp;O18,命格设定!$H$125:$I$184,2,0),0)</f>
        <v>0</v>
      </c>
      <c r="Q18" s="101">
        <v>1</v>
      </c>
      <c r="R18" s="102" t="s">
        <v>30</v>
      </c>
      <c r="S18" s="102"/>
      <c r="T18" s="102">
        <f>IFERROR(VLOOKUP(R18&amp;" "&amp;S18,命格设定!$H$125:$I$184,2,0),0)</f>
        <v>0</v>
      </c>
      <c r="U18" s="103">
        <v>1</v>
      </c>
      <c r="V18" s="107" t="s">
        <v>30</v>
      </c>
      <c r="W18" s="107"/>
      <c r="X18" s="107">
        <f>IFERROR(VLOOKUP(V18&amp;" "&amp;W18,命格设定!$H$125:$I$184,2,0),0)</f>
        <v>0</v>
      </c>
      <c r="Y18" s="108">
        <v>1</v>
      </c>
      <c r="Z18" s="96" t="s">
        <v>30</v>
      </c>
      <c r="AA18" s="96"/>
      <c r="AB18" s="96">
        <f>IFERROR(VLOOKUP(Z18&amp;" "&amp;AA18,命格设定!$H$125:$I$184,2,0),0)</f>
        <v>0</v>
      </c>
      <c r="AC18" s="97">
        <v>1</v>
      </c>
      <c r="AD18" s="87" t="s">
        <v>30</v>
      </c>
      <c r="AE18" s="87"/>
      <c r="AF18" s="87">
        <f>IFERROR(VLOOKUP(AD18&amp;" "&amp;AE18,命格设定!$H$125:$I$184,2,0),0)</f>
        <v>0</v>
      </c>
      <c r="AG18" s="1">
        <v>1</v>
      </c>
      <c r="AI18" s="3">
        <v>16</v>
      </c>
      <c r="AJ18" s="3">
        <f>SUMPRODUCT(AK18:AW18,设定参考!$A$2:$M$2)</f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</row>
    <row r="19" spans="1:49" x14ac:dyDescent="0.15">
      <c r="A19">
        <v>17</v>
      </c>
      <c r="B19" s="87" t="s">
        <v>30</v>
      </c>
      <c r="C19" s="87"/>
      <c r="D19" s="87">
        <f>IFERROR(VLOOKUP(B19&amp;" "&amp;C19,命格设定!$H$125:$I$184,2,0),0)</f>
        <v>0</v>
      </c>
      <c r="E19" s="1">
        <v>1</v>
      </c>
      <c r="F19" s="96" t="s">
        <v>30</v>
      </c>
      <c r="G19" s="96"/>
      <c r="H19" s="96">
        <f>IFERROR(VLOOKUP(F19&amp;" "&amp;G19,命格设定!$H$125:$I$184,2,0),0)</f>
        <v>0</v>
      </c>
      <c r="I19" s="97">
        <v>1</v>
      </c>
      <c r="J19" s="98" t="s">
        <v>30</v>
      </c>
      <c r="K19" s="98"/>
      <c r="L19" s="98">
        <f>IFERROR(VLOOKUP(J19&amp;" "&amp;K19,命格设定!$H$125:$I$184,2,0),0)</f>
        <v>0</v>
      </c>
      <c r="M19" s="99">
        <v>1</v>
      </c>
      <c r="N19" s="100" t="s">
        <v>30</v>
      </c>
      <c r="O19" s="100"/>
      <c r="P19" s="100">
        <f>IFERROR(VLOOKUP(N19&amp;" "&amp;O19,命格设定!$H$125:$I$184,2,0),0)</f>
        <v>0</v>
      </c>
      <c r="Q19" s="101">
        <v>1</v>
      </c>
      <c r="R19" s="102" t="s">
        <v>30</v>
      </c>
      <c r="S19" s="102"/>
      <c r="T19" s="102">
        <f>IFERROR(VLOOKUP(R19&amp;" "&amp;S19,命格设定!$H$125:$I$184,2,0),0)</f>
        <v>0</v>
      </c>
      <c r="U19" s="103">
        <v>1</v>
      </c>
      <c r="V19" s="107" t="s">
        <v>30</v>
      </c>
      <c r="W19" s="107"/>
      <c r="X19" s="107">
        <f>IFERROR(VLOOKUP(V19&amp;" "&amp;W19,命格设定!$H$125:$I$184,2,0),0)</f>
        <v>0</v>
      </c>
      <c r="Y19" s="108">
        <v>1</v>
      </c>
      <c r="Z19" s="96" t="s">
        <v>30</v>
      </c>
      <c r="AA19" s="96"/>
      <c r="AB19" s="96">
        <f>IFERROR(VLOOKUP(Z19&amp;" "&amp;AA19,命格设定!$H$125:$I$184,2,0),0)</f>
        <v>0</v>
      </c>
      <c r="AC19" s="97">
        <v>1</v>
      </c>
      <c r="AD19" s="87" t="s">
        <v>30</v>
      </c>
      <c r="AE19" s="87"/>
      <c r="AF19" s="87">
        <f>IFERROR(VLOOKUP(AD19&amp;" "&amp;AE19,命格设定!$H$125:$I$184,2,0),0)</f>
        <v>0</v>
      </c>
      <c r="AG19" s="1">
        <v>1</v>
      </c>
      <c r="AI19" s="3">
        <v>17</v>
      </c>
      <c r="AJ19" s="3">
        <f>SUMPRODUCT(AK19:AW19,设定参考!$A$2:$M$2)</f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</row>
    <row r="20" spans="1:49" x14ac:dyDescent="0.15">
      <c r="A20">
        <v>18</v>
      </c>
      <c r="B20" s="87" t="s">
        <v>30</v>
      </c>
      <c r="C20" s="87"/>
      <c r="D20" s="87">
        <f>IFERROR(VLOOKUP(B20&amp;" "&amp;C20,命格设定!$H$125:$I$184,2,0),0)</f>
        <v>0</v>
      </c>
      <c r="E20" s="1">
        <v>1</v>
      </c>
      <c r="F20" s="96" t="s">
        <v>30</v>
      </c>
      <c r="G20" s="96"/>
      <c r="H20" s="96">
        <f>IFERROR(VLOOKUP(F20&amp;" "&amp;G20,命格设定!$H$125:$I$184,2,0),0)</f>
        <v>0</v>
      </c>
      <c r="I20" s="97">
        <v>1</v>
      </c>
      <c r="J20" s="98" t="s">
        <v>30</v>
      </c>
      <c r="K20" s="98"/>
      <c r="L20" s="98">
        <f>IFERROR(VLOOKUP(J20&amp;" "&amp;K20,命格设定!$H$125:$I$184,2,0),0)</f>
        <v>0</v>
      </c>
      <c r="M20" s="99">
        <v>1</v>
      </c>
      <c r="N20" s="100" t="s">
        <v>30</v>
      </c>
      <c r="O20" s="100"/>
      <c r="P20" s="100">
        <f>IFERROR(VLOOKUP(N20&amp;" "&amp;O20,命格设定!$H$125:$I$184,2,0),0)</f>
        <v>0</v>
      </c>
      <c r="Q20" s="101">
        <v>1</v>
      </c>
      <c r="R20" s="102" t="s">
        <v>30</v>
      </c>
      <c r="S20" s="102"/>
      <c r="T20" s="102">
        <f>IFERROR(VLOOKUP(R20&amp;" "&amp;S20,命格设定!$H$125:$I$184,2,0),0)</f>
        <v>0</v>
      </c>
      <c r="U20" s="103">
        <v>1</v>
      </c>
      <c r="V20" s="107" t="s">
        <v>30</v>
      </c>
      <c r="W20" s="107"/>
      <c r="X20" s="107">
        <f>IFERROR(VLOOKUP(V20&amp;" "&amp;W20,命格设定!$H$125:$I$184,2,0),0)</f>
        <v>0</v>
      </c>
      <c r="Y20" s="108">
        <v>1</v>
      </c>
      <c r="Z20" s="96" t="s">
        <v>30</v>
      </c>
      <c r="AA20" s="96"/>
      <c r="AB20" s="96">
        <f>IFERROR(VLOOKUP(Z20&amp;" "&amp;AA20,命格设定!$H$125:$I$184,2,0),0)</f>
        <v>0</v>
      </c>
      <c r="AC20" s="97">
        <v>1</v>
      </c>
      <c r="AD20" s="87" t="s">
        <v>30</v>
      </c>
      <c r="AE20" s="87"/>
      <c r="AF20" s="87">
        <f>IFERROR(VLOOKUP(AD20&amp;" "&amp;AE20,命格设定!$H$125:$I$184,2,0),0)</f>
        <v>0</v>
      </c>
      <c r="AG20" s="1">
        <v>1</v>
      </c>
      <c r="AI20" s="3">
        <v>18</v>
      </c>
      <c r="AJ20" s="3">
        <f>SUMPRODUCT(AK20:AW20,设定参考!$A$2:$M$2)</f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</row>
    <row r="21" spans="1:49" x14ac:dyDescent="0.15">
      <c r="A21">
        <v>19</v>
      </c>
      <c r="B21" s="87" t="s">
        <v>30</v>
      </c>
      <c r="C21" s="87"/>
      <c r="D21" s="87">
        <f>IFERROR(VLOOKUP(B21&amp;" "&amp;C21,命格设定!$H$125:$I$184,2,0),0)</f>
        <v>0</v>
      </c>
      <c r="E21" s="1">
        <v>1</v>
      </c>
      <c r="F21" s="96" t="s">
        <v>30</v>
      </c>
      <c r="G21" s="96"/>
      <c r="H21" s="96">
        <f>IFERROR(VLOOKUP(F21&amp;" "&amp;G21,命格设定!$H$125:$I$184,2,0),0)</f>
        <v>0</v>
      </c>
      <c r="I21" s="97">
        <v>1</v>
      </c>
      <c r="J21" s="98" t="s">
        <v>30</v>
      </c>
      <c r="K21" s="98"/>
      <c r="L21" s="98">
        <f>IFERROR(VLOOKUP(J21&amp;" "&amp;K21,命格设定!$H$125:$I$184,2,0),0)</f>
        <v>0</v>
      </c>
      <c r="M21" s="99">
        <v>1</v>
      </c>
      <c r="N21" s="100" t="s">
        <v>30</v>
      </c>
      <c r="O21" s="100"/>
      <c r="P21" s="100">
        <f>IFERROR(VLOOKUP(N21&amp;" "&amp;O21,命格设定!$H$125:$I$184,2,0),0)</f>
        <v>0</v>
      </c>
      <c r="Q21" s="101">
        <v>1</v>
      </c>
      <c r="R21" s="102" t="s">
        <v>30</v>
      </c>
      <c r="S21" s="102"/>
      <c r="T21" s="102">
        <f>IFERROR(VLOOKUP(R21&amp;" "&amp;S21,命格设定!$H$125:$I$184,2,0),0)</f>
        <v>0</v>
      </c>
      <c r="U21" s="103">
        <v>1</v>
      </c>
      <c r="V21" s="107" t="s">
        <v>30</v>
      </c>
      <c r="W21" s="107"/>
      <c r="X21" s="107">
        <f>IFERROR(VLOOKUP(V21&amp;" "&amp;W21,命格设定!$H$125:$I$184,2,0),0)</f>
        <v>0</v>
      </c>
      <c r="Y21" s="108">
        <v>1</v>
      </c>
      <c r="Z21" s="96" t="s">
        <v>30</v>
      </c>
      <c r="AA21" s="96"/>
      <c r="AB21" s="96">
        <f>IFERROR(VLOOKUP(Z21&amp;" "&amp;AA21,命格设定!$H$125:$I$184,2,0),0)</f>
        <v>0</v>
      </c>
      <c r="AC21" s="97">
        <v>1</v>
      </c>
      <c r="AD21" s="87" t="s">
        <v>30</v>
      </c>
      <c r="AE21" s="87"/>
      <c r="AF21" s="87">
        <f>IFERROR(VLOOKUP(AD21&amp;" "&amp;AE21,命格设定!$H$125:$I$184,2,0),0)</f>
        <v>0</v>
      </c>
      <c r="AG21" s="1">
        <v>1</v>
      </c>
      <c r="AI21" s="3">
        <v>19</v>
      </c>
      <c r="AJ21" s="3">
        <f>SUMPRODUCT(AK21:AW21,设定参考!$A$2:$M$2)</f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</row>
    <row r="22" spans="1:49" x14ac:dyDescent="0.15">
      <c r="A22">
        <v>20</v>
      </c>
      <c r="B22" s="87" t="s">
        <v>30</v>
      </c>
      <c r="C22" s="87"/>
      <c r="D22" s="87">
        <f>IFERROR(VLOOKUP(B22&amp;" "&amp;C22,命格设定!$H$125:$I$184,2,0),0)</f>
        <v>0</v>
      </c>
      <c r="E22" s="1">
        <v>1</v>
      </c>
      <c r="F22" s="96" t="s">
        <v>30</v>
      </c>
      <c r="G22" s="96"/>
      <c r="H22" s="96">
        <f>IFERROR(VLOOKUP(F22&amp;" "&amp;G22,命格设定!$H$125:$I$184,2,0),0)</f>
        <v>0</v>
      </c>
      <c r="I22" s="97">
        <v>1</v>
      </c>
      <c r="J22" s="98" t="s">
        <v>30</v>
      </c>
      <c r="K22" s="98"/>
      <c r="L22" s="98">
        <f>IFERROR(VLOOKUP(J22&amp;" "&amp;K22,命格设定!$H$125:$I$184,2,0),0)</f>
        <v>0</v>
      </c>
      <c r="M22" s="99">
        <v>1</v>
      </c>
      <c r="N22" s="100" t="s">
        <v>30</v>
      </c>
      <c r="O22" s="100"/>
      <c r="P22" s="100">
        <f>IFERROR(VLOOKUP(N22&amp;" "&amp;O22,命格设定!$H$125:$I$184,2,0),0)</f>
        <v>0</v>
      </c>
      <c r="Q22" s="101">
        <v>1</v>
      </c>
      <c r="R22" s="102" t="s">
        <v>30</v>
      </c>
      <c r="S22" s="102"/>
      <c r="T22" s="102">
        <f>IFERROR(VLOOKUP(R22&amp;" "&amp;S22,命格设定!$H$125:$I$184,2,0),0)</f>
        <v>0</v>
      </c>
      <c r="U22" s="103">
        <v>1</v>
      </c>
      <c r="V22" s="107" t="s">
        <v>30</v>
      </c>
      <c r="W22" s="107"/>
      <c r="X22" s="107">
        <f>IFERROR(VLOOKUP(V22&amp;" "&amp;W22,命格设定!$H$125:$I$184,2,0),0)</f>
        <v>0</v>
      </c>
      <c r="Y22" s="108">
        <v>1</v>
      </c>
      <c r="Z22" s="96" t="s">
        <v>30</v>
      </c>
      <c r="AA22" s="96"/>
      <c r="AB22" s="96">
        <f>IFERROR(VLOOKUP(Z22&amp;" "&amp;AA22,命格设定!$H$125:$I$184,2,0),0)</f>
        <v>0</v>
      </c>
      <c r="AC22" s="97">
        <v>1</v>
      </c>
      <c r="AD22" s="87" t="s">
        <v>30</v>
      </c>
      <c r="AE22" s="87"/>
      <c r="AF22" s="87">
        <f>IFERROR(VLOOKUP(AD22&amp;" "&amp;AE22,命格设定!$H$125:$I$184,2,0),0)</f>
        <v>0</v>
      </c>
      <c r="AG22" s="1">
        <v>1</v>
      </c>
      <c r="AI22" s="3">
        <v>20</v>
      </c>
      <c r="AJ22" s="3">
        <f>SUMPRODUCT(AK22:AW22,设定参考!$A$2:$M$2)</f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</row>
    <row r="23" spans="1:49" x14ac:dyDescent="0.15">
      <c r="A23">
        <v>21</v>
      </c>
      <c r="B23" s="87" t="s">
        <v>30</v>
      </c>
      <c r="C23" s="87"/>
      <c r="D23" s="87">
        <f>IFERROR(VLOOKUP(B23&amp;" "&amp;C23,命格设定!$H$125:$I$184,2,0),0)</f>
        <v>0</v>
      </c>
      <c r="E23" s="1">
        <v>1</v>
      </c>
      <c r="F23" s="96" t="s">
        <v>30</v>
      </c>
      <c r="G23" s="96"/>
      <c r="H23" s="96">
        <f>IFERROR(VLOOKUP(F23&amp;" "&amp;G23,命格设定!$H$125:$I$184,2,0),0)</f>
        <v>0</v>
      </c>
      <c r="I23" s="97">
        <v>1</v>
      </c>
      <c r="J23" s="98" t="s">
        <v>30</v>
      </c>
      <c r="K23" s="98"/>
      <c r="L23" s="98">
        <f>IFERROR(VLOOKUP(J23&amp;" "&amp;K23,命格设定!$H$125:$I$184,2,0),0)</f>
        <v>0</v>
      </c>
      <c r="M23" s="99">
        <v>1</v>
      </c>
      <c r="N23" s="100" t="s">
        <v>30</v>
      </c>
      <c r="O23" s="100"/>
      <c r="P23" s="100">
        <f>IFERROR(VLOOKUP(N23&amp;" "&amp;O23,命格设定!$H$125:$I$184,2,0),0)</f>
        <v>0</v>
      </c>
      <c r="Q23" s="101">
        <v>1</v>
      </c>
      <c r="R23" s="102" t="s">
        <v>30</v>
      </c>
      <c r="S23" s="102"/>
      <c r="T23" s="102">
        <f>IFERROR(VLOOKUP(R23&amp;" "&amp;S23,命格设定!$H$125:$I$184,2,0),0)</f>
        <v>0</v>
      </c>
      <c r="U23" s="103">
        <v>1</v>
      </c>
      <c r="V23" s="107" t="s">
        <v>30</v>
      </c>
      <c r="W23" s="107"/>
      <c r="X23" s="107">
        <f>IFERROR(VLOOKUP(V23&amp;" "&amp;W23,命格设定!$H$125:$I$184,2,0),0)</f>
        <v>0</v>
      </c>
      <c r="Y23" s="108">
        <v>1</v>
      </c>
      <c r="Z23" s="96" t="s">
        <v>30</v>
      </c>
      <c r="AA23" s="96"/>
      <c r="AB23" s="96">
        <f>IFERROR(VLOOKUP(Z23&amp;" "&amp;AA23,命格设定!$H$125:$I$184,2,0),0)</f>
        <v>0</v>
      </c>
      <c r="AC23" s="97">
        <v>1</v>
      </c>
      <c r="AD23" s="87" t="s">
        <v>30</v>
      </c>
      <c r="AE23" s="87"/>
      <c r="AF23" s="87">
        <f>IFERROR(VLOOKUP(AD23&amp;" "&amp;AE23,命格设定!$H$125:$I$184,2,0),0)</f>
        <v>0</v>
      </c>
      <c r="AG23" s="1">
        <v>1</v>
      </c>
      <c r="AI23" s="3">
        <v>21</v>
      </c>
      <c r="AJ23" s="3">
        <f>SUMPRODUCT(AK23:AW23,设定参考!$A$2:$M$2)</f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</row>
    <row r="24" spans="1:49" x14ac:dyDescent="0.15">
      <c r="A24">
        <v>22</v>
      </c>
      <c r="B24" s="87" t="s">
        <v>30</v>
      </c>
      <c r="C24" s="87"/>
      <c r="D24" s="87">
        <f>IFERROR(VLOOKUP(B24&amp;" "&amp;C24,命格设定!$H$125:$I$184,2,0),0)</f>
        <v>0</v>
      </c>
      <c r="E24" s="1">
        <v>1</v>
      </c>
      <c r="F24" s="96" t="s">
        <v>30</v>
      </c>
      <c r="G24" s="96"/>
      <c r="H24" s="96">
        <f>IFERROR(VLOOKUP(F24&amp;" "&amp;G24,命格设定!$H$125:$I$184,2,0),0)</f>
        <v>0</v>
      </c>
      <c r="I24" s="97">
        <v>1</v>
      </c>
      <c r="J24" s="98" t="s">
        <v>30</v>
      </c>
      <c r="K24" s="98"/>
      <c r="L24" s="98">
        <f>IFERROR(VLOOKUP(J24&amp;" "&amp;K24,命格设定!$H$125:$I$184,2,0),0)</f>
        <v>0</v>
      </c>
      <c r="M24" s="99">
        <v>1</v>
      </c>
      <c r="N24" s="100" t="s">
        <v>30</v>
      </c>
      <c r="O24" s="100"/>
      <c r="P24" s="100">
        <f>IFERROR(VLOOKUP(N24&amp;" "&amp;O24,命格设定!$H$125:$I$184,2,0),0)</f>
        <v>0</v>
      </c>
      <c r="Q24" s="101">
        <v>1</v>
      </c>
      <c r="R24" s="102" t="s">
        <v>30</v>
      </c>
      <c r="S24" s="102"/>
      <c r="T24" s="102">
        <f>IFERROR(VLOOKUP(R24&amp;" "&amp;S24,命格设定!$H$125:$I$184,2,0),0)</f>
        <v>0</v>
      </c>
      <c r="U24" s="103">
        <v>1</v>
      </c>
      <c r="V24" s="107" t="s">
        <v>30</v>
      </c>
      <c r="W24" s="107"/>
      <c r="X24" s="107">
        <f>IFERROR(VLOOKUP(V24&amp;" "&amp;W24,命格设定!$H$125:$I$184,2,0),0)</f>
        <v>0</v>
      </c>
      <c r="Y24" s="108">
        <v>1</v>
      </c>
      <c r="Z24" s="96" t="s">
        <v>30</v>
      </c>
      <c r="AA24" s="96"/>
      <c r="AB24" s="96">
        <f>IFERROR(VLOOKUP(Z24&amp;" "&amp;AA24,命格设定!$H$125:$I$184,2,0),0)</f>
        <v>0</v>
      </c>
      <c r="AC24" s="97">
        <v>1</v>
      </c>
      <c r="AD24" s="87" t="s">
        <v>30</v>
      </c>
      <c r="AE24" s="87"/>
      <c r="AF24" s="87">
        <f>IFERROR(VLOOKUP(AD24&amp;" "&amp;AE24,命格设定!$H$125:$I$184,2,0),0)</f>
        <v>0</v>
      </c>
      <c r="AG24" s="1">
        <v>1</v>
      </c>
      <c r="AI24" s="3">
        <v>22</v>
      </c>
      <c r="AJ24" s="3">
        <f>SUMPRODUCT(AK24:AW24,设定参考!$A$2:$M$2)</f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</row>
    <row r="25" spans="1:49" x14ac:dyDescent="0.15">
      <c r="A25">
        <v>23</v>
      </c>
      <c r="B25" s="87" t="s">
        <v>30</v>
      </c>
      <c r="C25" s="87"/>
      <c r="D25" s="87">
        <f>IFERROR(VLOOKUP(B25&amp;" "&amp;C25,命格设定!$H$125:$I$184,2,0),0)</f>
        <v>0</v>
      </c>
      <c r="E25" s="1">
        <v>1</v>
      </c>
      <c r="F25" s="96" t="s">
        <v>30</v>
      </c>
      <c r="G25" s="96"/>
      <c r="H25" s="96">
        <f>IFERROR(VLOOKUP(F25&amp;" "&amp;G25,命格设定!$H$125:$I$184,2,0),0)</f>
        <v>0</v>
      </c>
      <c r="I25" s="97">
        <v>1</v>
      </c>
      <c r="J25" s="98" t="s">
        <v>30</v>
      </c>
      <c r="K25" s="98"/>
      <c r="L25" s="98">
        <f>IFERROR(VLOOKUP(J25&amp;" "&amp;K25,命格设定!$H$125:$I$184,2,0),0)</f>
        <v>0</v>
      </c>
      <c r="M25" s="99">
        <v>1</v>
      </c>
      <c r="N25" s="100" t="s">
        <v>30</v>
      </c>
      <c r="O25" s="100"/>
      <c r="P25" s="100">
        <f>IFERROR(VLOOKUP(N25&amp;" "&amp;O25,命格设定!$H$125:$I$184,2,0),0)</f>
        <v>0</v>
      </c>
      <c r="Q25" s="101">
        <v>1</v>
      </c>
      <c r="R25" s="102" t="s">
        <v>30</v>
      </c>
      <c r="S25" s="102"/>
      <c r="T25" s="102">
        <f>IFERROR(VLOOKUP(R25&amp;" "&amp;S25,命格设定!$H$125:$I$184,2,0),0)</f>
        <v>0</v>
      </c>
      <c r="U25" s="103">
        <v>1</v>
      </c>
      <c r="V25" s="107" t="s">
        <v>30</v>
      </c>
      <c r="W25" s="107"/>
      <c r="X25" s="107">
        <f>IFERROR(VLOOKUP(V25&amp;" "&amp;W25,命格设定!$H$125:$I$184,2,0),0)</f>
        <v>0</v>
      </c>
      <c r="Y25" s="108">
        <v>1</v>
      </c>
      <c r="Z25" s="96" t="s">
        <v>30</v>
      </c>
      <c r="AA25" s="96"/>
      <c r="AB25" s="96">
        <f>IFERROR(VLOOKUP(Z25&amp;" "&amp;AA25,命格设定!$H$125:$I$184,2,0),0)</f>
        <v>0</v>
      </c>
      <c r="AC25" s="97">
        <v>1</v>
      </c>
      <c r="AD25" s="87" t="s">
        <v>30</v>
      </c>
      <c r="AE25" s="87"/>
      <c r="AF25" s="87">
        <f>IFERROR(VLOOKUP(AD25&amp;" "&amp;AE25,命格设定!$H$125:$I$184,2,0),0)</f>
        <v>0</v>
      </c>
      <c r="AG25" s="1">
        <v>1</v>
      </c>
      <c r="AI25" s="3">
        <v>23</v>
      </c>
      <c r="AJ25" s="3">
        <f>SUMPRODUCT(AK25:AW25,设定参考!$A$2:$M$2)</f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</row>
    <row r="26" spans="1:49" x14ac:dyDescent="0.15">
      <c r="A26">
        <v>24</v>
      </c>
      <c r="B26" s="87" t="s">
        <v>47</v>
      </c>
      <c r="C26" s="87" t="s">
        <v>417</v>
      </c>
      <c r="D26" s="87">
        <f>IFERROR(VLOOKUP(B26&amp;" "&amp;C26,命格设定!$H$125:$I$184,2,0),0)</f>
        <v>8220</v>
      </c>
      <c r="E26" s="1">
        <v>3</v>
      </c>
      <c r="F26" s="96" t="s">
        <v>30</v>
      </c>
      <c r="G26" s="96"/>
      <c r="H26" s="96">
        <f>IFERROR(VLOOKUP(F26&amp;" "&amp;G26,命格设定!$H$125:$I$184,2,0),0)</f>
        <v>0</v>
      </c>
      <c r="I26" s="97">
        <v>1</v>
      </c>
      <c r="J26" s="98" t="s">
        <v>30</v>
      </c>
      <c r="K26" s="98"/>
      <c r="L26" s="98">
        <f>IFERROR(VLOOKUP(J26&amp;" "&amp;K26,命格设定!$H$125:$I$184,2,0),0)</f>
        <v>0</v>
      </c>
      <c r="M26" s="99">
        <v>1</v>
      </c>
      <c r="N26" s="100" t="s">
        <v>30</v>
      </c>
      <c r="O26" s="100"/>
      <c r="P26" s="100">
        <f>IFERROR(VLOOKUP(N26&amp;" "&amp;O26,命格设定!$H$125:$I$184,2,0),0)</f>
        <v>0</v>
      </c>
      <c r="Q26" s="101">
        <v>1</v>
      </c>
      <c r="R26" s="102" t="s">
        <v>30</v>
      </c>
      <c r="S26" s="102"/>
      <c r="T26" s="102">
        <f>IFERROR(VLOOKUP(R26&amp;" "&amp;S26,命格设定!$H$125:$I$184,2,0),0)</f>
        <v>0</v>
      </c>
      <c r="U26" s="103">
        <v>1</v>
      </c>
      <c r="V26" s="107" t="s">
        <v>30</v>
      </c>
      <c r="W26" s="107"/>
      <c r="X26" s="107">
        <f>IFERROR(VLOOKUP(V26&amp;" "&amp;W26,命格设定!$H$125:$I$184,2,0),0)</f>
        <v>0</v>
      </c>
      <c r="Y26" s="108">
        <v>1</v>
      </c>
      <c r="Z26" s="96" t="s">
        <v>30</v>
      </c>
      <c r="AA26" s="96"/>
      <c r="AB26" s="96">
        <f>IFERROR(VLOOKUP(Z26&amp;" "&amp;AA26,命格设定!$H$125:$I$184,2,0),0)</f>
        <v>0</v>
      </c>
      <c r="AC26" s="97">
        <v>1</v>
      </c>
      <c r="AD26" s="87" t="s">
        <v>30</v>
      </c>
      <c r="AE26" s="87"/>
      <c r="AF26" s="87">
        <f>IFERROR(VLOOKUP(AD26&amp;" "&amp;AE26,命格设定!$H$125:$I$184,2,0),0)</f>
        <v>0</v>
      </c>
      <c r="AG26" s="1">
        <v>1</v>
      </c>
      <c r="AI26" s="3">
        <v>24</v>
      </c>
      <c r="AJ26" s="3">
        <f>SUMPRODUCT(AK26:AW26,设定参考!$A$2:$M$2)</f>
        <v>144</v>
      </c>
      <c r="AK26" s="3">
        <v>0</v>
      </c>
      <c r="AL26" s="3">
        <v>144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</row>
    <row r="27" spans="1:49" x14ac:dyDescent="0.15">
      <c r="A27">
        <v>25</v>
      </c>
      <c r="B27" s="87" t="s">
        <v>47</v>
      </c>
      <c r="C27" s="87" t="s">
        <v>417</v>
      </c>
      <c r="D27" s="87">
        <f>IFERROR(VLOOKUP(B27&amp;" "&amp;C27,命格设定!$H$125:$I$184,2,0),0)</f>
        <v>8220</v>
      </c>
      <c r="E27" s="1">
        <v>3</v>
      </c>
      <c r="F27" s="96" t="s">
        <v>30</v>
      </c>
      <c r="G27" s="96"/>
      <c r="H27" s="96">
        <f>IFERROR(VLOOKUP(F27&amp;" "&amp;G27,命格设定!$H$125:$I$184,2,0),0)</f>
        <v>0</v>
      </c>
      <c r="I27" s="97">
        <v>1</v>
      </c>
      <c r="J27" s="98" t="s">
        <v>30</v>
      </c>
      <c r="K27" s="98"/>
      <c r="L27" s="98">
        <f>IFERROR(VLOOKUP(J27&amp;" "&amp;K27,命格设定!$H$125:$I$184,2,0),0)</f>
        <v>0</v>
      </c>
      <c r="M27" s="99">
        <v>1</v>
      </c>
      <c r="N27" s="100" t="s">
        <v>30</v>
      </c>
      <c r="O27" s="100"/>
      <c r="P27" s="100">
        <f>IFERROR(VLOOKUP(N27&amp;" "&amp;O27,命格设定!$H$125:$I$184,2,0),0)</f>
        <v>0</v>
      </c>
      <c r="Q27" s="101">
        <v>1</v>
      </c>
      <c r="R27" s="102" t="s">
        <v>30</v>
      </c>
      <c r="S27" s="102"/>
      <c r="T27" s="102">
        <f>IFERROR(VLOOKUP(R27&amp;" "&amp;S27,命格设定!$H$125:$I$184,2,0),0)</f>
        <v>0</v>
      </c>
      <c r="U27" s="103">
        <v>1</v>
      </c>
      <c r="V27" s="107" t="s">
        <v>30</v>
      </c>
      <c r="W27" s="107"/>
      <c r="X27" s="107">
        <f>IFERROR(VLOOKUP(V27&amp;" "&amp;W27,命格设定!$H$125:$I$184,2,0),0)</f>
        <v>0</v>
      </c>
      <c r="Y27" s="108">
        <v>1</v>
      </c>
      <c r="Z27" s="96" t="s">
        <v>30</v>
      </c>
      <c r="AA27" s="96"/>
      <c r="AB27" s="96">
        <f>IFERROR(VLOOKUP(Z27&amp;" "&amp;AA27,命格设定!$H$125:$I$184,2,0),0)</f>
        <v>0</v>
      </c>
      <c r="AC27" s="97">
        <v>1</v>
      </c>
      <c r="AD27" s="87" t="s">
        <v>30</v>
      </c>
      <c r="AE27" s="87"/>
      <c r="AF27" s="87">
        <f>IFERROR(VLOOKUP(AD27&amp;" "&amp;AE27,命格设定!$H$125:$I$184,2,0),0)</f>
        <v>0</v>
      </c>
      <c r="AG27" s="1">
        <v>1</v>
      </c>
      <c r="AI27" s="3">
        <v>25</v>
      </c>
      <c r="AJ27" s="3">
        <f>SUMPRODUCT(AK27:AW27,设定参考!$A$2:$M$2)</f>
        <v>144</v>
      </c>
      <c r="AK27" s="3">
        <v>0</v>
      </c>
      <c r="AL27" s="3">
        <v>144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</row>
    <row r="28" spans="1:49" x14ac:dyDescent="0.15">
      <c r="A28">
        <v>26</v>
      </c>
      <c r="B28" s="87" t="s">
        <v>47</v>
      </c>
      <c r="C28" s="87" t="s">
        <v>417</v>
      </c>
      <c r="D28" s="87">
        <f>IFERROR(VLOOKUP(B28&amp;" "&amp;C28,命格设定!$H$125:$I$184,2,0),0)</f>
        <v>8220</v>
      </c>
      <c r="E28" s="1">
        <v>4</v>
      </c>
      <c r="F28" s="96" t="s">
        <v>30</v>
      </c>
      <c r="G28" s="96"/>
      <c r="H28" s="96">
        <f>IFERROR(VLOOKUP(F28&amp;" "&amp;G28,命格设定!$H$125:$I$184,2,0),0)</f>
        <v>0</v>
      </c>
      <c r="I28" s="97">
        <v>1</v>
      </c>
      <c r="J28" s="98" t="s">
        <v>30</v>
      </c>
      <c r="K28" s="98"/>
      <c r="L28" s="98">
        <f>IFERROR(VLOOKUP(J28&amp;" "&amp;K28,命格设定!$H$125:$I$184,2,0),0)</f>
        <v>0</v>
      </c>
      <c r="M28" s="99">
        <v>1</v>
      </c>
      <c r="N28" s="100" t="s">
        <v>30</v>
      </c>
      <c r="O28" s="100"/>
      <c r="P28" s="100">
        <f>IFERROR(VLOOKUP(N28&amp;" "&amp;O28,命格设定!$H$125:$I$184,2,0),0)</f>
        <v>0</v>
      </c>
      <c r="Q28" s="101">
        <v>1</v>
      </c>
      <c r="R28" s="102" t="s">
        <v>30</v>
      </c>
      <c r="S28" s="102"/>
      <c r="T28" s="102">
        <f>IFERROR(VLOOKUP(R28&amp;" "&amp;S28,命格设定!$H$125:$I$184,2,0),0)</f>
        <v>0</v>
      </c>
      <c r="U28" s="103">
        <v>1</v>
      </c>
      <c r="V28" s="107" t="s">
        <v>30</v>
      </c>
      <c r="W28" s="107"/>
      <c r="X28" s="107">
        <f>IFERROR(VLOOKUP(V28&amp;" "&amp;W28,命格设定!$H$125:$I$184,2,0),0)</f>
        <v>0</v>
      </c>
      <c r="Y28" s="108">
        <v>1</v>
      </c>
      <c r="Z28" s="96" t="s">
        <v>30</v>
      </c>
      <c r="AA28" s="96"/>
      <c r="AB28" s="96">
        <f>IFERROR(VLOOKUP(Z28&amp;" "&amp;AA28,命格设定!$H$125:$I$184,2,0),0)</f>
        <v>0</v>
      </c>
      <c r="AC28" s="97">
        <v>1</v>
      </c>
      <c r="AD28" s="87" t="s">
        <v>30</v>
      </c>
      <c r="AE28" s="87"/>
      <c r="AF28" s="87">
        <f>IFERROR(VLOOKUP(AD28&amp;" "&amp;AE28,命格设定!$H$125:$I$184,2,0),0)</f>
        <v>0</v>
      </c>
      <c r="AG28" s="1">
        <v>1</v>
      </c>
      <c r="AI28" s="3">
        <v>26</v>
      </c>
      <c r="AJ28" s="3">
        <f>SUMPRODUCT(AK28:AW28,设定参考!$A$2:$M$2)</f>
        <v>216</v>
      </c>
      <c r="AK28" s="3">
        <v>0</v>
      </c>
      <c r="AL28" s="3">
        <v>216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</row>
    <row r="29" spans="1:49" x14ac:dyDescent="0.15">
      <c r="A29">
        <v>27</v>
      </c>
      <c r="B29" s="87" t="s">
        <v>47</v>
      </c>
      <c r="C29" s="87" t="s">
        <v>417</v>
      </c>
      <c r="D29" s="87">
        <f>IFERROR(VLOOKUP(B29&amp;" "&amp;C29,命格设定!$H$125:$I$184,2,0),0)</f>
        <v>8220</v>
      </c>
      <c r="E29" s="1">
        <v>4</v>
      </c>
      <c r="F29" s="96" t="s">
        <v>30</v>
      </c>
      <c r="G29" s="96"/>
      <c r="H29" s="96">
        <f>IFERROR(VLOOKUP(F29&amp;" "&amp;G29,命格设定!$H$125:$I$184,2,0),0)</f>
        <v>0</v>
      </c>
      <c r="I29" s="97">
        <v>1</v>
      </c>
      <c r="J29" s="98" t="s">
        <v>30</v>
      </c>
      <c r="K29" s="98"/>
      <c r="L29" s="98">
        <f>IFERROR(VLOOKUP(J29&amp;" "&amp;K29,命格设定!$H$125:$I$184,2,0),0)</f>
        <v>0</v>
      </c>
      <c r="M29" s="99">
        <v>1</v>
      </c>
      <c r="N29" s="100" t="s">
        <v>30</v>
      </c>
      <c r="O29" s="100"/>
      <c r="P29" s="100">
        <f>IFERROR(VLOOKUP(N29&amp;" "&amp;O29,命格设定!$H$125:$I$184,2,0),0)</f>
        <v>0</v>
      </c>
      <c r="Q29" s="101">
        <v>1</v>
      </c>
      <c r="R29" s="102" t="s">
        <v>30</v>
      </c>
      <c r="S29" s="102"/>
      <c r="T29" s="102">
        <f>IFERROR(VLOOKUP(R29&amp;" "&amp;S29,命格设定!$H$125:$I$184,2,0),0)</f>
        <v>0</v>
      </c>
      <c r="U29" s="103">
        <v>1</v>
      </c>
      <c r="V29" s="107" t="s">
        <v>30</v>
      </c>
      <c r="W29" s="107"/>
      <c r="X29" s="107">
        <f>IFERROR(VLOOKUP(V29&amp;" "&amp;W29,命格设定!$H$125:$I$184,2,0),0)</f>
        <v>0</v>
      </c>
      <c r="Y29" s="108">
        <v>1</v>
      </c>
      <c r="Z29" s="96" t="s">
        <v>30</v>
      </c>
      <c r="AA29" s="96"/>
      <c r="AB29" s="96">
        <f>IFERROR(VLOOKUP(Z29&amp;" "&amp;AA29,命格设定!$H$125:$I$184,2,0),0)</f>
        <v>0</v>
      </c>
      <c r="AC29" s="97">
        <v>1</v>
      </c>
      <c r="AD29" s="87" t="s">
        <v>30</v>
      </c>
      <c r="AE29" s="87"/>
      <c r="AF29" s="87">
        <f>IFERROR(VLOOKUP(AD29&amp;" "&amp;AE29,命格设定!$H$125:$I$184,2,0),0)</f>
        <v>0</v>
      </c>
      <c r="AG29" s="1">
        <v>1</v>
      </c>
      <c r="AI29" s="3">
        <v>27</v>
      </c>
      <c r="AJ29" s="3">
        <f>SUMPRODUCT(AK29:AW29,设定参考!$A$2:$M$2)</f>
        <v>216</v>
      </c>
      <c r="AK29" s="3">
        <v>0</v>
      </c>
      <c r="AL29" s="3">
        <v>216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</row>
    <row r="30" spans="1:49" x14ac:dyDescent="0.15">
      <c r="A30">
        <v>28</v>
      </c>
      <c r="B30" s="87" t="s">
        <v>47</v>
      </c>
      <c r="C30" s="87" t="s">
        <v>417</v>
      </c>
      <c r="D30" s="87">
        <f>IFERROR(VLOOKUP(B30&amp;" "&amp;C30,命格设定!$H$125:$I$184,2,0),0)</f>
        <v>8220</v>
      </c>
      <c r="E30" s="1">
        <v>4</v>
      </c>
      <c r="F30" s="96" t="s">
        <v>30</v>
      </c>
      <c r="G30" s="96"/>
      <c r="H30" s="96">
        <f>IFERROR(VLOOKUP(F30&amp;" "&amp;G30,命格设定!$H$125:$I$184,2,0),0)</f>
        <v>0</v>
      </c>
      <c r="I30" s="97">
        <v>1</v>
      </c>
      <c r="J30" s="98" t="s">
        <v>30</v>
      </c>
      <c r="K30" s="98"/>
      <c r="L30" s="98">
        <f>IFERROR(VLOOKUP(J30&amp;" "&amp;K30,命格设定!$H$125:$I$184,2,0),0)</f>
        <v>0</v>
      </c>
      <c r="M30" s="99">
        <v>1</v>
      </c>
      <c r="N30" s="100" t="s">
        <v>30</v>
      </c>
      <c r="O30" s="100"/>
      <c r="P30" s="100">
        <f>IFERROR(VLOOKUP(N30&amp;" "&amp;O30,命格设定!$H$125:$I$184,2,0),0)</f>
        <v>0</v>
      </c>
      <c r="Q30" s="101">
        <v>1</v>
      </c>
      <c r="R30" s="102" t="s">
        <v>30</v>
      </c>
      <c r="S30" s="102"/>
      <c r="T30" s="102">
        <f>IFERROR(VLOOKUP(R30&amp;" "&amp;S30,命格设定!$H$125:$I$184,2,0),0)</f>
        <v>0</v>
      </c>
      <c r="U30" s="103">
        <v>1</v>
      </c>
      <c r="V30" s="107" t="s">
        <v>30</v>
      </c>
      <c r="W30" s="107"/>
      <c r="X30" s="107">
        <f>IFERROR(VLOOKUP(V30&amp;" "&amp;W30,命格设定!$H$125:$I$184,2,0),0)</f>
        <v>0</v>
      </c>
      <c r="Y30" s="108">
        <v>1</v>
      </c>
      <c r="Z30" s="96" t="s">
        <v>30</v>
      </c>
      <c r="AA30" s="96"/>
      <c r="AB30" s="96">
        <f>IFERROR(VLOOKUP(Z30&amp;" "&amp;AA30,命格设定!$H$125:$I$184,2,0),0)</f>
        <v>0</v>
      </c>
      <c r="AC30" s="97">
        <v>1</v>
      </c>
      <c r="AD30" s="87" t="s">
        <v>30</v>
      </c>
      <c r="AE30" s="87"/>
      <c r="AF30" s="87">
        <f>IFERROR(VLOOKUP(AD30&amp;" "&amp;AE30,命格设定!$H$125:$I$184,2,0),0)</f>
        <v>0</v>
      </c>
      <c r="AG30" s="1">
        <v>1</v>
      </c>
      <c r="AI30" s="3">
        <v>28</v>
      </c>
      <c r="AJ30" s="3">
        <f>SUMPRODUCT(AK30:AW30,设定参考!$A$2:$M$2)</f>
        <v>216</v>
      </c>
      <c r="AK30" s="3">
        <v>0</v>
      </c>
      <c r="AL30" s="3">
        <v>216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</row>
    <row r="31" spans="1:49" x14ac:dyDescent="0.15">
      <c r="A31">
        <v>29</v>
      </c>
      <c r="B31" s="87" t="s">
        <v>47</v>
      </c>
      <c r="C31" s="87" t="s">
        <v>417</v>
      </c>
      <c r="D31" s="87">
        <f>IFERROR(VLOOKUP(B31&amp;" "&amp;C31,命格设定!$H$125:$I$184,2,0),0)</f>
        <v>8220</v>
      </c>
      <c r="E31" s="1">
        <v>5</v>
      </c>
      <c r="F31" s="96" t="s">
        <v>30</v>
      </c>
      <c r="G31" s="96"/>
      <c r="H31" s="96">
        <f>IFERROR(VLOOKUP(F31&amp;" "&amp;G31,命格设定!$H$125:$I$184,2,0),0)</f>
        <v>0</v>
      </c>
      <c r="I31" s="97">
        <v>1</v>
      </c>
      <c r="J31" s="98" t="s">
        <v>30</v>
      </c>
      <c r="K31" s="98"/>
      <c r="L31" s="98">
        <f>IFERROR(VLOOKUP(J31&amp;" "&amp;K31,命格设定!$H$125:$I$184,2,0),0)</f>
        <v>0</v>
      </c>
      <c r="M31" s="99">
        <v>1</v>
      </c>
      <c r="N31" s="100" t="s">
        <v>30</v>
      </c>
      <c r="O31" s="100"/>
      <c r="P31" s="100">
        <f>IFERROR(VLOOKUP(N31&amp;" "&amp;O31,命格设定!$H$125:$I$184,2,0),0)</f>
        <v>0</v>
      </c>
      <c r="Q31" s="101">
        <v>1</v>
      </c>
      <c r="R31" s="102" t="s">
        <v>30</v>
      </c>
      <c r="S31" s="102"/>
      <c r="T31" s="102">
        <f>IFERROR(VLOOKUP(R31&amp;" "&amp;S31,命格设定!$H$125:$I$184,2,0),0)</f>
        <v>0</v>
      </c>
      <c r="U31" s="103">
        <v>1</v>
      </c>
      <c r="V31" s="107" t="s">
        <v>30</v>
      </c>
      <c r="W31" s="107"/>
      <c r="X31" s="107">
        <f>IFERROR(VLOOKUP(V31&amp;" "&amp;W31,命格设定!$H$125:$I$184,2,0),0)</f>
        <v>0</v>
      </c>
      <c r="Y31" s="108">
        <v>1</v>
      </c>
      <c r="Z31" s="96" t="s">
        <v>30</v>
      </c>
      <c r="AA31" s="96"/>
      <c r="AB31" s="96">
        <f>IFERROR(VLOOKUP(Z31&amp;" "&amp;AA31,命格设定!$H$125:$I$184,2,0),0)</f>
        <v>0</v>
      </c>
      <c r="AC31" s="97">
        <v>1</v>
      </c>
      <c r="AD31" s="87" t="s">
        <v>30</v>
      </c>
      <c r="AE31" s="87"/>
      <c r="AF31" s="87">
        <f>IFERROR(VLOOKUP(AD31&amp;" "&amp;AE31,命格设定!$H$125:$I$184,2,0),0)</f>
        <v>0</v>
      </c>
      <c r="AG31" s="1">
        <v>1</v>
      </c>
      <c r="AI31" s="3">
        <v>29</v>
      </c>
      <c r="AJ31" s="3">
        <f>SUMPRODUCT(AK31:AW31,设定参考!$A$2:$M$2)</f>
        <v>325</v>
      </c>
      <c r="AK31" s="3">
        <v>0</v>
      </c>
      <c r="AL31" s="3">
        <v>325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</row>
    <row r="32" spans="1:49" x14ac:dyDescent="0.15">
      <c r="A32">
        <v>30</v>
      </c>
      <c r="B32" s="87" t="s">
        <v>49</v>
      </c>
      <c r="C32" s="87" t="s">
        <v>417</v>
      </c>
      <c r="D32" s="87">
        <f>IFERROR(VLOOKUP(B32&amp;" "&amp;C32,命格设定!$H$125:$I$184,2,0),0)</f>
        <v>8230</v>
      </c>
      <c r="E32" s="1">
        <v>5</v>
      </c>
      <c r="F32" s="96" t="s">
        <v>47</v>
      </c>
      <c r="G32" s="96" t="s">
        <v>407</v>
      </c>
      <c r="H32" s="96">
        <f>IFERROR(VLOOKUP(F32&amp;" "&amp;G32,命格设定!$H$125:$I$184,2,0),0)</f>
        <v>8120</v>
      </c>
      <c r="I32" s="97">
        <v>3</v>
      </c>
      <c r="J32" s="98" t="s">
        <v>30</v>
      </c>
      <c r="K32" s="98"/>
      <c r="L32" s="98">
        <f>IFERROR(VLOOKUP(J32&amp;" "&amp;K32,命格设定!$H$125:$I$184,2,0),0)</f>
        <v>0</v>
      </c>
      <c r="M32" s="99">
        <v>1</v>
      </c>
      <c r="N32" s="100" t="s">
        <v>30</v>
      </c>
      <c r="O32" s="100"/>
      <c r="P32" s="100">
        <f>IFERROR(VLOOKUP(N32&amp;" "&amp;O32,命格设定!$H$125:$I$184,2,0),0)</f>
        <v>0</v>
      </c>
      <c r="Q32" s="101">
        <v>1</v>
      </c>
      <c r="R32" s="102" t="s">
        <v>30</v>
      </c>
      <c r="S32" s="102"/>
      <c r="T32" s="102">
        <f>IFERROR(VLOOKUP(R32&amp;" "&amp;S32,命格设定!$H$125:$I$184,2,0),0)</f>
        <v>0</v>
      </c>
      <c r="U32" s="103">
        <v>1</v>
      </c>
      <c r="V32" s="107" t="s">
        <v>30</v>
      </c>
      <c r="W32" s="107"/>
      <c r="X32" s="107">
        <f>IFERROR(VLOOKUP(V32&amp;" "&amp;W32,命格设定!$H$125:$I$184,2,0),0)</f>
        <v>0</v>
      </c>
      <c r="Y32" s="108">
        <v>1</v>
      </c>
      <c r="Z32" s="96" t="s">
        <v>30</v>
      </c>
      <c r="AA32" s="96"/>
      <c r="AB32" s="96">
        <f>IFERROR(VLOOKUP(Z32&amp;" "&amp;AA32,命格设定!$H$125:$I$184,2,0),0)</f>
        <v>0</v>
      </c>
      <c r="AC32" s="97">
        <v>1</v>
      </c>
      <c r="AD32" s="87" t="s">
        <v>30</v>
      </c>
      <c r="AE32" s="87"/>
      <c r="AF32" s="87">
        <f>IFERROR(VLOOKUP(AD32&amp;" "&amp;AE32,命格设定!$H$125:$I$184,2,0),0)</f>
        <v>0</v>
      </c>
      <c r="AG32" s="1">
        <v>1</v>
      </c>
      <c r="AI32" s="3">
        <v>30</v>
      </c>
      <c r="AJ32" s="3">
        <f>SUMPRODUCT(AK32:AW32,设定参考!$A$2:$M$2)</f>
        <v>729.48</v>
      </c>
      <c r="AK32" s="3">
        <v>3612</v>
      </c>
      <c r="AL32" s="3">
        <v>585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</row>
    <row r="33" spans="1:49" x14ac:dyDescent="0.15">
      <c r="A33">
        <v>31</v>
      </c>
      <c r="B33" s="87" t="s">
        <v>49</v>
      </c>
      <c r="C33" s="87" t="s">
        <v>417</v>
      </c>
      <c r="D33" s="87">
        <f>IFERROR(VLOOKUP(B33&amp;" "&amp;C33,命格设定!$H$125:$I$184,2,0),0)</f>
        <v>8230</v>
      </c>
      <c r="E33" s="1">
        <v>5</v>
      </c>
      <c r="F33" s="96" t="s">
        <v>47</v>
      </c>
      <c r="G33" s="96" t="s">
        <v>407</v>
      </c>
      <c r="H33" s="96">
        <f>IFERROR(VLOOKUP(F33&amp;" "&amp;G33,命格设定!$H$125:$I$184,2,0),0)</f>
        <v>8120</v>
      </c>
      <c r="I33" s="97">
        <v>4</v>
      </c>
      <c r="J33" s="98" t="s">
        <v>30</v>
      </c>
      <c r="K33" s="98"/>
      <c r="L33" s="98">
        <f>IFERROR(VLOOKUP(J33&amp;" "&amp;K33,命格设定!$H$125:$I$184,2,0),0)</f>
        <v>0</v>
      </c>
      <c r="M33" s="99">
        <v>1</v>
      </c>
      <c r="N33" s="100" t="s">
        <v>30</v>
      </c>
      <c r="O33" s="100"/>
      <c r="P33" s="100">
        <f>IFERROR(VLOOKUP(N33&amp;" "&amp;O33,命格设定!$H$125:$I$184,2,0),0)</f>
        <v>0</v>
      </c>
      <c r="Q33" s="101">
        <v>1</v>
      </c>
      <c r="R33" s="102" t="s">
        <v>30</v>
      </c>
      <c r="S33" s="102"/>
      <c r="T33" s="102">
        <f>IFERROR(VLOOKUP(R33&amp;" "&amp;S33,命格设定!$H$125:$I$184,2,0),0)</f>
        <v>0</v>
      </c>
      <c r="U33" s="103">
        <v>1</v>
      </c>
      <c r="V33" s="107" t="s">
        <v>30</v>
      </c>
      <c r="W33" s="107"/>
      <c r="X33" s="107">
        <f>IFERROR(VLOOKUP(V33&amp;" "&amp;W33,命格设定!$H$125:$I$184,2,0),0)</f>
        <v>0</v>
      </c>
      <c r="Y33" s="108">
        <v>1</v>
      </c>
      <c r="Z33" s="96" t="s">
        <v>30</v>
      </c>
      <c r="AA33" s="96"/>
      <c r="AB33" s="96">
        <f>IFERROR(VLOOKUP(Z33&amp;" "&amp;AA33,命格设定!$H$125:$I$184,2,0),0)</f>
        <v>0</v>
      </c>
      <c r="AC33" s="97">
        <v>1</v>
      </c>
      <c r="AD33" s="87" t="s">
        <v>30</v>
      </c>
      <c r="AE33" s="87"/>
      <c r="AF33" s="87">
        <f>IFERROR(VLOOKUP(AD33&amp;" "&amp;AE33,命格设定!$H$125:$I$184,2,0),0)</f>
        <v>0</v>
      </c>
      <c r="AG33" s="1">
        <v>1</v>
      </c>
      <c r="AI33" s="3">
        <v>31</v>
      </c>
      <c r="AJ33" s="3">
        <f>SUMPRODUCT(AK33:AW33,设定参考!$A$2:$M$2)</f>
        <v>801.76</v>
      </c>
      <c r="AK33" s="3">
        <v>5419</v>
      </c>
      <c r="AL33" s="3">
        <v>585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</row>
    <row r="34" spans="1:49" x14ac:dyDescent="0.15">
      <c r="A34">
        <v>32</v>
      </c>
      <c r="B34" s="87" t="s">
        <v>49</v>
      </c>
      <c r="C34" s="87" t="s">
        <v>417</v>
      </c>
      <c r="D34" s="87">
        <f>IFERROR(VLOOKUP(B34&amp;" "&amp;C34,命格设定!$H$125:$I$184,2,0),0)</f>
        <v>8230</v>
      </c>
      <c r="E34" s="1">
        <v>5</v>
      </c>
      <c r="F34" s="96" t="s">
        <v>47</v>
      </c>
      <c r="G34" s="96" t="s">
        <v>407</v>
      </c>
      <c r="H34" s="96">
        <f>IFERROR(VLOOKUP(F34&amp;" "&amp;G34,命格设定!$H$125:$I$184,2,0),0)</f>
        <v>8120</v>
      </c>
      <c r="I34" s="97">
        <v>4</v>
      </c>
      <c r="J34" s="98" t="s">
        <v>30</v>
      </c>
      <c r="K34" s="98"/>
      <c r="L34" s="98">
        <f>IFERROR(VLOOKUP(J34&amp;" "&amp;K34,命格设定!$H$125:$I$184,2,0),0)</f>
        <v>0</v>
      </c>
      <c r="M34" s="99">
        <v>1</v>
      </c>
      <c r="N34" s="100" t="s">
        <v>30</v>
      </c>
      <c r="O34" s="100"/>
      <c r="P34" s="100">
        <f>IFERROR(VLOOKUP(N34&amp;" "&amp;O34,命格设定!$H$125:$I$184,2,0),0)</f>
        <v>0</v>
      </c>
      <c r="Q34" s="101">
        <v>1</v>
      </c>
      <c r="R34" s="102" t="s">
        <v>30</v>
      </c>
      <c r="S34" s="102"/>
      <c r="T34" s="102">
        <f>IFERROR(VLOOKUP(R34&amp;" "&amp;S34,命格设定!$H$125:$I$184,2,0),0)</f>
        <v>0</v>
      </c>
      <c r="U34" s="103">
        <v>1</v>
      </c>
      <c r="V34" s="107" t="s">
        <v>30</v>
      </c>
      <c r="W34" s="107"/>
      <c r="X34" s="107">
        <f>IFERROR(VLOOKUP(V34&amp;" "&amp;W34,命格设定!$H$125:$I$184,2,0),0)</f>
        <v>0</v>
      </c>
      <c r="Y34" s="108">
        <v>1</v>
      </c>
      <c r="Z34" s="96" t="s">
        <v>30</v>
      </c>
      <c r="AA34" s="96"/>
      <c r="AB34" s="96">
        <f>IFERROR(VLOOKUP(Z34&amp;" "&amp;AA34,命格设定!$H$125:$I$184,2,0),0)</f>
        <v>0</v>
      </c>
      <c r="AC34" s="97">
        <v>1</v>
      </c>
      <c r="AD34" s="87" t="s">
        <v>30</v>
      </c>
      <c r="AE34" s="87"/>
      <c r="AF34" s="87">
        <f>IFERROR(VLOOKUP(AD34&amp;" "&amp;AE34,命格设定!$H$125:$I$184,2,0),0)</f>
        <v>0</v>
      </c>
      <c r="AG34" s="1">
        <v>1</v>
      </c>
      <c r="AI34" s="3">
        <v>32</v>
      </c>
      <c r="AJ34" s="3">
        <f>SUMPRODUCT(AK34:AW34,设定参考!$A$2:$M$2)</f>
        <v>801.76</v>
      </c>
      <c r="AK34" s="3">
        <v>5419</v>
      </c>
      <c r="AL34" s="3">
        <v>585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</row>
    <row r="35" spans="1:49" x14ac:dyDescent="0.15">
      <c r="A35">
        <v>33</v>
      </c>
      <c r="B35" s="87" t="s">
        <v>49</v>
      </c>
      <c r="C35" s="87" t="s">
        <v>417</v>
      </c>
      <c r="D35" s="87">
        <f>IFERROR(VLOOKUP(B35&amp;" "&amp;C35,命格设定!$H$125:$I$184,2,0),0)</f>
        <v>8230</v>
      </c>
      <c r="E35" s="1">
        <v>5</v>
      </c>
      <c r="F35" s="96" t="s">
        <v>47</v>
      </c>
      <c r="G35" s="96" t="s">
        <v>407</v>
      </c>
      <c r="H35" s="96">
        <f>IFERROR(VLOOKUP(F35&amp;" "&amp;G35,命格设定!$H$125:$I$184,2,0),0)</f>
        <v>8120</v>
      </c>
      <c r="I35" s="97">
        <v>5</v>
      </c>
      <c r="J35" s="98" t="s">
        <v>30</v>
      </c>
      <c r="K35" s="98"/>
      <c r="L35" s="98">
        <f>IFERROR(VLOOKUP(J35&amp;" "&amp;K35,命格设定!$H$125:$I$184,2,0),0)</f>
        <v>0</v>
      </c>
      <c r="M35" s="99">
        <v>1</v>
      </c>
      <c r="N35" s="100" t="s">
        <v>30</v>
      </c>
      <c r="O35" s="100"/>
      <c r="P35" s="100">
        <f>IFERROR(VLOOKUP(N35&amp;" "&amp;O35,命格设定!$H$125:$I$184,2,0),0)</f>
        <v>0</v>
      </c>
      <c r="Q35" s="101">
        <v>1</v>
      </c>
      <c r="R35" s="102" t="s">
        <v>30</v>
      </c>
      <c r="S35" s="102"/>
      <c r="T35" s="102">
        <f>IFERROR(VLOOKUP(R35&amp;" "&amp;S35,命格设定!$H$125:$I$184,2,0),0)</f>
        <v>0</v>
      </c>
      <c r="U35" s="103">
        <v>1</v>
      </c>
      <c r="V35" s="107" t="s">
        <v>30</v>
      </c>
      <c r="W35" s="107"/>
      <c r="X35" s="107">
        <f>IFERROR(VLOOKUP(V35&amp;" "&amp;W35,命格设定!$H$125:$I$184,2,0),0)</f>
        <v>0</v>
      </c>
      <c r="Y35" s="108">
        <v>1</v>
      </c>
      <c r="Z35" s="96" t="s">
        <v>30</v>
      </c>
      <c r="AA35" s="96"/>
      <c r="AB35" s="96">
        <f>IFERROR(VLOOKUP(Z35&amp;" "&amp;AA35,命格设定!$H$125:$I$184,2,0),0)</f>
        <v>0</v>
      </c>
      <c r="AC35" s="97">
        <v>1</v>
      </c>
      <c r="AD35" s="87" t="s">
        <v>30</v>
      </c>
      <c r="AE35" s="87"/>
      <c r="AF35" s="87">
        <f>IFERROR(VLOOKUP(AD35&amp;" "&amp;AE35,命格设定!$H$125:$I$184,2,0),0)</f>
        <v>0</v>
      </c>
      <c r="AG35" s="1">
        <v>1</v>
      </c>
      <c r="AI35" s="3">
        <v>33</v>
      </c>
      <c r="AJ35" s="3">
        <f>SUMPRODUCT(AK35:AW35,设定参考!$A$2:$M$2)</f>
        <v>910.12</v>
      </c>
      <c r="AK35" s="3">
        <v>8128</v>
      </c>
      <c r="AL35" s="3">
        <v>585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</row>
    <row r="36" spans="1:49" x14ac:dyDescent="0.15">
      <c r="A36">
        <v>34</v>
      </c>
      <c r="B36" s="87" t="s">
        <v>49</v>
      </c>
      <c r="C36" s="87" t="s">
        <v>417</v>
      </c>
      <c r="D36" s="87">
        <f>IFERROR(VLOOKUP(B36&amp;" "&amp;C36,命格设定!$H$125:$I$184,2,0),0)</f>
        <v>8230</v>
      </c>
      <c r="E36" s="1">
        <v>5</v>
      </c>
      <c r="F36" s="96" t="s">
        <v>47</v>
      </c>
      <c r="G36" s="96" t="s">
        <v>407</v>
      </c>
      <c r="H36" s="96">
        <f>IFERROR(VLOOKUP(F36&amp;" "&amp;G36,命格设定!$H$125:$I$184,2,0),0)</f>
        <v>8120</v>
      </c>
      <c r="I36" s="97">
        <v>5</v>
      </c>
      <c r="J36" s="98" t="s">
        <v>30</v>
      </c>
      <c r="K36" s="98"/>
      <c r="L36" s="98">
        <f>IFERROR(VLOOKUP(J36&amp;" "&amp;K36,命格设定!$H$125:$I$184,2,0),0)</f>
        <v>0</v>
      </c>
      <c r="M36" s="99">
        <v>1</v>
      </c>
      <c r="N36" s="100" t="s">
        <v>30</v>
      </c>
      <c r="O36" s="100"/>
      <c r="P36" s="100">
        <f>IFERROR(VLOOKUP(N36&amp;" "&amp;O36,命格设定!$H$125:$I$184,2,0),0)</f>
        <v>0</v>
      </c>
      <c r="Q36" s="101">
        <v>1</v>
      </c>
      <c r="R36" s="102" t="s">
        <v>30</v>
      </c>
      <c r="S36" s="102"/>
      <c r="T36" s="102">
        <f>IFERROR(VLOOKUP(R36&amp;" "&amp;S36,命格设定!$H$125:$I$184,2,0),0)</f>
        <v>0</v>
      </c>
      <c r="U36" s="103">
        <v>1</v>
      </c>
      <c r="V36" s="107" t="s">
        <v>30</v>
      </c>
      <c r="W36" s="107"/>
      <c r="X36" s="107">
        <f>IFERROR(VLOOKUP(V36&amp;" "&amp;W36,命格设定!$H$125:$I$184,2,0),0)</f>
        <v>0</v>
      </c>
      <c r="Y36" s="108">
        <v>1</v>
      </c>
      <c r="Z36" s="96" t="s">
        <v>30</v>
      </c>
      <c r="AA36" s="96"/>
      <c r="AB36" s="96">
        <f>IFERROR(VLOOKUP(Z36&amp;" "&amp;AA36,命格设定!$H$125:$I$184,2,0),0)</f>
        <v>0</v>
      </c>
      <c r="AC36" s="97">
        <v>1</v>
      </c>
      <c r="AD36" s="87" t="s">
        <v>30</v>
      </c>
      <c r="AE36" s="87"/>
      <c r="AF36" s="87">
        <f>IFERROR(VLOOKUP(AD36&amp;" "&amp;AE36,命格设定!$H$125:$I$184,2,0),0)</f>
        <v>0</v>
      </c>
      <c r="AG36" s="1">
        <v>1</v>
      </c>
      <c r="AI36" s="3">
        <v>34</v>
      </c>
      <c r="AJ36" s="3">
        <f>SUMPRODUCT(AK36:AW36,设定参考!$A$2:$M$2)</f>
        <v>910.12</v>
      </c>
      <c r="AK36" s="3">
        <v>8128</v>
      </c>
      <c r="AL36" s="3">
        <v>585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</row>
    <row r="37" spans="1:49" x14ac:dyDescent="0.15">
      <c r="A37">
        <v>35</v>
      </c>
      <c r="B37" s="87" t="s">
        <v>49</v>
      </c>
      <c r="C37" s="87" t="s">
        <v>417</v>
      </c>
      <c r="D37" s="87">
        <f>IFERROR(VLOOKUP(B37&amp;" "&amp;C37,命格设定!$H$125:$I$184,2,0),0)</f>
        <v>8230</v>
      </c>
      <c r="E37" s="1">
        <v>6</v>
      </c>
      <c r="F37" s="96" t="s">
        <v>47</v>
      </c>
      <c r="G37" s="96" t="s">
        <v>407</v>
      </c>
      <c r="H37" s="96">
        <f>IFERROR(VLOOKUP(F37&amp;" "&amp;G37,命格设定!$H$125:$I$184,2,0),0)</f>
        <v>8120</v>
      </c>
      <c r="I37" s="97">
        <v>5</v>
      </c>
      <c r="J37" s="98" t="s">
        <v>47</v>
      </c>
      <c r="K37" s="98" t="s">
        <v>408</v>
      </c>
      <c r="L37" s="98">
        <f>IFERROR(VLOOKUP(J37&amp;" "&amp;K37,命格设定!$H$125:$I$184,2,0),0)</f>
        <v>8320</v>
      </c>
      <c r="M37" s="99">
        <v>4</v>
      </c>
      <c r="N37" s="100" t="s">
        <v>30</v>
      </c>
      <c r="O37" s="100"/>
      <c r="P37" s="100">
        <f>IFERROR(VLOOKUP(N37&amp;" "&amp;O37,命格设定!$H$125:$I$184,2,0),0)</f>
        <v>0</v>
      </c>
      <c r="Q37" s="101">
        <v>1</v>
      </c>
      <c r="R37" s="102" t="s">
        <v>30</v>
      </c>
      <c r="S37" s="102"/>
      <c r="T37" s="102">
        <f>IFERROR(VLOOKUP(R37&amp;" "&amp;S37,命格设定!$H$125:$I$184,2,0),0)</f>
        <v>0</v>
      </c>
      <c r="U37" s="103">
        <v>1</v>
      </c>
      <c r="V37" s="107" t="s">
        <v>30</v>
      </c>
      <c r="W37" s="107"/>
      <c r="X37" s="107">
        <f>IFERROR(VLOOKUP(V37&amp;" "&amp;W37,命格设定!$H$125:$I$184,2,0),0)</f>
        <v>0</v>
      </c>
      <c r="Y37" s="108">
        <v>1</v>
      </c>
      <c r="Z37" s="96" t="s">
        <v>30</v>
      </c>
      <c r="AA37" s="96"/>
      <c r="AB37" s="96">
        <f>IFERROR(VLOOKUP(Z37&amp;" "&amp;AA37,命格设定!$H$125:$I$184,2,0),0)</f>
        <v>0</v>
      </c>
      <c r="AC37" s="97">
        <v>1</v>
      </c>
      <c r="AD37" s="87" t="s">
        <v>30</v>
      </c>
      <c r="AE37" s="87"/>
      <c r="AF37" s="87">
        <f>IFERROR(VLOOKUP(AD37&amp;" "&amp;AE37,命格设定!$H$125:$I$184,2,0),0)</f>
        <v>0</v>
      </c>
      <c r="AG37" s="1">
        <v>1</v>
      </c>
      <c r="AI37" s="3">
        <v>35</v>
      </c>
      <c r="AJ37" s="3">
        <f>SUMPRODUCT(AK37:AW37,设定参考!$A$2:$M$2)</f>
        <v>1419.12</v>
      </c>
      <c r="AK37" s="3">
        <v>8128</v>
      </c>
      <c r="AL37" s="3">
        <v>878</v>
      </c>
      <c r="AM37" s="3">
        <v>216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</row>
    <row r="38" spans="1:49" x14ac:dyDescent="0.15">
      <c r="A38">
        <v>36</v>
      </c>
      <c r="B38" s="87" t="s">
        <v>49</v>
      </c>
      <c r="C38" s="87" t="s">
        <v>417</v>
      </c>
      <c r="D38" s="87">
        <f>IFERROR(VLOOKUP(B38&amp;" "&amp;C38,命格设定!$H$125:$I$184,2,0),0)</f>
        <v>8230</v>
      </c>
      <c r="E38" s="1">
        <v>6</v>
      </c>
      <c r="F38" s="96" t="s">
        <v>49</v>
      </c>
      <c r="G38" s="96" t="s">
        <v>407</v>
      </c>
      <c r="H38" s="96">
        <f>IFERROR(VLOOKUP(F38&amp;" "&amp;G38,命格设定!$H$125:$I$184,2,0),0)</f>
        <v>8130</v>
      </c>
      <c r="I38" s="97">
        <v>4</v>
      </c>
      <c r="J38" s="98" t="s">
        <v>47</v>
      </c>
      <c r="K38" s="98" t="s">
        <v>408</v>
      </c>
      <c r="L38" s="98">
        <f>IFERROR(VLOOKUP(J38&amp;" "&amp;K38,命格设定!$H$125:$I$184,2,0),0)</f>
        <v>8320</v>
      </c>
      <c r="M38" s="99">
        <v>4</v>
      </c>
      <c r="N38" s="100" t="s">
        <v>30</v>
      </c>
      <c r="O38" s="100"/>
      <c r="P38" s="100">
        <f>IFERROR(VLOOKUP(N38&amp;" "&amp;O38,命格设定!$H$125:$I$184,2,0),0)</f>
        <v>0</v>
      </c>
      <c r="Q38" s="101">
        <v>1</v>
      </c>
      <c r="R38" s="102" t="s">
        <v>30</v>
      </c>
      <c r="S38" s="102"/>
      <c r="T38" s="102">
        <f>IFERROR(VLOOKUP(R38&amp;" "&amp;S38,命格设定!$H$125:$I$184,2,0),0)</f>
        <v>0</v>
      </c>
      <c r="U38" s="103">
        <v>1</v>
      </c>
      <c r="V38" s="107" t="s">
        <v>30</v>
      </c>
      <c r="W38" s="107"/>
      <c r="X38" s="107">
        <f>IFERROR(VLOOKUP(V38&amp;" "&amp;W38,命格设定!$H$125:$I$184,2,0),0)</f>
        <v>0</v>
      </c>
      <c r="Y38" s="108">
        <v>1</v>
      </c>
      <c r="Z38" s="96" t="s">
        <v>30</v>
      </c>
      <c r="AA38" s="96"/>
      <c r="AB38" s="96">
        <f>IFERROR(VLOOKUP(Z38&amp;" "&amp;AA38,命格设定!$H$125:$I$184,2,0),0)</f>
        <v>0</v>
      </c>
      <c r="AC38" s="97">
        <v>1</v>
      </c>
      <c r="AD38" s="87" t="s">
        <v>30</v>
      </c>
      <c r="AE38" s="87"/>
      <c r="AF38" s="87">
        <f>IFERROR(VLOOKUP(AD38&amp;" "&amp;AE38,命格设定!$H$125:$I$184,2,0),0)</f>
        <v>0</v>
      </c>
      <c r="AG38" s="1">
        <v>1</v>
      </c>
      <c r="AI38" s="3">
        <v>36</v>
      </c>
      <c r="AJ38" s="3">
        <f>SUMPRODUCT(AK38:AW38,设定参考!$A$2:$M$2)</f>
        <v>1484.2</v>
      </c>
      <c r="AK38" s="3">
        <v>9755</v>
      </c>
      <c r="AL38" s="3">
        <v>878</v>
      </c>
      <c r="AM38" s="3">
        <v>216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</row>
    <row r="39" spans="1:49" x14ac:dyDescent="0.15">
      <c r="A39">
        <v>37</v>
      </c>
      <c r="B39" s="87" t="s">
        <v>49</v>
      </c>
      <c r="C39" s="87" t="s">
        <v>417</v>
      </c>
      <c r="D39" s="87">
        <f>IFERROR(VLOOKUP(B39&amp;" "&amp;C39,命格设定!$H$125:$I$184,2,0),0)</f>
        <v>8230</v>
      </c>
      <c r="E39" s="1">
        <v>6</v>
      </c>
      <c r="F39" s="96" t="s">
        <v>49</v>
      </c>
      <c r="G39" s="96" t="s">
        <v>407</v>
      </c>
      <c r="H39" s="96">
        <f>IFERROR(VLOOKUP(F39&amp;" "&amp;G39,命格设定!$H$125:$I$184,2,0),0)</f>
        <v>8130</v>
      </c>
      <c r="I39" s="97">
        <v>4</v>
      </c>
      <c r="J39" s="98" t="s">
        <v>47</v>
      </c>
      <c r="K39" s="98" t="s">
        <v>408</v>
      </c>
      <c r="L39" s="98">
        <f>IFERROR(VLOOKUP(J39&amp;" "&amp;K39,命格设定!$H$125:$I$184,2,0),0)</f>
        <v>8320</v>
      </c>
      <c r="M39" s="99">
        <v>4</v>
      </c>
      <c r="N39" s="100" t="s">
        <v>30</v>
      </c>
      <c r="O39" s="100"/>
      <c r="P39" s="100">
        <f>IFERROR(VLOOKUP(N39&amp;" "&amp;O39,命格设定!$H$125:$I$184,2,0),0)</f>
        <v>0</v>
      </c>
      <c r="Q39" s="101">
        <v>1</v>
      </c>
      <c r="R39" s="102" t="s">
        <v>30</v>
      </c>
      <c r="S39" s="102"/>
      <c r="T39" s="102">
        <f>IFERROR(VLOOKUP(R39&amp;" "&amp;S39,命格设定!$H$125:$I$184,2,0),0)</f>
        <v>0</v>
      </c>
      <c r="U39" s="103">
        <v>1</v>
      </c>
      <c r="V39" s="107" t="s">
        <v>30</v>
      </c>
      <c r="W39" s="107"/>
      <c r="X39" s="107">
        <f>IFERROR(VLOOKUP(V39&amp;" "&amp;W39,命格设定!$H$125:$I$184,2,0),0)</f>
        <v>0</v>
      </c>
      <c r="Y39" s="108">
        <v>1</v>
      </c>
      <c r="Z39" s="96" t="s">
        <v>30</v>
      </c>
      <c r="AA39" s="96"/>
      <c r="AB39" s="96">
        <f>IFERROR(VLOOKUP(Z39&amp;" "&amp;AA39,命格设定!$H$125:$I$184,2,0),0)</f>
        <v>0</v>
      </c>
      <c r="AC39" s="97">
        <v>1</v>
      </c>
      <c r="AD39" s="87" t="s">
        <v>30</v>
      </c>
      <c r="AE39" s="87"/>
      <c r="AF39" s="87">
        <f>IFERROR(VLOOKUP(AD39&amp;" "&amp;AE39,命格设定!$H$125:$I$184,2,0),0)</f>
        <v>0</v>
      </c>
      <c r="AG39" s="1">
        <v>1</v>
      </c>
      <c r="AI39" s="3">
        <v>37</v>
      </c>
      <c r="AJ39" s="3">
        <f>SUMPRODUCT(AK39:AW39,设定参考!$A$2:$M$2)</f>
        <v>1484.2</v>
      </c>
      <c r="AK39" s="3">
        <v>9755</v>
      </c>
      <c r="AL39" s="3">
        <v>878</v>
      </c>
      <c r="AM39" s="3">
        <v>216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</row>
    <row r="40" spans="1:49" x14ac:dyDescent="0.15">
      <c r="A40">
        <v>38</v>
      </c>
      <c r="B40" s="87" t="s">
        <v>49</v>
      </c>
      <c r="C40" s="87" t="s">
        <v>417</v>
      </c>
      <c r="D40" s="87">
        <f>IFERROR(VLOOKUP(B40&amp;" "&amp;C40,命格设定!$H$125:$I$184,2,0),0)</f>
        <v>8230</v>
      </c>
      <c r="E40" s="1">
        <v>6</v>
      </c>
      <c r="F40" s="96" t="s">
        <v>49</v>
      </c>
      <c r="G40" s="96" t="s">
        <v>407</v>
      </c>
      <c r="H40" s="96">
        <f>IFERROR(VLOOKUP(F40&amp;" "&amp;G40,命格设定!$H$125:$I$184,2,0),0)</f>
        <v>8130</v>
      </c>
      <c r="I40" s="97">
        <v>4</v>
      </c>
      <c r="J40" s="98" t="s">
        <v>49</v>
      </c>
      <c r="K40" s="98" t="s">
        <v>408</v>
      </c>
      <c r="L40" s="98">
        <f>IFERROR(VLOOKUP(J40&amp;" "&amp;K40,命格设定!$H$125:$I$184,2,0),0)</f>
        <v>8330</v>
      </c>
      <c r="M40" s="99">
        <v>3</v>
      </c>
      <c r="N40" s="100" t="s">
        <v>30</v>
      </c>
      <c r="O40" s="100"/>
      <c r="P40" s="100">
        <f>IFERROR(VLOOKUP(N40&amp;" "&amp;O40,命格设定!$H$125:$I$184,2,0),0)</f>
        <v>0</v>
      </c>
      <c r="Q40" s="101">
        <v>1</v>
      </c>
      <c r="R40" s="102" t="s">
        <v>30</v>
      </c>
      <c r="S40" s="102"/>
      <c r="T40" s="102">
        <f>IFERROR(VLOOKUP(R40&amp;" "&amp;S40,命格设定!$H$125:$I$184,2,0),0)</f>
        <v>0</v>
      </c>
      <c r="U40" s="103">
        <v>1</v>
      </c>
      <c r="V40" s="107" t="s">
        <v>30</v>
      </c>
      <c r="W40" s="107"/>
      <c r="X40" s="107">
        <f>IFERROR(VLOOKUP(V40&amp;" "&amp;W40,命格设定!$H$125:$I$184,2,0),0)</f>
        <v>0</v>
      </c>
      <c r="Y40" s="108">
        <v>1</v>
      </c>
      <c r="Z40" s="96" t="s">
        <v>30</v>
      </c>
      <c r="AA40" s="96"/>
      <c r="AB40" s="96">
        <f>IFERROR(VLOOKUP(Z40&amp;" "&amp;AA40,命格设定!$H$125:$I$184,2,0),0)</f>
        <v>0</v>
      </c>
      <c r="AC40" s="97">
        <v>1</v>
      </c>
      <c r="AD40" s="87" t="s">
        <v>30</v>
      </c>
      <c r="AE40" s="87"/>
      <c r="AF40" s="87">
        <f>IFERROR(VLOOKUP(AD40&amp;" "&amp;AE40,命格设定!$H$125:$I$184,2,0),0)</f>
        <v>0</v>
      </c>
      <c r="AG40" s="1">
        <v>1</v>
      </c>
      <c r="AI40" s="3">
        <v>38</v>
      </c>
      <c r="AJ40" s="3">
        <f>SUMPRODUCT(AK40:AW40,设定参考!$A$2:$M$2)</f>
        <v>1528.2</v>
      </c>
      <c r="AK40" s="3">
        <v>9755</v>
      </c>
      <c r="AL40" s="3">
        <v>878</v>
      </c>
      <c r="AM40" s="3">
        <v>260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</row>
    <row r="41" spans="1:49" x14ac:dyDescent="0.15">
      <c r="A41">
        <v>39</v>
      </c>
      <c r="B41" s="87" t="s">
        <v>49</v>
      </c>
      <c r="C41" s="87" t="s">
        <v>417</v>
      </c>
      <c r="D41" s="87">
        <f>IFERROR(VLOOKUP(B41&amp;" "&amp;C41,命格设定!$H$125:$I$184,2,0),0)</f>
        <v>8230</v>
      </c>
      <c r="E41" s="1">
        <v>6</v>
      </c>
      <c r="F41" s="96" t="s">
        <v>49</v>
      </c>
      <c r="G41" s="96" t="s">
        <v>407</v>
      </c>
      <c r="H41" s="96">
        <f>IFERROR(VLOOKUP(F41&amp;" "&amp;G41,命格设定!$H$125:$I$184,2,0),0)</f>
        <v>8130</v>
      </c>
      <c r="I41" s="97">
        <v>4</v>
      </c>
      <c r="J41" s="98" t="s">
        <v>49</v>
      </c>
      <c r="K41" s="98" t="s">
        <v>408</v>
      </c>
      <c r="L41" s="98">
        <f>IFERROR(VLOOKUP(J41&amp;" "&amp;K41,命格设定!$H$125:$I$184,2,0),0)</f>
        <v>8330</v>
      </c>
      <c r="M41" s="99">
        <v>3</v>
      </c>
      <c r="N41" s="100" t="s">
        <v>30</v>
      </c>
      <c r="O41" s="100"/>
      <c r="P41" s="100">
        <f>IFERROR(VLOOKUP(N41&amp;" "&amp;O41,命格设定!$H$125:$I$184,2,0),0)</f>
        <v>0</v>
      </c>
      <c r="Q41" s="101">
        <v>1</v>
      </c>
      <c r="R41" s="102" t="s">
        <v>30</v>
      </c>
      <c r="S41" s="102"/>
      <c r="T41" s="102">
        <f>IFERROR(VLOOKUP(R41&amp;" "&amp;S41,命格设定!$H$125:$I$184,2,0),0)</f>
        <v>0</v>
      </c>
      <c r="U41" s="103">
        <v>1</v>
      </c>
      <c r="V41" s="107" t="s">
        <v>30</v>
      </c>
      <c r="W41" s="107"/>
      <c r="X41" s="107">
        <f>IFERROR(VLOOKUP(V41&amp;" "&amp;W41,命格设定!$H$125:$I$184,2,0),0)</f>
        <v>0</v>
      </c>
      <c r="Y41" s="108">
        <v>1</v>
      </c>
      <c r="Z41" s="96" t="s">
        <v>30</v>
      </c>
      <c r="AA41" s="96"/>
      <c r="AB41" s="96">
        <f>IFERROR(VLOOKUP(Z41&amp;" "&amp;AA41,命格设定!$H$125:$I$184,2,0),0)</f>
        <v>0</v>
      </c>
      <c r="AC41" s="97">
        <v>1</v>
      </c>
      <c r="AD41" s="87" t="s">
        <v>30</v>
      </c>
      <c r="AE41" s="87"/>
      <c r="AF41" s="87">
        <f>IFERROR(VLOOKUP(AD41&amp;" "&amp;AE41,命格设定!$H$125:$I$184,2,0),0)</f>
        <v>0</v>
      </c>
      <c r="AG41" s="1">
        <v>1</v>
      </c>
      <c r="AI41" s="3">
        <v>39</v>
      </c>
      <c r="AJ41" s="3">
        <f>SUMPRODUCT(AK41:AW41,设定参考!$A$2:$M$2)</f>
        <v>1528.2</v>
      </c>
      <c r="AK41" s="3">
        <v>9755</v>
      </c>
      <c r="AL41" s="3">
        <v>878</v>
      </c>
      <c r="AM41" s="3">
        <v>260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</row>
    <row r="42" spans="1:49" x14ac:dyDescent="0.15">
      <c r="A42">
        <v>40</v>
      </c>
      <c r="B42" s="87" t="s">
        <v>49</v>
      </c>
      <c r="C42" s="87" t="s">
        <v>417</v>
      </c>
      <c r="D42" s="87">
        <f>IFERROR(VLOOKUP(B42&amp;" "&amp;C42,命格设定!$H$125:$I$184,2,0),0)</f>
        <v>8230</v>
      </c>
      <c r="E42" s="1">
        <v>6</v>
      </c>
      <c r="F42" s="96" t="s">
        <v>49</v>
      </c>
      <c r="G42" s="96" t="s">
        <v>407</v>
      </c>
      <c r="H42" s="96">
        <f>IFERROR(VLOOKUP(F42&amp;" "&amp;G42,命格设定!$H$125:$I$184,2,0),0)</f>
        <v>8130</v>
      </c>
      <c r="I42" s="97">
        <v>5</v>
      </c>
      <c r="J42" s="98" t="s">
        <v>49</v>
      </c>
      <c r="K42" s="98" t="s">
        <v>408</v>
      </c>
      <c r="L42" s="98">
        <f>IFERROR(VLOOKUP(J42&amp;" "&amp;K42,命格设定!$H$125:$I$184,2,0),0)</f>
        <v>8330</v>
      </c>
      <c r="M42" s="99">
        <v>3</v>
      </c>
      <c r="N42" s="100" t="s">
        <v>49</v>
      </c>
      <c r="O42" s="100" t="s">
        <v>425</v>
      </c>
      <c r="P42" s="100">
        <f>IFERROR(VLOOKUP(N42&amp;" "&amp;O42,命格设定!$H$125:$I$184,2,0),0)</f>
        <v>8730</v>
      </c>
      <c r="Q42" s="101">
        <v>3</v>
      </c>
      <c r="R42" s="102" t="s">
        <v>30</v>
      </c>
      <c r="S42" s="102"/>
      <c r="T42" s="102">
        <f>IFERROR(VLOOKUP(R42&amp;" "&amp;S42,命格设定!$H$125:$I$184,2,0),0)</f>
        <v>0</v>
      </c>
      <c r="U42" s="103">
        <v>1</v>
      </c>
      <c r="V42" s="107" t="s">
        <v>30</v>
      </c>
      <c r="W42" s="107"/>
      <c r="X42" s="107">
        <f>IFERROR(VLOOKUP(V42&amp;" "&amp;W42,命格设定!$H$125:$I$184,2,0),0)</f>
        <v>0</v>
      </c>
      <c r="Y42" s="108">
        <v>1</v>
      </c>
      <c r="Z42" s="96" t="s">
        <v>30</v>
      </c>
      <c r="AA42" s="96"/>
      <c r="AB42" s="96">
        <f>IFERROR(VLOOKUP(Z42&amp;" "&amp;AA42,命格设定!$H$125:$I$184,2,0),0)</f>
        <v>0</v>
      </c>
      <c r="AC42" s="97">
        <v>1</v>
      </c>
      <c r="AD42" s="87" t="s">
        <v>30</v>
      </c>
      <c r="AE42" s="87"/>
      <c r="AF42" s="87">
        <f>IFERROR(VLOOKUP(AD42&amp;" "&amp;AE42,命格设定!$H$125:$I$184,2,0),0)</f>
        <v>0</v>
      </c>
      <c r="AG42" s="1">
        <v>1</v>
      </c>
      <c r="AI42" s="3">
        <v>40</v>
      </c>
      <c r="AJ42" s="3">
        <f>SUMPRODUCT(AK42:AW42,设定参考!$A$2:$M$2)</f>
        <v>1983.3799999999999</v>
      </c>
      <c r="AK42" s="3">
        <v>14632</v>
      </c>
      <c r="AL42" s="3">
        <v>878</v>
      </c>
      <c r="AM42" s="3">
        <v>260</v>
      </c>
      <c r="AN42" s="3">
        <v>0</v>
      </c>
      <c r="AO42" s="3">
        <v>0</v>
      </c>
      <c r="AP42" s="3">
        <v>1445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</row>
    <row r="43" spans="1:49" x14ac:dyDescent="0.15">
      <c r="A43">
        <v>41</v>
      </c>
      <c r="B43" s="87" t="s">
        <v>49</v>
      </c>
      <c r="C43" s="87" t="s">
        <v>417</v>
      </c>
      <c r="D43" s="87">
        <f>IFERROR(VLOOKUP(B43&amp;" "&amp;C43,命格设定!$H$125:$I$184,2,0),0)</f>
        <v>8230</v>
      </c>
      <c r="E43" s="1">
        <v>6</v>
      </c>
      <c r="F43" s="96" t="s">
        <v>49</v>
      </c>
      <c r="G43" s="96" t="s">
        <v>407</v>
      </c>
      <c r="H43" s="96">
        <f>IFERROR(VLOOKUP(F43&amp;" "&amp;G43,命格设定!$H$125:$I$184,2,0),0)</f>
        <v>8130</v>
      </c>
      <c r="I43" s="97">
        <v>5</v>
      </c>
      <c r="J43" s="98" t="s">
        <v>49</v>
      </c>
      <c r="K43" s="98" t="s">
        <v>408</v>
      </c>
      <c r="L43" s="98">
        <f>IFERROR(VLOOKUP(J43&amp;" "&amp;K43,命格设定!$H$125:$I$184,2,0),0)</f>
        <v>8330</v>
      </c>
      <c r="M43" s="99">
        <v>4</v>
      </c>
      <c r="N43" s="100" t="s">
        <v>49</v>
      </c>
      <c r="O43" s="100" t="s">
        <v>425</v>
      </c>
      <c r="P43" s="100">
        <f>IFERROR(VLOOKUP(N43&amp;" "&amp;O43,命格设定!$H$125:$I$184,2,0),0)</f>
        <v>8730</v>
      </c>
      <c r="Q43" s="101">
        <v>3</v>
      </c>
      <c r="R43" s="102" t="s">
        <v>30</v>
      </c>
      <c r="S43" s="102"/>
      <c r="T43" s="102">
        <f>IFERROR(VLOOKUP(R43&amp;" "&amp;S43,命格设定!$H$125:$I$184,2,0),0)</f>
        <v>0</v>
      </c>
      <c r="U43" s="103">
        <v>1</v>
      </c>
      <c r="V43" s="107" t="s">
        <v>30</v>
      </c>
      <c r="W43" s="107"/>
      <c r="X43" s="107">
        <f>IFERROR(VLOOKUP(V43&amp;" "&amp;W43,命格设定!$H$125:$I$184,2,0),0)</f>
        <v>0</v>
      </c>
      <c r="Y43" s="108">
        <v>1</v>
      </c>
      <c r="Z43" s="96" t="s">
        <v>30</v>
      </c>
      <c r="AA43" s="96"/>
      <c r="AB43" s="96">
        <f>IFERROR(VLOOKUP(Z43&amp;" "&amp;AA43,命格设定!$H$125:$I$184,2,0),0)</f>
        <v>0</v>
      </c>
      <c r="AC43" s="97">
        <v>1</v>
      </c>
      <c r="AD43" s="87" t="s">
        <v>30</v>
      </c>
      <c r="AE43" s="87"/>
      <c r="AF43" s="87">
        <f>IFERROR(VLOOKUP(AD43&amp;" "&amp;AE43,命格设定!$H$125:$I$184,2,0),0)</f>
        <v>0</v>
      </c>
      <c r="AG43" s="1">
        <v>1</v>
      </c>
      <c r="AI43" s="3">
        <v>41</v>
      </c>
      <c r="AJ43" s="3">
        <f>SUMPRODUCT(AK43:AW43,设定参考!$A$2:$M$2)</f>
        <v>2113.38</v>
      </c>
      <c r="AK43" s="3">
        <v>14632</v>
      </c>
      <c r="AL43" s="3">
        <v>878</v>
      </c>
      <c r="AM43" s="3">
        <v>390</v>
      </c>
      <c r="AN43" s="3">
        <v>0</v>
      </c>
      <c r="AO43" s="3">
        <v>0</v>
      </c>
      <c r="AP43" s="3">
        <v>1445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</row>
    <row r="44" spans="1:49" x14ac:dyDescent="0.15">
      <c r="A44">
        <v>42</v>
      </c>
      <c r="B44" s="87" t="s">
        <v>51</v>
      </c>
      <c r="C44" s="87" t="s">
        <v>417</v>
      </c>
      <c r="D44" s="87">
        <f>IFERROR(VLOOKUP(B44&amp;" "&amp;C44,命格设定!$H$125:$I$184,2,0),0)</f>
        <v>8240</v>
      </c>
      <c r="E44" s="1">
        <v>5</v>
      </c>
      <c r="F44" s="96" t="s">
        <v>49</v>
      </c>
      <c r="G44" s="96" t="s">
        <v>407</v>
      </c>
      <c r="H44" s="96">
        <f>IFERROR(VLOOKUP(F44&amp;" "&amp;G44,命格设定!$H$125:$I$184,2,0),0)</f>
        <v>8130</v>
      </c>
      <c r="I44" s="97">
        <v>5</v>
      </c>
      <c r="J44" s="98" t="s">
        <v>49</v>
      </c>
      <c r="K44" s="98" t="s">
        <v>408</v>
      </c>
      <c r="L44" s="98">
        <f>IFERROR(VLOOKUP(J44&amp;" "&amp;K44,命格设定!$H$125:$I$184,2,0),0)</f>
        <v>8330</v>
      </c>
      <c r="M44" s="99">
        <v>4</v>
      </c>
      <c r="N44" s="100" t="s">
        <v>49</v>
      </c>
      <c r="O44" s="100" t="s">
        <v>425</v>
      </c>
      <c r="P44" s="100">
        <f>IFERROR(VLOOKUP(N44&amp;" "&amp;O44,命格设定!$H$125:$I$184,2,0),0)</f>
        <v>8730</v>
      </c>
      <c r="Q44" s="101">
        <v>3</v>
      </c>
      <c r="R44" s="102" t="s">
        <v>30</v>
      </c>
      <c r="S44" s="102"/>
      <c r="T44" s="102">
        <f>IFERROR(VLOOKUP(R44&amp;" "&amp;S44,命格设定!$H$125:$I$184,2,0),0)</f>
        <v>0</v>
      </c>
      <c r="U44" s="103">
        <v>1</v>
      </c>
      <c r="V44" s="107" t="s">
        <v>30</v>
      </c>
      <c r="W44" s="107"/>
      <c r="X44" s="107">
        <f>IFERROR(VLOOKUP(V44&amp;" "&amp;W44,命格设定!$H$125:$I$184,2,0),0)</f>
        <v>0</v>
      </c>
      <c r="Y44" s="108">
        <v>1</v>
      </c>
      <c r="Z44" s="96" t="s">
        <v>30</v>
      </c>
      <c r="AA44" s="96"/>
      <c r="AB44" s="96">
        <f>IFERROR(VLOOKUP(Z44&amp;" "&amp;AA44,命格设定!$H$125:$I$184,2,0),0)</f>
        <v>0</v>
      </c>
      <c r="AC44" s="97">
        <v>1</v>
      </c>
      <c r="AD44" s="87" t="s">
        <v>30</v>
      </c>
      <c r="AE44" s="87"/>
      <c r="AF44" s="87">
        <f>IFERROR(VLOOKUP(AD44&amp;" "&amp;AE44,命格设定!$H$125:$I$184,2,0),0)</f>
        <v>0</v>
      </c>
      <c r="AG44" s="1">
        <v>1</v>
      </c>
      <c r="AI44" s="3">
        <v>42</v>
      </c>
      <c r="AJ44" s="3">
        <f>SUMPRODUCT(AK44:AW44,设定参考!$A$2:$M$2)</f>
        <v>2287.38</v>
      </c>
      <c r="AK44" s="3">
        <v>14632</v>
      </c>
      <c r="AL44" s="3">
        <v>1052</v>
      </c>
      <c r="AM44" s="3">
        <v>390</v>
      </c>
      <c r="AN44" s="3">
        <v>0</v>
      </c>
      <c r="AO44" s="3">
        <v>0</v>
      </c>
      <c r="AP44" s="3">
        <v>1445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</row>
    <row r="45" spans="1:49" x14ac:dyDescent="0.15">
      <c r="A45">
        <v>43</v>
      </c>
      <c r="B45" s="87" t="s">
        <v>51</v>
      </c>
      <c r="C45" s="87" t="s">
        <v>417</v>
      </c>
      <c r="D45" s="87">
        <f>IFERROR(VLOOKUP(B45&amp;" "&amp;C45,命格设定!$H$125:$I$184,2,0),0)</f>
        <v>8240</v>
      </c>
      <c r="E45" s="1">
        <v>5</v>
      </c>
      <c r="F45" s="96" t="s">
        <v>49</v>
      </c>
      <c r="G45" s="96" t="s">
        <v>407</v>
      </c>
      <c r="H45" s="96">
        <f>IFERROR(VLOOKUP(F45&amp;" "&amp;G45,命格设定!$H$125:$I$184,2,0),0)</f>
        <v>8130</v>
      </c>
      <c r="I45" s="97">
        <v>5</v>
      </c>
      <c r="J45" s="98" t="s">
        <v>49</v>
      </c>
      <c r="K45" s="98" t="s">
        <v>408</v>
      </c>
      <c r="L45" s="98">
        <f>IFERROR(VLOOKUP(J45&amp;" "&amp;K45,命格设定!$H$125:$I$184,2,0),0)</f>
        <v>8330</v>
      </c>
      <c r="M45" s="99">
        <v>4</v>
      </c>
      <c r="N45" s="100" t="s">
        <v>49</v>
      </c>
      <c r="O45" s="100" t="s">
        <v>425</v>
      </c>
      <c r="P45" s="100">
        <f>IFERROR(VLOOKUP(N45&amp;" "&amp;O45,命格设定!$H$125:$I$184,2,0),0)</f>
        <v>8730</v>
      </c>
      <c r="Q45" s="101">
        <v>4</v>
      </c>
      <c r="R45" s="102" t="s">
        <v>30</v>
      </c>
      <c r="S45" s="102"/>
      <c r="T45" s="102">
        <f>IFERROR(VLOOKUP(R45&amp;" "&amp;S45,命格设定!$H$125:$I$184,2,0),0)</f>
        <v>0</v>
      </c>
      <c r="U45" s="103">
        <v>1</v>
      </c>
      <c r="V45" s="107" t="s">
        <v>30</v>
      </c>
      <c r="W45" s="107"/>
      <c r="X45" s="107">
        <f>IFERROR(VLOOKUP(V45&amp;" "&amp;W45,命格设定!$H$125:$I$184,2,0),0)</f>
        <v>0</v>
      </c>
      <c r="Y45" s="108">
        <v>1</v>
      </c>
      <c r="Z45" s="96" t="s">
        <v>30</v>
      </c>
      <c r="AA45" s="96"/>
      <c r="AB45" s="96">
        <f>IFERROR(VLOOKUP(Z45&amp;" "&amp;AA45,命格设定!$H$125:$I$184,2,0),0)</f>
        <v>0</v>
      </c>
      <c r="AC45" s="97">
        <v>1</v>
      </c>
      <c r="AD45" s="87" t="s">
        <v>30</v>
      </c>
      <c r="AE45" s="87"/>
      <c r="AF45" s="87">
        <f>IFERROR(VLOOKUP(AD45&amp;" "&amp;AE45,命格设定!$H$125:$I$184,2,0),0)</f>
        <v>0</v>
      </c>
      <c r="AG45" s="1">
        <v>1</v>
      </c>
      <c r="AI45" s="3">
        <v>43</v>
      </c>
      <c r="AJ45" s="3">
        <f>SUMPRODUCT(AK45:AW45,设定参考!$A$2:$M$2)</f>
        <v>2417.52</v>
      </c>
      <c r="AK45" s="3">
        <v>14632</v>
      </c>
      <c r="AL45" s="3">
        <v>1052</v>
      </c>
      <c r="AM45" s="3">
        <v>390</v>
      </c>
      <c r="AN45" s="3">
        <v>0</v>
      </c>
      <c r="AO45" s="3">
        <v>0</v>
      </c>
      <c r="AP45" s="3">
        <v>2168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</row>
    <row r="46" spans="1:49" x14ac:dyDescent="0.15">
      <c r="A46">
        <v>44</v>
      </c>
      <c r="B46" s="87" t="s">
        <v>51</v>
      </c>
      <c r="C46" s="87" t="s">
        <v>417</v>
      </c>
      <c r="D46" s="87">
        <f>IFERROR(VLOOKUP(B46&amp;" "&amp;C46,命格设定!$H$125:$I$184,2,0),0)</f>
        <v>8240</v>
      </c>
      <c r="E46" s="1">
        <v>5</v>
      </c>
      <c r="F46" s="96" t="s">
        <v>49</v>
      </c>
      <c r="G46" s="96" t="s">
        <v>407</v>
      </c>
      <c r="H46" s="96">
        <f>IFERROR(VLOOKUP(F46&amp;" "&amp;G46,命格设定!$H$125:$I$184,2,0),0)</f>
        <v>8130</v>
      </c>
      <c r="I46" s="97">
        <v>6</v>
      </c>
      <c r="J46" s="98" t="s">
        <v>49</v>
      </c>
      <c r="K46" s="98" t="s">
        <v>408</v>
      </c>
      <c r="L46" s="98">
        <f>IFERROR(VLOOKUP(J46&amp;" "&amp;K46,命格设定!$H$125:$I$184,2,0),0)</f>
        <v>8330</v>
      </c>
      <c r="M46" s="99">
        <v>4</v>
      </c>
      <c r="N46" s="100" t="s">
        <v>49</v>
      </c>
      <c r="O46" s="100" t="s">
        <v>425</v>
      </c>
      <c r="P46" s="100">
        <f>IFERROR(VLOOKUP(N46&amp;" "&amp;O46,命格设定!$H$125:$I$184,2,0),0)</f>
        <v>8730</v>
      </c>
      <c r="Q46" s="101">
        <v>4</v>
      </c>
      <c r="R46" s="102" t="s">
        <v>30</v>
      </c>
      <c r="S46" s="102"/>
      <c r="T46" s="102">
        <f>IFERROR(VLOOKUP(R46&amp;" "&amp;S46,命格设定!$H$125:$I$184,2,0),0)</f>
        <v>0</v>
      </c>
      <c r="U46" s="103">
        <v>1</v>
      </c>
      <c r="V46" s="107" t="s">
        <v>30</v>
      </c>
      <c r="W46" s="107"/>
      <c r="X46" s="107">
        <f>IFERROR(VLOOKUP(V46&amp;" "&amp;W46,命格设定!$H$125:$I$184,2,0),0)</f>
        <v>0</v>
      </c>
      <c r="Y46" s="108">
        <v>1</v>
      </c>
      <c r="Z46" s="96" t="s">
        <v>30</v>
      </c>
      <c r="AA46" s="96"/>
      <c r="AB46" s="96">
        <f>IFERROR(VLOOKUP(Z46&amp;" "&amp;AA46,命格设定!$H$125:$I$184,2,0),0)</f>
        <v>0</v>
      </c>
      <c r="AC46" s="97">
        <v>1</v>
      </c>
      <c r="AD46" s="87" t="s">
        <v>30</v>
      </c>
      <c r="AE46" s="87"/>
      <c r="AF46" s="87">
        <f>IFERROR(VLOOKUP(AD46&amp;" "&amp;AE46,命格设定!$H$125:$I$184,2,0),0)</f>
        <v>0</v>
      </c>
      <c r="AG46" s="1">
        <v>1</v>
      </c>
      <c r="AI46" s="3">
        <v>44</v>
      </c>
      <c r="AJ46" s="3">
        <f>SUMPRODUCT(AK46:AW46,设定参考!$A$2:$M$2)</f>
        <v>2710.16</v>
      </c>
      <c r="AK46" s="3">
        <v>21948</v>
      </c>
      <c r="AL46" s="3">
        <v>1052</v>
      </c>
      <c r="AM46" s="3">
        <v>390</v>
      </c>
      <c r="AN46" s="3">
        <v>0</v>
      </c>
      <c r="AO46" s="3">
        <v>0</v>
      </c>
      <c r="AP46" s="3">
        <v>2168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</row>
    <row r="47" spans="1:49" x14ac:dyDescent="0.15">
      <c r="A47">
        <v>45</v>
      </c>
      <c r="B47" s="87" t="s">
        <v>51</v>
      </c>
      <c r="C47" s="87" t="s">
        <v>417</v>
      </c>
      <c r="D47" s="87">
        <f>IFERROR(VLOOKUP(B47&amp;" "&amp;C47,命格设定!$H$125:$I$184,2,0),0)</f>
        <v>8240</v>
      </c>
      <c r="E47" s="1">
        <v>6</v>
      </c>
      <c r="F47" s="96" t="s">
        <v>49</v>
      </c>
      <c r="G47" s="96" t="s">
        <v>407</v>
      </c>
      <c r="H47" s="96">
        <f>IFERROR(VLOOKUP(F47&amp;" "&amp;G47,命格设定!$H$125:$I$184,2,0),0)</f>
        <v>8130</v>
      </c>
      <c r="I47" s="97">
        <v>6</v>
      </c>
      <c r="J47" s="98" t="s">
        <v>49</v>
      </c>
      <c r="K47" s="98" t="s">
        <v>408</v>
      </c>
      <c r="L47" s="98">
        <f>IFERROR(VLOOKUP(J47&amp;" "&amp;K47,命格设定!$H$125:$I$184,2,0),0)</f>
        <v>8330</v>
      </c>
      <c r="M47" s="99">
        <v>5</v>
      </c>
      <c r="N47" s="100" t="s">
        <v>49</v>
      </c>
      <c r="O47" s="100" t="s">
        <v>425</v>
      </c>
      <c r="P47" s="100">
        <f>IFERROR(VLOOKUP(N47&amp;" "&amp;O47,命格设定!$H$125:$I$184,2,0),0)</f>
        <v>8730</v>
      </c>
      <c r="Q47" s="101">
        <v>4</v>
      </c>
      <c r="R47" s="102" t="s">
        <v>49</v>
      </c>
      <c r="S47" s="102" t="s">
        <v>421</v>
      </c>
      <c r="T47" s="102">
        <f>IFERROR(VLOOKUP(R47&amp;" "&amp;S47,命格设定!$H$125:$I$184,2,0),0)</f>
        <v>8530</v>
      </c>
      <c r="U47" s="103">
        <v>3</v>
      </c>
      <c r="V47" s="107" t="s">
        <v>30</v>
      </c>
      <c r="W47" s="107"/>
      <c r="X47" s="107">
        <f>IFERROR(VLOOKUP(V47&amp;" "&amp;W47,命格设定!$H$125:$I$184,2,0),0)</f>
        <v>0</v>
      </c>
      <c r="Y47" s="108">
        <v>1</v>
      </c>
      <c r="Z47" s="96" t="s">
        <v>30</v>
      </c>
      <c r="AA47" s="96"/>
      <c r="AB47" s="96">
        <f>IFERROR(VLOOKUP(Z47&amp;" "&amp;AA47,命格设定!$H$125:$I$184,2,0),0)</f>
        <v>0</v>
      </c>
      <c r="AC47" s="97">
        <v>1</v>
      </c>
      <c r="AD47" s="87" t="s">
        <v>30</v>
      </c>
      <c r="AE47" s="87"/>
      <c r="AF47" s="87">
        <f>IFERROR(VLOOKUP(AD47&amp;" "&amp;AE47,命格设定!$H$125:$I$184,2,0),0)</f>
        <v>0</v>
      </c>
      <c r="AG47" s="1">
        <v>1</v>
      </c>
      <c r="AI47" s="3">
        <v>45</v>
      </c>
      <c r="AJ47" s="3">
        <f>SUMPRODUCT(AK47:AW47,设定参考!$A$2:$M$2)</f>
        <v>3692.26</v>
      </c>
      <c r="AK47" s="3">
        <v>21948</v>
      </c>
      <c r="AL47" s="3">
        <v>1579</v>
      </c>
      <c r="AM47" s="3">
        <v>585</v>
      </c>
      <c r="AN47" s="3">
        <v>765</v>
      </c>
      <c r="AO47" s="3">
        <v>0</v>
      </c>
      <c r="AP47" s="3">
        <v>2168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</row>
    <row r="48" spans="1:49" x14ac:dyDescent="0.15">
      <c r="A48">
        <v>46</v>
      </c>
      <c r="B48" s="87" t="s">
        <v>51</v>
      </c>
      <c r="C48" s="87" t="s">
        <v>417</v>
      </c>
      <c r="D48" s="87">
        <f>IFERROR(VLOOKUP(B48&amp;" "&amp;C48,命格设定!$H$125:$I$184,2,0),0)</f>
        <v>8240</v>
      </c>
      <c r="E48" s="1">
        <v>6</v>
      </c>
      <c r="F48" s="96" t="s">
        <v>49</v>
      </c>
      <c r="G48" s="96" t="s">
        <v>407</v>
      </c>
      <c r="H48" s="96">
        <f>IFERROR(VLOOKUP(F48&amp;" "&amp;G48,命格设定!$H$125:$I$184,2,0),0)</f>
        <v>8130</v>
      </c>
      <c r="I48" s="97">
        <v>6</v>
      </c>
      <c r="J48" s="98" t="s">
        <v>49</v>
      </c>
      <c r="K48" s="98" t="s">
        <v>408</v>
      </c>
      <c r="L48" s="98">
        <f>IFERROR(VLOOKUP(J48&amp;" "&amp;K48,命格设定!$H$125:$I$184,2,0),0)</f>
        <v>8330</v>
      </c>
      <c r="M48" s="99">
        <v>5</v>
      </c>
      <c r="N48" s="100" t="s">
        <v>49</v>
      </c>
      <c r="O48" s="100" t="s">
        <v>425</v>
      </c>
      <c r="P48" s="100">
        <f>IFERROR(VLOOKUP(N48&amp;" "&amp;O48,命格设定!$H$125:$I$184,2,0),0)</f>
        <v>8730</v>
      </c>
      <c r="Q48" s="101">
        <v>4</v>
      </c>
      <c r="R48" s="102" t="s">
        <v>49</v>
      </c>
      <c r="S48" s="102" t="s">
        <v>421</v>
      </c>
      <c r="T48" s="102">
        <f>IFERROR(VLOOKUP(R48&amp;" "&amp;S48,命格设定!$H$125:$I$184,2,0),0)</f>
        <v>8530</v>
      </c>
      <c r="U48" s="103">
        <v>3</v>
      </c>
      <c r="V48" s="107" t="s">
        <v>30</v>
      </c>
      <c r="W48" s="107"/>
      <c r="X48" s="107">
        <f>IFERROR(VLOOKUP(V48&amp;" "&amp;W48,命格设定!$H$125:$I$184,2,0),0)</f>
        <v>0</v>
      </c>
      <c r="Y48" s="108">
        <v>1</v>
      </c>
      <c r="Z48" s="96" t="s">
        <v>30</v>
      </c>
      <c r="AA48" s="96"/>
      <c r="AB48" s="96">
        <f>IFERROR(VLOOKUP(Z48&amp;" "&amp;AA48,命格设定!$H$125:$I$184,2,0),0)</f>
        <v>0</v>
      </c>
      <c r="AC48" s="97">
        <v>1</v>
      </c>
      <c r="AD48" s="87" t="s">
        <v>30</v>
      </c>
      <c r="AE48" s="87"/>
      <c r="AF48" s="87">
        <f>IFERROR(VLOOKUP(AD48&amp;" "&amp;AE48,命格设定!$H$125:$I$184,2,0),0)</f>
        <v>0</v>
      </c>
      <c r="AG48" s="1">
        <v>1</v>
      </c>
      <c r="AI48" s="3">
        <v>46</v>
      </c>
      <c r="AJ48" s="3">
        <f>SUMPRODUCT(AK48:AW48,设定参考!$A$2:$M$2)</f>
        <v>3692.26</v>
      </c>
      <c r="AK48" s="3">
        <v>21948</v>
      </c>
      <c r="AL48" s="3">
        <v>1579</v>
      </c>
      <c r="AM48" s="3">
        <v>585</v>
      </c>
      <c r="AN48" s="3">
        <v>765</v>
      </c>
      <c r="AO48" s="3">
        <v>0</v>
      </c>
      <c r="AP48" s="3">
        <v>2168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</row>
    <row r="49" spans="1:49" x14ac:dyDescent="0.15">
      <c r="A49">
        <v>47</v>
      </c>
      <c r="B49" s="87" t="s">
        <v>51</v>
      </c>
      <c r="C49" s="87" t="s">
        <v>417</v>
      </c>
      <c r="D49" s="87">
        <f>IFERROR(VLOOKUP(B49&amp;" "&amp;C49,命格设定!$H$125:$I$184,2,0),0)</f>
        <v>8240</v>
      </c>
      <c r="E49" s="1">
        <v>6</v>
      </c>
      <c r="F49" s="96" t="s">
        <v>51</v>
      </c>
      <c r="G49" s="96" t="s">
        <v>407</v>
      </c>
      <c r="H49" s="96">
        <f>IFERROR(VLOOKUP(F49&amp;" "&amp;G49,命格设定!$H$125:$I$184,2,0),0)</f>
        <v>8140</v>
      </c>
      <c r="I49" s="97">
        <v>5</v>
      </c>
      <c r="J49" s="98" t="s">
        <v>49</v>
      </c>
      <c r="K49" s="98" t="s">
        <v>408</v>
      </c>
      <c r="L49" s="98">
        <f>IFERROR(VLOOKUP(J49&amp;" "&amp;K49,命格设定!$H$125:$I$184,2,0),0)</f>
        <v>8330</v>
      </c>
      <c r="M49" s="99">
        <v>5</v>
      </c>
      <c r="N49" s="100" t="s">
        <v>49</v>
      </c>
      <c r="O49" s="100" t="s">
        <v>425</v>
      </c>
      <c r="P49" s="100">
        <f>IFERROR(VLOOKUP(N49&amp;" "&amp;O49,命格设定!$H$125:$I$184,2,0),0)</f>
        <v>8730</v>
      </c>
      <c r="Q49" s="101">
        <v>4</v>
      </c>
      <c r="R49" s="102" t="s">
        <v>49</v>
      </c>
      <c r="S49" s="102" t="s">
        <v>421</v>
      </c>
      <c r="T49" s="102">
        <f>IFERROR(VLOOKUP(R49&amp;" "&amp;S49,命格设定!$H$125:$I$184,2,0),0)</f>
        <v>8530</v>
      </c>
      <c r="U49" s="103">
        <v>4</v>
      </c>
      <c r="V49" s="107" t="s">
        <v>30</v>
      </c>
      <c r="W49" s="107"/>
      <c r="X49" s="107">
        <f>IFERROR(VLOOKUP(V49&amp;" "&amp;W49,命格设定!$H$125:$I$184,2,0),0)</f>
        <v>0</v>
      </c>
      <c r="Y49" s="108">
        <v>1</v>
      </c>
      <c r="Z49" s="96" t="s">
        <v>30</v>
      </c>
      <c r="AA49" s="96"/>
      <c r="AB49" s="96">
        <f>IFERROR(VLOOKUP(Z49&amp;" "&amp;AA49,命格设定!$H$125:$I$184,2,0),0)</f>
        <v>0</v>
      </c>
      <c r="AC49" s="97">
        <v>1</v>
      </c>
      <c r="AD49" s="87" t="s">
        <v>30</v>
      </c>
      <c r="AE49" s="87"/>
      <c r="AF49" s="87">
        <f>IFERROR(VLOOKUP(AD49&amp;" "&amp;AE49,命格设定!$H$125:$I$184,2,0),0)</f>
        <v>0</v>
      </c>
      <c r="AG49" s="1">
        <v>1</v>
      </c>
      <c r="AI49" s="3">
        <v>47</v>
      </c>
      <c r="AJ49" s="3">
        <f>SUMPRODUCT(AK49:AW49,设定参考!$A$2:$M$2)</f>
        <v>3997.7</v>
      </c>
      <c r="AK49" s="3">
        <v>26337</v>
      </c>
      <c r="AL49" s="3">
        <v>1579</v>
      </c>
      <c r="AM49" s="3">
        <v>585</v>
      </c>
      <c r="AN49" s="3">
        <v>1147</v>
      </c>
      <c r="AO49" s="3">
        <v>0</v>
      </c>
      <c r="AP49" s="3">
        <v>2168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</row>
    <row r="50" spans="1:49" x14ac:dyDescent="0.15">
      <c r="A50">
        <v>48</v>
      </c>
      <c r="B50" s="87" t="s">
        <v>51</v>
      </c>
      <c r="C50" s="87" t="s">
        <v>417</v>
      </c>
      <c r="D50" s="87">
        <f>IFERROR(VLOOKUP(B50&amp;" "&amp;C50,命格设定!$H$125:$I$184,2,0),0)</f>
        <v>8240</v>
      </c>
      <c r="E50" s="1">
        <v>6</v>
      </c>
      <c r="F50" s="96" t="s">
        <v>51</v>
      </c>
      <c r="G50" s="96" t="s">
        <v>407</v>
      </c>
      <c r="H50" s="96">
        <f>IFERROR(VLOOKUP(F50&amp;" "&amp;G50,命格设定!$H$125:$I$184,2,0),0)</f>
        <v>8140</v>
      </c>
      <c r="I50" s="97">
        <v>5</v>
      </c>
      <c r="J50" s="98" t="s">
        <v>49</v>
      </c>
      <c r="K50" s="98" t="s">
        <v>408</v>
      </c>
      <c r="L50" s="98">
        <f>IFERROR(VLOOKUP(J50&amp;" "&amp;K50,命格设定!$H$125:$I$184,2,0),0)</f>
        <v>8330</v>
      </c>
      <c r="M50" s="99">
        <v>5</v>
      </c>
      <c r="N50" s="100" t="s">
        <v>49</v>
      </c>
      <c r="O50" s="100" t="s">
        <v>425</v>
      </c>
      <c r="P50" s="100">
        <f>IFERROR(VLOOKUP(N50&amp;" "&amp;O50,命格设定!$H$125:$I$184,2,0),0)</f>
        <v>8730</v>
      </c>
      <c r="Q50" s="101">
        <v>5</v>
      </c>
      <c r="R50" s="102" t="s">
        <v>49</v>
      </c>
      <c r="S50" s="102" t="s">
        <v>421</v>
      </c>
      <c r="T50" s="102">
        <f>IFERROR(VLOOKUP(R50&amp;" "&amp;S50,命格设定!$H$125:$I$184,2,0),0)</f>
        <v>8530</v>
      </c>
      <c r="U50" s="103">
        <v>4</v>
      </c>
      <c r="V50" s="107" t="s">
        <v>30</v>
      </c>
      <c r="W50" s="107"/>
      <c r="X50" s="107">
        <f>IFERROR(VLOOKUP(V50&amp;" "&amp;W50,命格设定!$H$125:$I$184,2,0),0)</f>
        <v>0</v>
      </c>
      <c r="Y50" s="108">
        <v>1</v>
      </c>
      <c r="Z50" s="96" t="s">
        <v>30</v>
      </c>
      <c r="AA50" s="96"/>
      <c r="AB50" s="96">
        <f>IFERROR(VLOOKUP(Z50&amp;" "&amp;AA50,命格设定!$H$125:$I$184,2,0),0)</f>
        <v>0</v>
      </c>
      <c r="AC50" s="97">
        <v>1</v>
      </c>
      <c r="AD50" s="87" t="s">
        <v>30</v>
      </c>
      <c r="AE50" s="87"/>
      <c r="AF50" s="87">
        <f>IFERROR(VLOOKUP(AD50&amp;" "&amp;AE50,命格设定!$H$125:$I$184,2,0),0)</f>
        <v>0</v>
      </c>
      <c r="AG50" s="1">
        <v>1</v>
      </c>
      <c r="AI50" s="3">
        <v>48</v>
      </c>
      <c r="AJ50" s="3">
        <f>SUMPRODUCT(AK50:AW50,设定参考!$A$2:$M$2)</f>
        <v>4192.82</v>
      </c>
      <c r="AK50" s="3">
        <v>26337</v>
      </c>
      <c r="AL50" s="3">
        <v>1579</v>
      </c>
      <c r="AM50" s="3">
        <v>585</v>
      </c>
      <c r="AN50" s="3">
        <v>1147</v>
      </c>
      <c r="AO50" s="3">
        <v>0</v>
      </c>
      <c r="AP50" s="3">
        <v>3252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</row>
    <row r="51" spans="1:49" x14ac:dyDescent="0.15">
      <c r="A51">
        <v>49</v>
      </c>
      <c r="B51" s="87" t="s">
        <v>51</v>
      </c>
      <c r="C51" s="87" t="s">
        <v>417</v>
      </c>
      <c r="D51" s="87">
        <f>IFERROR(VLOOKUP(B51&amp;" "&amp;C51,命格设定!$H$125:$I$184,2,0),0)</f>
        <v>8240</v>
      </c>
      <c r="E51" s="1">
        <v>6</v>
      </c>
      <c r="F51" s="96" t="s">
        <v>51</v>
      </c>
      <c r="G51" s="96" t="s">
        <v>407</v>
      </c>
      <c r="H51" s="96">
        <f>IFERROR(VLOOKUP(F51&amp;" "&amp;G51,命格设定!$H$125:$I$184,2,0),0)</f>
        <v>8140</v>
      </c>
      <c r="I51" s="97">
        <v>5</v>
      </c>
      <c r="J51" s="98" t="s">
        <v>49</v>
      </c>
      <c r="K51" s="98" t="s">
        <v>408</v>
      </c>
      <c r="L51" s="98">
        <f>IFERROR(VLOOKUP(J51&amp;" "&amp;K51,命格设定!$H$125:$I$184,2,0),0)</f>
        <v>8330</v>
      </c>
      <c r="M51" s="99">
        <v>5</v>
      </c>
      <c r="N51" s="100" t="s">
        <v>49</v>
      </c>
      <c r="O51" s="100" t="s">
        <v>425</v>
      </c>
      <c r="P51" s="100">
        <f>IFERROR(VLOOKUP(N51&amp;" "&amp;O51,命格设定!$H$125:$I$184,2,0),0)</f>
        <v>8730</v>
      </c>
      <c r="Q51" s="101">
        <v>5</v>
      </c>
      <c r="R51" s="102" t="s">
        <v>49</v>
      </c>
      <c r="S51" s="102" t="s">
        <v>421</v>
      </c>
      <c r="T51" s="102">
        <f>IFERROR(VLOOKUP(R51&amp;" "&amp;S51,命格设定!$H$125:$I$184,2,0),0)</f>
        <v>8530</v>
      </c>
      <c r="U51" s="103">
        <v>4</v>
      </c>
      <c r="V51" s="107" t="s">
        <v>30</v>
      </c>
      <c r="W51" s="107"/>
      <c r="X51" s="107">
        <f>IFERROR(VLOOKUP(V51&amp;" "&amp;W51,命格设定!$H$125:$I$184,2,0),0)</f>
        <v>0</v>
      </c>
      <c r="Y51" s="108">
        <v>1</v>
      </c>
      <c r="Z51" s="96" t="s">
        <v>30</v>
      </c>
      <c r="AA51" s="96"/>
      <c r="AB51" s="96">
        <f>IFERROR(VLOOKUP(Z51&amp;" "&amp;AA51,命格设定!$H$125:$I$184,2,0),0)</f>
        <v>0</v>
      </c>
      <c r="AC51" s="97">
        <v>1</v>
      </c>
      <c r="AD51" s="87" t="s">
        <v>30</v>
      </c>
      <c r="AE51" s="87"/>
      <c r="AF51" s="87">
        <f>IFERROR(VLOOKUP(AD51&amp;" "&amp;AE51,命格设定!$H$125:$I$184,2,0),0)</f>
        <v>0</v>
      </c>
      <c r="AG51" s="1">
        <v>1</v>
      </c>
      <c r="AI51" s="3">
        <v>49</v>
      </c>
      <c r="AJ51" s="3">
        <f>SUMPRODUCT(AK51:AW51,设定参考!$A$2:$M$2)</f>
        <v>4192.82</v>
      </c>
      <c r="AK51" s="3">
        <v>26337</v>
      </c>
      <c r="AL51" s="3">
        <v>1579</v>
      </c>
      <c r="AM51" s="3">
        <v>585</v>
      </c>
      <c r="AN51" s="3">
        <v>1147</v>
      </c>
      <c r="AO51" s="3">
        <v>0</v>
      </c>
      <c r="AP51" s="3">
        <v>3252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</row>
    <row r="52" spans="1:49" x14ac:dyDescent="0.15">
      <c r="A52">
        <v>50</v>
      </c>
      <c r="B52" s="87" t="s">
        <v>51</v>
      </c>
      <c r="C52" s="87" t="s">
        <v>417</v>
      </c>
      <c r="D52" s="87">
        <f>IFERROR(VLOOKUP(B52&amp;" "&amp;C52,命格设定!$H$125:$I$184,2,0),0)</f>
        <v>8240</v>
      </c>
      <c r="E52" s="1">
        <v>6</v>
      </c>
      <c r="F52" s="96" t="s">
        <v>51</v>
      </c>
      <c r="G52" s="96" t="s">
        <v>407</v>
      </c>
      <c r="H52" s="96">
        <f>IFERROR(VLOOKUP(F52&amp;" "&amp;G52,命格设定!$H$125:$I$184,2,0),0)</f>
        <v>8140</v>
      </c>
      <c r="I52" s="97">
        <v>5</v>
      </c>
      <c r="J52" s="98" t="s">
        <v>49</v>
      </c>
      <c r="K52" s="98" t="s">
        <v>408</v>
      </c>
      <c r="L52" s="98">
        <f>IFERROR(VLOOKUP(J52&amp;" "&amp;K52,命格设定!$H$125:$I$184,2,0),0)</f>
        <v>8330</v>
      </c>
      <c r="M52" s="99">
        <v>6</v>
      </c>
      <c r="N52" s="100" t="s">
        <v>49</v>
      </c>
      <c r="O52" s="100" t="s">
        <v>425</v>
      </c>
      <c r="P52" s="100">
        <f>IFERROR(VLOOKUP(N52&amp;" "&amp;O52,命格设定!$H$125:$I$184,2,0),0)</f>
        <v>8730</v>
      </c>
      <c r="Q52" s="101">
        <v>5</v>
      </c>
      <c r="R52" s="102" t="s">
        <v>49</v>
      </c>
      <c r="S52" s="102" t="s">
        <v>421</v>
      </c>
      <c r="T52" s="102">
        <f>IFERROR(VLOOKUP(R52&amp;" "&amp;S52,命格设定!$H$125:$I$184,2,0),0)</f>
        <v>8530</v>
      </c>
      <c r="U52" s="103">
        <v>4</v>
      </c>
      <c r="V52" s="107" t="s">
        <v>51</v>
      </c>
      <c r="W52" s="107" t="s">
        <v>412</v>
      </c>
      <c r="X52" s="107">
        <f>IFERROR(VLOOKUP(V52&amp;" "&amp;W52,命格设定!$H$125:$I$184,2,0),0)</f>
        <v>9340</v>
      </c>
      <c r="Y52" s="108">
        <v>3</v>
      </c>
      <c r="Z52" s="96" t="s">
        <v>30</v>
      </c>
      <c r="AA52" s="96"/>
      <c r="AB52" s="96">
        <f>IFERROR(VLOOKUP(Z52&amp;" "&amp;AA52,命格设定!$H$125:$I$184,2,0),0)</f>
        <v>0</v>
      </c>
      <c r="AC52" s="97">
        <v>1</v>
      </c>
      <c r="AD52" s="87" t="s">
        <v>30</v>
      </c>
      <c r="AE52" s="87"/>
      <c r="AF52" s="87">
        <f>IFERROR(VLOOKUP(AD52&amp;" "&amp;AE52,命格设定!$H$125:$I$184,2,0),0)</f>
        <v>0</v>
      </c>
      <c r="AG52" s="1">
        <v>1</v>
      </c>
      <c r="AI52" s="3">
        <v>50</v>
      </c>
      <c r="AJ52" s="3">
        <f>SUMPRODUCT(AK52:AW52,设定参考!$A$2:$M$2)</f>
        <v>4953.9399999999996</v>
      </c>
      <c r="AK52" s="3">
        <v>32190</v>
      </c>
      <c r="AL52" s="3">
        <v>1813</v>
      </c>
      <c r="AM52" s="3">
        <v>878</v>
      </c>
      <c r="AN52" s="3">
        <v>1147</v>
      </c>
      <c r="AO52" s="3">
        <v>0</v>
      </c>
      <c r="AP52" s="3">
        <v>3252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</row>
    <row r="53" spans="1:49" x14ac:dyDescent="0.15">
      <c r="A53">
        <v>51</v>
      </c>
      <c r="B53" s="87" t="s">
        <v>51</v>
      </c>
      <c r="C53" s="87" t="s">
        <v>417</v>
      </c>
      <c r="D53" s="87">
        <f>IFERROR(VLOOKUP(B53&amp;" "&amp;C53,命格设定!$H$125:$I$184,2,0),0)</f>
        <v>8240</v>
      </c>
      <c r="E53" s="1">
        <v>6</v>
      </c>
      <c r="F53" s="96" t="s">
        <v>51</v>
      </c>
      <c r="G53" s="96" t="s">
        <v>407</v>
      </c>
      <c r="H53" s="96">
        <f>IFERROR(VLOOKUP(F53&amp;" "&amp;G53,命格设定!$H$125:$I$184,2,0),0)</f>
        <v>8140</v>
      </c>
      <c r="I53" s="97">
        <v>5</v>
      </c>
      <c r="J53" s="98" t="s">
        <v>49</v>
      </c>
      <c r="K53" s="98" t="s">
        <v>408</v>
      </c>
      <c r="L53" s="98">
        <f>IFERROR(VLOOKUP(J53&amp;" "&amp;K53,命格设定!$H$125:$I$184,2,0),0)</f>
        <v>8330</v>
      </c>
      <c r="M53" s="99">
        <v>6</v>
      </c>
      <c r="N53" s="100" t="s">
        <v>49</v>
      </c>
      <c r="O53" s="100" t="s">
        <v>425</v>
      </c>
      <c r="P53" s="100">
        <f>IFERROR(VLOOKUP(N53&amp;" "&amp;O53,命格设定!$H$125:$I$184,2,0),0)</f>
        <v>8730</v>
      </c>
      <c r="Q53" s="101">
        <v>5</v>
      </c>
      <c r="R53" s="102" t="s">
        <v>49</v>
      </c>
      <c r="S53" s="102" t="s">
        <v>421</v>
      </c>
      <c r="T53" s="102">
        <f>IFERROR(VLOOKUP(R53&amp;" "&amp;S53,命格设定!$H$125:$I$184,2,0),0)</f>
        <v>8530</v>
      </c>
      <c r="U53" s="103">
        <v>5</v>
      </c>
      <c r="V53" s="107" t="s">
        <v>51</v>
      </c>
      <c r="W53" s="107" t="s">
        <v>412</v>
      </c>
      <c r="X53" s="107">
        <f>IFERROR(VLOOKUP(V53&amp;" "&amp;W53,命格设定!$H$125:$I$184,2,0),0)</f>
        <v>9340</v>
      </c>
      <c r="Y53" s="108">
        <v>3</v>
      </c>
      <c r="Z53" s="96" t="s">
        <v>30</v>
      </c>
      <c r="AA53" s="96"/>
      <c r="AB53" s="96">
        <f>IFERROR(VLOOKUP(Z53&amp;" "&amp;AA53,命格设定!$H$125:$I$184,2,0),0)</f>
        <v>0</v>
      </c>
      <c r="AC53" s="97">
        <v>1</v>
      </c>
      <c r="AD53" s="87" t="s">
        <v>30</v>
      </c>
      <c r="AE53" s="87"/>
      <c r="AF53" s="87">
        <f>IFERROR(VLOOKUP(AD53&amp;" "&amp;AE53,命格设定!$H$125:$I$184,2,0),0)</f>
        <v>0</v>
      </c>
      <c r="AG53" s="1">
        <v>1</v>
      </c>
      <c r="AI53" s="3">
        <v>51</v>
      </c>
      <c r="AJ53" s="3">
        <f>SUMPRODUCT(AK53:AW53,设定参考!$A$2:$M$2)</f>
        <v>5149.1000000000004</v>
      </c>
      <c r="AK53" s="3">
        <v>32190</v>
      </c>
      <c r="AL53" s="3">
        <v>1813</v>
      </c>
      <c r="AM53" s="3">
        <v>878</v>
      </c>
      <c r="AN53" s="3">
        <v>1721</v>
      </c>
      <c r="AO53" s="3">
        <v>0</v>
      </c>
      <c r="AP53" s="3">
        <v>3252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</row>
    <row r="54" spans="1:49" x14ac:dyDescent="0.15">
      <c r="A54">
        <v>52</v>
      </c>
      <c r="B54" s="87" t="s">
        <v>51</v>
      </c>
      <c r="C54" s="87" t="s">
        <v>417</v>
      </c>
      <c r="D54" s="87">
        <f>IFERROR(VLOOKUP(B54&amp;" "&amp;C54,命格设定!$H$125:$I$184,2,0),0)</f>
        <v>8240</v>
      </c>
      <c r="E54" s="1">
        <v>7</v>
      </c>
      <c r="F54" s="96" t="s">
        <v>51</v>
      </c>
      <c r="G54" s="96" t="s">
        <v>407</v>
      </c>
      <c r="H54" s="96">
        <f>IFERROR(VLOOKUP(F54&amp;" "&amp;G54,命格设定!$H$125:$I$184,2,0),0)</f>
        <v>8140</v>
      </c>
      <c r="I54" s="97">
        <v>5</v>
      </c>
      <c r="J54" s="98" t="s">
        <v>51</v>
      </c>
      <c r="K54" s="98" t="s">
        <v>408</v>
      </c>
      <c r="L54" s="98">
        <f>IFERROR(VLOOKUP(J54&amp;" "&amp;K54,命格设定!$H$125:$I$184,2,0),0)</f>
        <v>8340</v>
      </c>
      <c r="M54" s="99">
        <v>5</v>
      </c>
      <c r="N54" s="100" t="s">
        <v>49</v>
      </c>
      <c r="O54" s="100" t="s">
        <v>425</v>
      </c>
      <c r="P54" s="100">
        <f>IFERROR(VLOOKUP(N54&amp;" "&amp;O54,命格设定!$H$125:$I$184,2,0),0)</f>
        <v>8730</v>
      </c>
      <c r="Q54" s="101">
        <v>5</v>
      </c>
      <c r="R54" s="102" t="s">
        <v>49</v>
      </c>
      <c r="S54" s="102" t="s">
        <v>421</v>
      </c>
      <c r="T54" s="102">
        <f>IFERROR(VLOOKUP(R54&amp;" "&amp;S54,命格设定!$H$125:$I$184,2,0),0)</f>
        <v>8530</v>
      </c>
      <c r="U54" s="103">
        <v>5</v>
      </c>
      <c r="V54" s="107" t="s">
        <v>51</v>
      </c>
      <c r="W54" s="107" t="s">
        <v>412</v>
      </c>
      <c r="X54" s="107">
        <f>IFERROR(VLOOKUP(V54&amp;" "&amp;W54,命格设定!$H$125:$I$184,2,0),0)</f>
        <v>9340</v>
      </c>
      <c r="Y54" s="108">
        <v>4</v>
      </c>
      <c r="Z54" s="96" t="s">
        <v>30</v>
      </c>
      <c r="AA54" s="96"/>
      <c r="AB54" s="96">
        <f>IFERROR(VLOOKUP(Z54&amp;" "&amp;AA54,命格设定!$H$125:$I$184,2,0),0)</f>
        <v>0</v>
      </c>
      <c r="AC54" s="97">
        <v>1</v>
      </c>
      <c r="AD54" s="87" t="s">
        <v>30</v>
      </c>
      <c r="AE54" s="87"/>
      <c r="AF54" s="87">
        <f>IFERROR(VLOOKUP(AD54&amp;" "&amp;AE54,命格设定!$H$125:$I$184,2,0),0)</f>
        <v>0</v>
      </c>
      <c r="AG54" s="1">
        <v>1</v>
      </c>
      <c r="AI54" s="3">
        <v>52</v>
      </c>
      <c r="AJ54" s="3">
        <f>SUMPRODUCT(AK54:AW54,设定参考!$A$2:$M$2)</f>
        <v>6346.18</v>
      </c>
      <c r="AK54" s="3">
        <v>35117</v>
      </c>
      <c r="AL54" s="3">
        <v>2719</v>
      </c>
      <c r="AM54" s="3">
        <v>1052</v>
      </c>
      <c r="AN54" s="3">
        <v>1721</v>
      </c>
      <c r="AO54" s="3">
        <v>0</v>
      </c>
      <c r="AP54" s="3">
        <v>3252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</row>
    <row r="55" spans="1:49" x14ac:dyDescent="0.15">
      <c r="A55">
        <v>53</v>
      </c>
      <c r="B55" s="87" t="s">
        <v>51</v>
      </c>
      <c r="C55" s="87" t="s">
        <v>417</v>
      </c>
      <c r="D55" s="87">
        <f>IFERROR(VLOOKUP(B55&amp;" "&amp;C55,命格设定!$H$125:$I$184,2,0),0)</f>
        <v>8240</v>
      </c>
      <c r="E55" s="1">
        <v>7</v>
      </c>
      <c r="F55" s="96" t="s">
        <v>51</v>
      </c>
      <c r="G55" s="96" t="s">
        <v>407</v>
      </c>
      <c r="H55" s="96">
        <f>IFERROR(VLOOKUP(F55&amp;" "&amp;G55,命格设定!$H$125:$I$184,2,0),0)</f>
        <v>8140</v>
      </c>
      <c r="I55" s="97">
        <v>6</v>
      </c>
      <c r="J55" s="98" t="s">
        <v>51</v>
      </c>
      <c r="K55" s="98" t="s">
        <v>408</v>
      </c>
      <c r="L55" s="98">
        <f>IFERROR(VLOOKUP(J55&amp;" "&amp;K55,命格设定!$H$125:$I$184,2,0),0)</f>
        <v>8340</v>
      </c>
      <c r="M55" s="99">
        <v>5</v>
      </c>
      <c r="N55" s="100" t="s">
        <v>49</v>
      </c>
      <c r="O55" s="100" t="s">
        <v>425</v>
      </c>
      <c r="P55" s="100">
        <f>IFERROR(VLOOKUP(N55&amp;" "&amp;O55,命格设定!$H$125:$I$184,2,0),0)</f>
        <v>8730</v>
      </c>
      <c r="Q55" s="101">
        <v>6</v>
      </c>
      <c r="R55" s="102" t="s">
        <v>49</v>
      </c>
      <c r="S55" s="102" t="s">
        <v>421</v>
      </c>
      <c r="T55" s="102">
        <f>IFERROR(VLOOKUP(R55&amp;" "&amp;S55,命格设定!$H$125:$I$184,2,0),0)</f>
        <v>8530</v>
      </c>
      <c r="U55" s="103">
        <v>5</v>
      </c>
      <c r="V55" s="107" t="s">
        <v>51</v>
      </c>
      <c r="W55" s="107" t="s">
        <v>412</v>
      </c>
      <c r="X55" s="107">
        <f>IFERROR(VLOOKUP(V55&amp;" "&amp;W55,命格设定!$H$125:$I$184,2,0),0)</f>
        <v>9340</v>
      </c>
      <c r="Y55" s="108">
        <v>4</v>
      </c>
      <c r="Z55" s="96" t="s">
        <v>30</v>
      </c>
      <c r="AA55" s="96"/>
      <c r="AB55" s="96">
        <f>IFERROR(VLOOKUP(Z55&amp;" "&amp;AA55,命格设定!$H$125:$I$184,2,0),0)</f>
        <v>0</v>
      </c>
      <c r="AC55" s="97">
        <v>1</v>
      </c>
      <c r="AD55" s="87" t="s">
        <v>30</v>
      </c>
      <c r="AE55" s="87"/>
      <c r="AF55" s="87">
        <f>IFERROR(VLOOKUP(AD55&amp;" "&amp;AE55,命格设定!$H$125:$I$184,2,0),0)</f>
        <v>0</v>
      </c>
      <c r="AG55" s="1">
        <v>1</v>
      </c>
      <c r="AI55" s="3">
        <v>53</v>
      </c>
      <c r="AJ55" s="3">
        <f>SUMPRODUCT(AK55:AW55,设定参考!$A$2:$M$2)</f>
        <v>7165.6200000000008</v>
      </c>
      <c r="AK55" s="3">
        <v>48286</v>
      </c>
      <c r="AL55" s="3">
        <v>2719</v>
      </c>
      <c r="AM55" s="3">
        <v>1052</v>
      </c>
      <c r="AN55" s="3">
        <v>1721</v>
      </c>
      <c r="AO55" s="3">
        <v>0</v>
      </c>
      <c r="AP55" s="3">
        <v>4878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</row>
    <row r="56" spans="1:49" x14ac:dyDescent="0.15">
      <c r="A56">
        <v>54</v>
      </c>
      <c r="B56" s="87" t="s">
        <v>51</v>
      </c>
      <c r="C56" s="87" t="s">
        <v>417</v>
      </c>
      <c r="D56" s="87">
        <f>IFERROR(VLOOKUP(B56&amp;" "&amp;C56,命格设定!$H$125:$I$184,2,0),0)</f>
        <v>8240</v>
      </c>
      <c r="E56" s="1">
        <v>7</v>
      </c>
      <c r="F56" s="96" t="s">
        <v>51</v>
      </c>
      <c r="G56" s="96" t="s">
        <v>407</v>
      </c>
      <c r="H56" s="96">
        <f>IFERROR(VLOOKUP(F56&amp;" "&amp;G56,命格设定!$H$125:$I$184,2,0),0)</f>
        <v>8140</v>
      </c>
      <c r="I56" s="97">
        <v>6</v>
      </c>
      <c r="J56" s="98" t="s">
        <v>51</v>
      </c>
      <c r="K56" s="98" t="s">
        <v>408</v>
      </c>
      <c r="L56" s="98">
        <f>IFERROR(VLOOKUP(J56&amp;" "&amp;K56,命格设定!$H$125:$I$184,2,0),0)</f>
        <v>8340</v>
      </c>
      <c r="M56" s="99">
        <v>5</v>
      </c>
      <c r="N56" s="100" t="s">
        <v>49</v>
      </c>
      <c r="O56" s="100" t="s">
        <v>425</v>
      </c>
      <c r="P56" s="100">
        <f>IFERROR(VLOOKUP(N56&amp;" "&amp;O56,命格设定!$H$125:$I$184,2,0),0)</f>
        <v>8730</v>
      </c>
      <c r="Q56" s="101">
        <v>6</v>
      </c>
      <c r="R56" s="102" t="s">
        <v>49</v>
      </c>
      <c r="S56" s="102" t="s">
        <v>421</v>
      </c>
      <c r="T56" s="102">
        <f>IFERROR(VLOOKUP(R56&amp;" "&amp;S56,命格设定!$H$125:$I$184,2,0),0)</f>
        <v>8530</v>
      </c>
      <c r="U56" s="103">
        <v>5</v>
      </c>
      <c r="V56" s="107" t="s">
        <v>51</v>
      </c>
      <c r="W56" s="107" t="s">
        <v>412</v>
      </c>
      <c r="X56" s="107">
        <f>IFERROR(VLOOKUP(V56&amp;" "&amp;W56,命格设定!$H$125:$I$184,2,0),0)</f>
        <v>9340</v>
      </c>
      <c r="Y56" s="108">
        <v>4</v>
      </c>
      <c r="Z56" s="96" t="s">
        <v>30</v>
      </c>
      <c r="AA56" s="96"/>
      <c r="AB56" s="96">
        <f>IFERROR(VLOOKUP(Z56&amp;" "&amp;AA56,命格设定!$H$125:$I$184,2,0),0)</f>
        <v>0</v>
      </c>
      <c r="AC56" s="97">
        <v>1</v>
      </c>
      <c r="AD56" s="87" t="s">
        <v>30</v>
      </c>
      <c r="AE56" s="87"/>
      <c r="AF56" s="87">
        <f>IFERROR(VLOOKUP(AD56&amp;" "&amp;AE56,命格设定!$H$125:$I$184,2,0),0)</f>
        <v>0</v>
      </c>
      <c r="AG56" s="1">
        <v>1</v>
      </c>
      <c r="AI56" s="3">
        <v>54</v>
      </c>
      <c r="AJ56" s="3">
        <f>SUMPRODUCT(AK56:AW56,设定参考!$A$2:$M$2)</f>
        <v>7165.6200000000008</v>
      </c>
      <c r="AK56" s="3">
        <v>48286</v>
      </c>
      <c r="AL56" s="3">
        <v>2719</v>
      </c>
      <c r="AM56" s="3">
        <v>1052</v>
      </c>
      <c r="AN56" s="3">
        <v>1721</v>
      </c>
      <c r="AO56" s="3">
        <v>0</v>
      </c>
      <c r="AP56" s="3">
        <v>4878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</row>
    <row r="57" spans="1:49" x14ac:dyDescent="0.15">
      <c r="A57">
        <v>55</v>
      </c>
      <c r="B57" s="87" t="s">
        <v>51</v>
      </c>
      <c r="C57" s="87" t="s">
        <v>417</v>
      </c>
      <c r="D57" s="87">
        <f>IFERROR(VLOOKUP(B57&amp;" "&amp;C57,命格设定!$H$125:$I$184,2,0),0)</f>
        <v>8240</v>
      </c>
      <c r="E57" s="1">
        <v>7</v>
      </c>
      <c r="F57" s="96" t="s">
        <v>51</v>
      </c>
      <c r="G57" s="96" t="s">
        <v>407</v>
      </c>
      <c r="H57" s="96">
        <f>IFERROR(VLOOKUP(F57&amp;" "&amp;G57,命格设定!$H$125:$I$184,2,0),0)</f>
        <v>8140</v>
      </c>
      <c r="I57" s="97">
        <v>6</v>
      </c>
      <c r="J57" s="98" t="s">
        <v>51</v>
      </c>
      <c r="K57" s="98" t="s">
        <v>408</v>
      </c>
      <c r="L57" s="98">
        <f>IFERROR(VLOOKUP(J57&amp;" "&amp;K57,命格设定!$H$125:$I$184,2,0),0)</f>
        <v>8340</v>
      </c>
      <c r="M57" s="99">
        <v>6</v>
      </c>
      <c r="N57" s="100" t="s">
        <v>51</v>
      </c>
      <c r="O57" s="100" t="s">
        <v>425</v>
      </c>
      <c r="P57" s="100">
        <f>IFERROR(VLOOKUP(N57&amp;" "&amp;O57,命格设定!$H$125:$I$184,2,0),0)</f>
        <v>8740</v>
      </c>
      <c r="Q57" s="101">
        <v>5</v>
      </c>
      <c r="R57" s="102" t="s">
        <v>49</v>
      </c>
      <c r="S57" s="102" t="s">
        <v>421</v>
      </c>
      <c r="T57" s="102">
        <f>IFERROR(VLOOKUP(R57&amp;" "&amp;S57,命格设定!$H$125:$I$184,2,0),0)</f>
        <v>8530</v>
      </c>
      <c r="U57" s="103">
        <v>5</v>
      </c>
      <c r="V57" s="107" t="s">
        <v>51</v>
      </c>
      <c r="W57" s="107" t="s">
        <v>412</v>
      </c>
      <c r="X57" s="107">
        <f>IFERROR(VLOOKUP(V57&amp;" "&amp;W57,命格设定!$H$125:$I$184,2,0),0)</f>
        <v>9340</v>
      </c>
      <c r="Y57" s="108">
        <v>4</v>
      </c>
      <c r="Z57" s="96" t="s">
        <v>49</v>
      </c>
      <c r="AA57" s="96" t="s">
        <v>429</v>
      </c>
      <c r="AB57" s="96">
        <f>IFERROR(VLOOKUP(Z57&amp;" "&amp;AA57,命格设定!$H$125:$I$184,2,0),0)</f>
        <v>9030</v>
      </c>
      <c r="AC57" s="97">
        <v>4</v>
      </c>
      <c r="AD57" s="87" t="s">
        <v>30</v>
      </c>
      <c r="AE57" s="87"/>
      <c r="AF57" s="87">
        <f>IFERROR(VLOOKUP(AD57&amp;" "&amp;AE57,命格设定!$H$125:$I$184,2,0),0)</f>
        <v>0</v>
      </c>
      <c r="AG57" s="1">
        <v>1</v>
      </c>
      <c r="AI57" s="3">
        <v>55</v>
      </c>
      <c r="AJ57" s="3">
        <f>SUMPRODUCT(AK57:AW57,设定参考!$A$2:$M$2)</f>
        <v>8061.9400000000005</v>
      </c>
      <c r="AK57" s="3">
        <v>48286</v>
      </c>
      <c r="AL57" s="3">
        <v>2913</v>
      </c>
      <c r="AM57" s="3">
        <v>1579</v>
      </c>
      <c r="AN57" s="3">
        <v>1721</v>
      </c>
      <c r="AO57" s="3">
        <v>0</v>
      </c>
      <c r="AP57" s="3">
        <v>5852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</row>
    <row r="58" spans="1:49" x14ac:dyDescent="0.15">
      <c r="A58">
        <v>56</v>
      </c>
      <c r="B58" s="87" t="s">
        <v>51</v>
      </c>
      <c r="C58" s="87" t="s">
        <v>417</v>
      </c>
      <c r="D58" s="87">
        <f>IFERROR(VLOOKUP(B58&amp;" "&amp;C58,命格设定!$H$125:$I$184,2,0),0)</f>
        <v>8240</v>
      </c>
      <c r="E58" s="1">
        <v>7</v>
      </c>
      <c r="F58" s="96" t="s">
        <v>51</v>
      </c>
      <c r="G58" s="96" t="s">
        <v>407</v>
      </c>
      <c r="H58" s="96">
        <f>IFERROR(VLOOKUP(F58&amp;" "&amp;G58,命格设定!$H$125:$I$184,2,0),0)</f>
        <v>8140</v>
      </c>
      <c r="I58" s="97">
        <v>6</v>
      </c>
      <c r="J58" s="98" t="s">
        <v>51</v>
      </c>
      <c r="K58" s="98" t="s">
        <v>408</v>
      </c>
      <c r="L58" s="98">
        <f>IFERROR(VLOOKUP(J58&amp;" "&amp;K58,命格设定!$H$125:$I$184,2,0),0)</f>
        <v>8340</v>
      </c>
      <c r="M58" s="99">
        <v>6</v>
      </c>
      <c r="N58" s="100" t="s">
        <v>51</v>
      </c>
      <c r="O58" s="100" t="s">
        <v>425</v>
      </c>
      <c r="P58" s="100">
        <f>IFERROR(VLOOKUP(N58&amp;" "&amp;O58,命格设定!$H$125:$I$184,2,0),0)</f>
        <v>8740</v>
      </c>
      <c r="Q58" s="101">
        <v>5</v>
      </c>
      <c r="R58" s="102" t="s">
        <v>49</v>
      </c>
      <c r="S58" s="102" t="s">
        <v>421</v>
      </c>
      <c r="T58" s="102">
        <f>IFERROR(VLOOKUP(R58&amp;" "&amp;S58,命格设定!$H$125:$I$184,2,0),0)</f>
        <v>8530</v>
      </c>
      <c r="U58" s="103">
        <v>5</v>
      </c>
      <c r="V58" s="107" t="s">
        <v>51</v>
      </c>
      <c r="W58" s="107" t="s">
        <v>412</v>
      </c>
      <c r="X58" s="107">
        <f>IFERROR(VLOOKUP(V58&amp;" "&amp;W58,命格设定!$H$125:$I$184,2,0),0)</f>
        <v>9340</v>
      </c>
      <c r="Y58" s="108">
        <v>5</v>
      </c>
      <c r="Z58" s="96" t="s">
        <v>49</v>
      </c>
      <c r="AA58" s="96" t="s">
        <v>429</v>
      </c>
      <c r="AB58" s="96">
        <f>IFERROR(VLOOKUP(Z58&amp;" "&amp;AA58,命格设定!$H$125:$I$184,2,0),0)</f>
        <v>9030</v>
      </c>
      <c r="AC58" s="97">
        <v>5</v>
      </c>
      <c r="AD58" s="87" t="s">
        <v>30</v>
      </c>
      <c r="AE58" s="87"/>
      <c r="AF58" s="87">
        <f>IFERROR(VLOOKUP(AD58&amp;" "&amp;AE58,命格设定!$H$125:$I$184,2,0),0)</f>
        <v>0</v>
      </c>
      <c r="AG58" s="1">
        <v>1</v>
      </c>
      <c r="AI58" s="3">
        <v>56</v>
      </c>
      <c r="AJ58" s="3">
        <f>SUMPRODUCT(AK58:AW58,设定参考!$A$2:$M$2)</f>
        <v>8510.5400000000009</v>
      </c>
      <c r="AK58" s="3">
        <v>52676</v>
      </c>
      <c r="AL58" s="3">
        <v>3186</v>
      </c>
      <c r="AM58" s="3">
        <v>1579</v>
      </c>
      <c r="AN58" s="3">
        <v>1721</v>
      </c>
      <c r="AO58" s="3">
        <v>0</v>
      </c>
      <c r="AP58" s="3">
        <v>5852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</row>
    <row r="59" spans="1:49" x14ac:dyDescent="0.15">
      <c r="A59">
        <v>57</v>
      </c>
      <c r="B59" s="87" t="s">
        <v>51</v>
      </c>
      <c r="C59" s="87" t="s">
        <v>417</v>
      </c>
      <c r="D59" s="87">
        <f>IFERROR(VLOOKUP(B59&amp;" "&amp;C59,命格设定!$H$125:$I$184,2,0),0)</f>
        <v>8240</v>
      </c>
      <c r="E59" s="1">
        <v>7</v>
      </c>
      <c r="F59" s="96" t="s">
        <v>51</v>
      </c>
      <c r="G59" s="96" t="s">
        <v>407</v>
      </c>
      <c r="H59" s="96">
        <f>IFERROR(VLOOKUP(F59&amp;" "&amp;G59,命格设定!$H$125:$I$184,2,0),0)</f>
        <v>8140</v>
      </c>
      <c r="I59" s="97">
        <v>6</v>
      </c>
      <c r="J59" s="98" t="s">
        <v>51</v>
      </c>
      <c r="K59" s="98" t="s">
        <v>408</v>
      </c>
      <c r="L59" s="98">
        <f>IFERROR(VLOOKUP(J59&amp;" "&amp;K59,命格设定!$H$125:$I$184,2,0),0)</f>
        <v>8340</v>
      </c>
      <c r="M59" s="99">
        <v>6</v>
      </c>
      <c r="N59" s="100" t="s">
        <v>51</v>
      </c>
      <c r="O59" s="100" t="s">
        <v>425</v>
      </c>
      <c r="P59" s="100">
        <f>IFERROR(VLOOKUP(N59&amp;" "&amp;O59,命格设定!$H$125:$I$184,2,0),0)</f>
        <v>8740</v>
      </c>
      <c r="Q59" s="101">
        <v>5</v>
      </c>
      <c r="R59" s="102" t="s">
        <v>49</v>
      </c>
      <c r="S59" s="102" t="s">
        <v>421</v>
      </c>
      <c r="T59" s="102">
        <f>IFERROR(VLOOKUP(R59&amp;" "&amp;S59,命格设定!$H$125:$I$184,2,0),0)</f>
        <v>8530</v>
      </c>
      <c r="U59" s="103">
        <v>6</v>
      </c>
      <c r="V59" s="107" t="s">
        <v>51</v>
      </c>
      <c r="W59" s="107" t="s">
        <v>412</v>
      </c>
      <c r="X59" s="107">
        <f>IFERROR(VLOOKUP(V59&amp;" "&amp;W59,命格设定!$H$125:$I$184,2,0),0)</f>
        <v>9340</v>
      </c>
      <c r="Y59" s="108">
        <v>5</v>
      </c>
      <c r="Z59" s="96" t="s">
        <v>49</v>
      </c>
      <c r="AA59" s="96" t="s">
        <v>429</v>
      </c>
      <c r="AB59" s="96">
        <f>IFERROR(VLOOKUP(Z59&amp;" "&amp;AA59,命格设定!$H$125:$I$184,2,0),0)</f>
        <v>9030</v>
      </c>
      <c r="AC59" s="97">
        <v>5</v>
      </c>
      <c r="AD59" s="87" t="s">
        <v>30</v>
      </c>
      <c r="AE59" s="87"/>
      <c r="AF59" s="87">
        <f>IFERROR(VLOOKUP(AD59&amp;" "&amp;AE59,命格设定!$H$125:$I$184,2,0),0)</f>
        <v>0</v>
      </c>
      <c r="AG59" s="1">
        <v>1</v>
      </c>
      <c r="AI59" s="3">
        <v>57</v>
      </c>
      <c r="AJ59" s="3">
        <f>SUMPRODUCT(AK59:AW59,设定参考!$A$2:$M$2)</f>
        <v>8802.94</v>
      </c>
      <c r="AK59" s="3">
        <v>52676</v>
      </c>
      <c r="AL59" s="3">
        <v>3186</v>
      </c>
      <c r="AM59" s="3">
        <v>1579</v>
      </c>
      <c r="AN59" s="3">
        <v>2581</v>
      </c>
      <c r="AO59" s="3">
        <v>0</v>
      </c>
      <c r="AP59" s="3">
        <v>5852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</row>
    <row r="60" spans="1:49" x14ac:dyDescent="0.15">
      <c r="A60">
        <v>58</v>
      </c>
      <c r="B60" s="87" t="s">
        <v>53</v>
      </c>
      <c r="C60" s="87" t="s">
        <v>417</v>
      </c>
      <c r="D60" s="87">
        <f>IFERROR(VLOOKUP(B60&amp;" "&amp;C60,命格设定!$H$125:$I$184,2,0),0)</f>
        <v>8250</v>
      </c>
      <c r="E60" s="1">
        <v>6</v>
      </c>
      <c r="F60" s="96" t="s">
        <v>51</v>
      </c>
      <c r="G60" s="96" t="s">
        <v>407</v>
      </c>
      <c r="H60" s="96">
        <f>IFERROR(VLOOKUP(F60&amp;" "&amp;G60,命格设定!$H$125:$I$184,2,0),0)</f>
        <v>8140</v>
      </c>
      <c r="I60" s="97">
        <v>6</v>
      </c>
      <c r="J60" s="98" t="s">
        <v>51</v>
      </c>
      <c r="K60" s="98" t="s">
        <v>408</v>
      </c>
      <c r="L60" s="98">
        <f>IFERROR(VLOOKUP(J60&amp;" "&amp;K60,命格设定!$H$125:$I$184,2,0),0)</f>
        <v>8340</v>
      </c>
      <c r="M60" s="99">
        <v>6</v>
      </c>
      <c r="N60" s="100" t="s">
        <v>51</v>
      </c>
      <c r="O60" s="100" t="s">
        <v>425</v>
      </c>
      <c r="P60" s="100">
        <f>IFERROR(VLOOKUP(N60&amp;" "&amp;O60,命格设定!$H$125:$I$184,2,0),0)</f>
        <v>8740</v>
      </c>
      <c r="Q60" s="101">
        <v>5</v>
      </c>
      <c r="R60" s="102" t="s">
        <v>51</v>
      </c>
      <c r="S60" s="102" t="s">
        <v>421</v>
      </c>
      <c r="T60" s="102">
        <f>IFERROR(VLOOKUP(R60&amp;" "&amp;S60,命格设定!$H$125:$I$184,2,0),0)</f>
        <v>8540</v>
      </c>
      <c r="U60" s="103">
        <v>5</v>
      </c>
      <c r="V60" s="107" t="s">
        <v>51</v>
      </c>
      <c r="W60" s="107" t="s">
        <v>412</v>
      </c>
      <c r="X60" s="107">
        <f>IFERROR(VLOOKUP(V60&amp;" "&amp;W60,命格设定!$H$125:$I$184,2,0),0)</f>
        <v>9340</v>
      </c>
      <c r="Y60" s="108">
        <v>5</v>
      </c>
      <c r="Z60" s="96" t="s">
        <v>49</v>
      </c>
      <c r="AA60" s="96" t="s">
        <v>429</v>
      </c>
      <c r="AB60" s="96">
        <f>IFERROR(VLOOKUP(Z60&amp;" "&amp;AA60,命格设定!$H$125:$I$184,2,0),0)</f>
        <v>9030</v>
      </c>
      <c r="AC60" s="97">
        <v>5</v>
      </c>
      <c r="AD60" s="87" t="s">
        <v>30</v>
      </c>
      <c r="AE60" s="87"/>
      <c r="AF60" s="87">
        <f>IFERROR(VLOOKUP(AD60&amp;" "&amp;AE60,命格设定!$H$125:$I$184,2,0),0)</f>
        <v>0</v>
      </c>
      <c r="AG60" s="1">
        <v>1</v>
      </c>
      <c r="AI60" s="3">
        <v>58</v>
      </c>
      <c r="AJ60" s="3">
        <f>SUMPRODUCT(AK60:AW60,设定参考!$A$2:$M$2)</f>
        <v>9454.7200000000012</v>
      </c>
      <c r="AK60" s="3">
        <v>52676</v>
      </c>
      <c r="AL60" s="3">
        <v>3662</v>
      </c>
      <c r="AM60" s="3">
        <v>1579</v>
      </c>
      <c r="AN60" s="3">
        <v>3098</v>
      </c>
      <c r="AO60" s="3">
        <v>0</v>
      </c>
      <c r="AP60" s="3">
        <v>5852</v>
      </c>
      <c r="AQ60" s="3">
        <v>0</v>
      </c>
      <c r="AR60" s="3">
        <v>0</v>
      </c>
      <c r="AS60" s="3">
        <v>0</v>
      </c>
      <c r="AT60" s="3">
        <v>0</v>
      </c>
      <c r="AU60" s="3">
        <v>0</v>
      </c>
      <c r="AV60" s="3">
        <v>0</v>
      </c>
      <c r="AW60" s="3">
        <v>0</v>
      </c>
    </row>
    <row r="61" spans="1:49" x14ac:dyDescent="0.15">
      <c r="A61">
        <v>59</v>
      </c>
      <c r="B61" s="87" t="s">
        <v>53</v>
      </c>
      <c r="C61" s="87" t="s">
        <v>417</v>
      </c>
      <c r="D61" s="87">
        <f>IFERROR(VLOOKUP(B61&amp;" "&amp;C61,命格设定!$H$125:$I$184,2,0),0)</f>
        <v>8250</v>
      </c>
      <c r="E61" s="1">
        <v>6</v>
      </c>
      <c r="F61" s="96" t="s">
        <v>51</v>
      </c>
      <c r="G61" s="96" t="s">
        <v>407</v>
      </c>
      <c r="H61" s="96">
        <f>IFERROR(VLOOKUP(F61&amp;" "&amp;G61,命格设定!$H$125:$I$184,2,0),0)</f>
        <v>8140</v>
      </c>
      <c r="I61" s="97">
        <v>6</v>
      </c>
      <c r="J61" s="98" t="s">
        <v>51</v>
      </c>
      <c r="K61" s="98" t="s">
        <v>408</v>
      </c>
      <c r="L61" s="98">
        <f>IFERROR(VLOOKUP(J61&amp;" "&amp;K61,命格设定!$H$125:$I$184,2,0),0)</f>
        <v>8340</v>
      </c>
      <c r="M61" s="99">
        <v>6</v>
      </c>
      <c r="N61" s="100" t="s">
        <v>51</v>
      </c>
      <c r="O61" s="100" t="s">
        <v>425</v>
      </c>
      <c r="P61" s="100">
        <f>IFERROR(VLOOKUP(N61&amp;" "&amp;O61,命格设定!$H$125:$I$184,2,0),0)</f>
        <v>8740</v>
      </c>
      <c r="Q61" s="101">
        <v>5</v>
      </c>
      <c r="R61" s="102" t="s">
        <v>51</v>
      </c>
      <c r="S61" s="102" t="s">
        <v>421</v>
      </c>
      <c r="T61" s="102">
        <f>IFERROR(VLOOKUP(R61&amp;" "&amp;S61,命格设定!$H$125:$I$184,2,0),0)</f>
        <v>8540</v>
      </c>
      <c r="U61" s="103">
        <v>5</v>
      </c>
      <c r="V61" s="107" t="s">
        <v>51</v>
      </c>
      <c r="W61" s="107" t="s">
        <v>412</v>
      </c>
      <c r="X61" s="107">
        <f>IFERROR(VLOOKUP(V61&amp;" "&amp;W61,命格设定!$H$125:$I$184,2,0),0)</f>
        <v>9340</v>
      </c>
      <c r="Y61" s="108">
        <v>5</v>
      </c>
      <c r="Z61" s="96" t="s">
        <v>49</v>
      </c>
      <c r="AA61" s="96" t="s">
        <v>429</v>
      </c>
      <c r="AB61" s="96">
        <f>IFERROR(VLOOKUP(Z61&amp;" "&amp;AA61,命格设定!$H$125:$I$184,2,0),0)</f>
        <v>9030</v>
      </c>
      <c r="AC61" s="97">
        <v>6</v>
      </c>
      <c r="AD61" s="87" t="s">
        <v>30</v>
      </c>
      <c r="AE61" s="87"/>
      <c r="AF61" s="87">
        <f>IFERROR(VLOOKUP(AD61&amp;" "&amp;AE61,命格设定!$H$125:$I$184,2,0),0)</f>
        <v>0</v>
      </c>
      <c r="AG61" s="1">
        <v>1</v>
      </c>
      <c r="AI61" s="3">
        <v>59</v>
      </c>
      <c r="AJ61" s="3">
        <f>SUMPRODUCT(AK61:AW61,设定参考!$A$2:$M$2)</f>
        <v>9599.7200000000012</v>
      </c>
      <c r="AK61" s="3">
        <v>52676</v>
      </c>
      <c r="AL61" s="3">
        <v>3807</v>
      </c>
      <c r="AM61" s="3">
        <v>1579</v>
      </c>
      <c r="AN61" s="3">
        <v>3098</v>
      </c>
      <c r="AO61" s="3">
        <v>0</v>
      </c>
      <c r="AP61" s="3">
        <v>5852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3">
        <v>0</v>
      </c>
      <c r="AW61" s="3">
        <v>0</v>
      </c>
    </row>
    <row r="62" spans="1:49" x14ac:dyDescent="0.15">
      <c r="A62">
        <v>60</v>
      </c>
      <c r="B62" s="87" t="s">
        <v>53</v>
      </c>
      <c r="C62" s="87" t="s">
        <v>417</v>
      </c>
      <c r="D62" s="87">
        <f>IFERROR(VLOOKUP(B62&amp;" "&amp;C62,命格设定!$H$125:$I$184,2,0),0)</f>
        <v>8250</v>
      </c>
      <c r="E62" s="1">
        <v>6</v>
      </c>
      <c r="F62" s="96" t="s">
        <v>51</v>
      </c>
      <c r="G62" s="96" t="s">
        <v>407</v>
      </c>
      <c r="H62" s="96">
        <f>IFERROR(VLOOKUP(F62&amp;" "&amp;G62,命格设定!$H$125:$I$184,2,0),0)</f>
        <v>8140</v>
      </c>
      <c r="I62" s="97">
        <v>7</v>
      </c>
      <c r="J62" s="98" t="s">
        <v>51</v>
      </c>
      <c r="K62" s="98" t="s">
        <v>408</v>
      </c>
      <c r="L62" s="98">
        <f>IFERROR(VLOOKUP(J62&amp;" "&amp;K62,命格设定!$H$125:$I$184,2,0),0)</f>
        <v>8340</v>
      </c>
      <c r="M62" s="99">
        <v>6</v>
      </c>
      <c r="N62" s="100" t="s">
        <v>51</v>
      </c>
      <c r="O62" s="100" t="s">
        <v>425</v>
      </c>
      <c r="P62" s="100">
        <f>IFERROR(VLOOKUP(N62&amp;" "&amp;O62,命格设定!$H$125:$I$184,2,0),0)</f>
        <v>8740</v>
      </c>
      <c r="Q62" s="101">
        <v>6</v>
      </c>
      <c r="R62" s="102" t="s">
        <v>51</v>
      </c>
      <c r="S62" s="102" t="s">
        <v>421</v>
      </c>
      <c r="T62" s="102">
        <f>IFERROR(VLOOKUP(R62&amp;" "&amp;S62,命格设定!$H$125:$I$184,2,0),0)</f>
        <v>8540</v>
      </c>
      <c r="U62" s="103">
        <v>5</v>
      </c>
      <c r="V62" s="107" t="s">
        <v>51</v>
      </c>
      <c r="W62" s="107" t="s">
        <v>412</v>
      </c>
      <c r="X62" s="107">
        <f>IFERROR(VLOOKUP(V62&amp;" "&amp;W62,命格设定!$H$125:$I$184,2,0),0)</f>
        <v>9340</v>
      </c>
      <c r="Y62" s="108">
        <v>5</v>
      </c>
      <c r="Z62" s="96" t="s">
        <v>49</v>
      </c>
      <c r="AA62" s="96" t="s">
        <v>429</v>
      </c>
      <c r="AB62" s="96">
        <f>IFERROR(VLOOKUP(Z62&amp;" "&amp;AA62,命格设定!$H$125:$I$184,2,0),0)</f>
        <v>9030</v>
      </c>
      <c r="AC62" s="97">
        <v>6</v>
      </c>
      <c r="AD62" s="87" t="s">
        <v>49</v>
      </c>
      <c r="AE62" s="87" t="s">
        <v>428</v>
      </c>
      <c r="AF62" s="87">
        <f>IFERROR(VLOOKUP(AD62&amp;" "&amp;AE62,命格设定!$H$125:$I$184,2,0),0)</f>
        <v>8930</v>
      </c>
      <c r="AG62" s="1">
        <v>5</v>
      </c>
      <c r="AI62" s="3">
        <v>60</v>
      </c>
      <c r="AJ62" s="3">
        <f>SUMPRODUCT(AK62:AW62,设定参考!$A$2:$M$2)</f>
        <v>11209.3</v>
      </c>
      <c r="AK62" s="3">
        <v>79744</v>
      </c>
      <c r="AL62" s="3">
        <v>3807</v>
      </c>
      <c r="AM62" s="3">
        <v>1579</v>
      </c>
      <c r="AN62" s="3">
        <v>3098</v>
      </c>
      <c r="AO62" s="3">
        <v>0</v>
      </c>
      <c r="AP62" s="3">
        <v>8779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3">
        <v>0</v>
      </c>
      <c r="AW62" s="3">
        <v>0</v>
      </c>
    </row>
    <row r="63" spans="1:49" x14ac:dyDescent="0.15">
      <c r="A63">
        <v>61</v>
      </c>
      <c r="B63" s="87" t="s">
        <v>53</v>
      </c>
      <c r="C63" s="87" t="s">
        <v>417</v>
      </c>
      <c r="D63" s="87">
        <f>IFERROR(VLOOKUP(B63&amp;" "&amp;C63,命格设定!$H$125:$I$184,2,0),0)</f>
        <v>8250</v>
      </c>
      <c r="E63" s="1">
        <v>6</v>
      </c>
      <c r="F63" s="96" t="s">
        <v>51</v>
      </c>
      <c r="G63" s="96" t="s">
        <v>407</v>
      </c>
      <c r="H63" s="96">
        <f>IFERROR(VLOOKUP(F63&amp;" "&amp;G63,命格设定!$H$125:$I$184,2,0),0)</f>
        <v>8140</v>
      </c>
      <c r="I63" s="97">
        <v>7</v>
      </c>
      <c r="J63" s="98" t="s">
        <v>51</v>
      </c>
      <c r="K63" s="98" t="s">
        <v>408</v>
      </c>
      <c r="L63" s="98">
        <f>IFERROR(VLOOKUP(J63&amp;" "&amp;K63,命格设定!$H$125:$I$184,2,0),0)</f>
        <v>8340</v>
      </c>
      <c r="M63" s="99">
        <v>6</v>
      </c>
      <c r="N63" s="100" t="s">
        <v>51</v>
      </c>
      <c r="O63" s="100" t="s">
        <v>425</v>
      </c>
      <c r="P63" s="100">
        <f>IFERROR(VLOOKUP(N63&amp;" "&amp;O63,命格设定!$H$125:$I$184,2,0),0)</f>
        <v>8740</v>
      </c>
      <c r="Q63" s="101">
        <v>6</v>
      </c>
      <c r="R63" s="102" t="s">
        <v>51</v>
      </c>
      <c r="S63" s="102" t="s">
        <v>421</v>
      </c>
      <c r="T63" s="102">
        <f>IFERROR(VLOOKUP(R63&amp;" "&amp;S63,命格设定!$H$125:$I$184,2,0),0)</f>
        <v>8540</v>
      </c>
      <c r="U63" s="103">
        <v>5</v>
      </c>
      <c r="V63" s="107" t="s">
        <v>51</v>
      </c>
      <c r="W63" s="107" t="s">
        <v>412</v>
      </c>
      <c r="X63" s="107">
        <f>IFERROR(VLOOKUP(V63&amp;" "&amp;W63,命格设定!$H$125:$I$184,2,0),0)</f>
        <v>9340</v>
      </c>
      <c r="Y63" s="108">
        <v>6</v>
      </c>
      <c r="Z63" s="96" t="s">
        <v>49</v>
      </c>
      <c r="AA63" s="96" t="s">
        <v>429</v>
      </c>
      <c r="AB63" s="96">
        <f>IFERROR(VLOOKUP(Z63&amp;" "&amp;AA63,命格设定!$H$125:$I$184,2,0),0)</f>
        <v>9030</v>
      </c>
      <c r="AC63" s="97">
        <v>6</v>
      </c>
      <c r="AD63" s="87" t="s">
        <v>49</v>
      </c>
      <c r="AE63" s="87" t="s">
        <v>428</v>
      </c>
      <c r="AF63" s="87">
        <f>IFERROR(VLOOKUP(AD63&amp;" "&amp;AE63,命格设定!$H$125:$I$184,2,0),0)</f>
        <v>8930</v>
      </c>
      <c r="AG63" s="1">
        <v>5</v>
      </c>
      <c r="AI63" s="3">
        <v>61</v>
      </c>
      <c r="AJ63" s="3">
        <f>SUMPRODUCT(AK63:AW63,设定参考!$A$2:$M$2)</f>
        <v>11735.699999999999</v>
      </c>
      <c r="AK63" s="3">
        <v>86329</v>
      </c>
      <c r="AL63" s="3">
        <v>4070</v>
      </c>
      <c r="AM63" s="3">
        <v>1579</v>
      </c>
      <c r="AN63" s="3">
        <v>3098</v>
      </c>
      <c r="AO63" s="3">
        <v>0</v>
      </c>
      <c r="AP63" s="3">
        <v>8779</v>
      </c>
      <c r="AQ63" s="3">
        <v>0</v>
      </c>
      <c r="AR63" s="3">
        <v>0</v>
      </c>
      <c r="AS63" s="3">
        <v>0</v>
      </c>
      <c r="AT63" s="3">
        <v>0</v>
      </c>
      <c r="AU63" s="3">
        <v>0</v>
      </c>
      <c r="AV63" s="3">
        <v>0</v>
      </c>
      <c r="AW63" s="3">
        <v>0</v>
      </c>
    </row>
    <row r="64" spans="1:49" x14ac:dyDescent="0.15">
      <c r="A64">
        <v>62</v>
      </c>
      <c r="B64" s="87" t="s">
        <v>53</v>
      </c>
      <c r="C64" s="87" t="s">
        <v>417</v>
      </c>
      <c r="D64" s="87">
        <f>IFERROR(VLOOKUP(B64&amp;" "&amp;C64,命格设定!$H$125:$I$184,2,0),0)</f>
        <v>8250</v>
      </c>
      <c r="E64" s="1">
        <v>6</v>
      </c>
      <c r="F64" s="96" t="s">
        <v>51</v>
      </c>
      <c r="G64" s="96" t="s">
        <v>407</v>
      </c>
      <c r="H64" s="96">
        <f>IFERROR(VLOOKUP(F64&amp;" "&amp;G64,命格设定!$H$125:$I$184,2,0),0)</f>
        <v>8140</v>
      </c>
      <c r="I64" s="97">
        <v>7</v>
      </c>
      <c r="J64" s="98" t="s">
        <v>51</v>
      </c>
      <c r="K64" s="98" t="s">
        <v>408</v>
      </c>
      <c r="L64" s="98">
        <f>IFERROR(VLOOKUP(J64&amp;" "&amp;K64,命格设定!$H$125:$I$184,2,0),0)</f>
        <v>8340</v>
      </c>
      <c r="M64" s="99">
        <v>7</v>
      </c>
      <c r="N64" s="100" t="s">
        <v>51</v>
      </c>
      <c r="O64" s="100" t="s">
        <v>425</v>
      </c>
      <c r="P64" s="100">
        <f>IFERROR(VLOOKUP(N64&amp;" "&amp;O64,命格设定!$H$125:$I$184,2,0),0)</f>
        <v>8740</v>
      </c>
      <c r="Q64" s="101">
        <v>6</v>
      </c>
      <c r="R64" s="102" t="s">
        <v>51</v>
      </c>
      <c r="S64" s="102" t="s">
        <v>421</v>
      </c>
      <c r="T64" s="102">
        <f>IFERROR(VLOOKUP(R64&amp;" "&amp;S64,命格设定!$H$125:$I$184,2,0),0)</f>
        <v>8540</v>
      </c>
      <c r="U64" s="103">
        <v>5</v>
      </c>
      <c r="V64" s="107" t="s">
        <v>51</v>
      </c>
      <c r="W64" s="107" t="s">
        <v>412</v>
      </c>
      <c r="X64" s="107">
        <f>IFERROR(VLOOKUP(V64&amp;" "&amp;W64,命格设定!$H$125:$I$184,2,0),0)</f>
        <v>9340</v>
      </c>
      <c r="Y64" s="108">
        <v>6</v>
      </c>
      <c r="Z64" s="96" t="s">
        <v>49</v>
      </c>
      <c r="AA64" s="96" t="s">
        <v>429</v>
      </c>
      <c r="AB64" s="96">
        <f>IFERROR(VLOOKUP(Z64&amp;" "&amp;AA64,命格设定!$H$125:$I$184,2,0),0)</f>
        <v>9030</v>
      </c>
      <c r="AC64" s="97">
        <v>7</v>
      </c>
      <c r="AD64" s="87" t="s">
        <v>49</v>
      </c>
      <c r="AE64" s="87" t="s">
        <v>428</v>
      </c>
      <c r="AF64" s="87">
        <f>IFERROR(VLOOKUP(AD64&amp;" "&amp;AE64,命格设定!$H$125:$I$184,2,0),0)</f>
        <v>8930</v>
      </c>
      <c r="AG64" s="1">
        <v>6</v>
      </c>
      <c r="AI64" s="3">
        <v>62</v>
      </c>
      <c r="AJ64" s="3">
        <f>SUMPRODUCT(AK64:AW64,设定参考!$A$2:$M$2)</f>
        <v>12889.98</v>
      </c>
      <c r="AK64" s="3">
        <v>89986</v>
      </c>
      <c r="AL64" s="3">
        <v>4289</v>
      </c>
      <c r="AM64" s="3">
        <v>2368</v>
      </c>
      <c r="AN64" s="3">
        <v>3098</v>
      </c>
      <c r="AO64" s="3">
        <v>0</v>
      </c>
      <c r="AP64" s="3">
        <v>8779</v>
      </c>
      <c r="AQ64" s="3">
        <v>0</v>
      </c>
      <c r="AR64" s="3">
        <v>0</v>
      </c>
      <c r="AS64" s="3">
        <v>0</v>
      </c>
      <c r="AT64" s="3">
        <v>0</v>
      </c>
      <c r="AU64" s="3">
        <v>0</v>
      </c>
      <c r="AV64" s="3">
        <v>0</v>
      </c>
      <c r="AW64" s="3">
        <v>0</v>
      </c>
    </row>
    <row r="65" spans="1:49" x14ac:dyDescent="0.15">
      <c r="A65">
        <v>63</v>
      </c>
      <c r="B65" s="87" t="s">
        <v>53</v>
      </c>
      <c r="C65" s="87" t="s">
        <v>417</v>
      </c>
      <c r="D65" s="87">
        <f>IFERROR(VLOOKUP(B65&amp;" "&amp;C65,命格设定!$H$125:$I$184,2,0),0)</f>
        <v>8250</v>
      </c>
      <c r="E65" s="1">
        <v>6</v>
      </c>
      <c r="F65" s="96" t="s">
        <v>53</v>
      </c>
      <c r="G65" s="96" t="s">
        <v>407</v>
      </c>
      <c r="H65" s="96">
        <f>IFERROR(VLOOKUP(F65&amp;" "&amp;G65,命格设定!$H$125:$I$184,2,0),0)</f>
        <v>8150</v>
      </c>
      <c r="I65" s="97">
        <v>6</v>
      </c>
      <c r="J65" s="98" t="s">
        <v>51</v>
      </c>
      <c r="K65" s="98" t="s">
        <v>408</v>
      </c>
      <c r="L65" s="98">
        <f>IFERROR(VLOOKUP(J65&amp;" "&amp;K65,命格设定!$H$125:$I$184,2,0),0)</f>
        <v>8340</v>
      </c>
      <c r="M65" s="99">
        <v>7</v>
      </c>
      <c r="N65" s="100" t="s">
        <v>51</v>
      </c>
      <c r="O65" s="100" t="s">
        <v>425</v>
      </c>
      <c r="P65" s="100">
        <f>IFERROR(VLOOKUP(N65&amp;" "&amp;O65,命格设定!$H$125:$I$184,2,0),0)</f>
        <v>8740</v>
      </c>
      <c r="Q65" s="101">
        <v>6</v>
      </c>
      <c r="R65" s="102" t="s">
        <v>51</v>
      </c>
      <c r="S65" s="102" t="s">
        <v>421</v>
      </c>
      <c r="T65" s="102">
        <f>IFERROR(VLOOKUP(R65&amp;" "&amp;S65,命格设定!$H$125:$I$184,2,0),0)</f>
        <v>8540</v>
      </c>
      <c r="U65" s="103">
        <v>6</v>
      </c>
      <c r="V65" s="107" t="s">
        <v>51</v>
      </c>
      <c r="W65" s="107" t="s">
        <v>412</v>
      </c>
      <c r="X65" s="107">
        <f>IFERROR(VLOOKUP(V65&amp;" "&amp;W65,命格设定!$H$125:$I$184,2,0),0)</f>
        <v>9340</v>
      </c>
      <c r="Y65" s="108">
        <v>6</v>
      </c>
      <c r="Z65" s="96" t="s">
        <v>49</v>
      </c>
      <c r="AA65" s="96" t="s">
        <v>429</v>
      </c>
      <c r="AB65" s="96">
        <f>IFERROR(VLOOKUP(Z65&amp;" "&amp;AA65,命格设定!$H$125:$I$184,2,0),0)</f>
        <v>9030</v>
      </c>
      <c r="AC65" s="97">
        <v>7</v>
      </c>
      <c r="AD65" s="87" t="s">
        <v>49</v>
      </c>
      <c r="AE65" s="87" t="s">
        <v>428</v>
      </c>
      <c r="AF65" s="87">
        <f>IFERROR(VLOOKUP(AD65&amp;" "&amp;AE65,命格设定!$H$125:$I$184,2,0),0)</f>
        <v>8930</v>
      </c>
      <c r="AG65" s="1">
        <v>6</v>
      </c>
      <c r="AI65" s="3">
        <v>63</v>
      </c>
      <c r="AJ65" s="3">
        <f>SUMPRODUCT(AK65:AW65,设定参考!$A$2:$M$2)</f>
        <v>13890.72</v>
      </c>
      <c r="AK65" s="3">
        <v>101838</v>
      </c>
      <c r="AL65" s="3">
        <v>4289</v>
      </c>
      <c r="AM65" s="3">
        <v>2368</v>
      </c>
      <c r="AN65" s="3">
        <v>4647</v>
      </c>
      <c r="AO65" s="3">
        <v>0</v>
      </c>
      <c r="AP65" s="3">
        <v>8779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3">
        <v>0</v>
      </c>
      <c r="AW65" s="3">
        <v>0</v>
      </c>
    </row>
    <row r="66" spans="1:49" x14ac:dyDescent="0.15">
      <c r="A66">
        <v>64</v>
      </c>
      <c r="B66" s="87" t="s">
        <v>53</v>
      </c>
      <c r="C66" s="87" t="s">
        <v>417</v>
      </c>
      <c r="D66" s="87">
        <f>IFERROR(VLOOKUP(B66&amp;" "&amp;C66,命格设定!$H$125:$I$184,2,0),0)</f>
        <v>8250</v>
      </c>
      <c r="E66" s="1">
        <v>6</v>
      </c>
      <c r="F66" s="96" t="s">
        <v>53</v>
      </c>
      <c r="G66" s="96" t="s">
        <v>407</v>
      </c>
      <c r="H66" s="96">
        <f>IFERROR(VLOOKUP(F66&amp;" "&amp;G66,命格设定!$H$125:$I$184,2,0),0)</f>
        <v>8150</v>
      </c>
      <c r="I66" s="97">
        <v>6</v>
      </c>
      <c r="J66" s="98" t="s">
        <v>51</v>
      </c>
      <c r="K66" s="98" t="s">
        <v>408</v>
      </c>
      <c r="L66" s="98">
        <f>IFERROR(VLOOKUP(J66&amp;" "&amp;K66,命格设定!$H$125:$I$184,2,0),0)</f>
        <v>8340</v>
      </c>
      <c r="M66" s="99">
        <v>7</v>
      </c>
      <c r="N66" s="100" t="s">
        <v>51</v>
      </c>
      <c r="O66" s="100" t="s">
        <v>425</v>
      </c>
      <c r="P66" s="100">
        <f>IFERROR(VLOOKUP(N66&amp;" "&amp;O66,命格设定!$H$125:$I$184,2,0),0)</f>
        <v>8740</v>
      </c>
      <c r="Q66" s="101">
        <v>6</v>
      </c>
      <c r="R66" s="102" t="s">
        <v>51</v>
      </c>
      <c r="S66" s="102" t="s">
        <v>421</v>
      </c>
      <c r="T66" s="102">
        <f>IFERROR(VLOOKUP(R66&amp;" "&amp;S66,命格设定!$H$125:$I$184,2,0),0)</f>
        <v>8540</v>
      </c>
      <c r="U66" s="103">
        <v>6</v>
      </c>
      <c r="V66" s="107" t="s">
        <v>51</v>
      </c>
      <c r="W66" s="107" t="s">
        <v>412</v>
      </c>
      <c r="X66" s="107">
        <f>IFERROR(VLOOKUP(V66&amp;" "&amp;W66,命格设定!$H$125:$I$184,2,0),0)</f>
        <v>9340</v>
      </c>
      <c r="Y66" s="108">
        <v>6</v>
      </c>
      <c r="Z66" s="96" t="s">
        <v>49</v>
      </c>
      <c r="AA66" s="96" t="s">
        <v>429</v>
      </c>
      <c r="AB66" s="96">
        <f>IFERROR(VLOOKUP(Z66&amp;" "&amp;AA66,命格设定!$H$125:$I$184,2,0),0)</f>
        <v>9030</v>
      </c>
      <c r="AC66" s="97">
        <v>7</v>
      </c>
      <c r="AD66" s="87" t="s">
        <v>49</v>
      </c>
      <c r="AE66" s="87" t="s">
        <v>428</v>
      </c>
      <c r="AF66" s="87">
        <f>IFERROR(VLOOKUP(AD66&amp;" "&amp;AE66,命格设定!$H$125:$I$184,2,0),0)</f>
        <v>8930</v>
      </c>
      <c r="AG66" s="1">
        <v>6</v>
      </c>
      <c r="AI66" s="3">
        <v>64</v>
      </c>
      <c r="AJ66" s="3">
        <f>SUMPRODUCT(AK66:AW66,设定参考!$A$2:$M$2)</f>
        <v>13890.72</v>
      </c>
      <c r="AK66" s="3">
        <v>101838</v>
      </c>
      <c r="AL66" s="3">
        <v>4289</v>
      </c>
      <c r="AM66" s="3">
        <v>2368</v>
      </c>
      <c r="AN66" s="3">
        <v>4647</v>
      </c>
      <c r="AO66" s="3">
        <v>0</v>
      </c>
      <c r="AP66" s="3">
        <v>8779</v>
      </c>
      <c r="AQ66" s="3">
        <v>0</v>
      </c>
      <c r="AR66" s="3">
        <v>0</v>
      </c>
      <c r="AS66" s="3">
        <v>0</v>
      </c>
      <c r="AT66" s="3">
        <v>0</v>
      </c>
      <c r="AU66" s="3">
        <v>0</v>
      </c>
      <c r="AV66" s="3">
        <v>0</v>
      </c>
      <c r="AW66" s="3">
        <v>0</v>
      </c>
    </row>
    <row r="67" spans="1:49" x14ac:dyDescent="0.15">
      <c r="A67">
        <v>65</v>
      </c>
      <c r="B67" s="87" t="s">
        <v>53</v>
      </c>
      <c r="C67" s="87" t="s">
        <v>417</v>
      </c>
      <c r="D67" s="87">
        <f>IFERROR(VLOOKUP(B67&amp;" "&amp;C67,命格设定!$H$125:$I$184,2,0),0)</f>
        <v>8250</v>
      </c>
      <c r="E67" s="1">
        <v>7</v>
      </c>
      <c r="F67" s="96" t="s">
        <v>53</v>
      </c>
      <c r="G67" s="96" t="s">
        <v>407</v>
      </c>
      <c r="H67" s="96">
        <f>IFERROR(VLOOKUP(F67&amp;" "&amp;G67,命格设定!$H$125:$I$184,2,0),0)</f>
        <v>8150</v>
      </c>
      <c r="I67" s="97">
        <v>6</v>
      </c>
      <c r="J67" s="98" t="s">
        <v>51</v>
      </c>
      <c r="K67" s="98" t="s">
        <v>408</v>
      </c>
      <c r="L67" s="98">
        <f>IFERROR(VLOOKUP(J67&amp;" "&amp;K67,命格设定!$H$125:$I$184,2,0),0)</f>
        <v>8340</v>
      </c>
      <c r="M67" s="99">
        <v>7</v>
      </c>
      <c r="N67" s="100" t="s">
        <v>51</v>
      </c>
      <c r="O67" s="100" t="s">
        <v>425</v>
      </c>
      <c r="P67" s="100">
        <f>IFERROR(VLOOKUP(N67&amp;" "&amp;O67,命格设定!$H$125:$I$184,2,0),0)</f>
        <v>8740</v>
      </c>
      <c r="Q67" s="101">
        <v>6</v>
      </c>
      <c r="R67" s="102" t="s">
        <v>51</v>
      </c>
      <c r="S67" s="102" t="s">
        <v>421</v>
      </c>
      <c r="T67" s="102">
        <f>IFERROR(VLOOKUP(R67&amp;" "&amp;S67,命格设定!$H$125:$I$184,2,0),0)</f>
        <v>8540</v>
      </c>
      <c r="U67" s="103">
        <v>6</v>
      </c>
      <c r="V67" s="107" t="s">
        <v>51</v>
      </c>
      <c r="W67" s="107" t="s">
        <v>412</v>
      </c>
      <c r="X67" s="107">
        <f>IFERROR(VLOOKUP(V67&amp;" "&amp;W67,命格设定!$H$125:$I$184,2,0),0)</f>
        <v>9340</v>
      </c>
      <c r="Y67" s="108">
        <v>7</v>
      </c>
      <c r="Z67" s="96" t="s">
        <v>51</v>
      </c>
      <c r="AA67" s="96" t="s">
        <v>429</v>
      </c>
      <c r="AB67" s="96">
        <f>IFERROR(VLOOKUP(Z67&amp;" "&amp;AA67,命格设定!$H$125:$I$184,2,0),0)</f>
        <v>9040</v>
      </c>
      <c r="AC67" s="97">
        <v>6</v>
      </c>
      <c r="AD67" s="87" t="s">
        <v>49</v>
      </c>
      <c r="AE67" s="87" t="s">
        <v>428</v>
      </c>
      <c r="AF67" s="87">
        <f>IFERROR(VLOOKUP(AD67&amp;" "&amp;AE67,命格设定!$H$125:$I$184,2,0),0)</f>
        <v>8930</v>
      </c>
      <c r="AG67" s="1">
        <v>6</v>
      </c>
      <c r="AI67" s="3">
        <v>65</v>
      </c>
      <c r="AJ67" s="3">
        <f>SUMPRODUCT(AK67:AW67,设定参考!$A$2:$M$2)</f>
        <v>16236.8</v>
      </c>
      <c r="AK67" s="3">
        <v>111715</v>
      </c>
      <c r="AL67" s="3">
        <v>6240</v>
      </c>
      <c r="AM67" s="3">
        <v>2368</v>
      </c>
      <c r="AN67" s="3">
        <v>4647</v>
      </c>
      <c r="AO67" s="3">
        <v>0</v>
      </c>
      <c r="AP67" s="3">
        <v>8779</v>
      </c>
      <c r="AQ67" s="3">
        <v>0</v>
      </c>
      <c r="AR67" s="3">
        <v>0</v>
      </c>
      <c r="AS67" s="3">
        <v>0</v>
      </c>
      <c r="AT67" s="3">
        <v>0</v>
      </c>
      <c r="AU67" s="3">
        <v>0</v>
      </c>
      <c r="AV67" s="3">
        <v>0</v>
      </c>
      <c r="AW67" s="3">
        <v>0</v>
      </c>
    </row>
    <row r="68" spans="1:49" x14ac:dyDescent="0.15">
      <c r="A68">
        <v>66</v>
      </c>
      <c r="B68" s="87" t="s">
        <v>53</v>
      </c>
      <c r="C68" s="87" t="s">
        <v>417</v>
      </c>
      <c r="D68" s="87">
        <f>IFERROR(VLOOKUP(B68&amp;" "&amp;C68,命格设定!$H$125:$I$184,2,0),0)</f>
        <v>8250</v>
      </c>
      <c r="E68" s="1">
        <v>7</v>
      </c>
      <c r="F68" s="96" t="s">
        <v>53</v>
      </c>
      <c r="G68" s="96" t="s">
        <v>407</v>
      </c>
      <c r="H68" s="96">
        <f>IFERROR(VLOOKUP(F68&amp;" "&amp;G68,命格设定!$H$125:$I$184,2,0),0)</f>
        <v>8150</v>
      </c>
      <c r="I68" s="97">
        <v>6</v>
      </c>
      <c r="J68" s="98" t="s">
        <v>53</v>
      </c>
      <c r="K68" s="98" t="s">
        <v>408</v>
      </c>
      <c r="L68" s="98">
        <f>IFERROR(VLOOKUP(J68&amp;" "&amp;K68,命格设定!$H$125:$I$184,2,0),0)</f>
        <v>8350</v>
      </c>
      <c r="M68" s="99">
        <v>7</v>
      </c>
      <c r="N68" s="100" t="s">
        <v>51</v>
      </c>
      <c r="O68" s="100" t="s">
        <v>425</v>
      </c>
      <c r="P68" s="100">
        <f>IFERROR(VLOOKUP(N68&amp;" "&amp;O68,命格设定!$H$125:$I$184,2,0),0)</f>
        <v>8740</v>
      </c>
      <c r="Q68" s="101">
        <v>7</v>
      </c>
      <c r="R68" s="102" t="s">
        <v>51</v>
      </c>
      <c r="S68" s="102" t="s">
        <v>421</v>
      </c>
      <c r="T68" s="102">
        <f>IFERROR(VLOOKUP(R68&amp;" "&amp;S68,命格设定!$H$125:$I$184,2,0),0)</f>
        <v>8540</v>
      </c>
      <c r="U68" s="103">
        <v>6</v>
      </c>
      <c r="V68" s="107" t="s">
        <v>51</v>
      </c>
      <c r="W68" s="107" t="s">
        <v>412</v>
      </c>
      <c r="X68" s="107">
        <f>IFERROR(VLOOKUP(V68&amp;" "&amp;W68,命格设定!$H$125:$I$184,2,0),0)</f>
        <v>9340</v>
      </c>
      <c r="Y68" s="108">
        <v>7</v>
      </c>
      <c r="Z68" s="96" t="s">
        <v>51</v>
      </c>
      <c r="AA68" s="96" t="s">
        <v>429</v>
      </c>
      <c r="AB68" s="96">
        <f>IFERROR(VLOOKUP(Z68&amp;" "&amp;AA68,命格设定!$H$125:$I$184,2,0),0)</f>
        <v>9040</v>
      </c>
      <c r="AC68" s="97">
        <v>6</v>
      </c>
      <c r="AD68" s="87" t="s">
        <v>49</v>
      </c>
      <c r="AE68" s="87" t="s">
        <v>428</v>
      </c>
      <c r="AF68" s="87">
        <f>IFERROR(VLOOKUP(AD68&amp;" "&amp;AE68,命格设定!$H$125:$I$184,2,0),0)</f>
        <v>8930</v>
      </c>
      <c r="AG68" s="1">
        <v>7</v>
      </c>
      <c r="AI68" s="3">
        <v>66</v>
      </c>
      <c r="AJ68" s="3">
        <f>SUMPRODUCT(AK68:AW68,设定参考!$A$2:$M$2)</f>
        <v>19145.300000000003</v>
      </c>
      <c r="AK68" s="3">
        <v>117202</v>
      </c>
      <c r="AL68" s="3">
        <v>6240</v>
      </c>
      <c r="AM68" s="3">
        <v>4267</v>
      </c>
      <c r="AN68" s="3">
        <v>4647</v>
      </c>
      <c r="AO68" s="3">
        <v>0</v>
      </c>
      <c r="AP68" s="3">
        <v>13168</v>
      </c>
      <c r="AQ68" s="3">
        <v>0</v>
      </c>
      <c r="AR68" s="3">
        <v>0</v>
      </c>
      <c r="AS68" s="3">
        <v>0</v>
      </c>
      <c r="AT68" s="3">
        <v>0</v>
      </c>
      <c r="AU68" s="3">
        <v>0</v>
      </c>
      <c r="AV68" s="3">
        <v>0</v>
      </c>
      <c r="AW68" s="3">
        <v>0</v>
      </c>
    </row>
    <row r="69" spans="1:49" x14ac:dyDescent="0.15">
      <c r="A69">
        <v>67</v>
      </c>
      <c r="B69" s="87" t="s">
        <v>53</v>
      </c>
      <c r="C69" s="87" t="s">
        <v>417</v>
      </c>
      <c r="D69" s="87">
        <f>IFERROR(VLOOKUP(B69&amp;" "&amp;C69,命格设定!$H$125:$I$184,2,0),0)</f>
        <v>8250</v>
      </c>
      <c r="E69" s="1">
        <v>7</v>
      </c>
      <c r="F69" s="96" t="s">
        <v>53</v>
      </c>
      <c r="G69" s="96" t="s">
        <v>407</v>
      </c>
      <c r="H69" s="96">
        <f>IFERROR(VLOOKUP(F69&amp;" "&amp;G69,命格设定!$H$125:$I$184,2,0),0)</f>
        <v>8150</v>
      </c>
      <c r="I69" s="97">
        <v>6</v>
      </c>
      <c r="J69" s="98" t="s">
        <v>53</v>
      </c>
      <c r="K69" s="98" t="s">
        <v>408</v>
      </c>
      <c r="L69" s="98">
        <f>IFERROR(VLOOKUP(J69&amp;" "&amp;K69,命格设定!$H$125:$I$184,2,0),0)</f>
        <v>8350</v>
      </c>
      <c r="M69" s="99">
        <v>7</v>
      </c>
      <c r="N69" s="100" t="s">
        <v>51</v>
      </c>
      <c r="O69" s="100" t="s">
        <v>425</v>
      </c>
      <c r="P69" s="100">
        <f>IFERROR(VLOOKUP(N69&amp;" "&amp;O69,命格设定!$H$125:$I$184,2,0),0)</f>
        <v>8740</v>
      </c>
      <c r="Q69" s="101">
        <v>7</v>
      </c>
      <c r="R69" s="102" t="s">
        <v>51</v>
      </c>
      <c r="S69" s="102" t="s">
        <v>421</v>
      </c>
      <c r="T69" s="102">
        <f>IFERROR(VLOOKUP(R69&amp;" "&amp;S69,命格设定!$H$125:$I$184,2,0),0)</f>
        <v>8540</v>
      </c>
      <c r="U69" s="103">
        <v>7</v>
      </c>
      <c r="V69" s="107" t="s">
        <v>51</v>
      </c>
      <c r="W69" s="107" t="s">
        <v>412</v>
      </c>
      <c r="X69" s="107">
        <f>IFERROR(VLOOKUP(V69&amp;" "&amp;W69,命格设定!$H$125:$I$184,2,0),0)</f>
        <v>9340</v>
      </c>
      <c r="Y69" s="108">
        <v>7</v>
      </c>
      <c r="Z69" s="96" t="s">
        <v>51</v>
      </c>
      <c r="AA69" s="96" t="s">
        <v>429</v>
      </c>
      <c r="AB69" s="96">
        <f>IFERROR(VLOOKUP(Z69&amp;" "&amp;AA69,命格设定!$H$125:$I$184,2,0),0)</f>
        <v>9040</v>
      </c>
      <c r="AC69" s="97">
        <v>6</v>
      </c>
      <c r="AD69" s="87" t="s">
        <v>49</v>
      </c>
      <c r="AE69" s="87" t="s">
        <v>428</v>
      </c>
      <c r="AF69" s="87">
        <f>IFERROR(VLOOKUP(AD69&amp;" "&amp;AE69,命格设定!$H$125:$I$184,2,0),0)</f>
        <v>8930</v>
      </c>
      <c r="AG69" s="1">
        <v>7</v>
      </c>
      <c r="AI69" s="3">
        <v>67</v>
      </c>
      <c r="AJ69" s="3">
        <f>SUMPRODUCT(AK69:AW69,设定参考!$A$2:$M$2)</f>
        <v>19935.46</v>
      </c>
      <c r="AK69" s="3">
        <v>117202</v>
      </c>
      <c r="AL69" s="3">
        <v>6240</v>
      </c>
      <c r="AM69" s="3">
        <v>4267</v>
      </c>
      <c r="AN69" s="3">
        <v>6971</v>
      </c>
      <c r="AO69" s="3">
        <v>0</v>
      </c>
      <c r="AP69" s="3">
        <v>13168</v>
      </c>
      <c r="AQ69" s="3">
        <v>0</v>
      </c>
      <c r="AR69" s="3">
        <v>0</v>
      </c>
      <c r="AS69" s="3">
        <v>0</v>
      </c>
      <c r="AT69" s="3">
        <v>0</v>
      </c>
      <c r="AU69" s="3">
        <v>0</v>
      </c>
      <c r="AV69" s="3">
        <v>0</v>
      </c>
      <c r="AW69" s="3">
        <v>0</v>
      </c>
    </row>
    <row r="70" spans="1:49" x14ac:dyDescent="0.15">
      <c r="A70">
        <v>68</v>
      </c>
      <c r="B70" s="87" t="s">
        <v>53</v>
      </c>
      <c r="C70" s="87" t="s">
        <v>417</v>
      </c>
      <c r="D70" s="87">
        <f>IFERROR(VLOOKUP(B70&amp;" "&amp;C70,命格设定!$H$125:$I$184,2,0),0)</f>
        <v>8250</v>
      </c>
      <c r="E70" s="1">
        <v>7</v>
      </c>
      <c r="F70" s="96" t="s">
        <v>53</v>
      </c>
      <c r="G70" s="96" t="s">
        <v>407</v>
      </c>
      <c r="H70" s="96">
        <f>IFERROR(VLOOKUP(F70&amp;" "&amp;G70,命格设定!$H$125:$I$184,2,0),0)</f>
        <v>8150</v>
      </c>
      <c r="I70" s="97">
        <v>6</v>
      </c>
      <c r="J70" s="98" t="s">
        <v>53</v>
      </c>
      <c r="K70" s="98" t="s">
        <v>408</v>
      </c>
      <c r="L70" s="98">
        <f>IFERROR(VLOOKUP(J70&amp;" "&amp;K70,命格设定!$H$125:$I$184,2,0),0)</f>
        <v>8350</v>
      </c>
      <c r="M70" s="99">
        <v>6</v>
      </c>
      <c r="N70" s="100" t="s">
        <v>51</v>
      </c>
      <c r="O70" s="100" t="s">
        <v>425</v>
      </c>
      <c r="P70" s="100">
        <f>IFERROR(VLOOKUP(N70&amp;" "&amp;O70,命格设定!$H$125:$I$184,2,0),0)</f>
        <v>8740</v>
      </c>
      <c r="Q70" s="101">
        <v>7</v>
      </c>
      <c r="R70" s="102" t="s">
        <v>51</v>
      </c>
      <c r="S70" s="102" t="s">
        <v>421</v>
      </c>
      <c r="T70" s="102">
        <f>IFERROR(VLOOKUP(R70&amp;" "&amp;S70,命格设定!$H$125:$I$184,2,0),0)</f>
        <v>8540</v>
      </c>
      <c r="U70" s="103">
        <v>7</v>
      </c>
      <c r="V70" s="107" t="s">
        <v>53</v>
      </c>
      <c r="W70" s="107" t="s">
        <v>412</v>
      </c>
      <c r="X70" s="107">
        <f>IFERROR(VLOOKUP(V70&amp;" "&amp;W70,命格设定!$H$125:$I$184,2,0),0)</f>
        <v>9350</v>
      </c>
      <c r="Y70" s="108">
        <v>6</v>
      </c>
      <c r="Z70" s="96" t="s">
        <v>51</v>
      </c>
      <c r="AA70" s="96" t="s">
        <v>429</v>
      </c>
      <c r="AB70" s="96">
        <f>IFERROR(VLOOKUP(Z70&amp;" "&amp;AA70,命格设定!$H$125:$I$184,2,0),0)</f>
        <v>9040</v>
      </c>
      <c r="AC70" s="97">
        <v>6</v>
      </c>
      <c r="AD70" s="87" t="s">
        <v>49</v>
      </c>
      <c r="AE70" s="87" t="s">
        <v>428</v>
      </c>
      <c r="AF70" s="87">
        <f>IFERROR(VLOOKUP(AD70&amp;" "&amp;AE70,命格设定!$H$125:$I$184,2,0),0)</f>
        <v>8930</v>
      </c>
      <c r="AG70" s="1">
        <v>7</v>
      </c>
      <c r="AI70" s="3">
        <v>68</v>
      </c>
      <c r="AJ70" s="3">
        <f>SUMPRODUCT(AK70:AW70,设定参考!$A$2:$M$2)</f>
        <v>18987.419999999998</v>
      </c>
      <c r="AK70" s="3">
        <v>123126</v>
      </c>
      <c r="AL70" s="3">
        <v>6478</v>
      </c>
      <c r="AM70" s="3">
        <v>2844</v>
      </c>
      <c r="AN70" s="3">
        <v>6971</v>
      </c>
      <c r="AO70" s="3">
        <v>0</v>
      </c>
      <c r="AP70" s="3">
        <v>13168</v>
      </c>
      <c r="AQ70" s="3">
        <v>0</v>
      </c>
      <c r="AR70" s="3">
        <v>0</v>
      </c>
      <c r="AS70" s="3">
        <v>0</v>
      </c>
      <c r="AT70" s="3">
        <v>0</v>
      </c>
      <c r="AU70" s="3">
        <v>0</v>
      </c>
      <c r="AV70" s="3">
        <v>0</v>
      </c>
      <c r="AW70" s="3">
        <v>0</v>
      </c>
    </row>
    <row r="71" spans="1:49" x14ac:dyDescent="0.15">
      <c r="A71">
        <v>69</v>
      </c>
      <c r="B71" s="87" t="s">
        <v>53</v>
      </c>
      <c r="C71" s="87" t="s">
        <v>417</v>
      </c>
      <c r="D71" s="87">
        <f>IFERROR(VLOOKUP(B71&amp;" "&amp;C71,命格设定!$H$125:$I$184,2,0),0)</f>
        <v>8250</v>
      </c>
      <c r="E71" s="1">
        <v>7</v>
      </c>
      <c r="F71" s="96" t="s">
        <v>53</v>
      </c>
      <c r="G71" s="96" t="s">
        <v>407</v>
      </c>
      <c r="H71" s="96">
        <f>IFERROR(VLOOKUP(F71&amp;" "&amp;G71,命格设定!$H$125:$I$184,2,0),0)</f>
        <v>8150</v>
      </c>
      <c r="I71" s="97">
        <v>7</v>
      </c>
      <c r="J71" s="98" t="s">
        <v>53</v>
      </c>
      <c r="K71" s="98" t="s">
        <v>408</v>
      </c>
      <c r="L71" s="98">
        <f>IFERROR(VLOOKUP(J71&amp;" "&amp;K71,命格设定!$H$125:$I$184,2,0),0)</f>
        <v>8350</v>
      </c>
      <c r="M71" s="99">
        <v>6</v>
      </c>
      <c r="N71" s="100" t="s">
        <v>51</v>
      </c>
      <c r="O71" s="100" t="s">
        <v>425</v>
      </c>
      <c r="P71" s="100">
        <f>IFERROR(VLOOKUP(N71&amp;" "&amp;O71,命格设定!$H$125:$I$184,2,0),0)</f>
        <v>8740</v>
      </c>
      <c r="Q71" s="101">
        <v>7</v>
      </c>
      <c r="R71" s="102" t="s">
        <v>51</v>
      </c>
      <c r="S71" s="102" t="s">
        <v>421</v>
      </c>
      <c r="T71" s="102">
        <f>IFERROR(VLOOKUP(R71&amp;" "&amp;S71,命格设定!$H$125:$I$184,2,0),0)</f>
        <v>8540</v>
      </c>
      <c r="U71" s="103">
        <v>7</v>
      </c>
      <c r="V71" s="107" t="s">
        <v>53</v>
      </c>
      <c r="W71" s="107" t="s">
        <v>412</v>
      </c>
      <c r="X71" s="107">
        <f>IFERROR(VLOOKUP(V71&amp;" "&amp;W71,命格设定!$H$125:$I$184,2,0),0)</f>
        <v>9350</v>
      </c>
      <c r="Y71" s="108">
        <v>6</v>
      </c>
      <c r="Z71" s="96" t="s">
        <v>51</v>
      </c>
      <c r="AA71" s="96" t="s">
        <v>429</v>
      </c>
      <c r="AB71" s="96">
        <f>IFERROR(VLOOKUP(Z71&amp;" "&amp;AA71,命格设定!$H$125:$I$184,2,0),0)</f>
        <v>9040</v>
      </c>
      <c r="AC71" s="97">
        <v>7</v>
      </c>
      <c r="AD71" s="87" t="s">
        <v>49</v>
      </c>
      <c r="AE71" s="87" t="s">
        <v>428</v>
      </c>
      <c r="AF71" s="87">
        <f>IFERROR(VLOOKUP(AD71&amp;" "&amp;AE71,命格设定!$H$125:$I$184,2,0),0)</f>
        <v>8930</v>
      </c>
      <c r="AG71" s="1">
        <v>7</v>
      </c>
      <c r="AI71" s="3">
        <v>69</v>
      </c>
      <c r="AJ71" s="3">
        <f>SUMPRODUCT(AK71:AW71,设定参考!$A$2:$M$2)</f>
        <v>20804.659999999996</v>
      </c>
      <c r="AK71" s="3">
        <v>158682</v>
      </c>
      <c r="AL71" s="3">
        <v>6873</v>
      </c>
      <c r="AM71" s="3">
        <v>2844</v>
      </c>
      <c r="AN71" s="3">
        <v>6971</v>
      </c>
      <c r="AO71" s="3">
        <v>0</v>
      </c>
      <c r="AP71" s="3">
        <v>13168</v>
      </c>
      <c r="AQ71" s="3">
        <v>0</v>
      </c>
      <c r="AR71" s="3">
        <v>0</v>
      </c>
      <c r="AS71" s="3">
        <v>0</v>
      </c>
      <c r="AT71" s="3">
        <v>0</v>
      </c>
      <c r="AU71" s="3">
        <v>0</v>
      </c>
      <c r="AV71" s="3">
        <v>0</v>
      </c>
      <c r="AW71" s="3">
        <v>0</v>
      </c>
    </row>
    <row r="72" spans="1:49" x14ac:dyDescent="0.15">
      <c r="A72">
        <v>70</v>
      </c>
      <c r="B72" s="87" t="s">
        <v>53</v>
      </c>
      <c r="C72" s="87" t="s">
        <v>417</v>
      </c>
      <c r="D72" s="87">
        <f>IFERROR(VLOOKUP(B72&amp;" "&amp;C72,命格设定!$H$125:$I$184,2,0),0)</f>
        <v>8250</v>
      </c>
      <c r="E72" s="1">
        <v>7</v>
      </c>
      <c r="F72" s="96" t="s">
        <v>53</v>
      </c>
      <c r="G72" s="96" t="s">
        <v>407</v>
      </c>
      <c r="H72" s="96">
        <f>IFERROR(VLOOKUP(F72&amp;" "&amp;G72,命格设定!$H$125:$I$184,2,0),0)</f>
        <v>8150</v>
      </c>
      <c r="I72" s="97">
        <v>7</v>
      </c>
      <c r="J72" s="98" t="s">
        <v>53</v>
      </c>
      <c r="K72" s="98" t="s">
        <v>408</v>
      </c>
      <c r="L72" s="98">
        <f>IFERROR(VLOOKUP(J72&amp;" "&amp;K72,命格设定!$H$125:$I$184,2,0),0)</f>
        <v>8350</v>
      </c>
      <c r="M72" s="99">
        <v>6</v>
      </c>
      <c r="N72" s="100" t="s">
        <v>51</v>
      </c>
      <c r="O72" s="100" t="s">
        <v>425</v>
      </c>
      <c r="P72" s="100">
        <f>IFERROR(VLOOKUP(N72&amp;" "&amp;O72,命格设定!$H$125:$I$184,2,0),0)</f>
        <v>8740</v>
      </c>
      <c r="Q72" s="101">
        <v>7</v>
      </c>
      <c r="R72" s="102" t="s">
        <v>51</v>
      </c>
      <c r="S72" s="102" t="s">
        <v>421</v>
      </c>
      <c r="T72" s="102">
        <f>IFERROR(VLOOKUP(R72&amp;" "&amp;S72,命格设定!$H$125:$I$184,2,0),0)</f>
        <v>8540</v>
      </c>
      <c r="U72" s="103">
        <v>7</v>
      </c>
      <c r="V72" s="107" t="s">
        <v>53</v>
      </c>
      <c r="W72" s="107" t="s">
        <v>412</v>
      </c>
      <c r="X72" s="107">
        <f>IFERROR(VLOOKUP(V72&amp;" "&amp;W72,命格设定!$H$125:$I$184,2,0),0)</f>
        <v>9350</v>
      </c>
      <c r="Y72" s="108">
        <v>6</v>
      </c>
      <c r="Z72" s="96" t="s">
        <v>51</v>
      </c>
      <c r="AA72" s="96" t="s">
        <v>429</v>
      </c>
      <c r="AB72" s="96">
        <f>IFERROR(VLOOKUP(Z72&amp;" "&amp;AA72,命格设定!$H$125:$I$184,2,0),0)</f>
        <v>9040</v>
      </c>
      <c r="AC72" s="97">
        <v>7</v>
      </c>
      <c r="AD72" s="87" t="s">
        <v>51</v>
      </c>
      <c r="AE72" s="87" t="s">
        <v>428</v>
      </c>
      <c r="AF72" s="87">
        <f>IFERROR(VLOOKUP(AD72&amp;" "&amp;AE72,命格设定!$H$125:$I$184,2,0),0)</f>
        <v>8940</v>
      </c>
      <c r="AG72" s="1">
        <v>6</v>
      </c>
      <c r="AI72" s="3">
        <v>70</v>
      </c>
      <c r="AJ72" s="3">
        <f>SUMPRODUCT(AK72:AW72,设定参考!$A$2:$M$2)</f>
        <v>20936.339999999997</v>
      </c>
      <c r="AK72" s="3">
        <v>161974</v>
      </c>
      <c r="AL72" s="3">
        <v>6873</v>
      </c>
      <c r="AM72" s="3">
        <v>2844</v>
      </c>
      <c r="AN72" s="3">
        <v>6971</v>
      </c>
      <c r="AO72" s="3">
        <v>0</v>
      </c>
      <c r="AP72" s="3">
        <v>13168</v>
      </c>
      <c r="AQ72" s="3">
        <v>0</v>
      </c>
      <c r="AR72" s="3">
        <v>0</v>
      </c>
      <c r="AS72" s="3">
        <v>0</v>
      </c>
      <c r="AT72" s="3">
        <v>0</v>
      </c>
      <c r="AU72" s="3">
        <v>0</v>
      </c>
      <c r="AV72" s="3">
        <v>0</v>
      </c>
      <c r="AW72" s="3">
        <v>0</v>
      </c>
    </row>
    <row r="73" spans="1:49" x14ac:dyDescent="0.15">
      <c r="A73">
        <v>71</v>
      </c>
      <c r="B73" s="87" t="s">
        <v>53</v>
      </c>
      <c r="C73" s="87" t="s">
        <v>417</v>
      </c>
      <c r="D73" s="87">
        <f>IFERROR(VLOOKUP(B73&amp;" "&amp;C73,命格设定!$H$125:$I$184,2,0),0)</f>
        <v>8250</v>
      </c>
      <c r="E73" s="1">
        <v>8</v>
      </c>
      <c r="F73" s="96" t="s">
        <v>53</v>
      </c>
      <c r="G73" s="96" t="s">
        <v>407</v>
      </c>
      <c r="H73" s="96">
        <f>IFERROR(VLOOKUP(F73&amp;" "&amp;G73,命格设定!$H$125:$I$184,2,0),0)</f>
        <v>8150</v>
      </c>
      <c r="I73" s="97">
        <v>7</v>
      </c>
      <c r="J73" s="98" t="s">
        <v>53</v>
      </c>
      <c r="K73" s="98" t="s">
        <v>408</v>
      </c>
      <c r="L73" s="98">
        <f>IFERROR(VLOOKUP(J73&amp;" "&amp;K73,命格设定!$H$125:$I$184,2,0),0)</f>
        <v>8350</v>
      </c>
      <c r="M73" s="99">
        <v>6</v>
      </c>
      <c r="N73" s="100" t="s">
        <v>53</v>
      </c>
      <c r="O73" s="100" t="s">
        <v>425</v>
      </c>
      <c r="P73" s="100">
        <f>IFERROR(VLOOKUP(N73&amp;" "&amp;O73,命格设定!$H$125:$I$184,2,0),0)</f>
        <v>8750</v>
      </c>
      <c r="Q73" s="101">
        <v>6</v>
      </c>
      <c r="R73" s="102" t="s">
        <v>51</v>
      </c>
      <c r="S73" s="102" t="s">
        <v>421</v>
      </c>
      <c r="T73" s="102">
        <f>IFERROR(VLOOKUP(R73&amp;" "&amp;S73,命格设定!$H$125:$I$184,2,0),0)</f>
        <v>8540</v>
      </c>
      <c r="U73" s="103">
        <v>7</v>
      </c>
      <c r="V73" s="107" t="s">
        <v>53</v>
      </c>
      <c r="W73" s="107" t="s">
        <v>412</v>
      </c>
      <c r="X73" s="107">
        <f>IFERROR(VLOOKUP(V73&amp;" "&amp;W73,命格设定!$H$125:$I$184,2,0),0)</f>
        <v>9350</v>
      </c>
      <c r="Y73" s="108">
        <v>6</v>
      </c>
      <c r="Z73" s="96" t="s">
        <v>51</v>
      </c>
      <c r="AA73" s="96" t="s">
        <v>429</v>
      </c>
      <c r="AB73" s="96">
        <f>IFERROR(VLOOKUP(Z73&amp;" "&amp;AA73,命格设定!$H$125:$I$184,2,0),0)</f>
        <v>9040</v>
      </c>
      <c r="AC73" s="97">
        <v>7</v>
      </c>
      <c r="AD73" s="87" t="s">
        <v>51</v>
      </c>
      <c r="AE73" s="87" t="s">
        <v>428</v>
      </c>
      <c r="AF73" s="87">
        <f>IFERROR(VLOOKUP(AD73&amp;" "&amp;AE73,命格设定!$H$125:$I$184,2,0),0)</f>
        <v>8940</v>
      </c>
      <c r="AG73" s="1">
        <v>6</v>
      </c>
      <c r="AI73" s="3">
        <v>71</v>
      </c>
      <c r="AJ73" s="3">
        <f>SUMPRODUCT(AK73:AW73,设定参考!$A$2:$M$2)</f>
        <v>23543.279999999999</v>
      </c>
      <c r="AK73" s="3">
        <v>161974</v>
      </c>
      <c r="AL73" s="3">
        <v>9006</v>
      </c>
      <c r="AM73" s="3">
        <v>2844</v>
      </c>
      <c r="AN73" s="3">
        <v>6971</v>
      </c>
      <c r="AO73" s="3">
        <v>0</v>
      </c>
      <c r="AP73" s="3">
        <v>15801</v>
      </c>
      <c r="AQ73" s="3">
        <v>0</v>
      </c>
      <c r="AR73" s="3">
        <v>0</v>
      </c>
      <c r="AS73" s="3">
        <v>0</v>
      </c>
      <c r="AT73" s="3">
        <v>0</v>
      </c>
      <c r="AU73" s="3">
        <v>0</v>
      </c>
      <c r="AV73" s="3">
        <v>0</v>
      </c>
      <c r="AW73" s="3">
        <v>0</v>
      </c>
    </row>
    <row r="74" spans="1:49" x14ac:dyDescent="0.15">
      <c r="A74">
        <v>72</v>
      </c>
      <c r="B74" s="87" t="s">
        <v>53</v>
      </c>
      <c r="C74" s="87" t="s">
        <v>417</v>
      </c>
      <c r="D74" s="87">
        <f>IFERROR(VLOOKUP(B74&amp;" "&amp;C74,命格设定!$H$125:$I$184,2,0),0)</f>
        <v>8250</v>
      </c>
      <c r="E74" s="1">
        <v>8</v>
      </c>
      <c r="F74" s="96" t="s">
        <v>53</v>
      </c>
      <c r="G74" s="96" t="s">
        <v>407</v>
      </c>
      <c r="H74" s="96">
        <f>IFERROR(VLOOKUP(F74&amp;" "&amp;G74,命格设定!$H$125:$I$184,2,0),0)</f>
        <v>8150</v>
      </c>
      <c r="I74" s="97">
        <v>7</v>
      </c>
      <c r="J74" s="98" t="s">
        <v>53</v>
      </c>
      <c r="K74" s="98" t="s">
        <v>408</v>
      </c>
      <c r="L74" s="98">
        <f>IFERROR(VLOOKUP(J74&amp;" "&amp;K74,命格设定!$H$125:$I$184,2,0),0)</f>
        <v>8350</v>
      </c>
      <c r="M74" s="99">
        <v>6</v>
      </c>
      <c r="N74" s="100" t="s">
        <v>53</v>
      </c>
      <c r="O74" s="100" t="s">
        <v>425</v>
      </c>
      <c r="P74" s="100">
        <f>IFERROR(VLOOKUP(N74&amp;" "&amp;O74,命格设定!$H$125:$I$184,2,0),0)</f>
        <v>8750</v>
      </c>
      <c r="Q74" s="101">
        <v>6</v>
      </c>
      <c r="R74" s="102" t="s">
        <v>51</v>
      </c>
      <c r="S74" s="102" t="s">
        <v>421</v>
      </c>
      <c r="T74" s="102">
        <f>IFERROR(VLOOKUP(R74&amp;" "&amp;S74,命格设定!$H$125:$I$184,2,0),0)</f>
        <v>8540</v>
      </c>
      <c r="U74" s="103">
        <v>7</v>
      </c>
      <c r="V74" s="107" t="s">
        <v>53</v>
      </c>
      <c r="W74" s="107" t="s">
        <v>412</v>
      </c>
      <c r="X74" s="107">
        <f>IFERROR(VLOOKUP(V74&amp;" "&amp;W74,命格设定!$H$125:$I$184,2,0),0)</f>
        <v>9350</v>
      </c>
      <c r="Y74" s="108">
        <v>7</v>
      </c>
      <c r="Z74" s="96" t="s">
        <v>51</v>
      </c>
      <c r="AA74" s="96" t="s">
        <v>429</v>
      </c>
      <c r="AB74" s="96">
        <f>IFERROR(VLOOKUP(Z74&amp;" "&amp;AA74,命格设定!$H$125:$I$184,2,0),0)</f>
        <v>9040</v>
      </c>
      <c r="AC74" s="97">
        <v>7</v>
      </c>
      <c r="AD74" s="87" t="s">
        <v>51</v>
      </c>
      <c r="AE74" s="87" t="s">
        <v>428</v>
      </c>
      <c r="AF74" s="87">
        <f>IFERROR(VLOOKUP(AD74&amp;" "&amp;AE74,命格设定!$H$125:$I$184,2,0),0)</f>
        <v>8940</v>
      </c>
      <c r="AG74" s="1">
        <v>6</v>
      </c>
      <c r="AI74" s="3">
        <v>72</v>
      </c>
      <c r="AJ74" s="3">
        <f>SUMPRODUCT(AK74:AW74,设定参考!$A$2:$M$2)</f>
        <v>24965.360000000001</v>
      </c>
      <c r="AK74" s="3">
        <v>179751</v>
      </c>
      <c r="AL74" s="3">
        <v>9717</v>
      </c>
      <c r="AM74" s="3">
        <v>2844</v>
      </c>
      <c r="AN74" s="3">
        <v>6971</v>
      </c>
      <c r="AO74" s="3">
        <v>0</v>
      </c>
      <c r="AP74" s="3">
        <v>15801</v>
      </c>
      <c r="AQ74" s="3">
        <v>0</v>
      </c>
      <c r="AR74" s="3">
        <v>0</v>
      </c>
      <c r="AS74" s="3">
        <v>0</v>
      </c>
      <c r="AT74" s="3">
        <v>0</v>
      </c>
      <c r="AU74" s="3">
        <v>0</v>
      </c>
      <c r="AV74" s="3">
        <v>0</v>
      </c>
      <c r="AW74" s="3">
        <v>0</v>
      </c>
    </row>
    <row r="75" spans="1:49" x14ac:dyDescent="0.15">
      <c r="A75">
        <v>73</v>
      </c>
      <c r="B75" s="87" t="s">
        <v>53</v>
      </c>
      <c r="C75" s="87" t="s">
        <v>417</v>
      </c>
      <c r="D75" s="87">
        <f>IFERROR(VLOOKUP(B75&amp;" "&amp;C75,命格设定!$H$125:$I$184,2,0),0)</f>
        <v>8250</v>
      </c>
      <c r="E75" s="1">
        <v>8</v>
      </c>
      <c r="F75" s="96" t="s">
        <v>53</v>
      </c>
      <c r="G75" s="96" t="s">
        <v>407</v>
      </c>
      <c r="H75" s="96">
        <f>IFERROR(VLOOKUP(F75&amp;" "&amp;G75,命格设定!$H$125:$I$184,2,0),0)</f>
        <v>8150</v>
      </c>
      <c r="I75" s="97">
        <v>7</v>
      </c>
      <c r="J75" s="98" t="s">
        <v>53</v>
      </c>
      <c r="K75" s="98" t="s">
        <v>408</v>
      </c>
      <c r="L75" s="98">
        <f>IFERROR(VLOOKUP(J75&amp;" "&amp;K75,命格设定!$H$125:$I$184,2,0),0)</f>
        <v>8350</v>
      </c>
      <c r="M75" s="99">
        <v>7</v>
      </c>
      <c r="N75" s="100" t="s">
        <v>53</v>
      </c>
      <c r="O75" s="100" t="s">
        <v>425</v>
      </c>
      <c r="P75" s="100">
        <f>IFERROR(VLOOKUP(N75&amp;" "&amp;O75,命格设定!$H$125:$I$184,2,0),0)</f>
        <v>8750</v>
      </c>
      <c r="Q75" s="101">
        <v>6</v>
      </c>
      <c r="R75" s="102" t="s">
        <v>53</v>
      </c>
      <c r="S75" s="102" t="s">
        <v>421</v>
      </c>
      <c r="T75" s="102">
        <f>IFERROR(VLOOKUP(R75&amp;" "&amp;S75,命格设定!$H$125:$I$184,2,0),0)</f>
        <v>8550</v>
      </c>
      <c r="U75" s="103">
        <v>6</v>
      </c>
      <c r="V75" s="107" t="s">
        <v>53</v>
      </c>
      <c r="W75" s="107" t="s">
        <v>412</v>
      </c>
      <c r="X75" s="107">
        <f>IFERROR(VLOOKUP(V75&amp;" "&amp;W75,命格设定!$H$125:$I$184,2,0),0)</f>
        <v>9350</v>
      </c>
      <c r="Y75" s="108">
        <v>7</v>
      </c>
      <c r="Z75" s="96" t="s">
        <v>51</v>
      </c>
      <c r="AA75" s="96" t="s">
        <v>429</v>
      </c>
      <c r="AB75" s="96">
        <f>IFERROR(VLOOKUP(Z75&amp;" "&amp;AA75,命格设定!$H$125:$I$184,2,0),0)</f>
        <v>9040</v>
      </c>
      <c r="AC75" s="97">
        <v>8</v>
      </c>
      <c r="AD75" s="87" t="s">
        <v>51</v>
      </c>
      <c r="AE75" s="87" t="s">
        <v>428</v>
      </c>
      <c r="AF75" s="87">
        <f>IFERROR(VLOOKUP(AD75&amp;" "&amp;AE75,命格设定!$H$125:$I$184,2,0),0)</f>
        <v>8940</v>
      </c>
      <c r="AG75" s="1">
        <v>7</v>
      </c>
      <c r="AI75" s="3">
        <v>73</v>
      </c>
      <c r="AJ75" s="3">
        <f>SUMPRODUCT(AK75:AW75,设定参考!$A$2:$M$2)</f>
        <v>27849.7</v>
      </c>
      <c r="AK75" s="3">
        <v>189627</v>
      </c>
      <c r="AL75" s="3">
        <v>10309</v>
      </c>
      <c r="AM75" s="3">
        <v>4267</v>
      </c>
      <c r="AN75" s="3">
        <v>8366</v>
      </c>
      <c r="AO75" s="3">
        <v>0</v>
      </c>
      <c r="AP75" s="3">
        <v>15801</v>
      </c>
      <c r="AQ75" s="3">
        <v>0</v>
      </c>
      <c r="AR75" s="3">
        <v>0</v>
      </c>
      <c r="AS75" s="3">
        <v>0</v>
      </c>
      <c r="AT75" s="3">
        <v>0</v>
      </c>
      <c r="AU75" s="3">
        <v>0</v>
      </c>
      <c r="AV75" s="3">
        <v>0</v>
      </c>
      <c r="AW75" s="3">
        <v>0</v>
      </c>
    </row>
    <row r="76" spans="1:49" x14ac:dyDescent="0.15">
      <c r="A76">
        <v>74</v>
      </c>
      <c r="B76" s="87" t="s">
        <v>53</v>
      </c>
      <c r="C76" s="87" t="s">
        <v>417</v>
      </c>
      <c r="D76" s="87">
        <f>IFERROR(VLOOKUP(B76&amp;" "&amp;C76,命格设定!$H$125:$I$184,2,0),0)</f>
        <v>8250</v>
      </c>
      <c r="E76" s="1">
        <v>8</v>
      </c>
      <c r="F76" s="96" t="s">
        <v>53</v>
      </c>
      <c r="G76" s="96" t="s">
        <v>407</v>
      </c>
      <c r="H76" s="96">
        <f>IFERROR(VLOOKUP(F76&amp;" "&amp;G76,命格设定!$H$125:$I$184,2,0),0)</f>
        <v>8150</v>
      </c>
      <c r="I76" s="97">
        <v>8</v>
      </c>
      <c r="J76" s="98" t="s">
        <v>53</v>
      </c>
      <c r="K76" s="98" t="s">
        <v>408</v>
      </c>
      <c r="L76" s="98">
        <f>IFERROR(VLOOKUP(J76&amp;" "&amp;K76,命格设定!$H$125:$I$184,2,0),0)</f>
        <v>8350</v>
      </c>
      <c r="M76" s="99">
        <v>7</v>
      </c>
      <c r="N76" s="100" t="s">
        <v>53</v>
      </c>
      <c r="O76" s="100" t="s">
        <v>425</v>
      </c>
      <c r="P76" s="100">
        <f>IFERROR(VLOOKUP(N76&amp;" "&amp;O76,命格设定!$H$125:$I$184,2,0),0)</f>
        <v>8750</v>
      </c>
      <c r="Q76" s="101">
        <v>7</v>
      </c>
      <c r="R76" s="102" t="s">
        <v>53</v>
      </c>
      <c r="S76" s="102" t="s">
        <v>421</v>
      </c>
      <c r="T76" s="102">
        <f>IFERROR(VLOOKUP(R76&amp;" "&amp;S76,命格设定!$H$125:$I$184,2,0),0)</f>
        <v>8550</v>
      </c>
      <c r="U76" s="103">
        <v>6</v>
      </c>
      <c r="V76" s="107" t="s">
        <v>53</v>
      </c>
      <c r="W76" s="107" t="s">
        <v>412</v>
      </c>
      <c r="X76" s="107">
        <f>IFERROR(VLOOKUP(V76&amp;" "&amp;W76,命格设定!$H$125:$I$184,2,0),0)</f>
        <v>9350</v>
      </c>
      <c r="Y76" s="108">
        <v>7</v>
      </c>
      <c r="Z76" s="96" t="s">
        <v>51</v>
      </c>
      <c r="AA76" s="96" t="s">
        <v>429</v>
      </c>
      <c r="AB76" s="96">
        <f>IFERROR(VLOOKUP(Z76&amp;" "&amp;AA76,命格设定!$H$125:$I$184,2,0),0)</f>
        <v>9040</v>
      </c>
      <c r="AC76" s="97">
        <v>8</v>
      </c>
      <c r="AD76" s="87" t="s">
        <v>51</v>
      </c>
      <c r="AE76" s="87" t="s">
        <v>428</v>
      </c>
      <c r="AF76" s="87">
        <f>IFERROR(VLOOKUP(AD76&amp;" "&amp;AE76,命格设定!$H$125:$I$184,2,0),0)</f>
        <v>8940</v>
      </c>
      <c r="AG76" s="1">
        <v>7</v>
      </c>
      <c r="AI76" s="3">
        <v>74</v>
      </c>
      <c r="AJ76" s="3">
        <f>SUMPRODUCT(AK76:AW76,设定参考!$A$2:$M$2)</f>
        <v>31405.02</v>
      </c>
      <c r="AK76" s="3">
        <v>242960</v>
      </c>
      <c r="AL76" s="3">
        <v>10309</v>
      </c>
      <c r="AM76" s="3">
        <v>4267</v>
      </c>
      <c r="AN76" s="3">
        <v>8366</v>
      </c>
      <c r="AO76" s="3">
        <v>0</v>
      </c>
      <c r="AP76" s="3">
        <v>23701</v>
      </c>
      <c r="AQ76" s="3">
        <v>0</v>
      </c>
      <c r="AR76" s="3">
        <v>0</v>
      </c>
      <c r="AS76" s="3">
        <v>0</v>
      </c>
      <c r="AT76" s="3">
        <v>0</v>
      </c>
      <c r="AU76" s="3">
        <v>0</v>
      </c>
      <c r="AV76" s="3">
        <v>0</v>
      </c>
      <c r="AW76" s="3">
        <v>0</v>
      </c>
    </row>
    <row r="77" spans="1:49" x14ac:dyDescent="0.15">
      <c r="A77">
        <v>75</v>
      </c>
      <c r="B77" s="87" t="s">
        <v>53</v>
      </c>
      <c r="C77" s="87" t="s">
        <v>417</v>
      </c>
      <c r="D77" s="87">
        <f>IFERROR(VLOOKUP(B77&amp;" "&amp;C77,命格设定!$H$125:$I$184,2,0),0)</f>
        <v>8250</v>
      </c>
      <c r="E77" s="1">
        <v>8</v>
      </c>
      <c r="F77" s="96" t="s">
        <v>53</v>
      </c>
      <c r="G77" s="96" t="s">
        <v>407</v>
      </c>
      <c r="H77" s="96">
        <f>IFERROR(VLOOKUP(F77&amp;" "&amp;G77,命格设定!$H$125:$I$184,2,0),0)</f>
        <v>8150</v>
      </c>
      <c r="I77" s="97">
        <v>8</v>
      </c>
      <c r="J77" s="98" t="s">
        <v>53</v>
      </c>
      <c r="K77" s="98" t="s">
        <v>408</v>
      </c>
      <c r="L77" s="98">
        <f>IFERROR(VLOOKUP(J77&amp;" "&amp;K77,命格设定!$H$125:$I$184,2,0),0)</f>
        <v>8350</v>
      </c>
      <c r="M77" s="99">
        <v>7</v>
      </c>
      <c r="N77" s="100" t="s">
        <v>53</v>
      </c>
      <c r="O77" s="100" t="s">
        <v>425</v>
      </c>
      <c r="P77" s="100">
        <f>IFERROR(VLOOKUP(N77&amp;" "&amp;O77,命格设定!$H$125:$I$184,2,0),0)</f>
        <v>8750</v>
      </c>
      <c r="Q77" s="101">
        <v>7</v>
      </c>
      <c r="R77" s="102" t="s">
        <v>53</v>
      </c>
      <c r="S77" s="102" t="s">
        <v>421</v>
      </c>
      <c r="T77" s="102">
        <f>IFERROR(VLOOKUP(R77&amp;" "&amp;S77,命格设定!$H$125:$I$184,2,0),0)</f>
        <v>8550</v>
      </c>
      <c r="U77" s="103">
        <v>7</v>
      </c>
      <c r="V77" s="107" t="s">
        <v>53</v>
      </c>
      <c r="W77" s="107" t="s">
        <v>412</v>
      </c>
      <c r="X77" s="107">
        <f>IFERROR(VLOOKUP(V77&amp;" "&amp;W77,命格设定!$H$125:$I$184,2,0),0)</f>
        <v>9350</v>
      </c>
      <c r="Y77" s="108">
        <v>7</v>
      </c>
      <c r="Z77" s="96" t="s">
        <v>51</v>
      </c>
      <c r="AA77" s="96" t="s">
        <v>429</v>
      </c>
      <c r="AB77" s="96">
        <f>IFERROR(VLOOKUP(Z77&amp;" "&amp;AA77,命格设定!$H$125:$I$184,2,0),0)</f>
        <v>9040</v>
      </c>
      <c r="AC77" s="97">
        <v>8</v>
      </c>
      <c r="AD77" s="87" t="s">
        <v>51</v>
      </c>
      <c r="AE77" s="87" t="s">
        <v>428</v>
      </c>
      <c r="AF77" s="87">
        <f>IFERROR(VLOOKUP(AD77&amp;" "&amp;AE77,命格设定!$H$125:$I$184,2,0),0)</f>
        <v>8940</v>
      </c>
      <c r="AG77" s="1">
        <v>7</v>
      </c>
      <c r="AI77" s="3">
        <v>75</v>
      </c>
      <c r="AJ77" s="3">
        <f>SUMPRODUCT(AK77:AW77,设定参考!$A$2:$M$2)</f>
        <v>32827.240000000005</v>
      </c>
      <c r="AK77" s="3">
        <v>242960</v>
      </c>
      <c r="AL77" s="3">
        <v>10309</v>
      </c>
      <c r="AM77" s="3">
        <v>4267</v>
      </c>
      <c r="AN77" s="3">
        <v>12549</v>
      </c>
      <c r="AO77" s="3">
        <v>0</v>
      </c>
      <c r="AP77" s="3">
        <v>23701</v>
      </c>
      <c r="AQ77" s="3">
        <v>0</v>
      </c>
      <c r="AR77" s="3">
        <v>0</v>
      </c>
      <c r="AS77" s="3">
        <v>0</v>
      </c>
      <c r="AT77" s="3">
        <v>0</v>
      </c>
      <c r="AU77" s="3">
        <v>0</v>
      </c>
      <c r="AV77" s="3">
        <v>0</v>
      </c>
      <c r="AW77" s="3">
        <v>0</v>
      </c>
    </row>
    <row r="78" spans="1:49" x14ac:dyDescent="0.15">
      <c r="A78">
        <v>76</v>
      </c>
      <c r="B78" s="87" t="s">
        <v>53</v>
      </c>
      <c r="C78" s="87" t="s">
        <v>417</v>
      </c>
      <c r="D78" s="87">
        <f>IFERROR(VLOOKUP(B78&amp;" "&amp;C78,命格设定!$H$125:$I$184,2,0),0)</f>
        <v>8250</v>
      </c>
      <c r="E78" s="1">
        <v>8</v>
      </c>
      <c r="F78" s="96" t="s">
        <v>53</v>
      </c>
      <c r="G78" s="96" t="s">
        <v>407</v>
      </c>
      <c r="H78" s="96">
        <f>IFERROR(VLOOKUP(F78&amp;" "&amp;G78,命格设定!$H$125:$I$184,2,0),0)</f>
        <v>8150</v>
      </c>
      <c r="I78" s="97">
        <v>8</v>
      </c>
      <c r="J78" s="98" t="s">
        <v>53</v>
      </c>
      <c r="K78" s="98" t="s">
        <v>408</v>
      </c>
      <c r="L78" s="98">
        <f>IFERROR(VLOOKUP(J78&amp;" "&amp;K78,命格设定!$H$125:$I$184,2,0),0)</f>
        <v>8350</v>
      </c>
      <c r="M78" s="99">
        <v>7</v>
      </c>
      <c r="N78" s="100" t="s">
        <v>53</v>
      </c>
      <c r="O78" s="100" t="s">
        <v>425</v>
      </c>
      <c r="P78" s="100">
        <f>IFERROR(VLOOKUP(N78&amp;" "&amp;O78,命格设定!$H$125:$I$184,2,0),0)</f>
        <v>8750</v>
      </c>
      <c r="Q78" s="101">
        <v>7</v>
      </c>
      <c r="R78" s="102" t="s">
        <v>53</v>
      </c>
      <c r="S78" s="102" t="s">
        <v>421</v>
      </c>
      <c r="T78" s="102">
        <f>IFERROR(VLOOKUP(R78&amp;" "&amp;S78,命格设定!$H$125:$I$184,2,0),0)</f>
        <v>8550</v>
      </c>
      <c r="U78" s="103">
        <v>7</v>
      </c>
      <c r="V78" s="107" t="s">
        <v>53</v>
      </c>
      <c r="W78" s="107" t="s">
        <v>412</v>
      </c>
      <c r="X78" s="107">
        <f>IFERROR(VLOOKUP(V78&amp;" "&amp;W78,命格设定!$H$125:$I$184,2,0),0)</f>
        <v>9350</v>
      </c>
      <c r="Y78" s="108">
        <v>8</v>
      </c>
      <c r="Z78" s="96" t="s">
        <v>51</v>
      </c>
      <c r="AA78" s="96" t="s">
        <v>429</v>
      </c>
      <c r="AB78" s="96">
        <f>IFERROR(VLOOKUP(Z78&amp;" "&amp;AA78,命格设定!$H$125:$I$184,2,0),0)</f>
        <v>9040</v>
      </c>
      <c r="AC78" s="97">
        <v>8</v>
      </c>
      <c r="AD78" s="87" t="s">
        <v>51</v>
      </c>
      <c r="AE78" s="87" t="s">
        <v>428</v>
      </c>
      <c r="AF78" s="87">
        <f>IFERROR(VLOOKUP(AD78&amp;" "&amp;AE78,命格设定!$H$125:$I$184,2,0),0)</f>
        <v>8940</v>
      </c>
      <c r="AG78" s="1">
        <v>8</v>
      </c>
      <c r="AI78" s="3">
        <v>76</v>
      </c>
      <c r="AJ78" s="3">
        <f>SUMPRODUCT(AK78:AW78,设定参考!$A$2:$M$2)</f>
        <v>35553.440000000002</v>
      </c>
      <c r="AK78" s="3">
        <v>284440</v>
      </c>
      <c r="AL78" s="3">
        <v>11376</v>
      </c>
      <c r="AM78" s="3">
        <v>4267</v>
      </c>
      <c r="AN78" s="3">
        <v>12549</v>
      </c>
      <c r="AO78" s="3">
        <v>0</v>
      </c>
      <c r="AP78" s="3">
        <v>23701</v>
      </c>
      <c r="AQ78" s="3">
        <v>0</v>
      </c>
      <c r="AR78" s="3">
        <v>0</v>
      </c>
      <c r="AS78" s="3">
        <v>0</v>
      </c>
      <c r="AT78" s="3">
        <v>0</v>
      </c>
      <c r="AU78" s="3">
        <v>0</v>
      </c>
      <c r="AV78" s="3">
        <v>0</v>
      </c>
      <c r="AW78" s="3">
        <v>0</v>
      </c>
    </row>
    <row r="79" spans="1:49" x14ac:dyDescent="0.15">
      <c r="A79">
        <v>77</v>
      </c>
      <c r="B79" s="87" t="s">
        <v>53</v>
      </c>
      <c r="C79" s="87" t="s">
        <v>417</v>
      </c>
      <c r="D79" s="87">
        <f>IFERROR(VLOOKUP(B79&amp;" "&amp;C79,命格设定!$H$125:$I$184,2,0),0)</f>
        <v>8250</v>
      </c>
      <c r="E79" s="1">
        <v>8</v>
      </c>
      <c r="F79" s="96" t="s">
        <v>53</v>
      </c>
      <c r="G79" s="96" t="s">
        <v>407</v>
      </c>
      <c r="H79" s="96">
        <f>IFERROR(VLOOKUP(F79&amp;" "&amp;G79,命格设定!$H$125:$I$184,2,0),0)</f>
        <v>8150</v>
      </c>
      <c r="I79" s="97">
        <v>8</v>
      </c>
      <c r="J79" s="98" t="s">
        <v>53</v>
      </c>
      <c r="K79" s="98" t="s">
        <v>408</v>
      </c>
      <c r="L79" s="98">
        <f>IFERROR(VLOOKUP(J79&amp;" "&amp;K79,命格设定!$H$125:$I$184,2,0),0)</f>
        <v>8350</v>
      </c>
      <c r="M79" s="99">
        <v>7</v>
      </c>
      <c r="N79" s="100" t="s">
        <v>53</v>
      </c>
      <c r="O79" s="100" t="s">
        <v>425</v>
      </c>
      <c r="P79" s="100">
        <f>IFERROR(VLOOKUP(N79&amp;" "&amp;O79,命格设定!$H$125:$I$184,2,0),0)</f>
        <v>8750</v>
      </c>
      <c r="Q79" s="101">
        <v>7</v>
      </c>
      <c r="R79" s="102" t="s">
        <v>53</v>
      </c>
      <c r="S79" s="102" t="s">
        <v>421</v>
      </c>
      <c r="T79" s="102">
        <f>IFERROR(VLOOKUP(R79&amp;" "&amp;S79,命格设定!$H$125:$I$184,2,0),0)</f>
        <v>8550</v>
      </c>
      <c r="U79" s="103">
        <v>7</v>
      </c>
      <c r="V79" s="107" t="s">
        <v>53</v>
      </c>
      <c r="W79" s="107" t="s">
        <v>412</v>
      </c>
      <c r="X79" s="107">
        <f>IFERROR(VLOOKUP(V79&amp;" "&amp;W79,命格设定!$H$125:$I$184,2,0),0)</f>
        <v>9350</v>
      </c>
      <c r="Y79" s="108">
        <v>8</v>
      </c>
      <c r="Z79" s="96" t="s">
        <v>53</v>
      </c>
      <c r="AA79" s="96" t="s">
        <v>429</v>
      </c>
      <c r="AB79" s="96">
        <f>IFERROR(VLOOKUP(Z79&amp;" "&amp;AA79,命格设定!$H$125:$I$184,2,0),0)</f>
        <v>9050</v>
      </c>
      <c r="AC79" s="97">
        <v>7</v>
      </c>
      <c r="AD79" s="87" t="s">
        <v>51</v>
      </c>
      <c r="AE79" s="87" t="s">
        <v>428</v>
      </c>
      <c r="AF79" s="87">
        <f>IFERROR(VLOOKUP(AD79&amp;" "&amp;AE79,命格设定!$H$125:$I$184,2,0),0)</f>
        <v>8940</v>
      </c>
      <c r="AG79" s="1">
        <v>8</v>
      </c>
      <c r="AI79" s="3">
        <v>77</v>
      </c>
      <c r="AJ79" s="3">
        <f>SUMPRODUCT(AK79:AW79,设定参考!$A$2:$M$2)</f>
        <v>35910.44</v>
      </c>
      <c r="AK79" s="3">
        <v>284440</v>
      </c>
      <c r="AL79" s="3">
        <v>11733</v>
      </c>
      <c r="AM79" s="3">
        <v>4267</v>
      </c>
      <c r="AN79" s="3">
        <v>12549</v>
      </c>
      <c r="AO79" s="3">
        <v>0</v>
      </c>
      <c r="AP79" s="3">
        <v>23701</v>
      </c>
      <c r="AQ79" s="3">
        <v>0</v>
      </c>
      <c r="AR79" s="3">
        <v>0</v>
      </c>
      <c r="AS79" s="3">
        <v>0</v>
      </c>
      <c r="AT79" s="3">
        <v>0</v>
      </c>
      <c r="AU79" s="3">
        <v>0</v>
      </c>
      <c r="AV79" s="3">
        <v>0</v>
      </c>
      <c r="AW79" s="3">
        <v>0</v>
      </c>
    </row>
    <row r="80" spans="1:49" x14ac:dyDescent="0.15">
      <c r="A80">
        <v>78</v>
      </c>
      <c r="B80" s="87" t="s">
        <v>53</v>
      </c>
      <c r="C80" s="87" t="s">
        <v>417</v>
      </c>
      <c r="D80" s="87">
        <f>IFERROR(VLOOKUP(B80&amp;" "&amp;C80,命格设定!$H$125:$I$184,2,0),0)</f>
        <v>8250</v>
      </c>
      <c r="E80" s="1">
        <v>8</v>
      </c>
      <c r="F80" s="96" t="s">
        <v>53</v>
      </c>
      <c r="G80" s="96" t="s">
        <v>407</v>
      </c>
      <c r="H80" s="96">
        <f>IFERROR(VLOOKUP(F80&amp;" "&amp;G80,命格设定!$H$125:$I$184,2,0),0)</f>
        <v>8150</v>
      </c>
      <c r="I80" s="97">
        <v>8</v>
      </c>
      <c r="J80" s="98" t="s">
        <v>53</v>
      </c>
      <c r="K80" s="98" t="s">
        <v>408</v>
      </c>
      <c r="L80" s="98">
        <f>IFERROR(VLOOKUP(J80&amp;" "&amp;K80,命格设定!$H$125:$I$184,2,0),0)</f>
        <v>8350</v>
      </c>
      <c r="M80" s="99">
        <v>8</v>
      </c>
      <c r="N80" s="100" t="s">
        <v>53</v>
      </c>
      <c r="O80" s="100" t="s">
        <v>425</v>
      </c>
      <c r="P80" s="100">
        <f>IFERROR(VLOOKUP(N80&amp;" "&amp;O80,命格设定!$H$125:$I$184,2,0),0)</f>
        <v>8750</v>
      </c>
      <c r="Q80" s="101">
        <v>7</v>
      </c>
      <c r="R80" s="102" t="s">
        <v>53</v>
      </c>
      <c r="S80" s="102" t="s">
        <v>421</v>
      </c>
      <c r="T80" s="102">
        <f>IFERROR(VLOOKUP(R80&amp;" "&amp;S80,命格设定!$H$125:$I$184,2,0),0)</f>
        <v>8550</v>
      </c>
      <c r="U80" s="103">
        <v>7</v>
      </c>
      <c r="V80" s="107" t="s">
        <v>53</v>
      </c>
      <c r="W80" s="107" t="s">
        <v>412</v>
      </c>
      <c r="X80" s="107">
        <f>IFERROR(VLOOKUP(V80&amp;" "&amp;W80,命格设定!$H$125:$I$184,2,0),0)</f>
        <v>9350</v>
      </c>
      <c r="Y80" s="108">
        <v>8</v>
      </c>
      <c r="Z80" s="96" t="s">
        <v>53</v>
      </c>
      <c r="AA80" s="96" t="s">
        <v>429</v>
      </c>
      <c r="AB80" s="96">
        <f>IFERROR(VLOOKUP(Z80&amp;" "&amp;AA80,命格设定!$H$125:$I$184,2,0),0)</f>
        <v>9050</v>
      </c>
      <c r="AC80" s="97">
        <v>7</v>
      </c>
      <c r="AD80" s="87" t="s">
        <v>53</v>
      </c>
      <c r="AE80" s="87" t="s">
        <v>428</v>
      </c>
      <c r="AF80" s="87">
        <f>IFERROR(VLOOKUP(AD80&amp;" "&amp;AE80,命格设定!$H$125:$I$184,2,0),0)</f>
        <v>8950</v>
      </c>
      <c r="AG80" s="1">
        <v>7</v>
      </c>
      <c r="AI80" s="3">
        <v>78</v>
      </c>
      <c r="AJ80" s="3">
        <f>SUMPRODUCT(AK80:AW80,设定参考!$A$2:$M$2)</f>
        <v>38399.159999999996</v>
      </c>
      <c r="AK80" s="3">
        <v>293333</v>
      </c>
      <c r="AL80" s="3">
        <v>11733</v>
      </c>
      <c r="AM80" s="3">
        <v>6400</v>
      </c>
      <c r="AN80" s="3">
        <v>12549</v>
      </c>
      <c r="AO80" s="3">
        <v>0</v>
      </c>
      <c r="AP80" s="3">
        <v>23701</v>
      </c>
      <c r="AQ80" s="3">
        <v>0</v>
      </c>
      <c r="AR80" s="3">
        <v>0</v>
      </c>
      <c r="AS80" s="3">
        <v>0</v>
      </c>
      <c r="AT80" s="3">
        <v>0</v>
      </c>
      <c r="AU80" s="3">
        <v>0</v>
      </c>
      <c r="AV80" s="3">
        <v>0</v>
      </c>
      <c r="AW80" s="3">
        <v>0</v>
      </c>
    </row>
    <row r="81" spans="1:49" x14ac:dyDescent="0.15">
      <c r="A81">
        <v>79</v>
      </c>
      <c r="B81" s="87" t="s">
        <v>53</v>
      </c>
      <c r="C81" s="87" t="s">
        <v>417</v>
      </c>
      <c r="D81" s="87">
        <f>IFERROR(VLOOKUP(B81&amp;" "&amp;C81,命格设定!$H$125:$I$184,2,0),0)</f>
        <v>8250</v>
      </c>
      <c r="E81" s="1">
        <v>8</v>
      </c>
      <c r="F81" s="96" t="s">
        <v>53</v>
      </c>
      <c r="G81" s="96" t="s">
        <v>407</v>
      </c>
      <c r="H81" s="96">
        <f>IFERROR(VLOOKUP(F81&amp;" "&amp;G81,命格设定!$H$125:$I$184,2,0),0)</f>
        <v>8150</v>
      </c>
      <c r="I81" s="97">
        <v>8</v>
      </c>
      <c r="J81" s="98" t="s">
        <v>53</v>
      </c>
      <c r="K81" s="98" t="s">
        <v>408</v>
      </c>
      <c r="L81" s="98">
        <f>IFERROR(VLOOKUP(J81&amp;" "&amp;K81,命格设定!$H$125:$I$184,2,0),0)</f>
        <v>8350</v>
      </c>
      <c r="M81" s="99">
        <v>8</v>
      </c>
      <c r="N81" s="100" t="s">
        <v>53</v>
      </c>
      <c r="O81" s="100" t="s">
        <v>425</v>
      </c>
      <c r="P81" s="100">
        <f>IFERROR(VLOOKUP(N81&amp;" "&amp;O81,命格设定!$H$125:$I$184,2,0),0)</f>
        <v>8750</v>
      </c>
      <c r="Q81" s="101">
        <v>8</v>
      </c>
      <c r="R81" s="102" t="s">
        <v>53</v>
      </c>
      <c r="S81" s="102" t="s">
        <v>421</v>
      </c>
      <c r="T81" s="102">
        <f>IFERROR(VLOOKUP(R81&amp;" "&amp;S81,命格设定!$H$125:$I$184,2,0),0)</f>
        <v>8550</v>
      </c>
      <c r="U81" s="103">
        <v>7</v>
      </c>
      <c r="V81" s="107" t="s">
        <v>53</v>
      </c>
      <c r="W81" s="107" t="s">
        <v>412</v>
      </c>
      <c r="X81" s="107">
        <f>IFERROR(VLOOKUP(V81&amp;" "&amp;W81,命格设定!$H$125:$I$184,2,0),0)</f>
        <v>9350</v>
      </c>
      <c r="Y81" s="108">
        <v>8</v>
      </c>
      <c r="Z81" s="96" t="s">
        <v>53</v>
      </c>
      <c r="AA81" s="96" t="s">
        <v>429</v>
      </c>
      <c r="AB81" s="96">
        <f>IFERROR(VLOOKUP(Z81&amp;" "&amp;AA81,命格设定!$H$125:$I$184,2,0),0)</f>
        <v>9050</v>
      </c>
      <c r="AC81" s="97">
        <v>7</v>
      </c>
      <c r="AD81" s="87" t="s">
        <v>53</v>
      </c>
      <c r="AE81" s="87" t="s">
        <v>428</v>
      </c>
      <c r="AF81" s="87">
        <f>IFERROR(VLOOKUP(AD81&amp;" "&amp;AE81,命格设定!$H$125:$I$184,2,0),0)</f>
        <v>8950</v>
      </c>
      <c r="AG81" s="1">
        <v>7</v>
      </c>
      <c r="AI81" s="3">
        <v>79</v>
      </c>
      <c r="AJ81" s="3">
        <f>SUMPRODUCT(AK81:AW81,设定参考!$A$2:$M$2)</f>
        <v>40532.339999999997</v>
      </c>
      <c r="AK81" s="3">
        <v>293333</v>
      </c>
      <c r="AL81" s="3">
        <v>11733</v>
      </c>
      <c r="AM81" s="3">
        <v>6400</v>
      </c>
      <c r="AN81" s="3">
        <v>12549</v>
      </c>
      <c r="AO81" s="3">
        <v>0</v>
      </c>
      <c r="AP81" s="3">
        <v>35552</v>
      </c>
      <c r="AQ81" s="3">
        <v>0</v>
      </c>
      <c r="AR81" s="3">
        <v>0</v>
      </c>
      <c r="AS81" s="3">
        <v>0</v>
      </c>
      <c r="AT81" s="3">
        <v>0</v>
      </c>
      <c r="AU81" s="3">
        <v>0</v>
      </c>
      <c r="AV81" s="3">
        <v>0</v>
      </c>
      <c r="AW81" s="3">
        <v>0</v>
      </c>
    </row>
    <row r="82" spans="1:49" x14ac:dyDescent="0.15">
      <c r="A82">
        <v>80</v>
      </c>
      <c r="B82" s="87" t="s">
        <v>53</v>
      </c>
      <c r="C82" s="87" t="s">
        <v>417</v>
      </c>
      <c r="D82" s="87">
        <f>IFERROR(VLOOKUP(B82&amp;" "&amp;C82,命格设定!$H$125:$I$184,2,0),0)</f>
        <v>8250</v>
      </c>
      <c r="E82" s="1">
        <v>8</v>
      </c>
      <c r="F82" s="96" t="s">
        <v>53</v>
      </c>
      <c r="G82" s="96" t="s">
        <v>407</v>
      </c>
      <c r="H82" s="96">
        <f>IFERROR(VLOOKUP(F82&amp;" "&amp;G82,命格设定!$H$125:$I$184,2,0),0)</f>
        <v>8150</v>
      </c>
      <c r="I82" s="97">
        <v>8</v>
      </c>
      <c r="J82" s="98" t="s">
        <v>53</v>
      </c>
      <c r="K82" s="98" t="s">
        <v>408</v>
      </c>
      <c r="L82" s="98">
        <f>IFERROR(VLOOKUP(J82&amp;" "&amp;K82,命格设定!$H$125:$I$184,2,0),0)</f>
        <v>8350</v>
      </c>
      <c r="M82" s="99">
        <v>8</v>
      </c>
      <c r="N82" s="100" t="s">
        <v>53</v>
      </c>
      <c r="O82" s="100" t="s">
        <v>425</v>
      </c>
      <c r="P82" s="100">
        <f>IFERROR(VLOOKUP(N82&amp;" "&amp;O82,命格设定!$H$125:$I$184,2,0),0)</f>
        <v>8750</v>
      </c>
      <c r="Q82" s="101">
        <v>8</v>
      </c>
      <c r="R82" s="102" t="s">
        <v>53</v>
      </c>
      <c r="S82" s="102" t="s">
        <v>421</v>
      </c>
      <c r="T82" s="102">
        <f>IFERROR(VLOOKUP(R82&amp;" "&amp;S82,命格设定!$H$125:$I$184,2,0),0)</f>
        <v>8550</v>
      </c>
      <c r="U82" s="103">
        <v>8</v>
      </c>
      <c r="V82" s="107" t="s">
        <v>53</v>
      </c>
      <c r="W82" s="107" t="s">
        <v>412</v>
      </c>
      <c r="X82" s="107">
        <f>IFERROR(VLOOKUP(V82&amp;" "&amp;W82,命格设定!$H$125:$I$184,2,0),0)</f>
        <v>9350</v>
      </c>
      <c r="Y82" s="108">
        <v>8</v>
      </c>
      <c r="Z82" s="96" t="s">
        <v>53</v>
      </c>
      <c r="AA82" s="96" t="s">
        <v>429</v>
      </c>
      <c r="AB82" s="96">
        <f>IFERROR(VLOOKUP(Z82&amp;" "&amp;AA82,命格设定!$H$125:$I$184,2,0),0)</f>
        <v>9050</v>
      </c>
      <c r="AC82" s="97">
        <v>7</v>
      </c>
      <c r="AD82" s="87" t="s">
        <v>53</v>
      </c>
      <c r="AE82" s="87" t="s">
        <v>428</v>
      </c>
      <c r="AF82" s="87">
        <f>IFERROR(VLOOKUP(AD82&amp;" "&amp;AE82,命格设定!$H$125:$I$184,2,0),0)</f>
        <v>8950</v>
      </c>
      <c r="AG82" s="1">
        <v>7</v>
      </c>
      <c r="AI82" s="3">
        <v>80</v>
      </c>
      <c r="AJ82" s="3">
        <f>SUMPRODUCT(AK82:AW82,设定参考!$A$2:$M$2)</f>
        <v>42665.840000000004</v>
      </c>
      <c r="AK82" s="3">
        <v>293333</v>
      </c>
      <c r="AL82" s="3">
        <v>11733</v>
      </c>
      <c r="AM82" s="3">
        <v>6400</v>
      </c>
      <c r="AN82" s="3">
        <v>18824</v>
      </c>
      <c r="AO82" s="3">
        <v>0</v>
      </c>
      <c r="AP82" s="3">
        <v>35552</v>
      </c>
      <c r="AQ82" s="3">
        <v>0</v>
      </c>
      <c r="AR82" s="3">
        <v>0</v>
      </c>
      <c r="AS82" s="3">
        <v>0</v>
      </c>
      <c r="AT82" s="3">
        <v>0</v>
      </c>
      <c r="AU82" s="3">
        <v>0</v>
      </c>
      <c r="AV82" s="3">
        <v>0</v>
      </c>
      <c r="AW82" s="3">
        <v>0</v>
      </c>
    </row>
  </sheetData>
  <mergeCells count="7">
    <mergeCell ref="Z1:AC1"/>
    <mergeCell ref="B1:E1"/>
    <mergeCell ref="F1:I1"/>
    <mergeCell ref="J1:M1"/>
    <mergeCell ref="N1:Q1"/>
    <mergeCell ref="R1:U1"/>
    <mergeCell ref="V1:Y1"/>
  </mergeCells>
  <phoneticPr fontId="1" type="noConversion"/>
  <dataValidations count="2">
    <dataValidation type="list" allowBlank="1" showInputMessage="1" showErrorMessage="1" sqref="S3:S82 AE3:AE82 C3:C82 G3:G82 K3:K82 AA3:AA82 O3:O82 W3:W82">
      <formula1>INDIRECT(B3)</formula1>
    </dataValidation>
    <dataValidation type="list" allowBlank="1" showInputMessage="1" showErrorMessage="1" sqref="AG3:AG82 E3:E82 I3:I82 M3:M82 U3:U82 Y3:Y82 AC3:AC82 Q3:Q82">
      <formula1>"1,2,3,4,5,6,7,8"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命格设定!$B$124:$H$124</xm:f>
          </x14:formula1>
          <xm:sqref>AD3:AD82 Z3:Z82 R3:R82 J3:J82 B3:B82 F3:F82 N3:N82 V3:V82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211"/>
  <sheetViews>
    <sheetView workbookViewId="0">
      <selection activeCell="I22" sqref="I22"/>
    </sheetView>
  </sheetViews>
  <sheetFormatPr defaultRowHeight="13.5" x14ac:dyDescent="0.15"/>
  <cols>
    <col min="1" max="1" width="8.5" bestFit="1" customWidth="1"/>
  </cols>
  <sheetData>
    <row r="1" spans="1:12" x14ac:dyDescent="0.15">
      <c r="A1" s="14" t="s">
        <v>159</v>
      </c>
      <c r="B1" s="14" t="s">
        <v>139</v>
      </c>
      <c r="C1" s="14" t="s">
        <v>140</v>
      </c>
    </row>
    <row r="2" spans="1:12" x14ac:dyDescent="0.15">
      <c r="A2" s="14">
        <f>主角设定!A2</f>
        <v>1</v>
      </c>
      <c r="B2" s="14" t="str">
        <f>主角设定!B2</f>
        <v>刀客</v>
      </c>
      <c r="C2" s="14">
        <f>主角设定!C2</f>
        <v>50</v>
      </c>
    </row>
    <row r="3" spans="1:12" x14ac:dyDescent="0.15">
      <c r="A3" s="13"/>
      <c r="B3" s="13"/>
      <c r="H3">
        <v>1</v>
      </c>
      <c r="I3">
        <v>2</v>
      </c>
      <c r="J3">
        <v>3</v>
      </c>
      <c r="K3">
        <v>4</v>
      </c>
    </row>
    <row r="4" spans="1:12" x14ac:dyDescent="0.15">
      <c r="A4" s="3"/>
      <c r="B4" s="3" t="s">
        <v>138</v>
      </c>
      <c r="C4" s="3" t="s">
        <v>152</v>
      </c>
      <c r="D4" s="3" t="s">
        <v>153</v>
      </c>
      <c r="E4" s="3" t="s">
        <v>154</v>
      </c>
      <c r="F4" s="3" t="s">
        <v>155</v>
      </c>
      <c r="G4" s="3" t="s">
        <v>156</v>
      </c>
      <c r="H4" s="3" t="s">
        <v>161</v>
      </c>
      <c r="I4" s="3" t="s">
        <v>162</v>
      </c>
      <c r="J4" s="3" t="s">
        <v>163</v>
      </c>
      <c r="K4" s="3" t="s">
        <v>164</v>
      </c>
      <c r="L4" s="4" t="s">
        <v>165</v>
      </c>
    </row>
    <row r="5" spans="1:12" x14ac:dyDescent="0.15">
      <c r="A5" s="3">
        <v>1</v>
      </c>
      <c r="B5" s="3" t="s">
        <v>352</v>
      </c>
      <c r="C5" s="3">
        <f>COUNTIF($AD$63:$AD$89,$A$2*10+A5)</f>
        <v>1</v>
      </c>
      <c r="D5" s="7">
        <v>1</v>
      </c>
      <c r="E5" s="3"/>
      <c r="F5" s="3"/>
      <c r="G5" s="3"/>
      <c r="H5" s="3">
        <f>IF(D5=0,0,IF($C5=1,INDEX([9]D_技能表!$X:$X,MATCH($B5,[9]D_技能表!$B:$B,0)+D5),INDEX([9]D_技能表!$X:$X,MATCH($B5&amp;"第"&amp;H$3&amp;"段",[9]D_技能表!$B:$B,0)+D5-1)))</f>
        <v>8</v>
      </c>
      <c r="I5" s="3">
        <f>IF(E5=0,0,IF($C5=1,0,IF($C5=1,INDEX([9]D_技能表!$X:$X,MATCH($B5,[9]D_技能表!$B:$B,0)+E5),INDEX([9]D_技能表!$X:$X,MATCH($B5&amp;"第"&amp;I$3&amp;"段",[9]D_技能表!$B:$B,0)+E5-1))))</f>
        <v>0</v>
      </c>
      <c r="J5" s="3">
        <f>IF(F5=0,0,IF($C5=1,0,IF($C5=1,INDEX([9]D_技能表!$X:$X,MATCH($B5,[9]D_技能表!$B:$B,0)+F5),INDEX([9]D_技能表!$X:$X,MATCH($B5&amp;"第"&amp;J$3&amp;"段",[9]D_技能表!$B:$B,0)+F5-1))))</f>
        <v>0</v>
      </c>
      <c r="K5" s="3">
        <f>IF(G5=0,0,IF($C5=1,0,IF($C5=1,INDEX([9]D_技能表!$X:$X,MATCH($B5,[9]D_技能表!$B:$B,0)+G5),INDEX([9]D_技能表!$X:$X,MATCH($B5&amp;"第"&amp;K$3&amp;"段",[9]D_技能表!$B:$B,0)+G5-1))))</f>
        <v>0</v>
      </c>
      <c r="L5" s="3">
        <f>SUM(H5:K5)</f>
        <v>8</v>
      </c>
    </row>
    <row r="6" spans="1:12" x14ac:dyDescent="0.15">
      <c r="A6" s="3">
        <v>2</v>
      </c>
      <c r="B6" s="3" t="s">
        <v>392</v>
      </c>
      <c r="C6" s="3">
        <f>COUNTIF($AD$63:$AD$89,$A$2*10+A6)</f>
        <v>4</v>
      </c>
      <c r="D6" s="3">
        <v>1</v>
      </c>
      <c r="E6" s="3">
        <v>1</v>
      </c>
      <c r="F6" s="3">
        <v>1</v>
      </c>
      <c r="G6" s="3">
        <v>1</v>
      </c>
      <c r="H6" s="3">
        <f>IF(D6=0,0,IF($C6=1,INDEX([9]D_技能表!$X:$X,MATCH($B6,[9]D_技能表!$B:$B,0)+D6),INDEX([9]D_技能表!$X:$X,MATCH($B6&amp;"第"&amp;H$3&amp;"段",[9]D_技能表!$B:$B,0)+D6-1)))</f>
        <v>4</v>
      </c>
      <c r="I6" s="3">
        <f>IF(E6=0,0,IF($C6=1,0,IF($C6=1,INDEX([9]D_技能表!$X:$X,MATCH($B6,[9]D_技能表!$B:$B,0)+E6),INDEX([9]D_技能表!$X:$X,MATCH($B6&amp;"第"&amp;I$3&amp;"段",[9]D_技能表!$B:$B,0)+E6-1))))</f>
        <v>4</v>
      </c>
      <c r="J6" s="3">
        <f>IF(F6=0,0,IF($C6=1,0,IF($C6=1,INDEX([9]D_技能表!$X:$X,MATCH($B6,[9]D_技能表!$B:$B,0)+F6),INDEX([9]D_技能表!$X:$X,MATCH($B6&amp;"第"&amp;J$3&amp;"段",[9]D_技能表!$B:$B,0)+F6-1))))</f>
        <v>4</v>
      </c>
      <c r="K6" s="3">
        <f>IF(G6=0,0,IF($C6=1,0,IF($C6=1,INDEX([9]D_技能表!$X:$X,MATCH($B6,[9]D_技能表!$B:$B,0)+G6),INDEX([9]D_技能表!$X:$X,MATCH($B6&amp;"第"&amp;K$3&amp;"段",[9]D_技能表!$B:$B,0)+G6-1))))</f>
        <v>6</v>
      </c>
      <c r="L6" s="3">
        <f t="shared" ref="L6:L8" si="0">SUM(H6:K6)</f>
        <v>18</v>
      </c>
    </row>
    <row r="7" spans="1:12" x14ac:dyDescent="0.15">
      <c r="A7" s="3">
        <v>3</v>
      </c>
      <c r="B7" s="3" t="s">
        <v>358</v>
      </c>
      <c r="C7" s="3">
        <f>COUNTIF($AD$63:$AD$89,$A$2*10+A7)</f>
        <v>1</v>
      </c>
      <c r="D7" s="7">
        <v>1</v>
      </c>
      <c r="E7" s="3"/>
      <c r="F7" s="3"/>
      <c r="G7" s="3"/>
      <c r="H7" s="3">
        <f>IF(D7=0,0,IF($C7=1,INDEX([9]D_技能表!$X:$X,MATCH($B7,[9]D_技能表!$B:$B,0)+D7),INDEX([9]D_技能表!$X:$X,MATCH($B7&amp;"第"&amp;H$3&amp;"段",[9]D_技能表!$B:$B,0)+D7-1)))</f>
        <v>8</v>
      </c>
      <c r="I7" s="3">
        <f>IF(E7=0,0,IF($C7=1,0,IF($C7=1,INDEX([9]D_技能表!$X:$X,MATCH($B7,[9]D_技能表!$B:$B,0)+E7),INDEX([9]D_技能表!$X:$X,MATCH($B7&amp;"第"&amp;I$3&amp;"段",[9]D_技能表!$B:$B,0)+E7-1))))</f>
        <v>0</v>
      </c>
      <c r="J7" s="3">
        <f>IF(F7=0,0,IF($C7=1,0,IF($C7=1,INDEX([9]D_技能表!$X:$X,MATCH($B7,[9]D_技能表!$B:$B,0)+F7),INDEX([9]D_技能表!$X:$X,MATCH($B7&amp;"第"&amp;J$3&amp;"段",[9]D_技能表!$B:$B,0)+F7-1))))</f>
        <v>0</v>
      </c>
      <c r="K7" s="3">
        <f>IF(G7=0,0,IF($C7=1,0,IF($C7=1,INDEX([9]D_技能表!$X:$X,MATCH($B7,[9]D_技能表!$B:$B,0)+G7),INDEX([9]D_技能表!$X:$X,MATCH($B7&amp;"第"&amp;K$3&amp;"段",[9]D_技能表!$B:$B,0)+G7-1))))</f>
        <v>0</v>
      </c>
      <c r="L7" s="3">
        <f t="shared" si="0"/>
        <v>8</v>
      </c>
    </row>
    <row r="8" spans="1:12" x14ac:dyDescent="0.15">
      <c r="A8" s="3">
        <v>4</v>
      </c>
      <c r="B8" s="3" t="s">
        <v>393</v>
      </c>
      <c r="C8" s="3">
        <f>COUNTIF($AD$63:$AD$89,$A$2*10+A8)</f>
        <v>4</v>
      </c>
      <c r="D8" s="3">
        <v>1</v>
      </c>
      <c r="E8" s="3">
        <v>1</v>
      </c>
      <c r="F8" s="3">
        <v>1</v>
      </c>
      <c r="G8" s="3">
        <v>1</v>
      </c>
      <c r="H8" s="3">
        <f>IF(D8=0,0,IF($C8=1,INDEX([9]D_技能表!$X:$X,MATCH($B8,[9]D_技能表!$B:$B,0)+D8),INDEX([9]D_技能表!$X:$X,MATCH($B8&amp;"第"&amp;H$3&amp;"段",[9]D_技能表!$B:$B,0)+D8-1)))</f>
        <v>4</v>
      </c>
      <c r="I8" s="3">
        <f>IF(E8=0,0,IF($C8=1,0,IF($C8=1,INDEX([9]D_技能表!$X:$X,MATCH($B8,[9]D_技能表!$B:$B,0)+E8),INDEX([9]D_技能表!$X:$X,MATCH($B8&amp;"第"&amp;I$3&amp;"段",[9]D_技能表!$B:$B,0)+E8-1))))</f>
        <v>3</v>
      </c>
      <c r="J8" s="3">
        <f>IF(F8=0,0,IF($C8=1,0,IF($C8=1,INDEX([9]D_技能表!$X:$X,MATCH($B8,[9]D_技能表!$B:$B,0)+F8),INDEX([9]D_技能表!$X:$X,MATCH($B8&amp;"第"&amp;J$3&amp;"段",[9]D_技能表!$B:$B,0)+F8-1))))</f>
        <v>3</v>
      </c>
      <c r="K8" s="3">
        <f>IF(G8=0,0,IF($C8=1,0,IF($C8=1,INDEX([9]D_技能表!$X:$X,MATCH($B8,[9]D_技能表!$B:$B,0)+G8),INDEX([9]D_技能表!$X:$X,MATCH($B8&amp;"第"&amp;K$3&amp;"段",[9]D_技能表!$B:$B,0)+G8-1))))</f>
        <v>6</v>
      </c>
      <c r="L8" s="3">
        <f t="shared" si="0"/>
        <v>16</v>
      </c>
    </row>
    <row r="9" spans="1:12" x14ac:dyDescent="0.15">
      <c r="L9" s="4">
        <f>SUM(L5:L8)</f>
        <v>50</v>
      </c>
    </row>
    <row r="54" spans="1:30" x14ac:dyDescent="0.15">
      <c r="B54" s="13">
        <v>1</v>
      </c>
      <c r="C54" s="13">
        <v>2</v>
      </c>
      <c r="D54" s="13">
        <v>3</v>
      </c>
    </row>
    <row r="55" spans="1:30" x14ac:dyDescent="0.15">
      <c r="A55" s="3"/>
      <c r="B55" s="3" t="str">
        <f>主角设定!J4</f>
        <v>刀客</v>
      </c>
      <c r="C55" s="3" t="str">
        <f>主角设定!J5</f>
        <v>拳手</v>
      </c>
      <c r="D55" s="3" t="str">
        <f>主角设定!J6</f>
        <v>枪神</v>
      </c>
    </row>
    <row r="56" spans="1:30" x14ac:dyDescent="0.15">
      <c r="A56" s="3">
        <v>1</v>
      </c>
      <c r="B56" s="3" t="s">
        <v>394</v>
      </c>
      <c r="C56" s="3" t="s">
        <v>395</v>
      </c>
      <c r="D56" s="3" t="s">
        <v>396</v>
      </c>
    </row>
    <row r="57" spans="1:30" x14ac:dyDescent="0.15">
      <c r="A57" s="3">
        <v>2</v>
      </c>
      <c r="B57" s="3" t="s">
        <v>397</v>
      </c>
      <c r="C57" s="3" t="s">
        <v>398</v>
      </c>
      <c r="D57" s="3" t="s">
        <v>158</v>
      </c>
    </row>
    <row r="58" spans="1:30" x14ac:dyDescent="0.15">
      <c r="A58" s="3">
        <v>3</v>
      </c>
      <c r="B58" s="3" t="s">
        <v>399</v>
      </c>
      <c r="C58" s="3" t="s">
        <v>400</v>
      </c>
      <c r="D58" s="3" t="s">
        <v>157</v>
      </c>
    </row>
    <row r="59" spans="1:30" x14ac:dyDescent="0.15">
      <c r="A59" s="3">
        <v>4</v>
      </c>
      <c r="B59" s="3" t="s">
        <v>401</v>
      </c>
      <c r="C59" s="3" t="s">
        <v>402</v>
      </c>
      <c r="D59" s="3" t="s">
        <v>403</v>
      </c>
    </row>
    <row r="62" spans="1:30" x14ac:dyDescent="0.15">
      <c r="A62" t="str">
        <f>[9]技能配置辅助表!B2</f>
        <v>辅助ID</v>
      </c>
      <c r="B62" t="str">
        <f>[9]技能配置辅助表!C2</f>
        <v>技能名称</v>
      </c>
      <c r="C62" t="str">
        <f>[9]技能配置辅助表!D2</f>
        <v>段数</v>
      </c>
      <c r="D62" t="str">
        <f>[9]技能配置辅助表!E2</f>
        <v>职业</v>
      </c>
      <c r="E62" t="str">
        <f>[9]技能配置辅助表!F2</f>
        <v>技能类型</v>
      </c>
      <c r="F62" t="str">
        <f>[9]技能配置辅助表!G2</f>
        <v>顺序</v>
      </c>
      <c r="G62" t="str">
        <f>[9]技能配置辅助表!H2</f>
        <v>攻击框个数</v>
      </c>
      <c r="H62" t="str">
        <f>[9]技能配置辅助表!I2</f>
        <v>打击次数</v>
      </c>
      <c r="I62" t="str">
        <f>[9]技能配置辅助表!J2</f>
        <v>总技能等级</v>
      </c>
      <c r="J62" t="str">
        <f>[9]技能配置辅助表!K2</f>
        <v>开启等级</v>
      </c>
      <c r="K62" t="str">
        <f>[9]技能配置辅助表!L2</f>
        <v>总打击次数</v>
      </c>
      <c r="L62" t="str">
        <f>[9]技能配置辅助表!M2</f>
        <v>伤害系数</v>
      </c>
      <c r="M62" t="str">
        <f>[9]技能配置辅助表!N2</f>
        <v>伤害总系数</v>
      </c>
      <c r="N62" t="str">
        <f>[9]技能配置辅助表!O2</f>
        <v>初始金币</v>
      </c>
      <c r="O62" t="str">
        <f>[9]技能配置辅助表!P2</f>
        <v>初始CD时间</v>
      </c>
      <c r="P62" t="str">
        <f>[9]技能配置辅助表!Q2</f>
        <v>需求物品等级</v>
      </c>
      <c r="Q62" t="str">
        <f>[9]技能配置辅助表!R2</f>
        <v>ICONID</v>
      </c>
      <c r="R62" t="str">
        <f>[9]技能配置辅助表!S2</f>
        <v>随机伤害</v>
      </c>
      <c r="S62" t="str">
        <f>[9]技能配置辅助表!T2</f>
        <v>额外伤害系数</v>
      </c>
      <c r="T62" t="str">
        <f>[9]技能配置辅助表!U2</f>
        <v>总段数</v>
      </c>
      <c r="U62" t="str">
        <f>[9]技能配置辅助表!V2</f>
        <v>随机总伤害</v>
      </c>
      <c r="V62" t="str">
        <f>[9]技能配置辅助表!W2</f>
        <v>招式ID</v>
      </c>
      <c r="W62" t="str">
        <f>[9]技能配置辅助表!X2</f>
        <v>伤害百分比</v>
      </c>
      <c r="X62" t="str">
        <f>[9]技能配置辅助表!Y2</f>
        <v>额外伤害百分比</v>
      </c>
      <c r="Y62" t="str">
        <f>[9]技能配置辅助表!Z2</f>
        <v>比重</v>
      </c>
      <c r="Z62" t="str">
        <f>[9]技能配置辅助表!AA2</f>
        <v>伤害百分比</v>
      </c>
      <c r="AA62">
        <f>[9]技能配置辅助表!AB2</f>
        <v>0</v>
      </c>
      <c r="AB62" t="str">
        <f>[9]技能配置辅助表!AC2</f>
        <v>预期最后伤害</v>
      </c>
      <c r="AD62" t="s">
        <v>160</v>
      </c>
    </row>
    <row r="63" spans="1:30" x14ac:dyDescent="0.15">
      <c r="A63">
        <f>[9]技能配置辅助表!B3</f>
        <v>1</v>
      </c>
      <c r="B63" t="str">
        <f>[9]技能配置辅助表!C3</f>
        <v>瞬狱·斩</v>
      </c>
      <c r="C63">
        <f>[9]技能配置辅助表!D3</f>
        <v>1</v>
      </c>
      <c r="D63">
        <f>[9]技能配置辅助表!E3</f>
        <v>1</v>
      </c>
      <c r="E63">
        <f>[9]技能配置辅助表!F3</f>
        <v>1</v>
      </c>
      <c r="F63">
        <f>[9]技能配置辅助表!G3</f>
        <v>1</v>
      </c>
      <c r="G63">
        <f>[9]技能配置辅助表!H3</f>
        <v>1</v>
      </c>
      <c r="H63">
        <f>[9]技能配置辅助表!I3</f>
        <v>10</v>
      </c>
      <c r="I63">
        <f>[9]技能配置辅助表!J3</f>
        <v>50</v>
      </c>
      <c r="J63">
        <f>[9]技能配置辅助表!K3</f>
        <v>2</v>
      </c>
      <c r="K63">
        <f>[9]技能配置辅助表!L3</f>
        <v>11</v>
      </c>
      <c r="L63">
        <f>[9]技能配置辅助表!M3</f>
        <v>19.480519480519479</v>
      </c>
      <c r="M63">
        <f>[9]技能配置辅助表!N3</f>
        <v>214.28571428571428</v>
      </c>
      <c r="N63">
        <f>[9]技能配置辅助表!O3</f>
        <v>214.28571428571428</v>
      </c>
      <c r="O63">
        <f>[9]技能配置辅助表!P3</f>
        <v>10000</v>
      </c>
      <c r="P63">
        <f>[9]技能配置辅助表!Q3</f>
        <v>18</v>
      </c>
      <c r="Q63">
        <f>[9]技能配置辅助表!R3</f>
        <v>0</v>
      </c>
      <c r="R63">
        <f>[9]技能配置辅助表!S3</f>
        <v>2</v>
      </c>
      <c r="S63">
        <f>[9]技能配置辅助表!T3</f>
        <v>0</v>
      </c>
      <c r="T63">
        <f>[9]技能配置辅助表!U3</f>
        <v>1</v>
      </c>
      <c r="U63">
        <f>[9]技能配置辅助表!V3</f>
        <v>20</v>
      </c>
      <c r="V63">
        <f>[9]技能配置辅助表!W3</f>
        <v>1472</v>
      </c>
      <c r="W63">
        <f>[9]技能配置辅助表!X3</f>
        <v>1</v>
      </c>
      <c r="X63">
        <f>[9]技能配置辅助表!Y3</f>
        <v>0</v>
      </c>
      <c r="Y63">
        <f>[9]技能配置辅助表!Z3</f>
        <v>1.8</v>
      </c>
      <c r="Z63">
        <f>[9]技能配置辅助表!AA3</f>
        <v>214.28571428571428</v>
      </c>
      <c r="AA63">
        <f>[9]技能配置辅助表!AB3</f>
        <v>0</v>
      </c>
      <c r="AB63">
        <f>[9]技能配置辅助表!AC3</f>
        <v>321.42857142857144</v>
      </c>
      <c r="AD63">
        <f>D63*10+A63</f>
        <v>11</v>
      </c>
    </row>
    <row r="64" spans="1:30" x14ac:dyDescent="0.15">
      <c r="A64">
        <f>[9]技能配置辅助表!B4</f>
        <v>2</v>
      </c>
      <c r="B64" t="str">
        <f>[9]技能配置辅助表!C4</f>
        <v>影袭·斩第1段</v>
      </c>
      <c r="C64">
        <f>[9]技能配置辅助表!D4</f>
        <v>1</v>
      </c>
      <c r="D64">
        <f>[9]技能配置辅助表!E4</f>
        <v>1</v>
      </c>
      <c r="E64">
        <f>[9]技能配置辅助表!F4</f>
        <v>2</v>
      </c>
      <c r="F64">
        <f>[9]技能配置辅助表!G4</f>
        <v>2</v>
      </c>
      <c r="G64">
        <f>[9]技能配置辅助表!H4</f>
        <v>1</v>
      </c>
      <c r="H64">
        <f>[9]技能配置辅助表!I4</f>
        <v>1</v>
      </c>
      <c r="I64">
        <f>[9]技能配置辅助表!J4</f>
        <v>50</v>
      </c>
      <c r="J64">
        <f>[9]技能配置辅助表!K4</f>
        <v>4</v>
      </c>
      <c r="K64">
        <f>[9]技能配置辅助表!L4</f>
        <v>1</v>
      </c>
      <c r="L64">
        <f>[9]技能配置辅助表!M4</f>
        <v>119.04761904761905</v>
      </c>
      <c r="M64">
        <f>[9]技能配置辅助表!N4</f>
        <v>119.04761904761905</v>
      </c>
      <c r="N64">
        <f>[9]技能配置辅助表!O4</f>
        <v>119.04761904761905</v>
      </c>
      <c r="O64">
        <f>[9]技能配置辅助表!P4</f>
        <v>8000</v>
      </c>
      <c r="P64">
        <f>[9]技能配置辅助表!Q4</f>
        <v>18</v>
      </c>
      <c r="Q64">
        <f>[9]技能配置辅助表!R4</f>
        <v>0</v>
      </c>
      <c r="R64">
        <f>[9]技能配置辅助表!S4</f>
        <v>20</v>
      </c>
      <c r="S64">
        <f>[9]技能配置辅助表!T4</f>
        <v>0</v>
      </c>
      <c r="T64">
        <f>[9]技能配置辅助表!U4</f>
        <v>4</v>
      </c>
      <c r="U64">
        <f>[9]技能配置辅助表!V4</f>
        <v>20</v>
      </c>
      <c r="V64">
        <f>[9]技能配置辅助表!W4</f>
        <v>5600</v>
      </c>
      <c r="W64">
        <f>[9]技能配置辅助表!X4</f>
        <v>1</v>
      </c>
      <c r="X64">
        <f>[9]技能配置辅助表!Y4</f>
        <v>0</v>
      </c>
      <c r="Y64">
        <f>[9]技能配置辅助表!Z4</f>
        <v>1</v>
      </c>
      <c r="Z64">
        <f>[9]技能配置辅助表!AA4</f>
        <v>119.04761904761905</v>
      </c>
      <c r="AA64">
        <f>[9]技能配置辅助表!AB4</f>
        <v>535.71428571428578</v>
      </c>
      <c r="AB64">
        <f>[9]技能配置辅助表!AC4</f>
        <v>178.57142857142858</v>
      </c>
      <c r="AD64">
        <f t="shared" ref="AD64:AD89" si="1">D64*10+A64</f>
        <v>12</v>
      </c>
    </row>
    <row r="65" spans="1:30" x14ac:dyDescent="0.15">
      <c r="A65">
        <f>[9]技能配置辅助表!B5</f>
        <v>2</v>
      </c>
      <c r="B65" t="str">
        <f>[9]技能配置辅助表!C5</f>
        <v>影袭·斩第2段</v>
      </c>
      <c r="C65">
        <f>[9]技能配置辅助表!D5</f>
        <v>2</v>
      </c>
      <c r="D65">
        <f>[9]技能配置辅助表!E5</f>
        <v>1</v>
      </c>
      <c r="E65">
        <f>[9]技能配置辅助表!F5</f>
        <v>2</v>
      </c>
      <c r="F65">
        <f>[9]技能配置辅助表!G5</f>
        <v>2</v>
      </c>
      <c r="G65">
        <f>[9]技能配置辅助表!H5</f>
        <v>1</v>
      </c>
      <c r="H65">
        <f>[9]技能配置辅助表!I5</f>
        <v>1</v>
      </c>
      <c r="I65">
        <f>[9]技能配置辅助表!J5</f>
        <v>50</v>
      </c>
      <c r="J65">
        <f>[9]技能配置辅助表!K5</f>
        <v>4</v>
      </c>
      <c r="K65">
        <f>[9]技能配置辅助表!L5</f>
        <v>1</v>
      </c>
      <c r="L65">
        <f>[9]技能配置辅助表!M5</f>
        <v>119.04761904761905</v>
      </c>
      <c r="M65">
        <f>[9]技能配置辅助表!N5</f>
        <v>119.04761904761905</v>
      </c>
      <c r="N65">
        <f>[9]技能配置辅助表!O5</f>
        <v>119.04761904761905</v>
      </c>
      <c r="O65">
        <f>[9]技能配置辅助表!P5</f>
        <v>8000</v>
      </c>
      <c r="P65">
        <f>[9]技能配置辅助表!Q5</f>
        <v>18</v>
      </c>
      <c r="Q65">
        <f>[9]技能配置辅助表!R5</f>
        <v>0</v>
      </c>
      <c r="R65">
        <f>[9]技能配置辅助表!S5</f>
        <v>20</v>
      </c>
      <c r="S65">
        <f>[9]技能配置辅助表!T5</f>
        <v>0</v>
      </c>
      <c r="T65">
        <f>[9]技能配置辅助表!U5</f>
        <v>4</v>
      </c>
      <c r="U65">
        <f>[9]技能配置辅助表!V5</f>
        <v>20</v>
      </c>
      <c r="V65">
        <f>[9]技能配置辅助表!W5</f>
        <v>5601</v>
      </c>
      <c r="W65">
        <f>[9]技能配置辅助表!X5</f>
        <v>1</v>
      </c>
      <c r="X65">
        <f>[9]技能配置辅助表!Y5</f>
        <v>0</v>
      </c>
      <c r="Y65">
        <f>[9]技能配置辅助表!Z5</f>
        <v>1</v>
      </c>
      <c r="Z65">
        <f>[9]技能配置辅助表!AA5</f>
        <v>119.04761904761905</v>
      </c>
      <c r="AA65">
        <f>[9]技能配置辅助表!AB5</f>
        <v>0</v>
      </c>
      <c r="AB65">
        <f>[9]技能配置辅助表!AC5</f>
        <v>178.57142857142858</v>
      </c>
      <c r="AD65">
        <f t="shared" si="1"/>
        <v>12</v>
      </c>
    </row>
    <row r="66" spans="1:30" x14ac:dyDescent="0.15">
      <c r="A66">
        <f>[9]技能配置辅助表!B6</f>
        <v>2</v>
      </c>
      <c r="B66" t="str">
        <f>[9]技能配置辅助表!C6</f>
        <v>影袭·斩第3段</v>
      </c>
      <c r="C66">
        <f>[9]技能配置辅助表!D6</f>
        <v>3</v>
      </c>
      <c r="D66">
        <f>[9]技能配置辅助表!E6</f>
        <v>1</v>
      </c>
      <c r="E66">
        <f>[9]技能配置辅助表!F6</f>
        <v>2</v>
      </c>
      <c r="F66">
        <f>[9]技能配置辅助表!G6</f>
        <v>2</v>
      </c>
      <c r="G66">
        <f>[9]技能配置辅助表!H6</f>
        <v>1</v>
      </c>
      <c r="H66">
        <f>[9]技能配置辅助表!I6</f>
        <v>1</v>
      </c>
      <c r="I66">
        <f>[9]技能配置辅助表!J6</f>
        <v>50</v>
      </c>
      <c r="J66">
        <f>[9]技能配置辅助表!K6</f>
        <v>7</v>
      </c>
      <c r="K66">
        <f>[9]技能配置辅助表!L6</f>
        <v>1</v>
      </c>
      <c r="L66">
        <f>[9]技能配置辅助表!M6</f>
        <v>119.04761904761905</v>
      </c>
      <c r="M66">
        <f>[9]技能配置辅助表!N6</f>
        <v>119.04761904761905</v>
      </c>
      <c r="N66">
        <f>[9]技能配置辅助表!O6</f>
        <v>119.04761904761905</v>
      </c>
      <c r="O66">
        <f>[9]技能配置辅助表!P6</f>
        <v>8000</v>
      </c>
      <c r="P66">
        <f>[9]技能配置辅助表!Q6</f>
        <v>18</v>
      </c>
      <c r="Q66">
        <f>[9]技能配置辅助表!R6</f>
        <v>0</v>
      </c>
      <c r="R66">
        <f>[9]技能配置辅助表!S6</f>
        <v>20</v>
      </c>
      <c r="S66">
        <f>[9]技能配置辅助表!T6</f>
        <v>0</v>
      </c>
      <c r="T66">
        <f>[9]技能配置辅助表!U6</f>
        <v>4</v>
      </c>
      <c r="U66">
        <f>[9]技能配置辅助表!V6</f>
        <v>20</v>
      </c>
      <c r="V66">
        <f>[9]技能配置辅助表!W6</f>
        <v>5602</v>
      </c>
      <c r="W66">
        <f>[9]技能配置辅助表!X6</f>
        <v>1</v>
      </c>
      <c r="X66">
        <f>[9]技能配置辅助表!Y6</f>
        <v>0</v>
      </c>
      <c r="Y66">
        <f>[9]技能配置辅助表!Z6</f>
        <v>1</v>
      </c>
      <c r="Z66">
        <f>[9]技能配置辅助表!AA6</f>
        <v>119.04761904761905</v>
      </c>
      <c r="AA66">
        <f>[9]技能配置辅助表!AB6</f>
        <v>0</v>
      </c>
      <c r="AB66">
        <f>[9]技能配置辅助表!AC6</f>
        <v>178.57142857142858</v>
      </c>
      <c r="AD66">
        <f t="shared" si="1"/>
        <v>12</v>
      </c>
    </row>
    <row r="67" spans="1:30" x14ac:dyDescent="0.15">
      <c r="A67">
        <f>[9]技能配置辅助表!B7</f>
        <v>2</v>
      </c>
      <c r="B67" t="str">
        <f>[9]技能配置辅助表!C7</f>
        <v>影袭·斩第4段</v>
      </c>
      <c r="C67">
        <f>[9]技能配置辅助表!D7</f>
        <v>4</v>
      </c>
      <c r="D67">
        <f>[9]技能配置辅助表!E7</f>
        <v>1</v>
      </c>
      <c r="E67">
        <f>[9]技能配置辅助表!F7</f>
        <v>2</v>
      </c>
      <c r="F67">
        <f>[9]技能配置辅助表!G7</f>
        <v>2</v>
      </c>
      <c r="G67">
        <f>[9]技能配置辅助表!H7</f>
        <v>6</v>
      </c>
      <c r="H67">
        <f>[9]技能配置辅助表!I7</f>
        <v>1</v>
      </c>
      <c r="I67">
        <f>[9]技能配置辅助表!J7</f>
        <v>50</v>
      </c>
      <c r="J67">
        <f>[9]技能配置辅助表!K7</f>
        <v>9</v>
      </c>
      <c r="K67">
        <f>[9]技能配置辅助表!L7</f>
        <v>6</v>
      </c>
      <c r="L67">
        <f>[9]技能配置辅助表!M7</f>
        <v>29.761904761904763</v>
      </c>
      <c r="M67">
        <f>[9]技能配置辅助表!N7</f>
        <v>178.57142857142858</v>
      </c>
      <c r="N67">
        <f>[9]技能配置辅助表!O7</f>
        <v>178.57142857142858</v>
      </c>
      <c r="O67">
        <f>[9]技能配置辅助表!P7</f>
        <v>8000</v>
      </c>
      <c r="P67">
        <f>[9]技能配置辅助表!Q7</f>
        <v>18</v>
      </c>
      <c r="Q67">
        <f>[9]技能配置辅助表!R7</f>
        <v>0</v>
      </c>
      <c r="R67">
        <f>[9]技能配置辅助表!S7</f>
        <v>3</v>
      </c>
      <c r="S67">
        <f>[9]技能配置辅助表!T7</f>
        <v>0</v>
      </c>
      <c r="T67">
        <f>[9]技能配置辅助表!U7</f>
        <v>4</v>
      </c>
      <c r="U67">
        <f>[9]技能配置辅助表!V7</f>
        <v>20</v>
      </c>
      <c r="V67">
        <f>[9]技能配置辅助表!W7</f>
        <v>5603</v>
      </c>
      <c r="W67">
        <f>[9]技能配置辅助表!X7</f>
        <v>1</v>
      </c>
      <c r="X67">
        <f>[9]技能配置辅助表!Y7</f>
        <v>0</v>
      </c>
      <c r="Y67">
        <f>[9]技能配置辅助表!Z7</f>
        <v>1.5</v>
      </c>
      <c r="Z67">
        <f>[9]技能配置辅助表!AA7</f>
        <v>178.57142857142858</v>
      </c>
      <c r="AA67">
        <f>[9]技能配置辅助表!AB7</f>
        <v>0</v>
      </c>
      <c r="AB67">
        <f>[9]技能配置辅助表!AC7</f>
        <v>267.85714285714289</v>
      </c>
      <c r="AD67">
        <f t="shared" si="1"/>
        <v>12</v>
      </c>
    </row>
    <row r="68" spans="1:30" x14ac:dyDescent="0.15">
      <c r="A68">
        <f>[9]技能配置辅助表!B8</f>
        <v>3</v>
      </c>
      <c r="B68" t="str">
        <f>[9]技能配置辅助表!C8</f>
        <v>光刃·斩</v>
      </c>
      <c r="C68">
        <f>[9]技能配置辅助表!D8</f>
        <v>1</v>
      </c>
      <c r="D68">
        <f>[9]技能配置辅助表!E8</f>
        <v>1</v>
      </c>
      <c r="E68">
        <f>[9]技能配置辅助表!F8</f>
        <v>1</v>
      </c>
      <c r="F68">
        <f>[9]技能配置辅助表!G8</f>
        <v>3</v>
      </c>
      <c r="G68">
        <f>[9]技能配置辅助表!H8</f>
        <v>3</v>
      </c>
      <c r="H68">
        <f>[9]技能配置辅助表!I8</f>
        <v>1</v>
      </c>
      <c r="I68">
        <f>[9]技能配置辅助表!J8</f>
        <v>50</v>
      </c>
      <c r="J68">
        <f>[9]技能配置辅助表!K8</f>
        <v>5</v>
      </c>
      <c r="K68">
        <f>[9]技能配置辅助表!L8</f>
        <v>3</v>
      </c>
      <c r="L68">
        <f>[9]技能配置辅助表!M8</f>
        <v>71.428571428571431</v>
      </c>
      <c r="M68">
        <f>[9]技能配置辅助表!N8</f>
        <v>214.28571428571428</v>
      </c>
      <c r="N68">
        <f>[9]技能配置辅助表!O8</f>
        <v>214.28571428571428</v>
      </c>
      <c r="O68">
        <f>[9]技能配置辅助表!P8</f>
        <v>10000</v>
      </c>
      <c r="P68">
        <f>[9]技能配置辅助表!Q8</f>
        <v>18</v>
      </c>
      <c r="Q68">
        <f>[9]技能配置辅助表!R8</f>
        <v>0</v>
      </c>
      <c r="R68">
        <f>[9]技能配置辅助表!S8</f>
        <v>7</v>
      </c>
      <c r="S68">
        <f>[9]技能配置辅助表!T8</f>
        <v>0</v>
      </c>
      <c r="T68">
        <f>[9]技能配置辅助表!U8</f>
        <v>1</v>
      </c>
      <c r="U68">
        <f>[9]技能配置辅助表!V8</f>
        <v>20</v>
      </c>
      <c r="V68">
        <f>[9]技能配置辅助表!W8</f>
        <v>22081</v>
      </c>
      <c r="W68">
        <f>[9]技能配置辅助表!X8</f>
        <v>1</v>
      </c>
      <c r="X68">
        <f>[9]技能配置辅助表!Y8</f>
        <v>0</v>
      </c>
      <c r="Y68">
        <f>[9]技能配置辅助表!Z8</f>
        <v>1.8</v>
      </c>
      <c r="Z68">
        <f>[9]技能配置辅助表!AA8</f>
        <v>214.28571428571428</v>
      </c>
      <c r="AA68">
        <f>[9]技能配置辅助表!AB8</f>
        <v>0</v>
      </c>
      <c r="AB68">
        <f>[9]技能配置辅助表!AC8</f>
        <v>321.42857142857144</v>
      </c>
      <c r="AD68">
        <f t="shared" si="1"/>
        <v>13</v>
      </c>
    </row>
    <row r="69" spans="1:30" x14ac:dyDescent="0.15">
      <c r="A69">
        <f>[9]技能配置辅助表!B9</f>
        <v>4</v>
      </c>
      <c r="B69" t="str">
        <f>[9]技能配置辅助表!C9</f>
        <v>裂空·斩第1段</v>
      </c>
      <c r="C69">
        <f>[9]技能配置辅助表!D9</f>
        <v>1</v>
      </c>
      <c r="D69">
        <f>[9]技能配置辅助表!E9</f>
        <v>1</v>
      </c>
      <c r="E69">
        <f>[9]技能配置辅助表!F9</f>
        <v>2</v>
      </c>
      <c r="F69">
        <f>[9]技能配置辅助表!G9</f>
        <v>4</v>
      </c>
      <c r="G69">
        <f>[9]技能配置辅助表!H9</f>
        <v>1</v>
      </c>
      <c r="H69">
        <f>[9]技能配置辅助表!I9</f>
        <v>1</v>
      </c>
      <c r="I69">
        <f>[9]技能配置辅助表!J9</f>
        <v>50</v>
      </c>
      <c r="J69">
        <f>[9]技能配置辅助表!K9</f>
        <v>6</v>
      </c>
      <c r="K69">
        <f>[9]技能配置辅助表!L9</f>
        <v>1</v>
      </c>
      <c r="L69">
        <f>[9]技能配置辅助表!M9</f>
        <v>119.04761904761905</v>
      </c>
      <c r="M69">
        <f>[9]技能配置辅助表!N9</f>
        <v>119.04761904761905</v>
      </c>
      <c r="N69">
        <f>[9]技能配置辅助表!O9</f>
        <v>119.04761904761905</v>
      </c>
      <c r="O69">
        <f>[9]技能配置辅助表!P9</f>
        <v>8000</v>
      </c>
      <c r="P69">
        <f>[9]技能配置辅助表!Q9</f>
        <v>18</v>
      </c>
      <c r="Q69">
        <f>[9]技能配置辅助表!R9</f>
        <v>0</v>
      </c>
      <c r="R69">
        <f>[9]技能配置辅助表!S9</f>
        <v>20</v>
      </c>
      <c r="S69">
        <f>[9]技能配置辅助表!T9</f>
        <v>0</v>
      </c>
      <c r="T69">
        <f>[9]技能配置辅助表!U9</f>
        <v>4</v>
      </c>
      <c r="U69">
        <f>[9]技能配置辅助表!V9</f>
        <v>20</v>
      </c>
      <c r="V69">
        <f>[9]技能配置辅助表!W9</f>
        <v>945</v>
      </c>
      <c r="W69">
        <f>[9]技能配置辅助表!X9</f>
        <v>1</v>
      </c>
      <c r="X69">
        <f>[9]技能配置辅助表!Y9</f>
        <v>0</v>
      </c>
      <c r="Y69">
        <f>[9]技能配置辅助表!Z9</f>
        <v>1</v>
      </c>
      <c r="Z69">
        <f>[9]技能配置辅助表!AA9</f>
        <v>119.04761904761905</v>
      </c>
      <c r="AA69">
        <f>[9]技能配置辅助表!AB9</f>
        <v>535.71428571428578</v>
      </c>
      <c r="AB69">
        <f>[9]技能配置辅助表!AC9</f>
        <v>178.57142857142858</v>
      </c>
      <c r="AD69">
        <f t="shared" si="1"/>
        <v>14</v>
      </c>
    </row>
    <row r="70" spans="1:30" x14ac:dyDescent="0.15">
      <c r="A70">
        <f>[9]技能配置辅助表!B10</f>
        <v>4</v>
      </c>
      <c r="B70" t="str">
        <f>[9]技能配置辅助表!C10</f>
        <v>裂空·斩第2段</v>
      </c>
      <c r="C70">
        <f>[9]技能配置辅助表!D10</f>
        <v>2</v>
      </c>
      <c r="D70">
        <f>[9]技能配置辅助表!E10</f>
        <v>1</v>
      </c>
      <c r="E70">
        <f>[9]技能配置辅助表!F10</f>
        <v>2</v>
      </c>
      <c r="F70">
        <f>[9]技能配置辅助表!G10</f>
        <v>4</v>
      </c>
      <c r="G70">
        <f>[9]技能配置辅助表!H10</f>
        <v>1</v>
      </c>
      <c r="H70">
        <f>[9]技能配置辅助表!I10</f>
        <v>1</v>
      </c>
      <c r="I70">
        <f>[9]技能配置辅助表!J10</f>
        <v>50</v>
      </c>
      <c r="J70">
        <f>[9]技能配置辅助表!K10</f>
        <v>8</v>
      </c>
      <c r="K70">
        <f>[9]技能配置辅助表!L10</f>
        <v>1</v>
      </c>
      <c r="L70">
        <f>[9]技能配置辅助表!M10</f>
        <v>119.04761904761905</v>
      </c>
      <c r="M70">
        <f>[9]技能配置辅助表!N10</f>
        <v>119.04761904761905</v>
      </c>
      <c r="N70">
        <f>[9]技能配置辅助表!O10</f>
        <v>119.04761904761905</v>
      </c>
      <c r="O70">
        <f>[9]技能配置辅助表!P10</f>
        <v>8000</v>
      </c>
      <c r="P70">
        <f>[9]技能配置辅助表!Q10</f>
        <v>18</v>
      </c>
      <c r="Q70">
        <f>[9]技能配置辅助表!R10</f>
        <v>0</v>
      </c>
      <c r="R70">
        <f>[9]技能配置辅助表!S10</f>
        <v>20</v>
      </c>
      <c r="S70">
        <f>[9]技能配置辅助表!T10</f>
        <v>0</v>
      </c>
      <c r="T70">
        <f>[9]技能配置辅助表!U10</f>
        <v>4</v>
      </c>
      <c r="U70">
        <f>[9]技能配置辅助表!V10</f>
        <v>20</v>
      </c>
      <c r="V70">
        <f>[9]技能配置辅助表!W10</f>
        <v>964</v>
      </c>
      <c r="W70">
        <f>[9]技能配置辅助表!X10</f>
        <v>1</v>
      </c>
      <c r="X70">
        <f>[9]技能配置辅助表!Y10</f>
        <v>0</v>
      </c>
      <c r="Y70">
        <f>[9]技能配置辅助表!Z10</f>
        <v>1</v>
      </c>
      <c r="Z70">
        <f>[9]技能配置辅助表!AA10</f>
        <v>119.04761904761905</v>
      </c>
      <c r="AA70">
        <f>[9]技能配置辅助表!AB10</f>
        <v>0</v>
      </c>
      <c r="AB70">
        <f>[9]技能配置辅助表!AC10</f>
        <v>178.57142857142858</v>
      </c>
      <c r="AD70">
        <f t="shared" si="1"/>
        <v>14</v>
      </c>
    </row>
    <row r="71" spans="1:30" x14ac:dyDescent="0.15">
      <c r="A71">
        <f>[9]技能配置辅助表!B11</f>
        <v>4</v>
      </c>
      <c r="B71" t="str">
        <f>[9]技能配置辅助表!C11</f>
        <v>裂空·斩第3段</v>
      </c>
      <c r="C71">
        <f>[9]技能配置辅助表!D11</f>
        <v>3</v>
      </c>
      <c r="D71">
        <f>[9]技能配置辅助表!E11</f>
        <v>1</v>
      </c>
      <c r="E71">
        <f>[9]技能配置辅助表!F11</f>
        <v>2</v>
      </c>
      <c r="F71">
        <f>[9]技能配置辅助表!G11</f>
        <v>4</v>
      </c>
      <c r="G71">
        <f>[9]技能配置辅助表!H11</f>
        <v>4</v>
      </c>
      <c r="H71">
        <f>[9]技能配置辅助表!I11</f>
        <v>1</v>
      </c>
      <c r="I71">
        <f>[9]技能配置辅助表!J11</f>
        <v>50</v>
      </c>
      <c r="J71">
        <f>[9]技能配置辅助表!K11</f>
        <v>10</v>
      </c>
      <c r="K71">
        <f>[9]技能配置辅助表!L11</f>
        <v>4</v>
      </c>
      <c r="L71">
        <f>[9]技能配置辅助表!M11</f>
        <v>29.761904761904763</v>
      </c>
      <c r="M71">
        <f>[9]技能配置辅助表!N11</f>
        <v>119.04761904761905</v>
      </c>
      <c r="N71">
        <f>[9]技能配置辅助表!O11</f>
        <v>119.04761904761905</v>
      </c>
      <c r="O71">
        <f>[9]技能配置辅助表!P11</f>
        <v>8000</v>
      </c>
      <c r="P71">
        <f>[9]技能配置辅助表!Q11</f>
        <v>18</v>
      </c>
      <c r="Q71">
        <f>[9]技能配置辅助表!R11</f>
        <v>0</v>
      </c>
      <c r="R71">
        <f>[9]技能配置辅助表!S11</f>
        <v>5</v>
      </c>
      <c r="S71">
        <f>[9]技能配置辅助表!T11</f>
        <v>0</v>
      </c>
      <c r="T71">
        <f>[9]技能配置辅助表!U11</f>
        <v>4</v>
      </c>
      <c r="U71">
        <f>[9]技能配置辅助表!V11</f>
        <v>20</v>
      </c>
      <c r="V71">
        <f>[9]技能配置辅助表!W11</f>
        <v>974</v>
      </c>
      <c r="W71">
        <f>[9]技能配置辅助表!X11</f>
        <v>1</v>
      </c>
      <c r="X71">
        <f>[9]技能配置辅助表!Y11</f>
        <v>0</v>
      </c>
      <c r="Y71">
        <f>[9]技能配置辅助表!Z11</f>
        <v>1</v>
      </c>
      <c r="Z71">
        <f>[9]技能配置辅助表!AA11</f>
        <v>119.04761904761905</v>
      </c>
      <c r="AA71">
        <f>[9]技能配置辅助表!AB11</f>
        <v>0</v>
      </c>
      <c r="AB71">
        <f>[9]技能配置辅助表!AC11</f>
        <v>178.57142857142858</v>
      </c>
      <c r="AD71">
        <f t="shared" si="1"/>
        <v>14</v>
      </c>
    </row>
    <row r="72" spans="1:30" x14ac:dyDescent="0.15">
      <c r="A72">
        <f>[9]技能配置辅助表!B12</f>
        <v>4</v>
      </c>
      <c r="B72" t="str">
        <f>[9]技能配置辅助表!C12</f>
        <v>裂空·斩第4段</v>
      </c>
      <c r="C72">
        <f>[9]技能配置辅助表!D12</f>
        <v>4</v>
      </c>
      <c r="D72">
        <f>[9]技能配置辅助表!E12</f>
        <v>1</v>
      </c>
      <c r="E72">
        <f>[9]技能配置辅助表!F12</f>
        <v>2</v>
      </c>
      <c r="F72">
        <f>[9]技能配置辅助表!G12</f>
        <v>4</v>
      </c>
      <c r="G72">
        <f>[9]技能配置辅助表!H12</f>
        <v>1</v>
      </c>
      <c r="H72">
        <f>[9]技能配置辅助表!I12</f>
        <v>1</v>
      </c>
      <c r="I72">
        <f>[9]技能配置辅助表!J12</f>
        <v>50</v>
      </c>
      <c r="J72">
        <f>[9]技能配置辅助表!K12</f>
        <v>12</v>
      </c>
      <c r="K72">
        <f>[9]技能配置辅助表!L12</f>
        <v>1</v>
      </c>
      <c r="L72">
        <f>[9]技能配置辅助表!M12</f>
        <v>178.57142857142858</v>
      </c>
      <c r="M72">
        <f>[9]技能配置辅助表!N12</f>
        <v>178.57142857142858</v>
      </c>
      <c r="N72">
        <f>[9]技能配置辅助表!O12</f>
        <v>178.57142857142858</v>
      </c>
      <c r="O72">
        <f>[9]技能配置辅助表!P12</f>
        <v>8000</v>
      </c>
      <c r="P72">
        <f>[9]技能配置辅助表!Q12</f>
        <v>18</v>
      </c>
      <c r="Q72">
        <f>[9]技能配置辅助表!R12</f>
        <v>0</v>
      </c>
      <c r="R72">
        <f>[9]技能配置辅助表!S12</f>
        <v>20</v>
      </c>
      <c r="S72">
        <f>[9]技能配置辅助表!T12</f>
        <v>0</v>
      </c>
      <c r="T72">
        <f>[9]技能配置辅助表!U12</f>
        <v>4</v>
      </c>
      <c r="U72">
        <f>[9]技能配置辅助表!V12</f>
        <v>20</v>
      </c>
      <c r="V72">
        <f>[9]技能配置辅助表!W12</f>
        <v>982</v>
      </c>
      <c r="W72">
        <f>[9]技能配置辅助表!X12</f>
        <v>1</v>
      </c>
      <c r="X72">
        <f>[9]技能配置辅助表!Y12</f>
        <v>0</v>
      </c>
      <c r="Y72">
        <f>[9]技能配置辅助表!Z12</f>
        <v>1.5</v>
      </c>
      <c r="Z72">
        <f>[9]技能配置辅助表!AA12</f>
        <v>178.57142857142858</v>
      </c>
      <c r="AA72">
        <f>[9]技能配置辅助表!AB12</f>
        <v>0</v>
      </c>
      <c r="AB72">
        <f>[9]技能配置辅助表!AC12</f>
        <v>267.85714285714289</v>
      </c>
      <c r="AD72">
        <f t="shared" si="1"/>
        <v>14</v>
      </c>
    </row>
    <row r="73" spans="1:30" x14ac:dyDescent="0.15">
      <c r="A73">
        <f>[9]技能配置辅助表!B13</f>
        <v>1</v>
      </c>
      <c r="B73" t="str">
        <f>[9]技能配置辅助表!C13</f>
        <v>虎啸</v>
      </c>
      <c r="C73">
        <f>[9]技能配置辅助表!D13</f>
        <v>1</v>
      </c>
      <c r="D73">
        <f>[9]技能配置辅助表!E13</f>
        <v>2</v>
      </c>
      <c r="E73">
        <f>[9]技能配置辅助表!F13</f>
        <v>1</v>
      </c>
      <c r="F73">
        <f>[9]技能配置辅助表!G13</f>
        <v>1</v>
      </c>
      <c r="G73">
        <f>[9]技能配置辅助表!H13</f>
        <v>2</v>
      </c>
      <c r="H73">
        <f>[9]技能配置辅助表!I13</f>
        <v>1</v>
      </c>
      <c r="I73">
        <f>[9]技能配置辅助表!J13</f>
        <v>50</v>
      </c>
      <c r="J73">
        <f>[9]技能配置辅助表!K13</f>
        <v>2</v>
      </c>
      <c r="K73">
        <f>[9]技能配置辅助表!L13</f>
        <v>2</v>
      </c>
      <c r="L73">
        <f>[9]技能配置辅助表!M13</f>
        <v>107.60869565217392</v>
      </c>
      <c r="M73">
        <f>[9]技能配置辅助表!N13</f>
        <v>215.21739130434784</v>
      </c>
      <c r="N73">
        <f>[9]技能配置辅助表!O13</f>
        <v>215.21739130434784</v>
      </c>
      <c r="O73">
        <f>[9]技能配置辅助表!P13</f>
        <v>10000</v>
      </c>
      <c r="P73">
        <f>[9]技能配置辅助表!Q13</f>
        <v>18</v>
      </c>
      <c r="Q73">
        <f>[9]技能配置辅助表!R13</f>
        <v>0</v>
      </c>
      <c r="R73">
        <f>[9]技能配置辅助表!S13</f>
        <v>10</v>
      </c>
      <c r="S73">
        <f>[9]技能配置辅助表!T13</f>
        <v>0</v>
      </c>
      <c r="T73">
        <f>[9]技能配置辅助表!U13</f>
        <v>1</v>
      </c>
      <c r="U73">
        <f>[9]技能配置辅助表!V13</f>
        <v>20</v>
      </c>
      <c r="V73">
        <f>[9]技能配置辅助表!W13</f>
        <v>20</v>
      </c>
      <c r="W73">
        <f>[9]技能配置辅助表!X13</f>
        <v>1</v>
      </c>
      <c r="X73">
        <f>[9]技能配置辅助表!Y13</f>
        <v>0</v>
      </c>
      <c r="Y73">
        <f>[9]技能配置辅助表!Z13</f>
        <v>1.8</v>
      </c>
      <c r="Z73">
        <f>[9]技能配置辅助表!AA13</f>
        <v>215.21739130434784</v>
      </c>
      <c r="AA73">
        <f>[9]技能配置辅助表!AB13</f>
        <v>0</v>
      </c>
      <c r="AB73">
        <f>[9]技能配置辅助表!AC13</f>
        <v>322.82608695652175</v>
      </c>
      <c r="AD73">
        <f t="shared" si="1"/>
        <v>21</v>
      </c>
    </row>
    <row r="74" spans="1:30" x14ac:dyDescent="0.15">
      <c r="A74">
        <f>[9]技能配置辅助表!B14</f>
        <v>2</v>
      </c>
      <c r="B74" t="str">
        <f>[9]技能配置辅助表!C14</f>
        <v>龙拳第1段</v>
      </c>
      <c r="C74">
        <f>[9]技能配置辅助表!D14</f>
        <v>1</v>
      </c>
      <c r="D74">
        <f>[9]技能配置辅助表!E14</f>
        <v>2</v>
      </c>
      <c r="E74">
        <f>[9]技能配置辅助表!F14</f>
        <v>2</v>
      </c>
      <c r="F74">
        <f>[9]技能配置辅助表!G14</f>
        <v>2</v>
      </c>
      <c r="G74">
        <f>[9]技能配置辅助表!H14</f>
        <v>1</v>
      </c>
      <c r="H74">
        <f>[9]技能配置辅助表!I14</f>
        <v>1</v>
      </c>
      <c r="I74">
        <f>[9]技能配置辅助表!J14</f>
        <v>50</v>
      </c>
      <c r="J74">
        <f>[9]技能配置辅助表!K14</f>
        <v>4</v>
      </c>
      <c r="K74">
        <f>[9]技能配置辅助表!L14</f>
        <v>1</v>
      </c>
      <c r="L74">
        <f>[9]技能配置辅助表!M14</f>
        <v>143.47826086956522</v>
      </c>
      <c r="M74">
        <f>[9]技能配置辅助表!N14</f>
        <v>143.47826086956522</v>
      </c>
      <c r="N74">
        <f>[9]技能配置辅助表!O14</f>
        <v>143.47826086956522</v>
      </c>
      <c r="O74">
        <f>[9]技能配置辅助表!P14</f>
        <v>8000</v>
      </c>
      <c r="P74">
        <f>[9]技能配置辅助表!Q14</f>
        <v>18</v>
      </c>
      <c r="Q74">
        <f>[9]技能配置辅助表!R14</f>
        <v>0</v>
      </c>
      <c r="R74">
        <f>[9]技能配置辅助表!S14</f>
        <v>20</v>
      </c>
      <c r="S74">
        <f>[9]技能配置辅助表!T14</f>
        <v>0</v>
      </c>
      <c r="T74">
        <f>[9]技能配置辅助表!U14</f>
        <v>4</v>
      </c>
      <c r="U74">
        <f>[9]技能配置辅助表!V14</f>
        <v>20</v>
      </c>
      <c r="V74">
        <f>[9]技能配置辅助表!W14</f>
        <v>24</v>
      </c>
      <c r="W74">
        <f>[9]技能配置辅助表!X14</f>
        <v>1</v>
      </c>
      <c r="X74">
        <f>[9]技能配置辅助表!Y14</f>
        <v>0</v>
      </c>
      <c r="Y74">
        <f>[9]技能配置辅助表!Z14</f>
        <v>1.2</v>
      </c>
      <c r="Z74">
        <f>[9]技能配置辅助表!AA14</f>
        <v>143.47826086956522</v>
      </c>
      <c r="AA74">
        <f>[9]技能配置辅助表!AB14</f>
        <v>609.78260869565213</v>
      </c>
      <c r="AB74">
        <f>[9]技能配置辅助表!AC14</f>
        <v>215.21739130434781</v>
      </c>
      <c r="AD74">
        <f t="shared" si="1"/>
        <v>22</v>
      </c>
    </row>
    <row r="75" spans="1:30" x14ac:dyDescent="0.15">
      <c r="A75">
        <f>[9]技能配置辅助表!B15</f>
        <v>2</v>
      </c>
      <c r="B75" t="str">
        <f>[9]技能配置辅助表!C15</f>
        <v>龙拳第2段</v>
      </c>
      <c r="C75">
        <f>[9]技能配置辅助表!D15</f>
        <v>2</v>
      </c>
      <c r="D75">
        <f>[9]技能配置辅助表!E15</f>
        <v>2</v>
      </c>
      <c r="E75">
        <f>[9]技能配置辅助表!F15</f>
        <v>2</v>
      </c>
      <c r="F75">
        <f>[9]技能配置辅助表!G15</f>
        <v>2</v>
      </c>
      <c r="G75">
        <f>[9]技能配置辅助表!H15</f>
        <v>1</v>
      </c>
      <c r="H75">
        <f>[9]技能配置辅助表!I15</f>
        <v>1</v>
      </c>
      <c r="I75">
        <f>[9]技能配置辅助表!J15</f>
        <v>50</v>
      </c>
      <c r="J75">
        <f>[9]技能配置辅助表!K15</f>
        <v>4</v>
      </c>
      <c r="K75">
        <f>[9]技能配置辅助表!L15</f>
        <v>1</v>
      </c>
      <c r="L75">
        <f>[9]技能配置辅助表!M15</f>
        <v>143.47826086956522</v>
      </c>
      <c r="M75">
        <f>[9]技能配置辅助表!N15</f>
        <v>143.47826086956522</v>
      </c>
      <c r="N75">
        <f>[9]技能配置辅助表!O15</f>
        <v>143.47826086956522</v>
      </c>
      <c r="O75">
        <f>[9]技能配置辅助表!P15</f>
        <v>8000</v>
      </c>
      <c r="P75">
        <f>[9]技能配置辅助表!Q15</f>
        <v>18</v>
      </c>
      <c r="Q75">
        <f>[9]技能配置辅助表!R15</f>
        <v>0</v>
      </c>
      <c r="R75">
        <f>[9]技能配置辅助表!S15</f>
        <v>20</v>
      </c>
      <c r="S75">
        <f>[9]技能配置辅助表!T15</f>
        <v>0</v>
      </c>
      <c r="T75">
        <f>[9]技能配置辅助表!U15</f>
        <v>4</v>
      </c>
      <c r="U75">
        <f>[9]技能配置辅助表!V15</f>
        <v>20</v>
      </c>
      <c r="V75">
        <f>[9]技能配置辅助表!W15</f>
        <v>25</v>
      </c>
      <c r="W75">
        <f>[9]技能配置辅助表!X15</f>
        <v>1</v>
      </c>
      <c r="X75">
        <f>[9]技能配置辅助表!Y15</f>
        <v>0</v>
      </c>
      <c r="Y75">
        <f>[9]技能配置辅助表!Z15</f>
        <v>1.2</v>
      </c>
      <c r="Z75">
        <f>[9]技能配置辅助表!AA15</f>
        <v>143.47826086956522</v>
      </c>
      <c r="AA75">
        <f>[9]技能配置辅助表!AB15</f>
        <v>0</v>
      </c>
      <c r="AB75">
        <f>[9]技能配置辅助表!AC15</f>
        <v>215.21739130434781</v>
      </c>
      <c r="AD75">
        <f t="shared" si="1"/>
        <v>22</v>
      </c>
    </row>
    <row r="76" spans="1:30" x14ac:dyDescent="0.15">
      <c r="A76">
        <f>[9]技能配置辅助表!B16</f>
        <v>2</v>
      </c>
      <c r="B76" t="str">
        <f>[9]技能配置辅助表!C16</f>
        <v>龙拳第3段</v>
      </c>
      <c r="C76">
        <f>[9]技能配置辅助表!D16</f>
        <v>3</v>
      </c>
      <c r="D76">
        <f>[9]技能配置辅助表!E16</f>
        <v>2</v>
      </c>
      <c r="E76">
        <f>[9]技能配置辅助表!F16</f>
        <v>2</v>
      </c>
      <c r="F76">
        <f>[9]技能配置辅助表!G16</f>
        <v>2</v>
      </c>
      <c r="G76">
        <f>[9]技能配置辅助表!H16</f>
        <v>1</v>
      </c>
      <c r="H76">
        <f>[9]技能配置辅助表!I16</f>
        <v>1</v>
      </c>
      <c r="I76">
        <f>[9]技能配置辅助表!J16</f>
        <v>50</v>
      </c>
      <c r="J76">
        <f>[9]技能配置辅助表!K16</f>
        <v>7</v>
      </c>
      <c r="K76">
        <f>[9]技能配置辅助表!L16</f>
        <v>1</v>
      </c>
      <c r="L76">
        <f>[9]技能配置辅助表!M16</f>
        <v>143.47826086956522</v>
      </c>
      <c r="M76">
        <f>[9]技能配置辅助表!N16</f>
        <v>143.47826086956522</v>
      </c>
      <c r="N76">
        <f>[9]技能配置辅助表!O16</f>
        <v>143.47826086956522</v>
      </c>
      <c r="O76">
        <f>[9]技能配置辅助表!P16</f>
        <v>8000</v>
      </c>
      <c r="P76">
        <f>[9]技能配置辅助表!Q16</f>
        <v>18</v>
      </c>
      <c r="Q76">
        <f>[9]技能配置辅助表!R16</f>
        <v>0</v>
      </c>
      <c r="R76">
        <f>[9]技能配置辅助表!S16</f>
        <v>20</v>
      </c>
      <c r="S76">
        <f>[9]技能配置辅助表!T16</f>
        <v>0</v>
      </c>
      <c r="T76">
        <f>[9]技能配置辅助表!U16</f>
        <v>4</v>
      </c>
      <c r="U76">
        <f>[9]技能配置辅助表!V16</f>
        <v>20</v>
      </c>
      <c r="V76">
        <f>[9]技能配置辅助表!W16</f>
        <v>28</v>
      </c>
      <c r="W76">
        <f>[9]技能配置辅助表!X16</f>
        <v>1</v>
      </c>
      <c r="X76">
        <f>[9]技能配置辅助表!Y16</f>
        <v>0</v>
      </c>
      <c r="Y76">
        <f>[9]技能配置辅助表!Z16</f>
        <v>1.2</v>
      </c>
      <c r="Z76">
        <f>[9]技能配置辅助表!AA16</f>
        <v>143.47826086956522</v>
      </c>
      <c r="AA76">
        <f>[9]技能配置辅助表!AB16</f>
        <v>0</v>
      </c>
      <c r="AB76">
        <f>[9]技能配置辅助表!AC16</f>
        <v>215.21739130434781</v>
      </c>
      <c r="AD76">
        <f t="shared" si="1"/>
        <v>22</v>
      </c>
    </row>
    <row r="77" spans="1:30" x14ac:dyDescent="0.15">
      <c r="A77">
        <f>[9]技能配置辅助表!B17</f>
        <v>2</v>
      </c>
      <c r="B77" t="str">
        <f>[9]技能配置辅助表!C17</f>
        <v>龙拳第4段</v>
      </c>
      <c r="C77">
        <f>[9]技能配置辅助表!D17</f>
        <v>4</v>
      </c>
      <c r="D77">
        <f>[9]技能配置辅助表!E17</f>
        <v>2</v>
      </c>
      <c r="E77">
        <f>[9]技能配置辅助表!F17</f>
        <v>2</v>
      </c>
      <c r="F77">
        <f>[9]技能配置辅助表!G17</f>
        <v>2</v>
      </c>
      <c r="G77">
        <f>[9]技能配置辅助表!H17</f>
        <v>3</v>
      </c>
      <c r="H77">
        <f>[9]技能配置辅助表!I17</f>
        <v>1</v>
      </c>
      <c r="I77">
        <f>[9]技能配置辅助表!J17</f>
        <v>50</v>
      </c>
      <c r="J77">
        <f>[9]技能配置辅助表!K17</f>
        <v>9</v>
      </c>
      <c r="K77">
        <f>[9]技能配置辅助表!L17</f>
        <v>3</v>
      </c>
      <c r="L77">
        <f>[9]技能配置辅助表!M17</f>
        <v>59.782608695652179</v>
      </c>
      <c r="M77">
        <f>[9]技能配置辅助表!N17</f>
        <v>179.34782608695653</v>
      </c>
      <c r="N77">
        <f>[9]技能配置辅助表!O17</f>
        <v>179.34782608695653</v>
      </c>
      <c r="O77">
        <f>[9]技能配置辅助表!P17</f>
        <v>8000</v>
      </c>
      <c r="P77">
        <f>[9]技能配置辅助表!Q17</f>
        <v>18</v>
      </c>
      <c r="Q77">
        <f>[9]技能配置辅助表!R17</f>
        <v>0</v>
      </c>
      <c r="R77">
        <f>[9]技能配置辅助表!S17</f>
        <v>7</v>
      </c>
      <c r="S77">
        <f>[9]技能配置辅助表!T17</f>
        <v>0</v>
      </c>
      <c r="T77">
        <f>[9]技能配置辅助表!U17</f>
        <v>4</v>
      </c>
      <c r="U77">
        <f>[9]技能配置辅助表!V17</f>
        <v>20</v>
      </c>
      <c r="V77">
        <f>[9]技能配置辅助表!W17</f>
        <v>27</v>
      </c>
      <c r="W77">
        <f>[9]技能配置辅助表!X17</f>
        <v>1</v>
      </c>
      <c r="X77">
        <f>[9]技能配置辅助表!Y17</f>
        <v>0</v>
      </c>
      <c r="Y77">
        <f>[9]技能配置辅助表!Z17</f>
        <v>1.5</v>
      </c>
      <c r="Z77">
        <f>[9]技能配置辅助表!AA17</f>
        <v>179.34782608695653</v>
      </c>
      <c r="AA77">
        <f>[9]技能配置辅助表!AB17</f>
        <v>0</v>
      </c>
      <c r="AB77">
        <f>[9]技能配置辅助表!AC17</f>
        <v>269.02173913043481</v>
      </c>
      <c r="AD77">
        <f t="shared" si="1"/>
        <v>22</v>
      </c>
    </row>
    <row r="78" spans="1:30" x14ac:dyDescent="0.15">
      <c r="A78">
        <f>[9]技能配置辅助表!B18</f>
        <v>3</v>
      </c>
      <c r="B78" t="str">
        <f>[9]技能配置辅助表!C18</f>
        <v>裂地诀</v>
      </c>
      <c r="C78">
        <f>[9]技能配置辅助表!D18</f>
        <v>1</v>
      </c>
      <c r="D78">
        <f>[9]技能配置辅助表!E18</f>
        <v>2</v>
      </c>
      <c r="E78">
        <f>[9]技能配置辅助表!F18</f>
        <v>1</v>
      </c>
      <c r="F78">
        <f>[9]技能配置辅助表!G18</f>
        <v>3</v>
      </c>
      <c r="G78">
        <f>[9]技能配置辅助表!H18</f>
        <v>1</v>
      </c>
      <c r="H78">
        <f>[9]技能配置辅助表!I18</f>
        <v>1</v>
      </c>
      <c r="I78">
        <f>[9]技能配置辅助表!J18</f>
        <v>50</v>
      </c>
      <c r="J78">
        <f>[9]技能配置辅助表!K18</f>
        <v>5</v>
      </c>
      <c r="K78">
        <f>[9]技能配置辅助表!L18</f>
        <v>1</v>
      </c>
      <c r="L78">
        <f>[9]技能配置辅助表!M18</f>
        <v>215.21739130434784</v>
      </c>
      <c r="M78">
        <f>[9]技能配置辅助表!N18</f>
        <v>215.21739130434784</v>
      </c>
      <c r="N78">
        <f>[9]技能配置辅助表!O18</f>
        <v>215.21739130434784</v>
      </c>
      <c r="O78">
        <f>[9]技能配置辅助表!P18</f>
        <v>10000</v>
      </c>
      <c r="P78">
        <f>[9]技能配置辅助表!Q18</f>
        <v>18</v>
      </c>
      <c r="Q78">
        <f>[9]技能配置辅助表!R18</f>
        <v>0</v>
      </c>
      <c r="R78">
        <f>[9]技能配置辅助表!S18</f>
        <v>20</v>
      </c>
      <c r="S78">
        <f>[9]技能配置辅助表!T18</f>
        <v>0</v>
      </c>
      <c r="T78">
        <f>[9]技能配置辅助表!U18</f>
        <v>1</v>
      </c>
      <c r="U78">
        <f>[9]技能配置辅助表!V18</f>
        <v>20</v>
      </c>
      <c r="V78">
        <f>[9]技能配置辅助表!W18</f>
        <v>22</v>
      </c>
      <c r="W78">
        <f>[9]技能配置辅助表!X18</f>
        <v>1</v>
      </c>
      <c r="X78">
        <f>[9]技能配置辅助表!Y18</f>
        <v>0</v>
      </c>
      <c r="Y78">
        <f>[9]技能配置辅助表!Z18</f>
        <v>1.8</v>
      </c>
      <c r="Z78">
        <f>[9]技能配置辅助表!AA18</f>
        <v>215.21739130434784</v>
      </c>
      <c r="AA78">
        <f>[9]技能配置辅助表!AB18</f>
        <v>0</v>
      </c>
      <c r="AB78">
        <f>[9]技能配置辅助表!AC18</f>
        <v>322.82608695652175</v>
      </c>
      <c r="AD78">
        <f t="shared" si="1"/>
        <v>23</v>
      </c>
    </row>
    <row r="79" spans="1:30" x14ac:dyDescent="0.15">
      <c r="A79">
        <f>[9]技能配置辅助表!B19</f>
        <v>4</v>
      </c>
      <c r="B79" t="str">
        <f>[9]技能配置辅助表!C19</f>
        <v>幻影脚第1段</v>
      </c>
      <c r="C79">
        <f>[9]技能配置辅助表!D19</f>
        <v>1</v>
      </c>
      <c r="D79">
        <f>[9]技能配置辅助表!E19</f>
        <v>2</v>
      </c>
      <c r="E79">
        <f>[9]技能配置辅助表!F19</f>
        <v>2</v>
      </c>
      <c r="F79">
        <f>[9]技能配置辅助表!G19</f>
        <v>4</v>
      </c>
      <c r="G79">
        <f>[9]技能配置辅助表!H19</f>
        <v>2</v>
      </c>
      <c r="H79">
        <f>[9]技能配置辅助表!I19</f>
        <v>1</v>
      </c>
      <c r="I79">
        <f>[9]技能配置辅助表!J19</f>
        <v>50</v>
      </c>
      <c r="J79">
        <f>[9]技能配置辅助表!K19</f>
        <v>6</v>
      </c>
      <c r="K79">
        <f>[9]技能配置辅助表!L19</f>
        <v>2</v>
      </c>
      <c r="L79">
        <f>[9]技能配置辅助表!M19</f>
        <v>71.739130434782609</v>
      </c>
      <c r="M79">
        <f>[9]技能配置辅助表!N19</f>
        <v>143.47826086956522</v>
      </c>
      <c r="N79">
        <f>[9]技能配置辅助表!O19</f>
        <v>143.47826086956522</v>
      </c>
      <c r="O79">
        <f>[9]技能配置辅助表!P19</f>
        <v>8000</v>
      </c>
      <c r="P79">
        <f>[9]技能配置辅助表!Q19</f>
        <v>18</v>
      </c>
      <c r="Q79">
        <f>[9]技能配置辅助表!R19</f>
        <v>0</v>
      </c>
      <c r="R79">
        <f>[9]技能配置辅助表!S19</f>
        <v>10</v>
      </c>
      <c r="S79">
        <f>[9]技能配置辅助表!T19</f>
        <v>0</v>
      </c>
      <c r="T79">
        <f>[9]技能配置辅助表!U19</f>
        <v>4</v>
      </c>
      <c r="U79">
        <f>[9]技能配置辅助表!V19</f>
        <v>20</v>
      </c>
      <c r="V79">
        <f>[9]技能配置辅助表!W19</f>
        <v>33</v>
      </c>
      <c r="W79">
        <f>[9]技能配置辅助表!X19</f>
        <v>1</v>
      </c>
      <c r="X79">
        <f>[9]技能配置辅助表!Y19</f>
        <v>0</v>
      </c>
      <c r="Y79">
        <f>[9]技能配置辅助表!Z19</f>
        <v>1.2</v>
      </c>
      <c r="Z79">
        <f>[9]技能配置辅助表!AA19</f>
        <v>143.47826086956522</v>
      </c>
      <c r="AA79">
        <f>[9]技能配置辅助表!AB19</f>
        <v>609.78260869565213</v>
      </c>
      <c r="AB79">
        <f>[9]技能配置辅助表!AC19</f>
        <v>215.21739130434781</v>
      </c>
      <c r="AD79">
        <f t="shared" si="1"/>
        <v>24</v>
      </c>
    </row>
    <row r="80" spans="1:30" x14ac:dyDescent="0.15">
      <c r="A80">
        <f>[9]技能配置辅助表!B20</f>
        <v>4</v>
      </c>
      <c r="B80" t="str">
        <f>[9]技能配置辅助表!C20</f>
        <v>幻影脚第2段</v>
      </c>
      <c r="C80">
        <f>[9]技能配置辅助表!D20</f>
        <v>2</v>
      </c>
      <c r="D80">
        <f>[9]技能配置辅助表!E20</f>
        <v>2</v>
      </c>
      <c r="E80">
        <f>[9]技能配置辅助表!F20</f>
        <v>2</v>
      </c>
      <c r="F80">
        <f>[9]技能配置辅助表!G20</f>
        <v>4</v>
      </c>
      <c r="G80">
        <f>[9]技能配置辅助表!H20</f>
        <v>3</v>
      </c>
      <c r="H80">
        <f>[9]技能配置辅助表!I20</f>
        <v>1</v>
      </c>
      <c r="I80">
        <f>[9]技能配置辅助表!J20</f>
        <v>50</v>
      </c>
      <c r="J80">
        <f>[9]技能配置辅助表!K20</f>
        <v>8</v>
      </c>
      <c r="K80">
        <f>[9]技能配置辅助表!L20</f>
        <v>3</v>
      </c>
      <c r="L80">
        <f>[9]技能配置辅助表!M20</f>
        <v>47.826086956521742</v>
      </c>
      <c r="M80">
        <f>[9]技能配置辅助表!N20</f>
        <v>143.47826086956522</v>
      </c>
      <c r="N80">
        <f>[9]技能配置辅助表!O20</f>
        <v>143.47826086956522</v>
      </c>
      <c r="O80">
        <f>[9]技能配置辅助表!P20</f>
        <v>8000</v>
      </c>
      <c r="P80">
        <f>[9]技能配置辅助表!Q20</f>
        <v>18</v>
      </c>
      <c r="Q80">
        <f>[9]技能配置辅助表!R20</f>
        <v>0</v>
      </c>
      <c r="R80">
        <f>[9]技能配置辅助表!S20</f>
        <v>7</v>
      </c>
      <c r="S80">
        <f>[9]技能配置辅助表!T20</f>
        <v>0</v>
      </c>
      <c r="T80">
        <f>[9]技能配置辅助表!U20</f>
        <v>4</v>
      </c>
      <c r="U80">
        <f>[9]技能配置辅助表!V20</f>
        <v>20</v>
      </c>
      <c r="V80">
        <f>[9]技能配置辅助表!W20</f>
        <v>34</v>
      </c>
      <c r="W80">
        <f>[9]技能配置辅助表!X20</f>
        <v>1</v>
      </c>
      <c r="X80">
        <f>[9]技能配置辅助表!Y20</f>
        <v>0</v>
      </c>
      <c r="Y80">
        <f>[9]技能配置辅助表!Z20</f>
        <v>1.2</v>
      </c>
      <c r="Z80">
        <f>[9]技能配置辅助表!AA20</f>
        <v>143.47826086956522</v>
      </c>
      <c r="AA80">
        <f>[9]技能配置辅助表!AB20</f>
        <v>0</v>
      </c>
      <c r="AB80">
        <f>[9]技能配置辅助表!AC20</f>
        <v>215.21739130434781</v>
      </c>
      <c r="AD80">
        <f t="shared" si="1"/>
        <v>24</v>
      </c>
    </row>
    <row r="81" spans="1:30" x14ac:dyDescent="0.15">
      <c r="A81">
        <f>[9]技能配置辅助表!B21</f>
        <v>4</v>
      </c>
      <c r="B81" t="str">
        <f>[9]技能配置辅助表!C21</f>
        <v>幻影脚第3段</v>
      </c>
      <c r="C81">
        <f>[9]技能配置辅助表!D21</f>
        <v>3</v>
      </c>
      <c r="D81">
        <f>[9]技能配置辅助表!E21</f>
        <v>2</v>
      </c>
      <c r="E81">
        <f>[9]技能配置辅助表!F21</f>
        <v>2</v>
      </c>
      <c r="F81">
        <f>[9]技能配置辅助表!G21</f>
        <v>4</v>
      </c>
      <c r="G81">
        <f>[9]技能配置辅助表!H21</f>
        <v>1</v>
      </c>
      <c r="H81">
        <f>[9]技能配置辅助表!I21</f>
        <v>1</v>
      </c>
      <c r="I81">
        <f>[9]技能配置辅助表!J21</f>
        <v>50</v>
      </c>
      <c r="J81">
        <f>[9]技能配置辅助表!K21</f>
        <v>10</v>
      </c>
      <c r="K81">
        <f>[9]技能配置辅助表!L21</f>
        <v>1</v>
      </c>
      <c r="L81">
        <f>[9]技能配置辅助表!M21</f>
        <v>143.47826086956522</v>
      </c>
      <c r="M81">
        <f>[9]技能配置辅助表!N21</f>
        <v>143.47826086956522</v>
      </c>
      <c r="N81">
        <f>[9]技能配置辅助表!O21</f>
        <v>143.47826086956522</v>
      </c>
      <c r="O81">
        <f>[9]技能配置辅助表!P21</f>
        <v>8000</v>
      </c>
      <c r="P81">
        <f>[9]技能配置辅助表!Q21</f>
        <v>18</v>
      </c>
      <c r="Q81">
        <f>[9]技能配置辅助表!R21</f>
        <v>0</v>
      </c>
      <c r="R81">
        <f>[9]技能配置辅助表!S21</f>
        <v>20</v>
      </c>
      <c r="S81">
        <f>[9]技能配置辅助表!T21</f>
        <v>0</v>
      </c>
      <c r="T81">
        <f>[9]技能配置辅助表!U21</f>
        <v>4</v>
      </c>
      <c r="U81">
        <f>[9]技能配置辅助表!V21</f>
        <v>20</v>
      </c>
      <c r="V81">
        <f>[9]技能配置辅助表!W21</f>
        <v>35</v>
      </c>
      <c r="W81">
        <f>[9]技能配置辅助表!X21</f>
        <v>1</v>
      </c>
      <c r="X81">
        <f>[9]技能配置辅助表!Y21</f>
        <v>0</v>
      </c>
      <c r="Y81">
        <f>[9]技能配置辅助表!Z21</f>
        <v>1.2</v>
      </c>
      <c r="Z81">
        <f>[9]技能配置辅助表!AA21</f>
        <v>143.47826086956522</v>
      </c>
      <c r="AA81">
        <f>[9]技能配置辅助表!AB21</f>
        <v>0</v>
      </c>
      <c r="AB81">
        <f>[9]技能配置辅助表!AC21</f>
        <v>215.21739130434781</v>
      </c>
      <c r="AD81">
        <f t="shared" si="1"/>
        <v>24</v>
      </c>
    </row>
    <row r="82" spans="1:30" x14ac:dyDescent="0.15">
      <c r="A82">
        <f>[9]技能配置辅助表!B22</f>
        <v>4</v>
      </c>
      <c r="B82" t="str">
        <f>[9]技能配置辅助表!C22</f>
        <v>幻影脚第4段</v>
      </c>
      <c r="C82">
        <f>[9]技能配置辅助表!D22</f>
        <v>4</v>
      </c>
      <c r="D82">
        <f>[9]技能配置辅助表!E22</f>
        <v>2</v>
      </c>
      <c r="E82">
        <f>[9]技能配置辅助表!F22</f>
        <v>2</v>
      </c>
      <c r="F82">
        <f>[9]技能配置辅助表!G22</f>
        <v>4</v>
      </c>
      <c r="G82">
        <f>[9]技能配置辅助表!H22</f>
        <v>1</v>
      </c>
      <c r="H82">
        <f>[9]技能配置辅助表!I22</f>
        <v>1</v>
      </c>
      <c r="I82">
        <f>[9]技能配置辅助表!J22</f>
        <v>50</v>
      </c>
      <c r="J82">
        <f>[9]技能配置辅助表!K22</f>
        <v>12</v>
      </c>
      <c r="K82">
        <f>[9]技能配置辅助表!L22</f>
        <v>1</v>
      </c>
      <c r="L82">
        <f>[9]技能配置辅助表!M22</f>
        <v>179.34782608695653</v>
      </c>
      <c r="M82">
        <f>[9]技能配置辅助表!N22</f>
        <v>179.34782608695653</v>
      </c>
      <c r="N82">
        <f>[9]技能配置辅助表!O22</f>
        <v>179.34782608695653</v>
      </c>
      <c r="O82">
        <f>[9]技能配置辅助表!P22</f>
        <v>8000</v>
      </c>
      <c r="P82">
        <f>[9]技能配置辅助表!Q22</f>
        <v>18</v>
      </c>
      <c r="Q82">
        <f>[9]技能配置辅助表!R22</f>
        <v>0</v>
      </c>
      <c r="R82">
        <f>[9]技能配置辅助表!S22</f>
        <v>20</v>
      </c>
      <c r="S82">
        <f>[9]技能配置辅助表!T22</f>
        <v>0</v>
      </c>
      <c r="T82">
        <f>[9]技能配置辅助表!U22</f>
        <v>4</v>
      </c>
      <c r="U82">
        <f>[9]技能配置辅助表!V22</f>
        <v>20</v>
      </c>
      <c r="V82">
        <f>[9]技能配置辅助表!W22</f>
        <v>36</v>
      </c>
      <c r="W82">
        <f>[9]技能配置辅助表!X22</f>
        <v>1</v>
      </c>
      <c r="X82">
        <f>[9]技能配置辅助表!Y22</f>
        <v>0</v>
      </c>
      <c r="Y82">
        <f>[9]技能配置辅助表!Z22</f>
        <v>1.5</v>
      </c>
      <c r="Z82">
        <f>[9]技能配置辅助表!AA22</f>
        <v>179.34782608695653</v>
      </c>
      <c r="AA82">
        <f>[9]技能配置辅助表!AB22</f>
        <v>0</v>
      </c>
      <c r="AB82">
        <f>[9]技能配置辅助表!AC22</f>
        <v>269.02173913043481</v>
      </c>
      <c r="AD82">
        <f t="shared" si="1"/>
        <v>24</v>
      </c>
    </row>
    <row r="83" spans="1:30" x14ac:dyDescent="0.15">
      <c r="A83">
        <f>[9]技能配置辅助表!B23</f>
        <v>1</v>
      </c>
      <c r="B83" t="str">
        <f>[9]技能配置辅助表!C23</f>
        <v>激光轰击</v>
      </c>
      <c r="C83">
        <f>[9]技能配置辅助表!D23</f>
        <v>1</v>
      </c>
      <c r="D83">
        <f>[9]技能配置辅助表!E23</f>
        <v>3</v>
      </c>
      <c r="E83">
        <f>[9]技能配置辅助表!F23</f>
        <v>1</v>
      </c>
      <c r="F83">
        <f>[9]技能配置辅助表!G23</f>
        <v>1</v>
      </c>
      <c r="G83">
        <f>[9]技能配置辅助表!H23</f>
        <v>13</v>
      </c>
      <c r="H83">
        <f>[9]技能配置辅助表!I23</f>
        <v>1</v>
      </c>
      <c r="I83">
        <f>[9]技能配置辅助表!J23</f>
        <v>50</v>
      </c>
      <c r="J83">
        <f>[9]技能配置辅助表!K23</f>
        <v>2</v>
      </c>
      <c r="K83">
        <f>[9]技能配置辅助表!L23</f>
        <v>13</v>
      </c>
      <c r="L83">
        <f>[9]技能配置辅助表!M23</f>
        <v>17.032967032967033</v>
      </c>
      <c r="M83">
        <f>[9]技能配置辅助表!N23</f>
        <v>221.42857142857142</v>
      </c>
      <c r="N83">
        <f>[9]技能配置辅助表!O23</f>
        <v>221.42857142857142</v>
      </c>
      <c r="O83">
        <f>[9]技能配置辅助表!P23</f>
        <v>10000</v>
      </c>
      <c r="P83">
        <f>[9]技能配置辅助表!Q23</f>
        <v>18</v>
      </c>
      <c r="Q83">
        <f>[9]技能配置辅助表!R23</f>
        <v>0</v>
      </c>
      <c r="R83">
        <f>[9]技能配置辅助表!S23</f>
        <v>2</v>
      </c>
      <c r="S83">
        <f>[9]技能配置辅助表!T23</f>
        <v>0</v>
      </c>
      <c r="T83">
        <f>[9]技能配置辅助表!U23</f>
        <v>1</v>
      </c>
      <c r="U83">
        <f>[9]技能配置辅助表!V23</f>
        <v>20</v>
      </c>
      <c r="V83">
        <f>[9]技能配置辅助表!W23</f>
        <v>5307</v>
      </c>
      <c r="W83">
        <f>[9]技能配置辅助表!X23</f>
        <v>1</v>
      </c>
      <c r="X83">
        <f>[9]技能配置辅助表!Y23</f>
        <v>0</v>
      </c>
      <c r="Y83">
        <f>[9]技能配置辅助表!Z23</f>
        <v>2</v>
      </c>
      <c r="Z83">
        <f>[9]技能配置辅助表!AA23</f>
        <v>221.42857142857142</v>
      </c>
      <c r="AA83">
        <f>[9]技能配置辅助表!AB23</f>
        <v>0</v>
      </c>
      <c r="AB83">
        <f>[9]技能配置辅助表!AC23</f>
        <v>332.14285714285711</v>
      </c>
      <c r="AD83">
        <f t="shared" si="1"/>
        <v>31</v>
      </c>
    </row>
    <row r="84" spans="1:30" x14ac:dyDescent="0.15">
      <c r="A84">
        <f>[9]技能配置辅助表!B24</f>
        <v>2</v>
      </c>
      <c r="B84" t="str">
        <f>[9]技能配置辅助表!C24</f>
        <v>玫瑰之舞第1段</v>
      </c>
      <c r="C84">
        <f>[9]技能配置辅助表!D24</f>
        <v>1</v>
      </c>
      <c r="D84">
        <f>[9]技能配置辅助表!E24</f>
        <v>3</v>
      </c>
      <c r="E84">
        <f>[9]技能配置辅助表!F24</f>
        <v>2</v>
      </c>
      <c r="F84">
        <f>[9]技能配置辅助表!G24</f>
        <v>2</v>
      </c>
      <c r="G84">
        <f>[9]技能配置辅助表!H24</f>
        <v>1</v>
      </c>
      <c r="H84">
        <f>[9]技能配置辅助表!I24</f>
        <v>1</v>
      </c>
      <c r="I84">
        <f>[9]技能配置辅助表!J24</f>
        <v>50</v>
      </c>
      <c r="J84">
        <f>[9]技能配置辅助表!K24</f>
        <v>4</v>
      </c>
      <c r="K84">
        <f>[9]技能配置辅助表!L24</f>
        <v>1</v>
      </c>
      <c r="L84">
        <f>[9]技能配置辅助表!M24</f>
        <v>132.85714285714286</v>
      </c>
      <c r="M84">
        <f>[9]技能配置辅助表!N24</f>
        <v>132.85714285714286</v>
      </c>
      <c r="N84">
        <f>[9]技能配置辅助表!O24</f>
        <v>132.85714285714286</v>
      </c>
      <c r="O84">
        <f>[9]技能配置辅助表!P24</f>
        <v>8000</v>
      </c>
      <c r="P84">
        <f>[9]技能配置辅助表!Q24</f>
        <v>18</v>
      </c>
      <c r="Q84">
        <f>[9]技能配置辅助表!R24</f>
        <v>0</v>
      </c>
      <c r="R84">
        <f>[9]技能配置辅助表!S24</f>
        <v>20</v>
      </c>
      <c r="S84">
        <f>[9]技能配置辅助表!T24</f>
        <v>0</v>
      </c>
      <c r="T84">
        <f>[9]技能配置辅助表!U24</f>
        <v>4</v>
      </c>
      <c r="U84">
        <f>[9]技能配置辅助表!V24</f>
        <v>20</v>
      </c>
      <c r="V84">
        <f>[9]技能配置辅助表!W24</f>
        <v>5330</v>
      </c>
      <c r="W84">
        <f>[9]技能配置辅助表!X24</f>
        <v>1</v>
      </c>
      <c r="X84">
        <f>[9]技能配置辅助表!Y24</f>
        <v>0</v>
      </c>
      <c r="Y84">
        <f>[9]技能配置辅助表!Z24</f>
        <v>1.2</v>
      </c>
      <c r="Z84">
        <f>[9]技能配置辅助表!AA24</f>
        <v>132.85714285714286</v>
      </c>
      <c r="AA84">
        <f>[9]技能配置辅助表!AB24</f>
        <v>564.64285714285711</v>
      </c>
      <c r="AB84">
        <f>[9]技能配置辅助表!AC24</f>
        <v>199.28571428571428</v>
      </c>
      <c r="AD84">
        <f t="shared" si="1"/>
        <v>32</v>
      </c>
    </row>
    <row r="85" spans="1:30" x14ac:dyDescent="0.15">
      <c r="A85">
        <f>[9]技能配置辅助表!B25</f>
        <v>2</v>
      </c>
      <c r="B85" t="str">
        <f>[9]技能配置辅助表!C25</f>
        <v>玫瑰之舞第2段</v>
      </c>
      <c r="C85">
        <f>[9]技能配置辅助表!D25</f>
        <v>2</v>
      </c>
      <c r="D85">
        <f>[9]技能配置辅助表!E25</f>
        <v>3</v>
      </c>
      <c r="E85">
        <f>[9]技能配置辅助表!F25</f>
        <v>2</v>
      </c>
      <c r="F85">
        <f>[9]技能配置辅助表!G25</f>
        <v>2</v>
      </c>
      <c r="G85">
        <f>[9]技能配置辅助表!H25</f>
        <v>2</v>
      </c>
      <c r="H85">
        <f>[9]技能配置辅助表!I25</f>
        <v>1</v>
      </c>
      <c r="I85">
        <f>[9]技能配置辅助表!J25</f>
        <v>50</v>
      </c>
      <c r="J85">
        <f>[9]技能配置辅助表!K25</f>
        <v>4</v>
      </c>
      <c r="K85">
        <f>[9]技能配置辅助表!L25</f>
        <v>2</v>
      </c>
      <c r="L85">
        <f>[9]技能配置辅助表!M25</f>
        <v>66.428571428571431</v>
      </c>
      <c r="M85">
        <f>[9]技能配置辅助表!N25</f>
        <v>132.85714285714286</v>
      </c>
      <c r="N85">
        <f>[9]技能配置辅助表!O25</f>
        <v>132.85714285714286</v>
      </c>
      <c r="O85">
        <f>[9]技能配置辅助表!P25</f>
        <v>8000</v>
      </c>
      <c r="P85">
        <f>[9]技能配置辅助表!Q25</f>
        <v>18</v>
      </c>
      <c r="Q85">
        <f>[9]技能配置辅助表!R25</f>
        <v>0</v>
      </c>
      <c r="R85">
        <f>[9]技能配置辅助表!S25</f>
        <v>10</v>
      </c>
      <c r="S85">
        <f>[9]技能配置辅助表!T25</f>
        <v>0</v>
      </c>
      <c r="T85">
        <f>[9]技能配置辅助表!U25</f>
        <v>4</v>
      </c>
      <c r="U85">
        <f>[9]技能配置辅助表!V25</f>
        <v>20</v>
      </c>
      <c r="V85">
        <f>[9]技能配置辅助表!W25</f>
        <v>5331</v>
      </c>
      <c r="W85">
        <f>[9]技能配置辅助表!X25</f>
        <v>1</v>
      </c>
      <c r="X85">
        <f>[9]技能配置辅助表!Y25</f>
        <v>0</v>
      </c>
      <c r="Y85">
        <f>[9]技能配置辅助表!Z25</f>
        <v>1.2</v>
      </c>
      <c r="Z85">
        <f>[9]技能配置辅助表!AA25</f>
        <v>132.85714285714286</v>
      </c>
      <c r="AA85">
        <f>[9]技能配置辅助表!AB25</f>
        <v>0</v>
      </c>
      <c r="AB85">
        <f>[9]技能配置辅助表!AC25</f>
        <v>199.28571428571428</v>
      </c>
      <c r="AD85">
        <f t="shared" si="1"/>
        <v>32</v>
      </c>
    </row>
    <row r="86" spans="1:30" x14ac:dyDescent="0.15">
      <c r="A86">
        <f>[9]技能配置辅助表!B26</f>
        <v>2</v>
      </c>
      <c r="B86" t="str">
        <f>[9]技能配置辅助表!C26</f>
        <v>玫瑰之舞第3段</v>
      </c>
      <c r="C86">
        <f>[9]技能配置辅助表!D26</f>
        <v>3</v>
      </c>
      <c r="D86">
        <f>[9]技能配置辅助表!E26</f>
        <v>3</v>
      </c>
      <c r="E86">
        <f>[9]技能配置辅助表!F26</f>
        <v>2</v>
      </c>
      <c r="F86">
        <f>[9]技能配置辅助表!G26</f>
        <v>2</v>
      </c>
      <c r="G86">
        <f>[9]技能配置辅助表!H26</f>
        <v>5</v>
      </c>
      <c r="H86">
        <f>[9]技能配置辅助表!I26</f>
        <v>1</v>
      </c>
      <c r="I86">
        <f>[9]技能配置辅助表!J26</f>
        <v>50</v>
      </c>
      <c r="J86">
        <f>[9]技能配置辅助表!K26</f>
        <v>7</v>
      </c>
      <c r="K86">
        <f>[9]技能配置辅助表!L26</f>
        <v>5</v>
      </c>
      <c r="L86">
        <f>[9]技能配置辅助表!M26</f>
        <v>26.571428571428573</v>
      </c>
      <c r="M86">
        <f>[9]技能配置辅助表!N26</f>
        <v>132.85714285714286</v>
      </c>
      <c r="N86">
        <f>[9]技能配置辅助表!O26</f>
        <v>132.85714285714286</v>
      </c>
      <c r="O86">
        <f>[9]技能配置辅助表!P26</f>
        <v>8000</v>
      </c>
      <c r="P86">
        <f>[9]技能配置辅助表!Q26</f>
        <v>18</v>
      </c>
      <c r="Q86">
        <f>[9]技能配置辅助表!R26</f>
        <v>0</v>
      </c>
      <c r="R86">
        <f>[9]技能配置辅助表!S26</f>
        <v>4</v>
      </c>
      <c r="S86">
        <f>[9]技能配置辅助表!T26</f>
        <v>0</v>
      </c>
      <c r="T86">
        <f>[9]技能配置辅助表!U26</f>
        <v>4</v>
      </c>
      <c r="U86">
        <f>[9]技能配置辅助表!V26</f>
        <v>20</v>
      </c>
      <c r="V86">
        <f>[9]技能配置辅助表!W26</f>
        <v>5332</v>
      </c>
      <c r="W86">
        <f>[9]技能配置辅助表!X26</f>
        <v>1</v>
      </c>
      <c r="X86">
        <f>[9]技能配置辅助表!Y26</f>
        <v>0</v>
      </c>
      <c r="Y86">
        <f>[9]技能配置辅助表!Z26</f>
        <v>1.2</v>
      </c>
      <c r="Z86">
        <f>[9]技能配置辅助表!AA26</f>
        <v>132.85714285714286</v>
      </c>
      <c r="AA86">
        <f>[9]技能配置辅助表!AB26</f>
        <v>0</v>
      </c>
      <c r="AB86">
        <f>[9]技能配置辅助表!AC26</f>
        <v>199.28571428571428</v>
      </c>
      <c r="AD86">
        <f t="shared" si="1"/>
        <v>32</v>
      </c>
    </row>
    <row r="87" spans="1:30" x14ac:dyDescent="0.15">
      <c r="A87">
        <f>[9]技能配置辅助表!B27</f>
        <v>2</v>
      </c>
      <c r="B87" t="str">
        <f>[9]技能配置辅助表!C27</f>
        <v>玫瑰之舞第4段</v>
      </c>
      <c r="C87">
        <f>[9]技能配置辅助表!D27</f>
        <v>4</v>
      </c>
      <c r="D87">
        <f>[9]技能配置辅助表!E27</f>
        <v>3</v>
      </c>
      <c r="E87">
        <f>[9]技能配置辅助表!F27</f>
        <v>2</v>
      </c>
      <c r="F87">
        <f>[9]技能配置辅助表!G27</f>
        <v>2</v>
      </c>
      <c r="G87">
        <f>[9]技能配置辅助表!H27</f>
        <v>1</v>
      </c>
      <c r="H87">
        <f>[9]技能配置辅助表!I27</f>
        <v>1</v>
      </c>
      <c r="I87">
        <f>[9]技能配置辅助表!J27</f>
        <v>50</v>
      </c>
      <c r="J87">
        <f>[9]技能配置辅助表!K27</f>
        <v>9</v>
      </c>
      <c r="K87">
        <f>[9]技能配置辅助表!L27</f>
        <v>1</v>
      </c>
      <c r="L87">
        <f>[9]技能配置辅助表!M27</f>
        <v>166.07142857142858</v>
      </c>
      <c r="M87">
        <f>[9]技能配置辅助表!N27</f>
        <v>166.07142857142858</v>
      </c>
      <c r="N87">
        <f>[9]技能配置辅助表!O27</f>
        <v>166.07142857142858</v>
      </c>
      <c r="O87">
        <f>[9]技能配置辅助表!P27</f>
        <v>8000</v>
      </c>
      <c r="P87">
        <f>[9]技能配置辅助表!Q27</f>
        <v>18</v>
      </c>
      <c r="Q87">
        <f>[9]技能配置辅助表!R27</f>
        <v>0</v>
      </c>
      <c r="R87">
        <f>[9]技能配置辅助表!S27</f>
        <v>20</v>
      </c>
      <c r="S87">
        <f>[9]技能配置辅助表!T27</f>
        <v>0</v>
      </c>
      <c r="T87">
        <f>[9]技能配置辅助表!U27</f>
        <v>4</v>
      </c>
      <c r="U87">
        <f>[9]技能配置辅助表!V27</f>
        <v>20</v>
      </c>
      <c r="V87">
        <f>[9]技能配置辅助表!W27</f>
        <v>5333</v>
      </c>
      <c r="W87">
        <f>[9]技能配置辅助表!X27</f>
        <v>1</v>
      </c>
      <c r="X87">
        <f>[9]技能配置辅助表!Y27</f>
        <v>0</v>
      </c>
      <c r="Y87">
        <f>[9]技能配置辅助表!Z27</f>
        <v>1.5</v>
      </c>
      <c r="Z87">
        <f>[9]技能配置辅助表!AA27</f>
        <v>166.07142857142858</v>
      </c>
      <c r="AA87">
        <f>[9]技能配置辅助表!AB27</f>
        <v>0</v>
      </c>
      <c r="AB87">
        <f>[9]技能配置辅助表!AC27</f>
        <v>249.10714285714289</v>
      </c>
      <c r="AD87">
        <f t="shared" si="1"/>
        <v>32</v>
      </c>
    </row>
    <row r="88" spans="1:30" x14ac:dyDescent="0.15">
      <c r="A88">
        <f>[9]技能配置辅助表!B28</f>
        <v>3</v>
      </c>
      <c r="B88" t="str">
        <f>[9]技能配置辅助表!C28</f>
        <v>聚能手雷</v>
      </c>
      <c r="C88">
        <f>[9]技能配置辅助表!D28</f>
        <v>1</v>
      </c>
      <c r="D88">
        <f>[9]技能配置辅助表!E28</f>
        <v>3</v>
      </c>
      <c r="E88">
        <f>[9]技能配置辅助表!F28</f>
        <v>1</v>
      </c>
      <c r="F88">
        <f>[9]技能配置辅助表!G28</f>
        <v>3</v>
      </c>
      <c r="G88">
        <f>[9]技能配置辅助表!H28</f>
        <v>9</v>
      </c>
      <c r="H88">
        <f>[9]技能配置辅助表!I28</f>
        <v>1</v>
      </c>
      <c r="I88">
        <f>[9]技能配置辅助表!J28</f>
        <v>50</v>
      </c>
      <c r="J88">
        <f>[9]技能配置辅助表!K28</f>
        <v>5</v>
      </c>
      <c r="K88">
        <f>[9]技能配置辅助表!L28</f>
        <v>9</v>
      </c>
      <c r="L88">
        <f>[9]技能配置辅助表!M28</f>
        <v>22.142857142857142</v>
      </c>
      <c r="M88">
        <f>[9]技能配置辅助表!N28</f>
        <v>199.28571428571428</v>
      </c>
      <c r="N88">
        <f>[9]技能配置辅助表!O28</f>
        <v>199.28571428571428</v>
      </c>
      <c r="O88">
        <f>[9]技能配置辅助表!P28</f>
        <v>10000</v>
      </c>
      <c r="P88">
        <f>[9]技能配置辅助表!Q28</f>
        <v>18</v>
      </c>
      <c r="Q88">
        <f>[9]技能配置辅助表!R28</f>
        <v>0</v>
      </c>
      <c r="R88">
        <f>[9]技能配置辅助表!S28</f>
        <v>2</v>
      </c>
      <c r="S88">
        <f>[9]技能配置辅助表!T28</f>
        <v>0</v>
      </c>
      <c r="T88">
        <f>[9]技能配置辅助表!U28</f>
        <v>1</v>
      </c>
      <c r="U88">
        <f>[9]技能配置辅助表!V28</f>
        <v>20</v>
      </c>
      <c r="V88">
        <f>[9]技能配置辅助表!W28</f>
        <v>5321</v>
      </c>
      <c r="W88">
        <f>[9]技能配置辅助表!X28</f>
        <v>1</v>
      </c>
      <c r="X88">
        <f>[9]技能配置辅助表!Y28</f>
        <v>0</v>
      </c>
      <c r="Y88">
        <f>[9]技能配置辅助表!Z28</f>
        <v>1.8</v>
      </c>
      <c r="Z88">
        <f>[9]技能配置辅助表!AA28</f>
        <v>199.28571428571428</v>
      </c>
      <c r="AA88">
        <f>[9]技能配置辅助表!AB28</f>
        <v>0</v>
      </c>
      <c r="AB88">
        <f>[9]技能配置辅助表!AC28</f>
        <v>298.92857142857144</v>
      </c>
      <c r="AD88">
        <f t="shared" si="1"/>
        <v>33</v>
      </c>
    </row>
    <row r="89" spans="1:30" x14ac:dyDescent="0.15">
      <c r="A89">
        <f>[9]技能配置辅助表!B29</f>
        <v>4</v>
      </c>
      <c r="B89" t="str">
        <f>[9]技能配置辅助表!C29</f>
        <v>子弹风暴第1段</v>
      </c>
      <c r="C89">
        <f>[9]技能配置辅助表!D29</f>
        <v>1</v>
      </c>
      <c r="D89">
        <f>[9]技能配置辅助表!E29</f>
        <v>3</v>
      </c>
      <c r="E89">
        <f>[9]技能配置辅助表!F29</f>
        <v>2</v>
      </c>
      <c r="F89">
        <f>[9]技能配置辅助表!G29</f>
        <v>4</v>
      </c>
      <c r="G89">
        <f>[9]技能配置辅助表!H29</f>
        <v>3</v>
      </c>
      <c r="H89">
        <f>[9]技能配置辅助表!I29</f>
        <v>1</v>
      </c>
      <c r="I89">
        <f>[9]技能配置辅助表!J29</f>
        <v>50</v>
      </c>
      <c r="J89">
        <f>[9]技能配置辅助表!K29</f>
        <v>6</v>
      </c>
      <c r="K89">
        <f>[9]技能配置辅助表!L29</f>
        <v>3</v>
      </c>
      <c r="L89">
        <f>[9]技能配置辅助表!M29</f>
        <v>47.976190476190474</v>
      </c>
      <c r="M89">
        <f>[9]技能配置辅助表!N29</f>
        <v>143.92857142857142</v>
      </c>
      <c r="N89">
        <f>[9]技能配置辅助表!O29</f>
        <v>143.92857142857142</v>
      </c>
      <c r="O89">
        <f>[9]技能配置辅助表!P29</f>
        <v>8000</v>
      </c>
      <c r="P89">
        <f>[9]技能配置辅助表!Q29</f>
        <v>18</v>
      </c>
      <c r="Q89">
        <f>[9]技能配置辅助表!R29</f>
        <v>0</v>
      </c>
      <c r="R89">
        <f>[9]技能配置辅助表!S29</f>
        <v>7</v>
      </c>
      <c r="S89">
        <f>[9]技能配置辅助表!T29</f>
        <v>0</v>
      </c>
      <c r="T89">
        <f>[9]技能配置辅助表!U29</f>
        <v>4</v>
      </c>
      <c r="U89">
        <f>[9]技能配置辅助表!V29</f>
        <v>20</v>
      </c>
      <c r="V89">
        <f>[9]技能配置辅助表!W29</f>
        <v>65043888</v>
      </c>
      <c r="W89">
        <f>[9]技能配置辅助表!X29</f>
        <v>1</v>
      </c>
      <c r="X89">
        <f>[9]技能配置辅助表!Y29</f>
        <v>0</v>
      </c>
      <c r="Y89">
        <f>[9]技能配置辅助表!Z29</f>
        <v>1.3</v>
      </c>
      <c r="Z89">
        <f>[9]技能配置辅助表!AA29</f>
        <v>143.92857142857142</v>
      </c>
      <c r="AA89">
        <f>[9]技能配置辅助表!AB29</f>
        <v>564.64285714285711</v>
      </c>
      <c r="AB89">
        <f>[9]技能配置辅助表!AC29</f>
        <v>215.89285714285711</v>
      </c>
      <c r="AD89">
        <f t="shared" si="1"/>
        <v>34</v>
      </c>
    </row>
    <row r="94" spans="1:30" x14ac:dyDescent="0.15">
      <c r="A94" t="str">
        <f>[9]D_技能表!A1</f>
        <v>ID</v>
      </c>
      <c r="B94" t="str">
        <f>[9]D_技能表!B1</f>
        <v>技能名称</v>
      </c>
      <c r="C94" t="str">
        <f>[9]D_技能表!C1</f>
        <v>辅助技能名称</v>
      </c>
      <c r="D94" t="str">
        <f>[9]D_技能表!D1</f>
        <v>职业</v>
      </c>
      <c r="E94" t="str">
        <f>[9]D_技能表!E1</f>
        <v>解锁等级</v>
      </c>
      <c r="F94" t="str">
        <f>[9]D_技能表!F1</f>
        <v>技能说明</v>
      </c>
      <c r="G94" t="str">
        <f>[9]D_技能表!G1</f>
        <v>辅助技能段数</v>
      </c>
      <c r="H94" t="str">
        <f>[9]D_技能表!H1</f>
        <v>技能段数</v>
      </c>
      <c r="I94" t="str">
        <f>[9]D_技能表!I1</f>
        <v>技能等级</v>
      </c>
      <c r="J94" t="str">
        <f>[9]D_技能表!J1</f>
        <v>技能类型</v>
      </c>
      <c r="K94" t="str">
        <f>[9]D_技能表!K1</f>
        <v>技能伤害系数</v>
      </c>
      <c r="L94" t="str">
        <f>[9]D_技能表!L1</f>
        <v>真实伤害</v>
      </c>
      <c r="M94" t="str">
        <f>[9]D_技能表!M1</f>
        <v>技能CD</v>
      </c>
      <c r="N94" t="str">
        <f>[9]D_技能表!N1</f>
        <v>消耗金币</v>
      </c>
      <c r="O94" t="str">
        <f>[9]D_技能表!O1</f>
        <v>顺序</v>
      </c>
      <c r="P94" t="str">
        <f>[9]D_技能表!P1</f>
        <v>攻击框个数</v>
      </c>
      <c r="Q94" t="str">
        <f>[9]D_技能表!Q1</f>
        <v>次数</v>
      </c>
      <c r="R94" t="str">
        <f>[9]D_技能表!R1</f>
        <v>开启等级</v>
      </c>
      <c r="S94" t="str">
        <f>[9]D_技能表!S1</f>
        <v>总技能等级</v>
      </c>
      <c r="T94" t="str">
        <f>[9]D_技能表!T1</f>
        <v>伤害系数</v>
      </c>
      <c r="U94" t="str">
        <f>[9]D_技能表!U1</f>
        <v>初始金币</v>
      </c>
      <c r="V94" t="str">
        <f>[9]D_技能表!V1</f>
        <v>总伤害系数</v>
      </c>
      <c r="W94" t="str">
        <f>[9]D_技能表!W1</f>
        <v>战斗力</v>
      </c>
      <c r="X94" t="str">
        <f>[9]D_技能表!X1</f>
        <v>总战斗力</v>
      </c>
      <c r="Y94" t="str">
        <f>[9]D_技能表!Y1</f>
        <v>需要物品等级</v>
      </c>
      <c r="Z94" t="str">
        <f>[9]D_技能表!Z1</f>
        <v>需求物品数量</v>
      </c>
      <c r="AA94" t="str">
        <f>[9]D_技能表!AA1</f>
        <v>ICONID</v>
      </c>
      <c r="AB94" t="str">
        <f>[9]D_技能表!AB1</f>
        <v>随机伤害</v>
      </c>
      <c r="AC94" t="str">
        <f>[9]D_技能表!AC1</f>
        <v>招式ID</v>
      </c>
      <c r="AD94" t="str">
        <f>[9]D_技能表!AD1</f>
        <v>伤害评估</v>
      </c>
    </row>
    <row r="95" spans="1:30" x14ac:dyDescent="0.15">
      <c r="A95">
        <f>[9]D_技能表!A2</f>
        <v>9111000</v>
      </c>
      <c r="B95" t="str">
        <f>[9]D_技能表!B2</f>
        <v>瞬狱·斩</v>
      </c>
      <c r="C95" t="str">
        <f>[9]D_技能表!C2</f>
        <v>瞬狱·斩</v>
      </c>
      <c r="D95">
        <f>[9]D_技能表!D2</f>
        <v>1</v>
      </c>
      <c r="E95">
        <f>[9]D_技能表!E2</f>
        <v>2</v>
      </c>
      <c r="F95" t="str">
        <f>[9]D_技能表!F2</f>
        <v>第0级，共造成214.3%点伤害</v>
      </c>
      <c r="G95">
        <f>[9]D_技能表!G2</f>
        <v>0</v>
      </c>
      <c r="H95">
        <f>[9]D_技能表!H2</f>
        <v>1</v>
      </c>
      <c r="I95">
        <f>[9]D_技能表!I2</f>
        <v>0</v>
      </c>
      <c r="J95">
        <f>[9]D_技能表!J2</f>
        <v>1</v>
      </c>
      <c r="K95">
        <f>[9]D_技能表!K2</f>
        <v>19.480519480519479</v>
      </c>
      <c r="L95">
        <f>[9]D_技能表!L2</f>
        <v>0</v>
      </c>
      <c r="M95">
        <f>[9]D_技能表!M2</f>
        <v>10000</v>
      </c>
      <c r="N95">
        <f>[9]D_技能表!N2</f>
        <v>0</v>
      </c>
      <c r="O95">
        <f>[9]D_技能表!O2</f>
        <v>1</v>
      </c>
      <c r="P95">
        <f>[9]D_技能表!P2</f>
        <v>1</v>
      </c>
      <c r="Q95">
        <f>[9]D_技能表!Q2</f>
        <v>10</v>
      </c>
      <c r="R95">
        <f>[9]D_技能表!R2</f>
        <v>2</v>
      </c>
      <c r="S95">
        <f>[9]D_技能表!S2</f>
        <v>50</v>
      </c>
      <c r="T95">
        <f>[9]D_技能表!T2</f>
        <v>19.480519480519479</v>
      </c>
      <c r="U95">
        <f>[9]D_技能表!U2</f>
        <v>56</v>
      </c>
      <c r="V95">
        <f>[9]D_技能表!V2</f>
        <v>214.28571428571428</v>
      </c>
      <c r="W95">
        <f>[9]D_技能表!W2</f>
        <v>0</v>
      </c>
      <c r="X95">
        <f>[9]D_技能表!X2</f>
        <v>0</v>
      </c>
      <c r="Y95">
        <f>[9]D_技能表!Y2</f>
        <v>18</v>
      </c>
      <c r="Z95">
        <f>[9]D_技能表!Z2</f>
        <v>0</v>
      </c>
      <c r="AA95" t="str">
        <f>[9]D_技能表!AA2</f>
        <v>9111100.png</v>
      </c>
      <c r="AB95">
        <f>[9]D_技能表!AB2</f>
        <v>2</v>
      </c>
      <c r="AC95">
        <f>[9]D_技能表!AC2</f>
        <v>1472</v>
      </c>
      <c r="AD95">
        <f>[9]D_技能表!AD2</f>
        <v>2.6500114285714278</v>
      </c>
    </row>
    <row r="96" spans="1:30" x14ac:dyDescent="0.15">
      <c r="A96">
        <f>[9]D_技能表!A3</f>
        <v>9111101</v>
      </c>
      <c r="B96" t="str">
        <f>[9]D_技能表!B3</f>
        <v>瞬狱·斩</v>
      </c>
      <c r="C96" t="str">
        <f>[9]D_技能表!C3</f>
        <v>瞬狱·斩</v>
      </c>
      <c r="D96">
        <f>[9]D_技能表!D3</f>
        <v>1</v>
      </c>
      <c r="E96">
        <f>[9]D_技能表!E3</f>
        <v>2</v>
      </c>
      <c r="F96" t="str">
        <f>[9]D_技能表!F3</f>
        <v>第1级，共造成214.3%点伤害</v>
      </c>
      <c r="G96">
        <f>[9]D_技能表!G3</f>
        <v>1</v>
      </c>
      <c r="H96">
        <f>[9]D_技能表!H3</f>
        <v>1</v>
      </c>
      <c r="I96">
        <f>[9]D_技能表!I3</f>
        <v>1</v>
      </c>
      <c r="J96">
        <f>[9]D_技能表!J3</f>
        <v>1</v>
      </c>
      <c r="K96">
        <f>[9]D_技能表!K3</f>
        <v>19.480519480519479</v>
      </c>
      <c r="L96">
        <f>[9]D_技能表!L3</f>
        <v>0</v>
      </c>
      <c r="M96">
        <f>[9]D_技能表!M3</f>
        <v>10000</v>
      </c>
      <c r="N96">
        <f>[9]D_技能表!N3</f>
        <v>448</v>
      </c>
      <c r="O96">
        <f>[9]D_技能表!O3</f>
        <v>1</v>
      </c>
      <c r="P96">
        <f>[9]D_技能表!P3</f>
        <v>1</v>
      </c>
      <c r="Q96">
        <f>[9]D_技能表!Q3</f>
        <v>10</v>
      </c>
      <c r="R96">
        <f>[9]D_技能表!R3</f>
        <v>2</v>
      </c>
      <c r="S96">
        <f>[9]D_技能表!S3</f>
        <v>50</v>
      </c>
      <c r="T96">
        <f>[9]D_技能表!T3</f>
        <v>19.480519480519479</v>
      </c>
      <c r="U96">
        <f>[9]D_技能表!U3</f>
        <v>56</v>
      </c>
      <c r="V96">
        <f>[9]D_技能表!V3</f>
        <v>214.28571428571428</v>
      </c>
      <c r="W96">
        <f>[9]D_技能表!W3</f>
        <v>8</v>
      </c>
      <c r="X96">
        <f>[9]D_技能表!X3</f>
        <v>8</v>
      </c>
      <c r="Y96">
        <f>[9]D_技能表!Y3</f>
        <v>18</v>
      </c>
      <c r="Z96">
        <f>[9]D_技能表!Z3</f>
        <v>0</v>
      </c>
      <c r="AA96" t="str">
        <f>[9]D_技能表!AA3</f>
        <v>9111100.png</v>
      </c>
      <c r="AB96">
        <f>[9]D_技能表!AB3</f>
        <v>2</v>
      </c>
      <c r="AC96">
        <f>[9]D_技能表!AC3</f>
        <v>1472</v>
      </c>
      <c r="AD96">
        <f>[9]D_技能表!AD3</f>
        <v>3.017002994314764</v>
      </c>
    </row>
    <row r="97" spans="1:30" x14ac:dyDescent="0.15">
      <c r="A97">
        <f>[9]D_技能表!A4</f>
        <v>9111102</v>
      </c>
      <c r="B97" t="str">
        <f>[9]D_技能表!B4</f>
        <v>瞬狱·斩</v>
      </c>
      <c r="C97" t="str">
        <f>[9]D_技能表!C4</f>
        <v>瞬狱·斩</v>
      </c>
      <c r="D97">
        <f>[9]D_技能表!D4</f>
        <v>1</v>
      </c>
      <c r="E97">
        <f>[9]D_技能表!E4</f>
        <v>2</v>
      </c>
      <c r="F97" t="str">
        <f>[9]D_技能表!F4</f>
        <v>第2级，共造成218.6%点伤害</v>
      </c>
      <c r="G97">
        <f>[9]D_技能表!G4</f>
        <v>1</v>
      </c>
      <c r="H97">
        <f>[9]D_技能表!H4</f>
        <v>1</v>
      </c>
      <c r="I97">
        <f>[9]D_技能表!I4</f>
        <v>2</v>
      </c>
      <c r="J97">
        <f>[9]D_技能表!J4</f>
        <v>1</v>
      </c>
      <c r="K97">
        <f>[9]D_技能表!K4</f>
        <v>19.870129870129869</v>
      </c>
      <c r="L97">
        <f>[9]D_技能表!L4</f>
        <v>0</v>
      </c>
      <c r="M97">
        <f>[9]D_技能表!M4</f>
        <v>9800</v>
      </c>
      <c r="N97">
        <f>[9]D_技能表!N4</f>
        <v>504</v>
      </c>
      <c r="O97">
        <f>[9]D_技能表!O4</f>
        <v>1</v>
      </c>
      <c r="P97">
        <f>[9]D_技能表!P4</f>
        <v>1</v>
      </c>
      <c r="Q97">
        <f>[9]D_技能表!Q4</f>
        <v>10</v>
      </c>
      <c r="R97">
        <f>[9]D_技能表!R4</f>
        <v>2</v>
      </c>
      <c r="S97">
        <f>[9]D_技能表!S4</f>
        <v>50</v>
      </c>
      <c r="T97">
        <f>[9]D_技能表!T4</f>
        <v>19.480519480519479</v>
      </c>
      <c r="U97">
        <f>[9]D_技能表!U4</f>
        <v>56</v>
      </c>
      <c r="V97">
        <f>[9]D_技能表!V4</f>
        <v>214.28571428571428</v>
      </c>
      <c r="W97">
        <f>[9]D_技能表!W4</f>
        <v>9</v>
      </c>
      <c r="X97">
        <f>[9]D_技能表!X4</f>
        <v>17</v>
      </c>
      <c r="Y97">
        <f>[9]D_技能表!Y4</f>
        <v>18</v>
      </c>
      <c r="Z97">
        <f>[9]D_技能表!Z4</f>
        <v>0</v>
      </c>
      <c r="AA97" t="str">
        <f>[9]D_技能表!AA4</f>
        <v>9111100.png</v>
      </c>
      <c r="AB97">
        <f>[9]D_技能表!AB4</f>
        <v>2</v>
      </c>
      <c r="AC97">
        <f>[9]D_技能表!AC4</f>
        <v>1472</v>
      </c>
      <c r="AD97">
        <f>[9]D_技能表!AD4</f>
        <v>3.5636237190999807</v>
      </c>
    </row>
    <row r="98" spans="1:30" x14ac:dyDescent="0.15">
      <c r="A98">
        <f>[9]D_技能表!A5</f>
        <v>9111103</v>
      </c>
      <c r="B98" t="str">
        <f>[9]D_技能表!B5</f>
        <v>瞬狱·斩</v>
      </c>
      <c r="C98" t="str">
        <f>[9]D_技能表!C5</f>
        <v>瞬狱·斩</v>
      </c>
      <c r="D98">
        <f>[9]D_技能表!D5</f>
        <v>1</v>
      </c>
      <c r="E98">
        <f>[9]D_技能表!E5</f>
        <v>7</v>
      </c>
      <c r="F98" t="str">
        <f>[9]D_技能表!F5</f>
        <v>第3级，共造成220.7%点伤害</v>
      </c>
      <c r="G98">
        <f>[9]D_技能表!G5</f>
        <v>1</v>
      </c>
      <c r="H98">
        <f>[9]D_技能表!H5</f>
        <v>1</v>
      </c>
      <c r="I98">
        <f>[9]D_技能表!I5</f>
        <v>3</v>
      </c>
      <c r="J98">
        <f>[9]D_技能表!J5</f>
        <v>1</v>
      </c>
      <c r="K98">
        <f>[9]D_技能表!K5</f>
        <v>20.064935064935064</v>
      </c>
      <c r="L98">
        <f>[9]D_技能表!L5</f>
        <v>0</v>
      </c>
      <c r="M98">
        <f>[9]D_技能表!M5</f>
        <v>9700</v>
      </c>
      <c r="N98">
        <f>[9]D_技能表!N5</f>
        <v>860</v>
      </c>
      <c r="O98">
        <f>[9]D_技能表!O5</f>
        <v>1</v>
      </c>
      <c r="P98">
        <f>[9]D_技能表!P5</f>
        <v>1</v>
      </c>
      <c r="Q98">
        <f>[9]D_技能表!Q5</f>
        <v>10</v>
      </c>
      <c r="R98">
        <f>[9]D_技能表!R5</f>
        <v>2</v>
      </c>
      <c r="S98">
        <f>[9]D_技能表!S5</f>
        <v>50</v>
      </c>
      <c r="T98">
        <f>[9]D_技能表!T5</f>
        <v>19.480519480519479</v>
      </c>
      <c r="U98">
        <f>[9]D_技能表!U5</f>
        <v>86</v>
      </c>
      <c r="V98">
        <f>[9]D_技能表!V5</f>
        <v>214.28571428571428</v>
      </c>
      <c r="W98">
        <f>[9]D_技能表!W5</f>
        <v>10</v>
      </c>
      <c r="X98">
        <f>[9]D_技能表!X5</f>
        <v>27</v>
      </c>
      <c r="Y98">
        <f>[9]D_技能表!Y5</f>
        <v>18</v>
      </c>
      <c r="Z98">
        <f>[9]D_技能表!Z5</f>
        <v>0</v>
      </c>
      <c r="AA98" t="str">
        <f>[9]D_技能表!AA5</f>
        <v>9111100.png</v>
      </c>
      <c r="AB98">
        <f>[9]D_技能表!AB5</f>
        <v>2</v>
      </c>
      <c r="AC98">
        <f>[9]D_技能表!AC5</f>
        <v>1472</v>
      </c>
      <c r="AD98">
        <f>[9]D_技能表!AD5</f>
        <v>4.1304602950413676</v>
      </c>
    </row>
    <row r="99" spans="1:30" x14ac:dyDescent="0.15">
      <c r="A99">
        <f>[9]D_技能表!A6</f>
        <v>9111104</v>
      </c>
      <c r="B99" t="str">
        <f>[9]D_技能表!B6</f>
        <v>瞬狱·斩</v>
      </c>
      <c r="C99" t="str">
        <f>[9]D_技能表!C6</f>
        <v>瞬狱·斩</v>
      </c>
      <c r="D99">
        <f>[9]D_技能表!D6</f>
        <v>1</v>
      </c>
      <c r="E99">
        <f>[9]D_技能表!E6</f>
        <v>8</v>
      </c>
      <c r="F99" t="str">
        <f>[9]D_技能表!F6</f>
        <v>第4级，共造成222.9%点伤害</v>
      </c>
      <c r="G99">
        <f>[9]D_技能表!G6</f>
        <v>1</v>
      </c>
      <c r="H99">
        <f>[9]D_技能表!H6</f>
        <v>1</v>
      </c>
      <c r="I99">
        <f>[9]D_技能表!I6</f>
        <v>4</v>
      </c>
      <c r="J99">
        <f>[9]D_技能表!J6</f>
        <v>1</v>
      </c>
      <c r="K99">
        <f>[9]D_技能表!K6</f>
        <v>20.259740259740258</v>
      </c>
      <c r="L99">
        <f>[9]D_技能表!L6</f>
        <v>0</v>
      </c>
      <c r="M99">
        <f>[9]D_技能表!M6</f>
        <v>9600</v>
      </c>
      <c r="N99">
        <f>[9]D_技能表!N6</f>
        <v>920</v>
      </c>
      <c r="O99">
        <f>[9]D_技能表!O6</f>
        <v>1</v>
      </c>
      <c r="P99">
        <f>[9]D_技能表!P6</f>
        <v>1</v>
      </c>
      <c r="Q99">
        <f>[9]D_技能表!Q6</f>
        <v>10</v>
      </c>
      <c r="R99">
        <f>[9]D_技能表!R6</f>
        <v>2</v>
      </c>
      <c r="S99">
        <f>[9]D_技能表!S6</f>
        <v>50</v>
      </c>
      <c r="T99">
        <f>[9]D_技能表!T6</f>
        <v>19.480519480519479</v>
      </c>
      <c r="U99">
        <f>[9]D_技能表!U6</f>
        <v>92</v>
      </c>
      <c r="V99">
        <f>[9]D_技能表!V6</f>
        <v>214.28571428571428</v>
      </c>
      <c r="W99">
        <f>[9]D_技能表!W6</f>
        <v>10</v>
      </c>
      <c r="X99">
        <f>[9]D_技能表!X6</f>
        <v>37</v>
      </c>
      <c r="Y99">
        <f>[9]D_技能表!Y6</f>
        <v>18</v>
      </c>
      <c r="Z99">
        <f>[9]D_技能表!Z6</f>
        <v>0</v>
      </c>
      <c r="AA99" t="str">
        <f>[9]D_技能表!AA6</f>
        <v>9111100.png</v>
      </c>
      <c r="AB99">
        <f>[9]D_技能表!AB6</f>
        <v>2</v>
      </c>
      <c r="AC99">
        <f>[9]D_技能表!AC6</f>
        <v>1472</v>
      </c>
      <c r="AD99">
        <f>[9]D_技能表!AD6</f>
        <v>4.7859503443146334</v>
      </c>
    </row>
    <row r="100" spans="1:30" x14ac:dyDescent="0.15">
      <c r="A100">
        <f>[9]D_技能表!A7</f>
        <v>9111105</v>
      </c>
      <c r="B100" t="str">
        <f>[9]D_技能表!B7</f>
        <v>瞬狱·斩</v>
      </c>
      <c r="C100" t="str">
        <f>[9]D_技能表!C7</f>
        <v>瞬狱·斩</v>
      </c>
      <c r="D100">
        <f>[9]D_技能表!D7</f>
        <v>1</v>
      </c>
      <c r="E100">
        <f>[9]D_技能表!E7</f>
        <v>10</v>
      </c>
      <c r="F100" t="str">
        <f>[9]D_技能表!F7</f>
        <v>第5级，共造成225%点伤害</v>
      </c>
      <c r="G100">
        <f>[9]D_技能表!G7</f>
        <v>1</v>
      </c>
      <c r="H100">
        <f>[9]D_技能表!H7</f>
        <v>1</v>
      </c>
      <c r="I100">
        <f>[9]D_技能表!I7</f>
        <v>5</v>
      </c>
      <c r="J100">
        <f>[9]D_技能表!J7</f>
        <v>1</v>
      </c>
      <c r="K100">
        <f>[9]D_技能表!K7</f>
        <v>20.454545454545453</v>
      </c>
      <c r="L100">
        <f>[9]D_技能表!L7</f>
        <v>0</v>
      </c>
      <c r="M100">
        <f>[9]D_技能表!M7</f>
        <v>9500</v>
      </c>
      <c r="N100">
        <f>[9]D_技能表!N7</f>
        <v>1144</v>
      </c>
      <c r="O100">
        <f>[9]D_技能表!O7</f>
        <v>1</v>
      </c>
      <c r="P100">
        <f>[9]D_技能表!P7</f>
        <v>1</v>
      </c>
      <c r="Q100">
        <f>[9]D_技能表!Q7</f>
        <v>10</v>
      </c>
      <c r="R100">
        <f>[9]D_技能表!R7</f>
        <v>2</v>
      </c>
      <c r="S100">
        <f>[9]D_技能表!S7</f>
        <v>50</v>
      </c>
      <c r="T100">
        <f>[9]D_技能表!T7</f>
        <v>19.480519480519479</v>
      </c>
      <c r="U100">
        <f>[9]D_技能表!U7</f>
        <v>104</v>
      </c>
      <c r="V100">
        <f>[9]D_技能表!V7</f>
        <v>214.28571428571428</v>
      </c>
      <c r="W100">
        <f>[9]D_技能表!W7</f>
        <v>11</v>
      </c>
      <c r="X100">
        <f>[9]D_技能表!X7</f>
        <v>48</v>
      </c>
      <c r="Y100">
        <f>[9]D_技能表!Y7</f>
        <v>18</v>
      </c>
      <c r="Z100">
        <f>[9]D_技能表!Z7</f>
        <v>0</v>
      </c>
      <c r="AA100" t="str">
        <f>[9]D_技能表!AA7</f>
        <v>9111100.png</v>
      </c>
      <c r="AB100">
        <f>[9]D_技能表!AB7</f>
        <v>2</v>
      </c>
      <c r="AC100">
        <f>[9]D_技能表!AC7</f>
        <v>1472</v>
      </c>
      <c r="AD100">
        <f>[9]D_技能表!AD7</f>
        <v>5.5437774098713897</v>
      </c>
    </row>
    <row r="101" spans="1:30" x14ac:dyDescent="0.15">
      <c r="A101">
        <f>[9]D_技能表!A8</f>
        <v>9111106</v>
      </c>
      <c r="B101" t="str">
        <f>[9]D_技能表!B8</f>
        <v>瞬狱·斩</v>
      </c>
      <c r="C101" t="str">
        <f>[9]D_技能表!C8</f>
        <v>瞬狱·斩</v>
      </c>
      <c r="D101">
        <f>[9]D_技能表!D8</f>
        <v>1</v>
      </c>
      <c r="E101">
        <f>[9]D_技能表!E8</f>
        <v>11</v>
      </c>
      <c r="F101" t="str">
        <f>[9]D_技能表!F8</f>
        <v>第6级，共造成227.1%点伤害</v>
      </c>
      <c r="G101">
        <f>[9]D_技能表!G8</f>
        <v>1</v>
      </c>
      <c r="H101">
        <f>[9]D_技能表!H8</f>
        <v>1</v>
      </c>
      <c r="I101">
        <f>[9]D_技能表!I8</f>
        <v>6</v>
      </c>
      <c r="J101">
        <f>[9]D_技能表!J8</f>
        <v>1</v>
      </c>
      <c r="K101">
        <f>[9]D_技能表!K8</f>
        <v>20.649350649350648</v>
      </c>
      <c r="L101">
        <f>[9]D_技能表!L8</f>
        <v>0</v>
      </c>
      <c r="M101">
        <f>[9]D_技能表!M8</f>
        <v>9400</v>
      </c>
      <c r="N101">
        <f>[9]D_技能表!N8</f>
        <v>1320</v>
      </c>
      <c r="O101">
        <f>[9]D_技能表!O8</f>
        <v>1</v>
      </c>
      <c r="P101">
        <f>[9]D_技能表!P8</f>
        <v>1</v>
      </c>
      <c r="Q101">
        <f>[9]D_技能表!Q8</f>
        <v>10</v>
      </c>
      <c r="R101">
        <f>[9]D_技能表!R8</f>
        <v>2</v>
      </c>
      <c r="S101">
        <f>[9]D_技能表!S8</f>
        <v>50</v>
      </c>
      <c r="T101">
        <f>[9]D_技能表!T8</f>
        <v>19.480519480519479</v>
      </c>
      <c r="U101">
        <f>[9]D_技能表!U8</f>
        <v>110</v>
      </c>
      <c r="V101">
        <f>[9]D_技能表!V8</f>
        <v>214.28571428571428</v>
      </c>
      <c r="W101">
        <f>[9]D_技能表!W8</f>
        <v>12</v>
      </c>
      <c r="X101">
        <f>[9]D_技能表!X8</f>
        <v>60</v>
      </c>
      <c r="Y101">
        <f>[9]D_技能表!Y8</f>
        <v>18</v>
      </c>
      <c r="Z101">
        <f>[9]D_技能表!Z8</f>
        <v>0</v>
      </c>
      <c r="AA101" t="str">
        <f>[9]D_技能表!AA8</f>
        <v>9111100.png</v>
      </c>
      <c r="AB101">
        <f>[9]D_技能表!AB8</f>
        <v>2</v>
      </c>
      <c r="AC101">
        <f>[9]D_技能表!AC8</f>
        <v>1472</v>
      </c>
      <c r="AD101">
        <f>[9]D_技能表!AD8</f>
        <v>6.4197147658243665</v>
      </c>
    </row>
    <row r="102" spans="1:30" x14ac:dyDescent="0.15">
      <c r="A102">
        <f>[9]D_技能表!A9</f>
        <v>9111107</v>
      </c>
      <c r="B102" t="str">
        <f>[9]D_技能表!B9</f>
        <v>瞬狱·斩</v>
      </c>
      <c r="C102" t="str">
        <f>[9]D_技能表!C9</f>
        <v>瞬狱·斩</v>
      </c>
      <c r="D102">
        <f>[9]D_技能表!D9</f>
        <v>1</v>
      </c>
      <c r="E102">
        <f>[9]D_技能表!E9</f>
        <v>13</v>
      </c>
      <c r="F102" t="str">
        <f>[9]D_技能表!F9</f>
        <v>第7级，共造成229.3%点伤害</v>
      </c>
      <c r="G102">
        <f>[9]D_技能表!G9</f>
        <v>1</v>
      </c>
      <c r="H102">
        <f>[9]D_技能表!H9</f>
        <v>1</v>
      </c>
      <c r="I102">
        <f>[9]D_技能表!I9</f>
        <v>7</v>
      </c>
      <c r="J102">
        <f>[9]D_技能表!J9</f>
        <v>1</v>
      </c>
      <c r="K102">
        <f>[9]D_技能表!K9</f>
        <v>20.844155844155843</v>
      </c>
      <c r="L102">
        <f>[9]D_技能表!L9</f>
        <v>0</v>
      </c>
      <c r="M102">
        <f>[9]D_技能表!M9</f>
        <v>9300</v>
      </c>
      <c r="N102">
        <f>[9]D_技能表!N9</f>
        <v>1464</v>
      </c>
      <c r="O102">
        <f>[9]D_技能表!O9</f>
        <v>1</v>
      </c>
      <c r="P102">
        <f>[9]D_技能表!P9</f>
        <v>1</v>
      </c>
      <c r="Q102">
        <f>[9]D_技能表!Q9</f>
        <v>10</v>
      </c>
      <c r="R102">
        <f>[9]D_技能表!R9</f>
        <v>2</v>
      </c>
      <c r="S102">
        <f>[9]D_技能表!S9</f>
        <v>50</v>
      </c>
      <c r="T102">
        <f>[9]D_技能表!T9</f>
        <v>19.480519480519479</v>
      </c>
      <c r="U102">
        <f>[9]D_技能表!U9</f>
        <v>122</v>
      </c>
      <c r="V102">
        <f>[9]D_技能表!V9</f>
        <v>214.28571428571428</v>
      </c>
      <c r="W102">
        <f>[9]D_技能表!W9</f>
        <v>12</v>
      </c>
      <c r="X102">
        <f>[9]D_技能表!X9</f>
        <v>72</v>
      </c>
      <c r="Y102">
        <f>[9]D_技能表!Y9</f>
        <v>18</v>
      </c>
      <c r="Z102">
        <f>[9]D_技能表!Z9</f>
        <v>0</v>
      </c>
      <c r="AA102" t="str">
        <f>[9]D_技能表!AA9</f>
        <v>9111100.png</v>
      </c>
      <c r="AB102">
        <f>[9]D_技能表!AB9</f>
        <v>2</v>
      </c>
      <c r="AC102">
        <f>[9]D_技能表!AC9</f>
        <v>1472</v>
      </c>
      <c r="AD102">
        <f>[9]D_技能表!AD9</f>
        <v>7.4319417866930735</v>
      </c>
    </row>
    <row r="103" spans="1:30" x14ac:dyDescent="0.15">
      <c r="A103">
        <f>[9]D_技能表!A10</f>
        <v>9111108</v>
      </c>
      <c r="B103" t="str">
        <f>[9]D_技能表!B10</f>
        <v>瞬狱·斩</v>
      </c>
      <c r="C103" t="str">
        <f>[9]D_技能表!C10</f>
        <v>瞬狱·斩</v>
      </c>
      <c r="D103">
        <f>[9]D_技能表!D10</f>
        <v>1</v>
      </c>
      <c r="E103">
        <f>[9]D_技能表!E10</f>
        <v>14</v>
      </c>
      <c r="F103" t="str">
        <f>[9]D_技能表!F10</f>
        <v>第8级，共造成231.4%点伤害</v>
      </c>
      <c r="G103">
        <f>[9]D_技能表!G10</f>
        <v>1</v>
      </c>
      <c r="H103">
        <f>[9]D_技能表!H10</f>
        <v>1</v>
      </c>
      <c r="I103">
        <f>[9]D_技能表!I10</f>
        <v>8</v>
      </c>
      <c r="J103">
        <f>[9]D_技能表!J10</f>
        <v>1</v>
      </c>
      <c r="K103">
        <f>[9]D_技能表!K10</f>
        <v>21.038961038961038</v>
      </c>
      <c r="L103">
        <f>[9]D_技能表!L10</f>
        <v>0</v>
      </c>
      <c r="M103">
        <f>[9]D_技能表!M10</f>
        <v>9200</v>
      </c>
      <c r="N103">
        <f>[9]D_技能表!N10</f>
        <v>1664</v>
      </c>
      <c r="O103">
        <f>[9]D_技能表!O10</f>
        <v>1</v>
      </c>
      <c r="P103">
        <f>[9]D_技能表!P10</f>
        <v>1</v>
      </c>
      <c r="Q103">
        <f>[9]D_技能表!Q10</f>
        <v>10</v>
      </c>
      <c r="R103">
        <f>[9]D_技能表!R10</f>
        <v>2</v>
      </c>
      <c r="S103">
        <f>[9]D_技能表!S10</f>
        <v>50</v>
      </c>
      <c r="T103">
        <f>[9]D_技能表!T10</f>
        <v>19.480519480519479</v>
      </c>
      <c r="U103">
        <f>[9]D_技能表!U10</f>
        <v>128</v>
      </c>
      <c r="V103">
        <f>[9]D_技能表!V10</f>
        <v>214.28571428571428</v>
      </c>
      <c r="W103">
        <f>[9]D_技能表!W10</f>
        <v>13</v>
      </c>
      <c r="X103">
        <f>[9]D_技能表!X10</f>
        <v>85</v>
      </c>
      <c r="Y103">
        <f>[9]D_技能表!Y10</f>
        <v>18</v>
      </c>
      <c r="Z103">
        <f>[9]D_技能表!Z10</f>
        <v>0</v>
      </c>
      <c r="AA103" t="str">
        <f>[9]D_技能表!AA10</f>
        <v>9111100.png</v>
      </c>
      <c r="AB103">
        <f>[9]D_技能表!AB10</f>
        <v>2</v>
      </c>
      <c r="AC103">
        <f>[9]D_技能表!AC10</f>
        <v>1472</v>
      </c>
      <c r="AD103">
        <f>[9]D_技能表!AD10</f>
        <v>8.6014078644725025</v>
      </c>
    </row>
    <row r="104" spans="1:30" x14ac:dyDescent="0.15">
      <c r="A104">
        <f>[9]D_技能表!A11</f>
        <v>9111109</v>
      </c>
      <c r="B104" t="str">
        <f>[9]D_技能表!B11</f>
        <v>瞬狱·斩</v>
      </c>
      <c r="C104" t="str">
        <f>[9]D_技能表!C11</f>
        <v>瞬狱·斩</v>
      </c>
      <c r="D104">
        <f>[9]D_技能表!D11</f>
        <v>1</v>
      </c>
      <c r="E104">
        <f>[9]D_技能表!E11</f>
        <v>16</v>
      </c>
      <c r="F104" t="str">
        <f>[9]D_技能表!F11</f>
        <v>第9级，共造成233.6%点伤害</v>
      </c>
      <c r="G104">
        <f>[9]D_技能表!G11</f>
        <v>1</v>
      </c>
      <c r="H104">
        <f>[9]D_技能表!H11</f>
        <v>1</v>
      </c>
      <c r="I104">
        <f>[9]D_技能表!I11</f>
        <v>9</v>
      </c>
      <c r="J104">
        <f>[9]D_技能表!J11</f>
        <v>1</v>
      </c>
      <c r="K104">
        <f>[9]D_技能表!K11</f>
        <v>21.233766233766232</v>
      </c>
      <c r="L104">
        <f>[9]D_技能表!L11</f>
        <v>0</v>
      </c>
      <c r="M104">
        <f>[9]D_技能表!M11</f>
        <v>9100</v>
      </c>
      <c r="N104">
        <f>[9]D_技能表!N11</f>
        <v>1960</v>
      </c>
      <c r="O104">
        <f>[9]D_技能表!O11</f>
        <v>1</v>
      </c>
      <c r="P104">
        <f>[9]D_技能表!P11</f>
        <v>1</v>
      </c>
      <c r="Q104">
        <f>[9]D_技能表!Q11</f>
        <v>10</v>
      </c>
      <c r="R104">
        <f>[9]D_技能表!R11</f>
        <v>2</v>
      </c>
      <c r="S104">
        <f>[9]D_技能表!S11</f>
        <v>50</v>
      </c>
      <c r="T104">
        <f>[9]D_技能表!T11</f>
        <v>19.480519480519479</v>
      </c>
      <c r="U104">
        <f>[9]D_技能表!U11</f>
        <v>140</v>
      </c>
      <c r="V104">
        <f>[9]D_技能表!V11</f>
        <v>214.28571428571428</v>
      </c>
      <c r="W104">
        <f>[9]D_技能表!W11</f>
        <v>14</v>
      </c>
      <c r="X104">
        <f>[9]D_技能表!X11</f>
        <v>99</v>
      </c>
      <c r="Y104">
        <f>[9]D_技能表!Y11</f>
        <v>18</v>
      </c>
      <c r="Z104">
        <f>[9]D_技能表!Z11</f>
        <v>0</v>
      </c>
      <c r="AA104" t="str">
        <f>[9]D_技能表!AA11</f>
        <v>9111100.png</v>
      </c>
      <c r="AB104">
        <f>[9]D_技能表!AB11</f>
        <v>2</v>
      </c>
      <c r="AC104">
        <f>[9]D_技能表!AC11</f>
        <v>1472</v>
      </c>
      <c r="AD104">
        <f>[9]D_技能表!AD11</f>
        <v>9.952250975499382</v>
      </c>
    </row>
    <row r="105" spans="1:30" x14ac:dyDescent="0.15">
      <c r="A105">
        <f>[9]D_技能表!A12</f>
        <v>9111110</v>
      </c>
      <c r="B105" t="str">
        <f>[9]D_技能表!B12</f>
        <v>瞬狱·斩</v>
      </c>
      <c r="C105" t="str">
        <f>[9]D_技能表!C12</f>
        <v>瞬狱·斩</v>
      </c>
      <c r="D105">
        <f>[9]D_技能表!D12</f>
        <v>1</v>
      </c>
      <c r="E105">
        <f>[9]D_技能表!E12</f>
        <v>18</v>
      </c>
      <c r="F105" t="str">
        <f>[9]D_技能表!F12</f>
        <v>第10级，共造成235.7%点伤害</v>
      </c>
      <c r="G105">
        <f>[9]D_技能表!G12</f>
        <v>1</v>
      </c>
      <c r="H105">
        <f>[9]D_技能表!H12</f>
        <v>1</v>
      </c>
      <c r="I105">
        <f>[9]D_技能表!I12</f>
        <v>10</v>
      </c>
      <c r="J105">
        <f>[9]D_技能表!J12</f>
        <v>1</v>
      </c>
      <c r="K105">
        <f>[9]D_技能表!K12</f>
        <v>21.428571428571427</v>
      </c>
      <c r="L105">
        <f>[9]D_技能表!L12</f>
        <v>0</v>
      </c>
      <c r="M105">
        <f>[9]D_技能表!M12</f>
        <v>9000</v>
      </c>
      <c r="N105">
        <f>[9]D_技能表!N12</f>
        <v>2280</v>
      </c>
      <c r="O105">
        <f>[9]D_技能表!O12</f>
        <v>1</v>
      </c>
      <c r="P105">
        <f>[9]D_技能表!P12</f>
        <v>1</v>
      </c>
      <c r="Q105">
        <f>[9]D_技能表!Q12</f>
        <v>10</v>
      </c>
      <c r="R105">
        <f>[9]D_技能表!R12</f>
        <v>2</v>
      </c>
      <c r="S105">
        <f>[9]D_技能表!S12</f>
        <v>50</v>
      </c>
      <c r="T105">
        <f>[9]D_技能表!T12</f>
        <v>19.480519480519479</v>
      </c>
      <c r="U105">
        <f>[9]D_技能表!U12</f>
        <v>152</v>
      </c>
      <c r="V105">
        <f>[9]D_技能表!V12</f>
        <v>214.28571428571428</v>
      </c>
      <c r="W105">
        <f>[9]D_技能表!W12</f>
        <v>15</v>
      </c>
      <c r="X105">
        <f>[9]D_技能表!X12</f>
        <v>114</v>
      </c>
      <c r="Y105">
        <f>[9]D_技能表!Y12</f>
        <v>18</v>
      </c>
      <c r="Z105">
        <f>[9]D_技能表!Z12</f>
        <v>0</v>
      </c>
      <c r="AA105" t="str">
        <f>[9]D_技能表!AA12</f>
        <v>9111100.png</v>
      </c>
      <c r="AB105">
        <f>[9]D_技能表!AB12</f>
        <v>2</v>
      </c>
      <c r="AC105">
        <f>[9]D_技能表!AC12</f>
        <v>1472</v>
      </c>
      <c r="AD105">
        <f>[9]D_技能表!AD12</f>
        <v>11.512279054249317</v>
      </c>
    </row>
    <row r="106" spans="1:30" x14ac:dyDescent="0.15">
      <c r="A106">
        <f>[9]D_技能表!A13</f>
        <v>9111111</v>
      </c>
      <c r="B106" t="str">
        <f>[9]D_技能表!B13</f>
        <v>瞬狱·斩</v>
      </c>
      <c r="C106" t="str">
        <f>[9]D_技能表!C13</f>
        <v>瞬狱·斩</v>
      </c>
      <c r="D106">
        <f>[9]D_技能表!D13</f>
        <v>1</v>
      </c>
      <c r="E106">
        <f>[9]D_技能表!E13</f>
        <v>19</v>
      </c>
      <c r="F106" t="str">
        <f>[9]D_技能表!F13</f>
        <v>第11级，共造成237.9%点伤害</v>
      </c>
      <c r="G106">
        <f>[9]D_技能表!G13</f>
        <v>1</v>
      </c>
      <c r="H106">
        <f>[9]D_技能表!H13</f>
        <v>1</v>
      </c>
      <c r="I106">
        <f>[9]D_技能表!I13</f>
        <v>11</v>
      </c>
      <c r="J106">
        <f>[9]D_技能表!J13</f>
        <v>1</v>
      </c>
      <c r="K106">
        <f>[9]D_技能表!K13</f>
        <v>21.623376623376622</v>
      </c>
      <c r="L106">
        <f>[9]D_技能表!L13</f>
        <v>0</v>
      </c>
      <c r="M106">
        <f>[9]D_技能表!M13</f>
        <v>8900</v>
      </c>
      <c r="N106">
        <f>[9]D_技能表!N13</f>
        <v>2528</v>
      </c>
      <c r="O106">
        <f>[9]D_技能表!O13</f>
        <v>1</v>
      </c>
      <c r="P106">
        <f>[9]D_技能表!P13</f>
        <v>1</v>
      </c>
      <c r="Q106">
        <f>[9]D_技能表!Q13</f>
        <v>10</v>
      </c>
      <c r="R106">
        <f>[9]D_技能表!R13</f>
        <v>2</v>
      </c>
      <c r="S106">
        <f>[9]D_技能表!S13</f>
        <v>50</v>
      </c>
      <c r="T106">
        <f>[9]D_技能表!T13</f>
        <v>19.480519480519479</v>
      </c>
      <c r="U106">
        <f>[9]D_技能表!U13</f>
        <v>158</v>
      </c>
      <c r="V106">
        <f>[9]D_技能表!V13</f>
        <v>214.28571428571428</v>
      </c>
      <c r="W106">
        <f>[9]D_技能表!W13</f>
        <v>16</v>
      </c>
      <c r="X106">
        <f>[9]D_技能表!X13</f>
        <v>130</v>
      </c>
      <c r="Y106">
        <f>[9]D_技能表!Y13</f>
        <v>18</v>
      </c>
      <c r="Z106">
        <f>[9]D_技能表!Z13</f>
        <v>0</v>
      </c>
      <c r="AA106" t="str">
        <f>[9]D_技能表!AA13</f>
        <v>9111100.png</v>
      </c>
      <c r="AB106">
        <f>[9]D_技能表!AB13</f>
        <v>2</v>
      </c>
      <c r="AC106">
        <f>[9]D_技能表!AC13</f>
        <v>1472</v>
      </c>
      <c r="AD106">
        <f>[9]D_技能表!AD13</f>
        <v>13.313523542402498</v>
      </c>
    </row>
    <row r="107" spans="1:30" x14ac:dyDescent="0.15">
      <c r="A107">
        <f>[9]D_技能表!A14</f>
        <v>9111112</v>
      </c>
      <c r="B107" t="str">
        <f>[9]D_技能表!B14</f>
        <v>瞬狱·斩</v>
      </c>
      <c r="C107" t="str">
        <f>[9]D_技能表!C14</f>
        <v>瞬狱·斩</v>
      </c>
      <c r="D107">
        <f>[9]D_技能表!D14</f>
        <v>1</v>
      </c>
      <c r="E107">
        <f>[9]D_技能表!E14</f>
        <v>21</v>
      </c>
      <c r="F107" t="str">
        <f>[9]D_技能表!F14</f>
        <v>第12级，共造成240%点伤害</v>
      </c>
      <c r="G107">
        <f>[9]D_技能表!G14</f>
        <v>1</v>
      </c>
      <c r="H107">
        <f>[9]D_技能表!H14</f>
        <v>1</v>
      </c>
      <c r="I107">
        <f>[9]D_技能表!I14</f>
        <v>12</v>
      </c>
      <c r="J107">
        <f>[9]D_技能表!J14</f>
        <v>1</v>
      </c>
      <c r="K107">
        <f>[9]D_技能表!K14</f>
        <v>21.818181818181817</v>
      </c>
      <c r="L107">
        <f>[9]D_技能表!L14</f>
        <v>0</v>
      </c>
      <c r="M107">
        <f>[9]D_技能表!M14</f>
        <v>8800</v>
      </c>
      <c r="N107">
        <f>[9]D_技能表!N14</f>
        <v>3780</v>
      </c>
      <c r="O107">
        <f>[9]D_技能表!O14</f>
        <v>1</v>
      </c>
      <c r="P107">
        <f>[9]D_技能表!P14</f>
        <v>1</v>
      </c>
      <c r="Q107">
        <f>[9]D_技能表!Q14</f>
        <v>10</v>
      </c>
      <c r="R107">
        <f>[9]D_技能表!R14</f>
        <v>2</v>
      </c>
      <c r="S107">
        <f>[9]D_技能表!S14</f>
        <v>50</v>
      </c>
      <c r="T107">
        <f>[9]D_技能表!T14</f>
        <v>19.480519480519479</v>
      </c>
      <c r="U107">
        <f>[9]D_技能表!U14</f>
        <v>210</v>
      </c>
      <c r="V107">
        <f>[9]D_技能表!V14</f>
        <v>214.28571428571428</v>
      </c>
      <c r="W107">
        <f>[9]D_技能表!W14</f>
        <v>18</v>
      </c>
      <c r="X107">
        <f>[9]D_技能表!X14</f>
        <v>148</v>
      </c>
      <c r="Y107">
        <f>[9]D_技能表!Y14</f>
        <v>18</v>
      </c>
      <c r="Z107">
        <f>[9]D_技能表!Z14</f>
        <v>0</v>
      </c>
      <c r="AA107" t="str">
        <f>[9]D_技能表!AA14</f>
        <v>9111100.png</v>
      </c>
      <c r="AB107">
        <f>[9]D_技能表!AB14</f>
        <v>2</v>
      </c>
      <c r="AC107">
        <f>[9]D_技能表!AC14</f>
        <v>1472</v>
      </c>
      <c r="AD107">
        <f>[9]D_技能表!AD14</f>
        <v>15.392875871749435</v>
      </c>
    </row>
    <row r="108" spans="1:30" x14ac:dyDescent="0.15">
      <c r="A108">
        <f>[9]D_技能表!A15</f>
        <v>9111113</v>
      </c>
      <c r="B108" t="str">
        <f>[9]D_技能表!B15</f>
        <v>瞬狱·斩</v>
      </c>
      <c r="C108" t="str">
        <f>[9]D_技能表!C15</f>
        <v>瞬狱·斩</v>
      </c>
      <c r="D108">
        <f>[9]D_技能表!D15</f>
        <v>1</v>
      </c>
      <c r="E108">
        <f>[9]D_技能表!E15</f>
        <v>22</v>
      </c>
      <c r="F108" t="str">
        <f>[9]D_技能表!F15</f>
        <v>第13级，共造成242.1%点伤害</v>
      </c>
      <c r="G108">
        <f>[9]D_技能表!G15</f>
        <v>1</v>
      </c>
      <c r="H108">
        <f>[9]D_技能表!H15</f>
        <v>1</v>
      </c>
      <c r="I108">
        <f>[9]D_技能表!I15</f>
        <v>13</v>
      </c>
      <c r="J108">
        <f>[9]D_技能表!J15</f>
        <v>1</v>
      </c>
      <c r="K108">
        <f>[9]D_技能表!K15</f>
        <v>22.012987012987011</v>
      </c>
      <c r="L108">
        <f>[9]D_技能表!L15</f>
        <v>0</v>
      </c>
      <c r="M108">
        <f>[9]D_技能表!M15</f>
        <v>8700</v>
      </c>
      <c r="N108">
        <f>[9]D_技能表!N15</f>
        <v>4541</v>
      </c>
      <c r="O108">
        <f>[9]D_技能表!O15</f>
        <v>1</v>
      </c>
      <c r="P108">
        <f>[9]D_技能表!P15</f>
        <v>1</v>
      </c>
      <c r="Q108">
        <f>[9]D_技能表!Q15</f>
        <v>10</v>
      </c>
      <c r="R108">
        <f>[9]D_技能表!R15</f>
        <v>2</v>
      </c>
      <c r="S108">
        <f>[9]D_技能表!S15</f>
        <v>50</v>
      </c>
      <c r="T108">
        <f>[9]D_技能表!T15</f>
        <v>19.480519480519479</v>
      </c>
      <c r="U108">
        <f>[9]D_技能表!U15</f>
        <v>239</v>
      </c>
      <c r="V108">
        <f>[9]D_技能表!V15</f>
        <v>214.28571428571428</v>
      </c>
      <c r="W108">
        <f>[9]D_技能表!W15</f>
        <v>19</v>
      </c>
      <c r="X108">
        <f>[9]D_技能表!X15</f>
        <v>167</v>
      </c>
      <c r="Y108">
        <f>[9]D_技能表!Y15</f>
        <v>18</v>
      </c>
      <c r="Z108">
        <f>[9]D_技能表!Z15</f>
        <v>0</v>
      </c>
      <c r="AA108" t="str">
        <f>[9]D_技能表!AA15</f>
        <v>9111100.png</v>
      </c>
      <c r="AB108">
        <f>[9]D_技能表!AB15</f>
        <v>2</v>
      </c>
      <c r="AC108">
        <f>[9]D_技能表!AC15</f>
        <v>1472</v>
      </c>
      <c r="AD108">
        <f>[9]D_技能表!AD15</f>
        <v>17.792819235127915</v>
      </c>
    </row>
    <row r="109" spans="1:30" x14ac:dyDescent="0.15">
      <c r="A109">
        <f>[9]D_技能表!A16</f>
        <v>9111114</v>
      </c>
      <c r="B109" t="str">
        <f>[9]D_技能表!B16</f>
        <v>瞬狱·斩</v>
      </c>
      <c r="C109" t="str">
        <f>[9]D_技能表!C16</f>
        <v>瞬狱·斩</v>
      </c>
      <c r="D109">
        <f>[9]D_技能表!D16</f>
        <v>1</v>
      </c>
      <c r="E109">
        <f>[9]D_技能表!E16</f>
        <v>24</v>
      </c>
      <c r="F109" t="str">
        <f>[9]D_技能表!F16</f>
        <v>第14级，共造成244.3%点伤害</v>
      </c>
      <c r="G109">
        <f>[9]D_技能表!G16</f>
        <v>1</v>
      </c>
      <c r="H109">
        <f>[9]D_技能表!H16</f>
        <v>1</v>
      </c>
      <c r="I109">
        <f>[9]D_技能表!I16</f>
        <v>14</v>
      </c>
      <c r="J109">
        <f>[9]D_技能表!J16</f>
        <v>1</v>
      </c>
      <c r="K109">
        <f>[9]D_技能表!K16</f>
        <v>22.207792207792206</v>
      </c>
      <c r="L109">
        <f>[9]D_技能表!L16</f>
        <v>0</v>
      </c>
      <c r="M109">
        <f>[9]D_技能表!M16</f>
        <v>8600</v>
      </c>
      <c r="N109">
        <f>[9]D_技能表!N16</f>
        <v>6040</v>
      </c>
      <c r="O109">
        <f>[9]D_技能表!O16</f>
        <v>1</v>
      </c>
      <c r="P109">
        <f>[9]D_技能表!P16</f>
        <v>1</v>
      </c>
      <c r="Q109">
        <f>[9]D_技能表!Q16</f>
        <v>10</v>
      </c>
      <c r="R109">
        <f>[9]D_技能表!R16</f>
        <v>2</v>
      </c>
      <c r="S109">
        <f>[9]D_技能表!S16</f>
        <v>50</v>
      </c>
      <c r="T109">
        <f>[9]D_技能表!T16</f>
        <v>19.480519480519479</v>
      </c>
      <c r="U109">
        <f>[9]D_技能表!U16</f>
        <v>302</v>
      </c>
      <c r="V109">
        <f>[9]D_技能表!V16</f>
        <v>214.28571428571428</v>
      </c>
      <c r="W109">
        <f>[9]D_技能表!W16</f>
        <v>20</v>
      </c>
      <c r="X109">
        <f>[9]D_技能表!X16</f>
        <v>187</v>
      </c>
      <c r="Y109">
        <f>[9]D_技能表!Y16</f>
        <v>18</v>
      </c>
      <c r="Z109">
        <f>[9]D_技能表!Z16</f>
        <v>0</v>
      </c>
      <c r="AA109" t="str">
        <f>[9]D_技能表!AA16</f>
        <v>9111100.png</v>
      </c>
      <c r="AB109">
        <f>[9]D_技能表!AB16</f>
        <v>2</v>
      </c>
      <c r="AC109">
        <f>[9]D_技能表!AC16</f>
        <v>1472</v>
      </c>
      <c r="AD109">
        <f>[9]D_技能表!AD16</f>
        <v>20.562269830813104</v>
      </c>
    </row>
    <row r="110" spans="1:30" x14ac:dyDescent="0.15">
      <c r="A110">
        <f>[9]D_技能表!A17</f>
        <v>9111115</v>
      </c>
      <c r="B110" t="str">
        <f>[9]D_技能表!B17</f>
        <v>瞬狱·斩</v>
      </c>
      <c r="C110" t="str">
        <f>[9]D_技能表!C17</f>
        <v>瞬狱·斩</v>
      </c>
      <c r="D110">
        <f>[9]D_技能表!D17</f>
        <v>1</v>
      </c>
      <c r="E110">
        <f>[9]D_技能表!E17</f>
        <v>25</v>
      </c>
      <c r="F110" t="str">
        <f>[9]D_技能表!F17</f>
        <v>第15级，共造成246.4%点伤害</v>
      </c>
      <c r="G110">
        <f>[9]D_技能表!G17</f>
        <v>1</v>
      </c>
      <c r="H110">
        <f>[9]D_技能表!H17</f>
        <v>1</v>
      </c>
      <c r="I110">
        <f>[9]D_技能表!I17</f>
        <v>15</v>
      </c>
      <c r="J110">
        <f>[9]D_技能表!J17</f>
        <v>1</v>
      </c>
      <c r="K110">
        <f>[9]D_技能表!K17</f>
        <v>22.402597402597401</v>
      </c>
      <c r="L110">
        <f>[9]D_技能表!L17</f>
        <v>0</v>
      </c>
      <c r="M110">
        <f>[9]D_技能表!M17</f>
        <v>8500</v>
      </c>
      <c r="N110">
        <f>[9]D_技能表!N17</f>
        <v>7035</v>
      </c>
      <c r="O110">
        <f>[9]D_技能表!O17</f>
        <v>1</v>
      </c>
      <c r="P110">
        <f>[9]D_技能表!P17</f>
        <v>1</v>
      </c>
      <c r="Q110">
        <f>[9]D_技能表!Q17</f>
        <v>10</v>
      </c>
      <c r="R110">
        <f>[9]D_技能表!R17</f>
        <v>2</v>
      </c>
      <c r="S110">
        <f>[9]D_技能表!S17</f>
        <v>50</v>
      </c>
      <c r="T110">
        <f>[9]D_技能表!T17</f>
        <v>19.480519480519479</v>
      </c>
      <c r="U110">
        <f>[9]D_技能表!U17</f>
        <v>335</v>
      </c>
      <c r="V110">
        <f>[9]D_技能表!V17</f>
        <v>214.28571428571428</v>
      </c>
      <c r="W110">
        <f>[9]D_技能表!W17</f>
        <v>21</v>
      </c>
      <c r="X110">
        <f>[9]D_技能表!X17</f>
        <v>208</v>
      </c>
      <c r="Y110">
        <f>[9]D_技能表!Y17</f>
        <v>18</v>
      </c>
      <c r="Z110">
        <f>[9]D_技能表!Z17</f>
        <v>0</v>
      </c>
      <c r="AA110" t="str">
        <f>[9]D_技能表!AA17</f>
        <v>9111100.png</v>
      </c>
      <c r="AB110">
        <f>[9]D_技能表!AB17</f>
        <v>2</v>
      </c>
      <c r="AC110">
        <f>[9]D_技能表!AC17</f>
        <v>1472</v>
      </c>
      <c r="AD110">
        <f>[9]D_技能表!AD17</f>
        <v>23.757543867279331</v>
      </c>
    </row>
    <row r="111" spans="1:30" x14ac:dyDescent="0.15">
      <c r="A111">
        <f>[9]D_技能表!A18</f>
        <v>9111116</v>
      </c>
      <c r="B111" t="str">
        <f>[9]D_技能表!B18</f>
        <v>瞬狱·斩</v>
      </c>
      <c r="C111" t="str">
        <f>[9]D_技能表!C18</f>
        <v>瞬狱·斩</v>
      </c>
      <c r="D111">
        <f>[9]D_技能表!D18</f>
        <v>1</v>
      </c>
      <c r="E111">
        <f>[9]D_技能表!E18</f>
        <v>27</v>
      </c>
      <c r="F111" t="str">
        <f>[9]D_技能表!F18</f>
        <v>第16级，共造成248.6%点伤害</v>
      </c>
      <c r="G111">
        <f>[9]D_技能表!G18</f>
        <v>1</v>
      </c>
      <c r="H111">
        <f>[9]D_技能表!H18</f>
        <v>1</v>
      </c>
      <c r="I111">
        <f>[9]D_技能表!I18</f>
        <v>16</v>
      </c>
      <c r="J111">
        <f>[9]D_技能表!J18</f>
        <v>1</v>
      </c>
      <c r="K111">
        <f>[9]D_技能表!K18</f>
        <v>22.597402597402596</v>
      </c>
      <c r="L111">
        <f>[9]D_技能表!L18</f>
        <v>0</v>
      </c>
      <c r="M111">
        <f>[9]D_技能表!M18</f>
        <v>8400</v>
      </c>
      <c r="N111">
        <f>[9]D_技能表!N18</f>
        <v>9338</v>
      </c>
      <c r="O111">
        <f>[9]D_技能表!O18</f>
        <v>1</v>
      </c>
      <c r="P111">
        <f>[9]D_技能表!P18</f>
        <v>1</v>
      </c>
      <c r="Q111">
        <f>[9]D_技能表!Q18</f>
        <v>10</v>
      </c>
      <c r="R111">
        <f>[9]D_技能表!R18</f>
        <v>2</v>
      </c>
      <c r="S111">
        <f>[9]D_技能表!S18</f>
        <v>50</v>
      </c>
      <c r="T111">
        <f>[9]D_技能表!T18</f>
        <v>19.480519480519479</v>
      </c>
      <c r="U111">
        <f>[9]D_技能表!U18</f>
        <v>406</v>
      </c>
      <c r="V111">
        <f>[9]D_技能表!V18</f>
        <v>214.28571428571428</v>
      </c>
      <c r="W111">
        <f>[9]D_技能表!W18</f>
        <v>23</v>
      </c>
      <c r="X111">
        <f>[9]D_技能表!X18</f>
        <v>231</v>
      </c>
      <c r="Y111">
        <f>[9]D_技能表!Y18</f>
        <v>18</v>
      </c>
      <c r="Z111">
        <f>[9]D_技能表!Z18</f>
        <v>0</v>
      </c>
      <c r="AA111" t="str">
        <f>[9]D_技能表!AA18</f>
        <v>9111100.png</v>
      </c>
      <c r="AB111">
        <f>[9]D_技能表!AB18</f>
        <v>2</v>
      </c>
      <c r="AC111">
        <f>[9]D_技能表!AC18</f>
        <v>1472</v>
      </c>
      <c r="AD111">
        <f>[9]D_技能表!AD18</f>
        <v>27.443469026751888</v>
      </c>
    </row>
    <row r="112" spans="1:30" x14ac:dyDescent="0.15">
      <c r="A112">
        <f>[9]D_技能表!A19</f>
        <v>9111117</v>
      </c>
      <c r="B112" t="str">
        <f>[9]D_技能表!B19</f>
        <v>瞬狱·斩</v>
      </c>
      <c r="C112" t="str">
        <f>[9]D_技能表!C19</f>
        <v>瞬狱·斩</v>
      </c>
      <c r="D112">
        <f>[9]D_技能表!D19</f>
        <v>1</v>
      </c>
      <c r="E112">
        <f>[9]D_技能表!E19</f>
        <v>29</v>
      </c>
      <c r="F112" t="str">
        <f>[9]D_技能表!F19</f>
        <v>第17级，共造成250.7%点伤害</v>
      </c>
      <c r="G112">
        <f>[9]D_技能表!G19</f>
        <v>1</v>
      </c>
      <c r="H112">
        <f>[9]D_技能表!H19</f>
        <v>1</v>
      </c>
      <c r="I112">
        <f>[9]D_技能表!I19</f>
        <v>17</v>
      </c>
      <c r="J112">
        <f>[9]D_技能表!J19</f>
        <v>1</v>
      </c>
      <c r="K112">
        <f>[9]D_技能表!K19</f>
        <v>22.79220779220779</v>
      </c>
      <c r="L112">
        <f>[9]D_技能表!L19</f>
        <v>0</v>
      </c>
      <c r="M112">
        <f>[9]D_技能表!M19</f>
        <v>8300</v>
      </c>
      <c r="N112">
        <f>[9]D_技能表!N19</f>
        <v>12050</v>
      </c>
      <c r="O112">
        <f>[9]D_技能表!O19</f>
        <v>1</v>
      </c>
      <c r="P112">
        <f>[9]D_技能表!P19</f>
        <v>1</v>
      </c>
      <c r="Q112">
        <f>[9]D_技能表!Q19</f>
        <v>10</v>
      </c>
      <c r="R112">
        <f>[9]D_技能表!R19</f>
        <v>2</v>
      </c>
      <c r="S112">
        <f>[9]D_技能表!S19</f>
        <v>50</v>
      </c>
      <c r="T112">
        <f>[9]D_技能表!T19</f>
        <v>19.480519480519479</v>
      </c>
      <c r="U112">
        <f>[9]D_技能表!U19</f>
        <v>482</v>
      </c>
      <c r="V112">
        <f>[9]D_技能表!V19</f>
        <v>214.28571428571428</v>
      </c>
      <c r="W112">
        <f>[9]D_技能表!W19</f>
        <v>25</v>
      </c>
      <c r="X112">
        <f>[9]D_技能表!X19</f>
        <v>256</v>
      </c>
      <c r="Y112">
        <f>[9]D_技能表!Y19</f>
        <v>18</v>
      </c>
      <c r="Z112">
        <f>[9]D_技能表!Z19</f>
        <v>0</v>
      </c>
      <c r="AA112" t="str">
        <f>[9]D_技能表!AA19</f>
        <v>9111100.png</v>
      </c>
      <c r="AB112">
        <f>[9]D_技能表!AB19</f>
        <v>2</v>
      </c>
      <c r="AC112">
        <f>[9]D_技能表!AC19</f>
        <v>1472</v>
      </c>
      <c r="AD112">
        <f>[9]D_技能表!AD19</f>
        <v>31.694661853027934</v>
      </c>
    </row>
    <row r="113" spans="1:30" x14ac:dyDescent="0.15">
      <c r="A113">
        <f>[9]D_技能表!A20</f>
        <v>9111118</v>
      </c>
      <c r="B113" t="str">
        <f>[9]D_技能表!B20</f>
        <v>瞬狱·斩</v>
      </c>
      <c r="C113" t="str">
        <f>[9]D_技能表!C20</f>
        <v>瞬狱·斩</v>
      </c>
      <c r="D113">
        <f>[9]D_技能表!D20</f>
        <v>1</v>
      </c>
      <c r="E113">
        <f>[9]D_技能表!E20</f>
        <v>30</v>
      </c>
      <c r="F113" t="str">
        <f>[9]D_技能表!F20</f>
        <v>第18级，共造成252.9%点伤害</v>
      </c>
      <c r="G113">
        <f>[9]D_技能表!G20</f>
        <v>1</v>
      </c>
      <c r="H113">
        <f>[9]D_技能表!H20</f>
        <v>1</v>
      </c>
      <c r="I113">
        <f>[9]D_技能表!I20</f>
        <v>18</v>
      </c>
      <c r="J113">
        <f>[9]D_技能表!J20</f>
        <v>1</v>
      </c>
      <c r="K113">
        <f>[9]D_技能表!K20</f>
        <v>22.987012987012985</v>
      </c>
      <c r="L113">
        <f>[9]D_技能表!L20</f>
        <v>0</v>
      </c>
      <c r="M113">
        <f>[9]D_技能表!M20</f>
        <v>8200</v>
      </c>
      <c r="N113">
        <f>[9]D_技能表!N20</f>
        <v>13572</v>
      </c>
      <c r="O113">
        <f>[9]D_技能表!O20</f>
        <v>1</v>
      </c>
      <c r="P113">
        <f>[9]D_技能表!P20</f>
        <v>1</v>
      </c>
      <c r="Q113">
        <f>[9]D_技能表!Q20</f>
        <v>10</v>
      </c>
      <c r="R113">
        <f>[9]D_技能表!R20</f>
        <v>2</v>
      </c>
      <c r="S113">
        <f>[9]D_技能表!S20</f>
        <v>50</v>
      </c>
      <c r="T113">
        <f>[9]D_技能表!T20</f>
        <v>19.480519480519479</v>
      </c>
      <c r="U113">
        <f>[9]D_技能表!U20</f>
        <v>522</v>
      </c>
      <c r="V113">
        <f>[9]D_技能表!V20</f>
        <v>214.28571428571428</v>
      </c>
      <c r="W113">
        <f>[9]D_技能表!W20</f>
        <v>26</v>
      </c>
      <c r="X113">
        <f>[9]D_技能表!X20</f>
        <v>282</v>
      </c>
      <c r="Y113">
        <f>[9]D_技能表!Y20</f>
        <v>18</v>
      </c>
      <c r="Z113">
        <f>[9]D_技能表!Z20</f>
        <v>11</v>
      </c>
      <c r="AA113" t="str">
        <f>[9]D_技能表!AA20</f>
        <v>9111100.png</v>
      </c>
      <c r="AB113">
        <f>[9]D_技能表!AB20</f>
        <v>2</v>
      </c>
      <c r="AC113">
        <f>[9]D_技能表!AC20</f>
        <v>1472</v>
      </c>
      <c r="AD113">
        <f>[9]D_技能表!AD20</f>
        <v>36.596995703900703</v>
      </c>
    </row>
    <row r="114" spans="1:30" x14ac:dyDescent="0.15">
      <c r="A114">
        <f>[9]D_技能表!A21</f>
        <v>9111119</v>
      </c>
      <c r="B114" t="str">
        <f>[9]D_技能表!B21</f>
        <v>瞬狱·斩</v>
      </c>
      <c r="C114" t="str">
        <f>[9]D_技能表!C21</f>
        <v>瞬狱·斩</v>
      </c>
      <c r="D114">
        <f>[9]D_技能表!D21</f>
        <v>1</v>
      </c>
      <c r="E114">
        <f>[9]D_技能表!E21</f>
        <v>32</v>
      </c>
      <c r="F114" t="str">
        <f>[9]D_技能表!F21</f>
        <v>第19级，共造成255%点伤害</v>
      </c>
      <c r="G114">
        <f>[9]D_技能表!G21</f>
        <v>1</v>
      </c>
      <c r="H114">
        <f>[9]D_技能表!H21</f>
        <v>1</v>
      </c>
      <c r="I114">
        <f>[9]D_技能表!I21</f>
        <v>19</v>
      </c>
      <c r="J114">
        <f>[9]D_技能表!J21</f>
        <v>1</v>
      </c>
      <c r="K114">
        <f>[9]D_技能表!K21</f>
        <v>23.18181818181818</v>
      </c>
      <c r="L114">
        <f>[9]D_技能表!L21</f>
        <v>0</v>
      </c>
      <c r="M114">
        <f>[9]D_技能表!M21</f>
        <v>8100</v>
      </c>
      <c r="N114">
        <f>[9]D_技能表!N21</f>
        <v>16968</v>
      </c>
      <c r="O114">
        <f>[9]D_技能表!O21</f>
        <v>1</v>
      </c>
      <c r="P114">
        <f>[9]D_技能表!P21</f>
        <v>1</v>
      </c>
      <c r="Q114">
        <f>[9]D_技能表!Q21</f>
        <v>10</v>
      </c>
      <c r="R114">
        <f>[9]D_技能表!R21</f>
        <v>2</v>
      </c>
      <c r="S114">
        <f>[9]D_技能表!S21</f>
        <v>50</v>
      </c>
      <c r="T114">
        <f>[9]D_技能表!T21</f>
        <v>19.480519480519479</v>
      </c>
      <c r="U114">
        <f>[9]D_技能表!U21</f>
        <v>606</v>
      </c>
      <c r="V114">
        <f>[9]D_技能表!V21</f>
        <v>214.28571428571428</v>
      </c>
      <c r="W114">
        <f>[9]D_技能表!W21</f>
        <v>28</v>
      </c>
      <c r="X114">
        <f>[9]D_技能表!X21</f>
        <v>310</v>
      </c>
      <c r="Y114">
        <f>[9]D_技能表!Y21</f>
        <v>18</v>
      </c>
      <c r="Z114">
        <f>[9]D_技能表!Z21</f>
        <v>12</v>
      </c>
      <c r="AA114" t="str">
        <f>[9]D_技能表!AA21</f>
        <v>9111100.png</v>
      </c>
      <c r="AB114">
        <f>[9]D_技能表!AB21</f>
        <v>2</v>
      </c>
      <c r="AC114">
        <f>[9]D_技能表!AC21</f>
        <v>1472</v>
      </c>
      <c r="AD114">
        <f>[9]D_技能表!AD21</f>
        <v>42.249287551048432</v>
      </c>
    </row>
    <row r="115" spans="1:30" x14ac:dyDescent="0.15">
      <c r="A115">
        <f>[9]D_技能表!A22</f>
        <v>9111120</v>
      </c>
      <c r="B115" t="str">
        <f>[9]D_技能表!B22</f>
        <v>瞬狱·斩</v>
      </c>
      <c r="C115" t="str">
        <f>[9]D_技能表!C22</f>
        <v>瞬狱·斩</v>
      </c>
      <c r="D115">
        <f>[9]D_技能表!D22</f>
        <v>1</v>
      </c>
      <c r="E115">
        <f>[9]D_技能表!E22</f>
        <v>33</v>
      </c>
      <c r="F115" t="str">
        <f>[9]D_技能表!F22</f>
        <v>第20级，共造成257.1%点伤害</v>
      </c>
      <c r="G115">
        <f>[9]D_技能表!G22</f>
        <v>1</v>
      </c>
      <c r="H115">
        <f>[9]D_技能表!H22</f>
        <v>1</v>
      </c>
      <c r="I115">
        <f>[9]D_技能表!I22</f>
        <v>20</v>
      </c>
      <c r="J115">
        <f>[9]D_技能表!J22</f>
        <v>1</v>
      </c>
      <c r="K115">
        <f>[9]D_技能表!K22</f>
        <v>23.376623376623375</v>
      </c>
      <c r="L115">
        <f>[9]D_技能表!L22</f>
        <v>0</v>
      </c>
      <c r="M115">
        <f>[9]D_技能表!M22</f>
        <v>8000</v>
      </c>
      <c r="N115">
        <f>[9]D_技能表!N22</f>
        <v>19530</v>
      </c>
      <c r="O115">
        <f>[9]D_技能表!O22</f>
        <v>1</v>
      </c>
      <c r="P115">
        <f>[9]D_技能表!P22</f>
        <v>1</v>
      </c>
      <c r="Q115">
        <f>[9]D_技能表!Q22</f>
        <v>10</v>
      </c>
      <c r="R115">
        <f>[9]D_技能表!R22</f>
        <v>2</v>
      </c>
      <c r="S115">
        <f>[9]D_技能表!S22</f>
        <v>50</v>
      </c>
      <c r="T115">
        <f>[9]D_技能表!T22</f>
        <v>19.480519480519479</v>
      </c>
      <c r="U115">
        <f>[9]D_技能表!U22</f>
        <v>651</v>
      </c>
      <c r="V115">
        <f>[9]D_技能表!V22</f>
        <v>214.28571428571428</v>
      </c>
      <c r="W115">
        <f>[9]D_技能表!W22</f>
        <v>30</v>
      </c>
      <c r="X115">
        <f>[9]D_技能表!X22</f>
        <v>340</v>
      </c>
      <c r="Y115">
        <f>[9]D_技能表!Y22</f>
        <v>18</v>
      </c>
      <c r="Z115">
        <f>[9]D_技能表!Z22</f>
        <v>12</v>
      </c>
      <c r="AA115" t="str">
        <f>[9]D_技能表!AA22</f>
        <v>9111100.png</v>
      </c>
      <c r="AB115">
        <f>[9]D_技能表!AB22</f>
        <v>2</v>
      </c>
      <c r="AC115">
        <f>[9]D_技能表!AC22</f>
        <v>1472</v>
      </c>
      <c r="AD115">
        <f>[9]D_技能表!AD22</f>
        <v>48.765236089094543</v>
      </c>
    </row>
    <row r="116" spans="1:30" x14ac:dyDescent="0.15">
      <c r="A116">
        <f>[9]D_技能表!A23</f>
        <v>9111121</v>
      </c>
      <c r="B116" t="str">
        <f>[9]D_技能表!B23</f>
        <v>瞬狱·斩</v>
      </c>
      <c r="C116" t="str">
        <f>[9]D_技能表!C23</f>
        <v>瞬狱·斩</v>
      </c>
      <c r="D116">
        <f>[9]D_技能表!D23</f>
        <v>1</v>
      </c>
      <c r="E116">
        <f>[9]D_技能表!E23</f>
        <v>35</v>
      </c>
      <c r="F116" t="str">
        <f>[9]D_技能表!F23</f>
        <v>第21级，共造成259.3%点伤害</v>
      </c>
      <c r="G116">
        <f>[9]D_技能表!G23</f>
        <v>1</v>
      </c>
      <c r="H116">
        <f>[9]D_技能表!H23</f>
        <v>1</v>
      </c>
      <c r="I116">
        <f>[9]D_技能表!I23</f>
        <v>21</v>
      </c>
      <c r="J116">
        <f>[9]D_技能表!J23</f>
        <v>1</v>
      </c>
      <c r="K116">
        <f>[9]D_技能表!K23</f>
        <v>23.571428571428569</v>
      </c>
      <c r="L116">
        <f>[9]D_技能表!L23</f>
        <v>0</v>
      </c>
      <c r="M116">
        <f>[9]D_技能表!M23</f>
        <v>7900</v>
      </c>
      <c r="N116">
        <f>[9]D_技能表!N23</f>
        <v>24519</v>
      </c>
      <c r="O116">
        <f>[9]D_技能表!O23</f>
        <v>1</v>
      </c>
      <c r="P116">
        <f>[9]D_技能表!P23</f>
        <v>1</v>
      </c>
      <c r="Q116">
        <f>[9]D_技能表!Q23</f>
        <v>10</v>
      </c>
      <c r="R116">
        <f>[9]D_技能表!R23</f>
        <v>2</v>
      </c>
      <c r="S116">
        <f>[9]D_技能表!S23</f>
        <v>50</v>
      </c>
      <c r="T116">
        <f>[9]D_技能表!T23</f>
        <v>19.480519480519479</v>
      </c>
      <c r="U116">
        <f>[9]D_技能表!U23</f>
        <v>743</v>
      </c>
      <c r="V116">
        <f>[9]D_技能表!V23</f>
        <v>214.28571428571428</v>
      </c>
      <c r="W116">
        <f>[9]D_技能表!W23</f>
        <v>33</v>
      </c>
      <c r="X116">
        <f>[9]D_技能表!X23</f>
        <v>373</v>
      </c>
      <c r="Y116">
        <f>[9]D_技能表!Y23</f>
        <v>18</v>
      </c>
      <c r="Z116">
        <f>[9]D_技能表!Z23</f>
        <v>14</v>
      </c>
      <c r="AA116" t="str">
        <f>[9]D_技能表!AA23</f>
        <v>9111100.png</v>
      </c>
      <c r="AB116">
        <f>[9]D_技能表!AB23</f>
        <v>2</v>
      </c>
      <c r="AC116">
        <f>[9]D_技能表!AC23</f>
        <v>1472</v>
      </c>
      <c r="AD116">
        <f>[9]D_技能表!AD23</f>
        <v>56.275648409394762</v>
      </c>
    </row>
    <row r="117" spans="1:30" x14ac:dyDescent="0.15">
      <c r="A117">
        <f>[9]D_技能表!A24</f>
        <v>9111122</v>
      </c>
      <c r="B117" t="str">
        <f>[9]D_技能表!B24</f>
        <v>瞬狱·斩</v>
      </c>
      <c r="C117" t="str">
        <f>[9]D_技能表!C24</f>
        <v>瞬狱·斩</v>
      </c>
      <c r="D117">
        <f>[9]D_技能表!D24</f>
        <v>1</v>
      </c>
      <c r="E117">
        <f>[9]D_技能表!E24</f>
        <v>36</v>
      </c>
      <c r="F117" t="str">
        <f>[9]D_技能表!F24</f>
        <v>第22级，共造成261.4%点伤害</v>
      </c>
      <c r="G117">
        <f>[9]D_技能表!G24</f>
        <v>1</v>
      </c>
      <c r="H117">
        <f>[9]D_技能表!H24</f>
        <v>1</v>
      </c>
      <c r="I117">
        <f>[9]D_技能表!I24</f>
        <v>22</v>
      </c>
      <c r="J117">
        <f>[9]D_技能表!J24</f>
        <v>1</v>
      </c>
      <c r="K117">
        <f>[9]D_技能表!K24</f>
        <v>23.766233766233764</v>
      </c>
      <c r="L117">
        <f>[9]D_技能表!L24</f>
        <v>0</v>
      </c>
      <c r="M117">
        <f>[9]D_技能表!M24</f>
        <v>7800</v>
      </c>
      <c r="N117">
        <f>[9]D_技能表!N24</f>
        <v>27685</v>
      </c>
      <c r="O117">
        <f>[9]D_技能表!O24</f>
        <v>1</v>
      </c>
      <c r="P117">
        <f>[9]D_技能表!P24</f>
        <v>1</v>
      </c>
      <c r="Q117">
        <f>[9]D_技能表!Q24</f>
        <v>10</v>
      </c>
      <c r="R117">
        <f>[9]D_技能表!R24</f>
        <v>2</v>
      </c>
      <c r="S117">
        <f>[9]D_技能表!S24</f>
        <v>50</v>
      </c>
      <c r="T117">
        <f>[9]D_技能表!T24</f>
        <v>19.480519480519479</v>
      </c>
      <c r="U117">
        <f>[9]D_技能表!U24</f>
        <v>791</v>
      </c>
      <c r="V117">
        <f>[9]D_技能表!V24</f>
        <v>214.28571428571428</v>
      </c>
      <c r="W117">
        <f>[9]D_技能表!W24</f>
        <v>35</v>
      </c>
      <c r="X117">
        <f>[9]D_技能表!X24</f>
        <v>408</v>
      </c>
      <c r="Y117">
        <f>[9]D_技能表!Y24</f>
        <v>18</v>
      </c>
      <c r="Z117">
        <f>[9]D_技能表!Z24</f>
        <v>14</v>
      </c>
      <c r="AA117" t="str">
        <f>[9]D_技能表!AA24</f>
        <v>9111100.png</v>
      </c>
      <c r="AB117">
        <f>[9]D_技能表!AB24</f>
        <v>2</v>
      </c>
      <c r="AC117">
        <f>[9]D_技能表!AC24</f>
        <v>1472</v>
      </c>
      <c r="AD117">
        <f>[9]D_技能表!AD24</f>
        <v>64.930997993155671</v>
      </c>
    </row>
    <row r="118" spans="1:30" x14ac:dyDescent="0.15">
      <c r="A118">
        <f>[9]D_技能表!A25</f>
        <v>9111123</v>
      </c>
      <c r="B118" t="str">
        <f>[9]D_技能表!B25</f>
        <v>瞬狱·斩</v>
      </c>
      <c r="C118" t="str">
        <f>[9]D_技能表!C25</f>
        <v>瞬狱·斩</v>
      </c>
      <c r="D118">
        <f>[9]D_技能表!D25</f>
        <v>1</v>
      </c>
      <c r="E118">
        <f>[9]D_技能表!E25</f>
        <v>38</v>
      </c>
      <c r="F118" t="str">
        <f>[9]D_技能表!F25</f>
        <v>第23级，共造成263.6%点伤害</v>
      </c>
      <c r="G118">
        <f>[9]D_技能表!G25</f>
        <v>1</v>
      </c>
      <c r="H118">
        <f>[9]D_技能表!H25</f>
        <v>1</v>
      </c>
      <c r="I118">
        <f>[9]D_技能表!I25</f>
        <v>23</v>
      </c>
      <c r="J118">
        <f>[9]D_技能表!J25</f>
        <v>1</v>
      </c>
      <c r="K118">
        <f>[9]D_技能表!K25</f>
        <v>23.961038961038959</v>
      </c>
      <c r="L118">
        <f>[9]D_技能表!L25</f>
        <v>0</v>
      </c>
      <c r="M118">
        <f>[9]D_技能表!M25</f>
        <v>7700</v>
      </c>
      <c r="N118">
        <f>[9]D_技能表!N25</f>
        <v>33004</v>
      </c>
      <c r="O118">
        <f>[9]D_技能表!O25</f>
        <v>1</v>
      </c>
      <c r="P118">
        <f>[9]D_技能表!P25</f>
        <v>1</v>
      </c>
      <c r="Q118">
        <f>[9]D_技能表!Q25</f>
        <v>10</v>
      </c>
      <c r="R118">
        <f>[9]D_技能表!R25</f>
        <v>2</v>
      </c>
      <c r="S118">
        <f>[9]D_技能表!S25</f>
        <v>50</v>
      </c>
      <c r="T118">
        <f>[9]D_技能表!T25</f>
        <v>19.480519480519479</v>
      </c>
      <c r="U118">
        <f>[9]D_技能表!U25</f>
        <v>892</v>
      </c>
      <c r="V118">
        <f>[9]D_技能表!V25</f>
        <v>214.28571428571428</v>
      </c>
      <c r="W118">
        <f>[9]D_技能表!W25</f>
        <v>37</v>
      </c>
      <c r="X118">
        <f>[9]D_技能表!X25</f>
        <v>445</v>
      </c>
      <c r="Y118">
        <f>[9]D_技能表!Y25</f>
        <v>18</v>
      </c>
      <c r="Z118">
        <f>[9]D_技能表!Z25</f>
        <v>15</v>
      </c>
      <c r="AA118" t="str">
        <f>[9]D_技能表!AA25</f>
        <v>9111100.png</v>
      </c>
      <c r="AB118">
        <f>[9]D_技能表!AB25</f>
        <v>2</v>
      </c>
      <c r="AC118">
        <f>[9]D_技能表!AC25</f>
        <v>1472</v>
      </c>
      <c r="AD118">
        <f>[9]D_技能表!AD25</f>
        <v>74.904363086119218</v>
      </c>
    </row>
    <row r="119" spans="1:30" x14ac:dyDescent="0.15">
      <c r="A119">
        <f>[9]D_技能表!A26</f>
        <v>9111124</v>
      </c>
      <c r="B119" t="str">
        <f>[9]D_技能表!B26</f>
        <v>瞬狱·斩</v>
      </c>
      <c r="C119" t="str">
        <f>[9]D_技能表!C26</f>
        <v>瞬狱·斩</v>
      </c>
      <c r="D119">
        <f>[9]D_技能表!D26</f>
        <v>1</v>
      </c>
      <c r="E119">
        <f>[9]D_技能表!E26</f>
        <v>39</v>
      </c>
      <c r="F119" t="str">
        <f>[9]D_技能表!F26</f>
        <v>第24级，共造成265.7%点伤害</v>
      </c>
      <c r="G119">
        <f>[9]D_技能表!G26</f>
        <v>1</v>
      </c>
      <c r="H119">
        <f>[9]D_技能表!H26</f>
        <v>1</v>
      </c>
      <c r="I119">
        <f>[9]D_技能表!I26</f>
        <v>24</v>
      </c>
      <c r="J119">
        <f>[9]D_技能表!J26</f>
        <v>1</v>
      </c>
      <c r="K119">
        <f>[9]D_技能表!K26</f>
        <v>24.155844155844154</v>
      </c>
      <c r="L119">
        <f>[9]D_技能表!L26</f>
        <v>0</v>
      </c>
      <c r="M119">
        <f>[9]D_技能表!M26</f>
        <v>7600</v>
      </c>
      <c r="N119">
        <f>[9]D_技能表!N26</f>
        <v>37760</v>
      </c>
      <c r="O119">
        <f>[9]D_技能表!O26</f>
        <v>1</v>
      </c>
      <c r="P119">
        <f>[9]D_技能表!P26</f>
        <v>1</v>
      </c>
      <c r="Q119">
        <f>[9]D_技能表!Q26</f>
        <v>10</v>
      </c>
      <c r="R119">
        <f>[9]D_技能表!R26</f>
        <v>2</v>
      </c>
      <c r="S119">
        <f>[9]D_技能表!S26</f>
        <v>50</v>
      </c>
      <c r="T119">
        <f>[9]D_技能表!T26</f>
        <v>19.480519480519479</v>
      </c>
      <c r="U119">
        <f>[9]D_技能表!U26</f>
        <v>944</v>
      </c>
      <c r="V119">
        <f>[9]D_技能表!V26</f>
        <v>214.28571428571428</v>
      </c>
      <c r="W119">
        <f>[9]D_技能表!W26</f>
        <v>40</v>
      </c>
      <c r="X119">
        <f>[9]D_技能表!X26</f>
        <v>485</v>
      </c>
      <c r="Y119">
        <f>[9]D_技能表!Y26</f>
        <v>18</v>
      </c>
      <c r="Z119">
        <f>[9]D_技能表!Z26</f>
        <v>16</v>
      </c>
      <c r="AA119" t="str">
        <f>[9]D_技能表!AA26</f>
        <v>9111100.png</v>
      </c>
      <c r="AB119">
        <f>[9]D_技能表!AB26</f>
        <v>2</v>
      </c>
      <c r="AC119">
        <f>[9]D_技能表!AC26</f>
        <v>1472</v>
      </c>
      <c r="AD119">
        <f>[9]D_技能表!AD26</f>
        <v>86.394801751754272</v>
      </c>
    </row>
    <row r="120" spans="1:30" x14ac:dyDescent="0.15">
      <c r="A120">
        <f>[9]D_技能表!A27</f>
        <v>9111125</v>
      </c>
      <c r="B120" t="str">
        <f>[9]D_技能表!B27</f>
        <v>瞬狱·斩</v>
      </c>
      <c r="C120" t="str">
        <f>[9]D_技能表!C27</f>
        <v>瞬狱·斩</v>
      </c>
      <c r="D120">
        <f>[9]D_技能表!D27</f>
        <v>1</v>
      </c>
      <c r="E120">
        <f>[9]D_技能表!E27</f>
        <v>41</v>
      </c>
      <c r="F120" t="str">
        <f>[9]D_技能表!F27</f>
        <v>第25级，共造成267.9%点伤害</v>
      </c>
      <c r="G120">
        <f>[9]D_技能表!G27</f>
        <v>1</v>
      </c>
      <c r="H120">
        <f>[9]D_技能表!H27</f>
        <v>1</v>
      </c>
      <c r="I120">
        <f>[9]D_技能表!I27</f>
        <v>25</v>
      </c>
      <c r="J120">
        <f>[9]D_技能表!J27</f>
        <v>1</v>
      </c>
      <c r="K120">
        <f>[9]D_技能表!K27</f>
        <v>24.350649350649348</v>
      </c>
      <c r="L120">
        <f>[9]D_技能表!L27</f>
        <v>0</v>
      </c>
      <c r="M120">
        <f>[9]D_技能表!M27</f>
        <v>7500</v>
      </c>
      <c r="N120">
        <f>[9]D_技能表!N27</f>
        <v>45279</v>
      </c>
      <c r="O120">
        <f>[9]D_技能表!O27</f>
        <v>1</v>
      </c>
      <c r="P120">
        <f>[9]D_技能表!P27</f>
        <v>1</v>
      </c>
      <c r="Q120">
        <f>[9]D_技能表!Q27</f>
        <v>10</v>
      </c>
      <c r="R120">
        <f>[9]D_技能表!R27</f>
        <v>2</v>
      </c>
      <c r="S120">
        <f>[9]D_技能表!S27</f>
        <v>50</v>
      </c>
      <c r="T120">
        <f>[9]D_技能表!T27</f>
        <v>19.480519480519479</v>
      </c>
      <c r="U120">
        <f>[9]D_技能表!U27</f>
        <v>1053</v>
      </c>
      <c r="V120">
        <f>[9]D_技能表!V27</f>
        <v>214.28571428571428</v>
      </c>
      <c r="W120">
        <f>[9]D_技能表!W27</f>
        <v>43</v>
      </c>
      <c r="X120">
        <f>[9]D_技能表!X27</f>
        <v>528</v>
      </c>
      <c r="Y120">
        <f>[9]D_技能表!Y27</f>
        <v>18</v>
      </c>
      <c r="Z120">
        <f>[9]D_技能表!Z27</f>
        <v>18</v>
      </c>
      <c r="AA120" t="str">
        <f>[9]D_技能表!AA27</f>
        <v>9111100.png</v>
      </c>
      <c r="AB120">
        <f>[9]D_技能表!AB27</f>
        <v>2</v>
      </c>
      <c r="AC120">
        <f>[9]D_技能表!AC27</f>
        <v>1472</v>
      </c>
      <c r="AD120">
        <f>[9]D_技能表!AD27</f>
        <v>99.631228197477498</v>
      </c>
    </row>
    <row r="121" spans="1:30" x14ac:dyDescent="0.15">
      <c r="A121">
        <f>[9]D_技能表!A28</f>
        <v>9111126</v>
      </c>
      <c r="B121" t="str">
        <f>[9]D_技能表!B28</f>
        <v>瞬狱·斩</v>
      </c>
      <c r="C121" t="str">
        <f>[9]D_技能表!C28</f>
        <v>瞬狱·斩</v>
      </c>
      <c r="D121">
        <f>[9]D_技能表!D28</f>
        <v>1</v>
      </c>
      <c r="E121">
        <f>[9]D_技能表!E28</f>
        <v>43</v>
      </c>
      <c r="F121" t="str">
        <f>[9]D_技能表!F28</f>
        <v>第26级，共造成270%点伤害</v>
      </c>
      <c r="G121">
        <f>[9]D_技能表!G28</f>
        <v>1</v>
      </c>
      <c r="H121">
        <f>[9]D_技能表!H28</f>
        <v>1</v>
      </c>
      <c r="I121">
        <f>[9]D_技能表!I28</f>
        <v>26</v>
      </c>
      <c r="J121">
        <f>[9]D_技能表!J28</f>
        <v>1</v>
      </c>
      <c r="K121">
        <f>[9]D_技能表!K28</f>
        <v>24.545454545454543</v>
      </c>
      <c r="L121">
        <f>[9]D_技能表!L28</f>
        <v>0</v>
      </c>
      <c r="M121">
        <f>[9]D_技能表!M28</f>
        <v>7400</v>
      </c>
      <c r="N121">
        <f>[9]D_技能表!N28</f>
        <v>53682</v>
      </c>
      <c r="O121">
        <f>[9]D_技能表!O28</f>
        <v>1</v>
      </c>
      <c r="P121">
        <f>[9]D_技能表!P28</f>
        <v>1</v>
      </c>
      <c r="Q121">
        <f>[9]D_技能表!Q28</f>
        <v>10</v>
      </c>
      <c r="R121">
        <f>[9]D_技能表!R28</f>
        <v>2</v>
      </c>
      <c r="S121">
        <f>[9]D_技能表!S28</f>
        <v>50</v>
      </c>
      <c r="T121">
        <f>[9]D_技能表!T28</f>
        <v>19.480519480519479</v>
      </c>
      <c r="U121">
        <f>[9]D_技能表!U28</f>
        <v>1167</v>
      </c>
      <c r="V121">
        <f>[9]D_技能表!V28</f>
        <v>214.28571428571428</v>
      </c>
      <c r="W121">
        <f>[9]D_技能表!W28</f>
        <v>46</v>
      </c>
      <c r="X121">
        <f>[9]D_技能表!X28</f>
        <v>574</v>
      </c>
      <c r="Y121">
        <f>[9]D_技能表!Y28</f>
        <v>18</v>
      </c>
      <c r="Z121">
        <f>[9]D_技能表!Z28</f>
        <v>19</v>
      </c>
      <c r="AA121" t="str">
        <f>[9]D_技能表!AA28</f>
        <v>9111100.png</v>
      </c>
      <c r="AB121">
        <f>[9]D_技能表!AB28</f>
        <v>2</v>
      </c>
      <c r="AC121">
        <f>[9]D_技能表!AC28</f>
        <v>1472</v>
      </c>
      <c r="AD121">
        <f>[9]D_技能表!AD28</f>
        <v>114.87686448452378</v>
      </c>
    </row>
    <row r="122" spans="1:30" x14ac:dyDescent="0.15">
      <c r="A122">
        <f>[9]D_技能表!A29</f>
        <v>9111127</v>
      </c>
      <c r="B122" t="str">
        <f>[9]D_技能表!B29</f>
        <v>瞬狱·斩</v>
      </c>
      <c r="C122" t="str">
        <f>[9]D_技能表!C29</f>
        <v>瞬狱·斩</v>
      </c>
      <c r="D122">
        <f>[9]D_技能表!D29</f>
        <v>1</v>
      </c>
      <c r="E122">
        <f>[9]D_技能表!E29</f>
        <v>44</v>
      </c>
      <c r="F122" t="str">
        <f>[9]D_技能表!F29</f>
        <v>第27级，共造成272.1%点伤害</v>
      </c>
      <c r="G122">
        <f>[9]D_技能表!G29</f>
        <v>1</v>
      </c>
      <c r="H122">
        <f>[9]D_技能表!H29</f>
        <v>1</v>
      </c>
      <c r="I122">
        <f>[9]D_技能表!I29</f>
        <v>27</v>
      </c>
      <c r="J122">
        <f>[9]D_技能表!J29</f>
        <v>1</v>
      </c>
      <c r="K122">
        <f>[9]D_技能表!K29</f>
        <v>24.740259740259738</v>
      </c>
      <c r="L122">
        <f>[9]D_技能表!L29</f>
        <v>0</v>
      </c>
      <c r="M122">
        <f>[9]D_技能表!M29</f>
        <v>7300</v>
      </c>
      <c r="N122">
        <f>[9]D_技能表!N29</f>
        <v>60074</v>
      </c>
      <c r="O122">
        <f>[9]D_技能表!O29</f>
        <v>1</v>
      </c>
      <c r="P122">
        <f>[9]D_技能表!P29</f>
        <v>1</v>
      </c>
      <c r="Q122">
        <f>[9]D_技能表!Q29</f>
        <v>10</v>
      </c>
      <c r="R122">
        <f>[9]D_技能表!R29</f>
        <v>2</v>
      </c>
      <c r="S122">
        <f>[9]D_技能表!S29</f>
        <v>50</v>
      </c>
      <c r="T122">
        <f>[9]D_技能表!T29</f>
        <v>19.480519480519479</v>
      </c>
      <c r="U122">
        <f>[9]D_技能表!U29</f>
        <v>1226</v>
      </c>
      <c r="V122">
        <f>[9]D_技能表!V29</f>
        <v>214.28571428571428</v>
      </c>
      <c r="W122">
        <f>[9]D_技能表!W29</f>
        <v>49</v>
      </c>
      <c r="X122">
        <f>[9]D_技能表!X29</f>
        <v>623</v>
      </c>
      <c r="Y122">
        <f>[9]D_技能表!Y29</f>
        <v>18</v>
      </c>
      <c r="Z122">
        <f>[9]D_技能表!Z29</f>
        <v>20</v>
      </c>
      <c r="AA122" t="str">
        <f>[9]D_技能表!AA29</f>
        <v>9111100.png</v>
      </c>
      <c r="AB122">
        <f>[9]D_技能表!AB29</f>
        <v>2</v>
      </c>
      <c r="AC122">
        <f>[9]D_技能表!AC29</f>
        <v>1472</v>
      </c>
      <c r="AD122">
        <f>[9]D_技能表!AD29</f>
        <v>132.43435264506115</v>
      </c>
    </row>
    <row r="123" spans="1:30" x14ac:dyDescent="0.15">
      <c r="A123">
        <f>[9]D_技能表!A30</f>
        <v>9111128</v>
      </c>
      <c r="B123" t="str">
        <f>[9]D_技能表!B30</f>
        <v>瞬狱·斩</v>
      </c>
      <c r="C123" t="str">
        <f>[9]D_技能表!C30</f>
        <v>瞬狱·斩</v>
      </c>
      <c r="D123">
        <f>[9]D_技能表!D30</f>
        <v>1</v>
      </c>
      <c r="E123">
        <f>[9]D_技能表!E30</f>
        <v>46</v>
      </c>
      <c r="F123" t="str">
        <f>[9]D_技能表!F30</f>
        <v>第28级，共造成274.3%点伤害</v>
      </c>
      <c r="G123">
        <f>[9]D_技能表!G30</f>
        <v>1</v>
      </c>
      <c r="H123">
        <f>[9]D_技能表!H30</f>
        <v>1</v>
      </c>
      <c r="I123">
        <f>[9]D_技能表!I30</f>
        <v>28</v>
      </c>
      <c r="J123">
        <f>[9]D_技能表!J30</f>
        <v>1</v>
      </c>
      <c r="K123">
        <f>[9]D_技能表!K30</f>
        <v>24.935064935064933</v>
      </c>
      <c r="L123">
        <f>[9]D_技能表!L30</f>
        <v>0</v>
      </c>
      <c r="M123">
        <f>[9]D_技能表!M30</f>
        <v>7200</v>
      </c>
      <c r="N123">
        <f>[9]D_技能表!N30</f>
        <v>70148</v>
      </c>
      <c r="O123">
        <f>[9]D_技能表!O30</f>
        <v>1</v>
      </c>
      <c r="P123">
        <f>[9]D_技能表!P30</f>
        <v>1</v>
      </c>
      <c r="Q123">
        <f>[9]D_技能表!Q30</f>
        <v>10</v>
      </c>
      <c r="R123">
        <f>[9]D_技能表!R30</f>
        <v>2</v>
      </c>
      <c r="S123">
        <f>[9]D_技能表!S30</f>
        <v>50</v>
      </c>
      <c r="T123">
        <f>[9]D_技能表!T30</f>
        <v>19.480519480519479</v>
      </c>
      <c r="U123">
        <f>[9]D_技能表!U30</f>
        <v>1349</v>
      </c>
      <c r="V123">
        <f>[9]D_技能表!V30</f>
        <v>214.28571428571428</v>
      </c>
      <c r="W123">
        <f>[9]D_技能表!W30</f>
        <v>52</v>
      </c>
      <c r="X123">
        <f>[9]D_技能表!X30</f>
        <v>675</v>
      </c>
      <c r="Y123">
        <f>[9]D_技能表!Y30</f>
        <v>18</v>
      </c>
      <c r="Z123">
        <f>[9]D_技能表!Z30</f>
        <v>21</v>
      </c>
      <c r="AA123" t="str">
        <f>[9]D_技能表!AA30</f>
        <v>9111100.png</v>
      </c>
      <c r="AB123">
        <f>[9]D_技能表!AB30</f>
        <v>2</v>
      </c>
      <c r="AC123">
        <f>[9]D_技能表!AC30</f>
        <v>1472</v>
      </c>
      <c r="AD123">
        <f>[9]D_技能表!AD30</f>
        <v>152.65162474438375</v>
      </c>
    </row>
    <row r="124" spans="1:30" x14ac:dyDescent="0.15">
      <c r="A124">
        <f>[9]D_技能表!A31</f>
        <v>9111129</v>
      </c>
      <c r="B124" t="str">
        <f>[9]D_技能表!B31</f>
        <v>瞬狱·斩</v>
      </c>
      <c r="C124" t="str">
        <f>[9]D_技能表!C31</f>
        <v>瞬狱·斩</v>
      </c>
      <c r="D124">
        <f>[9]D_技能表!D31</f>
        <v>1</v>
      </c>
      <c r="E124">
        <f>[9]D_技能表!E31</f>
        <v>47</v>
      </c>
      <c r="F124" t="str">
        <f>[9]D_技能表!F31</f>
        <v>第29级，共造成276.4%点伤害</v>
      </c>
      <c r="G124">
        <f>[9]D_技能表!G31</f>
        <v>1</v>
      </c>
      <c r="H124">
        <f>[9]D_技能表!H31</f>
        <v>1</v>
      </c>
      <c r="I124">
        <f>[9]D_技能表!I31</f>
        <v>29</v>
      </c>
      <c r="J124">
        <f>[9]D_技能表!J31</f>
        <v>1</v>
      </c>
      <c r="K124">
        <f>[9]D_技能表!K31</f>
        <v>25.129870129870127</v>
      </c>
      <c r="L124">
        <f>[9]D_技能表!L31</f>
        <v>0</v>
      </c>
      <c r="M124">
        <f>[9]D_技能表!M31</f>
        <v>7100</v>
      </c>
      <c r="N124">
        <f>[9]D_技能表!N31</f>
        <v>79072</v>
      </c>
      <c r="O124">
        <f>[9]D_技能表!O31</f>
        <v>1</v>
      </c>
      <c r="P124">
        <f>[9]D_技能表!P31</f>
        <v>1</v>
      </c>
      <c r="Q124">
        <f>[9]D_技能表!Q31</f>
        <v>10</v>
      </c>
      <c r="R124">
        <f>[9]D_技能表!R31</f>
        <v>2</v>
      </c>
      <c r="S124">
        <f>[9]D_技能表!S31</f>
        <v>50</v>
      </c>
      <c r="T124">
        <f>[9]D_技能表!T31</f>
        <v>19.480519480519479</v>
      </c>
      <c r="U124">
        <f>[9]D_技能表!U31</f>
        <v>1412</v>
      </c>
      <c r="V124">
        <f>[9]D_技能表!V31</f>
        <v>214.28571428571428</v>
      </c>
      <c r="W124">
        <f>[9]D_技能表!W31</f>
        <v>56</v>
      </c>
      <c r="X124">
        <f>[9]D_技能表!X31</f>
        <v>731</v>
      </c>
      <c r="Y124">
        <f>[9]D_技能表!Y31</f>
        <v>18</v>
      </c>
      <c r="Z124">
        <f>[9]D_技能表!Z31</f>
        <v>23</v>
      </c>
      <c r="AA124" t="str">
        <f>[9]D_技能表!AA31</f>
        <v>9111100.png</v>
      </c>
      <c r="AB124">
        <f>[9]D_技能表!AB31</f>
        <v>2</v>
      </c>
      <c r="AC124">
        <f>[9]D_技能表!AC31</f>
        <v>1472</v>
      </c>
      <c r="AD124">
        <f>[9]D_技能表!AD31</f>
        <v>175.92864277574353</v>
      </c>
    </row>
    <row r="125" spans="1:30" x14ac:dyDescent="0.15">
      <c r="A125">
        <f>[9]D_技能表!A32</f>
        <v>9111130</v>
      </c>
      <c r="B125" t="str">
        <f>[9]D_技能表!B32</f>
        <v>瞬狱·斩</v>
      </c>
      <c r="C125" t="str">
        <f>[9]D_技能表!C32</f>
        <v>瞬狱·斩</v>
      </c>
      <c r="D125">
        <f>[9]D_技能表!D32</f>
        <v>1</v>
      </c>
      <c r="E125">
        <f>[9]D_技能表!E32</f>
        <v>49</v>
      </c>
      <c r="F125" t="str">
        <f>[9]D_技能表!F32</f>
        <v>第30级，共造成278.6%点伤害</v>
      </c>
      <c r="G125">
        <f>[9]D_技能表!G32</f>
        <v>1</v>
      </c>
      <c r="H125">
        <f>[9]D_技能表!H32</f>
        <v>1</v>
      </c>
      <c r="I125">
        <f>[9]D_技能表!I32</f>
        <v>30</v>
      </c>
      <c r="J125">
        <f>[9]D_技能表!J32</f>
        <v>1</v>
      </c>
      <c r="K125">
        <f>[9]D_技能表!K32</f>
        <v>25.324675324675322</v>
      </c>
      <c r="L125">
        <f>[9]D_技能表!L32</f>
        <v>0</v>
      </c>
      <c r="M125">
        <f>[9]D_技能表!M32</f>
        <v>7000</v>
      </c>
      <c r="N125">
        <f>[9]D_技能表!N32</f>
        <v>92580</v>
      </c>
      <c r="O125">
        <f>[9]D_技能表!O32</f>
        <v>1</v>
      </c>
      <c r="P125">
        <f>[9]D_技能表!P32</f>
        <v>1</v>
      </c>
      <c r="Q125">
        <f>[9]D_技能表!Q32</f>
        <v>10</v>
      </c>
      <c r="R125">
        <f>[9]D_技能表!R32</f>
        <v>2</v>
      </c>
      <c r="S125">
        <f>[9]D_技能表!S32</f>
        <v>50</v>
      </c>
      <c r="T125">
        <f>[9]D_技能表!T32</f>
        <v>19.480519480519479</v>
      </c>
      <c r="U125">
        <f>[9]D_技能表!U32</f>
        <v>1543</v>
      </c>
      <c r="V125">
        <f>[9]D_技能表!V32</f>
        <v>214.28571428571428</v>
      </c>
      <c r="W125">
        <f>[9]D_技能表!W32</f>
        <v>60</v>
      </c>
      <c r="X125">
        <f>[9]D_技能表!X32</f>
        <v>791</v>
      </c>
      <c r="Y125">
        <f>[9]D_技能表!Y32</f>
        <v>18</v>
      </c>
      <c r="Z125">
        <f>[9]D_技能表!Z32</f>
        <v>24</v>
      </c>
      <c r="AA125" t="str">
        <f>[9]D_技能表!AA32</f>
        <v>9111100.png</v>
      </c>
      <c r="AB125">
        <f>[9]D_技能表!AB32</f>
        <v>2</v>
      </c>
      <c r="AC125">
        <f>[9]D_技能表!AC32</f>
        <v>1472</v>
      </c>
      <c r="AD125">
        <f>[9]D_技能表!AD32</f>
        <v>202.72513672895499</v>
      </c>
    </row>
    <row r="126" spans="1:30" x14ac:dyDescent="0.15">
      <c r="A126">
        <f>[9]D_技能表!A33</f>
        <v>9111131</v>
      </c>
      <c r="B126" t="str">
        <f>[9]D_技能表!B33</f>
        <v>瞬狱·斩</v>
      </c>
      <c r="C126" t="str">
        <f>[9]D_技能表!C33</f>
        <v>瞬狱·斩</v>
      </c>
      <c r="D126">
        <f>[9]D_技能表!D33</f>
        <v>1</v>
      </c>
      <c r="E126">
        <f>[9]D_技能表!E33</f>
        <v>50</v>
      </c>
      <c r="F126" t="str">
        <f>[9]D_技能表!F33</f>
        <v>第31级，共造成280.7%点伤害</v>
      </c>
      <c r="G126">
        <f>[9]D_技能表!G33</f>
        <v>1</v>
      </c>
      <c r="H126">
        <f>[9]D_技能表!H33</f>
        <v>1</v>
      </c>
      <c r="I126">
        <f>[9]D_技能表!I33</f>
        <v>31</v>
      </c>
      <c r="J126">
        <f>[9]D_技能表!J33</f>
        <v>1</v>
      </c>
      <c r="K126">
        <f>[9]D_技能表!K33</f>
        <v>25.519480519480517</v>
      </c>
      <c r="L126">
        <f>[9]D_技能表!L33</f>
        <v>0</v>
      </c>
      <c r="M126">
        <f>[9]D_技能表!M33</f>
        <v>6900</v>
      </c>
      <c r="N126">
        <f>[9]D_技能表!N33</f>
        <v>103040</v>
      </c>
      <c r="O126">
        <f>[9]D_技能表!O33</f>
        <v>1</v>
      </c>
      <c r="P126">
        <f>[9]D_技能表!P33</f>
        <v>1</v>
      </c>
      <c r="Q126">
        <f>[9]D_技能表!Q33</f>
        <v>10</v>
      </c>
      <c r="R126">
        <f>[9]D_技能表!R33</f>
        <v>2</v>
      </c>
      <c r="S126">
        <f>[9]D_技能表!S33</f>
        <v>50</v>
      </c>
      <c r="T126">
        <f>[9]D_技能表!T33</f>
        <v>19.480519480519479</v>
      </c>
      <c r="U126">
        <f>[9]D_技能表!U33</f>
        <v>1610</v>
      </c>
      <c r="V126">
        <f>[9]D_技能表!V33</f>
        <v>214.28571428571428</v>
      </c>
      <c r="W126">
        <f>[9]D_技能表!W33</f>
        <v>64</v>
      </c>
      <c r="X126">
        <f>[9]D_技能表!X33</f>
        <v>855</v>
      </c>
      <c r="Y126">
        <f>[9]D_技能表!Y33</f>
        <v>18</v>
      </c>
      <c r="Z126">
        <f>[9]D_技能表!Z33</f>
        <v>26</v>
      </c>
      <c r="AA126" t="str">
        <f>[9]D_技能表!AA33</f>
        <v>9111100.png</v>
      </c>
      <c r="AB126">
        <f>[9]D_技能表!AB33</f>
        <v>2</v>
      </c>
      <c r="AC126">
        <f>[9]D_技能表!AC33</f>
        <v>1472</v>
      </c>
      <c r="AD126">
        <f>[9]D_技能表!AD33</f>
        <v>233.56948803885263</v>
      </c>
    </row>
    <row r="127" spans="1:30" x14ac:dyDescent="0.15">
      <c r="A127">
        <f>[9]D_技能表!A34</f>
        <v>9111132</v>
      </c>
      <c r="B127" t="str">
        <f>[9]D_技能表!B34</f>
        <v>瞬狱·斩</v>
      </c>
      <c r="C127" t="str">
        <f>[9]D_技能表!C34</f>
        <v>瞬狱·斩</v>
      </c>
      <c r="D127">
        <f>[9]D_技能表!D34</f>
        <v>1</v>
      </c>
      <c r="E127">
        <f>[9]D_技能表!E34</f>
        <v>52</v>
      </c>
      <c r="F127" t="str">
        <f>[9]D_技能表!F34</f>
        <v>第32级，共造成282.9%点伤害</v>
      </c>
      <c r="G127">
        <f>[9]D_技能表!G34</f>
        <v>1</v>
      </c>
      <c r="H127">
        <f>[9]D_技能表!H34</f>
        <v>1</v>
      </c>
      <c r="I127">
        <f>[9]D_技能表!I34</f>
        <v>32</v>
      </c>
      <c r="J127">
        <f>[9]D_技能表!J34</f>
        <v>1</v>
      </c>
      <c r="K127">
        <f>[9]D_技能表!K34</f>
        <v>25.714285714285712</v>
      </c>
      <c r="L127">
        <f>[9]D_技能表!L34</f>
        <v>0</v>
      </c>
      <c r="M127">
        <f>[9]D_技能表!M34</f>
        <v>6800</v>
      </c>
      <c r="N127">
        <f>[9]D_技能表!N34</f>
        <v>120681</v>
      </c>
      <c r="O127">
        <f>[9]D_技能表!O34</f>
        <v>1</v>
      </c>
      <c r="P127">
        <f>[9]D_技能表!P34</f>
        <v>1</v>
      </c>
      <c r="Q127">
        <f>[9]D_技能表!Q34</f>
        <v>10</v>
      </c>
      <c r="R127">
        <f>[9]D_技能表!R34</f>
        <v>2</v>
      </c>
      <c r="S127">
        <f>[9]D_技能表!S34</f>
        <v>50</v>
      </c>
      <c r="T127">
        <f>[9]D_技能表!T34</f>
        <v>19.480519480519479</v>
      </c>
      <c r="U127">
        <f>[9]D_技能表!U34</f>
        <v>1749</v>
      </c>
      <c r="V127">
        <f>[9]D_技能表!V34</f>
        <v>214.28571428571428</v>
      </c>
      <c r="W127">
        <f>[9]D_技能表!W34</f>
        <v>69</v>
      </c>
      <c r="X127">
        <f>[9]D_技能表!X34</f>
        <v>924</v>
      </c>
      <c r="Y127">
        <f>[9]D_技能表!Y34</f>
        <v>18</v>
      </c>
      <c r="Z127">
        <f>[9]D_技能表!Z34</f>
        <v>28</v>
      </c>
      <c r="AA127" t="str">
        <f>[9]D_技能表!AA34</f>
        <v>9111100.png</v>
      </c>
      <c r="AB127">
        <f>[9]D_技能表!AB34</f>
        <v>2</v>
      </c>
      <c r="AC127">
        <f>[9]D_技能表!AC34</f>
        <v>1472</v>
      </c>
      <c r="AD127">
        <f>[9]D_技能表!AD34</f>
        <v>269.06892724830328</v>
      </c>
    </row>
    <row r="128" spans="1:30" x14ac:dyDescent="0.15">
      <c r="A128">
        <f>[9]D_技能表!A35</f>
        <v>9111133</v>
      </c>
      <c r="B128" t="str">
        <f>[9]D_技能表!B35</f>
        <v>瞬狱·斩</v>
      </c>
      <c r="C128" t="str">
        <f>[9]D_技能表!C35</f>
        <v>瞬狱·斩</v>
      </c>
      <c r="D128">
        <f>[9]D_技能表!D35</f>
        <v>1</v>
      </c>
      <c r="E128">
        <f>[9]D_技能表!E35</f>
        <v>53</v>
      </c>
      <c r="F128" t="str">
        <f>[9]D_技能表!F35</f>
        <v>第33级，共造成285%点伤害</v>
      </c>
      <c r="G128">
        <f>[9]D_技能表!G35</f>
        <v>1</v>
      </c>
      <c r="H128">
        <f>[9]D_技能表!H35</f>
        <v>1</v>
      </c>
      <c r="I128">
        <f>[9]D_技能表!I35</f>
        <v>33</v>
      </c>
      <c r="J128">
        <f>[9]D_技能表!J35</f>
        <v>1</v>
      </c>
      <c r="K128">
        <f>[9]D_技能表!K35</f>
        <v>25.909090909090907</v>
      </c>
      <c r="L128">
        <f>[9]D_技能表!L35</f>
        <v>0</v>
      </c>
      <c r="M128">
        <f>[9]D_技能表!M35</f>
        <v>6700</v>
      </c>
      <c r="N128">
        <f>[9]D_技能表!N35</f>
        <v>134680</v>
      </c>
      <c r="O128">
        <f>[9]D_技能表!O35</f>
        <v>1</v>
      </c>
      <c r="P128">
        <f>[9]D_技能表!P35</f>
        <v>1</v>
      </c>
      <c r="Q128">
        <f>[9]D_技能表!Q35</f>
        <v>10</v>
      </c>
      <c r="R128">
        <f>[9]D_技能表!R35</f>
        <v>2</v>
      </c>
      <c r="S128">
        <f>[9]D_技能表!S35</f>
        <v>50</v>
      </c>
      <c r="T128">
        <f>[9]D_技能表!T35</f>
        <v>19.480519480519479</v>
      </c>
      <c r="U128">
        <f>[9]D_技能表!U35</f>
        <v>1820</v>
      </c>
      <c r="V128">
        <f>[9]D_技能表!V35</f>
        <v>214.28571428571428</v>
      </c>
      <c r="W128">
        <f>[9]D_技能表!W35</f>
        <v>74</v>
      </c>
      <c r="X128">
        <f>[9]D_技能表!X35</f>
        <v>998</v>
      </c>
      <c r="Y128">
        <f>[9]D_技能表!Y35</f>
        <v>18</v>
      </c>
      <c r="Z128">
        <f>[9]D_技能表!Z35</f>
        <v>30</v>
      </c>
      <c r="AA128" t="str">
        <f>[9]D_技能表!AA35</f>
        <v>9111100.png</v>
      </c>
      <c r="AB128">
        <f>[9]D_技能表!AB35</f>
        <v>2</v>
      </c>
      <c r="AC128">
        <f>[9]D_技能表!AC35</f>
        <v>1472</v>
      </c>
      <c r="AD128">
        <f>[9]D_技能表!AD35</f>
        <v>309.92123951646073</v>
      </c>
    </row>
    <row r="129" spans="1:30" x14ac:dyDescent="0.15">
      <c r="A129">
        <f>[9]D_技能表!A36</f>
        <v>9111134</v>
      </c>
      <c r="B129" t="str">
        <f>[9]D_技能表!B36</f>
        <v>瞬狱·斩</v>
      </c>
      <c r="C129" t="str">
        <f>[9]D_技能表!C36</f>
        <v>瞬狱·斩</v>
      </c>
      <c r="D129">
        <f>[9]D_技能表!D36</f>
        <v>1</v>
      </c>
      <c r="E129">
        <f>[9]D_技能表!E36</f>
        <v>55</v>
      </c>
      <c r="F129" t="str">
        <f>[9]D_技能表!F36</f>
        <v>第34级，共造成287.1%点伤害</v>
      </c>
      <c r="G129">
        <f>[9]D_技能表!G36</f>
        <v>1</v>
      </c>
      <c r="H129">
        <f>[9]D_技能表!H36</f>
        <v>1</v>
      </c>
      <c r="I129">
        <f>[9]D_技能表!I36</f>
        <v>34</v>
      </c>
      <c r="J129">
        <f>[9]D_技能表!J36</f>
        <v>1</v>
      </c>
      <c r="K129">
        <f>[9]D_技能表!K36</f>
        <v>26.103896103896101</v>
      </c>
      <c r="L129">
        <f>[9]D_技能表!L36</f>
        <v>0</v>
      </c>
      <c r="M129">
        <f>[9]D_技能表!M36</f>
        <v>6600</v>
      </c>
      <c r="N129">
        <f>[9]D_技能表!N36</f>
        <v>155393</v>
      </c>
      <c r="O129">
        <f>[9]D_技能表!O36</f>
        <v>1</v>
      </c>
      <c r="P129">
        <f>[9]D_技能表!P36</f>
        <v>1</v>
      </c>
      <c r="Q129">
        <f>[9]D_技能表!Q36</f>
        <v>10</v>
      </c>
      <c r="R129">
        <f>[9]D_技能表!R36</f>
        <v>2</v>
      </c>
      <c r="S129">
        <f>[9]D_技能表!S36</f>
        <v>50</v>
      </c>
      <c r="T129">
        <f>[9]D_技能表!T36</f>
        <v>19.480519480519479</v>
      </c>
      <c r="U129">
        <f>[9]D_技能表!U36</f>
        <v>1967</v>
      </c>
      <c r="V129">
        <f>[9]D_技能表!V36</f>
        <v>214.28571428571428</v>
      </c>
      <c r="W129">
        <f>[9]D_技能表!W36</f>
        <v>79</v>
      </c>
      <c r="X129">
        <f>[9]D_技能表!X36</f>
        <v>1077</v>
      </c>
      <c r="Y129">
        <f>[9]D_技能表!Y36</f>
        <v>18</v>
      </c>
      <c r="Z129">
        <f>[9]D_技能表!Z36</f>
        <v>32</v>
      </c>
      <c r="AA129" t="str">
        <f>[9]D_技能表!AA36</f>
        <v>9111100.png</v>
      </c>
      <c r="AB129">
        <f>[9]D_技能表!AB36</f>
        <v>2</v>
      </c>
      <c r="AC129">
        <f>[9]D_技能表!AC36</f>
        <v>1472</v>
      </c>
      <c r="AD129">
        <f>[9]D_技能表!AD36</f>
        <v>356.92820002874521</v>
      </c>
    </row>
    <row r="130" spans="1:30" x14ac:dyDescent="0.15">
      <c r="A130">
        <f>[9]D_技能表!A37</f>
        <v>9111135</v>
      </c>
      <c r="B130" t="str">
        <f>[9]D_技能表!B37</f>
        <v>瞬狱·斩</v>
      </c>
      <c r="C130" t="str">
        <f>[9]D_技能表!C37</f>
        <v>瞬狱·斩</v>
      </c>
      <c r="D130">
        <f>[9]D_技能表!D37</f>
        <v>1</v>
      </c>
      <c r="E130">
        <f>[9]D_技能表!E37</f>
        <v>57</v>
      </c>
      <c r="F130" t="str">
        <f>[9]D_技能表!F37</f>
        <v>第35级，共造成289.3%点伤害</v>
      </c>
      <c r="G130">
        <f>[9]D_技能表!G37</f>
        <v>1</v>
      </c>
      <c r="H130">
        <f>[9]D_技能表!H37</f>
        <v>1</v>
      </c>
      <c r="I130">
        <f>[9]D_技能表!I37</f>
        <v>35</v>
      </c>
      <c r="J130">
        <f>[9]D_技能表!J37</f>
        <v>1</v>
      </c>
      <c r="K130">
        <f>[9]D_技能表!K37</f>
        <v>26.298701298701296</v>
      </c>
      <c r="L130">
        <f>[9]D_技能表!L37</f>
        <v>0</v>
      </c>
      <c r="M130">
        <f>[9]D_技能表!M37</f>
        <v>6500</v>
      </c>
      <c r="N130">
        <f>[9]D_技能表!N37</f>
        <v>177996</v>
      </c>
      <c r="O130">
        <f>[9]D_技能表!O37</f>
        <v>1</v>
      </c>
      <c r="P130">
        <f>[9]D_技能表!P37</f>
        <v>1</v>
      </c>
      <c r="Q130">
        <f>[9]D_技能表!Q37</f>
        <v>10</v>
      </c>
      <c r="R130">
        <f>[9]D_技能表!R37</f>
        <v>2</v>
      </c>
      <c r="S130">
        <f>[9]D_技能表!S37</f>
        <v>50</v>
      </c>
      <c r="T130">
        <f>[9]D_技能表!T37</f>
        <v>19.480519480519479</v>
      </c>
      <c r="U130">
        <f>[9]D_技能表!U37</f>
        <v>2119</v>
      </c>
      <c r="V130">
        <f>[9]D_技能表!V37</f>
        <v>214.28571428571428</v>
      </c>
      <c r="W130">
        <f>[9]D_技能表!W37</f>
        <v>84</v>
      </c>
      <c r="X130">
        <f>[9]D_技能表!X37</f>
        <v>1161</v>
      </c>
      <c r="Y130">
        <f>[9]D_技能表!Y37</f>
        <v>18</v>
      </c>
      <c r="Z130">
        <f>[9]D_技能表!Z37</f>
        <v>34</v>
      </c>
      <c r="AA130" t="str">
        <f>[9]D_技能表!AA37</f>
        <v>9111100.png</v>
      </c>
      <c r="AB130">
        <f>[9]D_技能表!AB37</f>
        <v>2</v>
      </c>
      <c r="AC130">
        <f>[9]D_技能表!AC37</f>
        <v>1472</v>
      </c>
      <c r="AD130">
        <f>[9]D_技能表!AD37</f>
        <v>411.01099395046776</v>
      </c>
    </row>
    <row r="131" spans="1:30" x14ac:dyDescent="0.15">
      <c r="A131">
        <f>[9]D_技能表!A38</f>
        <v>9111136</v>
      </c>
      <c r="B131" t="str">
        <f>[9]D_技能表!B38</f>
        <v>瞬狱·斩</v>
      </c>
      <c r="C131" t="str">
        <f>[9]D_技能表!C38</f>
        <v>瞬狱·斩</v>
      </c>
      <c r="D131">
        <f>[9]D_技能表!D38</f>
        <v>1</v>
      </c>
      <c r="E131">
        <f>[9]D_技能表!E38</f>
        <v>58</v>
      </c>
      <c r="F131" t="str">
        <f>[9]D_技能表!F38</f>
        <v>第36级，共造成291.4%点伤害</v>
      </c>
      <c r="G131">
        <f>[9]D_技能表!G38</f>
        <v>1</v>
      </c>
      <c r="H131">
        <f>[9]D_技能表!H38</f>
        <v>1</v>
      </c>
      <c r="I131">
        <f>[9]D_技能表!I38</f>
        <v>36</v>
      </c>
      <c r="J131">
        <f>[9]D_技能表!J38</f>
        <v>1</v>
      </c>
      <c r="K131">
        <f>[9]D_技能表!K38</f>
        <v>26.493506493506491</v>
      </c>
      <c r="L131">
        <f>[9]D_技能表!L38</f>
        <v>0</v>
      </c>
      <c r="M131">
        <f>[9]D_技能表!M38</f>
        <v>6400</v>
      </c>
      <c r="N131">
        <f>[9]D_技能表!N38</f>
        <v>197820</v>
      </c>
      <c r="O131">
        <f>[9]D_技能表!O38</f>
        <v>1</v>
      </c>
      <c r="P131">
        <f>[9]D_技能表!P38</f>
        <v>1</v>
      </c>
      <c r="Q131">
        <f>[9]D_技能表!Q38</f>
        <v>10</v>
      </c>
      <c r="R131">
        <f>[9]D_技能表!R38</f>
        <v>2</v>
      </c>
      <c r="S131">
        <f>[9]D_技能表!S38</f>
        <v>50</v>
      </c>
      <c r="T131">
        <f>[9]D_技能表!T38</f>
        <v>19.480519480519479</v>
      </c>
      <c r="U131">
        <f>[9]D_技能表!U38</f>
        <v>2198</v>
      </c>
      <c r="V131">
        <f>[9]D_技能表!V38</f>
        <v>214.28571428571428</v>
      </c>
      <c r="W131">
        <f>[9]D_技能表!W38</f>
        <v>90</v>
      </c>
      <c r="X131">
        <f>[9]D_技能表!X38</f>
        <v>1251</v>
      </c>
      <c r="Y131">
        <f>[9]D_技能表!Y38</f>
        <v>18</v>
      </c>
      <c r="Z131">
        <f>[9]D_技能表!Z38</f>
        <v>36</v>
      </c>
      <c r="AA131" t="str">
        <f>[9]D_技能表!AA38</f>
        <v>9111100.png</v>
      </c>
      <c r="AB131">
        <f>[9]D_技能表!AB38</f>
        <v>2</v>
      </c>
      <c r="AC131">
        <f>[9]D_技能表!AC38</f>
        <v>1472</v>
      </c>
      <c r="AD131">
        <f>[9]D_技能表!AD38</f>
        <v>473.22791291802514</v>
      </c>
    </row>
    <row r="132" spans="1:30" x14ac:dyDescent="0.15">
      <c r="A132">
        <f>[9]D_技能表!A39</f>
        <v>9111137</v>
      </c>
      <c r="B132" t="str">
        <f>[9]D_技能表!B39</f>
        <v>瞬狱·斩</v>
      </c>
      <c r="C132" t="str">
        <f>[9]D_技能表!C39</f>
        <v>瞬狱·斩</v>
      </c>
      <c r="D132">
        <f>[9]D_技能表!D39</f>
        <v>1</v>
      </c>
      <c r="E132">
        <f>[9]D_技能表!E39</f>
        <v>60</v>
      </c>
      <c r="F132" t="str">
        <f>[9]D_技能表!F39</f>
        <v>第37级，共造成293.6%点伤害</v>
      </c>
      <c r="G132">
        <f>[9]D_技能表!G39</f>
        <v>1</v>
      </c>
      <c r="H132">
        <f>[9]D_技能表!H39</f>
        <v>1</v>
      </c>
      <c r="I132">
        <f>[9]D_技能表!I39</f>
        <v>37</v>
      </c>
      <c r="J132">
        <f>[9]D_技能表!J39</f>
        <v>1</v>
      </c>
      <c r="K132">
        <f>[9]D_技能表!K39</f>
        <v>26.688311688311686</v>
      </c>
      <c r="L132">
        <f>[9]D_技能表!L39</f>
        <v>0</v>
      </c>
      <c r="M132">
        <f>[9]D_技能表!M39</f>
        <v>6300</v>
      </c>
      <c r="N132">
        <f>[9]D_技能表!N39</f>
        <v>226368</v>
      </c>
      <c r="O132">
        <f>[9]D_技能表!O39</f>
        <v>1</v>
      </c>
      <c r="P132">
        <f>[9]D_技能表!P39</f>
        <v>1</v>
      </c>
      <c r="Q132">
        <f>[9]D_技能表!Q39</f>
        <v>10</v>
      </c>
      <c r="R132">
        <f>[9]D_技能表!R39</f>
        <v>2</v>
      </c>
      <c r="S132">
        <f>[9]D_技能表!S39</f>
        <v>50</v>
      </c>
      <c r="T132">
        <f>[9]D_技能表!T39</f>
        <v>19.480519480519479</v>
      </c>
      <c r="U132">
        <f>[9]D_技能表!U39</f>
        <v>2358</v>
      </c>
      <c r="V132">
        <f>[9]D_技能表!V39</f>
        <v>214.28571428571428</v>
      </c>
      <c r="W132">
        <f>[9]D_技能表!W39</f>
        <v>96</v>
      </c>
      <c r="X132">
        <f>[9]D_技能表!X39</f>
        <v>1347</v>
      </c>
      <c r="Y132">
        <f>[9]D_技能表!Y39</f>
        <v>18</v>
      </c>
      <c r="Z132">
        <f>[9]D_技能表!Z39</f>
        <v>39</v>
      </c>
      <c r="AA132" t="str">
        <f>[9]D_技能表!AA39</f>
        <v>9111100.png</v>
      </c>
      <c r="AB132">
        <f>[9]D_技能表!AB39</f>
        <v>2</v>
      </c>
      <c r="AC132">
        <f>[9]D_技能表!AC39</f>
        <v>1472</v>
      </c>
      <c r="AD132">
        <f>[9]D_技能表!AD39</f>
        <v>544.79466287543653</v>
      </c>
    </row>
    <row r="133" spans="1:30" x14ac:dyDescent="0.15">
      <c r="A133">
        <f>[9]D_技能表!A40</f>
        <v>9111138</v>
      </c>
      <c r="B133" t="str">
        <f>[9]D_技能表!B40</f>
        <v>瞬狱·斩</v>
      </c>
      <c r="C133" t="str">
        <f>[9]D_技能表!C40</f>
        <v>瞬狱·斩</v>
      </c>
      <c r="D133">
        <f>[9]D_技能表!D40</f>
        <v>1</v>
      </c>
      <c r="E133">
        <f>[9]D_技能表!E40</f>
        <v>61</v>
      </c>
      <c r="F133" t="str">
        <f>[9]D_技能表!F40</f>
        <v>第38级，共造成295.7%点伤害</v>
      </c>
      <c r="G133">
        <f>[9]D_技能表!G40</f>
        <v>1</v>
      </c>
      <c r="H133">
        <f>[9]D_技能表!H40</f>
        <v>1</v>
      </c>
      <c r="I133">
        <f>[9]D_技能表!I40</f>
        <v>38</v>
      </c>
      <c r="J133">
        <f>[9]D_技能表!J40</f>
        <v>1</v>
      </c>
      <c r="K133">
        <f>[9]D_技能表!K40</f>
        <v>26.88311688311688</v>
      </c>
      <c r="L133">
        <f>[9]D_技能表!L40</f>
        <v>0</v>
      </c>
      <c r="M133">
        <f>[9]D_技能表!M40</f>
        <v>6200</v>
      </c>
      <c r="N133">
        <f>[9]D_技能表!N40</f>
        <v>251320</v>
      </c>
      <c r="O133">
        <f>[9]D_技能表!O40</f>
        <v>1</v>
      </c>
      <c r="P133">
        <f>[9]D_技能表!P40</f>
        <v>1</v>
      </c>
      <c r="Q133">
        <f>[9]D_技能表!Q40</f>
        <v>10</v>
      </c>
      <c r="R133">
        <f>[9]D_技能表!R40</f>
        <v>2</v>
      </c>
      <c r="S133">
        <f>[9]D_技能表!S40</f>
        <v>50</v>
      </c>
      <c r="T133">
        <f>[9]D_技能表!T40</f>
        <v>19.480519480519479</v>
      </c>
      <c r="U133">
        <f>[9]D_技能表!U40</f>
        <v>2440</v>
      </c>
      <c r="V133">
        <f>[9]D_技能表!V40</f>
        <v>214.28571428571428</v>
      </c>
      <c r="W133">
        <f>[9]D_技能表!W40</f>
        <v>103</v>
      </c>
      <c r="X133">
        <f>[9]D_技能表!X40</f>
        <v>1450</v>
      </c>
      <c r="Y133">
        <f>[9]D_技能表!Y40</f>
        <v>18</v>
      </c>
      <c r="Z133">
        <f>[9]D_技能表!Z40</f>
        <v>42</v>
      </c>
      <c r="AA133" t="str">
        <f>[9]D_技能表!AA40</f>
        <v>9111100.png</v>
      </c>
      <c r="AB133">
        <f>[9]D_技能表!AB40</f>
        <v>2</v>
      </c>
      <c r="AC133">
        <f>[9]D_技能表!AC40</f>
        <v>1472</v>
      </c>
      <c r="AD133">
        <f>[9]D_技能表!AD40</f>
        <v>627.10766713612361</v>
      </c>
    </row>
    <row r="134" spans="1:30" x14ac:dyDescent="0.15">
      <c r="A134">
        <f>[9]D_技能表!A41</f>
        <v>9111139</v>
      </c>
      <c r="B134" t="str">
        <f>[9]D_技能表!B41</f>
        <v>瞬狱·斩</v>
      </c>
      <c r="C134" t="str">
        <f>[9]D_技能表!C41</f>
        <v>瞬狱·斩</v>
      </c>
      <c r="D134">
        <f>[9]D_技能表!D41</f>
        <v>1</v>
      </c>
      <c r="E134">
        <f>[9]D_技能表!E41</f>
        <v>63</v>
      </c>
      <c r="F134" t="str">
        <f>[9]D_技能表!F41</f>
        <v>第39级，共造成297.9%点伤害</v>
      </c>
      <c r="G134">
        <f>[9]D_技能表!G41</f>
        <v>1</v>
      </c>
      <c r="H134">
        <f>[9]D_技能表!H41</f>
        <v>1</v>
      </c>
      <c r="I134">
        <f>[9]D_技能表!I41</f>
        <v>39</v>
      </c>
      <c r="J134">
        <f>[9]D_技能表!J41</f>
        <v>1</v>
      </c>
      <c r="K134">
        <f>[9]D_技能表!K41</f>
        <v>27.077922077922075</v>
      </c>
      <c r="L134">
        <f>[9]D_技能表!L41</f>
        <v>0</v>
      </c>
      <c r="M134">
        <f>[9]D_技能表!M41</f>
        <v>6100</v>
      </c>
      <c r="N134">
        <f>[9]D_技能表!N41</f>
        <v>286990</v>
      </c>
      <c r="O134">
        <f>[9]D_技能表!O41</f>
        <v>1</v>
      </c>
      <c r="P134">
        <f>[9]D_技能表!P41</f>
        <v>1</v>
      </c>
      <c r="Q134">
        <f>[9]D_技能表!Q41</f>
        <v>10</v>
      </c>
      <c r="R134">
        <f>[9]D_技能表!R41</f>
        <v>2</v>
      </c>
      <c r="S134">
        <f>[9]D_技能表!S41</f>
        <v>50</v>
      </c>
      <c r="T134">
        <f>[9]D_技能表!T41</f>
        <v>19.480519480519479</v>
      </c>
      <c r="U134">
        <f>[9]D_技能表!U41</f>
        <v>2609</v>
      </c>
      <c r="V134">
        <f>[9]D_技能表!V41</f>
        <v>214.28571428571428</v>
      </c>
      <c r="W134">
        <f>[9]D_技能表!W41</f>
        <v>110</v>
      </c>
      <c r="X134">
        <f>[9]D_技能表!X41</f>
        <v>1560</v>
      </c>
      <c r="Y134">
        <f>[9]D_技能表!Y41</f>
        <v>18</v>
      </c>
      <c r="Z134">
        <f>[9]D_技能表!Z41</f>
        <v>44</v>
      </c>
      <c r="AA134" t="str">
        <f>[9]D_技能表!AA41</f>
        <v>9111100.png</v>
      </c>
      <c r="AB134">
        <f>[9]D_技能表!AB41</f>
        <v>2</v>
      </c>
      <c r="AC134">
        <f>[9]D_技能表!AC41</f>
        <v>1472</v>
      </c>
      <c r="AD134">
        <f>[9]D_技能表!AD41</f>
        <v>721.77080479250549</v>
      </c>
    </row>
    <row r="135" spans="1:30" x14ac:dyDescent="0.15">
      <c r="A135">
        <f>[9]D_技能表!A42</f>
        <v>9111140</v>
      </c>
      <c r="B135" t="str">
        <f>[9]D_技能表!B42</f>
        <v>瞬狱·斩</v>
      </c>
      <c r="C135" t="str">
        <f>[9]D_技能表!C42</f>
        <v>瞬狱·斩</v>
      </c>
      <c r="D135">
        <f>[9]D_技能表!D42</f>
        <v>1</v>
      </c>
      <c r="E135">
        <f>[9]D_技能表!E42</f>
        <v>64</v>
      </c>
      <c r="F135" t="str">
        <f>[9]D_技能表!F42</f>
        <v>第40级，共造成300%点伤害</v>
      </c>
      <c r="G135">
        <f>[9]D_技能表!G42</f>
        <v>1</v>
      </c>
      <c r="H135">
        <f>[9]D_技能表!H42</f>
        <v>1</v>
      </c>
      <c r="I135">
        <f>[9]D_技能表!I42</f>
        <v>40</v>
      </c>
      <c r="J135">
        <f>[9]D_技能表!J42</f>
        <v>1</v>
      </c>
      <c r="K135">
        <f>[9]D_技能表!K42</f>
        <v>27.27272727272727</v>
      </c>
      <c r="L135">
        <f>[9]D_技能表!L42</f>
        <v>0</v>
      </c>
      <c r="M135">
        <f>[9]D_技能表!M42</f>
        <v>6000</v>
      </c>
      <c r="N135">
        <f>[9]D_技能表!N42</f>
        <v>318010</v>
      </c>
      <c r="O135">
        <f>[9]D_技能表!O42</f>
        <v>1</v>
      </c>
      <c r="P135">
        <f>[9]D_技能表!P42</f>
        <v>1</v>
      </c>
      <c r="Q135">
        <f>[9]D_技能表!Q42</f>
        <v>10</v>
      </c>
      <c r="R135">
        <f>[9]D_技能表!R42</f>
        <v>2</v>
      </c>
      <c r="S135">
        <f>[9]D_技能表!S42</f>
        <v>50</v>
      </c>
      <c r="T135">
        <f>[9]D_技能表!T42</f>
        <v>19.480519480519479</v>
      </c>
      <c r="U135">
        <f>[9]D_技能表!U42</f>
        <v>2695</v>
      </c>
      <c r="V135">
        <f>[9]D_技能表!V42</f>
        <v>214.28571428571428</v>
      </c>
      <c r="W135">
        <f>[9]D_技能表!W42</f>
        <v>118</v>
      </c>
      <c r="X135">
        <f>[9]D_技能表!X42</f>
        <v>1678</v>
      </c>
      <c r="Y135">
        <f>[9]D_技能表!Y42</f>
        <v>18</v>
      </c>
      <c r="Z135">
        <f>[9]D_技能表!Z42</f>
        <v>48</v>
      </c>
      <c r="AA135" t="str">
        <f>[9]D_技能表!AA42</f>
        <v>9111100.png</v>
      </c>
      <c r="AB135">
        <f>[9]D_技能表!AB42</f>
        <v>2</v>
      </c>
      <c r="AC135">
        <f>[9]D_技能表!AC42</f>
        <v>1472</v>
      </c>
      <c r="AD135">
        <f>[9]D_技能表!AD42</f>
        <v>830.62608905409002</v>
      </c>
    </row>
    <row r="136" spans="1:30" x14ac:dyDescent="0.15">
      <c r="A136">
        <f>[9]D_技能表!A43</f>
        <v>9111141</v>
      </c>
      <c r="B136" t="str">
        <f>[9]D_技能表!B43</f>
        <v>瞬狱·斩</v>
      </c>
      <c r="C136" t="str">
        <f>[9]D_技能表!C43</f>
        <v>瞬狱·斩</v>
      </c>
      <c r="D136">
        <f>[9]D_技能表!D43</f>
        <v>1</v>
      </c>
      <c r="E136">
        <f>[9]D_技能表!E43</f>
        <v>66</v>
      </c>
      <c r="F136" t="str">
        <f>[9]D_技能表!F43</f>
        <v>第41级，共造成302.1%点伤害</v>
      </c>
      <c r="G136">
        <f>[9]D_技能表!G43</f>
        <v>1</v>
      </c>
      <c r="H136">
        <f>[9]D_技能表!H43</f>
        <v>1</v>
      </c>
      <c r="I136">
        <f>[9]D_技能表!I43</f>
        <v>41</v>
      </c>
      <c r="J136">
        <f>[9]D_技能表!J43</f>
        <v>1</v>
      </c>
      <c r="K136">
        <f>[9]D_技能表!K43</f>
        <v>27.467532467532465</v>
      </c>
      <c r="L136">
        <f>[9]D_技能表!L43</f>
        <v>0</v>
      </c>
      <c r="M136">
        <f>[9]D_技能表!M43</f>
        <v>5900</v>
      </c>
      <c r="N136">
        <f>[9]D_技能表!N43</f>
        <v>361872</v>
      </c>
      <c r="O136">
        <f>[9]D_技能表!O43</f>
        <v>1</v>
      </c>
      <c r="P136">
        <f>[9]D_技能表!P43</f>
        <v>1</v>
      </c>
      <c r="Q136">
        <f>[9]D_技能表!Q43</f>
        <v>10</v>
      </c>
      <c r="R136">
        <f>[9]D_技能表!R43</f>
        <v>2</v>
      </c>
      <c r="S136">
        <f>[9]D_技能表!S43</f>
        <v>50</v>
      </c>
      <c r="T136">
        <f>[9]D_技能表!T43</f>
        <v>19.480519480519479</v>
      </c>
      <c r="U136">
        <f>[9]D_技能表!U43</f>
        <v>2872</v>
      </c>
      <c r="V136">
        <f>[9]D_技能表!V43</f>
        <v>214.28571428571428</v>
      </c>
      <c r="W136">
        <f>[9]D_技能表!W43</f>
        <v>126</v>
      </c>
      <c r="X136">
        <f>[9]D_技能表!X43</f>
        <v>1804</v>
      </c>
      <c r="Y136">
        <f>[9]D_技能表!Y43</f>
        <v>18</v>
      </c>
      <c r="Z136">
        <f>[9]D_技能表!Z43</f>
        <v>51</v>
      </c>
      <c r="AA136" t="str">
        <f>[9]D_技能表!AA43</f>
        <v>9111100.png</v>
      </c>
      <c r="AB136">
        <f>[9]D_技能表!AB43</f>
        <v>2</v>
      </c>
      <c r="AC136">
        <f>[9]D_技能表!AC43</f>
        <v>1472</v>
      </c>
      <c r="AD136">
        <f>[9]D_技能表!AD43</f>
        <v>955.78886396514065</v>
      </c>
    </row>
    <row r="137" spans="1:30" x14ac:dyDescent="0.15">
      <c r="A137">
        <f>[9]D_技能表!A44</f>
        <v>9111142</v>
      </c>
      <c r="B137" t="str">
        <f>[9]D_技能表!B44</f>
        <v>瞬狱·斩</v>
      </c>
      <c r="C137" t="str">
        <f>[9]D_技能表!C44</f>
        <v>瞬狱·斩</v>
      </c>
      <c r="D137">
        <f>[9]D_技能表!D44</f>
        <v>1</v>
      </c>
      <c r="E137">
        <f>[9]D_技能表!E44</f>
        <v>68</v>
      </c>
      <c r="F137" t="str">
        <f>[9]D_技能表!F44</f>
        <v>第42级，共造成304.3%点伤害</v>
      </c>
      <c r="G137">
        <f>[9]D_技能表!G44</f>
        <v>1</v>
      </c>
      <c r="H137">
        <f>[9]D_技能表!H44</f>
        <v>1</v>
      </c>
      <c r="I137">
        <f>[9]D_技能表!I44</f>
        <v>42</v>
      </c>
      <c r="J137">
        <f>[9]D_技能表!J44</f>
        <v>1</v>
      </c>
      <c r="K137">
        <f>[9]D_技能表!K44</f>
        <v>27.662337662337663</v>
      </c>
      <c r="L137">
        <f>[9]D_技能表!L44</f>
        <v>0</v>
      </c>
      <c r="M137">
        <f>[9]D_技能表!M44</f>
        <v>5800</v>
      </c>
      <c r="N137">
        <f>[9]D_技能表!N44</f>
        <v>412290</v>
      </c>
      <c r="O137">
        <f>[9]D_技能表!O44</f>
        <v>1</v>
      </c>
      <c r="P137">
        <f>[9]D_技能表!P44</f>
        <v>1</v>
      </c>
      <c r="Q137">
        <f>[9]D_技能表!Q44</f>
        <v>10</v>
      </c>
      <c r="R137">
        <f>[9]D_技能表!R44</f>
        <v>2</v>
      </c>
      <c r="S137">
        <f>[9]D_技能表!S44</f>
        <v>50</v>
      </c>
      <c r="T137">
        <f>[9]D_技能表!T44</f>
        <v>19.480519480519479</v>
      </c>
      <c r="U137">
        <f>[9]D_技能表!U44</f>
        <v>3054</v>
      </c>
      <c r="V137">
        <f>[9]D_技能表!V44</f>
        <v>214.28571428571428</v>
      </c>
      <c r="W137">
        <f>[9]D_技能表!W44</f>
        <v>135</v>
      </c>
      <c r="X137">
        <f>[9]D_技能表!X44</f>
        <v>1939</v>
      </c>
      <c r="Y137">
        <f>[9]D_技能表!Y44</f>
        <v>18</v>
      </c>
      <c r="Z137">
        <f>[9]D_技能表!Z44</f>
        <v>54</v>
      </c>
      <c r="AA137" t="str">
        <f>[9]D_技能表!AA44</f>
        <v>9111100.png</v>
      </c>
      <c r="AB137">
        <f>[9]D_技能表!AB44</f>
        <v>2</v>
      </c>
      <c r="AC137">
        <f>[9]D_技能表!AC44</f>
        <v>1472</v>
      </c>
      <c r="AD137">
        <f>[9]D_技能表!AD44</f>
        <v>1099.6881826063925</v>
      </c>
    </row>
    <row r="138" spans="1:30" x14ac:dyDescent="0.15">
      <c r="A138">
        <f>[9]D_技能表!A45</f>
        <v>9111143</v>
      </c>
      <c r="B138" t="str">
        <f>[9]D_技能表!B45</f>
        <v>瞬狱·斩</v>
      </c>
      <c r="C138" t="str">
        <f>[9]D_技能表!C45</f>
        <v>瞬狱·斩</v>
      </c>
      <c r="D138">
        <f>[9]D_技能表!D45</f>
        <v>1</v>
      </c>
      <c r="E138">
        <f>[9]D_技能表!E45</f>
        <v>69</v>
      </c>
      <c r="F138" t="str">
        <f>[9]D_技能表!F45</f>
        <v>第43级，共造成306.4%点伤害</v>
      </c>
      <c r="G138">
        <f>[9]D_技能表!G45</f>
        <v>1</v>
      </c>
      <c r="H138">
        <f>[9]D_技能表!H45</f>
        <v>1</v>
      </c>
      <c r="I138">
        <f>[9]D_技能表!I45</f>
        <v>43</v>
      </c>
      <c r="J138">
        <f>[9]D_技能表!J45</f>
        <v>1</v>
      </c>
      <c r="K138">
        <f>[9]D_技能表!K45</f>
        <v>27.857142857142854</v>
      </c>
      <c r="L138">
        <f>[9]D_技能表!L45</f>
        <v>0</v>
      </c>
      <c r="M138">
        <f>[9]D_技能表!M45</f>
        <v>5700</v>
      </c>
      <c r="N138">
        <f>[9]D_技能表!N45</f>
        <v>456315</v>
      </c>
      <c r="O138">
        <f>[9]D_技能表!O45</f>
        <v>1</v>
      </c>
      <c r="P138">
        <f>[9]D_技能表!P45</f>
        <v>1</v>
      </c>
      <c r="Q138">
        <f>[9]D_技能表!Q45</f>
        <v>10</v>
      </c>
      <c r="R138">
        <f>[9]D_技能表!R45</f>
        <v>2</v>
      </c>
      <c r="S138">
        <f>[9]D_技能表!S45</f>
        <v>50</v>
      </c>
      <c r="T138">
        <f>[9]D_技能表!T45</f>
        <v>19.480519480519479</v>
      </c>
      <c r="U138">
        <f>[9]D_技能表!U45</f>
        <v>3147</v>
      </c>
      <c r="V138">
        <f>[9]D_技能表!V45</f>
        <v>214.28571428571428</v>
      </c>
      <c r="W138">
        <f>[9]D_技能表!W45</f>
        <v>145</v>
      </c>
      <c r="X138">
        <f>[9]D_技能表!X45</f>
        <v>2084</v>
      </c>
      <c r="Y138">
        <f>[9]D_技能表!Y45</f>
        <v>18</v>
      </c>
      <c r="Z138">
        <f>[9]D_技能表!Z45</f>
        <v>58</v>
      </c>
      <c r="AA138" t="str">
        <f>[9]D_技能表!AA45</f>
        <v>9111100.png</v>
      </c>
      <c r="AB138">
        <f>[9]D_技能表!AB45</f>
        <v>2</v>
      </c>
      <c r="AC138">
        <f>[9]D_技能表!AC45</f>
        <v>1472</v>
      </c>
      <c r="AD138">
        <f>[9]D_技能表!AD45</f>
        <v>1265.1131268915397</v>
      </c>
    </row>
    <row r="139" spans="1:30" x14ac:dyDescent="0.15">
      <c r="A139">
        <f>[9]D_技能表!A46</f>
        <v>9111144</v>
      </c>
      <c r="B139" t="str">
        <f>[9]D_技能表!B46</f>
        <v>瞬狱·斩</v>
      </c>
      <c r="C139" t="str">
        <f>[9]D_技能表!C46</f>
        <v>瞬狱·斩</v>
      </c>
      <c r="D139">
        <f>[9]D_技能表!D46</f>
        <v>1</v>
      </c>
      <c r="E139">
        <f>[9]D_技能表!E46</f>
        <v>71</v>
      </c>
      <c r="F139" t="str">
        <f>[9]D_技能表!F46</f>
        <v>第44级，共造成308.6%点伤害</v>
      </c>
      <c r="G139">
        <f>[9]D_技能表!G46</f>
        <v>1</v>
      </c>
      <c r="H139">
        <f>[9]D_技能表!H46</f>
        <v>1</v>
      </c>
      <c r="I139">
        <f>[9]D_技能表!I46</f>
        <v>44</v>
      </c>
      <c r="J139">
        <f>[9]D_技能表!J46</f>
        <v>1</v>
      </c>
      <c r="K139">
        <f>[9]D_技能表!K46</f>
        <v>28.051948051948052</v>
      </c>
      <c r="L139">
        <f>[9]D_技能表!L46</f>
        <v>0</v>
      </c>
      <c r="M139">
        <f>[9]D_技能表!M46</f>
        <v>5600</v>
      </c>
      <c r="N139">
        <f>[9]D_技能表!N46</f>
        <v>517390</v>
      </c>
      <c r="O139">
        <f>[9]D_技能表!O46</f>
        <v>1</v>
      </c>
      <c r="P139">
        <f>[9]D_技能表!P46</f>
        <v>1</v>
      </c>
      <c r="Q139">
        <f>[9]D_技能表!Q46</f>
        <v>10</v>
      </c>
      <c r="R139">
        <f>[9]D_技能表!R46</f>
        <v>2</v>
      </c>
      <c r="S139">
        <f>[9]D_技能表!S46</f>
        <v>50</v>
      </c>
      <c r="T139">
        <f>[9]D_技能表!T46</f>
        <v>19.480519480519479</v>
      </c>
      <c r="U139">
        <f>[9]D_技能表!U46</f>
        <v>3338</v>
      </c>
      <c r="V139">
        <f>[9]D_技能表!V46</f>
        <v>214.28571428571428</v>
      </c>
      <c r="W139">
        <f>[9]D_技能表!W46</f>
        <v>155</v>
      </c>
      <c r="X139">
        <f>[9]D_技能表!X46</f>
        <v>2239</v>
      </c>
      <c r="Y139">
        <f>[9]D_技能表!Y46</f>
        <v>18</v>
      </c>
      <c r="Z139">
        <f>[9]D_技能表!Z46</f>
        <v>62</v>
      </c>
      <c r="AA139" t="str">
        <f>[9]D_技能表!AA46</f>
        <v>9111100.png</v>
      </c>
      <c r="AB139">
        <f>[9]D_技能表!AB46</f>
        <v>2</v>
      </c>
      <c r="AC139">
        <f>[9]D_技能表!AC46</f>
        <v>1472</v>
      </c>
      <c r="AD139">
        <f>[9]D_技能表!AD46</f>
        <v>1455.2659402262477</v>
      </c>
    </row>
    <row r="140" spans="1:30" x14ac:dyDescent="0.15">
      <c r="A140">
        <f>[9]D_技能表!A47</f>
        <v>9111145</v>
      </c>
      <c r="B140" t="str">
        <f>[9]D_技能表!B47</f>
        <v>瞬狱·斩</v>
      </c>
      <c r="C140" t="str">
        <f>[9]D_技能表!C47</f>
        <v>瞬狱·斩</v>
      </c>
      <c r="D140">
        <f>[9]D_技能表!D47</f>
        <v>1</v>
      </c>
      <c r="E140">
        <f>[9]D_技能表!E47</f>
        <v>72</v>
      </c>
      <c r="F140" t="str">
        <f>[9]D_技能表!F47</f>
        <v>第45级，共造成310.7%点伤害</v>
      </c>
      <c r="G140">
        <f>[9]D_技能表!G47</f>
        <v>1</v>
      </c>
      <c r="H140">
        <f>[9]D_技能表!H47</f>
        <v>1</v>
      </c>
      <c r="I140">
        <f>[9]D_技能表!I47</f>
        <v>45</v>
      </c>
      <c r="J140">
        <f>[9]D_技能表!J47</f>
        <v>1</v>
      </c>
      <c r="K140">
        <f>[9]D_技能表!K47</f>
        <v>28.246753246753244</v>
      </c>
      <c r="L140">
        <f>[9]D_技能表!L47</f>
        <v>0</v>
      </c>
      <c r="M140">
        <f>[9]D_技能表!M47</f>
        <v>5500</v>
      </c>
      <c r="N140">
        <f>[9]D_技能表!N47</f>
        <v>566775</v>
      </c>
      <c r="O140">
        <f>[9]D_技能表!O47</f>
        <v>1</v>
      </c>
      <c r="P140">
        <f>[9]D_技能表!P47</f>
        <v>1</v>
      </c>
      <c r="Q140">
        <f>[9]D_技能表!Q47</f>
        <v>10</v>
      </c>
      <c r="R140">
        <f>[9]D_技能表!R47</f>
        <v>2</v>
      </c>
      <c r="S140">
        <f>[9]D_技能表!S47</f>
        <v>50</v>
      </c>
      <c r="T140">
        <f>[9]D_技能表!T47</f>
        <v>19.480519480519479</v>
      </c>
      <c r="U140">
        <f>[9]D_技能表!U47</f>
        <v>3435</v>
      </c>
      <c r="V140">
        <f>[9]D_技能表!V47</f>
        <v>214.28571428571428</v>
      </c>
      <c r="W140">
        <f>[9]D_技能表!W47</f>
        <v>165</v>
      </c>
      <c r="X140">
        <f>[9]D_技能表!X47</f>
        <v>2404</v>
      </c>
      <c r="Y140">
        <f>[9]D_技能表!Y47</f>
        <v>18</v>
      </c>
      <c r="Z140">
        <f>[9]D_技能表!Z47</f>
        <v>66</v>
      </c>
      <c r="AA140" t="str">
        <f>[9]D_技能表!AA47</f>
        <v>9111100.png</v>
      </c>
      <c r="AB140">
        <f>[9]D_技能表!AB47</f>
        <v>2</v>
      </c>
      <c r="AC140">
        <f>[9]D_技能表!AC47</f>
        <v>1472</v>
      </c>
      <c r="AD140">
        <f>[9]D_技能表!AD47</f>
        <v>1673.8229716641968</v>
      </c>
    </row>
    <row r="141" spans="1:30" x14ac:dyDescent="0.15">
      <c r="A141">
        <f>[9]D_技能表!A48</f>
        <v>9111146</v>
      </c>
      <c r="B141" t="str">
        <f>[9]D_技能表!B48</f>
        <v>瞬狱·斩</v>
      </c>
      <c r="C141" t="str">
        <f>[9]D_技能表!C48</f>
        <v>瞬狱·斩</v>
      </c>
      <c r="D141">
        <f>[9]D_技能表!D48</f>
        <v>1</v>
      </c>
      <c r="E141">
        <f>[9]D_技能表!E48</f>
        <v>74</v>
      </c>
      <c r="F141" t="str">
        <f>[9]D_技能表!F48</f>
        <v>第46级，共造成312.9%点伤害</v>
      </c>
      <c r="G141">
        <f>[9]D_技能表!G48</f>
        <v>1</v>
      </c>
      <c r="H141">
        <f>[9]D_技能表!H48</f>
        <v>1</v>
      </c>
      <c r="I141">
        <f>[9]D_技能表!I48</f>
        <v>46</v>
      </c>
      <c r="J141">
        <f>[9]D_技能表!J48</f>
        <v>1</v>
      </c>
      <c r="K141">
        <f>[9]D_技能表!K48</f>
        <v>28.441558441558442</v>
      </c>
      <c r="L141">
        <f>[9]D_技能表!L48</f>
        <v>0</v>
      </c>
      <c r="M141">
        <f>[9]D_技能表!M48</f>
        <v>5400</v>
      </c>
      <c r="N141">
        <f>[9]D_技能表!N48</f>
        <v>643218</v>
      </c>
      <c r="O141">
        <f>[9]D_技能表!O48</f>
        <v>1</v>
      </c>
      <c r="P141">
        <f>[9]D_技能表!P48</f>
        <v>1</v>
      </c>
      <c r="Q141">
        <f>[9]D_技能表!Q48</f>
        <v>10</v>
      </c>
      <c r="R141">
        <f>[9]D_技能表!R48</f>
        <v>2</v>
      </c>
      <c r="S141">
        <f>[9]D_技能表!S48</f>
        <v>50</v>
      </c>
      <c r="T141">
        <f>[9]D_技能表!T48</f>
        <v>19.480519480519479</v>
      </c>
      <c r="U141">
        <f>[9]D_技能表!U48</f>
        <v>3634</v>
      </c>
      <c r="V141">
        <f>[9]D_技能表!V48</f>
        <v>214.28571428571428</v>
      </c>
      <c r="W141">
        <f>[9]D_技能表!W48</f>
        <v>177</v>
      </c>
      <c r="X141">
        <f>[9]D_技能表!X48</f>
        <v>2581</v>
      </c>
      <c r="Y141">
        <f>[9]D_技能表!Y48</f>
        <v>18</v>
      </c>
      <c r="Z141">
        <f>[9]D_技能表!Z48</f>
        <v>71</v>
      </c>
      <c r="AA141" t="str">
        <f>[9]D_技能表!AA48</f>
        <v>9111100.png</v>
      </c>
      <c r="AB141">
        <f>[9]D_技能表!AB48</f>
        <v>2</v>
      </c>
      <c r="AC141">
        <f>[9]D_技能表!AC48</f>
        <v>1472</v>
      </c>
      <c r="AD141">
        <f>[9]D_技能表!AD48</f>
        <v>1925.0045761288923</v>
      </c>
    </row>
    <row r="142" spans="1:30" x14ac:dyDescent="0.15">
      <c r="A142">
        <f>[9]D_技能表!A49</f>
        <v>9111147</v>
      </c>
      <c r="B142" t="str">
        <f>[9]D_技能表!B49</f>
        <v>瞬狱·斩</v>
      </c>
      <c r="C142" t="str">
        <f>[9]D_技能表!C49</f>
        <v>瞬狱·斩</v>
      </c>
      <c r="D142">
        <f>[9]D_技能表!D49</f>
        <v>1</v>
      </c>
      <c r="E142">
        <f>[9]D_技能表!E49</f>
        <v>75</v>
      </c>
      <c r="F142" t="str">
        <f>[9]D_技能表!F49</f>
        <v>第47级，共造成315%点伤害</v>
      </c>
      <c r="G142">
        <f>[9]D_技能表!G49</f>
        <v>1</v>
      </c>
      <c r="H142">
        <f>[9]D_技能表!H49</f>
        <v>1</v>
      </c>
      <c r="I142">
        <f>[9]D_技能表!I49</f>
        <v>47</v>
      </c>
      <c r="J142">
        <f>[9]D_技能表!J49</f>
        <v>1</v>
      </c>
      <c r="K142">
        <f>[9]D_技能表!K49</f>
        <v>28.636363636363633</v>
      </c>
      <c r="L142">
        <f>[9]D_技能表!L49</f>
        <v>0</v>
      </c>
      <c r="M142">
        <f>[9]D_技能表!M49</f>
        <v>5300</v>
      </c>
      <c r="N142">
        <f>[9]D_技能表!N49</f>
        <v>705915</v>
      </c>
      <c r="O142">
        <f>[9]D_技能表!O49</f>
        <v>1</v>
      </c>
      <c r="P142">
        <f>[9]D_技能表!P49</f>
        <v>1</v>
      </c>
      <c r="Q142">
        <f>[9]D_技能表!Q49</f>
        <v>10</v>
      </c>
      <c r="R142">
        <f>[9]D_技能表!R49</f>
        <v>2</v>
      </c>
      <c r="S142">
        <f>[9]D_技能表!S49</f>
        <v>50</v>
      </c>
      <c r="T142">
        <f>[9]D_技能表!T49</f>
        <v>19.480519480519479</v>
      </c>
      <c r="U142">
        <f>[9]D_技能表!U49</f>
        <v>3735</v>
      </c>
      <c r="V142">
        <f>[9]D_技能表!V49</f>
        <v>214.28571428571428</v>
      </c>
      <c r="W142">
        <f>[9]D_技能表!W49</f>
        <v>189</v>
      </c>
      <c r="X142">
        <f>[9]D_技能表!X49</f>
        <v>2770</v>
      </c>
      <c r="Y142">
        <f>[9]D_技能表!Y49</f>
        <v>18</v>
      </c>
      <c r="Z142">
        <f>[9]D_技能表!Z49</f>
        <v>76</v>
      </c>
      <c r="AA142" t="str">
        <f>[9]D_技能表!AA49</f>
        <v>9111100.png</v>
      </c>
      <c r="AB142">
        <f>[9]D_技能表!AB49</f>
        <v>2</v>
      </c>
      <c r="AC142">
        <f>[9]D_技能表!AC49</f>
        <v>1472</v>
      </c>
      <c r="AD142">
        <f>[9]D_技能表!AD49</f>
        <v>2213.6552824717969</v>
      </c>
    </row>
    <row r="143" spans="1:30" x14ac:dyDescent="0.15">
      <c r="A143">
        <f>[9]D_技能表!A50</f>
        <v>9111148</v>
      </c>
      <c r="B143" t="str">
        <f>[9]D_技能表!B50</f>
        <v>瞬狱·斩</v>
      </c>
      <c r="C143" t="str">
        <f>[9]D_技能表!C50</f>
        <v>瞬狱·斩</v>
      </c>
      <c r="D143">
        <f>[9]D_技能表!D50</f>
        <v>1</v>
      </c>
      <c r="E143">
        <f>[9]D_技能表!E50</f>
        <v>77</v>
      </c>
      <c r="F143" t="str">
        <f>[9]D_技能表!F50</f>
        <v>第48级，共造成317.1%点伤害</v>
      </c>
      <c r="G143">
        <f>[9]D_技能表!G50</f>
        <v>1</v>
      </c>
      <c r="H143">
        <f>[9]D_技能表!H50</f>
        <v>1</v>
      </c>
      <c r="I143">
        <f>[9]D_技能表!I50</f>
        <v>48</v>
      </c>
      <c r="J143">
        <f>[9]D_技能表!J50</f>
        <v>1</v>
      </c>
      <c r="K143">
        <f>[9]D_技能表!K50</f>
        <v>28.831168831168831</v>
      </c>
      <c r="L143">
        <f>[9]D_技能表!L50</f>
        <v>0</v>
      </c>
      <c r="M143">
        <f>[9]D_技能表!M50</f>
        <v>5200</v>
      </c>
      <c r="N143">
        <f>[9]D_技能表!N50</f>
        <v>800226</v>
      </c>
      <c r="O143">
        <f>[9]D_技能表!O50</f>
        <v>1</v>
      </c>
      <c r="P143">
        <f>[9]D_技能表!P50</f>
        <v>1</v>
      </c>
      <c r="Q143">
        <f>[9]D_技能表!Q50</f>
        <v>10</v>
      </c>
      <c r="R143">
        <f>[9]D_技能表!R50</f>
        <v>2</v>
      </c>
      <c r="S143">
        <f>[9]D_技能表!S50</f>
        <v>50</v>
      </c>
      <c r="T143">
        <f>[9]D_技能表!T50</f>
        <v>19.480519480519479</v>
      </c>
      <c r="U143">
        <f>[9]D_技能表!U50</f>
        <v>3942</v>
      </c>
      <c r="V143">
        <f>[9]D_技能表!V50</f>
        <v>214.28571428571428</v>
      </c>
      <c r="W143">
        <f>[9]D_技能表!W50</f>
        <v>203</v>
      </c>
      <c r="X143">
        <f>[9]D_技能表!X50</f>
        <v>2973</v>
      </c>
      <c r="Y143">
        <f>[9]D_技能表!Y50</f>
        <v>18</v>
      </c>
      <c r="Z143">
        <f>[9]D_技能表!Z50</f>
        <v>82</v>
      </c>
      <c r="AA143" t="str">
        <f>[9]D_技能表!AA50</f>
        <v>9111100.png</v>
      </c>
      <c r="AB143">
        <f>[9]D_技能表!AB50</f>
        <v>2</v>
      </c>
      <c r="AC143">
        <f>[9]D_技能表!AC50</f>
        <v>1472</v>
      </c>
      <c r="AD143">
        <f>[9]D_技能表!AD50</f>
        <v>2545.3357326984319</v>
      </c>
    </row>
    <row r="144" spans="1:30" x14ac:dyDescent="0.15">
      <c r="A144">
        <f>[9]D_技能表!A51</f>
        <v>9111149</v>
      </c>
      <c r="B144" t="str">
        <f>[9]D_技能表!B51</f>
        <v>瞬狱·斩</v>
      </c>
      <c r="C144" t="str">
        <f>[9]D_技能表!C51</f>
        <v>瞬狱·斩</v>
      </c>
      <c r="D144">
        <f>[9]D_技能表!D51</f>
        <v>1</v>
      </c>
      <c r="E144">
        <f>[9]D_技能表!E51</f>
        <v>78</v>
      </c>
      <c r="F144" t="str">
        <f>[9]D_技能表!F51</f>
        <v>第49级，共造成319.3%点伤害</v>
      </c>
      <c r="G144">
        <f>[9]D_技能表!G51</f>
        <v>1</v>
      </c>
      <c r="H144">
        <f>[9]D_技能表!H51</f>
        <v>1</v>
      </c>
      <c r="I144">
        <f>[9]D_技能表!I51</f>
        <v>49</v>
      </c>
      <c r="J144">
        <f>[9]D_技能表!J51</f>
        <v>1</v>
      </c>
      <c r="K144">
        <f>[9]D_技能表!K51</f>
        <v>29.025974025974023</v>
      </c>
      <c r="L144">
        <f>[9]D_技能表!L51</f>
        <v>0</v>
      </c>
      <c r="M144">
        <f>[9]D_技能表!M51</f>
        <v>5100</v>
      </c>
      <c r="N144">
        <f>[9]D_技能表!N51</f>
        <v>878199</v>
      </c>
      <c r="O144">
        <f>[9]D_技能表!O51</f>
        <v>1</v>
      </c>
      <c r="P144">
        <f>[9]D_技能表!P51</f>
        <v>1</v>
      </c>
      <c r="Q144">
        <f>[9]D_技能表!Q51</f>
        <v>10</v>
      </c>
      <c r="R144">
        <f>[9]D_技能表!R51</f>
        <v>2</v>
      </c>
      <c r="S144">
        <f>[9]D_技能表!S51</f>
        <v>50</v>
      </c>
      <c r="T144">
        <f>[9]D_技能表!T51</f>
        <v>19.480519480519479</v>
      </c>
      <c r="U144">
        <f>[9]D_技能表!U51</f>
        <v>4047</v>
      </c>
      <c r="V144">
        <f>[9]D_技能表!V51</f>
        <v>214.28571428571428</v>
      </c>
      <c r="W144">
        <f>[9]D_技能表!W51</f>
        <v>217</v>
      </c>
      <c r="X144">
        <f>[9]D_技能表!X51</f>
        <v>3190</v>
      </c>
      <c r="Y144">
        <f>[9]D_技能表!Y51</f>
        <v>18</v>
      </c>
      <c r="Z144">
        <f>[9]D_技能表!Z51</f>
        <v>87</v>
      </c>
      <c r="AA144" t="str">
        <f>[9]D_技能表!AA51</f>
        <v>9111100.png</v>
      </c>
      <c r="AB144">
        <f>[9]D_技能表!AB51</f>
        <v>2</v>
      </c>
      <c r="AC144">
        <f>[9]D_技能表!AC51</f>
        <v>1472</v>
      </c>
      <c r="AD144">
        <f>[9]D_技能表!AD51</f>
        <v>2926.4281151545174</v>
      </c>
    </row>
    <row r="145" spans="1:30" x14ac:dyDescent="0.15">
      <c r="A145">
        <f>[9]D_技能表!A52</f>
        <v>9111150</v>
      </c>
      <c r="B145" t="str">
        <f>[9]D_技能表!B52</f>
        <v>瞬狱·斩</v>
      </c>
      <c r="C145" t="str">
        <f>[9]D_技能表!C52</f>
        <v>瞬狱·斩</v>
      </c>
      <c r="D145">
        <f>[9]D_技能表!D52</f>
        <v>1</v>
      </c>
      <c r="E145">
        <f>[9]D_技能表!E52</f>
        <v>80</v>
      </c>
      <c r="F145" t="str">
        <f>[9]D_技能表!F52</f>
        <v>第50级，共造成321.4%点伤害</v>
      </c>
      <c r="G145">
        <f>[9]D_技能表!G52</f>
        <v>1</v>
      </c>
      <c r="H145">
        <f>[9]D_技能表!H52</f>
        <v>1</v>
      </c>
      <c r="I145">
        <f>[9]D_技能表!I52</f>
        <v>50</v>
      </c>
      <c r="J145">
        <f>[9]D_技能表!J52</f>
        <v>1</v>
      </c>
      <c r="K145">
        <f>[9]D_技能表!K52</f>
        <v>29.220779220779221</v>
      </c>
      <c r="L145">
        <f>[9]D_技能表!L52</f>
        <v>0</v>
      </c>
      <c r="M145">
        <f>[9]D_技能表!M52</f>
        <v>5000</v>
      </c>
      <c r="N145">
        <f>[9]D_技能表!N52</f>
        <v>988784</v>
      </c>
      <c r="O145">
        <f>[9]D_技能表!O52</f>
        <v>1</v>
      </c>
      <c r="P145">
        <f>[9]D_技能表!P52</f>
        <v>1</v>
      </c>
      <c r="Q145">
        <f>[9]D_技能表!Q52</f>
        <v>10</v>
      </c>
      <c r="R145">
        <f>[9]D_技能表!R52</f>
        <v>2</v>
      </c>
      <c r="S145">
        <f>[9]D_技能表!S52</f>
        <v>50</v>
      </c>
      <c r="T145">
        <f>[9]D_技能表!T52</f>
        <v>19.480519480519479</v>
      </c>
      <c r="U145">
        <f>[9]D_技能表!U52</f>
        <v>4262</v>
      </c>
      <c r="V145">
        <f>[9]D_技能表!V52</f>
        <v>214.28571428571428</v>
      </c>
      <c r="W145">
        <f>[9]D_技能表!W52</f>
        <v>232</v>
      </c>
      <c r="X145">
        <f>[9]D_技能表!X52</f>
        <v>3422</v>
      </c>
      <c r="Y145">
        <f>[9]D_技能表!Y52</f>
        <v>18</v>
      </c>
      <c r="Z145">
        <f>[9]D_技能表!Z52</f>
        <v>93</v>
      </c>
      <c r="AA145" t="str">
        <f>[9]D_技能表!AA52</f>
        <v>9111100.png</v>
      </c>
      <c r="AB145">
        <f>[9]D_技能表!AB52</f>
        <v>2</v>
      </c>
      <c r="AC145">
        <f>[9]D_技能表!AC52</f>
        <v>1472</v>
      </c>
      <c r="AD145">
        <f>[9]D_技能表!AD52</f>
        <v>3364.2570658778059</v>
      </c>
    </row>
    <row r="146" spans="1:30" x14ac:dyDescent="0.15">
      <c r="A146">
        <f>[9]D_技能表!A53</f>
        <v>9122000</v>
      </c>
      <c r="B146" t="str">
        <f>[9]D_技能表!B53</f>
        <v>影袭·斩</v>
      </c>
      <c r="C146" t="str">
        <f>[9]D_技能表!C53</f>
        <v>影袭·斩第1段</v>
      </c>
      <c r="D146">
        <f>[9]D_技能表!D53</f>
        <v>1</v>
      </c>
      <c r="E146">
        <f>[9]D_技能表!E53</f>
        <v>4</v>
      </c>
      <c r="F146" t="str">
        <f>[9]D_技能表!F53</f>
        <v>第0级，共造成119%点伤害</v>
      </c>
      <c r="G146">
        <f>[9]D_技能表!G53</f>
        <v>0</v>
      </c>
      <c r="H146">
        <f>[9]D_技能表!H53</f>
        <v>1</v>
      </c>
      <c r="I146">
        <f>[9]D_技能表!I53</f>
        <v>0</v>
      </c>
      <c r="J146">
        <f>[9]D_技能表!J53</f>
        <v>2</v>
      </c>
      <c r="K146">
        <f>[9]D_技能表!K53</f>
        <v>119.04761904761905</v>
      </c>
      <c r="L146">
        <f>[9]D_技能表!L53</f>
        <v>0</v>
      </c>
      <c r="M146">
        <f>[9]D_技能表!M53</f>
        <v>8000</v>
      </c>
      <c r="N146">
        <f>[9]D_技能表!N53</f>
        <v>0</v>
      </c>
      <c r="O146">
        <f>[9]D_技能表!O53</f>
        <v>2</v>
      </c>
      <c r="P146">
        <f>[9]D_技能表!P53</f>
        <v>1</v>
      </c>
      <c r="Q146">
        <f>[9]D_技能表!Q53</f>
        <v>1</v>
      </c>
      <c r="R146">
        <f>[9]D_技能表!R53</f>
        <v>4</v>
      </c>
      <c r="S146">
        <f>[9]D_技能表!S53</f>
        <v>50</v>
      </c>
      <c r="T146">
        <f>[9]D_技能表!T53</f>
        <v>119.04761904761905</v>
      </c>
      <c r="U146">
        <f>[9]D_技能表!U53</f>
        <v>68</v>
      </c>
      <c r="V146">
        <f>[9]D_技能表!V53</f>
        <v>119.04761904761905</v>
      </c>
      <c r="W146">
        <f>[9]D_技能表!W53</f>
        <v>0</v>
      </c>
      <c r="X146">
        <f>[9]D_技能表!X53</f>
        <v>0</v>
      </c>
      <c r="Y146">
        <f>[9]D_技能表!Y53</f>
        <v>18</v>
      </c>
      <c r="Z146">
        <f>[9]D_技能表!Z53</f>
        <v>0</v>
      </c>
      <c r="AA146" t="str">
        <f>[9]D_技能表!AA53</f>
        <v>9122100.png</v>
      </c>
      <c r="AB146">
        <f>[9]D_技能表!AB53</f>
        <v>20</v>
      </c>
      <c r="AC146">
        <f>[9]D_技能表!AC53</f>
        <v>5600</v>
      </c>
      <c r="AD146">
        <f>[9]D_技能表!AD53</f>
        <v>0.44166857142857163</v>
      </c>
    </row>
    <row r="147" spans="1:30" x14ac:dyDescent="0.15">
      <c r="A147">
        <f>[9]D_技能表!A54</f>
        <v>9122101</v>
      </c>
      <c r="B147" t="str">
        <f>[9]D_技能表!B54</f>
        <v>影袭·斩第1段</v>
      </c>
      <c r="C147" t="str">
        <f>[9]D_技能表!C54</f>
        <v>影袭·斩第1段</v>
      </c>
      <c r="D147">
        <f>[9]D_技能表!D54</f>
        <v>1</v>
      </c>
      <c r="E147">
        <f>[9]D_技能表!E54</f>
        <v>4</v>
      </c>
      <c r="F147" t="str">
        <f>[9]D_技能表!F54</f>
        <v>第1级，共造成119%点伤害</v>
      </c>
      <c r="G147">
        <f>[9]D_技能表!G54</f>
        <v>1</v>
      </c>
      <c r="H147">
        <f>[9]D_技能表!H54</f>
        <v>1</v>
      </c>
      <c r="I147">
        <f>[9]D_技能表!I54</f>
        <v>1</v>
      </c>
      <c r="J147">
        <f>[9]D_技能表!J54</f>
        <v>2</v>
      </c>
      <c r="K147">
        <f>[9]D_技能表!K54</f>
        <v>119.04761904761905</v>
      </c>
      <c r="L147">
        <f>[9]D_技能表!L54</f>
        <v>0</v>
      </c>
      <c r="M147">
        <f>[9]D_技能表!M54</f>
        <v>8000</v>
      </c>
      <c r="N147">
        <f>[9]D_技能表!N54</f>
        <v>272</v>
      </c>
      <c r="O147">
        <f>[9]D_技能表!O54</f>
        <v>2</v>
      </c>
      <c r="P147">
        <f>[9]D_技能表!P54</f>
        <v>1</v>
      </c>
      <c r="Q147">
        <f>[9]D_技能表!Q54</f>
        <v>1</v>
      </c>
      <c r="R147">
        <f>[9]D_技能表!R54</f>
        <v>4</v>
      </c>
      <c r="S147">
        <f>[9]D_技能表!S54</f>
        <v>50</v>
      </c>
      <c r="T147">
        <f>[9]D_技能表!T54</f>
        <v>119.04761904761905</v>
      </c>
      <c r="U147">
        <f>[9]D_技能表!U54</f>
        <v>68</v>
      </c>
      <c r="V147">
        <f>[9]D_技能表!V54</f>
        <v>119.04761904761905</v>
      </c>
      <c r="W147">
        <f>[9]D_技能表!W54</f>
        <v>4</v>
      </c>
      <c r="X147">
        <f>[9]D_技能表!X54</f>
        <v>4</v>
      </c>
      <c r="Y147">
        <f>[9]D_技能表!Y54</f>
        <v>18</v>
      </c>
      <c r="Z147">
        <f>[9]D_技能表!Z54</f>
        <v>0</v>
      </c>
      <c r="AA147" t="str">
        <f>[9]D_技能表!AA54</f>
        <v>9122100.png</v>
      </c>
      <c r="AB147">
        <f>[9]D_技能表!AB54</f>
        <v>20</v>
      </c>
      <c r="AC147">
        <f>[9]D_技能表!AC54</f>
        <v>5600</v>
      </c>
      <c r="AD147">
        <f>[9]D_技能表!AD54</f>
        <v>0.50283383238579415</v>
      </c>
    </row>
    <row r="148" spans="1:30" x14ac:dyDescent="0.15">
      <c r="A148">
        <f>[9]D_技能表!A55</f>
        <v>9122102</v>
      </c>
      <c r="B148" t="str">
        <f>[9]D_技能表!B55</f>
        <v>影袭·斩第1段</v>
      </c>
      <c r="C148" t="str">
        <f>[9]D_技能表!C55</f>
        <v>影袭·斩第1段</v>
      </c>
      <c r="D148">
        <f>[9]D_技能表!D55</f>
        <v>1</v>
      </c>
      <c r="E148">
        <f>[9]D_技能表!E55</f>
        <v>7</v>
      </c>
      <c r="F148" t="str">
        <f>[9]D_技能表!F55</f>
        <v>第2级，共造成121.4%点伤害</v>
      </c>
      <c r="G148">
        <f>[9]D_技能表!G55</f>
        <v>1</v>
      </c>
      <c r="H148">
        <f>[9]D_技能表!H55</f>
        <v>1</v>
      </c>
      <c r="I148">
        <f>[9]D_技能表!I55</f>
        <v>2</v>
      </c>
      <c r="J148">
        <f>[9]D_技能表!J55</f>
        <v>2</v>
      </c>
      <c r="K148">
        <f>[9]D_技能表!K55</f>
        <v>121.42857142857143</v>
      </c>
      <c r="L148">
        <f>[9]D_技能表!L55</f>
        <v>0</v>
      </c>
      <c r="M148">
        <f>[9]D_技能表!M55</f>
        <v>7840</v>
      </c>
      <c r="N148">
        <f>[9]D_技能表!N55</f>
        <v>344</v>
      </c>
      <c r="O148">
        <f>[9]D_技能表!O55</f>
        <v>2</v>
      </c>
      <c r="P148">
        <f>[9]D_技能表!P55</f>
        <v>1</v>
      </c>
      <c r="Q148">
        <f>[9]D_技能表!Q55</f>
        <v>1</v>
      </c>
      <c r="R148">
        <f>[9]D_技能表!R55</f>
        <v>4</v>
      </c>
      <c r="S148">
        <f>[9]D_技能表!S55</f>
        <v>50</v>
      </c>
      <c r="T148">
        <f>[9]D_技能表!T55</f>
        <v>119.04761904761905</v>
      </c>
      <c r="U148">
        <f>[9]D_技能表!U55</f>
        <v>86</v>
      </c>
      <c r="V148">
        <f>[9]D_技能表!V55</f>
        <v>119.04761904761905</v>
      </c>
      <c r="W148">
        <f>[9]D_技能表!W55</f>
        <v>4</v>
      </c>
      <c r="X148">
        <f>[9]D_技能表!X55</f>
        <v>8</v>
      </c>
      <c r="Y148">
        <f>[9]D_技能表!Y55</f>
        <v>18</v>
      </c>
      <c r="Z148">
        <f>[9]D_技能表!Z55</f>
        <v>0</v>
      </c>
      <c r="AA148" t="str">
        <f>[9]D_技能表!AA55</f>
        <v>9122100.png</v>
      </c>
      <c r="AB148">
        <f>[9]D_技能表!AB55</f>
        <v>20</v>
      </c>
      <c r="AC148">
        <f>[9]D_技能表!AC55</f>
        <v>5600</v>
      </c>
      <c r="AD148">
        <f>[9]D_技能表!AD55</f>
        <v>0.64402838296987608</v>
      </c>
    </row>
    <row r="149" spans="1:30" x14ac:dyDescent="0.15">
      <c r="A149">
        <f>[9]D_技能表!A56</f>
        <v>9122103</v>
      </c>
      <c r="B149" t="str">
        <f>[9]D_技能表!B56</f>
        <v>影袭·斩第1段</v>
      </c>
      <c r="C149" t="str">
        <f>[9]D_技能表!C56</f>
        <v>影袭·斩第1段</v>
      </c>
      <c r="D149">
        <f>[9]D_技能表!D56</f>
        <v>1</v>
      </c>
      <c r="E149">
        <f>[9]D_技能表!E56</f>
        <v>9</v>
      </c>
      <c r="F149" t="str">
        <f>[9]D_技能表!F56</f>
        <v>第3级，共造成122.6%点伤害</v>
      </c>
      <c r="G149">
        <f>[9]D_技能表!G56</f>
        <v>1</v>
      </c>
      <c r="H149">
        <f>[9]D_技能表!H56</f>
        <v>1</v>
      </c>
      <c r="I149">
        <f>[9]D_技能表!I56</f>
        <v>3</v>
      </c>
      <c r="J149">
        <f>[9]D_技能表!J56</f>
        <v>2</v>
      </c>
      <c r="K149">
        <f>[9]D_技能表!K56</f>
        <v>122.61904761904762</v>
      </c>
      <c r="L149">
        <f>[9]D_技能表!L56</f>
        <v>0</v>
      </c>
      <c r="M149">
        <f>[9]D_技能表!M56</f>
        <v>7760</v>
      </c>
      <c r="N149">
        <f>[9]D_技能表!N56</f>
        <v>392</v>
      </c>
      <c r="O149">
        <f>[9]D_技能表!O56</f>
        <v>2</v>
      </c>
      <c r="P149">
        <f>[9]D_技能表!P56</f>
        <v>1</v>
      </c>
      <c r="Q149">
        <f>[9]D_技能表!Q56</f>
        <v>1</v>
      </c>
      <c r="R149">
        <f>[9]D_技能表!R56</f>
        <v>4</v>
      </c>
      <c r="S149">
        <f>[9]D_技能表!S56</f>
        <v>50</v>
      </c>
      <c r="T149">
        <f>[9]D_技能表!T56</f>
        <v>119.04761904761905</v>
      </c>
      <c r="U149">
        <f>[9]D_技能表!U56</f>
        <v>98</v>
      </c>
      <c r="V149">
        <f>[9]D_技能表!V56</f>
        <v>119.04761904761905</v>
      </c>
      <c r="W149">
        <f>[9]D_技能表!W56</f>
        <v>4</v>
      </c>
      <c r="X149">
        <f>[9]D_技能表!X56</f>
        <v>12</v>
      </c>
      <c r="Y149">
        <f>[9]D_技能表!Y56</f>
        <v>18</v>
      </c>
      <c r="Z149">
        <f>[9]D_技能表!Z56</f>
        <v>0</v>
      </c>
      <c r="AA149" t="str">
        <f>[9]D_技能表!AA56</f>
        <v>9122100.png</v>
      </c>
      <c r="AB149">
        <f>[9]D_技能表!AB56</f>
        <v>20</v>
      </c>
      <c r="AC149">
        <f>[9]D_技能表!AC56</f>
        <v>5600</v>
      </c>
      <c r="AD149">
        <f>[9]D_技能表!AD56</f>
        <v>0.77395212628980237</v>
      </c>
    </row>
    <row r="150" spans="1:30" x14ac:dyDescent="0.15">
      <c r="A150">
        <f>[9]D_技能表!A57</f>
        <v>9122104</v>
      </c>
      <c r="B150" t="str">
        <f>[9]D_技能表!B57</f>
        <v>影袭·斩第1段</v>
      </c>
      <c r="C150" t="str">
        <f>[9]D_技能表!C57</f>
        <v>影袭·斩第1段</v>
      </c>
      <c r="D150">
        <f>[9]D_技能表!D57</f>
        <v>1</v>
      </c>
      <c r="E150">
        <f>[9]D_技能表!E57</f>
        <v>10</v>
      </c>
      <c r="F150" t="str">
        <f>[9]D_技能表!F57</f>
        <v>第4级，共造成123.8%点伤害</v>
      </c>
      <c r="G150">
        <f>[9]D_技能表!G57</f>
        <v>1</v>
      </c>
      <c r="H150">
        <f>[9]D_技能表!H57</f>
        <v>1</v>
      </c>
      <c r="I150">
        <f>[9]D_技能表!I57</f>
        <v>4</v>
      </c>
      <c r="J150">
        <f>[9]D_技能表!J57</f>
        <v>2</v>
      </c>
      <c r="K150">
        <f>[9]D_技能表!K57</f>
        <v>123.80952380952381</v>
      </c>
      <c r="L150">
        <f>[9]D_技能表!L57</f>
        <v>0</v>
      </c>
      <c r="M150">
        <f>[9]D_技能表!M57</f>
        <v>7680</v>
      </c>
      <c r="N150">
        <f>[9]D_技能表!N57</f>
        <v>520</v>
      </c>
      <c r="O150">
        <f>[9]D_技能表!O57</f>
        <v>2</v>
      </c>
      <c r="P150">
        <f>[9]D_技能表!P57</f>
        <v>1</v>
      </c>
      <c r="Q150">
        <f>[9]D_技能表!Q57</f>
        <v>1</v>
      </c>
      <c r="R150">
        <f>[9]D_技能表!R57</f>
        <v>4</v>
      </c>
      <c r="S150">
        <f>[9]D_技能表!S57</f>
        <v>50</v>
      </c>
      <c r="T150">
        <f>[9]D_技能表!T57</f>
        <v>119.04761904761905</v>
      </c>
      <c r="U150">
        <f>[9]D_技能表!U57</f>
        <v>104</v>
      </c>
      <c r="V150">
        <f>[9]D_技能表!V57</f>
        <v>119.04761904761905</v>
      </c>
      <c r="W150">
        <f>[9]D_技能表!W57</f>
        <v>5</v>
      </c>
      <c r="X150">
        <f>[9]D_技能表!X57</f>
        <v>17</v>
      </c>
      <c r="Y150">
        <f>[9]D_技能表!Y57</f>
        <v>18</v>
      </c>
      <c r="Z150">
        <f>[9]D_技能表!Z57</f>
        <v>0</v>
      </c>
      <c r="AA150" t="str">
        <f>[9]D_技能表!AA57</f>
        <v>9122100.png</v>
      </c>
      <c r="AB150">
        <f>[9]D_技能表!AB57</f>
        <v>20</v>
      </c>
      <c r="AC150">
        <f>[9]D_技能表!AC57</f>
        <v>5600</v>
      </c>
      <c r="AD150">
        <f>[9]D_技能表!AD57</f>
        <v>0.92750975665012236</v>
      </c>
    </row>
    <row r="151" spans="1:30" x14ac:dyDescent="0.15">
      <c r="A151">
        <f>[9]D_技能表!A58</f>
        <v>9122105</v>
      </c>
      <c r="B151" t="str">
        <f>[9]D_技能表!B58</f>
        <v>影袭·斩第1段</v>
      </c>
      <c r="C151" t="str">
        <f>[9]D_技能表!C58</f>
        <v>影袭·斩第1段</v>
      </c>
      <c r="D151">
        <f>[9]D_技能表!D58</f>
        <v>1</v>
      </c>
      <c r="E151">
        <f>[9]D_技能表!E58</f>
        <v>12</v>
      </c>
      <c r="F151" t="str">
        <f>[9]D_技能表!F58</f>
        <v>第5级，共造成125%点伤害</v>
      </c>
      <c r="G151">
        <f>[9]D_技能表!G58</f>
        <v>1</v>
      </c>
      <c r="H151">
        <f>[9]D_技能表!H58</f>
        <v>1</v>
      </c>
      <c r="I151">
        <f>[9]D_技能表!I58</f>
        <v>5</v>
      </c>
      <c r="J151">
        <f>[9]D_技能表!J58</f>
        <v>2</v>
      </c>
      <c r="K151">
        <f>[9]D_技能表!K58</f>
        <v>125</v>
      </c>
      <c r="L151">
        <f>[9]D_技能表!L58</f>
        <v>0</v>
      </c>
      <c r="M151">
        <f>[9]D_技能表!M58</f>
        <v>7600</v>
      </c>
      <c r="N151">
        <f>[9]D_技能表!N58</f>
        <v>580</v>
      </c>
      <c r="O151">
        <f>[9]D_技能表!O58</f>
        <v>2</v>
      </c>
      <c r="P151">
        <f>[9]D_技能表!P58</f>
        <v>1</v>
      </c>
      <c r="Q151">
        <f>[9]D_技能表!Q58</f>
        <v>1</v>
      </c>
      <c r="R151">
        <f>[9]D_技能表!R58</f>
        <v>4</v>
      </c>
      <c r="S151">
        <f>[9]D_技能表!S58</f>
        <v>50</v>
      </c>
      <c r="T151">
        <f>[9]D_技能表!T58</f>
        <v>119.04761904761905</v>
      </c>
      <c r="U151">
        <f>[9]D_技能表!U58</f>
        <v>116</v>
      </c>
      <c r="V151">
        <f>[9]D_技能表!V58</f>
        <v>119.04761904761905</v>
      </c>
      <c r="W151">
        <f>[9]D_技能表!W58</f>
        <v>5</v>
      </c>
      <c r="X151">
        <f>[9]D_技能表!X58</f>
        <v>22</v>
      </c>
      <c r="Y151">
        <f>[9]D_技能表!Y58</f>
        <v>18</v>
      </c>
      <c r="Z151">
        <f>[9]D_技能表!Z58</f>
        <v>0</v>
      </c>
      <c r="AA151" t="str">
        <f>[9]D_技能表!AA58</f>
        <v>9122100.png</v>
      </c>
      <c r="AB151">
        <f>[9]D_技能表!AB58</f>
        <v>20</v>
      </c>
      <c r="AC151">
        <f>[9]D_技能表!AC58</f>
        <v>5600</v>
      </c>
      <c r="AD151">
        <f>[9]D_技能表!AD58</f>
        <v>1.1087554819742784</v>
      </c>
    </row>
    <row r="152" spans="1:30" x14ac:dyDescent="0.15">
      <c r="A152">
        <f>[9]D_技能表!A59</f>
        <v>9122106</v>
      </c>
      <c r="B152" t="str">
        <f>[9]D_技能表!B59</f>
        <v>影袭·斩第1段</v>
      </c>
      <c r="C152" t="str">
        <f>[9]D_技能表!C59</f>
        <v>影袭·斩第1段</v>
      </c>
      <c r="D152">
        <f>[9]D_技能表!D59</f>
        <v>1</v>
      </c>
      <c r="E152">
        <f>[9]D_技能表!E59</f>
        <v>13</v>
      </c>
      <c r="F152" t="str">
        <f>[9]D_技能表!F59</f>
        <v>第6级，共造成126.2%点伤害</v>
      </c>
      <c r="G152">
        <f>[9]D_技能表!G59</f>
        <v>1</v>
      </c>
      <c r="H152">
        <f>[9]D_技能表!H59</f>
        <v>1</v>
      </c>
      <c r="I152">
        <f>[9]D_技能表!I59</f>
        <v>6</v>
      </c>
      <c r="J152">
        <f>[9]D_技能表!J59</f>
        <v>2</v>
      </c>
      <c r="K152">
        <f>[9]D_技能表!K59</f>
        <v>126.19047619047619</v>
      </c>
      <c r="L152">
        <f>[9]D_技能表!L59</f>
        <v>0</v>
      </c>
      <c r="M152">
        <f>[9]D_技能表!M59</f>
        <v>7520</v>
      </c>
      <c r="N152">
        <f>[9]D_技能表!N59</f>
        <v>610</v>
      </c>
      <c r="O152">
        <f>[9]D_技能表!O59</f>
        <v>2</v>
      </c>
      <c r="P152">
        <f>[9]D_技能表!P59</f>
        <v>1</v>
      </c>
      <c r="Q152">
        <f>[9]D_技能表!Q59</f>
        <v>1</v>
      </c>
      <c r="R152">
        <f>[9]D_技能表!R59</f>
        <v>4</v>
      </c>
      <c r="S152">
        <f>[9]D_技能表!S59</f>
        <v>50</v>
      </c>
      <c r="T152">
        <f>[9]D_技能表!T59</f>
        <v>119.04761904761905</v>
      </c>
      <c r="U152">
        <f>[9]D_技能表!U59</f>
        <v>122</v>
      </c>
      <c r="V152">
        <f>[9]D_技能表!V59</f>
        <v>119.04761904761905</v>
      </c>
      <c r="W152">
        <f>[9]D_技能表!W59</f>
        <v>5</v>
      </c>
      <c r="X152">
        <f>[9]D_技能表!X59</f>
        <v>27</v>
      </c>
      <c r="Y152">
        <f>[9]D_技能表!Y59</f>
        <v>18</v>
      </c>
      <c r="Z152">
        <f>[9]D_技能表!Z59</f>
        <v>0</v>
      </c>
      <c r="AA152" t="str">
        <f>[9]D_技能表!AA59</f>
        <v>9122100.png</v>
      </c>
      <c r="AB152">
        <f>[9]D_技能表!AB59</f>
        <v>20</v>
      </c>
      <c r="AC152">
        <f>[9]D_技能表!AC59</f>
        <v>5600</v>
      </c>
      <c r="AD152">
        <f>[9]D_技能表!AD59</f>
        <v>1.3224131540087647</v>
      </c>
    </row>
    <row r="153" spans="1:30" x14ac:dyDescent="0.15">
      <c r="A153">
        <f>[9]D_技能表!A60</f>
        <v>9122107</v>
      </c>
      <c r="B153" t="str">
        <f>[9]D_技能表!B60</f>
        <v>影袭·斩第1段</v>
      </c>
      <c r="C153" t="str">
        <f>[9]D_技能表!C60</f>
        <v>影袭·斩第1段</v>
      </c>
      <c r="D153">
        <f>[9]D_技能表!D60</f>
        <v>1</v>
      </c>
      <c r="E153">
        <f>[9]D_技能表!E60</f>
        <v>15</v>
      </c>
      <c r="F153" t="str">
        <f>[9]D_技能表!F60</f>
        <v>第7级，共造成127.4%点伤害</v>
      </c>
      <c r="G153">
        <f>[9]D_技能表!G60</f>
        <v>1</v>
      </c>
      <c r="H153">
        <f>[9]D_技能表!H60</f>
        <v>1</v>
      </c>
      <c r="I153">
        <f>[9]D_技能表!I60</f>
        <v>7</v>
      </c>
      <c r="J153">
        <f>[9]D_技能表!J60</f>
        <v>2</v>
      </c>
      <c r="K153">
        <f>[9]D_技能表!K60</f>
        <v>127.38095238095238</v>
      </c>
      <c r="L153">
        <f>[9]D_技能表!L60</f>
        <v>0</v>
      </c>
      <c r="M153">
        <f>[9]D_技能表!M60</f>
        <v>7440</v>
      </c>
      <c r="N153">
        <f>[9]D_技能表!N60</f>
        <v>670</v>
      </c>
      <c r="O153">
        <f>[9]D_技能表!O60</f>
        <v>2</v>
      </c>
      <c r="P153">
        <f>[9]D_技能表!P60</f>
        <v>1</v>
      </c>
      <c r="Q153">
        <f>[9]D_技能表!Q60</f>
        <v>1</v>
      </c>
      <c r="R153">
        <f>[9]D_技能表!R60</f>
        <v>4</v>
      </c>
      <c r="S153">
        <f>[9]D_技能表!S60</f>
        <v>50</v>
      </c>
      <c r="T153">
        <f>[9]D_技能表!T60</f>
        <v>119.04761904761905</v>
      </c>
      <c r="U153">
        <f>[9]D_技能表!U60</f>
        <v>134</v>
      </c>
      <c r="V153">
        <f>[9]D_技能表!V60</f>
        <v>119.04761904761905</v>
      </c>
      <c r="W153">
        <f>[9]D_技能表!W60</f>
        <v>5</v>
      </c>
      <c r="X153">
        <f>[9]D_技能表!X60</f>
        <v>32</v>
      </c>
      <c r="Y153">
        <f>[9]D_技能表!Y60</f>
        <v>18</v>
      </c>
      <c r="Z153">
        <f>[9]D_技能表!Z60</f>
        <v>0</v>
      </c>
      <c r="AA153" t="str">
        <f>[9]D_技能表!AA60</f>
        <v>9122100.png</v>
      </c>
      <c r="AB153">
        <f>[9]D_技能表!AB60</f>
        <v>20</v>
      </c>
      <c r="AC153">
        <f>[9]D_技能表!AC60</f>
        <v>5600</v>
      </c>
      <c r="AD153">
        <f>[9]D_技能表!AD60</f>
        <v>1.5739839879736715</v>
      </c>
    </row>
    <row r="154" spans="1:30" x14ac:dyDescent="0.15">
      <c r="A154">
        <f>[9]D_技能表!A61</f>
        <v>9122108</v>
      </c>
      <c r="B154" t="str">
        <f>[9]D_技能表!B61</f>
        <v>影袭·斩第1段</v>
      </c>
      <c r="C154" t="str">
        <f>[9]D_技能表!C61</f>
        <v>影袭·斩第1段</v>
      </c>
      <c r="D154">
        <f>[9]D_技能表!D61</f>
        <v>1</v>
      </c>
      <c r="E154">
        <f>[9]D_技能表!E61</f>
        <v>16</v>
      </c>
      <c r="F154" t="str">
        <f>[9]D_技能表!F61</f>
        <v>第8级，共造成128.6%点伤害</v>
      </c>
      <c r="G154">
        <f>[9]D_技能表!G61</f>
        <v>1</v>
      </c>
      <c r="H154">
        <f>[9]D_技能表!H61</f>
        <v>1</v>
      </c>
      <c r="I154">
        <f>[9]D_技能表!I61</f>
        <v>8</v>
      </c>
      <c r="J154">
        <f>[9]D_技能表!J61</f>
        <v>2</v>
      </c>
      <c r="K154">
        <f>[9]D_技能表!K61</f>
        <v>128.57142857142858</v>
      </c>
      <c r="L154">
        <f>[9]D_技能表!L61</f>
        <v>0</v>
      </c>
      <c r="M154">
        <f>[9]D_技能表!M61</f>
        <v>7360</v>
      </c>
      <c r="N154">
        <f>[9]D_技能表!N61</f>
        <v>840</v>
      </c>
      <c r="O154">
        <f>[9]D_技能表!O61</f>
        <v>2</v>
      </c>
      <c r="P154">
        <f>[9]D_技能表!P61</f>
        <v>1</v>
      </c>
      <c r="Q154">
        <f>[9]D_技能表!Q61</f>
        <v>1</v>
      </c>
      <c r="R154">
        <f>[9]D_技能表!R61</f>
        <v>4</v>
      </c>
      <c r="S154">
        <f>[9]D_技能表!S61</f>
        <v>50</v>
      </c>
      <c r="T154">
        <f>[9]D_技能表!T61</f>
        <v>119.04761904761905</v>
      </c>
      <c r="U154">
        <f>[9]D_技能表!U61</f>
        <v>140</v>
      </c>
      <c r="V154">
        <f>[9]D_技能表!V61</f>
        <v>119.04761904761905</v>
      </c>
      <c r="W154">
        <f>[9]D_技能表!W61</f>
        <v>6</v>
      </c>
      <c r="X154">
        <f>[9]D_技能表!X61</f>
        <v>38</v>
      </c>
      <c r="Y154">
        <f>[9]D_技能表!Y61</f>
        <v>18</v>
      </c>
      <c r="Z154">
        <f>[9]D_技能表!Z61</f>
        <v>0</v>
      </c>
      <c r="AA154" t="str">
        <f>[9]D_技能表!AA61</f>
        <v>9122100.png</v>
      </c>
      <c r="AB154">
        <f>[9]D_技能表!AB61</f>
        <v>20</v>
      </c>
      <c r="AC154">
        <f>[9]D_技能表!AC61</f>
        <v>5600</v>
      </c>
      <c r="AD154">
        <f>[9]D_技能表!AD61</f>
        <v>1.8698712748853268</v>
      </c>
    </row>
    <row r="155" spans="1:30" x14ac:dyDescent="0.15">
      <c r="A155">
        <f>[9]D_技能表!A62</f>
        <v>9122109</v>
      </c>
      <c r="B155" t="str">
        <f>[9]D_技能表!B62</f>
        <v>影袭·斩第1段</v>
      </c>
      <c r="C155" t="str">
        <f>[9]D_技能表!C62</f>
        <v>影袭·斩第1段</v>
      </c>
      <c r="D155">
        <f>[9]D_技能表!D62</f>
        <v>1</v>
      </c>
      <c r="E155">
        <f>[9]D_技能表!E62</f>
        <v>18</v>
      </c>
      <c r="F155" t="str">
        <f>[9]D_技能表!F62</f>
        <v>第9级，共造成129.8%点伤害</v>
      </c>
      <c r="G155">
        <f>[9]D_技能表!G62</f>
        <v>1</v>
      </c>
      <c r="H155">
        <f>[9]D_技能表!H62</f>
        <v>1</v>
      </c>
      <c r="I155">
        <f>[9]D_技能表!I62</f>
        <v>9</v>
      </c>
      <c r="J155">
        <f>[9]D_技能表!J62</f>
        <v>2</v>
      </c>
      <c r="K155">
        <f>[9]D_技能表!K62</f>
        <v>129.76190476190476</v>
      </c>
      <c r="L155">
        <f>[9]D_技能表!L62</f>
        <v>0</v>
      </c>
      <c r="M155">
        <f>[9]D_技能表!M62</f>
        <v>7280</v>
      </c>
      <c r="N155">
        <f>[9]D_技能表!N62</f>
        <v>912</v>
      </c>
      <c r="O155">
        <f>[9]D_技能表!O62</f>
        <v>2</v>
      </c>
      <c r="P155">
        <f>[9]D_技能表!P62</f>
        <v>1</v>
      </c>
      <c r="Q155">
        <f>[9]D_技能表!Q62</f>
        <v>1</v>
      </c>
      <c r="R155">
        <f>[9]D_技能表!R62</f>
        <v>4</v>
      </c>
      <c r="S155">
        <f>[9]D_技能表!S62</f>
        <v>50</v>
      </c>
      <c r="T155">
        <f>[9]D_技能表!T62</f>
        <v>119.04761904761905</v>
      </c>
      <c r="U155">
        <f>[9]D_技能表!U62</f>
        <v>152</v>
      </c>
      <c r="V155">
        <f>[9]D_技能表!V62</f>
        <v>119.04761904761905</v>
      </c>
      <c r="W155">
        <f>[9]D_技能表!W62</f>
        <v>6</v>
      </c>
      <c r="X155">
        <f>[9]D_技能表!X62</f>
        <v>44</v>
      </c>
      <c r="Y155">
        <f>[9]D_技能表!Y62</f>
        <v>18</v>
      </c>
      <c r="Z155">
        <f>[9]D_技能表!Z62</f>
        <v>0</v>
      </c>
      <c r="AA155" t="str">
        <f>[9]D_技能表!AA62</f>
        <v>9122100.png</v>
      </c>
      <c r="AB155">
        <f>[9]D_技能表!AB62</f>
        <v>20</v>
      </c>
      <c r="AC155">
        <f>[9]D_技能表!AC62</f>
        <v>5600</v>
      </c>
      <c r="AD155">
        <f>[9]D_技能表!AD62</f>
        <v>2.2175247271611824</v>
      </c>
    </row>
    <row r="156" spans="1:30" x14ac:dyDescent="0.15">
      <c r="A156">
        <f>[9]D_技能表!A63</f>
        <v>9122110</v>
      </c>
      <c r="B156" t="str">
        <f>[9]D_技能表!B63</f>
        <v>影袭·斩第1段</v>
      </c>
      <c r="C156" t="str">
        <f>[9]D_技能表!C63</f>
        <v>影袭·斩第1段</v>
      </c>
      <c r="D156">
        <f>[9]D_技能表!D63</f>
        <v>1</v>
      </c>
      <c r="E156">
        <f>[9]D_技能表!E63</f>
        <v>19</v>
      </c>
      <c r="F156" t="str">
        <f>[9]D_技能表!F63</f>
        <v>第10级，共造成131%点伤害</v>
      </c>
      <c r="G156">
        <f>[9]D_技能表!G63</f>
        <v>1</v>
      </c>
      <c r="H156">
        <f>[9]D_技能表!H63</f>
        <v>1</v>
      </c>
      <c r="I156">
        <f>[9]D_技能表!I63</f>
        <v>10</v>
      </c>
      <c r="J156">
        <f>[9]D_技能表!J63</f>
        <v>2</v>
      </c>
      <c r="K156">
        <f>[9]D_技能表!K63</f>
        <v>130.95238095238096</v>
      </c>
      <c r="L156">
        <f>[9]D_技能表!L63</f>
        <v>0</v>
      </c>
      <c r="M156">
        <f>[9]D_技能表!M63</f>
        <v>7200</v>
      </c>
      <c r="N156">
        <f>[9]D_技能表!N63</f>
        <v>1106</v>
      </c>
      <c r="O156">
        <f>[9]D_技能表!O63</f>
        <v>2</v>
      </c>
      <c r="P156">
        <f>[9]D_技能表!P63</f>
        <v>1</v>
      </c>
      <c r="Q156">
        <f>[9]D_技能表!Q63</f>
        <v>1</v>
      </c>
      <c r="R156">
        <f>[9]D_技能表!R63</f>
        <v>4</v>
      </c>
      <c r="S156">
        <f>[9]D_技能表!S63</f>
        <v>50</v>
      </c>
      <c r="T156">
        <f>[9]D_技能表!T63</f>
        <v>119.04761904761905</v>
      </c>
      <c r="U156">
        <f>[9]D_技能表!U63</f>
        <v>158</v>
      </c>
      <c r="V156">
        <f>[9]D_技能表!V63</f>
        <v>119.04761904761905</v>
      </c>
      <c r="W156">
        <f>[9]D_技能表!W63</f>
        <v>7</v>
      </c>
      <c r="X156">
        <f>[9]D_技能表!X63</f>
        <v>51</v>
      </c>
      <c r="Y156">
        <f>[9]D_技能表!Y63</f>
        <v>18</v>
      </c>
      <c r="Z156">
        <f>[9]D_技能表!Z63</f>
        <v>0</v>
      </c>
      <c r="AA156" t="str">
        <f>[9]D_技能表!AA63</f>
        <v>9122100.png</v>
      </c>
      <c r="AB156">
        <f>[9]D_技能表!AB63</f>
        <v>20</v>
      </c>
      <c r="AC156">
        <f>[9]D_技能表!AC63</f>
        <v>5600</v>
      </c>
      <c r="AD156">
        <f>[9]D_技能表!AD63</f>
        <v>2.6256075036007216</v>
      </c>
    </row>
    <row r="157" spans="1:30" x14ac:dyDescent="0.15">
      <c r="A157">
        <f>[9]D_技能表!A64</f>
        <v>9122111</v>
      </c>
      <c r="B157" t="str">
        <f>[9]D_技能表!B64</f>
        <v>影袭·斩第1段</v>
      </c>
      <c r="C157" t="str">
        <f>[9]D_技能表!C64</f>
        <v>影袭·斩第1段</v>
      </c>
      <c r="D157">
        <f>[9]D_技能表!D64</f>
        <v>1</v>
      </c>
      <c r="E157">
        <f>[9]D_技能表!E64</f>
        <v>21</v>
      </c>
      <c r="F157" t="str">
        <f>[9]D_技能表!F64</f>
        <v>第11级，共造成132.1%点伤害</v>
      </c>
      <c r="G157">
        <f>[9]D_技能表!G64</f>
        <v>1</v>
      </c>
      <c r="H157">
        <f>[9]D_技能表!H64</f>
        <v>1</v>
      </c>
      <c r="I157">
        <f>[9]D_技能表!I64</f>
        <v>11</v>
      </c>
      <c r="J157">
        <f>[9]D_技能表!J64</f>
        <v>2</v>
      </c>
      <c r="K157">
        <f>[9]D_技能表!K64</f>
        <v>132.14285714285714</v>
      </c>
      <c r="L157">
        <f>[9]D_技能表!L64</f>
        <v>0</v>
      </c>
      <c r="M157">
        <f>[9]D_技能表!M64</f>
        <v>7120</v>
      </c>
      <c r="N157">
        <f>[9]D_技能表!N64</f>
        <v>1470</v>
      </c>
      <c r="O157">
        <f>[9]D_技能表!O64</f>
        <v>2</v>
      </c>
      <c r="P157">
        <f>[9]D_技能表!P64</f>
        <v>1</v>
      </c>
      <c r="Q157">
        <f>[9]D_技能表!Q64</f>
        <v>1</v>
      </c>
      <c r="R157">
        <f>[9]D_技能表!R64</f>
        <v>4</v>
      </c>
      <c r="S157">
        <f>[9]D_技能表!S64</f>
        <v>50</v>
      </c>
      <c r="T157">
        <f>[9]D_技能表!T64</f>
        <v>119.04761904761905</v>
      </c>
      <c r="U157">
        <f>[9]D_技能表!U64</f>
        <v>210</v>
      </c>
      <c r="V157">
        <f>[9]D_技能表!V64</f>
        <v>119.04761904761905</v>
      </c>
      <c r="W157">
        <f>[9]D_技能表!W64</f>
        <v>7</v>
      </c>
      <c r="X157">
        <f>[9]D_技能表!X64</f>
        <v>58</v>
      </c>
      <c r="Y157">
        <f>[9]D_技能表!Y64</f>
        <v>18</v>
      </c>
      <c r="Z157">
        <f>[9]D_技能表!Z64</f>
        <v>0</v>
      </c>
      <c r="AA157" t="str">
        <f>[9]D_技能表!AA64</f>
        <v>9122100.png</v>
      </c>
      <c r="AB157">
        <f>[9]D_技能表!AB64</f>
        <v>20</v>
      </c>
      <c r="AC157">
        <f>[9]D_技能表!AC64</f>
        <v>5600</v>
      </c>
      <c r="AD157">
        <f>[9]D_技能表!AD64</f>
        <v>3.1041894269850387</v>
      </c>
    </row>
    <row r="158" spans="1:30" x14ac:dyDescent="0.15">
      <c r="A158">
        <f>[9]D_技能表!A65</f>
        <v>9122112</v>
      </c>
      <c r="B158" t="str">
        <f>[9]D_技能表!B65</f>
        <v>影袭·斩第1段</v>
      </c>
      <c r="C158" t="str">
        <f>[9]D_技能表!C65</f>
        <v>影袭·斩第1段</v>
      </c>
      <c r="D158">
        <f>[9]D_技能表!D65</f>
        <v>1</v>
      </c>
      <c r="E158">
        <f>[9]D_技能表!E65</f>
        <v>22</v>
      </c>
      <c r="F158" t="str">
        <f>[9]D_技能表!F65</f>
        <v>第12级，共造成133.3%点伤害</v>
      </c>
      <c r="G158">
        <f>[9]D_技能表!G65</f>
        <v>1</v>
      </c>
      <c r="H158">
        <f>[9]D_技能表!H65</f>
        <v>1</v>
      </c>
      <c r="I158">
        <f>[9]D_技能表!I65</f>
        <v>12</v>
      </c>
      <c r="J158">
        <f>[9]D_技能表!J65</f>
        <v>2</v>
      </c>
      <c r="K158">
        <f>[9]D_技能表!K65</f>
        <v>133.33333333333334</v>
      </c>
      <c r="L158">
        <f>[9]D_技能表!L65</f>
        <v>0</v>
      </c>
      <c r="M158">
        <f>[9]D_技能表!M65</f>
        <v>7040</v>
      </c>
      <c r="N158">
        <f>[9]D_技能表!N65</f>
        <v>1912</v>
      </c>
      <c r="O158">
        <f>[9]D_技能表!O65</f>
        <v>2</v>
      </c>
      <c r="P158">
        <f>[9]D_技能表!P65</f>
        <v>1</v>
      </c>
      <c r="Q158">
        <f>[9]D_技能表!Q65</f>
        <v>1</v>
      </c>
      <c r="R158">
        <f>[9]D_技能表!R65</f>
        <v>4</v>
      </c>
      <c r="S158">
        <f>[9]D_技能表!S65</f>
        <v>50</v>
      </c>
      <c r="T158">
        <f>[9]D_技能表!T65</f>
        <v>119.04761904761905</v>
      </c>
      <c r="U158">
        <f>[9]D_技能表!U65</f>
        <v>239</v>
      </c>
      <c r="V158">
        <f>[9]D_技能表!V65</f>
        <v>119.04761904761905</v>
      </c>
      <c r="W158">
        <f>[9]D_技能表!W65</f>
        <v>8</v>
      </c>
      <c r="X158">
        <f>[9]D_技能表!X65</f>
        <v>66</v>
      </c>
      <c r="Y158">
        <f>[9]D_技能表!Y65</f>
        <v>18</v>
      </c>
      <c r="Z158">
        <f>[9]D_技能表!Z65</f>
        <v>0</v>
      </c>
      <c r="AA158" t="str">
        <f>[9]D_技能表!AA65</f>
        <v>9122100.png</v>
      </c>
      <c r="AB158">
        <f>[9]D_技能表!AB65</f>
        <v>20</v>
      </c>
      <c r="AC158">
        <f>[9]D_技能表!AC65</f>
        <v>5600</v>
      </c>
      <c r="AD158">
        <f>[9]D_技能表!AD65</f>
        <v>3.6649704456546304</v>
      </c>
    </row>
    <row r="159" spans="1:30" x14ac:dyDescent="0.15">
      <c r="A159">
        <f>[9]D_技能表!A66</f>
        <v>9122113</v>
      </c>
      <c r="B159" t="str">
        <f>[9]D_技能表!B66</f>
        <v>影袭·斩第1段</v>
      </c>
      <c r="C159" t="str">
        <f>[9]D_技能表!C66</f>
        <v>影袭·斩第1段</v>
      </c>
      <c r="D159">
        <f>[9]D_技能表!D66</f>
        <v>1</v>
      </c>
      <c r="E159">
        <f>[9]D_技能表!E66</f>
        <v>24</v>
      </c>
      <c r="F159" t="str">
        <f>[9]D_技能表!F66</f>
        <v>第13级，共造成134.5%点伤害</v>
      </c>
      <c r="G159">
        <f>[9]D_技能表!G66</f>
        <v>1</v>
      </c>
      <c r="H159">
        <f>[9]D_技能表!H66</f>
        <v>1</v>
      </c>
      <c r="I159">
        <f>[9]D_技能表!I66</f>
        <v>13</v>
      </c>
      <c r="J159">
        <f>[9]D_技能表!J66</f>
        <v>2</v>
      </c>
      <c r="K159">
        <f>[9]D_技能表!K66</f>
        <v>134.52380952380952</v>
      </c>
      <c r="L159">
        <f>[9]D_技能表!L66</f>
        <v>0</v>
      </c>
      <c r="M159">
        <f>[9]D_技能表!M66</f>
        <v>6960</v>
      </c>
      <c r="N159">
        <f>[9]D_技能表!N66</f>
        <v>2416</v>
      </c>
      <c r="O159">
        <f>[9]D_技能表!O66</f>
        <v>2</v>
      </c>
      <c r="P159">
        <f>[9]D_技能表!P66</f>
        <v>1</v>
      </c>
      <c r="Q159">
        <f>[9]D_技能表!Q66</f>
        <v>1</v>
      </c>
      <c r="R159">
        <f>[9]D_技能表!R66</f>
        <v>4</v>
      </c>
      <c r="S159">
        <f>[9]D_技能表!S66</f>
        <v>50</v>
      </c>
      <c r="T159">
        <f>[9]D_技能表!T66</f>
        <v>119.04761904761905</v>
      </c>
      <c r="U159">
        <f>[9]D_技能表!U66</f>
        <v>302</v>
      </c>
      <c r="V159">
        <f>[9]D_技能表!V66</f>
        <v>119.04761904761905</v>
      </c>
      <c r="W159">
        <f>[9]D_技能表!W66</f>
        <v>8</v>
      </c>
      <c r="X159">
        <f>[9]D_技能表!X66</f>
        <v>74</v>
      </c>
      <c r="Y159">
        <f>[9]D_技能表!Y66</f>
        <v>18</v>
      </c>
      <c r="Z159">
        <f>[9]D_技能表!Z66</f>
        <v>0</v>
      </c>
      <c r="AA159" t="str">
        <f>[9]D_技能表!AA66</f>
        <v>9122100.png</v>
      </c>
      <c r="AB159">
        <f>[9]D_技能表!AB66</f>
        <v>20</v>
      </c>
      <c r="AC159">
        <f>[9]D_技能表!AC66</f>
        <v>5600</v>
      </c>
      <c r="AD159">
        <f>[9]D_技能表!AD66</f>
        <v>4.3215390102069478</v>
      </c>
    </row>
    <row r="160" spans="1:30" x14ac:dyDescent="0.15">
      <c r="A160">
        <f>[9]D_技能表!A67</f>
        <v>9122114</v>
      </c>
      <c r="B160" t="str">
        <f>[9]D_技能表!B67</f>
        <v>影袭·斩第1段</v>
      </c>
      <c r="C160" t="str">
        <f>[9]D_技能表!C67</f>
        <v>影袭·斩第1段</v>
      </c>
      <c r="D160">
        <f>[9]D_技能表!D67</f>
        <v>1</v>
      </c>
      <c r="E160">
        <f>[9]D_技能表!E67</f>
        <v>25</v>
      </c>
      <c r="F160" t="str">
        <f>[9]D_技能表!F67</f>
        <v>第14级，共造成135.7%点伤害</v>
      </c>
      <c r="G160">
        <f>[9]D_技能表!G67</f>
        <v>1</v>
      </c>
      <c r="H160">
        <f>[9]D_技能表!H67</f>
        <v>1</v>
      </c>
      <c r="I160">
        <f>[9]D_技能表!I67</f>
        <v>14</v>
      </c>
      <c r="J160">
        <f>[9]D_技能表!J67</f>
        <v>2</v>
      </c>
      <c r="K160">
        <f>[9]D_技能表!K67</f>
        <v>135.71428571428572</v>
      </c>
      <c r="L160">
        <f>[9]D_技能表!L67</f>
        <v>0</v>
      </c>
      <c r="M160">
        <f>[9]D_技能表!M67</f>
        <v>6880</v>
      </c>
      <c r="N160">
        <f>[9]D_技能表!N67</f>
        <v>3015</v>
      </c>
      <c r="O160">
        <f>[9]D_技能表!O67</f>
        <v>2</v>
      </c>
      <c r="P160">
        <f>[9]D_技能表!P67</f>
        <v>1</v>
      </c>
      <c r="Q160">
        <f>[9]D_技能表!Q67</f>
        <v>1</v>
      </c>
      <c r="R160">
        <f>[9]D_技能表!R67</f>
        <v>4</v>
      </c>
      <c r="S160">
        <f>[9]D_技能表!S67</f>
        <v>50</v>
      </c>
      <c r="T160">
        <f>[9]D_技能表!T67</f>
        <v>119.04761904761905</v>
      </c>
      <c r="U160">
        <f>[9]D_技能表!U67</f>
        <v>335</v>
      </c>
      <c r="V160">
        <f>[9]D_技能表!V67</f>
        <v>119.04761904761905</v>
      </c>
      <c r="W160">
        <f>[9]D_技能表!W67</f>
        <v>9</v>
      </c>
      <c r="X160">
        <f>[9]D_技能表!X67</f>
        <v>83</v>
      </c>
      <c r="Y160">
        <f>[9]D_技能表!Y67</f>
        <v>18</v>
      </c>
      <c r="Z160">
        <f>[9]D_技能表!Z67</f>
        <v>0</v>
      </c>
      <c r="AA160" t="str">
        <f>[9]D_技能表!AA67</f>
        <v>9122100.png</v>
      </c>
      <c r="AB160">
        <f>[9]D_技能表!AB67</f>
        <v>20</v>
      </c>
      <c r="AC160">
        <f>[9]D_技能表!AC67</f>
        <v>5600</v>
      </c>
      <c r="AD160">
        <f>[9]D_技能表!AD67</f>
        <v>5.0896707502012646</v>
      </c>
    </row>
    <row r="161" spans="1:30" x14ac:dyDescent="0.15">
      <c r="A161">
        <f>[9]D_技能表!A68</f>
        <v>9122115</v>
      </c>
      <c r="B161" t="str">
        <f>[9]D_技能表!B68</f>
        <v>影袭·斩第1段</v>
      </c>
      <c r="C161" t="str">
        <f>[9]D_技能表!C68</f>
        <v>影袭·斩第1段</v>
      </c>
      <c r="D161">
        <f>[9]D_技能表!D68</f>
        <v>1</v>
      </c>
      <c r="E161">
        <f>[9]D_技能表!E68</f>
        <v>27</v>
      </c>
      <c r="F161" t="str">
        <f>[9]D_技能表!F68</f>
        <v>第15级，共造成136.9%点伤害</v>
      </c>
      <c r="G161">
        <f>[9]D_技能表!G68</f>
        <v>1</v>
      </c>
      <c r="H161">
        <f>[9]D_技能表!H68</f>
        <v>1</v>
      </c>
      <c r="I161">
        <f>[9]D_技能表!I68</f>
        <v>15</v>
      </c>
      <c r="J161">
        <f>[9]D_技能表!J68</f>
        <v>2</v>
      </c>
      <c r="K161">
        <f>[9]D_技能表!K68</f>
        <v>136.9047619047619</v>
      </c>
      <c r="L161">
        <f>[9]D_技能表!L68</f>
        <v>0</v>
      </c>
      <c r="M161">
        <f>[9]D_技能表!M68</f>
        <v>6800</v>
      </c>
      <c r="N161">
        <f>[9]D_技能表!N68</f>
        <v>4060</v>
      </c>
      <c r="O161">
        <f>[9]D_技能表!O68</f>
        <v>2</v>
      </c>
      <c r="P161">
        <f>[9]D_技能表!P68</f>
        <v>1</v>
      </c>
      <c r="Q161">
        <f>[9]D_技能表!Q68</f>
        <v>1</v>
      </c>
      <c r="R161">
        <f>[9]D_技能表!R68</f>
        <v>4</v>
      </c>
      <c r="S161">
        <f>[9]D_技能表!S68</f>
        <v>50</v>
      </c>
      <c r="T161">
        <f>[9]D_技能表!T68</f>
        <v>119.04761904761905</v>
      </c>
      <c r="U161">
        <f>[9]D_技能表!U68</f>
        <v>406</v>
      </c>
      <c r="V161">
        <f>[9]D_技能表!V68</f>
        <v>119.04761904761905</v>
      </c>
      <c r="W161">
        <f>[9]D_技能表!W68</f>
        <v>10</v>
      </c>
      <c r="X161">
        <f>[9]D_技能表!X68</f>
        <v>93</v>
      </c>
      <c r="Y161">
        <f>[9]D_技能表!Y68</f>
        <v>18</v>
      </c>
      <c r="Z161">
        <f>[9]D_技能表!Z68</f>
        <v>0</v>
      </c>
      <c r="AA161" t="str">
        <f>[9]D_技能表!AA68</f>
        <v>9122100.png</v>
      </c>
      <c r="AB161">
        <f>[9]D_技能表!AB68</f>
        <v>20</v>
      </c>
      <c r="AC161">
        <f>[9]D_技能表!AC68</f>
        <v>5600</v>
      </c>
      <c r="AD161">
        <f>[9]D_技能表!AD68</f>
        <v>5.9876736576069876</v>
      </c>
    </row>
    <row r="162" spans="1:30" x14ac:dyDescent="0.15">
      <c r="A162">
        <f>[9]D_技能表!A69</f>
        <v>9122116</v>
      </c>
      <c r="B162" t="str">
        <f>[9]D_技能表!B69</f>
        <v>影袭·斩第1段</v>
      </c>
      <c r="C162" t="str">
        <f>[9]D_技能表!C69</f>
        <v>影袭·斩第1段</v>
      </c>
      <c r="D162">
        <f>[9]D_技能表!D69</f>
        <v>1</v>
      </c>
      <c r="E162">
        <f>[9]D_技能表!E69</f>
        <v>28</v>
      </c>
      <c r="F162" t="str">
        <f>[9]D_技能表!F69</f>
        <v>第16级，共造成138.1%点伤害</v>
      </c>
      <c r="G162">
        <f>[9]D_技能表!G69</f>
        <v>1</v>
      </c>
      <c r="H162">
        <f>[9]D_技能表!H69</f>
        <v>1</v>
      </c>
      <c r="I162">
        <f>[9]D_技能表!I69</f>
        <v>16</v>
      </c>
      <c r="J162">
        <f>[9]D_技能表!J69</f>
        <v>2</v>
      </c>
      <c r="K162">
        <f>[9]D_技能表!K69</f>
        <v>138.0952380952381</v>
      </c>
      <c r="L162">
        <f>[9]D_技能表!L69</f>
        <v>0</v>
      </c>
      <c r="M162">
        <f>[9]D_技能表!M69</f>
        <v>6720</v>
      </c>
      <c r="N162">
        <f>[9]D_技能表!N69</f>
        <v>4430</v>
      </c>
      <c r="O162">
        <f>[9]D_技能表!O69</f>
        <v>2</v>
      </c>
      <c r="P162">
        <f>[9]D_技能表!P69</f>
        <v>1</v>
      </c>
      <c r="Q162">
        <f>[9]D_技能表!Q69</f>
        <v>1</v>
      </c>
      <c r="R162">
        <f>[9]D_技能表!R69</f>
        <v>4</v>
      </c>
      <c r="S162">
        <f>[9]D_技能表!S69</f>
        <v>50</v>
      </c>
      <c r="T162">
        <f>[9]D_技能表!T69</f>
        <v>119.04761904761905</v>
      </c>
      <c r="U162">
        <f>[9]D_技能表!U69</f>
        <v>443</v>
      </c>
      <c r="V162">
        <f>[9]D_技能表!V69</f>
        <v>119.04761904761905</v>
      </c>
      <c r="W162">
        <f>[9]D_技能表!W69</f>
        <v>10</v>
      </c>
      <c r="X162">
        <f>[9]D_技能表!X69</f>
        <v>103</v>
      </c>
      <c r="Y162">
        <f>[9]D_技能表!Y69</f>
        <v>18</v>
      </c>
      <c r="Z162">
        <f>[9]D_技能表!Z69</f>
        <v>0</v>
      </c>
      <c r="AA162" t="str">
        <f>[9]D_技能表!AA69</f>
        <v>9122100.png</v>
      </c>
      <c r="AB162">
        <f>[9]D_技能表!AB69</f>
        <v>20</v>
      </c>
      <c r="AC162">
        <f>[9]D_技能表!AC69</f>
        <v>5600</v>
      </c>
      <c r="AD162">
        <f>[9]D_技能表!AD69</f>
        <v>7.0367869299363806</v>
      </c>
    </row>
    <row r="163" spans="1:30" x14ac:dyDescent="0.15">
      <c r="A163">
        <f>[9]D_技能表!A70</f>
        <v>9122117</v>
      </c>
      <c r="B163" t="str">
        <f>[9]D_技能表!B70</f>
        <v>影袭·斩第1段</v>
      </c>
      <c r="C163" t="str">
        <f>[9]D_技能表!C70</f>
        <v>影袭·斩第1段</v>
      </c>
      <c r="D163">
        <f>[9]D_技能表!D70</f>
        <v>1</v>
      </c>
      <c r="E163">
        <f>[9]D_技能表!E70</f>
        <v>30</v>
      </c>
      <c r="F163" t="str">
        <f>[9]D_技能表!F70</f>
        <v>第17级，共造成139.3%点伤害</v>
      </c>
      <c r="G163">
        <f>[9]D_技能表!G70</f>
        <v>1</v>
      </c>
      <c r="H163">
        <f>[9]D_技能表!H70</f>
        <v>1</v>
      </c>
      <c r="I163">
        <f>[9]D_技能表!I70</f>
        <v>17</v>
      </c>
      <c r="J163">
        <f>[9]D_技能表!J70</f>
        <v>2</v>
      </c>
      <c r="K163">
        <f>[9]D_技能表!K70</f>
        <v>139.28571428571428</v>
      </c>
      <c r="L163">
        <f>[9]D_技能表!L70</f>
        <v>0</v>
      </c>
      <c r="M163">
        <f>[9]D_技能表!M70</f>
        <v>6640</v>
      </c>
      <c r="N163">
        <f>[9]D_技能表!N70</f>
        <v>5742</v>
      </c>
      <c r="O163">
        <f>[9]D_技能表!O70</f>
        <v>2</v>
      </c>
      <c r="P163">
        <f>[9]D_技能表!P70</f>
        <v>1</v>
      </c>
      <c r="Q163">
        <f>[9]D_技能表!Q70</f>
        <v>1</v>
      </c>
      <c r="R163">
        <f>[9]D_技能表!R70</f>
        <v>4</v>
      </c>
      <c r="S163">
        <f>[9]D_技能表!S70</f>
        <v>50</v>
      </c>
      <c r="T163">
        <f>[9]D_技能表!T70</f>
        <v>119.04761904761905</v>
      </c>
      <c r="U163">
        <f>[9]D_技能表!U70</f>
        <v>522</v>
      </c>
      <c r="V163">
        <f>[9]D_技能表!V70</f>
        <v>119.04761904761905</v>
      </c>
      <c r="W163">
        <f>[9]D_技能表!W70</f>
        <v>11</v>
      </c>
      <c r="X163">
        <f>[9]D_技能表!X70</f>
        <v>114</v>
      </c>
      <c r="Y163">
        <f>[9]D_技能表!Y70</f>
        <v>18</v>
      </c>
      <c r="Z163">
        <f>[9]D_技能表!Z70</f>
        <v>0</v>
      </c>
      <c r="AA163" t="str">
        <f>[9]D_技能表!AA70</f>
        <v>9122100.png</v>
      </c>
      <c r="AB163">
        <f>[9]D_技能表!AB70</f>
        <v>20</v>
      </c>
      <c r="AC163">
        <f>[9]D_技能表!AC70</f>
        <v>5600</v>
      </c>
      <c r="AD163">
        <f>[9]D_技能表!AD70</f>
        <v>8.2616417152442487</v>
      </c>
    </row>
    <row r="164" spans="1:30" x14ac:dyDescent="0.15">
      <c r="A164">
        <f>[9]D_技能表!A71</f>
        <v>9122118</v>
      </c>
      <c r="B164" t="str">
        <f>[9]D_技能表!B71</f>
        <v>影袭·斩第1段</v>
      </c>
      <c r="C164" t="str">
        <f>[9]D_技能表!C71</f>
        <v>影袭·斩第1段</v>
      </c>
      <c r="D164">
        <f>[9]D_技能表!D71</f>
        <v>1</v>
      </c>
      <c r="E164">
        <f>[9]D_技能表!E71</f>
        <v>31</v>
      </c>
      <c r="F164" t="str">
        <f>[9]D_技能表!F71</f>
        <v>第18级，共造成140.5%点伤害</v>
      </c>
      <c r="G164">
        <f>[9]D_技能表!G71</f>
        <v>1</v>
      </c>
      <c r="H164">
        <f>[9]D_技能表!H71</f>
        <v>1</v>
      </c>
      <c r="I164">
        <f>[9]D_技能表!I71</f>
        <v>18</v>
      </c>
      <c r="J164">
        <f>[9]D_技能表!J71</f>
        <v>2</v>
      </c>
      <c r="K164">
        <f>[9]D_技能表!K71</f>
        <v>140.47619047619048</v>
      </c>
      <c r="L164">
        <f>[9]D_技能表!L71</f>
        <v>0</v>
      </c>
      <c r="M164">
        <f>[9]D_技能表!M71</f>
        <v>6560</v>
      </c>
      <c r="N164">
        <f>[9]D_技能表!N71</f>
        <v>6756</v>
      </c>
      <c r="O164">
        <f>[9]D_技能表!O71</f>
        <v>2</v>
      </c>
      <c r="P164">
        <f>[9]D_技能表!P71</f>
        <v>1</v>
      </c>
      <c r="Q164">
        <f>[9]D_技能表!Q71</f>
        <v>1</v>
      </c>
      <c r="R164">
        <f>[9]D_技能表!R71</f>
        <v>4</v>
      </c>
      <c r="S164">
        <f>[9]D_技能表!S71</f>
        <v>50</v>
      </c>
      <c r="T164">
        <f>[9]D_技能表!T71</f>
        <v>119.04761904761905</v>
      </c>
      <c r="U164">
        <f>[9]D_技能表!U71</f>
        <v>563</v>
      </c>
      <c r="V164">
        <f>[9]D_技能表!V71</f>
        <v>119.04761904761905</v>
      </c>
      <c r="W164">
        <f>[9]D_技能表!W71</f>
        <v>12</v>
      </c>
      <c r="X164">
        <f>[9]D_技能表!X71</f>
        <v>126</v>
      </c>
      <c r="Y164">
        <f>[9]D_技能表!Y71</f>
        <v>18</v>
      </c>
      <c r="Z164">
        <f>[9]D_技能表!Z71</f>
        <v>5</v>
      </c>
      <c r="AA164" t="str">
        <f>[9]D_技能表!AA71</f>
        <v>9122100.png</v>
      </c>
      <c r="AB164">
        <f>[9]D_技能表!AB71</f>
        <v>20</v>
      </c>
      <c r="AC164">
        <f>[9]D_技能表!AC71</f>
        <v>5600</v>
      </c>
      <c r="AD164">
        <f>[9]D_技能表!AD71</f>
        <v>9.6907932549269837</v>
      </c>
    </row>
    <row r="165" spans="1:30" x14ac:dyDescent="0.15">
      <c r="A165">
        <f>[9]D_技能表!A72</f>
        <v>9122119</v>
      </c>
      <c r="B165" t="str">
        <f>[9]D_技能表!B72</f>
        <v>影袭·斩第1段</v>
      </c>
      <c r="C165" t="str">
        <f>[9]D_技能表!C72</f>
        <v>影袭·斩第1段</v>
      </c>
      <c r="D165">
        <f>[9]D_技能表!D72</f>
        <v>1</v>
      </c>
      <c r="E165">
        <f>[9]D_技能表!E72</f>
        <v>33</v>
      </c>
      <c r="F165" t="str">
        <f>[9]D_技能表!F72</f>
        <v>第19级，共造成141.7%点伤害</v>
      </c>
      <c r="G165">
        <f>[9]D_技能表!G72</f>
        <v>1</v>
      </c>
      <c r="H165">
        <f>[9]D_技能表!H72</f>
        <v>1</v>
      </c>
      <c r="I165">
        <f>[9]D_技能表!I72</f>
        <v>19</v>
      </c>
      <c r="J165">
        <f>[9]D_技能表!J72</f>
        <v>2</v>
      </c>
      <c r="K165">
        <f>[9]D_技能表!K72</f>
        <v>141.66666666666669</v>
      </c>
      <c r="L165">
        <f>[9]D_技能表!L72</f>
        <v>0</v>
      </c>
      <c r="M165">
        <f>[9]D_技能表!M72</f>
        <v>6480</v>
      </c>
      <c r="N165">
        <f>[9]D_技能表!N72</f>
        <v>8463</v>
      </c>
      <c r="O165">
        <f>[9]D_技能表!O72</f>
        <v>2</v>
      </c>
      <c r="P165">
        <f>[9]D_技能表!P72</f>
        <v>1</v>
      </c>
      <c r="Q165">
        <f>[9]D_技能表!Q72</f>
        <v>1</v>
      </c>
      <c r="R165">
        <f>[9]D_技能表!R72</f>
        <v>4</v>
      </c>
      <c r="S165">
        <f>[9]D_技能表!S72</f>
        <v>50</v>
      </c>
      <c r="T165">
        <f>[9]D_技能表!T72</f>
        <v>119.04761904761905</v>
      </c>
      <c r="U165">
        <f>[9]D_技能表!U72</f>
        <v>651</v>
      </c>
      <c r="V165">
        <f>[9]D_技能表!V72</f>
        <v>119.04761904761905</v>
      </c>
      <c r="W165">
        <f>[9]D_技能表!W72</f>
        <v>13</v>
      </c>
      <c r="X165">
        <f>[9]D_技能表!X72</f>
        <v>139</v>
      </c>
      <c r="Y165">
        <f>[9]D_技能表!Y72</f>
        <v>18</v>
      </c>
      <c r="Z165">
        <f>[9]D_技能表!Z72</f>
        <v>6</v>
      </c>
      <c r="AA165" t="str">
        <f>[9]D_技能表!AA72</f>
        <v>9122100.png</v>
      </c>
      <c r="AB165">
        <f>[9]D_技能表!AB72</f>
        <v>20</v>
      </c>
      <c r="AC165">
        <f>[9]D_技能表!AC72</f>
        <v>5600</v>
      </c>
      <c r="AD165">
        <f>[9]D_技能表!AD72</f>
        <v>11.357335363185069</v>
      </c>
    </row>
    <row r="166" spans="1:30" x14ac:dyDescent="0.15">
      <c r="A166">
        <f>[9]D_技能表!A73</f>
        <v>9122120</v>
      </c>
      <c r="B166" t="str">
        <f>[9]D_技能表!B73</f>
        <v>影袭·斩第1段</v>
      </c>
      <c r="C166" t="str">
        <f>[9]D_技能表!C73</f>
        <v>影袭·斩第1段</v>
      </c>
      <c r="D166">
        <f>[9]D_技能表!D73</f>
        <v>1</v>
      </c>
      <c r="E166">
        <f>[9]D_技能表!E73</f>
        <v>34</v>
      </c>
      <c r="F166" t="str">
        <f>[9]D_技能表!F73</f>
        <v>第20级，共造成142.9%点伤害</v>
      </c>
      <c r="G166">
        <f>[9]D_技能表!G73</f>
        <v>1</v>
      </c>
      <c r="H166">
        <f>[9]D_技能表!H73</f>
        <v>1</v>
      </c>
      <c r="I166">
        <f>[9]D_技能表!I73</f>
        <v>20</v>
      </c>
      <c r="J166">
        <f>[9]D_技能表!J73</f>
        <v>2</v>
      </c>
      <c r="K166">
        <f>[9]D_技能表!K73</f>
        <v>142.85714285714286</v>
      </c>
      <c r="L166">
        <f>[9]D_技能表!L73</f>
        <v>0</v>
      </c>
      <c r="M166">
        <f>[9]D_技能表!M73</f>
        <v>6400</v>
      </c>
      <c r="N166">
        <f>[9]D_技能表!N73</f>
        <v>9048</v>
      </c>
      <c r="O166">
        <f>[9]D_技能表!O73</f>
        <v>2</v>
      </c>
      <c r="P166">
        <f>[9]D_技能表!P73</f>
        <v>1</v>
      </c>
      <c r="Q166">
        <f>[9]D_技能表!Q73</f>
        <v>1</v>
      </c>
      <c r="R166">
        <f>[9]D_技能表!R73</f>
        <v>4</v>
      </c>
      <c r="S166">
        <f>[9]D_技能表!S73</f>
        <v>50</v>
      </c>
      <c r="T166">
        <f>[9]D_技能表!T73</f>
        <v>119.04761904761905</v>
      </c>
      <c r="U166">
        <f>[9]D_技能表!U73</f>
        <v>696</v>
      </c>
      <c r="V166">
        <f>[9]D_技能表!V73</f>
        <v>119.04761904761905</v>
      </c>
      <c r="W166">
        <f>[9]D_技能表!W73</f>
        <v>13</v>
      </c>
      <c r="X166">
        <f>[9]D_技能表!X73</f>
        <v>152</v>
      </c>
      <c r="Y166">
        <f>[9]D_技能表!Y73</f>
        <v>18</v>
      </c>
      <c r="Z166">
        <f>[9]D_技能表!Z73</f>
        <v>6</v>
      </c>
      <c r="AA166" t="str">
        <f>[9]D_技能表!AA73</f>
        <v>9122100.png</v>
      </c>
      <c r="AB166">
        <f>[9]D_技能表!AB73</f>
        <v>20</v>
      </c>
      <c r="AC166">
        <f>[9]D_技能表!AC73</f>
        <v>5600</v>
      </c>
      <c r="AD166">
        <f>[9]D_技能表!AD73</f>
        <v>13.299609842480328</v>
      </c>
    </row>
    <row r="167" spans="1:30" x14ac:dyDescent="0.15">
      <c r="A167">
        <f>[9]D_技能表!A74</f>
        <v>9122121</v>
      </c>
      <c r="B167" t="str">
        <f>[9]D_技能表!B74</f>
        <v>影袭·斩第1段</v>
      </c>
      <c r="C167" t="str">
        <f>[9]D_技能表!C74</f>
        <v>影袭·斩第1段</v>
      </c>
      <c r="D167">
        <f>[9]D_技能表!D74</f>
        <v>1</v>
      </c>
      <c r="E167">
        <f>[9]D_技能表!E74</f>
        <v>36</v>
      </c>
      <c r="F167" t="str">
        <f>[9]D_技能表!F74</f>
        <v>第21级，共造成144%点伤害</v>
      </c>
      <c r="G167">
        <f>[9]D_技能表!G74</f>
        <v>1</v>
      </c>
      <c r="H167">
        <f>[9]D_技能表!H74</f>
        <v>1</v>
      </c>
      <c r="I167">
        <f>[9]D_技能表!I74</f>
        <v>21</v>
      </c>
      <c r="J167">
        <f>[9]D_技能表!J74</f>
        <v>2</v>
      </c>
      <c r="K167">
        <f>[9]D_技能表!K74</f>
        <v>144.04761904761904</v>
      </c>
      <c r="L167">
        <f>[9]D_技能表!L74</f>
        <v>0</v>
      </c>
      <c r="M167">
        <f>[9]D_技能表!M74</f>
        <v>6320</v>
      </c>
      <c r="N167">
        <f>[9]D_技能表!N74</f>
        <v>11074</v>
      </c>
      <c r="O167">
        <f>[9]D_技能表!O74</f>
        <v>2</v>
      </c>
      <c r="P167">
        <f>[9]D_技能表!P74</f>
        <v>1</v>
      </c>
      <c r="Q167">
        <f>[9]D_技能表!Q74</f>
        <v>1</v>
      </c>
      <c r="R167">
        <f>[9]D_技能表!R74</f>
        <v>4</v>
      </c>
      <c r="S167">
        <f>[9]D_技能表!S74</f>
        <v>50</v>
      </c>
      <c r="T167">
        <f>[9]D_技能表!T74</f>
        <v>119.04761904761905</v>
      </c>
      <c r="U167">
        <f>[9]D_技能表!U74</f>
        <v>791</v>
      </c>
      <c r="V167">
        <f>[9]D_技能表!V74</f>
        <v>119.04761904761905</v>
      </c>
      <c r="W167">
        <f>[9]D_技能表!W74</f>
        <v>14</v>
      </c>
      <c r="X167">
        <f>[9]D_技能表!X74</f>
        <v>166</v>
      </c>
      <c r="Y167">
        <f>[9]D_技能表!Y74</f>
        <v>18</v>
      </c>
      <c r="Z167">
        <f>[9]D_技能表!Z74</f>
        <v>6</v>
      </c>
      <c r="AA167" t="str">
        <f>[9]D_技能表!AA74</f>
        <v>9122100.png</v>
      </c>
      <c r="AB167">
        <f>[9]D_技能表!AB74</f>
        <v>20</v>
      </c>
      <c r="AC167">
        <f>[9]D_技能表!AC74</f>
        <v>5600</v>
      </c>
      <c r="AD167">
        <f>[9]D_技能表!AD74</f>
        <v>15.562025344899888</v>
      </c>
    </row>
    <row r="168" spans="1:30" x14ac:dyDescent="0.15">
      <c r="A168">
        <f>[9]D_技能表!A75</f>
        <v>9122122</v>
      </c>
      <c r="B168" t="str">
        <f>[9]D_技能表!B75</f>
        <v>影袭·斩第1段</v>
      </c>
      <c r="C168" t="str">
        <f>[9]D_技能表!C75</f>
        <v>影袭·斩第1段</v>
      </c>
      <c r="D168">
        <f>[9]D_技能表!D75</f>
        <v>1</v>
      </c>
      <c r="E168">
        <f>[9]D_技能表!E75</f>
        <v>37</v>
      </c>
      <c r="F168" t="str">
        <f>[9]D_技能表!F75</f>
        <v>第22级，共造成145.2%点伤害</v>
      </c>
      <c r="G168">
        <f>[9]D_技能表!G75</f>
        <v>1</v>
      </c>
      <c r="H168">
        <f>[9]D_技能表!H75</f>
        <v>1</v>
      </c>
      <c r="I168">
        <f>[9]D_技能表!I75</f>
        <v>22</v>
      </c>
      <c r="J168">
        <f>[9]D_技能表!J75</f>
        <v>2</v>
      </c>
      <c r="K168">
        <f>[9]D_技能表!K75</f>
        <v>145.23809523809524</v>
      </c>
      <c r="L168">
        <f>[9]D_技能表!L75</f>
        <v>0</v>
      </c>
      <c r="M168">
        <f>[9]D_技能表!M75</f>
        <v>6240</v>
      </c>
      <c r="N168">
        <f>[9]D_技能表!N75</f>
        <v>12615</v>
      </c>
      <c r="O168">
        <f>[9]D_技能表!O75</f>
        <v>2</v>
      </c>
      <c r="P168">
        <f>[9]D_技能表!P75</f>
        <v>1</v>
      </c>
      <c r="Q168">
        <f>[9]D_技能表!Q75</f>
        <v>1</v>
      </c>
      <c r="R168">
        <f>[9]D_技能表!R75</f>
        <v>4</v>
      </c>
      <c r="S168">
        <f>[9]D_技能表!S75</f>
        <v>50</v>
      </c>
      <c r="T168">
        <f>[9]D_技能表!T75</f>
        <v>119.04761904761905</v>
      </c>
      <c r="U168">
        <f>[9]D_技能表!U75</f>
        <v>841</v>
      </c>
      <c r="V168">
        <f>[9]D_技能表!V75</f>
        <v>119.04761904761905</v>
      </c>
      <c r="W168">
        <f>[9]D_技能表!W75</f>
        <v>15</v>
      </c>
      <c r="X168">
        <f>[9]D_技能表!X75</f>
        <v>181</v>
      </c>
      <c r="Y168">
        <f>[9]D_技能表!Y75</f>
        <v>18</v>
      </c>
      <c r="Z168">
        <f>[9]D_技能表!Z75</f>
        <v>6</v>
      </c>
      <c r="AA168" t="str">
        <f>[9]D_技能表!AA75</f>
        <v>9122100.png</v>
      </c>
      <c r="AB168">
        <f>[9]D_技能表!AB75</f>
        <v>20</v>
      </c>
      <c r="AC168">
        <f>[9]D_技能表!AC75</f>
        <v>5600</v>
      </c>
      <c r="AD168">
        <f>[9]D_技能表!AD75</f>
        <v>18.19600238746251</v>
      </c>
    </row>
    <row r="169" spans="1:30" x14ac:dyDescent="0.15">
      <c r="A169">
        <f>[9]D_技能表!A76</f>
        <v>9122123</v>
      </c>
      <c r="B169" t="str">
        <f>[9]D_技能表!B76</f>
        <v>影袭·斩第1段</v>
      </c>
      <c r="C169" t="str">
        <f>[9]D_技能表!C76</f>
        <v>影袭·斩第1段</v>
      </c>
      <c r="D169">
        <f>[9]D_技能表!D76</f>
        <v>1</v>
      </c>
      <c r="E169">
        <f>[9]D_技能表!E76</f>
        <v>39</v>
      </c>
      <c r="F169" t="str">
        <f>[9]D_技能表!F76</f>
        <v>第23级，共造成146.4%点伤害</v>
      </c>
      <c r="G169">
        <f>[9]D_技能表!G76</f>
        <v>1</v>
      </c>
      <c r="H169">
        <f>[9]D_技能表!H76</f>
        <v>1</v>
      </c>
      <c r="I169">
        <f>[9]D_技能表!I76</f>
        <v>23</v>
      </c>
      <c r="J169">
        <f>[9]D_技能表!J76</f>
        <v>2</v>
      </c>
      <c r="K169">
        <f>[9]D_技能表!K76</f>
        <v>146.42857142857144</v>
      </c>
      <c r="L169">
        <f>[9]D_技能表!L76</f>
        <v>0</v>
      </c>
      <c r="M169">
        <f>[9]D_技能表!M76</f>
        <v>6160</v>
      </c>
      <c r="N169">
        <f>[9]D_技能表!N76</f>
        <v>15104</v>
      </c>
      <c r="O169">
        <f>[9]D_技能表!O76</f>
        <v>2</v>
      </c>
      <c r="P169">
        <f>[9]D_技能表!P76</f>
        <v>1</v>
      </c>
      <c r="Q169">
        <f>[9]D_技能表!Q76</f>
        <v>1</v>
      </c>
      <c r="R169">
        <f>[9]D_技能表!R76</f>
        <v>4</v>
      </c>
      <c r="S169">
        <f>[9]D_技能表!S76</f>
        <v>50</v>
      </c>
      <c r="T169">
        <f>[9]D_技能表!T76</f>
        <v>119.04761904761905</v>
      </c>
      <c r="U169">
        <f>[9]D_技能表!U76</f>
        <v>944</v>
      </c>
      <c r="V169">
        <f>[9]D_技能表!V76</f>
        <v>119.04761904761905</v>
      </c>
      <c r="W169">
        <f>[9]D_技能表!W76</f>
        <v>16</v>
      </c>
      <c r="X169">
        <f>[9]D_技能表!X76</f>
        <v>197</v>
      </c>
      <c r="Y169">
        <f>[9]D_技能表!Y76</f>
        <v>18</v>
      </c>
      <c r="Z169">
        <f>[9]D_技能表!Z76</f>
        <v>7</v>
      </c>
      <c r="AA169" t="str">
        <f>[9]D_技能表!AA76</f>
        <v>9122100.png</v>
      </c>
      <c r="AB169">
        <f>[9]D_技能表!AB76</f>
        <v>20</v>
      </c>
      <c r="AC169">
        <f>[9]D_技能表!AC76</f>
        <v>5600</v>
      </c>
      <c r="AD169">
        <f>[9]D_技能表!AD76</f>
        <v>21.261063758068786</v>
      </c>
    </row>
    <row r="170" spans="1:30" x14ac:dyDescent="0.15">
      <c r="A170">
        <f>[9]D_技能表!A77</f>
        <v>9122124</v>
      </c>
      <c r="B170" t="str">
        <f>[9]D_技能表!B77</f>
        <v>影袭·斩第1段</v>
      </c>
      <c r="C170" t="str">
        <f>[9]D_技能表!C77</f>
        <v>影袭·斩第1段</v>
      </c>
      <c r="D170">
        <f>[9]D_技能表!D77</f>
        <v>1</v>
      </c>
      <c r="E170">
        <f>[9]D_技能表!E77</f>
        <v>40</v>
      </c>
      <c r="F170" t="str">
        <f>[9]D_技能表!F77</f>
        <v>第24级，共造成147.6%点伤害</v>
      </c>
      <c r="G170">
        <f>[9]D_技能表!G77</f>
        <v>1</v>
      </c>
      <c r="H170">
        <f>[9]D_技能表!H77</f>
        <v>1</v>
      </c>
      <c r="I170">
        <f>[9]D_技能表!I77</f>
        <v>24</v>
      </c>
      <c r="J170">
        <f>[9]D_技能表!J77</f>
        <v>2</v>
      </c>
      <c r="K170">
        <f>[9]D_技能表!K77</f>
        <v>147.61904761904762</v>
      </c>
      <c r="L170">
        <f>[9]D_技能表!L77</f>
        <v>0</v>
      </c>
      <c r="M170">
        <f>[9]D_技能表!M77</f>
        <v>6080</v>
      </c>
      <c r="N170">
        <f>[9]D_技能表!N77</f>
        <v>16966</v>
      </c>
      <c r="O170">
        <f>[9]D_技能表!O77</f>
        <v>2</v>
      </c>
      <c r="P170">
        <f>[9]D_技能表!P77</f>
        <v>1</v>
      </c>
      <c r="Q170">
        <f>[9]D_技能表!Q77</f>
        <v>1</v>
      </c>
      <c r="R170">
        <f>[9]D_技能表!R77</f>
        <v>4</v>
      </c>
      <c r="S170">
        <f>[9]D_技能表!S77</f>
        <v>50</v>
      </c>
      <c r="T170">
        <f>[9]D_技能表!T77</f>
        <v>119.04761904761905</v>
      </c>
      <c r="U170">
        <f>[9]D_技能表!U77</f>
        <v>998</v>
      </c>
      <c r="V170">
        <f>[9]D_技能表!V77</f>
        <v>119.04761904761905</v>
      </c>
      <c r="W170">
        <f>[9]D_技能表!W77</f>
        <v>17</v>
      </c>
      <c r="X170">
        <f>[9]D_技能表!X77</f>
        <v>214</v>
      </c>
      <c r="Y170">
        <f>[9]D_技能表!Y77</f>
        <v>18</v>
      </c>
      <c r="Z170">
        <f>[9]D_技能表!Z77</f>
        <v>7</v>
      </c>
      <c r="AA170" t="str">
        <f>[9]D_技能表!AA77</f>
        <v>9122100.png</v>
      </c>
      <c r="AB170">
        <f>[9]D_技能表!AB77</f>
        <v>20</v>
      </c>
      <c r="AC170">
        <f>[9]D_技能表!AC77</f>
        <v>5600</v>
      </c>
      <c r="AD170">
        <f>[9]D_技能表!AD77</f>
        <v>24.826092457400648</v>
      </c>
    </row>
    <row r="171" spans="1:30" x14ac:dyDescent="0.15">
      <c r="A171">
        <f>[9]D_技能表!A78</f>
        <v>9122125</v>
      </c>
      <c r="B171" t="str">
        <f>[9]D_技能表!B78</f>
        <v>影袭·斩第1段</v>
      </c>
      <c r="C171" t="str">
        <f>[9]D_技能表!C78</f>
        <v>影袭·斩第1段</v>
      </c>
      <c r="D171">
        <f>[9]D_技能表!D78</f>
        <v>1</v>
      </c>
      <c r="E171">
        <f>[9]D_技能表!E78</f>
        <v>42</v>
      </c>
      <c r="F171" t="str">
        <f>[9]D_技能表!F78</f>
        <v>第25级，共造成148.8%点伤害</v>
      </c>
      <c r="G171">
        <f>[9]D_技能表!G78</f>
        <v>1</v>
      </c>
      <c r="H171">
        <f>[9]D_技能表!H78</f>
        <v>1</v>
      </c>
      <c r="I171">
        <f>[9]D_技能表!I78</f>
        <v>25</v>
      </c>
      <c r="J171">
        <f>[9]D_技能表!J78</f>
        <v>2</v>
      </c>
      <c r="K171">
        <f>[9]D_技能表!K78</f>
        <v>148.80952380952382</v>
      </c>
      <c r="L171">
        <f>[9]D_技能表!L78</f>
        <v>0</v>
      </c>
      <c r="M171">
        <f>[9]D_技能表!M78</f>
        <v>6000</v>
      </c>
      <c r="N171">
        <f>[9]D_技能表!N78</f>
        <v>21090</v>
      </c>
      <c r="O171">
        <f>[9]D_技能表!O78</f>
        <v>2</v>
      </c>
      <c r="P171">
        <f>[9]D_技能表!P78</f>
        <v>1</v>
      </c>
      <c r="Q171">
        <f>[9]D_技能表!Q78</f>
        <v>1</v>
      </c>
      <c r="R171">
        <f>[9]D_技能表!R78</f>
        <v>4</v>
      </c>
      <c r="S171">
        <f>[9]D_技能表!S78</f>
        <v>50</v>
      </c>
      <c r="T171">
        <f>[9]D_技能表!T78</f>
        <v>119.04761904761905</v>
      </c>
      <c r="U171">
        <f>[9]D_技能表!U78</f>
        <v>1110</v>
      </c>
      <c r="V171">
        <f>[9]D_技能表!V78</f>
        <v>119.04761904761905</v>
      </c>
      <c r="W171">
        <f>[9]D_技能表!W78</f>
        <v>19</v>
      </c>
      <c r="X171">
        <f>[9]D_技能表!X78</f>
        <v>233</v>
      </c>
      <c r="Y171">
        <f>[9]D_技能表!Y78</f>
        <v>18</v>
      </c>
      <c r="Z171">
        <f>[9]D_技能表!Z78</f>
        <v>8</v>
      </c>
      <c r="AA171" t="str">
        <f>[9]D_技能表!AA78</f>
        <v>9122100.png</v>
      </c>
      <c r="AB171">
        <f>[9]D_技能表!AB78</f>
        <v>20</v>
      </c>
      <c r="AC171">
        <f>[9]D_技能表!AC78</f>
        <v>5600</v>
      </c>
      <c r="AD171">
        <f>[9]D_技能表!AD78</f>
        <v>28.970782667351624</v>
      </c>
    </row>
    <row r="172" spans="1:30" x14ac:dyDescent="0.15">
      <c r="A172">
        <f>[9]D_技能表!A79</f>
        <v>9122126</v>
      </c>
      <c r="B172" t="str">
        <f>[9]D_技能表!B79</f>
        <v>影袭·斩第1段</v>
      </c>
      <c r="C172" t="str">
        <f>[9]D_技能表!C79</f>
        <v>影袭·斩第1段</v>
      </c>
      <c r="D172">
        <f>[9]D_技能表!D79</f>
        <v>1</v>
      </c>
      <c r="E172">
        <f>[9]D_技能表!E79</f>
        <v>44</v>
      </c>
      <c r="F172" t="str">
        <f>[9]D_技能表!F79</f>
        <v>第26级，共造成150%点伤害</v>
      </c>
      <c r="G172">
        <f>[9]D_技能表!G79</f>
        <v>1</v>
      </c>
      <c r="H172">
        <f>[9]D_技能表!H79</f>
        <v>1</v>
      </c>
      <c r="I172">
        <f>[9]D_技能表!I79</f>
        <v>26</v>
      </c>
      <c r="J172">
        <f>[9]D_技能表!J79</f>
        <v>2</v>
      </c>
      <c r="K172">
        <f>[9]D_技能表!K79</f>
        <v>150</v>
      </c>
      <c r="L172">
        <f>[9]D_技能表!L79</f>
        <v>0</v>
      </c>
      <c r="M172">
        <f>[9]D_技能表!M79</f>
        <v>5920</v>
      </c>
      <c r="N172">
        <f>[9]D_技能表!N79</f>
        <v>24520</v>
      </c>
      <c r="O172">
        <f>[9]D_技能表!O79</f>
        <v>2</v>
      </c>
      <c r="P172">
        <f>[9]D_技能表!P79</f>
        <v>1</v>
      </c>
      <c r="Q172">
        <f>[9]D_技能表!Q79</f>
        <v>1</v>
      </c>
      <c r="R172">
        <f>[9]D_技能表!R79</f>
        <v>4</v>
      </c>
      <c r="S172">
        <f>[9]D_技能表!S79</f>
        <v>50</v>
      </c>
      <c r="T172">
        <f>[9]D_技能表!T79</f>
        <v>119.04761904761905</v>
      </c>
      <c r="U172">
        <f>[9]D_技能表!U79</f>
        <v>1226</v>
      </c>
      <c r="V172">
        <f>[9]D_技能表!V79</f>
        <v>119.04761904761905</v>
      </c>
      <c r="W172">
        <f>[9]D_技能表!W79</f>
        <v>20</v>
      </c>
      <c r="X172">
        <f>[9]D_技能表!X79</f>
        <v>253</v>
      </c>
      <c r="Y172">
        <f>[9]D_技能表!Y79</f>
        <v>18</v>
      </c>
      <c r="Z172">
        <f>[9]D_技能表!Z79</f>
        <v>8</v>
      </c>
      <c r="AA172" t="str">
        <f>[9]D_技能表!AA79</f>
        <v>9122100.png</v>
      </c>
      <c r="AB172">
        <f>[9]D_技能表!AB79</f>
        <v>20</v>
      </c>
      <c r="AC172">
        <f>[9]D_技能表!AC79</f>
        <v>5600</v>
      </c>
      <c r="AD172">
        <f>[9]D_技能表!AD79</f>
        <v>33.787313083683465</v>
      </c>
    </row>
    <row r="173" spans="1:30" x14ac:dyDescent="0.15">
      <c r="A173">
        <f>[9]D_技能表!A80</f>
        <v>9122127</v>
      </c>
      <c r="B173" t="str">
        <f>[9]D_技能表!B80</f>
        <v>影袭·斩第1段</v>
      </c>
      <c r="C173" t="str">
        <f>[9]D_技能表!C80</f>
        <v>影袭·斩第1段</v>
      </c>
      <c r="D173">
        <f>[9]D_技能表!D80</f>
        <v>1</v>
      </c>
      <c r="E173">
        <f>[9]D_技能表!E80</f>
        <v>45</v>
      </c>
      <c r="F173" t="str">
        <f>[9]D_技能表!F80</f>
        <v>第27级，共造成151.2%点伤害</v>
      </c>
      <c r="G173">
        <f>[9]D_技能表!G80</f>
        <v>1</v>
      </c>
      <c r="H173">
        <f>[9]D_技能表!H80</f>
        <v>1</v>
      </c>
      <c r="I173">
        <f>[9]D_技能表!I80</f>
        <v>27</v>
      </c>
      <c r="J173">
        <f>[9]D_技能表!J80</f>
        <v>2</v>
      </c>
      <c r="K173">
        <f>[9]D_技能表!K80</f>
        <v>151.1904761904762</v>
      </c>
      <c r="L173">
        <f>[9]D_技能表!L80</f>
        <v>0</v>
      </c>
      <c r="M173">
        <f>[9]D_技能表!M80</f>
        <v>5840</v>
      </c>
      <c r="N173">
        <f>[9]D_技能表!N80</f>
        <v>27027</v>
      </c>
      <c r="O173">
        <f>[9]D_技能表!O80</f>
        <v>2</v>
      </c>
      <c r="P173">
        <f>[9]D_技能表!P80</f>
        <v>1</v>
      </c>
      <c r="Q173">
        <f>[9]D_技能表!Q80</f>
        <v>1</v>
      </c>
      <c r="R173">
        <f>[9]D_技能表!R80</f>
        <v>4</v>
      </c>
      <c r="S173">
        <f>[9]D_技能表!S80</f>
        <v>50</v>
      </c>
      <c r="T173">
        <f>[9]D_技能表!T80</f>
        <v>119.04761904761905</v>
      </c>
      <c r="U173">
        <f>[9]D_技能表!U80</f>
        <v>1287</v>
      </c>
      <c r="V173">
        <f>[9]D_技能表!V80</f>
        <v>119.04761904761905</v>
      </c>
      <c r="W173">
        <f>[9]D_技能表!W80</f>
        <v>21</v>
      </c>
      <c r="X173">
        <f>[9]D_技能表!X80</f>
        <v>274</v>
      </c>
      <c r="Y173">
        <f>[9]D_技能表!Y80</f>
        <v>18</v>
      </c>
      <c r="Z173">
        <f>[9]D_技能表!Z80</f>
        <v>9</v>
      </c>
      <c r="AA173" t="str">
        <f>[9]D_技能表!AA80</f>
        <v>9122100.png</v>
      </c>
      <c r="AB173">
        <f>[9]D_技能表!AB80</f>
        <v>20</v>
      </c>
      <c r="AC173">
        <f>[9]D_技能表!AC80</f>
        <v>5600</v>
      </c>
      <c r="AD173">
        <f>[9]D_技能表!AD80</f>
        <v>39.382276374395779</v>
      </c>
    </row>
    <row r="174" spans="1:30" x14ac:dyDescent="0.15">
      <c r="A174">
        <f>[9]D_技能表!A81</f>
        <v>9122128</v>
      </c>
      <c r="B174" t="str">
        <f>[9]D_技能表!B81</f>
        <v>影袭·斩第1段</v>
      </c>
      <c r="C174" t="str">
        <f>[9]D_技能表!C81</f>
        <v>影袭·斩第1段</v>
      </c>
      <c r="D174">
        <f>[9]D_技能表!D81</f>
        <v>1</v>
      </c>
      <c r="E174">
        <f>[9]D_技能表!E81</f>
        <v>47</v>
      </c>
      <c r="F174" t="str">
        <f>[9]D_技能表!F81</f>
        <v>第28级，共造成152.4%点伤害</v>
      </c>
      <c r="G174">
        <f>[9]D_技能表!G81</f>
        <v>1</v>
      </c>
      <c r="H174">
        <f>[9]D_技能表!H81</f>
        <v>1</v>
      </c>
      <c r="I174">
        <f>[9]D_技能表!I81</f>
        <v>28</v>
      </c>
      <c r="J174">
        <f>[9]D_技能表!J81</f>
        <v>2</v>
      </c>
      <c r="K174">
        <f>[9]D_技能表!K81</f>
        <v>152.38095238095238</v>
      </c>
      <c r="L174">
        <f>[9]D_技能表!L81</f>
        <v>0</v>
      </c>
      <c r="M174">
        <f>[9]D_技能表!M81</f>
        <v>5760</v>
      </c>
      <c r="N174">
        <f>[9]D_技能表!N81</f>
        <v>32476</v>
      </c>
      <c r="O174">
        <f>[9]D_技能表!O81</f>
        <v>2</v>
      </c>
      <c r="P174">
        <f>[9]D_技能表!P81</f>
        <v>1</v>
      </c>
      <c r="Q174">
        <f>[9]D_技能表!Q81</f>
        <v>1</v>
      </c>
      <c r="R174">
        <f>[9]D_技能表!R81</f>
        <v>4</v>
      </c>
      <c r="S174">
        <f>[9]D_技能表!S81</f>
        <v>50</v>
      </c>
      <c r="T174">
        <f>[9]D_技能表!T81</f>
        <v>119.04761904761905</v>
      </c>
      <c r="U174">
        <f>[9]D_技能表!U81</f>
        <v>1412</v>
      </c>
      <c r="V174">
        <f>[9]D_技能表!V81</f>
        <v>119.04761904761905</v>
      </c>
      <c r="W174">
        <f>[9]D_技能表!W81</f>
        <v>23</v>
      </c>
      <c r="X174">
        <f>[9]D_技能表!X81</f>
        <v>297</v>
      </c>
      <c r="Y174">
        <f>[9]D_技能表!Y81</f>
        <v>18</v>
      </c>
      <c r="Z174">
        <f>[9]D_技能表!Z81</f>
        <v>10</v>
      </c>
      <c r="AA174" t="str">
        <f>[9]D_技能表!AA81</f>
        <v>9122100.png</v>
      </c>
      <c r="AB174">
        <f>[9]D_技能表!AB81</f>
        <v>20</v>
      </c>
      <c r="AC174">
        <f>[9]D_技能表!AC81</f>
        <v>5600</v>
      </c>
      <c r="AD174">
        <f>[9]D_技能表!AD81</f>
        <v>45.878903611700046</v>
      </c>
    </row>
    <row r="175" spans="1:30" x14ac:dyDescent="0.15">
      <c r="A175">
        <f>[9]D_技能表!A82</f>
        <v>9122129</v>
      </c>
      <c r="B175" t="str">
        <f>[9]D_技能表!B82</f>
        <v>影袭·斩第1段</v>
      </c>
      <c r="C175" t="str">
        <f>[9]D_技能表!C82</f>
        <v>影袭·斩第1段</v>
      </c>
      <c r="D175">
        <f>[9]D_技能表!D82</f>
        <v>1</v>
      </c>
      <c r="E175">
        <f>[9]D_技能表!E82</f>
        <v>48</v>
      </c>
      <c r="F175" t="str">
        <f>[9]D_技能表!F82</f>
        <v>第29级，共造成153.6%点伤害</v>
      </c>
      <c r="G175">
        <f>[9]D_技能表!G82</f>
        <v>1</v>
      </c>
      <c r="H175">
        <f>[9]D_技能表!H82</f>
        <v>1</v>
      </c>
      <c r="I175">
        <f>[9]D_技能表!I82</f>
        <v>29</v>
      </c>
      <c r="J175">
        <f>[9]D_技能表!J82</f>
        <v>2</v>
      </c>
      <c r="K175">
        <f>[9]D_技能表!K82</f>
        <v>153.57142857142858</v>
      </c>
      <c r="L175">
        <f>[9]D_技能表!L82</f>
        <v>0</v>
      </c>
      <c r="M175">
        <f>[9]D_技能表!M82</f>
        <v>5680</v>
      </c>
      <c r="N175">
        <f>[9]D_技能表!N82</f>
        <v>36925</v>
      </c>
      <c r="O175">
        <f>[9]D_技能表!O82</f>
        <v>2</v>
      </c>
      <c r="P175">
        <f>[9]D_技能表!P82</f>
        <v>1</v>
      </c>
      <c r="Q175">
        <f>[9]D_技能表!Q82</f>
        <v>1</v>
      </c>
      <c r="R175">
        <f>[9]D_技能表!R82</f>
        <v>4</v>
      </c>
      <c r="S175">
        <f>[9]D_技能表!S82</f>
        <v>50</v>
      </c>
      <c r="T175">
        <f>[9]D_技能表!T82</f>
        <v>119.04761904761905</v>
      </c>
      <c r="U175">
        <f>[9]D_技能表!U82</f>
        <v>1477</v>
      </c>
      <c r="V175">
        <f>[9]D_技能表!V82</f>
        <v>119.04761904761905</v>
      </c>
      <c r="W175">
        <f>[9]D_技能表!W82</f>
        <v>25</v>
      </c>
      <c r="X175">
        <f>[9]D_技能表!X82</f>
        <v>322</v>
      </c>
      <c r="Y175">
        <f>[9]D_技能表!Y82</f>
        <v>18</v>
      </c>
      <c r="Z175">
        <f>[9]D_技能表!Z82</f>
        <v>10</v>
      </c>
      <c r="AA175" t="str">
        <f>[9]D_技能表!AA82</f>
        <v>9122100.png</v>
      </c>
      <c r="AB175">
        <f>[9]D_技能表!AB82</f>
        <v>20</v>
      </c>
      <c r="AC175">
        <f>[9]D_技能表!AC82</f>
        <v>5600</v>
      </c>
      <c r="AD175">
        <f>[9]D_技能表!AD82</f>
        <v>53.41962837320149</v>
      </c>
    </row>
    <row r="176" spans="1:30" x14ac:dyDescent="0.15">
      <c r="A176">
        <f>[9]D_技能表!A83</f>
        <v>9122130</v>
      </c>
      <c r="B176" t="str">
        <f>[9]D_技能表!B83</f>
        <v>影袭·斩第1段</v>
      </c>
      <c r="C176" t="str">
        <f>[9]D_技能表!C83</f>
        <v>影袭·斩第1段</v>
      </c>
      <c r="D176">
        <f>[9]D_技能表!D83</f>
        <v>1</v>
      </c>
      <c r="E176">
        <f>[9]D_技能表!E83</f>
        <v>50</v>
      </c>
      <c r="F176" t="str">
        <f>[9]D_技能表!F83</f>
        <v>第30级，共造成154.8%点伤害</v>
      </c>
      <c r="G176">
        <f>[9]D_技能表!G83</f>
        <v>1</v>
      </c>
      <c r="H176">
        <f>[9]D_技能表!H83</f>
        <v>1</v>
      </c>
      <c r="I176">
        <f>[9]D_技能表!I83</f>
        <v>30</v>
      </c>
      <c r="J176">
        <f>[9]D_技能表!J83</f>
        <v>2</v>
      </c>
      <c r="K176">
        <f>[9]D_技能表!K83</f>
        <v>154.76190476190476</v>
      </c>
      <c r="L176">
        <f>[9]D_技能表!L83</f>
        <v>0</v>
      </c>
      <c r="M176">
        <f>[9]D_技能表!M83</f>
        <v>5600</v>
      </c>
      <c r="N176">
        <f>[9]D_技能表!N83</f>
        <v>41860</v>
      </c>
      <c r="O176">
        <f>[9]D_技能表!O83</f>
        <v>2</v>
      </c>
      <c r="P176">
        <f>[9]D_技能表!P83</f>
        <v>1</v>
      </c>
      <c r="Q176">
        <f>[9]D_技能表!Q83</f>
        <v>1</v>
      </c>
      <c r="R176">
        <f>[9]D_技能表!R83</f>
        <v>4</v>
      </c>
      <c r="S176">
        <f>[9]D_技能表!S83</f>
        <v>50</v>
      </c>
      <c r="T176">
        <f>[9]D_技能表!T83</f>
        <v>119.04761904761905</v>
      </c>
      <c r="U176">
        <f>[9]D_技能表!U83</f>
        <v>1610</v>
      </c>
      <c r="V176">
        <f>[9]D_技能表!V83</f>
        <v>119.04761904761905</v>
      </c>
      <c r="W176">
        <f>[9]D_技能表!W83</f>
        <v>26</v>
      </c>
      <c r="X176">
        <f>[9]D_技能表!X83</f>
        <v>348</v>
      </c>
      <c r="Y176">
        <f>[9]D_技能表!Y83</f>
        <v>18</v>
      </c>
      <c r="Z176">
        <f>[9]D_技能表!Z83</f>
        <v>11</v>
      </c>
      <c r="AA176" t="str">
        <f>[9]D_技能表!AA83</f>
        <v>9122100.png</v>
      </c>
      <c r="AB176">
        <f>[9]D_技能表!AB83</f>
        <v>20</v>
      </c>
      <c r="AC176">
        <f>[9]D_技能表!AC83</f>
        <v>5600</v>
      </c>
      <c r="AD176">
        <f>[9]D_技能表!AD83</f>
        <v>62.16904193021287</v>
      </c>
    </row>
    <row r="177" spans="1:30" x14ac:dyDescent="0.15">
      <c r="A177">
        <f>[9]D_技能表!A84</f>
        <v>9122131</v>
      </c>
      <c r="B177" t="str">
        <f>[9]D_技能表!B84</f>
        <v>影袭·斩第1段</v>
      </c>
      <c r="C177" t="str">
        <f>[9]D_技能表!C84</f>
        <v>影袭·斩第1段</v>
      </c>
      <c r="D177">
        <f>[9]D_技能表!D84</f>
        <v>1</v>
      </c>
      <c r="E177">
        <f>[9]D_技能表!E84</f>
        <v>51</v>
      </c>
      <c r="F177" t="str">
        <f>[9]D_技能表!F84</f>
        <v>第31级，共造成156%点伤害</v>
      </c>
      <c r="G177">
        <f>[9]D_技能表!G84</f>
        <v>1</v>
      </c>
      <c r="H177">
        <f>[9]D_技能表!H84</f>
        <v>1</v>
      </c>
      <c r="I177">
        <f>[9]D_技能表!I84</f>
        <v>31</v>
      </c>
      <c r="J177">
        <f>[9]D_技能表!J84</f>
        <v>2</v>
      </c>
      <c r="K177">
        <f>[9]D_技能表!K84</f>
        <v>155.95238095238096</v>
      </c>
      <c r="L177">
        <f>[9]D_技能表!L84</f>
        <v>0</v>
      </c>
      <c r="M177">
        <f>[9]D_技能表!M84</f>
        <v>5520</v>
      </c>
      <c r="N177">
        <f>[9]D_技能表!N84</f>
        <v>47012</v>
      </c>
      <c r="O177">
        <f>[9]D_技能表!O84</f>
        <v>2</v>
      </c>
      <c r="P177">
        <f>[9]D_技能表!P84</f>
        <v>1</v>
      </c>
      <c r="Q177">
        <f>[9]D_技能表!Q84</f>
        <v>1</v>
      </c>
      <c r="R177">
        <f>[9]D_技能表!R84</f>
        <v>4</v>
      </c>
      <c r="S177">
        <f>[9]D_技能表!S84</f>
        <v>50</v>
      </c>
      <c r="T177">
        <f>[9]D_技能表!T84</f>
        <v>119.04761904761905</v>
      </c>
      <c r="U177">
        <f>[9]D_技能表!U84</f>
        <v>1679</v>
      </c>
      <c r="V177">
        <f>[9]D_技能表!V84</f>
        <v>119.04761904761905</v>
      </c>
      <c r="W177">
        <f>[9]D_技能表!W84</f>
        <v>28</v>
      </c>
      <c r="X177">
        <f>[9]D_技能表!X84</f>
        <v>376</v>
      </c>
      <c r="Y177">
        <f>[9]D_技能表!Y84</f>
        <v>18</v>
      </c>
      <c r="Z177">
        <f>[9]D_技能表!Z84</f>
        <v>12</v>
      </c>
      <c r="AA177" t="str">
        <f>[9]D_技能表!AA84</f>
        <v>9122100.png</v>
      </c>
      <c r="AB177">
        <f>[9]D_技能表!AB84</f>
        <v>20</v>
      </c>
      <c r="AC177">
        <f>[9]D_技能表!AC84</f>
        <v>5600</v>
      </c>
      <c r="AD177">
        <f>[9]D_技能表!AD84</f>
        <v>72.317298668155971</v>
      </c>
    </row>
    <row r="178" spans="1:30" x14ac:dyDescent="0.15">
      <c r="A178">
        <f>[9]D_技能表!A85</f>
        <v>9122132</v>
      </c>
      <c r="B178" t="str">
        <f>[9]D_技能表!B85</f>
        <v>影袭·斩第1段</v>
      </c>
      <c r="C178" t="str">
        <f>[9]D_技能表!C85</f>
        <v>影袭·斩第1段</v>
      </c>
      <c r="D178">
        <f>[9]D_技能表!D85</f>
        <v>1</v>
      </c>
      <c r="E178">
        <f>[9]D_技能表!E85</f>
        <v>53</v>
      </c>
      <c r="F178" t="str">
        <f>[9]D_技能表!F85</f>
        <v>第32级，共造成157.1%点伤害</v>
      </c>
      <c r="G178">
        <f>[9]D_技能表!G85</f>
        <v>1</v>
      </c>
      <c r="H178">
        <f>[9]D_技能表!H85</f>
        <v>1</v>
      </c>
      <c r="I178">
        <f>[9]D_技能表!I85</f>
        <v>32</v>
      </c>
      <c r="J178">
        <f>[9]D_技能表!J85</f>
        <v>2</v>
      </c>
      <c r="K178">
        <f>[9]D_技能表!K85</f>
        <v>157.14285714285714</v>
      </c>
      <c r="L178">
        <f>[9]D_技能表!L85</f>
        <v>0</v>
      </c>
      <c r="M178">
        <f>[9]D_技能表!M85</f>
        <v>5440</v>
      </c>
      <c r="N178">
        <f>[9]D_技能表!N85</f>
        <v>54600</v>
      </c>
      <c r="O178">
        <f>[9]D_技能表!O85</f>
        <v>2</v>
      </c>
      <c r="P178">
        <f>[9]D_技能表!P85</f>
        <v>1</v>
      </c>
      <c r="Q178">
        <f>[9]D_技能表!Q85</f>
        <v>1</v>
      </c>
      <c r="R178">
        <f>[9]D_技能表!R85</f>
        <v>4</v>
      </c>
      <c r="S178">
        <f>[9]D_技能表!S85</f>
        <v>50</v>
      </c>
      <c r="T178">
        <f>[9]D_技能表!T85</f>
        <v>119.04761904761905</v>
      </c>
      <c r="U178">
        <f>[9]D_技能表!U85</f>
        <v>1820</v>
      </c>
      <c r="V178">
        <f>[9]D_技能表!V85</f>
        <v>119.04761904761905</v>
      </c>
      <c r="W178">
        <f>[9]D_技能表!W85</f>
        <v>30</v>
      </c>
      <c r="X178">
        <f>[9]D_技能表!X85</f>
        <v>406</v>
      </c>
      <c r="Y178">
        <f>[9]D_技能表!Y85</f>
        <v>18</v>
      </c>
      <c r="Z178">
        <f>[9]D_技能表!Z85</f>
        <v>12</v>
      </c>
      <c r="AA178" t="str">
        <f>[9]D_技能表!AA85</f>
        <v>9122100.png</v>
      </c>
      <c r="AB178">
        <f>[9]D_技能表!AB85</f>
        <v>20</v>
      </c>
      <c r="AC178">
        <f>[9]D_技能表!AC85</f>
        <v>5600</v>
      </c>
      <c r="AD178">
        <f>[9]D_技能表!AD85</f>
        <v>84.084039765094801</v>
      </c>
    </row>
    <row r="179" spans="1:30" x14ac:dyDescent="0.15">
      <c r="A179">
        <f>[9]D_技能表!A86</f>
        <v>9122133</v>
      </c>
      <c r="B179" t="str">
        <f>[9]D_技能表!B86</f>
        <v>影袭·斩第1段</v>
      </c>
      <c r="C179" t="str">
        <f>[9]D_技能表!C86</f>
        <v>影袭·斩第1段</v>
      </c>
      <c r="D179">
        <f>[9]D_技能表!D86</f>
        <v>1</v>
      </c>
      <c r="E179">
        <f>[9]D_技能表!E86</f>
        <v>54</v>
      </c>
      <c r="F179" t="str">
        <f>[9]D_技能表!F86</f>
        <v>第33级，共造成158.3%点伤害</v>
      </c>
      <c r="G179">
        <f>[9]D_技能表!G86</f>
        <v>1</v>
      </c>
      <c r="H179">
        <f>[9]D_技能表!H86</f>
        <v>1</v>
      </c>
      <c r="I179">
        <f>[9]D_技能表!I86</f>
        <v>33</v>
      </c>
      <c r="J179">
        <f>[9]D_技能表!J86</f>
        <v>2</v>
      </c>
      <c r="K179">
        <f>[9]D_技能表!K86</f>
        <v>158.33333333333334</v>
      </c>
      <c r="L179">
        <f>[9]D_技能表!L86</f>
        <v>0</v>
      </c>
      <c r="M179">
        <f>[9]D_技能表!M86</f>
        <v>5360</v>
      </c>
      <c r="N179">
        <f>[9]D_技能表!N86</f>
        <v>60576</v>
      </c>
      <c r="O179">
        <f>[9]D_技能表!O86</f>
        <v>2</v>
      </c>
      <c r="P179">
        <f>[9]D_技能表!P86</f>
        <v>1</v>
      </c>
      <c r="Q179">
        <f>[9]D_技能表!Q86</f>
        <v>1</v>
      </c>
      <c r="R179">
        <f>[9]D_技能表!R86</f>
        <v>4</v>
      </c>
      <c r="S179">
        <f>[9]D_技能表!S86</f>
        <v>50</v>
      </c>
      <c r="T179">
        <f>[9]D_技能表!T86</f>
        <v>119.04761904761905</v>
      </c>
      <c r="U179">
        <f>[9]D_技能表!U86</f>
        <v>1893</v>
      </c>
      <c r="V179">
        <f>[9]D_技能表!V86</f>
        <v>119.04761904761905</v>
      </c>
      <c r="W179">
        <f>[9]D_技能表!W86</f>
        <v>32</v>
      </c>
      <c r="X179">
        <f>[9]D_技能表!X86</f>
        <v>438</v>
      </c>
      <c r="Y179">
        <f>[9]D_技能表!Y86</f>
        <v>18</v>
      </c>
      <c r="Z179">
        <f>[9]D_技能表!Z86</f>
        <v>13</v>
      </c>
      <c r="AA179" t="str">
        <f>[9]D_技能表!AA86</f>
        <v>9122100.png</v>
      </c>
      <c r="AB179">
        <f>[9]D_技能表!AB86</f>
        <v>20</v>
      </c>
      <c r="AC179">
        <f>[9]D_技能表!AC86</f>
        <v>5600</v>
      </c>
      <c r="AD179">
        <f>[9]D_技能表!AD86</f>
        <v>97.722913361046224</v>
      </c>
    </row>
    <row r="180" spans="1:30" x14ac:dyDescent="0.15">
      <c r="A180">
        <f>[9]D_技能表!A87</f>
        <v>9122134</v>
      </c>
      <c r="B180" t="str">
        <f>[9]D_技能表!B87</f>
        <v>影袭·斩第1段</v>
      </c>
      <c r="C180" t="str">
        <f>[9]D_技能表!C87</f>
        <v>影袭·斩第1段</v>
      </c>
      <c r="D180">
        <f>[9]D_技能表!D87</f>
        <v>1</v>
      </c>
      <c r="E180">
        <f>[9]D_技能表!E87</f>
        <v>56</v>
      </c>
      <c r="F180" t="str">
        <f>[9]D_技能表!F87</f>
        <v>第34级，共造成159.5%点伤害</v>
      </c>
      <c r="G180">
        <f>[9]D_技能表!G87</f>
        <v>1</v>
      </c>
      <c r="H180">
        <f>[9]D_技能表!H87</f>
        <v>1</v>
      </c>
      <c r="I180">
        <f>[9]D_技能表!I87</f>
        <v>34</v>
      </c>
      <c r="J180">
        <f>[9]D_技能表!J87</f>
        <v>2</v>
      </c>
      <c r="K180">
        <f>[9]D_技能表!K87</f>
        <v>159.52380952380952</v>
      </c>
      <c r="L180">
        <f>[9]D_技能表!L87</f>
        <v>0</v>
      </c>
      <c r="M180">
        <f>[9]D_技能表!M87</f>
        <v>5280</v>
      </c>
      <c r="N180">
        <f>[9]D_技能表!N87</f>
        <v>69428</v>
      </c>
      <c r="O180">
        <f>[9]D_技能表!O87</f>
        <v>2</v>
      </c>
      <c r="P180">
        <f>[9]D_技能表!P87</f>
        <v>1</v>
      </c>
      <c r="Q180">
        <f>[9]D_技能表!Q87</f>
        <v>1</v>
      </c>
      <c r="R180">
        <f>[9]D_技能表!R87</f>
        <v>4</v>
      </c>
      <c r="S180">
        <f>[9]D_技能表!S87</f>
        <v>50</v>
      </c>
      <c r="T180">
        <f>[9]D_技能表!T87</f>
        <v>119.04761904761905</v>
      </c>
      <c r="U180">
        <f>[9]D_技能表!U87</f>
        <v>2042</v>
      </c>
      <c r="V180">
        <f>[9]D_技能表!V87</f>
        <v>119.04761904761905</v>
      </c>
      <c r="W180">
        <f>[9]D_技能表!W87</f>
        <v>34</v>
      </c>
      <c r="X180">
        <f>[9]D_技能表!X87</f>
        <v>472</v>
      </c>
      <c r="Y180">
        <f>[9]D_技能表!Y87</f>
        <v>18</v>
      </c>
      <c r="Z180">
        <f>[9]D_技能表!Z87</f>
        <v>14</v>
      </c>
      <c r="AA180" t="str">
        <f>[9]D_技能表!AA87</f>
        <v>9122100.png</v>
      </c>
      <c r="AB180">
        <f>[9]D_技能表!AB87</f>
        <v>20</v>
      </c>
      <c r="AC180">
        <f>[9]D_技能表!AC87</f>
        <v>5600</v>
      </c>
      <c r="AD180">
        <f>[9]D_技能表!AD87</f>
        <v>113.52678117962634</v>
      </c>
    </row>
    <row r="181" spans="1:30" x14ac:dyDescent="0.15">
      <c r="A181">
        <f>[9]D_技能表!A88</f>
        <v>9122135</v>
      </c>
      <c r="B181" t="str">
        <f>[9]D_技能表!B88</f>
        <v>影袭·斩第1段</v>
      </c>
      <c r="C181" t="str">
        <f>[9]D_技能表!C88</f>
        <v>影袭·斩第1段</v>
      </c>
      <c r="D181">
        <f>[9]D_技能表!D88</f>
        <v>1</v>
      </c>
      <c r="E181">
        <f>[9]D_技能表!E88</f>
        <v>57</v>
      </c>
      <c r="F181" t="str">
        <f>[9]D_技能表!F88</f>
        <v>第35级，共造成160.7%点伤害</v>
      </c>
      <c r="G181">
        <f>[9]D_技能表!G88</f>
        <v>1</v>
      </c>
      <c r="H181">
        <f>[9]D_技能表!H88</f>
        <v>1</v>
      </c>
      <c r="I181">
        <f>[9]D_技能表!I88</f>
        <v>35</v>
      </c>
      <c r="J181">
        <f>[9]D_技能表!J88</f>
        <v>2</v>
      </c>
      <c r="K181">
        <f>[9]D_技能表!K88</f>
        <v>160.71428571428572</v>
      </c>
      <c r="L181">
        <f>[9]D_技能表!L88</f>
        <v>0</v>
      </c>
      <c r="M181">
        <f>[9]D_技能表!M88</f>
        <v>5200</v>
      </c>
      <c r="N181">
        <f>[9]D_技能表!N88</f>
        <v>76284</v>
      </c>
      <c r="O181">
        <f>[9]D_技能表!O88</f>
        <v>2</v>
      </c>
      <c r="P181">
        <f>[9]D_技能表!P88</f>
        <v>1</v>
      </c>
      <c r="Q181">
        <f>[9]D_技能表!Q88</f>
        <v>1</v>
      </c>
      <c r="R181">
        <f>[9]D_技能表!R88</f>
        <v>4</v>
      </c>
      <c r="S181">
        <f>[9]D_技能表!S88</f>
        <v>50</v>
      </c>
      <c r="T181">
        <f>[9]D_技能表!T88</f>
        <v>119.04761904761905</v>
      </c>
      <c r="U181">
        <f>[9]D_技能表!U88</f>
        <v>2119</v>
      </c>
      <c r="V181">
        <f>[9]D_技能表!V88</f>
        <v>119.04761904761905</v>
      </c>
      <c r="W181">
        <f>[9]D_技能表!W88</f>
        <v>36</v>
      </c>
      <c r="X181">
        <f>[9]D_技能表!X88</f>
        <v>508</v>
      </c>
      <c r="Y181">
        <f>[9]D_技能表!Y88</f>
        <v>18</v>
      </c>
      <c r="Z181">
        <f>[9]D_技能表!Z88</f>
        <v>15</v>
      </c>
      <c r="AA181" t="str">
        <f>[9]D_技能表!AA88</f>
        <v>9122100.png</v>
      </c>
      <c r="AB181">
        <f>[9]D_技能表!AB88</f>
        <v>20</v>
      </c>
      <c r="AC181">
        <f>[9]D_技能表!AC88</f>
        <v>5600</v>
      </c>
      <c r="AD181">
        <f>[9]D_技能表!AD88</f>
        <v>131.8337150407161</v>
      </c>
    </row>
    <row r="182" spans="1:30" x14ac:dyDescent="0.15">
      <c r="A182">
        <f>[9]D_技能表!A89</f>
        <v>9122136</v>
      </c>
      <c r="B182" t="str">
        <f>[9]D_技能表!B89</f>
        <v>影袭·斩第1段</v>
      </c>
      <c r="C182" t="str">
        <f>[9]D_技能表!C89</f>
        <v>影袭·斩第1段</v>
      </c>
      <c r="D182">
        <f>[9]D_技能表!D89</f>
        <v>1</v>
      </c>
      <c r="E182">
        <f>[9]D_技能表!E89</f>
        <v>59</v>
      </c>
      <c r="F182" t="str">
        <f>[9]D_技能表!F89</f>
        <v>第36级，共造成161.9%点伤害</v>
      </c>
      <c r="G182">
        <f>[9]D_技能表!G89</f>
        <v>1</v>
      </c>
      <c r="H182">
        <f>[9]D_技能表!H89</f>
        <v>1</v>
      </c>
      <c r="I182">
        <f>[9]D_技能表!I89</f>
        <v>36</v>
      </c>
      <c r="J182">
        <f>[9]D_技能表!J89</f>
        <v>2</v>
      </c>
      <c r="K182">
        <f>[9]D_技能表!K89</f>
        <v>161.9047619047619</v>
      </c>
      <c r="L182">
        <f>[9]D_技能表!L89</f>
        <v>0</v>
      </c>
      <c r="M182">
        <f>[9]D_技能表!M89</f>
        <v>5120</v>
      </c>
      <c r="N182">
        <f>[9]D_技能表!N89</f>
        <v>88803</v>
      </c>
      <c r="O182">
        <f>[9]D_技能表!O89</f>
        <v>2</v>
      </c>
      <c r="P182">
        <f>[9]D_技能表!P89</f>
        <v>1</v>
      </c>
      <c r="Q182">
        <f>[9]D_技能表!Q89</f>
        <v>1</v>
      </c>
      <c r="R182">
        <f>[9]D_技能表!R89</f>
        <v>4</v>
      </c>
      <c r="S182">
        <f>[9]D_技能表!S89</f>
        <v>50</v>
      </c>
      <c r="T182">
        <f>[9]D_技能表!T89</f>
        <v>119.04761904761905</v>
      </c>
      <c r="U182">
        <f>[9]D_技能表!U89</f>
        <v>2277</v>
      </c>
      <c r="V182">
        <f>[9]D_技能表!V89</f>
        <v>119.04761904761905</v>
      </c>
      <c r="W182">
        <f>[9]D_技能表!W89</f>
        <v>39</v>
      </c>
      <c r="X182">
        <f>[9]D_技能表!X89</f>
        <v>547</v>
      </c>
      <c r="Y182">
        <f>[9]D_技能表!Y89</f>
        <v>18</v>
      </c>
      <c r="Z182">
        <f>[9]D_技能表!Z89</f>
        <v>16</v>
      </c>
      <c r="AA182" t="str">
        <f>[9]D_技能表!AA89</f>
        <v>9122100.png</v>
      </c>
      <c r="AB182">
        <f>[9]D_技能表!AB89</f>
        <v>20</v>
      </c>
      <c r="AC182">
        <f>[9]D_技能表!AC89</f>
        <v>5600</v>
      </c>
      <c r="AD182">
        <f>[9]D_技能表!AD89</f>
        <v>153.03390218742106</v>
      </c>
    </row>
    <row r="183" spans="1:30" x14ac:dyDescent="0.15">
      <c r="A183">
        <f>[9]D_技能表!A90</f>
        <v>9122137</v>
      </c>
      <c r="B183" t="str">
        <f>[9]D_技能表!B90</f>
        <v>影袭·斩第1段</v>
      </c>
      <c r="C183" t="str">
        <f>[9]D_技能表!C90</f>
        <v>影袭·斩第1段</v>
      </c>
      <c r="D183">
        <f>[9]D_技能表!D90</f>
        <v>1</v>
      </c>
      <c r="E183">
        <f>[9]D_技能表!E90</f>
        <v>60</v>
      </c>
      <c r="F183" t="str">
        <f>[9]D_技能表!F90</f>
        <v>第37级，共造成163.1%点伤害</v>
      </c>
      <c r="G183">
        <f>[9]D_技能表!G90</f>
        <v>1</v>
      </c>
      <c r="H183">
        <f>[9]D_技能表!H90</f>
        <v>1</v>
      </c>
      <c r="I183">
        <f>[9]D_技能表!I90</f>
        <v>37</v>
      </c>
      <c r="J183">
        <f>[9]D_技能表!J90</f>
        <v>2</v>
      </c>
      <c r="K183">
        <f>[9]D_技能表!K90</f>
        <v>163.0952380952381</v>
      </c>
      <c r="L183">
        <f>[9]D_技能表!L90</f>
        <v>0</v>
      </c>
      <c r="M183">
        <f>[9]D_技能表!M90</f>
        <v>5040</v>
      </c>
      <c r="N183">
        <f>[9]D_技能表!N90</f>
        <v>99036</v>
      </c>
      <c r="O183">
        <f>[9]D_技能表!O90</f>
        <v>2</v>
      </c>
      <c r="P183">
        <f>[9]D_技能表!P90</f>
        <v>1</v>
      </c>
      <c r="Q183">
        <f>[9]D_技能表!Q90</f>
        <v>1</v>
      </c>
      <c r="R183">
        <f>[9]D_技能表!R90</f>
        <v>4</v>
      </c>
      <c r="S183">
        <f>[9]D_技能表!S90</f>
        <v>50</v>
      </c>
      <c r="T183">
        <f>[9]D_技能表!T90</f>
        <v>119.04761904761905</v>
      </c>
      <c r="U183">
        <f>[9]D_技能表!U90</f>
        <v>2358</v>
      </c>
      <c r="V183">
        <f>[9]D_技能表!V90</f>
        <v>119.04761904761905</v>
      </c>
      <c r="W183">
        <f>[9]D_技能表!W90</f>
        <v>42</v>
      </c>
      <c r="X183">
        <f>[9]D_技能表!X90</f>
        <v>589</v>
      </c>
      <c r="Y183">
        <f>[9]D_技能表!Y90</f>
        <v>18</v>
      </c>
      <c r="Z183">
        <f>[9]D_技能表!Z90</f>
        <v>17</v>
      </c>
      <c r="AA183" t="str">
        <f>[9]D_技能表!AA90</f>
        <v>9122100.png</v>
      </c>
      <c r="AB183">
        <f>[9]D_技能表!AB90</f>
        <v>20</v>
      </c>
      <c r="AC183">
        <f>[9]D_技能表!AC90</f>
        <v>5600</v>
      </c>
      <c r="AD183">
        <f>[9]D_技能表!AD90</f>
        <v>177.57759614021001</v>
      </c>
    </row>
    <row r="184" spans="1:30" x14ac:dyDescent="0.15">
      <c r="A184">
        <f>[9]D_技能表!A91</f>
        <v>9122138</v>
      </c>
      <c r="B184" t="str">
        <f>[9]D_技能表!B91</f>
        <v>影袭·斩第1段</v>
      </c>
      <c r="C184" t="str">
        <f>[9]D_技能表!C91</f>
        <v>影袭·斩第1段</v>
      </c>
      <c r="D184">
        <f>[9]D_技能表!D91</f>
        <v>1</v>
      </c>
      <c r="E184">
        <f>[9]D_技能表!E91</f>
        <v>62</v>
      </c>
      <c r="F184" t="str">
        <f>[9]D_技能表!F91</f>
        <v>第38级，共造成164.3%点伤害</v>
      </c>
      <c r="G184">
        <f>[9]D_技能表!G91</f>
        <v>1</v>
      </c>
      <c r="H184">
        <f>[9]D_技能表!H91</f>
        <v>1</v>
      </c>
      <c r="I184">
        <f>[9]D_技能表!I91</f>
        <v>38</v>
      </c>
      <c r="J184">
        <f>[9]D_技能表!J91</f>
        <v>2</v>
      </c>
      <c r="K184">
        <f>[9]D_技能表!K91</f>
        <v>164.28571428571428</v>
      </c>
      <c r="L184">
        <f>[9]D_技能表!L91</f>
        <v>0</v>
      </c>
      <c r="M184">
        <f>[9]D_技能表!M91</f>
        <v>4960</v>
      </c>
      <c r="N184">
        <f>[9]D_技能表!N91</f>
        <v>113580</v>
      </c>
      <c r="O184">
        <f>[9]D_技能表!O91</f>
        <v>2</v>
      </c>
      <c r="P184">
        <f>[9]D_技能表!P91</f>
        <v>1</v>
      </c>
      <c r="Q184">
        <f>[9]D_技能表!Q91</f>
        <v>1</v>
      </c>
      <c r="R184">
        <f>[9]D_技能表!R91</f>
        <v>4</v>
      </c>
      <c r="S184">
        <f>[9]D_技能表!S91</f>
        <v>50</v>
      </c>
      <c r="T184">
        <f>[9]D_技能表!T91</f>
        <v>119.04761904761905</v>
      </c>
      <c r="U184">
        <f>[9]D_技能表!U91</f>
        <v>2524</v>
      </c>
      <c r="V184">
        <f>[9]D_技能表!V91</f>
        <v>119.04761904761905</v>
      </c>
      <c r="W184">
        <f>[9]D_技能表!W91</f>
        <v>45</v>
      </c>
      <c r="X184">
        <f>[9]D_技能表!X91</f>
        <v>634</v>
      </c>
      <c r="Y184">
        <f>[9]D_技能表!Y91</f>
        <v>18</v>
      </c>
      <c r="Z184">
        <f>[9]D_技能表!Z91</f>
        <v>18</v>
      </c>
      <c r="AA184" t="str">
        <f>[9]D_技能表!AA91</f>
        <v>9122100.png</v>
      </c>
      <c r="AB184">
        <f>[9]D_技能表!AB91</f>
        <v>20</v>
      </c>
      <c r="AC184">
        <f>[9]D_技能表!AC91</f>
        <v>5600</v>
      </c>
      <c r="AD184">
        <f>[9]D_技能表!AD91</f>
        <v>205.98427022719392</v>
      </c>
    </row>
    <row r="185" spans="1:30" x14ac:dyDescent="0.15">
      <c r="A185">
        <f>[9]D_技能表!A92</f>
        <v>9122139</v>
      </c>
      <c r="B185" t="str">
        <f>[9]D_技能表!B92</f>
        <v>影袭·斩第1段</v>
      </c>
      <c r="C185" t="str">
        <f>[9]D_技能表!C92</f>
        <v>影袭·斩第1段</v>
      </c>
      <c r="D185">
        <f>[9]D_技能表!D92</f>
        <v>1</v>
      </c>
      <c r="E185">
        <f>[9]D_技能表!E92</f>
        <v>63</v>
      </c>
      <c r="F185" t="str">
        <f>[9]D_技能表!F92</f>
        <v>第39级，共造成165.5%点伤害</v>
      </c>
      <c r="G185">
        <f>[9]D_技能表!G92</f>
        <v>1</v>
      </c>
      <c r="H185">
        <f>[9]D_技能表!H92</f>
        <v>1</v>
      </c>
      <c r="I185">
        <f>[9]D_技能表!I92</f>
        <v>39</v>
      </c>
      <c r="J185">
        <f>[9]D_技能表!J92</f>
        <v>2</v>
      </c>
      <c r="K185">
        <f>[9]D_技能表!K92</f>
        <v>165.47619047619048</v>
      </c>
      <c r="L185">
        <f>[9]D_技能表!L92</f>
        <v>0</v>
      </c>
      <c r="M185">
        <f>[9]D_技能表!M92</f>
        <v>4880</v>
      </c>
      <c r="N185">
        <f>[9]D_技能表!N92</f>
        <v>125232</v>
      </c>
      <c r="O185">
        <f>[9]D_技能表!O92</f>
        <v>2</v>
      </c>
      <c r="P185">
        <f>[9]D_技能表!P92</f>
        <v>1</v>
      </c>
      <c r="Q185">
        <f>[9]D_技能表!Q92</f>
        <v>1</v>
      </c>
      <c r="R185">
        <f>[9]D_技能表!R92</f>
        <v>4</v>
      </c>
      <c r="S185">
        <f>[9]D_技能表!S92</f>
        <v>50</v>
      </c>
      <c r="T185">
        <f>[9]D_技能表!T92</f>
        <v>119.04761904761905</v>
      </c>
      <c r="U185">
        <f>[9]D_技能表!U92</f>
        <v>2609</v>
      </c>
      <c r="V185">
        <f>[9]D_技能表!V92</f>
        <v>119.04761904761905</v>
      </c>
      <c r="W185">
        <f>[9]D_技能表!W92</f>
        <v>48</v>
      </c>
      <c r="X185">
        <f>[9]D_技能表!X92</f>
        <v>682</v>
      </c>
      <c r="Y185">
        <f>[9]D_技能表!Y92</f>
        <v>18</v>
      </c>
      <c r="Z185">
        <f>[9]D_技能表!Z92</f>
        <v>20</v>
      </c>
      <c r="AA185" t="str">
        <f>[9]D_技能表!AA92</f>
        <v>9122100.png</v>
      </c>
      <c r="AB185">
        <f>[9]D_技能表!AB92</f>
        <v>20</v>
      </c>
      <c r="AC185">
        <f>[9]D_技能表!AC92</f>
        <v>5600</v>
      </c>
      <c r="AD185">
        <f>[9]D_技能表!AD92</f>
        <v>238.85315441388576</v>
      </c>
    </row>
    <row r="186" spans="1:30" x14ac:dyDescent="0.15">
      <c r="A186">
        <f>[9]D_技能表!A93</f>
        <v>9122140</v>
      </c>
      <c r="B186" t="str">
        <f>[9]D_技能表!B93</f>
        <v>影袭·斩第1段</v>
      </c>
      <c r="C186" t="str">
        <f>[9]D_技能表!C93</f>
        <v>影袭·斩第1段</v>
      </c>
      <c r="D186">
        <f>[9]D_技能表!D93</f>
        <v>1</v>
      </c>
      <c r="E186">
        <f>[9]D_技能表!E93</f>
        <v>65</v>
      </c>
      <c r="F186" t="str">
        <f>[9]D_技能表!F93</f>
        <v>第40级，共造成166.7%点伤害</v>
      </c>
      <c r="G186">
        <f>[9]D_技能表!G93</f>
        <v>1</v>
      </c>
      <c r="H186">
        <f>[9]D_技能表!H93</f>
        <v>1</v>
      </c>
      <c r="I186">
        <f>[9]D_技能表!I93</f>
        <v>40</v>
      </c>
      <c r="J186">
        <f>[9]D_技能表!J93</f>
        <v>2</v>
      </c>
      <c r="K186">
        <f>[9]D_技能表!K93</f>
        <v>166.66666666666669</v>
      </c>
      <c r="L186">
        <f>[9]D_技能表!L93</f>
        <v>0</v>
      </c>
      <c r="M186">
        <f>[9]D_技能表!M93</f>
        <v>4800</v>
      </c>
      <c r="N186">
        <f>[9]D_技能表!N93</f>
        <v>141933</v>
      </c>
      <c r="O186">
        <f>[9]D_技能表!O93</f>
        <v>2</v>
      </c>
      <c r="P186">
        <f>[9]D_技能表!P93</f>
        <v>1</v>
      </c>
      <c r="Q186">
        <f>[9]D_技能表!Q93</f>
        <v>1</v>
      </c>
      <c r="R186">
        <f>[9]D_技能表!R93</f>
        <v>4</v>
      </c>
      <c r="S186">
        <f>[9]D_技能表!S93</f>
        <v>50</v>
      </c>
      <c r="T186">
        <f>[9]D_技能表!T93</f>
        <v>119.04761904761905</v>
      </c>
      <c r="U186">
        <f>[9]D_技能表!U93</f>
        <v>2783</v>
      </c>
      <c r="V186">
        <f>[9]D_技能表!V93</f>
        <v>119.04761904761905</v>
      </c>
      <c r="W186">
        <f>[9]D_技能表!W93</f>
        <v>51</v>
      </c>
      <c r="X186">
        <f>[9]D_技能表!X93</f>
        <v>733</v>
      </c>
      <c r="Y186">
        <f>[9]D_技能表!Y93</f>
        <v>18</v>
      </c>
      <c r="Z186">
        <f>[9]D_技能表!Z93</f>
        <v>21</v>
      </c>
      <c r="AA186" t="str">
        <f>[9]D_技能表!AA93</f>
        <v>9122100.png</v>
      </c>
      <c r="AB186">
        <f>[9]D_技能表!AB93</f>
        <v>20</v>
      </c>
      <c r="AC186">
        <f>[9]D_技能表!AC93</f>
        <v>5600</v>
      </c>
      <c r="AD186">
        <f>[9]D_技能表!AD93</f>
        <v>276.8753630180301</v>
      </c>
    </row>
    <row r="187" spans="1:30" x14ac:dyDescent="0.15">
      <c r="A187">
        <f>[9]D_技能表!A94</f>
        <v>9122141</v>
      </c>
      <c r="B187" t="str">
        <f>[9]D_技能表!B94</f>
        <v>影袭·斩第1段</v>
      </c>
      <c r="C187" t="str">
        <f>[9]D_技能表!C94</f>
        <v>影袭·斩第1段</v>
      </c>
      <c r="D187">
        <f>[9]D_技能表!D94</f>
        <v>1</v>
      </c>
      <c r="E187">
        <f>[9]D_技能表!E94</f>
        <v>66</v>
      </c>
      <c r="F187" t="str">
        <f>[9]D_技能表!F94</f>
        <v>第41级，共造成167.9%点伤害</v>
      </c>
      <c r="G187">
        <f>[9]D_技能表!G94</f>
        <v>1</v>
      </c>
      <c r="H187">
        <f>[9]D_技能表!H94</f>
        <v>1</v>
      </c>
      <c r="I187">
        <f>[9]D_技能表!I94</f>
        <v>41</v>
      </c>
      <c r="J187">
        <f>[9]D_技能表!J94</f>
        <v>2</v>
      </c>
      <c r="K187">
        <f>[9]D_技能表!K94</f>
        <v>167.85714285714286</v>
      </c>
      <c r="L187">
        <f>[9]D_技能表!L94</f>
        <v>0</v>
      </c>
      <c r="M187">
        <f>[9]D_技能表!M94</f>
        <v>4720</v>
      </c>
      <c r="N187">
        <f>[9]D_技能表!N94</f>
        <v>157960</v>
      </c>
      <c r="O187">
        <f>[9]D_技能表!O94</f>
        <v>2</v>
      </c>
      <c r="P187">
        <f>[9]D_技能表!P94</f>
        <v>1</v>
      </c>
      <c r="Q187">
        <f>[9]D_技能表!Q94</f>
        <v>1</v>
      </c>
      <c r="R187">
        <f>[9]D_技能表!R94</f>
        <v>4</v>
      </c>
      <c r="S187">
        <f>[9]D_技能表!S94</f>
        <v>50</v>
      </c>
      <c r="T187">
        <f>[9]D_技能表!T94</f>
        <v>119.04761904761905</v>
      </c>
      <c r="U187">
        <f>[9]D_技能表!U94</f>
        <v>2872</v>
      </c>
      <c r="V187">
        <f>[9]D_技能表!V94</f>
        <v>119.04761904761905</v>
      </c>
      <c r="W187">
        <f>[9]D_技能表!W94</f>
        <v>55</v>
      </c>
      <c r="X187">
        <f>[9]D_技能表!X94</f>
        <v>788</v>
      </c>
      <c r="Y187">
        <f>[9]D_技能表!Y94</f>
        <v>18</v>
      </c>
      <c r="Z187">
        <f>[9]D_技能表!Z94</f>
        <v>22</v>
      </c>
      <c r="AA187" t="str">
        <f>[9]D_技能表!AA94</f>
        <v>9122100.png</v>
      </c>
      <c r="AB187">
        <f>[9]D_技能表!AB94</f>
        <v>20</v>
      </c>
      <c r="AC187">
        <f>[9]D_技能表!AC94</f>
        <v>5600</v>
      </c>
      <c r="AD187">
        <f>[9]D_技能表!AD94</f>
        <v>320.84785186108957</v>
      </c>
    </row>
    <row r="188" spans="1:30" x14ac:dyDescent="0.15">
      <c r="A188">
        <f>[9]D_技能表!A95</f>
        <v>9122142</v>
      </c>
      <c r="B188" t="str">
        <f>[9]D_技能表!B95</f>
        <v>影袭·斩第1段</v>
      </c>
      <c r="C188" t="str">
        <f>[9]D_技能表!C95</f>
        <v>影袭·斩第1段</v>
      </c>
      <c r="D188">
        <f>[9]D_技能表!D95</f>
        <v>1</v>
      </c>
      <c r="E188">
        <f>[9]D_技能表!E95</f>
        <v>68</v>
      </c>
      <c r="F188" t="str">
        <f>[9]D_技能表!F95</f>
        <v>第42级，共造成169%点伤害</v>
      </c>
      <c r="G188">
        <f>[9]D_技能表!G95</f>
        <v>1</v>
      </c>
      <c r="H188">
        <f>[9]D_技能表!H95</f>
        <v>1</v>
      </c>
      <c r="I188">
        <f>[9]D_技能表!I95</f>
        <v>42</v>
      </c>
      <c r="J188">
        <f>[9]D_技能表!J95</f>
        <v>2</v>
      </c>
      <c r="K188">
        <f>[9]D_技能表!K95</f>
        <v>169.04761904761904</v>
      </c>
      <c r="L188">
        <f>[9]D_技能表!L95</f>
        <v>0</v>
      </c>
      <c r="M188">
        <f>[9]D_技能表!M95</f>
        <v>4640</v>
      </c>
      <c r="N188">
        <f>[9]D_技能表!N95</f>
        <v>177132</v>
      </c>
      <c r="O188">
        <f>[9]D_技能表!O95</f>
        <v>2</v>
      </c>
      <c r="P188">
        <f>[9]D_技能表!P95</f>
        <v>1</v>
      </c>
      <c r="Q188">
        <f>[9]D_技能表!Q95</f>
        <v>1</v>
      </c>
      <c r="R188">
        <f>[9]D_技能表!R95</f>
        <v>4</v>
      </c>
      <c r="S188">
        <f>[9]D_技能表!S95</f>
        <v>50</v>
      </c>
      <c r="T188">
        <f>[9]D_技能表!T95</f>
        <v>119.04761904761905</v>
      </c>
      <c r="U188">
        <f>[9]D_技能表!U95</f>
        <v>3054</v>
      </c>
      <c r="V188">
        <f>[9]D_技能表!V95</f>
        <v>119.04761904761905</v>
      </c>
      <c r="W188">
        <f>[9]D_技能表!W95</f>
        <v>58</v>
      </c>
      <c r="X188">
        <f>[9]D_技能表!X95</f>
        <v>846</v>
      </c>
      <c r="Y188">
        <f>[9]D_技能表!Y95</f>
        <v>18</v>
      </c>
      <c r="Z188">
        <f>[9]D_技能表!Z95</f>
        <v>24</v>
      </c>
      <c r="AA188" t="str">
        <f>[9]D_技能表!AA95</f>
        <v>9122100.png</v>
      </c>
      <c r="AB188">
        <f>[9]D_技能表!AB95</f>
        <v>20</v>
      </c>
      <c r="AC188">
        <f>[9]D_技能表!AC95</f>
        <v>5600</v>
      </c>
      <c r="AD188">
        <f>[9]D_技能表!AD95</f>
        <v>371.68947896952648</v>
      </c>
    </row>
    <row r="189" spans="1:30" x14ac:dyDescent="0.15">
      <c r="A189">
        <f>[9]D_技能表!A96</f>
        <v>9122143</v>
      </c>
      <c r="B189" t="str">
        <f>[9]D_技能表!B96</f>
        <v>影袭·斩第1段</v>
      </c>
      <c r="C189" t="str">
        <f>[9]D_技能表!C96</f>
        <v>影袭·斩第1段</v>
      </c>
      <c r="D189">
        <f>[9]D_技能表!D96</f>
        <v>1</v>
      </c>
      <c r="E189">
        <f>[9]D_技能表!E96</f>
        <v>69</v>
      </c>
      <c r="F189" t="str">
        <f>[9]D_技能表!F96</f>
        <v>第43级，共造成170.2%点伤害</v>
      </c>
      <c r="G189">
        <f>[9]D_技能表!G96</f>
        <v>1</v>
      </c>
      <c r="H189">
        <f>[9]D_技能表!H96</f>
        <v>1</v>
      </c>
      <c r="I189">
        <f>[9]D_技能表!I96</f>
        <v>43</v>
      </c>
      <c r="J189">
        <f>[9]D_技能表!J96</f>
        <v>2</v>
      </c>
      <c r="K189">
        <f>[9]D_技能表!K96</f>
        <v>170.23809523809524</v>
      </c>
      <c r="L189">
        <f>[9]D_技能表!L96</f>
        <v>0</v>
      </c>
      <c r="M189">
        <f>[9]D_技能表!M96</f>
        <v>4560</v>
      </c>
      <c r="N189">
        <f>[9]D_技能表!N96</f>
        <v>198261</v>
      </c>
      <c r="O189">
        <f>[9]D_技能表!O96</f>
        <v>2</v>
      </c>
      <c r="P189">
        <f>[9]D_技能表!P96</f>
        <v>1</v>
      </c>
      <c r="Q189">
        <f>[9]D_技能表!Q96</f>
        <v>1</v>
      </c>
      <c r="R189">
        <f>[9]D_技能表!R96</f>
        <v>4</v>
      </c>
      <c r="S189">
        <f>[9]D_技能表!S96</f>
        <v>50</v>
      </c>
      <c r="T189">
        <f>[9]D_技能表!T96</f>
        <v>119.04761904761905</v>
      </c>
      <c r="U189">
        <f>[9]D_技能表!U96</f>
        <v>3147</v>
      </c>
      <c r="V189">
        <f>[9]D_技能表!V96</f>
        <v>119.04761904761905</v>
      </c>
      <c r="W189">
        <f>[9]D_技能表!W96</f>
        <v>63</v>
      </c>
      <c r="X189">
        <f>[9]D_技能表!X96</f>
        <v>909</v>
      </c>
      <c r="Y189">
        <f>[9]D_技能表!Y96</f>
        <v>18</v>
      </c>
      <c r="Z189">
        <f>[9]D_技能表!Z96</f>
        <v>26</v>
      </c>
      <c r="AA189" t="str">
        <f>[9]D_技能表!AA96</f>
        <v>9122100.png</v>
      </c>
      <c r="AB189">
        <f>[9]D_技能表!AB96</f>
        <v>20</v>
      </c>
      <c r="AC189">
        <f>[9]D_技能表!AC96</f>
        <v>5600</v>
      </c>
      <c r="AD189">
        <f>[9]D_技能表!AD96</f>
        <v>430.45948377509148</v>
      </c>
    </row>
    <row r="190" spans="1:30" x14ac:dyDescent="0.15">
      <c r="A190">
        <f>[9]D_技能表!A97</f>
        <v>9122144</v>
      </c>
      <c r="B190" t="str">
        <f>[9]D_技能表!B97</f>
        <v>影袭·斩第1段</v>
      </c>
      <c r="C190" t="str">
        <f>[9]D_技能表!C97</f>
        <v>影袭·斩第1段</v>
      </c>
      <c r="D190">
        <f>[9]D_技能表!D97</f>
        <v>1</v>
      </c>
      <c r="E190">
        <f>[9]D_技能表!E97</f>
        <v>71</v>
      </c>
      <c r="F190" t="str">
        <f>[9]D_技能表!F97</f>
        <v>第44级，共造成171.4%点伤害</v>
      </c>
      <c r="G190">
        <f>[9]D_技能表!G97</f>
        <v>1</v>
      </c>
      <c r="H190">
        <f>[9]D_技能表!H97</f>
        <v>1</v>
      </c>
      <c r="I190">
        <f>[9]D_技能表!I97</f>
        <v>44</v>
      </c>
      <c r="J190">
        <f>[9]D_技能表!J97</f>
        <v>2</v>
      </c>
      <c r="K190">
        <f>[9]D_技能表!K97</f>
        <v>171.42857142857144</v>
      </c>
      <c r="L190">
        <f>[9]D_技能表!L97</f>
        <v>0</v>
      </c>
      <c r="M190">
        <f>[9]D_技能表!M97</f>
        <v>4480</v>
      </c>
      <c r="N190">
        <f>[9]D_技能表!N97</f>
        <v>223646</v>
      </c>
      <c r="O190">
        <f>[9]D_技能表!O97</f>
        <v>2</v>
      </c>
      <c r="P190">
        <f>[9]D_技能表!P97</f>
        <v>1</v>
      </c>
      <c r="Q190">
        <f>[9]D_技能表!Q97</f>
        <v>1</v>
      </c>
      <c r="R190">
        <f>[9]D_技能表!R97</f>
        <v>4</v>
      </c>
      <c r="S190">
        <f>[9]D_技能表!S97</f>
        <v>50</v>
      </c>
      <c r="T190">
        <f>[9]D_技能表!T97</f>
        <v>119.04761904761905</v>
      </c>
      <c r="U190">
        <f>[9]D_技能表!U97</f>
        <v>3338</v>
      </c>
      <c r="V190">
        <f>[9]D_技能表!V97</f>
        <v>119.04761904761905</v>
      </c>
      <c r="W190">
        <f>[9]D_技能表!W97</f>
        <v>67</v>
      </c>
      <c r="X190">
        <f>[9]D_技能表!X97</f>
        <v>976</v>
      </c>
      <c r="Y190">
        <f>[9]D_技能表!Y97</f>
        <v>18</v>
      </c>
      <c r="Z190">
        <f>[9]D_技能表!Z97</f>
        <v>27</v>
      </c>
      <c r="AA190" t="str">
        <f>[9]D_技能表!AA97</f>
        <v>9122100.png</v>
      </c>
      <c r="AB190">
        <f>[9]D_技能表!AB97</f>
        <v>20</v>
      </c>
      <c r="AC190">
        <f>[9]D_技能表!AC97</f>
        <v>5600</v>
      </c>
      <c r="AD190">
        <f>[9]D_技能表!AD97</f>
        <v>498.37874665282482</v>
      </c>
    </row>
    <row r="191" spans="1:30" x14ac:dyDescent="0.15">
      <c r="A191">
        <f>[9]D_技能表!A98</f>
        <v>9122145</v>
      </c>
      <c r="B191" t="str">
        <f>[9]D_技能表!B98</f>
        <v>影袭·斩第1段</v>
      </c>
      <c r="C191" t="str">
        <f>[9]D_技能表!C98</f>
        <v>影袭·斩第1段</v>
      </c>
      <c r="D191">
        <f>[9]D_技能表!D98</f>
        <v>1</v>
      </c>
      <c r="E191">
        <f>[9]D_技能表!E98</f>
        <v>72</v>
      </c>
      <c r="F191" t="str">
        <f>[9]D_技能表!F98</f>
        <v>第45级，共造成172.6%点伤害</v>
      </c>
      <c r="G191">
        <f>[9]D_技能表!G98</f>
        <v>1</v>
      </c>
      <c r="H191">
        <f>[9]D_技能表!H98</f>
        <v>1</v>
      </c>
      <c r="I191">
        <f>[9]D_技能表!I98</f>
        <v>45</v>
      </c>
      <c r="J191">
        <f>[9]D_技能表!J98</f>
        <v>2</v>
      </c>
      <c r="K191">
        <f>[9]D_技能表!K98</f>
        <v>172.61904761904762</v>
      </c>
      <c r="L191">
        <f>[9]D_技能表!L98</f>
        <v>0</v>
      </c>
      <c r="M191">
        <f>[9]D_技能表!M98</f>
        <v>4400</v>
      </c>
      <c r="N191">
        <f>[9]D_技能表!N98</f>
        <v>247320</v>
      </c>
      <c r="O191">
        <f>[9]D_技能表!O98</f>
        <v>2</v>
      </c>
      <c r="P191">
        <f>[9]D_技能表!P98</f>
        <v>1</v>
      </c>
      <c r="Q191">
        <f>[9]D_技能表!Q98</f>
        <v>1</v>
      </c>
      <c r="R191">
        <f>[9]D_技能表!R98</f>
        <v>4</v>
      </c>
      <c r="S191">
        <f>[9]D_技能表!S98</f>
        <v>50</v>
      </c>
      <c r="T191">
        <f>[9]D_技能表!T98</f>
        <v>119.04761904761905</v>
      </c>
      <c r="U191">
        <f>[9]D_技能表!U98</f>
        <v>3435</v>
      </c>
      <c r="V191">
        <f>[9]D_技能表!V98</f>
        <v>119.04761904761905</v>
      </c>
      <c r="W191">
        <f>[9]D_技能表!W98</f>
        <v>72</v>
      </c>
      <c r="X191">
        <f>[9]D_技能表!X98</f>
        <v>1048</v>
      </c>
      <c r="Y191">
        <f>[9]D_技能表!Y98</f>
        <v>18</v>
      </c>
      <c r="Z191">
        <f>[9]D_技能表!Z98</f>
        <v>29</v>
      </c>
      <c r="AA191" t="str">
        <f>[9]D_技能表!AA98</f>
        <v>9122100.png</v>
      </c>
      <c r="AB191">
        <f>[9]D_技能表!AB98</f>
        <v>20</v>
      </c>
      <c r="AC191">
        <f>[9]D_技能表!AC98</f>
        <v>5600</v>
      </c>
      <c r="AD191">
        <f>[9]D_技能表!AD98</f>
        <v>576.85424447184187</v>
      </c>
    </row>
    <row r="192" spans="1:30" x14ac:dyDescent="0.15">
      <c r="A192">
        <f>[9]D_技能表!A99</f>
        <v>9122146</v>
      </c>
      <c r="B192" t="str">
        <f>[9]D_技能表!B99</f>
        <v>影袭·斩第1段</v>
      </c>
      <c r="C192" t="str">
        <f>[9]D_技能表!C99</f>
        <v>影袭·斩第1段</v>
      </c>
      <c r="D192">
        <f>[9]D_技能表!D99</f>
        <v>1</v>
      </c>
      <c r="E192">
        <f>[9]D_技能表!E99</f>
        <v>74</v>
      </c>
      <c r="F192" t="str">
        <f>[9]D_技能表!F99</f>
        <v>第46级，共造成173.8%点伤害</v>
      </c>
      <c r="G192">
        <f>[9]D_技能表!G99</f>
        <v>1</v>
      </c>
      <c r="H192">
        <f>[9]D_技能表!H99</f>
        <v>1</v>
      </c>
      <c r="I192">
        <f>[9]D_技能表!I99</f>
        <v>46</v>
      </c>
      <c r="J192">
        <f>[9]D_技能表!J99</f>
        <v>2</v>
      </c>
      <c r="K192">
        <f>[9]D_技能表!K99</f>
        <v>173.8095238095238</v>
      </c>
      <c r="L192">
        <f>[9]D_技能表!L99</f>
        <v>0</v>
      </c>
      <c r="M192">
        <f>[9]D_技能表!M99</f>
        <v>4320</v>
      </c>
      <c r="N192">
        <f>[9]D_技能表!N99</f>
        <v>279818</v>
      </c>
      <c r="O192">
        <f>[9]D_技能表!O99</f>
        <v>2</v>
      </c>
      <c r="P192">
        <f>[9]D_技能表!P99</f>
        <v>1</v>
      </c>
      <c r="Q192">
        <f>[9]D_技能表!Q99</f>
        <v>1</v>
      </c>
      <c r="R192">
        <f>[9]D_技能表!R99</f>
        <v>4</v>
      </c>
      <c r="S192">
        <f>[9]D_技能表!S99</f>
        <v>50</v>
      </c>
      <c r="T192">
        <f>[9]D_技能表!T99</f>
        <v>119.04761904761905</v>
      </c>
      <c r="U192">
        <f>[9]D_技能表!U99</f>
        <v>3634</v>
      </c>
      <c r="V192">
        <f>[9]D_技能表!V99</f>
        <v>119.04761904761905</v>
      </c>
      <c r="W192">
        <f>[9]D_技能表!W99</f>
        <v>77</v>
      </c>
      <c r="X192">
        <f>[9]D_技能表!X99</f>
        <v>1125</v>
      </c>
      <c r="Y192">
        <f>[9]D_技能表!Y99</f>
        <v>18</v>
      </c>
      <c r="Z192">
        <f>[9]D_技能表!Z99</f>
        <v>31</v>
      </c>
      <c r="AA192" t="str">
        <f>[9]D_技能表!AA99</f>
        <v>9122100.png</v>
      </c>
      <c r="AB192">
        <f>[9]D_技能表!AB99</f>
        <v>20</v>
      </c>
      <c r="AC192">
        <f>[9]D_技能表!AC99</f>
        <v>5600</v>
      </c>
      <c r="AD192">
        <f>[9]D_技能表!AD99</f>
        <v>667.50717964200942</v>
      </c>
    </row>
    <row r="193" spans="1:30" x14ac:dyDescent="0.15">
      <c r="A193">
        <f>[9]D_技能表!A100</f>
        <v>9122147</v>
      </c>
      <c r="B193" t="str">
        <f>[9]D_技能表!B100</f>
        <v>影袭·斩第1段</v>
      </c>
      <c r="C193" t="str">
        <f>[9]D_技能表!C100</f>
        <v>影袭·斩第1段</v>
      </c>
      <c r="D193">
        <f>[9]D_技能表!D100</f>
        <v>1</v>
      </c>
      <c r="E193">
        <f>[9]D_技能表!E100</f>
        <v>75</v>
      </c>
      <c r="F193" t="str">
        <f>[9]D_技能表!F100</f>
        <v>第47级，共造成175%点伤害</v>
      </c>
      <c r="G193">
        <f>[9]D_技能表!G100</f>
        <v>1</v>
      </c>
      <c r="H193">
        <f>[9]D_技能表!H100</f>
        <v>1</v>
      </c>
      <c r="I193">
        <f>[9]D_技能表!I100</f>
        <v>47</v>
      </c>
      <c r="J193">
        <f>[9]D_技能表!J100</f>
        <v>2</v>
      </c>
      <c r="K193">
        <f>[9]D_技能表!K100</f>
        <v>175</v>
      </c>
      <c r="L193">
        <f>[9]D_技能表!L100</f>
        <v>0</v>
      </c>
      <c r="M193">
        <f>[9]D_技能表!M100</f>
        <v>4240</v>
      </c>
      <c r="N193">
        <f>[9]D_技能表!N100</f>
        <v>306270</v>
      </c>
      <c r="O193">
        <f>[9]D_技能表!O100</f>
        <v>2</v>
      </c>
      <c r="P193">
        <f>[9]D_技能表!P100</f>
        <v>1</v>
      </c>
      <c r="Q193">
        <f>[9]D_技能表!Q100</f>
        <v>1</v>
      </c>
      <c r="R193">
        <f>[9]D_技能表!R100</f>
        <v>4</v>
      </c>
      <c r="S193">
        <f>[9]D_技能表!S100</f>
        <v>50</v>
      </c>
      <c r="T193">
        <f>[9]D_技能表!T100</f>
        <v>119.04761904761905</v>
      </c>
      <c r="U193">
        <f>[9]D_技能表!U100</f>
        <v>3735</v>
      </c>
      <c r="V193">
        <f>[9]D_技能表!V100</f>
        <v>119.04761904761905</v>
      </c>
      <c r="W193">
        <f>[9]D_技能表!W100</f>
        <v>82</v>
      </c>
      <c r="X193">
        <f>[9]D_技能表!X100</f>
        <v>1207</v>
      </c>
      <c r="Y193">
        <f>[9]D_技能表!Y100</f>
        <v>18</v>
      </c>
      <c r="Z193">
        <f>[9]D_技能表!Z100</f>
        <v>33</v>
      </c>
      <c r="AA193" t="str">
        <f>[9]D_技能表!AA100</f>
        <v>9122100.png</v>
      </c>
      <c r="AB193">
        <f>[9]D_技能表!AB100</f>
        <v>20</v>
      </c>
      <c r="AC193">
        <f>[9]D_技能表!AC100</f>
        <v>5600</v>
      </c>
      <c r="AD193">
        <f>[9]D_技能表!AD100</f>
        <v>772.20533109481289</v>
      </c>
    </row>
    <row r="194" spans="1:30" x14ac:dyDescent="0.15">
      <c r="A194">
        <f>[9]D_技能表!A101</f>
        <v>9122148</v>
      </c>
      <c r="B194" t="str">
        <f>[9]D_技能表!B101</f>
        <v>影袭·斩第1段</v>
      </c>
      <c r="C194" t="str">
        <f>[9]D_技能表!C101</f>
        <v>影袭·斩第1段</v>
      </c>
      <c r="D194">
        <f>[9]D_技能表!D101</f>
        <v>1</v>
      </c>
      <c r="E194">
        <f>[9]D_技能表!E101</f>
        <v>77</v>
      </c>
      <c r="F194" t="str">
        <f>[9]D_技能表!F101</f>
        <v>第48级，共造成176.2%点伤害</v>
      </c>
      <c r="G194">
        <f>[9]D_技能表!G101</f>
        <v>1</v>
      </c>
      <c r="H194">
        <f>[9]D_技能表!H101</f>
        <v>1</v>
      </c>
      <c r="I194">
        <f>[9]D_技能表!I101</f>
        <v>48</v>
      </c>
      <c r="J194">
        <f>[9]D_技能表!J101</f>
        <v>2</v>
      </c>
      <c r="K194">
        <f>[9]D_技能表!K101</f>
        <v>176.1904761904762</v>
      </c>
      <c r="L194">
        <f>[9]D_技能表!L101</f>
        <v>0</v>
      </c>
      <c r="M194">
        <f>[9]D_技能表!M101</f>
        <v>4160</v>
      </c>
      <c r="N194">
        <f>[9]D_技能表!N101</f>
        <v>346896</v>
      </c>
      <c r="O194">
        <f>[9]D_技能表!O101</f>
        <v>2</v>
      </c>
      <c r="P194">
        <f>[9]D_技能表!P101</f>
        <v>1</v>
      </c>
      <c r="Q194">
        <f>[9]D_技能表!Q101</f>
        <v>1</v>
      </c>
      <c r="R194">
        <f>[9]D_技能表!R101</f>
        <v>4</v>
      </c>
      <c r="S194">
        <f>[9]D_技能表!S101</f>
        <v>50</v>
      </c>
      <c r="T194">
        <f>[9]D_技能表!T101</f>
        <v>119.04761904761905</v>
      </c>
      <c r="U194">
        <f>[9]D_技能表!U101</f>
        <v>3942</v>
      </c>
      <c r="V194">
        <f>[9]D_技能表!V101</f>
        <v>119.04761904761905</v>
      </c>
      <c r="W194">
        <f>[9]D_技能表!W101</f>
        <v>88</v>
      </c>
      <c r="X194">
        <f>[9]D_技能表!X101</f>
        <v>1295</v>
      </c>
      <c r="Y194">
        <f>[9]D_技能表!Y101</f>
        <v>18</v>
      </c>
      <c r="Z194">
        <f>[9]D_技能表!Z101</f>
        <v>36</v>
      </c>
      <c r="AA194" t="str">
        <f>[9]D_技能表!AA101</f>
        <v>9122100.png</v>
      </c>
      <c r="AB194">
        <f>[9]D_技能表!AB101</f>
        <v>20</v>
      </c>
      <c r="AC194">
        <f>[9]D_技能表!AC101</f>
        <v>5600</v>
      </c>
      <c r="AD194">
        <f>[9]D_技能表!AD101</f>
        <v>893.10025708716933</v>
      </c>
    </row>
    <row r="195" spans="1:30" x14ac:dyDescent="0.15">
      <c r="A195">
        <f>[9]D_技能表!A102</f>
        <v>9122149</v>
      </c>
      <c r="B195" t="str">
        <f>[9]D_技能表!B102</f>
        <v>影袭·斩第1段</v>
      </c>
      <c r="C195" t="str">
        <f>[9]D_技能表!C102</f>
        <v>影袭·斩第1段</v>
      </c>
      <c r="D195">
        <f>[9]D_技能表!D102</f>
        <v>1</v>
      </c>
      <c r="E195">
        <f>[9]D_技能表!E102</f>
        <v>78</v>
      </c>
      <c r="F195" t="str">
        <f>[9]D_技能表!F102</f>
        <v>第49级，共造成177.4%点伤害</v>
      </c>
      <c r="G195">
        <f>[9]D_技能表!G102</f>
        <v>1</v>
      </c>
      <c r="H195">
        <f>[9]D_技能表!H102</f>
        <v>1</v>
      </c>
      <c r="I195">
        <f>[9]D_技能表!I102</f>
        <v>49</v>
      </c>
      <c r="J195">
        <f>[9]D_技能表!J102</f>
        <v>2</v>
      </c>
      <c r="K195">
        <f>[9]D_技能表!K102</f>
        <v>177.38095238095238</v>
      </c>
      <c r="L195">
        <f>[9]D_技能表!L102</f>
        <v>0</v>
      </c>
      <c r="M195">
        <f>[9]D_技能表!M102</f>
        <v>4080</v>
      </c>
      <c r="N195">
        <f>[9]D_技能表!N102</f>
        <v>380418</v>
      </c>
      <c r="O195">
        <f>[9]D_技能表!O102</f>
        <v>2</v>
      </c>
      <c r="P195">
        <f>[9]D_技能表!P102</f>
        <v>1</v>
      </c>
      <c r="Q195">
        <f>[9]D_技能表!Q102</f>
        <v>1</v>
      </c>
      <c r="R195">
        <f>[9]D_技能表!R102</f>
        <v>4</v>
      </c>
      <c r="S195">
        <f>[9]D_技能表!S102</f>
        <v>50</v>
      </c>
      <c r="T195">
        <f>[9]D_技能表!T102</f>
        <v>119.04761904761905</v>
      </c>
      <c r="U195">
        <f>[9]D_技能表!U102</f>
        <v>4047</v>
      </c>
      <c r="V195">
        <f>[9]D_技能表!V102</f>
        <v>119.04761904761905</v>
      </c>
      <c r="W195">
        <f>[9]D_技能表!W102</f>
        <v>94</v>
      </c>
      <c r="X195">
        <f>[9]D_技能表!X102</f>
        <v>1389</v>
      </c>
      <c r="Y195">
        <f>[9]D_技能表!Y102</f>
        <v>18</v>
      </c>
      <c r="Z195">
        <f>[9]D_技能表!Z102</f>
        <v>38</v>
      </c>
      <c r="AA195" t="str">
        <f>[9]D_技能表!AA102</f>
        <v>9122100.png</v>
      </c>
      <c r="AB195">
        <f>[9]D_技能表!AB102</f>
        <v>20</v>
      </c>
      <c r="AC195">
        <f>[9]D_技能表!AC102</f>
        <v>5600</v>
      </c>
      <c r="AD195">
        <f>[9]D_技能表!AD102</f>
        <v>1032.6700732087068</v>
      </c>
    </row>
    <row r="196" spans="1:30" x14ac:dyDescent="0.15">
      <c r="A196">
        <f>[9]D_技能表!A103</f>
        <v>9122150</v>
      </c>
      <c r="B196" t="str">
        <f>[9]D_技能表!B103</f>
        <v>影袭·斩第1段</v>
      </c>
      <c r="C196" t="str">
        <f>[9]D_技能表!C103</f>
        <v>影袭·斩第1段</v>
      </c>
      <c r="D196">
        <f>[9]D_技能表!D103</f>
        <v>1</v>
      </c>
      <c r="E196">
        <f>[9]D_技能表!E103</f>
        <v>80</v>
      </c>
      <c r="F196" t="str">
        <f>[9]D_技能表!F103</f>
        <v>第50级，共造成178.6%点伤害</v>
      </c>
      <c r="G196">
        <f>[9]D_技能表!G103</f>
        <v>1</v>
      </c>
      <c r="H196">
        <f>[9]D_技能表!H103</f>
        <v>1</v>
      </c>
      <c r="I196">
        <f>[9]D_技能表!I103</f>
        <v>50</v>
      </c>
      <c r="J196">
        <f>[9]D_技能表!J103</f>
        <v>2</v>
      </c>
      <c r="K196">
        <f>[9]D_技能表!K103</f>
        <v>178.57142857142858</v>
      </c>
      <c r="L196">
        <f>[9]D_技能表!L103</f>
        <v>0</v>
      </c>
      <c r="M196">
        <f>[9]D_技能表!M103</f>
        <v>4000</v>
      </c>
      <c r="N196">
        <f>[9]D_技能表!N103</f>
        <v>430462</v>
      </c>
      <c r="O196">
        <f>[9]D_技能表!O103</f>
        <v>2</v>
      </c>
      <c r="P196">
        <f>[9]D_技能表!P103</f>
        <v>1</v>
      </c>
      <c r="Q196">
        <f>[9]D_技能表!Q103</f>
        <v>1</v>
      </c>
      <c r="R196">
        <f>[9]D_技能表!R103</f>
        <v>4</v>
      </c>
      <c r="S196">
        <f>[9]D_技能表!S103</f>
        <v>50</v>
      </c>
      <c r="T196">
        <f>[9]D_技能表!T103</f>
        <v>119.04761904761905</v>
      </c>
      <c r="U196">
        <f>[9]D_技能表!U103</f>
        <v>4262</v>
      </c>
      <c r="V196">
        <f>[9]D_技能表!V103</f>
        <v>119.04761904761905</v>
      </c>
      <c r="W196">
        <f>[9]D_技能表!W103</f>
        <v>101</v>
      </c>
      <c r="X196">
        <f>[9]D_技能表!X103</f>
        <v>1490</v>
      </c>
      <c r="Y196">
        <f>[9]D_技能表!Y103</f>
        <v>18</v>
      </c>
      <c r="Z196">
        <f>[9]D_技能表!Z103</f>
        <v>41</v>
      </c>
      <c r="AA196" t="str">
        <f>[9]D_技能表!AA103</f>
        <v>9122100.png</v>
      </c>
      <c r="AB196">
        <f>[9]D_技能表!AB103</f>
        <v>20</v>
      </c>
      <c r="AC196">
        <f>[9]D_技能表!AC103</f>
        <v>5600</v>
      </c>
      <c r="AD196">
        <f>[9]D_技能表!AD103</f>
        <v>1193.7686362792215</v>
      </c>
    </row>
    <row r="197" spans="1:30" x14ac:dyDescent="0.15">
      <c r="A197">
        <f>[9]D_技能表!A104</f>
        <v>1</v>
      </c>
      <c r="B197" t="str">
        <f>[9]D_技能表!B104</f>
        <v>影袭·斩</v>
      </c>
      <c r="C197" t="str">
        <f>[9]D_技能表!C104</f>
        <v>影袭·斩第2段</v>
      </c>
      <c r="D197">
        <f>[9]D_技能表!D104</f>
        <v>1</v>
      </c>
      <c r="E197">
        <f>[9]D_技能表!E104</f>
        <v>4</v>
      </c>
      <c r="F197" t="str">
        <f>[9]D_技能表!F104</f>
        <v>第0级，共造成119%点伤害</v>
      </c>
      <c r="G197">
        <f>[9]D_技能表!G104</f>
        <v>0</v>
      </c>
      <c r="H197">
        <f>[9]D_技能表!H104</f>
        <v>2</v>
      </c>
      <c r="I197">
        <f>[9]D_技能表!I104</f>
        <v>0</v>
      </c>
      <c r="J197">
        <f>[9]D_技能表!J104</f>
        <v>2</v>
      </c>
      <c r="K197">
        <f>[9]D_技能表!K104</f>
        <v>119.04761904761905</v>
      </c>
      <c r="L197">
        <f>[9]D_技能表!L104</f>
        <v>0</v>
      </c>
      <c r="M197">
        <f>[9]D_技能表!M104</f>
        <v>8000</v>
      </c>
      <c r="N197">
        <f>[9]D_技能表!N104</f>
        <v>0</v>
      </c>
      <c r="O197">
        <f>[9]D_技能表!O104</f>
        <v>2</v>
      </c>
      <c r="P197">
        <f>[9]D_技能表!P104</f>
        <v>1</v>
      </c>
      <c r="Q197">
        <f>[9]D_技能表!Q104</f>
        <v>1</v>
      </c>
      <c r="R197">
        <f>[9]D_技能表!R104</f>
        <v>4</v>
      </c>
      <c r="S197">
        <f>[9]D_技能表!S104</f>
        <v>50</v>
      </c>
      <c r="T197">
        <f>[9]D_技能表!T104</f>
        <v>119.04761904761905</v>
      </c>
      <c r="U197">
        <f>[9]D_技能表!U104</f>
        <v>68</v>
      </c>
      <c r="V197">
        <f>[9]D_技能表!V104</f>
        <v>119.04761904761905</v>
      </c>
      <c r="W197">
        <f>[9]D_技能表!W104</f>
        <v>0</v>
      </c>
      <c r="X197">
        <f>[9]D_技能表!X104</f>
        <v>0</v>
      </c>
      <c r="Y197">
        <f>[9]D_技能表!Y104</f>
        <v>18</v>
      </c>
      <c r="Z197">
        <f>[9]D_技能表!Z104</f>
        <v>0</v>
      </c>
      <c r="AA197" t="str">
        <f>[9]D_技能表!AA104</f>
        <v>9122200.png</v>
      </c>
      <c r="AB197">
        <f>[9]D_技能表!AB104</f>
        <v>20</v>
      </c>
      <c r="AC197">
        <f>[9]D_技能表!AC104</f>
        <v>5601</v>
      </c>
      <c r="AD197">
        <f>[9]D_技能表!AD104</f>
        <v>0.44166857142857163</v>
      </c>
    </row>
    <row r="198" spans="1:30" x14ac:dyDescent="0.15">
      <c r="A198">
        <f>[9]D_技能表!A105</f>
        <v>9122201</v>
      </c>
      <c r="B198" t="str">
        <f>[9]D_技能表!B105</f>
        <v>影袭·斩第2段</v>
      </c>
      <c r="C198" t="str">
        <f>[9]D_技能表!C105</f>
        <v>影袭·斩第2段</v>
      </c>
      <c r="D198">
        <f>[9]D_技能表!D105</f>
        <v>1</v>
      </c>
      <c r="E198">
        <f>[9]D_技能表!E105</f>
        <v>4</v>
      </c>
      <c r="F198" t="str">
        <f>[9]D_技能表!F105</f>
        <v>第1级，共造成119%点伤害</v>
      </c>
      <c r="G198">
        <f>[9]D_技能表!G105</f>
        <v>2</v>
      </c>
      <c r="H198">
        <f>[9]D_技能表!H105</f>
        <v>2</v>
      </c>
      <c r="I198">
        <f>[9]D_技能表!I105</f>
        <v>1</v>
      </c>
      <c r="J198">
        <f>[9]D_技能表!J105</f>
        <v>2</v>
      </c>
      <c r="K198">
        <f>[9]D_技能表!K105</f>
        <v>119.04761904761905</v>
      </c>
      <c r="L198">
        <f>[9]D_技能表!L105</f>
        <v>0</v>
      </c>
      <c r="M198">
        <f>[9]D_技能表!M105</f>
        <v>8000</v>
      </c>
      <c r="N198">
        <f>[9]D_技能表!N105</f>
        <v>272</v>
      </c>
      <c r="O198">
        <f>[9]D_技能表!O105</f>
        <v>2</v>
      </c>
      <c r="P198">
        <f>[9]D_技能表!P105</f>
        <v>1</v>
      </c>
      <c r="Q198">
        <f>[9]D_技能表!Q105</f>
        <v>1</v>
      </c>
      <c r="R198">
        <f>[9]D_技能表!R105</f>
        <v>4</v>
      </c>
      <c r="S198">
        <f>[9]D_技能表!S105</f>
        <v>50</v>
      </c>
      <c r="T198">
        <f>[9]D_技能表!T105</f>
        <v>119.04761904761905</v>
      </c>
      <c r="U198">
        <f>[9]D_技能表!U105</f>
        <v>68</v>
      </c>
      <c r="V198">
        <f>[9]D_技能表!V105</f>
        <v>119.04761904761905</v>
      </c>
      <c r="W198">
        <f>[9]D_技能表!W105</f>
        <v>4</v>
      </c>
      <c r="X198">
        <f>[9]D_技能表!X105</f>
        <v>4</v>
      </c>
      <c r="Y198">
        <f>[9]D_技能表!Y105</f>
        <v>18</v>
      </c>
      <c r="Z198">
        <f>[9]D_技能表!Z105</f>
        <v>0</v>
      </c>
      <c r="AA198" t="str">
        <f>[9]D_技能表!AA105</f>
        <v>9122200.png</v>
      </c>
      <c r="AB198">
        <f>[9]D_技能表!AB105</f>
        <v>20</v>
      </c>
      <c r="AC198">
        <f>[9]D_技能表!AC105</f>
        <v>5601</v>
      </c>
      <c r="AD198">
        <f>[9]D_技能表!AD105</f>
        <v>0.50283383238579415</v>
      </c>
    </row>
    <row r="199" spans="1:30" x14ac:dyDescent="0.15">
      <c r="A199">
        <f>[9]D_技能表!A106</f>
        <v>9122202</v>
      </c>
      <c r="B199" t="str">
        <f>[9]D_技能表!B106</f>
        <v>影袭·斩第2段</v>
      </c>
      <c r="C199" t="str">
        <f>[9]D_技能表!C106</f>
        <v>影袭·斩第2段</v>
      </c>
      <c r="D199">
        <f>[9]D_技能表!D106</f>
        <v>1</v>
      </c>
      <c r="E199">
        <f>[9]D_技能表!E106</f>
        <v>7</v>
      </c>
      <c r="F199" t="str">
        <f>[9]D_技能表!F106</f>
        <v>第2级，共造成121.4%点伤害</v>
      </c>
      <c r="G199">
        <f>[9]D_技能表!G106</f>
        <v>2</v>
      </c>
      <c r="H199">
        <f>[9]D_技能表!H106</f>
        <v>2</v>
      </c>
      <c r="I199">
        <f>[9]D_技能表!I106</f>
        <v>2</v>
      </c>
      <c r="J199">
        <f>[9]D_技能表!J106</f>
        <v>2</v>
      </c>
      <c r="K199">
        <f>[9]D_技能表!K106</f>
        <v>121.42857142857143</v>
      </c>
      <c r="L199">
        <f>[9]D_技能表!L106</f>
        <v>0</v>
      </c>
      <c r="M199">
        <f>[9]D_技能表!M106</f>
        <v>7840</v>
      </c>
      <c r="N199">
        <f>[9]D_技能表!N106</f>
        <v>344</v>
      </c>
      <c r="O199">
        <f>[9]D_技能表!O106</f>
        <v>2</v>
      </c>
      <c r="P199">
        <f>[9]D_技能表!P106</f>
        <v>1</v>
      </c>
      <c r="Q199">
        <f>[9]D_技能表!Q106</f>
        <v>1</v>
      </c>
      <c r="R199">
        <f>[9]D_技能表!R106</f>
        <v>4</v>
      </c>
      <c r="S199">
        <f>[9]D_技能表!S106</f>
        <v>50</v>
      </c>
      <c r="T199">
        <f>[9]D_技能表!T106</f>
        <v>119.04761904761905</v>
      </c>
      <c r="U199">
        <f>[9]D_技能表!U106</f>
        <v>86</v>
      </c>
      <c r="V199">
        <f>[9]D_技能表!V106</f>
        <v>119.04761904761905</v>
      </c>
      <c r="W199">
        <f>[9]D_技能表!W106</f>
        <v>4</v>
      </c>
      <c r="X199">
        <f>[9]D_技能表!X106</f>
        <v>8</v>
      </c>
      <c r="Y199">
        <f>[9]D_技能表!Y106</f>
        <v>18</v>
      </c>
      <c r="Z199">
        <f>[9]D_技能表!Z106</f>
        <v>0</v>
      </c>
      <c r="AA199" t="str">
        <f>[9]D_技能表!AA106</f>
        <v>9122200.png</v>
      </c>
      <c r="AB199">
        <f>[9]D_技能表!AB106</f>
        <v>20</v>
      </c>
      <c r="AC199">
        <f>[9]D_技能表!AC106</f>
        <v>5601</v>
      </c>
      <c r="AD199">
        <f>[9]D_技能表!AD106</f>
        <v>0.64402838296987608</v>
      </c>
    </row>
    <row r="200" spans="1:30" x14ac:dyDescent="0.15">
      <c r="A200">
        <f>[9]D_技能表!A107</f>
        <v>9122203</v>
      </c>
      <c r="B200" t="str">
        <f>[9]D_技能表!B107</f>
        <v>影袭·斩第2段</v>
      </c>
      <c r="C200" t="str">
        <f>[9]D_技能表!C107</f>
        <v>影袭·斩第2段</v>
      </c>
      <c r="D200">
        <f>[9]D_技能表!D107</f>
        <v>1</v>
      </c>
      <c r="E200">
        <f>[9]D_技能表!E107</f>
        <v>9</v>
      </c>
      <c r="F200" t="str">
        <f>[9]D_技能表!F107</f>
        <v>第3级，共造成122.6%点伤害</v>
      </c>
      <c r="G200">
        <f>[9]D_技能表!G107</f>
        <v>2</v>
      </c>
      <c r="H200">
        <f>[9]D_技能表!H107</f>
        <v>2</v>
      </c>
      <c r="I200">
        <f>[9]D_技能表!I107</f>
        <v>3</v>
      </c>
      <c r="J200">
        <f>[9]D_技能表!J107</f>
        <v>2</v>
      </c>
      <c r="K200">
        <f>[9]D_技能表!K107</f>
        <v>122.61904761904762</v>
      </c>
      <c r="L200">
        <f>[9]D_技能表!L107</f>
        <v>0</v>
      </c>
      <c r="M200">
        <f>[9]D_技能表!M107</f>
        <v>7760</v>
      </c>
      <c r="N200">
        <f>[9]D_技能表!N107</f>
        <v>392</v>
      </c>
      <c r="O200">
        <f>[9]D_技能表!O107</f>
        <v>2</v>
      </c>
      <c r="P200">
        <f>[9]D_技能表!P107</f>
        <v>1</v>
      </c>
      <c r="Q200">
        <f>[9]D_技能表!Q107</f>
        <v>1</v>
      </c>
      <c r="R200">
        <f>[9]D_技能表!R107</f>
        <v>4</v>
      </c>
      <c r="S200">
        <f>[9]D_技能表!S107</f>
        <v>50</v>
      </c>
      <c r="T200">
        <f>[9]D_技能表!T107</f>
        <v>119.04761904761905</v>
      </c>
      <c r="U200">
        <f>[9]D_技能表!U107</f>
        <v>98</v>
      </c>
      <c r="V200">
        <f>[9]D_技能表!V107</f>
        <v>119.04761904761905</v>
      </c>
      <c r="W200">
        <f>[9]D_技能表!W107</f>
        <v>4</v>
      </c>
      <c r="X200">
        <f>[9]D_技能表!X107</f>
        <v>12</v>
      </c>
      <c r="Y200">
        <f>[9]D_技能表!Y107</f>
        <v>18</v>
      </c>
      <c r="Z200">
        <f>[9]D_技能表!Z107</f>
        <v>0</v>
      </c>
      <c r="AA200" t="str">
        <f>[9]D_技能表!AA107</f>
        <v>9122200.png</v>
      </c>
      <c r="AB200">
        <f>[9]D_技能表!AB107</f>
        <v>20</v>
      </c>
      <c r="AC200">
        <f>[9]D_技能表!AC107</f>
        <v>5601</v>
      </c>
      <c r="AD200">
        <f>[9]D_技能表!AD107</f>
        <v>0.77395212628980237</v>
      </c>
    </row>
    <row r="201" spans="1:30" x14ac:dyDescent="0.15">
      <c r="A201">
        <f>[9]D_技能表!A108</f>
        <v>9122204</v>
      </c>
      <c r="B201" t="str">
        <f>[9]D_技能表!B108</f>
        <v>影袭·斩第2段</v>
      </c>
      <c r="C201" t="str">
        <f>[9]D_技能表!C108</f>
        <v>影袭·斩第2段</v>
      </c>
      <c r="D201">
        <f>[9]D_技能表!D108</f>
        <v>1</v>
      </c>
      <c r="E201">
        <f>[9]D_技能表!E108</f>
        <v>10</v>
      </c>
      <c r="F201" t="str">
        <f>[9]D_技能表!F108</f>
        <v>第4级，共造成123.8%点伤害</v>
      </c>
      <c r="G201">
        <f>[9]D_技能表!G108</f>
        <v>2</v>
      </c>
      <c r="H201">
        <f>[9]D_技能表!H108</f>
        <v>2</v>
      </c>
      <c r="I201">
        <f>[9]D_技能表!I108</f>
        <v>4</v>
      </c>
      <c r="J201">
        <f>[9]D_技能表!J108</f>
        <v>2</v>
      </c>
      <c r="K201">
        <f>[9]D_技能表!K108</f>
        <v>123.80952380952381</v>
      </c>
      <c r="L201">
        <f>[9]D_技能表!L108</f>
        <v>0</v>
      </c>
      <c r="M201">
        <f>[9]D_技能表!M108</f>
        <v>7680</v>
      </c>
      <c r="N201">
        <f>[9]D_技能表!N108</f>
        <v>520</v>
      </c>
      <c r="O201">
        <f>[9]D_技能表!O108</f>
        <v>2</v>
      </c>
      <c r="P201">
        <f>[9]D_技能表!P108</f>
        <v>1</v>
      </c>
      <c r="Q201">
        <f>[9]D_技能表!Q108</f>
        <v>1</v>
      </c>
      <c r="R201">
        <f>[9]D_技能表!R108</f>
        <v>4</v>
      </c>
      <c r="S201">
        <f>[9]D_技能表!S108</f>
        <v>50</v>
      </c>
      <c r="T201">
        <f>[9]D_技能表!T108</f>
        <v>119.04761904761905</v>
      </c>
      <c r="U201">
        <f>[9]D_技能表!U108</f>
        <v>104</v>
      </c>
      <c r="V201">
        <f>[9]D_技能表!V108</f>
        <v>119.04761904761905</v>
      </c>
      <c r="W201">
        <f>[9]D_技能表!W108</f>
        <v>5</v>
      </c>
      <c r="X201">
        <f>[9]D_技能表!X108</f>
        <v>17</v>
      </c>
      <c r="Y201">
        <f>[9]D_技能表!Y108</f>
        <v>18</v>
      </c>
      <c r="Z201">
        <f>[9]D_技能表!Z108</f>
        <v>0</v>
      </c>
      <c r="AA201" t="str">
        <f>[9]D_技能表!AA108</f>
        <v>9122200.png</v>
      </c>
      <c r="AB201">
        <f>[9]D_技能表!AB108</f>
        <v>20</v>
      </c>
      <c r="AC201">
        <f>[9]D_技能表!AC108</f>
        <v>5601</v>
      </c>
      <c r="AD201">
        <f>[9]D_技能表!AD108</f>
        <v>0.92750975665012236</v>
      </c>
    </row>
    <row r="202" spans="1:30" x14ac:dyDescent="0.15">
      <c r="A202">
        <f>[9]D_技能表!A109</f>
        <v>9122205</v>
      </c>
      <c r="B202" t="str">
        <f>[9]D_技能表!B109</f>
        <v>影袭·斩第2段</v>
      </c>
      <c r="C202" t="str">
        <f>[9]D_技能表!C109</f>
        <v>影袭·斩第2段</v>
      </c>
      <c r="D202">
        <f>[9]D_技能表!D109</f>
        <v>1</v>
      </c>
      <c r="E202">
        <f>[9]D_技能表!E109</f>
        <v>12</v>
      </c>
      <c r="F202" t="str">
        <f>[9]D_技能表!F109</f>
        <v>第5级，共造成125%点伤害</v>
      </c>
      <c r="G202">
        <f>[9]D_技能表!G109</f>
        <v>2</v>
      </c>
      <c r="H202">
        <f>[9]D_技能表!H109</f>
        <v>2</v>
      </c>
      <c r="I202">
        <f>[9]D_技能表!I109</f>
        <v>5</v>
      </c>
      <c r="J202">
        <f>[9]D_技能表!J109</f>
        <v>2</v>
      </c>
      <c r="K202">
        <f>[9]D_技能表!K109</f>
        <v>125</v>
      </c>
      <c r="L202">
        <f>[9]D_技能表!L109</f>
        <v>0</v>
      </c>
      <c r="M202">
        <f>[9]D_技能表!M109</f>
        <v>7600</v>
      </c>
      <c r="N202">
        <f>[9]D_技能表!N109</f>
        <v>580</v>
      </c>
      <c r="O202">
        <f>[9]D_技能表!O109</f>
        <v>2</v>
      </c>
      <c r="P202">
        <f>[9]D_技能表!P109</f>
        <v>1</v>
      </c>
      <c r="Q202">
        <f>[9]D_技能表!Q109</f>
        <v>1</v>
      </c>
      <c r="R202">
        <f>[9]D_技能表!R109</f>
        <v>4</v>
      </c>
      <c r="S202">
        <f>[9]D_技能表!S109</f>
        <v>50</v>
      </c>
      <c r="T202">
        <f>[9]D_技能表!T109</f>
        <v>119.04761904761905</v>
      </c>
      <c r="U202">
        <f>[9]D_技能表!U109</f>
        <v>116</v>
      </c>
      <c r="V202">
        <f>[9]D_技能表!V109</f>
        <v>119.04761904761905</v>
      </c>
      <c r="W202">
        <f>[9]D_技能表!W109</f>
        <v>5</v>
      </c>
      <c r="X202">
        <f>[9]D_技能表!X109</f>
        <v>22</v>
      </c>
      <c r="Y202">
        <f>[9]D_技能表!Y109</f>
        <v>18</v>
      </c>
      <c r="Z202">
        <f>[9]D_技能表!Z109</f>
        <v>0</v>
      </c>
      <c r="AA202" t="str">
        <f>[9]D_技能表!AA109</f>
        <v>9122200.png</v>
      </c>
      <c r="AB202">
        <f>[9]D_技能表!AB109</f>
        <v>20</v>
      </c>
      <c r="AC202">
        <f>[9]D_技能表!AC109</f>
        <v>5601</v>
      </c>
      <c r="AD202">
        <f>[9]D_技能表!AD109</f>
        <v>1.1087554819742784</v>
      </c>
    </row>
    <row r="203" spans="1:30" x14ac:dyDescent="0.15">
      <c r="A203">
        <f>[9]D_技能表!A110</f>
        <v>9122206</v>
      </c>
      <c r="B203" t="str">
        <f>[9]D_技能表!B110</f>
        <v>影袭·斩第2段</v>
      </c>
      <c r="C203" t="str">
        <f>[9]D_技能表!C110</f>
        <v>影袭·斩第2段</v>
      </c>
      <c r="D203">
        <f>[9]D_技能表!D110</f>
        <v>1</v>
      </c>
      <c r="E203">
        <f>[9]D_技能表!E110</f>
        <v>13</v>
      </c>
      <c r="F203" t="str">
        <f>[9]D_技能表!F110</f>
        <v>第6级，共造成126.2%点伤害</v>
      </c>
      <c r="G203">
        <f>[9]D_技能表!G110</f>
        <v>2</v>
      </c>
      <c r="H203">
        <f>[9]D_技能表!H110</f>
        <v>2</v>
      </c>
      <c r="I203">
        <f>[9]D_技能表!I110</f>
        <v>6</v>
      </c>
      <c r="J203">
        <f>[9]D_技能表!J110</f>
        <v>2</v>
      </c>
      <c r="K203">
        <f>[9]D_技能表!K110</f>
        <v>126.19047619047619</v>
      </c>
      <c r="L203">
        <f>[9]D_技能表!L110</f>
        <v>0</v>
      </c>
      <c r="M203">
        <f>[9]D_技能表!M110</f>
        <v>7520</v>
      </c>
      <c r="N203">
        <f>[9]D_技能表!N110</f>
        <v>610</v>
      </c>
      <c r="O203">
        <f>[9]D_技能表!O110</f>
        <v>2</v>
      </c>
      <c r="P203">
        <f>[9]D_技能表!P110</f>
        <v>1</v>
      </c>
      <c r="Q203">
        <f>[9]D_技能表!Q110</f>
        <v>1</v>
      </c>
      <c r="R203">
        <f>[9]D_技能表!R110</f>
        <v>4</v>
      </c>
      <c r="S203">
        <f>[9]D_技能表!S110</f>
        <v>50</v>
      </c>
      <c r="T203">
        <f>[9]D_技能表!T110</f>
        <v>119.04761904761905</v>
      </c>
      <c r="U203">
        <f>[9]D_技能表!U110</f>
        <v>122</v>
      </c>
      <c r="V203">
        <f>[9]D_技能表!V110</f>
        <v>119.04761904761905</v>
      </c>
      <c r="W203">
        <f>[9]D_技能表!W110</f>
        <v>5</v>
      </c>
      <c r="X203">
        <f>[9]D_技能表!X110</f>
        <v>27</v>
      </c>
      <c r="Y203">
        <f>[9]D_技能表!Y110</f>
        <v>18</v>
      </c>
      <c r="Z203">
        <f>[9]D_技能表!Z110</f>
        <v>0</v>
      </c>
      <c r="AA203" t="str">
        <f>[9]D_技能表!AA110</f>
        <v>9122200.png</v>
      </c>
      <c r="AB203">
        <f>[9]D_技能表!AB110</f>
        <v>20</v>
      </c>
      <c r="AC203">
        <f>[9]D_技能表!AC110</f>
        <v>5601</v>
      </c>
      <c r="AD203">
        <f>[9]D_技能表!AD110</f>
        <v>1.3224131540087647</v>
      </c>
    </row>
    <row r="204" spans="1:30" x14ac:dyDescent="0.15">
      <c r="A204">
        <f>[9]D_技能表!A111</f>
        <v>9122207</v>
      </c>
      <c r="B204" t="str">
        <f>[9]D_技能表!B111</f>
        <v>影袭·斩第2段</v>
      </c>
      <c r="C204" t="str">
        <f>[9]D_技能表!C111</f>
        <v>影袭·斩第2段</v>
      </c>
      <c r="D204">
        <f>[9]D_技能表!D111</f>
        <v>1</v>
      </c>
      <c r="E204">
        <f>[9]D_技能表!E111</f>
        <v>15</v>
      </c>
      <c r="F204" t="str">
        <f>[9]D_技能表!F111</f>
        <v>第7级，共造成127.4%点伤害</v>
      </c>
      <c r="G204">
        <f>[9]D_技能表!G111</f>
        <v>2</v>
      </c>
      <c r="H204">
        <f>[9]D_技能表!H111</f>
        <v>2</v>
      </c>
      <c r="I204">
        <f>[9]D_技能表!I111</f>
        <v>7</v>
      </c>
      <c r="J204">
        <f>[9]D_技能表!J111</f>
        <v>2</v>
      </c>
      <c r="K204">
        <f>[9]D_技能表!K111</f>
        <v>127.38095238095238</v>
      </c>
      <c r="L204">
        <f>[9]D_技能表!L111</f>
        <v>0</v>
      </c>
      <c r="M204">
        <f>[9]D_技能表!M111</f>
        <v>7440</v>
      </c>
      <c r="N204">
        <f>[9]D_技能表!N111</f>
        <v>670</v>
      </c>
      <c r="O204">
        <f>[9]D_技能表!O111</f>
        <v>2</v>
      </c>
      <c r="P204">
        <f>[9]D_技能表!P111</f>
        <v>1</v>
      </c>
      <c r="Q204">
        <f>[9]D_技能表!Q111</f>
        <v>1</v>
      </c>
      <c r="R204">
        <f>[9]D_技能表!R111</f>
        <v>4</v>
      </c>
      <c r="S204">
        <f>[9]D_技能表!S111</f>
        <v>50</v>
      </c>
      <c r="T204">
        <f>[9]D_技能表!T111</f>
        <v>119.04761904761905</v>
      </c>
      <c r="U204">
        <f>[9]D_技能表!U111</f>
        <v>134</v>
      </c>
      <c r="V204">
        <f>[9]D_技能表!V111</f>
        <v>119.04761904761905</v>
      </c>
      <c r="W204">
        <f>[9]D_技能表!W111</f>
        <v>5</v>
      </c>
      <c r="X204">
        <f>[9]D_技能表!X111</f>
        <v>32</v>
      </c>
      <c r="Y204">
        <f>[9]D_技能表!Y111</f>
        <v>18</v>
      </c>
      <c r="Z204">
        <f>[9]D_技能表!Z111</f>
        <v>0</v>
      </c>
      <c r="AA204" t="str">
        <f>[9]D_技能表!AA111</f>
        <v>9122200.png</v>
      </c>
      <c r="AB204">
        <f>[9]D_技能表!AB111</f>
        <v>20</v>
      </c>
      <c r="AC204">
        <f>[9]D_技能表!AC111</f>
        <v>5601</v>
      </c>
      <c r="AD204">
        <f>[9]D_技能表!AD111</f>
        <v>1.5739839879736715</v>
      </c>
    </row>
    <row r="205" spans="1:30" x14ac:dyDescent="0.15">
      <c r="A205">
        <f>[9]D_技能表!A112</f>
        <v>9122208</v>
      </c>
      <c r="B205" t="str">
        <f>[9]D_技能表!B112</f>
        <v>影袭·斩第2段</v>
      </c>
      <c r="C205" t="str">
        <f>[9]D_技能表!C112</f>
        <v>影袭·斩第2段</v>
      </c>
      <c r="D205">
        <f>[9]D_技能表!D112</f>
        <v>1</v>
      </c>
      <c r="E205">
        <f>[9]D_技能表!E112</f>
        <v>16</v>
      </c>
      <c r="F205" t="str">
        <f>[9]D_技能表!F112</f>
        <v>第8级，共造成128.6%点伤害</v>
      </c>
      <c r="G205">
        <f>[9]D_技能表!G112</f>
        <v>2</v>
      </c>
      <c r="H205">
        <f>[9]D_技能表!H112</f>
        <v>2</v>
      </c>
      <c r="I205">
        <f>[9]D_技能表!I112</f>
        <v>8</v>
      </c>
      <c r="J205">
        <f>[9]D_技能表!J112</f>
        <v>2</v>
      </c>
      <c r="K205">
        <f>[9]D_技能表!K112</f>
        <v>128.57142857142858</v>
      </c>
      <c r="L205">
        <f>[9]D_技能表!L112</f>
        <v>0</v>
      </c>
      <c r="M205">
        <f>[9]D_技能表!M112</f>
        <v>7360</v>
      </c>
      <c r="N205">
        <f>[9]D_技能表!N112</f>
        <v>840</v>
      </c>
      <c r="O205">
        <f>[9]D_技能表!O112</f>
        <v>2</v>
      </c>
      <c r="P205">
        <f>[9]D_技能表!P112</f>
        <v>1</v>
      </c>
      <c r="Q205">
        <f>[9]D_技能表!Q112</f>
        <v>1</v>
      </c>
      <c r="R205">
        <f>[9]D_技能表!R112</f>
        <v>4</v>
      </c>
      <c r="S205">
        <f>[9]D_技能表!S112</f>
        <v>50</v>
      </c>
      <c r="T205">
        <f>[9]D_技能表!T112</f>
        <v>119.04761904761905</v>
      </c>
      <c r="U205">
        <f>[9]D_技能表!U112</f>
        <v>140</v>
      </c>
      <c r="V205">
        <f>[9]D_技能表!V112</f>
        <v>119.04761904761905</v>
      </c>
      <c r="W205">
        <f>[9]D_技能表!W112</f>
        <v>6</v>
      </c>
      <c r="X205">
        <f>[9]D_技能表!X112</f>
        <v>38</v>
      </c>
      <c r="Y205">
        <f>[9]D_技能表!Y112</f>
        <v>18</v>
      </c>
      <c r="Z205">
        <f>[9]D_技能表!Z112</f>
        <v>0</v>
      </c>
      <c r="AA205" t="str">
        <f>[9]D_技能表!AA112</f>
        <v>9122200.png</v>
      </c>
      <c r="AB205">
        <f>[9]D_技能表!AB112</f>
        <v>20</v>
      </c>
      <c r="AC205">
        <f>[9]D_技能表!AC112</f>
        <v>5601</v>
      </c>
      <c r="AD205">
        <f>[9]D_技能表!AD112</f>
        <v>1.8698712748853268</v>
      </c>
    </row>
    <row r="206" spans="1:30" x14ac:dyDescent="0.15">
      <c r="A206">
        <f>[9]D_技能表!A113</f>
        <v>9122209</v>
      </c>
      <c r="B206" t="str">
        <f>[9]D_技能表!B113</f>
        <v>影袭·斩第2段</v>
      </c>
      <c r="C206" t="str">
        <f>[9]D_技能表!C113</f>
        <v>影袭·斩第2段</v>
      </c>
      <c r="D206">
        <f>[9]D_技能表!D113</f>
        <v>1</v>
      </c>
      <c r="E206">
        <f>[9]D_技能表!E113</f>
        <v>18</v>
      </c>
      <c r="F206" t="str">
        <f>[9]D_技能表!F113</f>
        <v>第9级，共造成129.8%点伤害</v>
      </c>
      <c r="G206">
        <f>[9]D_技能表!G113</f>
        <v>2</v>
      </c>
      <c r="H206">
        <f>[9]D_技能表!H113</f>
        <v>2</v>
      </c>
      <c r="I206">
        <f>[9]D_技能表!I113</f>
        <v>9</v>
      </c>
      <c r="J206">
        <f>[9]D_技能表!J113</f>
        <v>2</v>
      </c>
      <c r="K206">
        <f>[9]D_技能表!K113</f>
        <v>129.76190476190476</v>
      </c>
      <c r="L206">
        <f>[9]D_技能表!L113</f>
        <v>0</v>
      </c>
      <c r="M206">
        <f>[9]D_技能表!M113</f>
        <v>7280</v>
      </c>
      <c r="N206">
        <f>[9]D_技能表!N113</f>
        <v>912</v>
      </c>
      <c r="O206">
        <f>[9]D_技能表!O113</f>
        <v>2</v>
      </c>
      <c r="P206">
        <f>[9]D_技能表!P113</f>
        <v>1</v>
      </c>
      <c r="Q206">
        <f>[9]D_技能表!Q113</f>
        <v>1</v>
      </c>
      <c r="R206">
        <f>[9]D_技能表!R113</f>
        <v>4</v>
      </c>
      <c r="S206">
        <f>[9]D_技能表!S113</f>
        <v>50</v>
      </c>
      <c r="T206">
        <f>[9]D_技能表!T113</f>
        <v>119.04761904761905</v>
      </c>
      <c r="U206">
        <f>[9]D_技能表!U113</f>
        <v>152</v>
      </c>
      <c r="V206">
        <f>[9]D_技能表!V113</f>
        <v>119.04761904761905</v>
      </c>
      <c r="W206">
        <f>[9]D_技能表!W113</f>
        <v>6</v>
      </c>
      <c r="X206">
        <f>[9]D_技能表!X113</f>
        <v>44</v>
      </c>
      <c r="Y206">
        <f>[9]D_技能表!Y113</f>
        <v>18</v>
      </c>
      <c r="Z206">
        <f>[9]D_技能表!Z113</f>
        <v>0</v>
      </c>
      <c r="AA206" t="str">
        <f>[9]D_技能表!AA113</f>
        <v>9122200.png</v>
      </c>
      <c r="AB206">
        <f>[9]D_技能表!AB113</f>
        <v>20</v>
      </c>
      <c r="AC206">
        <f>[9]D_技能表!AC113</f>
        <v>5601</v>
      </c>
      <c r="AD206">
        <f>[9]D_技能表!AD113</f>
        <v>2.2175247271611824</v>
      </c>
    </row>
    <row r="207" spans="1:30" x14ac:dyDescent="0.15">
      <c r="A207">
        <f>[9]D_技能表!A114</f>
        <v>9122210</v>
      </c>
      <c r="B207" t="str">
        <f>[9]D_技能表!B114</f>
        <v>影袭·斩第2段</v>
      </c>
      <c r="C207" t="str">
        <f>[9]D_技能表!C114</f>
        <v>影袭·斩第2段</v>
      </c>
      <c r="D207">
        <f>[9]D_技能表!D114</f>
        <v>1</v>
      </c>
      <c r="E207">
        <f>[9]D_技能表!E114</f>
        <v>19</v>
      </c>
      <c r="F207" t="str">
        <f>[9]D_技能表!F114</f>
        <v>第10级，共造成131%点伤害</v>
      </c>
      <c r="G207">
        <f>[9]D_技能表!G114</f>
        <v>2</v>
      </c>
      <c r="H207">
        <f>[9]D_技能表!H114</f>
        <v>2</v>
      </c>
      <c r="I207">
        <f>[9]D_技能表!I114</f>
        <v>10</v>
      </c>
      <c r="J207">
        <f>[9]D_技能表!J114</f>
        <v>2</v>
      </c>
      <c r="K207">
        <f>[9]D_技能表!K114</f>
        <v>130.95238095238096</v>
      </c>
      <c r="L207">
        <f>[9]D_技能表!L114</f>
        <v>0</v>
      </c>
      <c r="M207">
        <f>[9]D_技能表!M114</f>
        <v>7200</v>
      </c>
      <c r="N207">
        <f>[9]D_技能表!N114</f>
        <v>1106</v>
      </c>
      <c r="O207">
        <f>[9]D_技能表!O114</f>
        <v>2</v>
      </c>
      <c r="P207">
        <f>[9]D_技能表!P114</f>
        <v>1</v>
      </c>
      <c r="Q207">
        <f>[9]D_技能表!Q114</f>
        <v>1</v>
      </c>
      <c r="R207">
        <f>[9]D_技能表!R114</f>
        <v>4</v>
      </c>
      <c r="S207">
        <f>[9]D_技能表!S114</f>
        <v>50</v>
      </c>
      <c r="T207">
        <f>[9]D_技能表!T114</f>
        <v>119.04761904761905</v>
      </c>
      <c r="U207">
        <f>[9]D_技能表!U114</f>
        <v>158</v>
      </c>
      <c r="V207">
        <f>[9]D_技能表!V114</f>
        <v>119.04761904761905</v>
      </c>
      <c r="W207">
        <f>[9]D_技能表!W114</f>
        <v>7</v>
      </c>
      <c r="X207">
        <f>[9]D_技能表!X114</f>
        <v>51</v>
      </c>
      <c r="Y207">
        <f>[9]D_技能表!Y114</f>
        <v>18</v>
      </c>
      <c r="Z207">
        <f>[9]D_技能表!Z114</f>
        <v>0</v>
      </c>
      <c r="AA207" t="str">
        <f>[9]D_技能表!AA114</f>
        <v>9122200.png</v>
      </c>
      <c r="AB207">
        <f>[9]D_技能表!AB114</f>
        <v>20</v>
      </c>
      <c r="AC207">
        <f>[9]D_技能表!AC114</f>
        <v>5601</v>
      </c>
      <c r="AD207">
        <f>[9]D_技能表!AD114</f>
        <v>2.6256075036007216</v>
      </c>
    </row>
    <row r="208" spans="1:30" x14ac:dyDescent="0.15">
      <c r="A208">
        <f>[9]D_技能表!A115</f>
        <v>9122211</v>
      </c>
      <c r="B208" t="str">
        <f>[9]D_技能表!B115</f>
        <v>影袭·斩第2段</v>
      </c>
      <c r="C208" t="str">
        <f>[9]D_技能表!C115</f>
        <v>影袭·斩第2段</v>
      </c>
      <c r="D208">
        <f>[9]D_技能表!D115</f>
        <v>1</v>
      </c>
      <c r="E208">
        <f>[9]D_技能表!E115</f>
        <v>21</v>
      </c>
      <c r="F208" t="str">
        <f>[9]D_技能表!F115</f>
        <v>第11级，共造成132.1%点伤害</v>
      </c>
      <c r="G208">
        <f>[9]D_技能表!G115</f>
        <v>2</v>
      </c>
      <c r="H208">
        <f>[9]D_技能表!H115</f>
        <v>2</v>
      </c>
      <c r="I208">
        <f>[9]D_技能表!I115</f>
        <v>11</v>
      </c>
      <c r="J208">
        <f>[9]D_技能表!J115</f>
        <v>2</v>
      </c>
      <c r="K208">
        <f>[9]D_技能表!K115</f>
        <v>132.14285714285714</v>
      </c>
      <c r="L208">
        <f>[9]D_技能表!L115</f>
        <v>0</v>
      </c>
      <c r="M208">
        <f>[9]D_技能表!M115</f>
        <v>7120</v>
      </c>
      <c r="N208">
        <f>[9]D_技能表!N115</f>
        <v>1470</v>
      </c>
      <c r="O208">
        <f>[9]D_技能表!O115</f>
        <v>2</v>
      </c>
      <c r="P208">
        <f>[9]D_技能表!P115</f>
        <v>1</v>
      </c>
      <c r="Q208">
        <f>[9]D_技能表!Q115</f>
        <v>1</v>
      </c>
      <c r="R208">
        <f>[9]D_技能表!R115</f>
        <v>4</v>
      </c>
      <c r="S208">
        <f>[9]D_技能表!S115</f>
        <v>50</v>
      </c>
      <c r="T208">
        <f>[9]D_技能表!T115</f>
        <v>119.04761904761905</v>
      </c>
      <c r="U208">
        <f>[9]D_技能表!U115</f>
        <v>210</v>
      </c>
      <c r="V208">
        <f>[9]D_技能表!V115</f>
        <v>119.04761904761905</v>
      </c>
      <c r="W208">
        <f>[9]D_技能表!W115</f>
        <v>7</v>
      </c>
      <c r="X208">
        <f>[9]D_技能表!X115</f>
        <v>58</v>
      </c>
      <c r="Y208">
        <f>[9]D_技能表!Y115</f>
        <v>18</v>
      </c>
      <c r="Z208">
        <f>[9]D_技能表!Z115</f>
        <v>0</v>
      </c>
      <c r="AA208" t="str">
        <f>[9]D_技能表!AA115</f>
        <v>9122200.png</v>
      </c>
      <c r="AB208">
        <f>[9]D_技能表!AB115</f>
        <v>20</v>
      </c>
      <c r="AC208">
        <f>[9]D_技能表!AC115</f>
        <v>5601</v>
      </c>
      <c r="AD208">
        <f>[9]D_技能表!AD115</f>
        <v>3.1041894269850387</v>
      </c>
    </row>
    <row r="209" spans="1:30" x14ac:dyDescent="0.15">
      <c r="A209">
        <f>[9]D_技能表!A116</f>
        <v>9122212</v>
      </c>
      <c r="B209" t="str">
        <f>[9]D_技能表!B116</f>
        <v>影袭·斩第2段</v>
      </c>
      <c r="C209" t="str">
        <f>[9]D_技能表!C116</f>
        <v>影袭·斩第2段</v>
      </c>
      <c r="D209">
        <f>[9]D_技能表!D116</f>
        <v>1</v>
      </c>
      <c r="E209">
        <f>[9]D_技能表!E116</f>
        <v>22</v>
      </c>
      <c r="F209" t="str">
        <f>[9]D_技能表!F116</f>
        <v>第12级，共造成133.3%点伤害</v>
      </c>
      <c r="G209">
        <f>[9]D_技能表!G116</f>
        <v>2</v>
      </c>
      <c r="H209">
        <f>[9]D_技能表!H116</f>
        <v>2</v>
      </c>
      <c r="I209">
        <f>[9]D_技能表!I116</f>
        <v>12</v>
      </c>
      <c r="J209">
        <f>[9]D_技能表!J116</f>
        <v>2</v>
      </c>
      <c r="K209">
        <f>[9]D_技能表!K116</f>
        <v>133.33333333333334</v>
      </c>
      <c r="L209">
        <f>[9]D_技能表!L116</f>
        <v>0</v>
      </c>
      <c r="M209">
        <f>[9]D_技能表!M116</f>
        <v>7040</v>
      </c>
      <c r="N209">
        <f>[9]D_技能表!N116</f>
        <v>1912</v>
      </c>
      <c r="O209">
        <f>[9]D_技能表!O116</f>
        <v>2</v>
      </c>
      <c r="P209">
        <f>[9]D_技能表!P116</f>
        <v>1</v>
      </c>
      <c r="Q209">
        <f>[9]D_技能表!Q116</f>
        <v>1</v>
      </c>
      <c r="R209">
        <f>[9]D_技能表!R116</f>
        <v>4</v>
      </c>
      <c r="S209">
        <f>[9]D_技能表!S116</f>
        <v>50</v>
      </c>
      <c r="T209">
        <f>[9]D_技能表!T116</f>
        <v>119.04761904761905</v>
      </c>
      <c r="U209">
        <f>[9]D_技能表!U116</f>
        <v>239</v>
      </c>
      <c r="V209">
        <f>[9]D_技能表!V116</f>
        <v>119.04761904761905</v>
      </c>
      <c r="W209">
        <f>[9]D_技能表!W116</f>
        <v>8</v>
      </c>
      <c r="X209">
        <f>[9]D_技能表!X116</f>
        <v>66</v>
      </c>
      <c r="Y209">
        <f>[9]D_技能表!Y116</f>
        <v>18</v>
      </c>
      <c r="Z209">
        <f>[9]D_技能表!Z116</f>
        <v>0</v>
      </c>
      <c r="AA209" t="str">
        <f>[9]D_技能表!AA116</f>
        <v>9122200.png</v>
      </c>
      <c r="AB209">
        <f>[9]D_技能表!AB116</f>
        <v>20</v>
      </c>
      <c r="AC209">
        <f>[9]D_技能表!AC116</f>
        <v>5601</v>
      </c>
      <c r="AD209">
        <f>[9]D_技能表!AD116</f>
        <v>3.6649704456546304</v>
      </c>
    </row>
    <row r="210" spans="1:30" x14ac:dyDescent="0.15">
      <c r="A210">
        <f>[9]D_技能表!A117</f>
        <v>9122213</v>
      </c>
      <c r="B210" t="str">
        <f>[9]D_技能表!B117</f>
        <v>影袭·斩第2段</v>
      </c>
      <c r="C210" t="str">
        <f>[9]D_技能表!C117</f>
        <v>影袭·斩第2段</v>
      </c>
      <c r="D210">
        <f>[9]D_技能表!D117</f>
        <v>1</v>
      </c>
      <c r="E210">
        <f>[9]D_技能表!E117</f>
        <v>24</v>
      </c>
      <c r="F210" t="str">
        <f>[9]D_技能表!F117</f>
        <v>第13级，共造成134.5%点伤害</v>
      </c>
      <c r="G210">
        <f>[9]D_技能表!G117</f>
        <v>2</v>
      </c>
      <c r="H210">
        <f>[9]D_技能表!H117</f>
        <v>2</v>
      </c>
      <c r="I210">
        <f>[9]D_技能表!I117</f>
        <v>13</v>
      </c>
      <c r="J210">
        <f>[9]D_技能表!J117</f>
        <v>2</v>
      </c>
      <c r="K210">
        <f>[9]D_技能表!K117</f>
        <v>134.52380952380952</v>
      </c>
      <c r="L210">
        <f>[9]D_技能表!L117</f>
        <v>0</v>
      </c>
      <c r="M210">
        <f>[9]D_技能表!M117</f>
        <v>6960</v>
      </c>
      <c r="N210">
        <f>[9]D_技能表!N117</f>
        <v>2416</v>
      </c>
      <c r="O210">
        <f>[9]D_技能表!O117</f>
        <v>2</v>
      </c>
      <c r="P210">
        <f>[9]D_技能表!P117</f>
        <v>1</v>
      </c>
      <c r="Q210">
        <f>[9]D_技能表!Q117</f>
        <v>1</v>
      </c>
      <c r="R210">
        <f>[9]D_技能表!R117</f>
        <v>4</v>
      </c>
      <c r="S210">
        <f>[9]D_技能表!S117</f>
        <v>50</v>
      </c>
      <c r="T210">
        <f>[9]D_技能表!T117</f>
        <v>119.04761904761905</v>
      </c>
      <c r="U210">
        <f>[9]D_技能表!U117</f>
        <v>302</v>
      </c>
      <c r="V210">
        <f>[9]D_技能表!V117</f>
        <v>119.04761904761905</v>
      </c>
      <c r="W210">
        <f>[9]D_技能表!W117</f>
        <v>8</v>
      </c>
      <c r="X210">
        <f>[9]D_技能表!X117</f>
        <v>74</v>
      </c>
      <c r="Y210">
        <f>[9]D_技能表!Y117</f>
        <v>18</v>
      </c>
      <c r="Z210">
        <f>[9]D_技能表!Z117</f>
        <v>0</v>
      </c>
      <c r="AA210" t="str">
        <f>[9]D_技能表!AA117</f>
        <v>9122200.png</v>
      </c>
      <c r="AB210">
        <f>[9]D_技能表!AB117</f>
        <v>20</v>
      </c>
      <c r="AC210">
        <f>[9]D_技能表!AC117</f>
        <v>5601</v>
      </c>
      <c r="AD210">
        <f>[9]D_技能表!AD117</f>
        <v>4.3215390102069478</v>
      </c>
    </row>
    <row r="211" spans="1:30" x14ac:dyDescent="0.15">
      <c r="A211">
        <f>[9]D_技能表!A118</f>
        <v>9122214</v>
      </c>
      <c r="B211" t="str">
        <f>[9]D_技能表!B118</f>
        <v>影袭·斩第2段</v>
      </c>
      <c r="C211" t="str">
        <f>[9]D_技能表!C118</f>
        <v>影袭·斩第2段</v>
      </c>
      <c r="D211">
        <f>[9]D_技能表!D118</f>
        <v>1</v>
      </c>
      <c r="E211">
        <f>[9]D_技能表!E118</f>
        <v>25</v>
      </c>
      <c r="F211" t="str">
        <f>[9]D_技能表!F118</f>
        <v>第14级，共造成135.7%点伤害</v>
      </c>
      <c r="G211">
        <f>[9]D_技能表!G118</f>
        <v>2</v>
      </c>
      <c r="H211">
        <f>[9]D_技能表!H118</f>
        <v>2</v>
      </c>
      <c r="I211">
        <f>[9]D_技能表!I118</f>
        <v>14</v>
      </c>
      <c r="J211">
        <f>[9]D_技能表!J118</f>
        <v>2</v>
      </c>
      <c r="K211">
        <f>[9]D_技能表!K118</f>
        <v>135.71428571428572</v>
      </c>
      <c r="L211">
        <f>[9]D_技能表!L118</f>
        <v>0</v>
      </c>
      <c r="M211">
        <f>[9]D_技能表!M118</f>
        <v>6880</v>
      </c>
      <c r="N211">
        <f>[9]D_技能表!N118</f>
        <v>3015</v>
      </c>
      <c r="O211">
        <f>[9]D_技能表!O118</f>
        <v>2</v>
      </c>
      <c r="P211">
        <f>[9]D_技能表!P118</f>
        <v>1</v>
      </c>
      <c r="Q211">
        <f>[9]D_技能表!Q118</f>
        <v>1</v>
      </c>
      <c r="R211">
        <f>[9]D_技能表!R118</f>
        <v>4</v>
      </c>
      <c r="S211">
        <f>[9]D_技能表!S118</f>
        <v>50</v>
      </c>
      <c r="T211">
        <f>[9]D_技能表!T118</f>
        <v>119.04761904761905</v>
      </c>
      <c r="U211">
        <f>[9]D_技能表!U118</f>
        <v>335</v>
      </c>
      <c r="V211">
        <f>[9]D_技能表!V118</f>
        <v>119.04761904761905</v>
      </c>
      <c r="W211">
        <f>[9]D_技能表!W118</f>
        <v>9</v>
      </c>
      <c r="X211">
        <f>[9]D_技能表!X118</f>
        <v>83</v>
      </c>
      <c r="Y211">
        <f>[9]D_技能表!Y118</f>
        <v>18</v>
      </c>
      <c r="Z211">
        <f>[9]D_技能表!Z118</f>
        <v>0</v>
      </c>
      <c r="AA211" t="str">
        <f>[9]D_技能表!AA118</f>
        <v>9122200.png</v>
      </c>
      <c r="AB211">
        <f>[9]D_技能表!AB118</f>
        <v>20</v>
      </c>
      <c r="AC211">
        <f>[9]D_技能表!AC118</f>
        <v>5601</v>
      </c>
      <c r="AD211">
        <f>[9]D_技能表!AD118</f>
        <v>5.0896707502012646</v>
      </c>
    </row>
    <row r="212" spans="1:30" x14ac:dyDescent="0.15">
      <c r="A212">
        <f>[9]D_技能表!A119</f>
        <v>9122215</v>
      </c>
      <c r="B212" t="str">
        <f>[9]D_技能表!B119</f>
        <v>影袭·斩第2段</v>
      </c>
      <c r="C212" t="str">
        <f>[9]D_技能表!C119</f>
        <v>影袭·斩第2段</v>
      </c>
      <c r="D212">
        <f>[9]D_技能表!D119</f>
        <v>1</v>
      </c>
      <c r="E212">
        <f>[9]D_技能表!E119</f>
        <v>27</v>
      </c>
      <c r="F212" t="str">
        <f>[9]D_技能表!F119</f>
        <v>第15级，共造成136.9%点伤害</v>
      </c>
      <c r="G212">
        <f>[9]D_技能表!G119</f>
        <v>2</v>
      </c>
      <c r="H212">
        <f>[9]D_技能表!H119</f>
        <v>2</v>
      </c>
      <c r="I212">
        <f>[9]D_技能表!I119</f>
        <v>15</v>
      </c>
      <c r="J212">
        <f>[9]D_技能表!J119</f>
        <v>2</v>
      </c>
      <c r="K212">
        <f>[9]D_技能表!K119</f>
        <v>136.9047619047619</v>
      </c>
      <c r="L212">
        <f>[9]D_技能表!L119</f>
        <v>0</v>
      </c>
      <c r="M212">
        <f>[9]D_技能表!M119</f>
        <v>6800</v>
      </c>
      <c r="N212">
        <f>[9]D_技能表!N119</f>
        <v>4060</v>
      </c>
      <c r="O212">
        <f>[9]D_技能表!O119</f>
        <v>2</v>
      </c>
      <c r="P212">
        <f>[9]D_技能表!P119</f>
        <v>1</v>
      </c>
      <c r="Q212">
        <f>[9]D_技能表!Q119</f>
        <v>1</v>
      </c>
      <c r="R212">
        <f>[9]D_技能表!R119</f>
        <v>4</v>
      </c>
      <c r="S212">
        <f>[9]D_技能表!S119</f>
        <v>50</v>
      </c>
      <c r="T212">
        <f>[9]D_技能表!T119</f>
        <v>119.04761904761905</v>
      </c>
      <c r="U212">
        <f>[9]D_技能表!U119</f>
        <v>406</v>
      </c>
      <c r="V212">
        <f>[9]D_技能表!V119</f>
        <v>119.04761904761905</v>
      </c>
      <c r="W212">
        <f>[9]D_技能表!W119</f>
        <v>10</v>
      </c>
      <c r="X212">
        <f>[9]D_技能表!X119</f>
        <v>93</v>
      </c>
      <c r="Y212">
        <f>[9]D_技能表!Y119</f>
        <v>18</v>
      </c>
      <c r="Z212">
        <f>[9]D_技能表!Z119</f>
        <v>0</v>
      </c>
      <c r="AA212" t="str">
        <f>[9]D_技能表!AA119</f>
        <v>9122200.png</v>
      </c>
      <c r="AB212">
        <f>[9]D_技能表!AB119</f>
        <v>20</v>
      </c>
      <c r="AC212">
        <f>[9]D_技能表!AC119</f>
        <v>5601</v>
      </c>
      <c r="AD212">
        <f>[9]D_技能表!AD119</f>
        <v>5.9876736576069876</v>
      </c>
    </row>
    <row r="213" spans="1:30" x14ac:dyDescent="0.15">
      <c r="A213">
        <f>[9]D_技能表!A120</f>
        <v>9122216</v>
      </c>
      <c r="B213" t="str">
        <f>[9]D_技能表!B120</f>
        <v>影袭·斩第2段</v>
      </c>
      <c r="C213" t="str">
        <f>[9]D_技能表!C120</f>
        <v>影袭·斩第2段</v>
      </c>
      <c r="D213">
        <f>[9]D_技能表!D120</f>
        <v>1</v>
      </c>
      <c r="E213">
        <f>[9]D_技能表!E120</f>
        <v>28</v>
      </c>
      <c r="F213" t="str">
        <f>[9]D_技能表!F120</f>
        <v>第16级，共造成138.1%点伤害</v>
      </c>
      <c r="G213">
        <f>[9]D_技能表!G120</f>
        <v>2</v>
      </c>
      <c r="H213">
        <f>[9]D_技能表!H120</f>
        <v>2</v>
      </c>
      <c r="I213">
        <f>[9]D_技能表!I120</f>
        <v>16</v>
      </c>
      <c r="J213">
        <f>[9]D_技能表!J120</f>
        <v>2</v>
      </c>
      <c r="K213">
        <f>[9]D_技能表!K120</f>
        <v>138.0952380952381</v>
      </c>
      <c r="L213">
        <f>[9]D_技能表!L120</f>
        <v>0</v>
      </c>
      <c r="M213">
        <f>[9]D_技能表!M120</f>
        <v>6720</v>
      </c>
      <c r="N213">
        <f>[9]D_技能表!N120</f>
        <v>4430</v>
      </c>
      <c r="O213">
        <f>[9]D_技能表!O120</f>
        <v>2</v>
      </c>
      <c r="P213">
        <f>[9]D_技能表!P120</f>
        <v>1</v>
      </c>
      <c r="Q213">
        <f>[9]D_技能表!Q120</f>
        <v>1</v>
      </c>
      <c r="R213">
        <f>[9]D_技能表!R120</f>
        <v>4</v>
      </c>
      <c r="S213">
        <f>[9]D_技能表!S120</f>
        <v>50</v>
      </c>
      <c r="T213">
        <f>[9]D_技能表!T120</f>
        <v>119.04761904761905</v>
      </c>
      <c r="U213">
        <f>[9]D_技能表!U120</f>
        <v>443</v>
      </c>
      <c r="V213">
        <f>[9]D_技能表!V120</f>
        <v>119.04761904761905</v>
      </c>
      <c r="W213">
        <f>[9]D_技能表!W120</f>
        <v>10</v>
      </c>
      <c r="X213">
        <f>[9]D_技能表!X120</f>
        <v>103</v>
      </c>
      <c r="Y213">
        <f>[9]D_技能表!Y120</f>
        <v>18</v>
      </c>
      <c r="Z213">
        <f>[9]D_技能表!Z120</f>
        <v>0</v>
      </c>
      <c r="AA213" t="str">
        <f>[9]D_技能表!AA120</f>
        <v>9122200.png</v>
      </c>
      <c r="AB213">
        <f>[9]D_技能表!AB120</f>
        <v>20</v>
      </c>
      <c r="AC213">
        <f>[9]D_技能表!AC120</f>
        <v>5601</v>
      </c>
      <c r="AD213">
        <f>[9]D_技能表!AD120</f>
        <v>7.0367869299363806</v>
      </c>
    </row>
    <row r="214" spans="1:30" x14ac:dyDescent="0.15">
      <c r="A214">
        <f>[9]D_技能表!A121</f>
        <v>9122217</v>
      </c>
      <c r="B214" t="str">
        <f>[9]D_技能表!B121</f>
        <v>影袭·斩第2段</v>
      </c>
      <c r="C214" t="str">
        <f>[9]D_技能表!C121</f>
        <v>影袭·斩第2段</v>
      </c>
      <c r="D214">
        <f>[9]D_技能表!D121</f>
        <v>1</v>
      </c>
      <c r="E214">
        <f>[9]D_技能表!E121</f>
        <v>30</v>
      </c>
      <c r="F214" t="str">
        <f>[9]D_技能表!F121</f>
        <v>第17级，共造成139.3%点伤害</v>
      </c>
      <c r="G214">
        <f>[9]D_技能表!G121</f>
        <v>2</v>
      </c>
      <c r="H214">
        <f>[9]D_技能表!H121</f>
        <v>2</v>
      </c>
      <c r="I214">
        <f>[9]D_技能表!I121</f>
        <v>17</v>
      </c>
      <c r="J214">
        <f>[9]D_技能表!J121</f>
        <v>2</v>
      </c>
      <c r="K214">
        <f>[9]D_技能表!K121</f>
        <v>139.28571428571428</v>
      </c>
      <c r="L214">
        <f>[9]D_技能表!L121</f>
        <v>0</v>
      </c>
      <c r="M214">
        <f>[9]D_技能表!M121</f>
        <v>6640</v>
      </c>
      <c r="N214">
        <f>[9]D_技能表!N121</f>
        <v>5742</v>
      </c>
      <c r="O214">
        <f>[9]D_技能表!O121</f>
        <v>2</v>
      </c>
      <c r="P214">
        <f>[9]D_技能表!P121</f>
        <v>1</v>
      </c>
      <c r="Q214">
        <f>[9]D_技能表!Q121</f>
        <v>1</v>
      </c>
      <c r="R214">
        <f>[9]D_技能表!R121</f>
        <v>4</v>
      </c>
      <c r="S214">
        <f>[9]D_技能表!S121</f>
        <v>50</v>
      </c>
      <c r="T214">
        <f>[9]D_技能表!T121</f>
        <v>119.04761904761905</v>
      </c>
      <c r="U214">
        <f>[9]D_技能表!U121</f>
        <v>522</v>
      </c>
      <c r="V214">
        <f>[9]D_技能表!V121</f>
        <v>119.04761904761905</v>
      </c>
      <c r="W214">
        <f>[9]D_技能表!W121</f>
        <v>11</v>
      </c>
      <c r="X214">
        <f>[9]D_技能表!X121</f>
        <v>114</v>
      </c>
      <c r="Y214">
        <f>[9]D_技能表!Y121</f>
        <v>18</v>
      </c>
      <c r="Z214">
        <f>[9]D_技能表!Z121</f>
        <v>0</v>
      </c>
      <c r="AA214" t="str">
        <f>[9]D_技能表!AA121</f>
        <v>9122200.png</v>
      </c>
      <c r="AB214">
        <f>[9]D_技能表!AB121</f>
        <v>20</v>
      </c>
      <c r="AC214">
        <f>[9]D_技能表!AC121</f>
        <v>5601</v>
      </c>
      <c r="AD214">
        <f>[9]D_技能表!AD121</f>
        <v>8.2616417152442487</v>
      </c>
    </row>
    <row r="215" spans="1:30" x14ac:dyDescent="0.15">
      <c r="A215">
        <f>[9]D_技能表!A122</f>
        <v>9122218</v>
      </c>
      <c r="B215" t="str">
        <f>[9]D_技能表!B122</f>
        <v>影袭·斩第2段</v>
      </c>
      <c r="C215" t="str">
        <f>[9]D_技能表!C122</f>
        <v>影袭·斩第2段</v>
      </c>
      <c r="D215">
        <f>[9]D_技能表!D122</f>
        <v>1</v>
      </c>
      <c r="E215">
        <f>[9]D_技能表!E122</f>
        <v>31</v>
      </c>
      <c r="F215" t="str">
        <f>[9]D_技能表!F122</f>
        <v>第18级，共造成140.5%点伤害</v>
      </c>
      <c r="G215">
        <f>[9]D_技能表!G122</f>
        <v>2</v>
      </c>
      <c r="H215">
        <f>[9]D_技能表!H122</f>
        <v>2</v>
      </c>
      <c r="I215">
        <f>[9]D_技能表!I122</f>
        <v>18</v>
      </c>
      <c r="J215">
        <f>[9]D_技能表!J122</f>
        <v>2</v>
      </c>
      <c r="K215">
        <f>[9]D_技能表!K122</f>
        <v>140.47619047619048</v>
      </c>
      <c r="L215">
        <f>[9]D_技能表!L122</f>
        <v>0</v>
      </c>
      <c r="M215">
        <f>[9]D_技能表!M122</f>
        <v>6560</v>
      </c>
      <c r="N215">
        <f>[9]D_技能表!N122</f>
        <v>6756</v>
      </c>
      <c r="O215">
        <f>[9]D_技能表!O122</f>
        <v>2</v>
      </c>
      <c r="P215">
        <f>[9]D_技能表!P122</f>
        <v>1</v>
      </c>
      <c r="Q215">
        <f>[9]D_技能表!Q122</f>
        <v>1</v>
      </c>
      <c r="R215">
        <f>[9]D_技能表!R122</f>
        <v>4</v>
      </c>
      <c r="S215">
        <f>[9]D_技能表!S122</f>
        <v>50</v>
      </c>
      <c r="T215">
        <f>[9]D_技能表!T122</f>
        <v>119.04761904761905</v>
      </c>
      <c r="U215">
        <f>[9]D_技能表!U122</f>
        <v>563</v>
      </c>
      <c r="V215">
        <f>[9]D_技能表!V122</f>
        <v>119.04761904761905</v>
      </c>
      <c r="W215">
        <f>[9]D_技能表!W122</f>
        <v>12</v>
      </c>
      <c r="X215">
        <f>[9]D_技能表!X122</f>
        <v>126</v>
      </c>
      <c r="Y215">
        <f>[9]D_技能表!Y122</f>
        <v>18</v>
      </c>
      <c r="Z215">
        <f>[9]D_技能表!Z122</f>
        <v>5</v>
      </c>
      <c r="AA215" t="str">
        <f>[9]D_技能表!AA122</f>
        <v>9122200.png</v>
      </c>
      <c r="AB215">
        <f>[9]D_技能表!AB122</f>
        <v>20</v>
      </c>
      <c r="AC215">
        <f>[9]D_技能表!AC122</f>
        <v>5601</v>
      </c>
      <c r="AD215">
        <f>[9]D_技能表!AD122</f>
        <v>9.6907932549269837</v>
      </c>
    </row>
    <row r="216" spans="1:30" x14ac:dyDescent="0.15">
      <c r="A216">
        <f>[9]D_技能表!A123</f>
        <v>9122219</v>
      </c>
      <c r="B216" t="str">
        <f>[9]D_技能表!B123</f>
        <v>影袭·斩第2段</v>
      </c>
      <c r="C216" t="str">
        <f>[9]D_技能表!C123</f>
        <v>影袭·斩第2段</v>
      </c>
      <c r="D216">
        <f>[9]D_技能表!D123</f>
        <v>1</v>
      </c>
      <c r="E216">
        <f>[9]D_技能表!E123</f>
        <v>33</v>
      </c>
      <c r="F216" t="str">
        <f>[9]D_技能表!F123</f>
        <v>第19级，共造成141.7%点伤害</v>
      </c>
      <c r="G216">
        <f>[9]D_技能表!G123</f>
        <v>2</v>
      </c>
      <c r="H216">
        <f>[9]D_技能表!H123</f>
        <v>2</v>
      </c>
      <c r="I216">
        <f>[9]D_技能表!I123</f>
        <v>19</v>
      </c>
      <c r="J216">
        <f>[9]D_技能表!J123</f>
        <v>2</v>
      </c>
      <c r="K216">
        <f>[9]D_技能表!K123</f>
        <v>141.66666666666669</v>
      </c>
      <c r="L216">
        <f>[9]D_技能表!L123</f>
        <v>0</v>
      </c>
      <c r="M216">
        <f>[9]D_技能表!M123</f>
        <v>6480</v>
      </c>
      <c r="N216">
        <f>[9]D_技能表!N123</f>
        <v>8463</v>
      </c>
      <c r="O216">
        <f>[9]D_技能表!O123</f>
        <v>2</v>
      </c>
      <c r="P216">
        <f>[9]D_技能表!P123</f>
        <v>1</v>
      </c>
      <c r="Q216">
        <f>[9]D_技能表!Q123</f>
        <v>1</v>
      </c>
      <c r="R216">
        <f>[9]D_技能表!R123</f>
        <v>4</v>
      </c>
      <c r="S216">
        <f>[9]D_技能表!S123</f>
        <v>50</v>
      </c>
      <c r="T216">
        <f>[9]D_技能表!T123</f>
        <v>119.04761904761905</v>
      </c>
      <c r="U216">
        <f>[9]D_技能表!U123</f>
        <v>651</v>
      </c>
      <c r="V216">
        <f>[9]D_技能表!V123</f>
        <v>119.04761904761905</v>
      </c>
      <c r="W216">
        <f>[9]D_技能表!W123</f>
        <v>13</v>
      </c>
      <c r="X216">
        <f>[9]D_技能表!X123</f>
        <v>139</v>
      </c>
      <c r="Y216">
        <f>[9]D_技能表!Y123</f>
        <v>18</v>
      </c>
      <c r="Z216">
        <f>[9]D_技能表!Z123</f>
        <v>6</v>
      </c>
      <c r="AA216" t="str">
        <f>[9]D_技能表!AA123</f>
        <v>9122200.png</v>
      </c>
      <c r="AB216">
        <f>[9]D_技能表!AB123</f>
        <v>20</v>
      </c>
      <c r="AC216">
        <f>[9]D_技能表!AC123</f>
        <v>5601</v>
      </c>
      <c r="AD216">
        <f>[9]D_技能表!AD123</f>
        <v>11.357335363185069</v>
      </c>
    </row>
    <row r="217" spans="1:30" x14ac:dyDescent="0.15">
      <c r="A217">
        <f>[9]D_技能表!A124</f>
        <v>9122220</v>
      </c>
      <c r="B217" t="str">
        <f>[9]D_技能表!B124</f>
        <v>影袭·斩第2段</v>
      </c>
      <c r="C217" t="str">
        <f>[9]D_技能表!C124</f>
        <v>影袭·斩第2段</v>
      </c>
      <c r="D217">
        <f>[9]D_技能表!D124</f>
        <v>1</v>
      </c>
      <c r="E217">
        <f>[9]D_技能表!E124</f>
        <v>34</v>
      </c>
      <c r="F217" t="str">
        <f>[9]D_技能表!F124</f>
        <v>第20级，共造成142.9%点伤害</v>
      </c>
      <c r="G217">
        <f>[9]D_技能表!G124</f>
        <v>2</v>
      </c>
      <c r="H217">
        <f>[9]D_技能表!H124</f>
        <v>2</v>
      </c>
      <c r="I217">
        <f>[9]D_技能表!I124</f>
        <v>20</v>
      </c>
      <c r="J217">
        <f>[9]D_技能表!J124</f>
        <v>2</v>
      </c>
      <c r="K217">
        <f>[9]D_技能表!K124</f>
        <v>142.85714285714286</v>
      </c>
      <c r="L217">
        <f>[9]D_技能表!L124</f>
        <v>0</v>
      </c>
      <c r="M217">
        <f>[9]D_技能表!M124</f>
        <v>6400</v>
      </c>
      <c r="N217">
        <f>[9]D_技能表!N124</f>
        <v>9048</v>
      </c>
      <c r="O217">
        <f>[9]D_技能表!O124</f>
        <v>2</v>
      </c>
      <c r="P217">
        <f>[9]D_技能表!P124</f>
        <v>1</v>
      </c>
      <c r="Q217">
        <f>[9]D_技能表!Q124</f>
        <v>1</v>
      </c>
      <c r="R217">
        <f>[9]D_技能表!R124</f>
        <v>4</v>
      </c>
      <c r="S217">
        <f>[9]D_技能表!S124</f>
        <v>50</v>
      </c>
      <c r="T217">
        <f>[9]D_技能表!T124</f>
        <v>119.04761904761905</v>
      </c>
      <c r="U217">
        <f>[9]D_技能表!U124</f>
        <v>696</v>
      </c>
      <c r="V217">
        <f>[9]D_技能表!V124</f>
        <v>119.04761904761905</v>
      </c>
      <c r="W217">
        <f>[9]D_技能表!W124</f>
        <v>13</v>
      </c>
      <c r="X217">
        <f>[9]D_技能表!X124</f>
        <v>152</v>
      </c>
      <c r="Y217">
        <f>[9]D_技能表!Y124</f>
        <v>18</v>
      </c>
      <c r="Z217">
        <f>[9]D_技能表!Z124</f>
        <v>6</v>
      </c>
      <c r="AA217" t="str">
        <f>[9]D_技能表!AA124</f>
        <v>9122200.png</v>
      </c>
      <c r="AB217">
        <f>[9]D_技能表!AB124</f>
        <v>20</v>
      </c>
      <c r="AC217">
        <f>[9]D_技能表!AC124</f>
        <v>5601</v>
      </c>
      <c r="AD217">
        <f>[9]D_技能表!AD124</f>
        <v>13.299609842480328</v>
      </c>
    </row>
    <row r="218" spans="1:30" x14ac:dyDescent="0.15">
      <c r="A218">
        <f>[9]D_技能表!A125</f>
        <v>9122221</v>
      </c>
      <c r="B218" t="str">
        <f>[9]D_技能表!B125</f>
        <v>影袭·斩第2段</v>
      </c>
      <c r="C218" t="str">
        <f>[9]D_技能表!C125</f>
        <v>影袭·斩第2段</v>
      </c>
      <c r="D218">
        <f>[9]D_技能表!D125</f>
        <v>1</v>
      </c>
      <c r="E218">
        <f>[9]D_技能表!E125</f>
        <v>36</v>
      </c>
      <c r="F218" t="str">
        <f>[9]D_技能表!F125</f>
        <v>第21级，共造成144%点伤害</v>
      </c>
      <c r="G218">
        <f>[9]D_技能表!G125</f>
        <v>2</v>
      </c>
      <c r="H218">
        <f>[9]D_技能表!H125</f>
        <v>2</v>
      </c>
      <c r="I218">
        <f>[9]D_技能表!I125</f>
        <v>21</v>
      </c>
      <c r="J218">
        <f>[9]D_技能表!J125</f>
        <v>2</v>
      </c>
      <c r="K218">
        <f>[9]D_技能表!K125</f>
        <v>144.04761904761904</v>
      </c>
      <c r="L218">
        <f>[9]D_技能表!L125</f>
        <v>0</v>
      </c>
      <c r="M218">
        <f>[9]D_技能表!M125</f>
        <v>6320</v>
      </c>
      <c r="N218">
        <f>[9]D_技能表!N125</f>
        <v>11074</v>
      </c>
      <c r="O218">
        <f>[9]D_技能表!O125</f>
        <v>2</v>
      </c>
      <c r="P218">
        <f>[9]D_技能表!P125</f>
        <v>1</v>
      </c>
      <c r="Q218">
        <f>[9]D_技能表!Q125</f>
        <v>1</v>
      </c>
      <c r="R218">
        <f>[9]D_技能表!R125</f>
        <v>4</v>
      </c>
      <c r="S218">
        <f>[9]D_技能表!S125</f>
        <v>50</v>
      </c>
      <c r="T218">
        <f>[9]D_技能表!T125</f>
        <v>119.04761904761905</v>
      </c>
      <c r="U218">
        <f>[9]D_技能表!U125</f>
        <v>791</v>
      </c>
      <c r="V218">
        <f>[9]D_技能表!V125</f>
        <v>119.04761904761905</v>
      </c>
      <c r="W218">
        <f>[9]D_技能表!W125</f>
        <v>14</v>
      </c>
      <c r="X218">
        <f>[9]D_技能表!X125</f>
        <v>166</v>
      </c>
      <c r="Y218">
        <f>[9]D_技能表!Y125</f>
        <v>18</v>
      </c>
      <c r="Z218">
        <f>[9]D_技能表!Z125</f>
        <v>6</v>
      </c>
      <c r="AA218" t="str">
        <f>[9]D_技能表!AA125</f>
        <v>9122200.png</v>
      </c>
      <c r="AB218">
        <f>[9]D_技能表!AB125</f>
        <v>20</v>
      </c>
      <c r="AC218">
        <f>[9]D_技能表!AC125</f>
        <v>5601</v>
      </c>
      <c r="AD218">
        <f>[9]D_技能表!AD125</f>
        <v>15.562025344899888</v>
      </c>
    </row>
    <row r="219" spans="1:30" x14ac:dyDescent="0.15">
      <c r="A219">
        <f>[9]D_技能表!A126</f>
        <v>9122222</v>
      </c>
      <c r="B219" t="str">
        <f>[9]D_技能表!B126</f>
        <v>影袭·斩第2段</v>
      </c>
      <c r="C219" t="str">
        <f>[9]D_技能表!C126</f>
        <v>影袭·斩第2段</v>
      </c>
      <c r="D219">
        <f>[9]D_技能表!D126</f>
        <v>1</v>
      </c>
      <c r="E219">
        <f>[9]D_技能表!E126</f>
        <v>37</v>
      </c>
      <c r="F219" t="str">
        <f>[9]D_技能表!F126</f>
        <v>第22级，共造成145.2%点伤害</v>
      </c>
      <c r="G219">
        <f>[9]D_技能表!G126</f>
        <v>2</v>
      </c>
      <c r="H219">
        <f>[9]D_技能表!H126</f>
        <v>2</v>
      </c>
      <c r="I219">
        <f>[9]D_技能表!I126</f>
        <v>22</v>
      </c>
      <c r="J219">
        <f>[9]D_技能表!J126</f>
        <v>2</v>
      </c>
      <c r="K219">
        <f>[9]D_技能表!K126</f>
        <v>145.23809523809524</v>
      </c>
      <c r="L219">
        <f>[9]D_技能表!L126</f>
        <v>0</v>
      </c>
      <c r="M219">
        <f>[9]D_技能表!M126</f>
        <v>6240</v>
      </c>
      <c r="N219">
        <f>[9]D_技能表!N126</f>
        <v>12615</v>
      </c>
      <c r="O219">
        <f>[9]D_技能表!O126</f>
        <v>2</v>
      </c>
      <c r="P219">
        <f>[9]D_技能表!P126</f>
        <v>1</v>
      </c>
      <c r="Q219">
        <f>[9]D_技能表!Q126</f>
        <v>1</v>
      </c>
      <c r="R219">
        <f>[9]D_技能表!R126</f>
        <v>4</v>
      </c>
      <c r="S219">
        <f>[9]D_技能表!S126</f>
        <v>50</v>
      </c>
      <c r="T219">
        <f>[9]D_技能表!T126</f>
        <v>119.04761904761905</v>
      </c>
      <c r="U219">
        <f>[9]D_技能表!U126</f>
        <v>841</v>
      </c>
      <c r="V219">
        <f>[9]D_技能表!V126</f>
        <v>119.04761904761905</v>
      </c>
      <c r="W219">
        <f>[9]D_技能表!W126</f>
        <v>15</v>
      </c>
      <c r="X219">
        <f>[9]D_技能表!X126</f>
        <v>181</v>
      </c>
      <c r="Y219">
        <f>[9]D_技能表!Y126</f>
        <v>18</v>
      </c>
      <c r="Z219">
        <f>[9]D_技能表!Z126</f>
        <v>6</v>
      </c>
      <c r="AA219" t="str">
        <f>[9]D_技能表!AA126</f>
        <v>9122200.png</v>
      </c>
      <c r="AB219">
        <f>[9]D_技能表!AB126</f>
        <v>20</v>
      </c>
      <c r="AC219">
        <f>[9]D_技能表!AC126</f>
        <v>5601</v>
      </c>
      <c r="AD219">
        <f>[9]D_技能表!AD126</f>
        <v>18.19600238746251</v>
      </c>
    </row>
    <row r="220" spans="1:30" x14ac:dyDescent="0.15">
      <c r="A220">
        <f>[9]D_技能表!A127</f>
        <v>9122223</v>
      </c>
      <c r="B220" t="str">
        <f>[9]D_技能表!B127</f>
        <v>影袭·斩第2段</v>
      </c>
      <c r="C220" t="str">
        <f>[9]D_技能表!C127</f>
        <v>影袭·斩第2段</v>
      </c>
      <c r="D220">
        <f>[9]D_技能表!D127</f>
        <v>1</v>
      </c>
      <c r="E220">
        <f>[9]D_技能表!E127</f>
        <v>39</v>
      </c>
      <c r="F220" t="str">
        <f>[9]D_技能表!F127</f>
        <v>第23级，共造成146.4%点伤害</v>
      </c>
      <c r="G220">
        <f>[9]D_技能表!G127</f>
        <v>2</v>
      </c>
      <c r="H220">
        <f>[9]D_技能表!H127</f>
        <v>2</v>
      </c>
      <c r="I220">
        <f>[9]D_技能表!I127</f>
        <v>23</v>
      </c>
      <c r="J220">
        <f>[9]D_技能表!J127</f>
        <v>2</v>
      </c>
      <c r="K220">
        <f>[9]D_技能表!K127</f>
        <v>146.42857142857144</v>
      </c>
      <c r="L220">
        <f>[9]D_技能表!L127</f>
        <v>0</v>
      </c>
      <c r="M220">
        <f>[9]D_技能表!M127</f>
        <v>6160</v>
      </c>
      <c r="N220">
        <f>[9]D_技能表!N127</f>
        <v>15104</v>
      </c>
      <c r="O220">
        <f>[9]D_技能表!O127</f>
        <v>2</v>
      </c>
      <c r="P220">
        <f>[9]D_技能表!P127</f>
        <v>1</v>
      </c>
      <c r="Q220">
        <f>[9]D_技能表!Q127</f>
        <v>1</v>
      </c>
      <c r="R220">
        <f>[9]D_技能表!R127</f>
        <v>4</v>
      </c>
      <c r="S220">
        <f>[9]D_技能表!S127</f>
        <v>50</v>
      </c>
      <c r="T220">
        <f>[9]D_技能表!T127</f>
        <v>119.04761904761905</v>
      </c>
      <c r="U220">
        <f>[9]D_技能表!U127</f>
        <v>944</v>
      </c>
      <c r="V220">
        <f>[9]D_技能表!V127</f>
        <v>119.04761904761905</v>
      </c>
      <c r="W220">
        <f>[9]D_技能表!W127</f>
        <v>16</v>
      </c>
      <c r="X220">
        <f>[9]D_技能表!X127</f>
        <v>197</v>
      </c>
      <c r="Y220">
        <f>[9]D_技能表!Y127</f>
        <v>18</v>
      </c>
      <c r="Z220">
        <f>[9]D_技能表!Z127</f>
        <v>7</v>
      </c>
      <c r="AA220" t="str">
        <f>[9]D_技能表!AA127</f>
        <v>9122200.png</v>
      </c>
      <c r="AB220">
        <f>[9]D_技能表!AB127</f>
        <v>20</v>
      </c>
      <c r="AC220">
        <f>[9]D_技能表!AC127</f>
        <v>5601</v>
      </c>
      <c r="AD220">
        <f>[9]D_技能表!AD127</f>
        <v>21.261063758068786</v>
      </c>
    </row>
    <row r="221" spans="1:30" x14ac:dyDescent="0.15">
      <c r="A221">
        <f>[9]D_技能表!A128</f>
        <v>9122224</v>
      </c>
      <c r="B221" t="str">
        <f>[9]D_技能表!B128</f>
        <v>影袭·斩第2段</v>
      </c>
      <c r="C221" t="str">
        <f>[9]D_技能表!C128</f>
        <v>影袭·斩第2段</v>
      </c>
      <c r="D221">
        <f>[9]D_技能表!D128</f>
        <v>1</v>
      </c>
      <c r="E221">
        <f>[9]D_技能表!E128</f>
        <v>40</v>
      </c>
      <c r="F221" t="str">
        <f>[9]D_技能表!F128</f>
        <v>第24级，共造成147.6%点伤害</v>
      </c>
      <c r="G221">
        <f>[9]D_技能表!G128</f>
        <v>2</v>
      </c>
      <c r="H221">
        <f>[9]D_技能表!H128</f>
        <v>2</v>
      </c>
      <c r="I221">
        <f>[9]D_技能表!I128</f>
        <v>24</v>
      </c>
      <c r="J221">
        <f>[9]D_技能表!J128</f>
        <v>2</v>
      </c>
      <c r="K221">
        <f>[9]D_技能表!K128</f>
        <v>147.61904761904762</v>
      </c>
      <c r="L221">
        <f>[9]D_技能表!L128</f>
        <v>0</v>
      </c>
      <c r="M221">
        <f>[9]D_技能表!M128</f>
        <v>6080</v>
      </c>
      <c r="N221">
        <f>[9]D_技能表!N128</f>
        <v>16966</v>
      </c>
      <c r="O221">
        <f>[9]D_技能表!O128</f>
        <v>2</v>
      </c>
      <c r="P221">
        <f>[9]D_技能表!P128</f>
        <v>1</v>
      </c>
      <c r="Q221">
        <f>[9]D_技能表!Q128</f>
        <v>1</v>
      </c>
      <c r="R221">
        <f>[9]D_技能表!R128</f>
        <v>4</v>
      </c>
      <c r="S221">
        <f>[9]D_技能表!S128</f>
        <v>50</v>
      </c>
      <c r="T221">
        <f>[9]D_技能表!T128</f>
        <v>119.04761904761905</v>
      </c>
      <c r="U221">
        <f>[9]D_技能表!U128</f>
        <v>998</v>
      </c>
      <c r="V221">
        <f>[9]D_技能表!V128</f>
        <v>119.04761904761905</v>
      </c>
      <c r="W221">
        <f>[9]D_技能表!W128</f>
        <v>17</v>
      </c>
      <c r="X221">
        <f>[9]D_技能表!X128</f>
        <v>214</v>
      </c>
      <c r="Y221">
        <f>[9]D_技能表!Y128</f>
        <v>18</v>
      </c>
      <c r="Z221">
        <f>[9]D_技能表!Z128</f>
        <v>7</v>
      </c>
      <c r="AA221" t="str">
        <f>[9]D_技能表!AA128</f>
        <v>9122200.png</v>
      </c>
      <c r="AB221">
        <f>[9]D_技能表!AB128</f>
        <v>20</v>
      </c>
      <c r="AC221">
        <f>[9]D_技能表!AC128</f>
        <v>5601</v>
      </c>
      <c r="AD221">
        <f>[9]D_技能表!AD128</f>
        <v>24.826092457400648</v>
      </c>
    </row>
    <row r="222" spans="1:30" x14ac:dyDescent="0.15">
      <c r="A222">
        <f>[9]D_技能表!A129</f>
        <v>9122225</v>
      </c>
      <c r="B222" t="str">
        <f>[9]D_技能表!B129</f>
        <v>影袭·斩第2段</v>
      </c>
      <c r="C222" t="str">
        <f>[9]D_技能表!C129</f>
        <v>影袭·斩第2段</v>
      </c>
      <c r="D222">
        <f>[9]D_技能表!D129</f>
        <v>1</v>
      </c>
      <c r="E222">
        <f>[9]D_技能表!E129</f>
        <v>42</v>
      </c>
      <c r="F222" t="str">
        <f>[9]D_技能表!F129</f>
        <v>第25级，共造成148.8%点伤害</v>
      </c>
      <c r="G222">
        <f>[9]D_技能表!G129</f>
        <v>2</v>
      </c>
      <c r="H222">
        <f>[9]D_技能表!H129</f>
        <v>2</v>
      </c>
      <c r="I222">
        <f>[9]D_技能表!I129</f>
        <v>25</v>
      </c>
      <c r="J222">
        <f>[9]D_技能表!J129</f>
        <v>2</v>
      </c>
      <c r="K222">
        <f>[9]D_技能表!K129</f>
        <v>148.80952380952382</v>
      </c>
      <c r="L222">
        <f>[9]D_技能表!L129</f>
        <v>0</v>
      </c>
      <c r="M222">
        <f>[9]D_技能表!M129</f>
        <v>6000</v>
      </c>
      <c r="N222">
        <f>[9]D_技能表!N129</f>
        <v>21090</v>
      </c>
      <c r="O222">
        <f>[9]D_技能表!O129</f>
        <v>2</v>
      </c>
      <c r="P222">
        <f>[9]D_技能表!P129</f>
        <v>1</v>
      </c>
      <c r="Q222">
        <f>[9]D_技能表!Q129</f>
        <v>1</v>
      </c>
      <c r="R222">
        <f>[9]D_技能表!R129</f>
        <v>4</v>
      </c>
      <c r="S222">
        <f>[9]D_技能表!S129</f>
        <v>50</v>
      </c>
      <c r="T222">
        <f>[9]D_技能表!T129</f>
        <v>119.04761904761905</v>
      </c>
      <c r="U222">
        <f>[9]D_技能表!U129</f>
        <v>1110</v>
      </c>
      <c r="V222">
        <f>[9]D_技能表!V129</f>
        <v>119.04761904761905</v>
      </c>
      <c r="W222">
        <f>[9]D_技能表!W129</f>
        <v>19</v>
      </c>
      <c r="X222">
        <f>[9]D_技能表!X129</f>
        <v>233</v>
      </c>
      <c r="Y222">
        <f>[9]D_技能表!Y129</f>
        <v>18</v>
      </c>
      <c r="Z222">
        <f>[9]D_技能表!Z129</f>
        <v>8</v>
      </c>
      <c r="AA222" t="str">
        <f>[9]D_技能表!AA129</f>
        <v>9122200.png</v>
      </c>
      <c r="AB222">
        <f>[9]D_技能表!AB129</f>
        <v>20</v>
      </c>
      <c r="AC222">
        <f>[9]D_技能表!AC129</f>
        <v>5601</v>
      </c>
      <c r="AD222">
        <f>[9]D_技能表!AD129</f>
        <v>28.970782667351624</v>
      </c>
    </row>
    <row r="223" spans="1:30" x14ac:dyDescent="0.15">
      <c r="A223">
        <f>[9]D_技能表!A130</f>
        <v>9122226</v>
      </c>
      <c r="B223" t="str">
        <f>[9]D_技能表!B130</f>
        <v>影袭·斩第2段</v>
      </c>
      <c r="C223" t="str">
        <f>[9]D_技能表!C130</f>
        <v>影袭·斩第2段</v>
      </c>
      <c r="D223">
        <f>[9]D_技能表!D130</f>
        <v>1</v>
      </c>
      <c r="E223">
        <f>[9]D_技能表!E130</f>
        <v>44</v>
      </c>
      <c r="F223" t="str">
        <f>[9]D_技能表!F130</f>
        <v>第26级，共造成150%点伤害</v>
      </c>
      <c r="G223">
        <f>[9]D_技能表!G130</f>
        <v>2</v>
      </c>
      <c r="H223">
        <f>[9]D_技能表!H130</f>
        <v>2</v>
      </c>
      <c r="I223">
        <f>[9]D_技能表!I130</f>
        <v>26</v>
      </c>
      <c r="J223">
        <f>[9]D_技能表!J130</f>
        <v>2</v>
      </c>
      <c r="K223">
        <f>[9]D_技能表!K130</f>
        <v>150</v>
      </c>
      <c r="L223">
        <f>[9]D_技能表!L130</f>
        <v>0</v>
      </c>
      <c r="M223">
        <f>[9]D_技能表!M130</f>
        <v>5920</v>
      </c>
      <c r="N223">
        <f>[9]D_技能表!N130</f>
        <v>24520</v>
      </c>
      <c r="O223">
        <f>[9]D_技能表!O130</f>
        <v>2</v>
      </c>
      <c r="P223">
        <f>[9]D_技能表!P130</f>
        <v>1</v>
      </c>
      <c r="Q223">
        <f>[9]D_技能表!Q130</f>
        <v>1</v>
      </c>
      <c r="R223">
        <f>[9]D_技能表!R130</f>
        <v>4</v>
      </c>
      <c r="S223">
        <f>[9]D_技能表!S130</f>
        <v>50</v>
      </c>
      <c r="T223">
        <f>[9]D_技能表!T130</f>
        <v>119.04761904761905</v>
      </c>
      <c r="U223">
        <f>[9]D_技能表!U130</f>
        <v>1226</v>
      </c>
      <c r="V223">
        <f>[9]D_技能表!V130</f>
        <v>119.04761904761905</v>
      </c>
      <c r="W223">
        <f>[9]D_技能表!W130</f>
        <v>20</v>
      </c>
      <c r="X223">
        <f>[9]D_技能表!X130</f>
        <v>253</v>
      </c>
      <c r="Y223">
        <f>[9]D_技能表!Y130</f>
        <v>18</v>
      </c>
      <c r="Z223">
        <f>[9]D_技能表!Z130</f>
        <v>8</v>
      </c>
      <c r="AA223" t="str">
        <f>[9]D_技能表!AA130</f>
        <v>9122200.png</v>
      </c>
      <c r="AB223">
        <f>[9]D_技能表!AB130</f>
        <v>20</v>
      </c>
      <c r="AC223">
        <f>[9]D_技能表!AC130</f>
        <v>5601</v>
      </c>
      <c r="AD223">
        <f>[9]D_技能表!AD130</f>
        <v>33.787313083683465</v>
      </c>
    </row>
    <row r="224" spans="1:30" x14ac:dyDescent="0.15">
      <c r="A224">
        <f>[9]D_技能表!A131</f>
        <v>9122227</v>
      </c>
      <c r="B224" t="str">
        <f>[9]D_技能表!B131</f>
        <v>影袭·斩第2段</v>
      </c>
      <c r="C224" t="str">
        <f>[9]D_技能表!C131</f>
        <v>影袭·斩第2段</v>
      </c>
      <c r="D224">
        <f>[9]D_技能表!D131</f>
        <v>1</v>
      </c>
      <c r="E224">
        <f>[9]D_技能表!E131</f>
        <v>45</v>
      </c>
      <c r="F224" t="str">
        <f>[9]D_技能表!F131</f>
        <v>第27级，共造成151.2%点伤害</v>
      </c>
      <c r="G224">
        <f>[9]D_技能表!G131</f>
        <v>2</v>
      </c>
      <c r="H224">
        <f>[9]D_技能表!H131</f>
        <v>2</v>
      </c>
      <c r="I224">
        <f>[9]D_技能表!I131</f>
        <v>27</v>
      </c>
      <c r="J224">
        <f>[9]D_技能表!J131</f>
        <v>2</v>
      </c>
      <c r="K224">
        <f>[9]D_技能表!K131</f>
        <v>151.1904761904762</v>
      </c>
      <c r="L224">
        <f>[9]D_技能表!L131</f>
        <v>0</v>
      </c>
      <c r="M224">
        <f>[9]D_技能表!M131</f>
        <v>5840</v>
      </c>
      <c r="N224">
        <f>[9]D_技能表!N131</f>
        <v>27027</v>
      </c>
      <c r="O224">
        <f>[9]D_技能表!O131</f>
        <v>2</v>
      </c>
      <c r="P224">
        <f>[9]D_技能表!P131</f>
        <v>1</v>
      </c>
      <c r="Q224">
        <f>[9]D_技能表!Q131</f>
        <v>1</v>
      </c>
      <c r="R224">
        <f>[9]D_技能表!R131</f>
        <v>4</v>
      </c>
      <c r="S224">
        <f>[9]D_技能表!S131</f>
        <v>50</v>
      </c>
      <c r="T224">
        <f>[9]D_技能表!T131</f>
        <v>119.04761904761905</v>
      </c>
      <c r="U224">
        <f>[9]D_技能表!U131</f>
        <v>1287</v>
      </c>
      <c r="V224">
        <f>[9]D_技能表!V131</f>
        <v>119.04761904761905</v>
      </c>
      <c r="W224">
        <f>[9]D_技能表!W131</f>
        <v>21</v>
      </c>
      <c r="X224">
        <f>[9]D_技能表!X131</f>
        <v>274</v>
      </c>
      <c r="Y224">
        <f>[9]D_技能表!Y131</f>
        <v>18</v>
      </c>
      <c r="Z224">
        <f>[9]D_技能表!Z131</f>
        <v>9</v>
      </c>
      <c r="AA224" t="str">
        <f>[9]D_技能表!AA131</f>
        <v>9122200.png</v>
      </c>
      <c r="AB224">
        <f>[9]D_技能表!AB131</f>
        <v>20</v>
      </c>
      <c r="AC224">
        <f>[9]D_技能表!AC131</f>
        <v>5601</v>
      </c>
      <c r="AD224">
        <f>[9]D_技能表!AD131</f>
        <v>39.382276374395779</v>
      </c>
    </row>
    <row r="225" spans="1:30" x14ac:dyDescent="0.15">
      <c r="A225">
        <f>[9]D_技能表!A132</f>
        <v>9122228</v>
      </c>
      <c r="B225" t="str">
        <f>[9]D_技能表!B132</f>
        <v>影袭·斩第2段</v>
      </c>
      <c r="C225" t="str">
        <f>[9]D_技能表!C132</f>
        <v>影袭·斩第2段</v>
      </c>
      <c r="D225">
        <f>[9]D_技能表!D132</f>
        <v>1</v>
      </c>
      <c r="E225">
        <f>[9]D_技能表!E132</f>
        <v>47</v>
      </c>
      <c r="F225" t="str">
        <f>[9]D_技能表!F132</f>
        <v>第28级，共造成152.4%点伤害</v>
      </c>
      <c r="G225">
        <f>[9]D_技能表!G132</f>
        <v>2</v>
      </c>
      <c r="H225">
        <f>[9]D_技能表!H132</f>
        <v>2</v>
      </c>
      <c r="I225">
        <f>[9]D_技能表!I132</f>
        <v>28</v>
      </c>
      <c r="J225">
        <f>[9]D_技能表!J132</f>
        <v>2</v>
      </c>
      <c r="K225">
        <f>[9]D_技能表!K132</f>
        <v>152.38095238095238</v>
      </c>
      <c r="L225">
        <f>[9]D_技能表!L132</f>
        <v>0</v>
      </c>
      <c r="M225">
        <f>[9]D_技能表!M132</f>
        <v>5760</v>
      </c>
      <c r="N225">
        <f>[9]D_技能表!N132</f>
        <v>32476</v>
      </c>
      <c r="O225">
        <f>[9]D_技能表!O132</f>
        <v>2</v>
      </c>
      <c r="P225">
        <f>[9]D_技能表!P132</f>
        <v>1</v>
      </c>
      <c r="Q225">
        <f>[9]D_技能表!Q132</f>
        <v>1</v>
      </c>
      <c r="R225">
        <f>[9]D_技能表!R132</f>
        <v>4</v>
      </c>
      <c r="S225">
        <f>[9]D_技能表!S132</f>
        <v>50</v>
      </c>
      <c r="T225">
        <f>[9]D_技能表!T132</f>
        <v>119.04761904761905</v>
      </c>
      <c r="U225">
        <f>[9]D_技能表!U132</f>
        <v>1412</v>
      </c>
      <c r="V225">
        <f>[9]D_技能表!V132</f>
        <v>119.04761904761905</v>
      </c>
      <c r="W225">
        <f>[9]D_技能表!W132</f>
        <v>23</v>
      </c>
      <c r="X225">
        <f>[9]D_技能表!X132</f>
        <v>297</v>
      </c>
      <c r="Y225">
        <f>[9]D_技能表!Y132</f>
        <v>18</v>
      </c>
      <c r="Z225">
        <f>[9]D_技能表!Z132</f>
        <v>10</v>
      </c>
      <c r="AA225" t="str">
        <f>[9]D_技能表!AA132</f>
        <v>9122200.png</v>
      </c>
      <c r="AB225">
        <f>[9]D_技能表!AB132</f>
        <v>20</v>
      </c>
      <c r="AC225">
        <f>[9]D_技能表!AC132</f>
        <v>5601</v>
      </c>
      <c r="AD225">
        <f>[9]D_技能表!AD132</f>
        <v>45.878903611700046</v>
      </c>
    </row>
    <row r="226" spans="1:30" x14ac:dyDescent="0.15">
      <c r="A226">
        <f>[9]D_技能表!A133</f>
        <v>9122229</v>
      </c>
      <c r="B226" t="str">
        <f>[9]D_技能表!B133</f>
        <v>影袭·斩第2段</v>
      </c>
      <c r="C226" t="str">
        <f>[9]D_技能表!C133</f>
        <v>影袭·斩第2段</v>
      </c>
      <c r="D226">
        <f>[9]D_技能表!D133</f>
        <v>1</v>
      </c>
      <c r="E226">
        <f>[9]D_技能表!E133</f>
        <v>48</v>
      </c>
      <c r="F226" t="str">
        <f>[9]D_技能表!F133</f>
        <v>第29级，共造成153.6%点伤害</v>
      </c>
      <c r="G226">
        <f>[9]D_技能表!G133</f>
        <v>2</v>
      </c>
      <c r="H226">
        <f>[9]D_技能表!H133</f>
        <v>2</v>
      </c>
      <c r="I226">
        <f>[9]D_技能表!I133</f>
        <v>29</v>
      </c>
      <c r="J226">
        <f>[9]D_技能表!J133</f>
        <v>2</v>
      </c>
      <c r="K226">
        <f>[9]D_技能表!K133</f>
        <v>153.57142857142858</v>
      </c>
      <c r="L226">
        <f>[9]D_技能表!L133</f>
        <v>0</v>
      </c>
      <c r="M226">
        <f>[9]D_技能表!M133</f>
        <v>5680</v>
      </c>
      <c r="N226">
        <f>[9]D_技能表!N133</f>
        <v>36925</v>
      </c>
      <c r="O226">
        <f>[9]D_技能表!O133</f>
        <v>2</v>
      </c>
      <c r="P226">
        <f>[9]D_技能表!P133</f>
        <v>1</v>
      </c>
      <c r="Q226">
        <f>[9]D_技能表!Q133</f>
        <v>1</v>
      </c>
      <c r="R226">
        <f>[9]D_技能表!R133</f>
        <v>4</v>
      </c>
      <c r="S226">
        <f>[9]D_技能表!S133</f>
        <v>50</v>
      </c>
      <c r="T226">
        <f>[9]D_技能表!T133</f>
        <v>119.04761904761905</v>
      </c>
      <c r="U226">
        <f>[9]D_技能表!U133</f>
        <v>1477</v>
      </c>
      <c r="V226">
        <f>[9]D_技能表!V133</f>
        <v>119.04761904761905</v>
      </c>
      <c r="W226">
        <f>[9]D_技能表!W133</f>
        <v>25</v>
      </c>
      <c r="X226">
        <f>[9]D_技能表!X133</f>
        <v>322</v>
      </c>
      <c r="Y226">
        <f>[9]D_技能表!Y133</f>
        <v>18</v>
      </c>
      <c r="Z226">
        <f>[9]D_技能表!Z133</f>
        <v>10</v>
      </c>
      <c r="AA226" t="str">
        <f>[9]D_技能表!AA133</f>
        <v>9122200.png</v>
      </c>
      <c r="AB226">
        <f>[9]D_技能表!AB133</f>
        <v>20</v>
      </c>
      <c r="AC226">
        <f>[9]D_技能表!AC133</f>
        <v>5601</v>
      </c>
      <c r="AD226">
        <f>[9]D_技能表!AD133</f>
        <v>53.41962837320149</v>
      </c>
    </row>
    <row r="227" spans="1:30" x14ac:dyDescent="0.15">
      <c r="A227">
        <f>[9]D_技能表!A134</f>
        <v>9122230</v>
      </c>
      <c r="B227" t="str">
        <f>[9]D_技能表!B134</f>
        <v>影袭·斩第2段</v>
      </c>
      <c r="C227" t="str">
        <f>[9]D_技能表!C134</f>
        <v>影袭·斩第2段</v>
      </c>
      <c r="D227">
        <f>[9]D_技能表!D134</f>
        <v>1</v>
      </c>
      <c r="E227">
        <f>[9]D_技能表!E134</f>
        <v>50</v>
      </c>
      <c r="F227" t="str">
        <f>[9]D_技能表!F134</f>
        <v>第30级，共造成154.8%点伤害</v>
      </c>
      <c r="G227">
        <f>[9]D_技能表!G134</f>
        <v>2</v>
      </c>
      <c r="H227">
        <f>[9]D_技能表!H134</f>
        <v>2</v>
      </c>
      <c r="I227">
        <f>[9]D_技能表!I134</f>
        <v>30</v>
      </c>
      <c r="J227">
        <f>[9]D_技能表!J134</f>
        <v>2</v>
      </c>
      <c r="K227">
        <f>[9]D_技能表!K134</f>
        <v>154.76190476190476</v>
      </c>
      <c r="L227">
        <f>[9]D_技能表!L134</f>
        <v>0</v>
      </c>
      <c r="M227">
        <f>[9]D_技能表!M134</f>
        <v>5600</v>
      </c>
      <c r="N227">
        <f>[9]D_技能表!N134</f>
        <v>41860</v>
      </c>
      <c r="O227">
        <f>[9]D_技能表!O134</f>
        <v>2</v>
      </c>
      <c r="P227">
        <f>[9]D_技能表!P134</f>
        <v>1</v>
      </c>
      <c r="Q227">
        <f>[9]D_技能表!Q134</f>
        <v>1</v>
      </c>
      <c r="R227">
        <f>[9]D_技能表!R134</f>
        <v>4</v>
      </c>
      <c r="S227">
        <f>[9]D_技能表!S134</f>
        <v>50</v>
      </c>
      <c r="T227">
        <f>[9]D_技能表!T134</f>
        <v>119.04761904761905</v>
      </c>
      <c r="U227">
        <f>[9]D_技能表!U134</f>
        <v>1610</v>
      </c>
      <c r="V227">
        <f>[9]D_技能表!V134</f>
        <v>119.04761904761905</v>
      </c>
      <c r="W227">
        <f>[9]D_技能表!W134</f>
        <v>26</v>
      </c>
      <c r="X227">
        <f>[9]D_技能表!X134</f>
        <v>348</v>
      </c>
      <c r="Y227">
        <f>[9]D_技能表!Y134</f>
        <v>18</v>
      </c>
      <c r="Z227">
        <f>[9]D_技能表!Z134</f>
        <v>11</v>
      </c>
      <c r="AA227" t="str">
        <f>[9]D_技能表!AA134</f>
        <v>9122200.png</v>
      </c>
      <c r="AB227">
        <f>[9]D_技能表!AB134</f>
        <v>20</v>
      </c>
      <c r="AC227">
        <f>[9]D_技能表!AC134</f>
        <v>5601</v>
      </c>
      <c r="AD227">
        <f>[9]D_技能表!AD134</f>
        <v>62.16904193021287</v>
      </c>
    </row>
    <row r="228" spans="1:30" x14ac:dyDescent="0.15">
      <c r="A228">
        <f>[9]D_技能表!A135</f>
        <v>9122231</v>
      </c>
      <c r="B228" t="str">
        <f>[9]D_技能表!B135</f>
        <v>影袭·斩第2段</v>
      </c>
      <c r="C228" t="str">
        <f>[9]D_技能表!C135</f>
        <v>影袭·斩第2段</v>
      </c>
      <c r="D228">
        <f>[9]D_技能表!D135</f>
        <v>1</v>
      </c>
      <c r="E228">
        <f>[9]D_技能表!E135</f>
        <v>51</v>
      </c>
      <c r="F228" t="str">
        <f>[9]D_技能表!F135</f>
        <v>第31级，共造成156%点伤害</v>
      </c>
      <c r="G228">
        <f>[9]D_技能表!G135</f>
        <v>2</v>
      </c>
      <c r="H228">
        <f>[9]D_技能表!H135</f>
        <v>2</v>
      </c>
      <c r="I228">
        <f>[9]D_技能表!I135</f>
        <v>31</v>
      </c>
      <c r="J228">
        <f>[9]D_技能表!J135</f>
        <v>2</v>
      </c>
      <c r="K228">
        <f>[9]D_技能表!K135</f>
        <v>155.95238095238096</v>
      </c>
      <c r="L228">
        <f>[9]D_技能表!L135</f>
        <v>0</v>
      </c>
      <c r="M228">
        <f>[9]D_技能表!M135</f>
        <v>5520</v>
      </c>
      <c r="N228">
        <f>[9]D_技能表!N135</f>
        <v>47012</v>
      </c>
      <c r="O228">
        <f>[9]D_技能表!O135</f>
        <v>2</v>
      </c>
      <c r="P228">
        <f>[9]D_技能表!P135</f>
        <v>1</v>
      </c>
      <c r="Q228">
        <f>[9]D_技能表!Q135</f>
        <v>1</v>
      </c>
      <c r="R228">
        <f>[9]D_技能表!R135</f>
        <v>4</v>
      </c>
      <c r="S228">
        <f>[9]D_技能表!S135</f>
        <v>50</v>
      </c>
      <c r="T228">
        <f>[9]D_技能表!T135</f>
        <v>119.04761904761905</v>
      </c>
      <c r="U228">
        <f>[9]D_技能表!U135</f>
        <v>1679</v>
      </c>
      <c r="V228">
        <f>[9]D_技能表!V135</f>
        <v>119.04761904761905</v>
      </c>
      <c r="W228">
        <f>[9]D_技能表!W135</f>
        <v>28</v>
      </c>
      <c r="X228">
        <f>[9]D_技能表!X135</f>
        <v>376</v>
      </c>
      <c r="Y228">
        <f>[9]D_技能表!Y135</f>
        <v>18</v>
      </c>
      <c r="Z228">
        <f>[9]D_技能表!Z135</f>
        <v>12</v>
      </c>
      <c r="AA228" t="str">
        <f>[9]D_技能表!AA135</f>
        <v>9122200.png</v>
      </c>
      <c r="AB228">
        <f>[9]D_技能表!AB135</f>
        <v>20</v>
      </c>
      <c r="AC228">
        <f>[9]D_技能表!AC135</f>
        <v>5601</v>
      </c>
      <c r="AD228">
        <f>[9]D_技能表!AD135</f>
        <v>72.317298668155971</v>
      </c>
    </row>
    <row r="229" spans="1:30" x14ac:dyDescent="0.15">
      <c r="A229">
        <f>[9]D_技能表!A136</f>
        <v>9122232</v>
      </c>
      <c r="B229" t="str">
        <f>[9]D_技能表!B136</f>
        <v>影袭·斩第2段</v>
      </c>
      <c r="C229" t="str">
        <f>[9]D_技能表!C136</f>
        <v>影袭·斩第2段</v>
      </c>
      <c r="D229">
        <f>[9]D_技能表!D136</f>
        <v>1</v>
      </c>
      <c r="E229">
        <f>[9]D_技能表!E136</f>
        <v>53</v>
      </c>
      <c r="F229" t="str">
        <f>[9]D_技能表!F136</f>
        <v>第32级，共造成157.1%点伤害</v>
      </c>
      <c r="G229">
        <f>[9]D_技能表!G136</f>
        <v>2</v>
      </c>
      <c r="H229">
        <f>[9]D_技能表!H136</f>
        <v>2</v>
      </c>
      <c r="I229">
        <f>[9]D_技能表!I136</f>
        <v>32</v>
      </c>
      <c r="J229">
        <f>[9]D_技能表!J136</f>
        <v>2</v>
      </c>
      <c r="K229">
        <f>[9]D_技能表!K136</f>
        <v>157.14285714285714</v>
      </c>
      <c r="L229">
        <f>[9]D_技能表!L136</f>
        <v>0</v>
      </c>
      <c r="M229">
        <f>[9]D_技能表!M136</f>
        <v>5440</v>
      </c>
      <c r="N229">
        <f>[9]D_技能表!N136</f>
        <v>54600</v>
      </c>
      <c r="O229">
        <f>[9]D_技能表!O136</f>
        <v>2</v>
      </c>
      <c r="P229">
        <f>[9]D_技能表!P136</f>
        <v>1</v>
      </c>
      <c r="Q229">
        <f>[9]D_技能表!Q136</f>
        <v>1</v>
      </c>
      <c r="R229">
        <f>[9]D_技能表!R136</f>
        <v>4</v>
      </c>
      <c r="S229">
        <f>[9]D_技能表!S136</f>
        <v>50</v>
      </c>
      <c r="T229">
        <f>[9]D_技能表!T136</f>
        <v>119.04761904761905</v>
      </c>
      <c r="U229">
        <f>[9]D_技能表!U136</f>
        <v>1820</v>
      </c>
      <c r="V229">
        <f>[9]D_技能表!V136</f>
        <v>119.04761904761905</v>
      </c>
      <c r="W229">
        <f>[9]D_技能表!W136</f>
        <v>30</v>
      </c>
      <c r="X229">
        <f>[9]D_技能表!X136</f>
        <v>406</v>
      </c>
      <c r="Y229">
        <f>[9]D_技能表!Y136</f>
        <v>18</v>
      </c>
      <c r="Z229">
        <f>[9]D_技能表!Z136</f>
        <v>12</v>
      </c>
      <c r="AA229" t="str">
        <f>[9]D_技能表!AA136</f>
        <v>9122200.png</v>
      </c>
      <c r="AB229">
        <f>[9]D_技能表!AB136</f>
        <v>20</v>
      </c>
      <c r="AC229">
        <f>[9]D_技能表!AC136</f>
        <v>5601</v>
      </c>
      <c r="AD229">
        <f>[9]D_技能表!AD136</f>
        <v>84.084039765094801</v>
      </c>
    </row>
    <row r="230" spans="1:30" x14ac:dyDescent="0.15">
      <c r="A230">
        <f>[9]D_技能表!A137</f>
        <v>9122233</v>
      </c>
      <c r="B230" t="str">
        <f>[9]D_技能表!B137</f>
        <v>影袭·斩第2段</v>
      </c>
      <c r="C230" t="str">
        <f>[9]D_技能表!C137</f>
        <v>影袭·斩第2段</v>
      </c>
      <c r="D230">
        <f>[9]D_技能表!D137</f>
        <v>1</v>
      </c>
      <c r="E230">
        <f>[9]D_技能表!E137</f>
        <v>54</v>
      </c>
      <c r="F230" t="str">
        <f>[9]D_技能表!F137</f>
        <v>第33级，共造成158.3%点伤害</v>
      </c>
      <c r="G230">
        <f>[9]D_技能表!G137</f>
        <v>2</v>
      </c>
      <c r="H230">
        <f>[9]D_技能表!H137</f>
        <v>2</v>
      </c>
      <c r="I230">
        <f>[9]D_技能表!I137</f>
        <v>33</v>
      </c>
      <c r="J230">
        <f>[9]D_技能表!J137</f>
        <v>2</v>
      </c>
      <c r="K230">
        <f>[9]D_技能表!K137</f>
        <v>158.33333333333334</v>
      </c>
      <c r="L230">
        <f>[9]D_技能表!L137</f>
        <v>0</v>
      </c>
      <c r="M230">
        <f>[9]D_技能表!M137</f>
        <v>5360</v>
      </c>
      <c r="N230">
        <f>[9]D_技能表!N137</f>
        <v>60576</v>
      </c>
      <c r="O230">
        <f>[9]D_技能表!O137</f>
        <v>2</v>
      </c>
      <c r="P230">
        <f>[9]D_技能表!P137</f>
        <v>1</v>
      </c>
      <c r="Q230">
        <f>[9]D_技能表!Q137</f>
        <v>1</v>
      </c>
      <c r="R230">
        <f>[9]D_技能表!R137</f>
        <v>4</v>
      </c>
      <c r="S230">
        <f>[9]D_技能表!S137</f>
        <v>50</v>
      </c>
      <c r="T230">
        <f>[9]D_技能表!T137</f>
        <v>119.04761904761905</v>
      </c>
      <c r="U230">
        <f>[9]D_技能表!U137</f>
        <v>1893</v>
      </c>
      <c r="V230">
        <f>[9]D_技能表!V137</f>
        <v>119.04761904761905</v>
      </c>
      <c r="W230">
        <f>[9]D_技能表!W137</f>
        <v>32</v>
      </c>
      <c r="X230">
        <f>[9]D_技能表!X137</f>
        <v>438</v>
      </c>
      <c r="Y230">
        <f>[9]D_技能表!Y137</f>
        <v>18</v>
      </c>
      <c r="Z230">
        <f>[9]D_技能表!Z137</f>
        <v>13</v>
      </c>
      <c r="AA230" t="str">
        <f>[9]D_技能表!AA137</f>
        <v>9122200.png</v>
      </c>
      <c r="AB230">
        <f>[9]D_技能表!AB137</f>
        <v>20</v>
      </c>
      <c r="AC230">
        <f>[9]D_技能表!AC137</f>
        <v>5601</v>
      </c>
      <c r="AD230">
        <f>[9]D_技能表!AD137</f>
        <v>97.722913361046224</v>
      </c>
    </row>
    <row r="231" spans="1:30" x14ac:dyDescent="0.15">
      <c r="A231">
        <f>[9]D_技能表!A138</f>
        <v>9122234</v>
      </c>
      <c r="B231" t="str">
        <f>[9]D_技能表!B138</f>
        <v>影袭·斩第2段</v>
      </c>
      <c r="C231" t="str">
        <f>[9]D_技能表!C138</f>
        <v>影袭·斩第2段</v>
      </c>
      <c r="D231">
        <f>[9]D_技能表!D138</f>
        <v>1</v>
      </c>
      <c r="E231">
        <f>[9]D_技能表!E138</f>
        <v>56</v>
      </c>
      <c r="F231" t="str">
        <f>[9]D_技能表!F138</f>
        <v>第34级，共造成159.5%点伤害</v>
      </c>
      <c r="G231">
        <f>[9]D_技能表!G138</f>
        <v>2</v>
      </c>
      <c r="H231">
        <f>[9]D_技能表!H138</f>
        <v>2</v>
      </c>
      <c r="I231">
        <f>[9]D_技能表!I138</f>
        <v>34</v>
      </c>
      <c r="J231">
        <f>[9]D_技能表!J138</f>
        <v>2</v>
      </c>
      <c r="K231">
        <f>[9]D_技能表!K138</f>
        <v>159.52380952380952</v>
      </c>
      <c r="L231">
        <f>[9]D_技能表!L138</f>
        <v>0</v>
      </c>
      <c r="M231">
        <f>[9]D_技能表!M138</f>
        <v>5280</v>
      </c>
      <c r="N231">
        <f>[9]D_技能表!N138</f>
        <v>69428</v>
      </c>
      <c r="O231">
        <f>[9]D_技能表!O138</f>
        <v>2</v>
      </c>
      <c r="P231">
        <f>[9]D_技能表!P138</f>
        <v>1</v>
      </c>
      <c r="Q231">
        <f>[9]D_技能表!Q138</f>
        <v>1</v>
      </c>
      <c r="R231">
        <f>[9]D_技能表!R138</f>
        <v>4</v>
      </c>
      <c r="S231">
        <f>[9]D_技能表!S138</f>
        <v>50</v>
      </c>
      <c r="T231">
        <f>[9]D_技能表!T138</f>
        <v>119.04761904761905</v>
      </c>
      <c r="U231">
        <f>[9]D_技能表!U138</f>
        <v>2042</v>
      </c>
      <c r="V231">
        <f>[9]D_技能表!V138</f>
        <v>119.04761904761905</v>
      </c>
      <c r="W231">
        <f>[9]D_技能表!W138</f>
        <v>34</v>
      </c>
      <c r="X231">
        <f>[9]D_技能表!X138</f>
        <v>472</v>
      </c>
      <c r="Y231">
        <f>[9]D_技能表!Y138</f>
        <v>18</v>
      </c>
      <c r="Z231">
        <f>[9]D_技能表!Z138</f>
        <v>14</v>
      </c>
      <c r="AA231" t="str">
        <f>[9]D_技能表!AA138</f>
        <v>9122200.png</v>
      </c>
      <c r="AB231">
        <f>[9]D_技能表!AB138</f>
        <v>20</v>
      </c>
      <c r="AC231">
        <f>[9]D_技能表!AC138</f>
        <v>5601</v>
      </c>
      <c r="AD231">
        <f>[9]D_技能表!AD138</f>
        <v>113.52678117962634</v>
      </c>
    </row>
    <row r="232" spans="1:30" x14ac:dyDescent="0.15">
      <c r="A232">
        <f>[9]D_技能表!A139</f>
        <v>9122235</v>
      </c>
      <c r="B232" t="str">
        <f>[9]D_技能表!B139</f>
        <v>影袭·斩第2段</v>
      </c>
      <c r="C232" t="str">
        <f>[9]D_技能表!C139</f>
        <v>影袭·斩第2段</v>
      </c>
      <c r="D232">
        <f>[9]D_技能表!D139</f>
        <v>1</v>
      </c>
      <c r="E232">
        <f>[9]D_技能表!E139</f>
        <v>57</v>
      </c>
      <c r="F232" t="str">
        <f>[9]D_技能表!F139</f>
        <v>第35级，共造成160.7%点伤害</v>
      </c>
      <c r="G232">
        <f>[9]D_技能表!G139</f>
        <v>2</v>
      </c>
      <c r="H232">
        <f>[9]D_技能表!H139</f>
        <v>2</v>
      </c>
      <c r="I232">
        <f>[9]D_技能表!I139</f>
        <v>35</v>
      </c>
      <c r="J232">
        <f>[9]D_技能表!J139</f>
        <v>2</v>
      </c>
      <c r="K232">
        <f>[9]D_技能表!K139</f>
        <v>160.71428571428572</v>
      </c>
      <c r="L232">
        <f>[9]D_技能表!L139</f>
        <v>0</v>
      </c>
      <c r="M232">
        <f>[9]D_技能表!M139</f>
        <v>5200</v>
      </c>
      <c r="N232">
        <f>[9]D_技能表!N139</f>
        <v>76284</v>
      </c>
      <c r="O232">
        <f>[9]D_技能表!O139</f>
        <v>2</v>
      </c>
      <c r="P232">
        <f>[9]D_技能表!P139</f>
        <v>1</v>
      </c>
      <c r="Q232">
        <f>[9]D_技能表!Q139</f>
        <v>1</v>
      </c>
      <c r="R232">
        <f>[9]D_技能表!R139</f>
        <v>4</v>
      </c>
      <c r="S232">
        <f>[9]D_技能表!S139</f>
        <v>50</v>
      </c>
      <c r="T232">
        <f>[9]D_技能表!T139</f>
        <v>119.04761904761905</v>
      </c>
      <c r="U232">
        <f>[9]D_技能表!U139</f>
        <v>2119</v>
      </c>
      <c r="V232">
        <f>[9]D_技能表!V139</f>
        <v>119.04761904761905</v>
      </c>
      <c r="W232">
        <f>[9]D_技能表!W139</f>
        <v>36</v>
      </c>
      <c r="X232">
        <f>[9]D_技能表!X139</f>
        <v>508</v>
      </c>
      <c r="Y232">
        <f>[9]D_技能表!Y139</f>
        <v>18</v>
      </c>
      <c r="Z232">
        <f>[9]D_技能表!Z139</f>
        <v>15</v>
      </c>
      <c r="AA232" t="str">
        <f>[9]D_技能表!AA139</f>
        <v>9122200.png</v>
      </c>
      <c r="AB232">
        <f>[9]D_技能表!AB139</f>
        <v>20</v>
      </c>
      <c r="AC232">
        <f>[9]D_技能表!AC139</f>
        <v>5601</v>
      </c>
      <c r="AD232">
        <f>[9]D_技能表!AD139</f>
        <v>131.8337150407161</v>
      </c>
    </row>
    <row r="233" spans="1:30" x14ac:dyDescent="0.15">
      <c r="A233">
        <f>[9]D_技能表!A140</f>
        <v>9122236</v>
      </c>
      <c r="B233" t="str">
        <f>[9]D_技能表!B140</f>
        <v>影袭·斩第2段</v>
      </c>
      <c r="C233" t="str">
        <f>[9]D_技能表!C140</f>
        <v>影袭·斩第2段</v>
      </c>
      <c r="D233">
        <f>[9]D_技能表!D140</f>
        <v>1</v>
      </c>
      <c r="E233">
        <f>[9]D_技能表!E140</f>
        <v>59</v>
      </c>
      <c r="F233" t="str">
        <f>[9]D_技能表!F140</f>
        <v>第36级，共造成161.9%点伤害</v>
      </c>
      <c r="G233">
        <f>[9]D_技能表!G140</f>
        <v>2</v>
      </c>
      <c r="H233">
        <f>[9]D_技能表!H140</f>
        <v>2</v>
      </c>
      <c r="I233">
        <f>[9]D_技能表!I140</f>
        <v>36</v>
      </c>
      <c r="J233">
        <f>[9]D_技能表!J140</f>
        <v>2</v>
      </c>
      <c r="K233">
        <f>[9]D_技能表!K140</f>
        <v>161.9047619047619</v>
      </c>
      <c r="L233">
        <f>[9]D_技能表!L140</f>
        <v>0</v>
      </c>
      <c r="M233">
        <f>[9]D_技能表!M140</f>
        <v>5120</v>
      </c>
      <c r="N233">
        <f>[9]D_技能表!N140</f>
        <v>88803</v>
      </c>
      <c r="O233">
        <f>[9]D_技能表!O140</f>
        <v>2</v>
      </c>
      <c r="P233">
        <f>[9]D_技能表!P140</f>
        <v>1</v>
      </c>
      <c r="Q233">
        <f>[9]D_技能表!Q140</f>
        <v>1</v>
      </c>
      <c r="R233">
        <f>[9]D_技能表!R140</f>
        <v>4</v>
      </c>
      <c r="S233">
        <f>[9]D_技能表!S140</f>
        <v>50</v>
      </c>
      <c r="T233">
        <f>[9]D_技能表!T140</f>
        <v>119.04761904761905</v>
      </c>
      <c r="U233">
        <f>[9]D_技能表!U140</f>
        <v>2277</v>
      </c>
      <c r="V233">
        <f>[9]D_技能表!V140</f>
        <v>119.04761904761905</v>
      </c>
      <c r="W233">
        <f>[9]D_技能表!W140</f>
        <v>39</v>
      </c>
      <c r="X233">
        <f>[9]D_技能表!X140</f>
        <v>547</v>
      </c>
      <c r="Y233">
        <f>[9]D_技能表!Y140</f>
        <v>18</v>
      </c>
      <c r="Z233">
        <f>[9]D_技能表!Z140</f>
        <v>16</v>
      </c>
      <c r="AA233" t="str">
        <f>[9]D_技能表!AA140</f>
        <v>9122200.png</v>
      </c>
      <c r="AB233">
        <f>[9]D_技能表!AB140</f>
        <v>20</v>
      </c>
      <c r="AC233">
        <f>[9]D_技能表!AC140</f>
        <v>5601</v>
      </c>
      <c r="AD233">
        <f>[9]D_技能表!AD140</f>
        <v>153.03390218742106</v>
      </c>
    </row>
    <row r="234" spans="1:30" x14ac:dyDescent="0.15">
      <c r="A234">
        <f>[9]D_技能表!A141</f>
        <v>9122237</v>
      </c>
      <c r="B234" t="str">
        <f>[9]D_技能表!B141</f>
        <v>影袭·斩第2段</v>
      </c>
      <c r="C234" t="str">
        <f>[9]D_技能表!C141</f>
        <v>影袭·斩第2段</v>
      </c>
      <c r="D234">
        <f>[9]D_技能表!D141</f>
        <v>1</v>
      </c>
      <c r="E234">
        <f>[9]D_技能表!E141</f>
        <v>60</v>
      </c>
      <c r="F234" t="str">
        <f>[9]D_技能表!F141</f>
        <v>第37级，共造成163.1%点伤害</v>
      </c>
      <c r="G234">
        <f>[9]D_技能表!G141</f>
        <v>2</v>
      </c>
      <c r="H234">
        <f>[9]D_技能表!H141</f>
        <v>2</v>
      </c>
      <c r="I234">
        <f>[9]D_技能表!I141</f>
        <v>37</v>
      </c>
      <c r="J234">
        <f>[9]D_技能表!J141</f>
        <v>2</v>
      </c>
      <c r="K234">
        <f>[9]D_技能表!K141</f>
        <v>163.0952380952381</v>
      </c>
      <c r="L234">
        <f>[9]D_技能表!L141</f>
        <v>0</v>
      </c>
      <c r="M234">
        <f>[9]D_技能表!M141</f>
        <v>5040</v>
      </c>
      <c r="N234">
        <f>[9]D_技能表!N141</f>
        <v>99036</v>
      </c>
      <c r="O234">
        <f>[9]D_技能表!O141</f>
        <v>2</v>
      </c>
      <c r="P234">
        <f>[9]D_技能表!P141</f>
        <v>1</v>
      </c>
      <c r="Q234">
        <f>[9]D_技能表!Q141</f>
        <v>1</v>
      </c>
      <c r="R234">
        <f>[9]D_技能表!R141</f>
        <v>4</v>
      </c>
      <c r="S234">
        <f>[9]D_技能表!S141</f>
        <v>50</v>
      </c>
      <c r="T234">
        <f>[9]D_技能表!T141</f>
        <v>119.04761904761905</v>
      </c>
      <c r="U234">
        <f>[9]D_技能表!U141</f>
        <v>2358</v>
      </c>
      <c r="V234">
        <f>[9]D_技能表!V141</f>
        <v>119.04761904761905</v>
      </c>
      <c r="W234">
        <f>[9]D_技能表!W141</f>
        <v>42</v>
      </c>
      <c r="X234">
        <f>[9]D_技能表!X141</f>
        <v>589</v>
      </c>
      <c r="Y234">
        <f>[9]D_技能表!Y141</f>
        <v>18</v>
      </c>
      <c r="Z234">
        <f>[9]D_技能表!Z141</f>
        <v>17</v>
      </c>
      <c r="AA234" t="str">
        <f>[9]D_技能表!AA141</f>
        <v>9122200.png</v>
      </c>
      <c r="AB234">
        <f>[9]D_技能表!AB141</f>
        <v>20</v>
      </c>
      <c r="AC234">
        <f>[9]D_技能表!AC141</f>
        <v>5601</v>
      </c>
      <c r="AD234">
        <f>[9]D_技能表!AD141</f>
        <v>177.57759614021001</v>
      </c>
    </row>
    <row r="235" spans="1:30" x14ac:dyDescent="0.15">
      <c r="A235">
        <f>[9]D_技能表!A142</f>
        <v>9122238</v>
      </c>
      <c r="B235" t="str">
        <f>[9]D_技能表!B142</f>
        <v>影袭·斩第2段</v>
      </c>
      <c r="C235" t="str">
        <f>[9]D_技能表!C142</f>
        <v>影袭·斩第2段</v>
      </c>
      <c r="D235">
        <f>[9]D_技能表!D142</f>
        <v>1</v>
      </c>
      <c r="E235">
        <f>[9]D_技能表!E142</f>
        <v>62</v>
      </c>
      <c r="F235" t="str">
        <f>[9]D_技能表!F142</f>
        <v>第38级，共造成164.3%点伤害</v>
      </c>
      <c r="G235">
        <f>[9]D_技能表!G142</f>
        <v>2</v>
      </c>
      <c r="H235">
        <f>[9]D_技能表!H142</f>
        <v>2</v>
      </c>
      <c r="I235">
        <f>[9]D_技能表!I142</f>
        <v>38</v>
      </c>
      <c r="J235">
        <f>[9]D_技能表!J142</f>
        <v>2</v>
      </c>
      <c r="K235">
        <f>[9]D_技能表!K142</f>
        <v>164.28571428571428</v>
      </c>
      <c r="L235">
        <f>[9]D_技能表!L142</f>
        <v>0</v>
      </c>
      <c r="M235">
        <f>[9]D_技能表!M142</f>
        <v>4960</v>
      </c>
      <c r="N235">
        <f>[9]D_技能表!N142</f>
        <v>113580</v>
      </c>
      <c r="O235">
        <f>[9]D_技能表!O142</f>
        <v>2</v>
      </c>
      <c r="P235">
        <f>[9]D_技能表!P142</f>
        <v>1</v>
      </c>
      <c r="Q235">
        <f>[9]D_技能表!Q142</f>
        <v>1</v>
      </c>
      <c r="R235">
        <f>[9]D_技能表!R142</f>
        <v>4</v>
      </c>
      <c r="S235">
        <f>[9]D_技能表!S142</f>
        <v>50</v>
      </c>
      <c r="T235">
        <f>[9]D_技能表!T142</f>
        <v>119.04761904761905</v>
      </c>
      <c r="U235">
        <f>[9]D_技能表!U142</f>
        <v>2524</v>
      </c>
      <c r="V235">
        <f>[9]D_技能表!V142</f>
        <v>119.04761904761905</v>
      </c>
      <c r="W235">
        <f>[9]D_技能表!W142</f>
        <v>45</v>
      </c>
      <c r="X235">
        <f>[9]D_技能表!X142</f>
        <v>634</v>
      </c>
      <c r="Y235">
        <f>[9]D_技能表!Y142</f>
        <v>18</v>
      </c>
      <c r="Z235">
        <f>[9]D_技能表!Z142</f>
        <v>18</v>
      </c>
      <c r="AA235" t="str">
        <f>[9]D_技能表!AA142</f>
        <v>9122200.png</v>
      </c>
      <c r="AB235">
        <f>[9]D_技能表!AB142</f>
        <v>20</v>
      </c>
      <c r="AC235">
        <f>[9]D_技能表!AC142</f>
        <v>5601</v>
      </c>
      <c r="AD235">
        <f>[9]D_技能表!AD142</f>
        <v>205.98427022719392</v>
      </c>
    </row>
    <row r="236" spans="1:30" x14ac:dyDescent="0.15">
      <c r="A236">
        <f>[9]D_技能表!A143</f>
        <v>9122239</v>
      </c>
      <c r="B236" t="str">
        <f>[9]D_技能表!B143</f>
        <v>影袭·斩第2段</v>
      </c>
      <c r="C236" t="str">
        <f>[9]D_技能表!C143</f>
        <v>影袭·斩第2段</v>
      </c>
      <c r="D236">
        <f>[9]D_技能表!D143</f>
        <v>1</v>
      </c>
      <c r="E236">
        <f>[9]D_技能表!E143</f>
        <v>63</v>
      </c>
      <c r="F236" t="str">
        <f>[9]D_技能表!F143</f>
        <v>第39级，共造成165.5%点伤害</v>
      </c>
      <c r="G236">
        <f>[9]D_技能表!G143</f>
        <v>2</v>
      </c>
      <c r="H236">
        <f>[9]D_技能表!H143</f>
        <v>2</v>
      </c>
      <c r="I236">
        <f>[9]D_技能表!I143</f>
        <v>39</v>
      </c>
      <c r="J236">
        <f>[9]D_技能表!J143</f>
        <v>2</v>
      </c>
      <c r="K236">
        <f>[9]D_技能表!K143</f>
        <v>165.47619047619048</v>
      </c>
      <c r="L236">
        <f>[9]D_技能表!L143</f>
        <v>0</v>
      </c>
      <c r="M236">
        <f>[9]D_技能表!M143</f>
        <v>4880</v>
      </c>
      <c r="N236">
        <f>[9]D_技能表!N143</f>
        <v>125232</v>
      </c>
      <c r="O236">
        <f>[9]D_技能表!O143</f>
        <v>2</v>
      </c>
      <c r="P236">
        <f>[9]D_技能表!P143</f>
        <v>1</v>
      </c>
      <c r="Q236">
        <f>[9]D_技能表!Q143</f>
        <v>1</v>
      </c>
      <c r="R236">
        <f>[9]D_技能表!R143</f>
        <v>4</v>
      </c>
      <c r="S236">
        <f>[9]D_技能表!S143</f>
        <v>50</v>
      </c>
      <c r="T236">
        <f>[9]D_技能表!T143</f>
        <v>119.04761904761905</v>
      </c>
      <c r="U236">
        <f>[9]D_技能表!U143</f>
        <v>2609</v>
      </c>
      <c r="V236">
        <f>[9]D_技能表!V143</f>
        <v>119.04761904761905</v>
      </c>
      <c r="W236">
        <f>[9]D_技能表!W143</f>
        <v>48</v>
      </c>
      <c r="X236">
        <f>[9]D_技能表!X143</f>
        <v>682</v>
      </c>
      <c r="Y236">
        <f>[9]D_技能表!Y143</f>
        <v>18</v>
      </c>
      <c r="Z236">
        <f>[9]D_技能表!Z143</f>
        <v>20</v>
      </c>
      <c r="AA236" t="str">
        <f>[9]D_技能表!AA143</f>
        <v>9122200.png</v>
      </c>
      <c r="AB236">
        <f>[9]D_技能表!AB143</f>
        <v>20</v>
      </c>
      <c r="AC236">
        <f>[9]D_技能表!AC143</f>
        <v>5601</v>
      </c>
      <c r="AD236">
        <f>[9]D_技能表!AD143</f>
        <v>238.85315441388576</v>
      </c>
    </row>
    <row r="237" spans="1:30" x14ac:dyDescent="0.15">
      <c r="A237">
        <f>[9]D_技能表!A144</f>
        <v>9122240</v>
      </c>
      <c r="B237" t="str">
        <f>[9]D_技能表!B144</f>
        <v>影袭·斩第2段</v>
      </c>
      <c r="C237" t="str">
        <f>[9]D_技能表!C144</f>
        <v>影袭·斩第2段</v>
      </c>
      <c r="D237">
        <f>[9]D_技能表!D144</f>
        <v>1</v>
      </c>
      <c r="E237">
        <f>[9]D_技能表!E144</f>
        <v>65</v>
      </c>
      <c r="F237" t="str">
        <f>[9]D_技能表!F144</f>
        <v>第40级，共造成166.7%点伤害</v>
      </c>
      <c r="G237">
        <f>[9]D_技能表!G144</f>
        <v>2</v>
      </c>
      <c r="H237">
        <f>[9]D_技能表!H144</f>
        <v>2</v>
      </c>
      <c r="I237">
        <f>[9]D_技能表!I144</f>
        <v>40</v>
      </c>
      <c r="J237">
        <f>[9]D_技能表!J144</f>
        <v>2</v>
      </c>
      <c r="K237">
        <f>[9]D_技能表!K144</f>
        <v>166.66666666666669</v>
      </c>
      <c r="L237">
        <f>[9]D_技能表!L144</f>
        <v>0</v>
      </c>
      <c r="M237">
        <f>[9]D_技能表!M144</f>
        <v>4800</v>
      </c>
      <c r="N237">
        <f>[9]D_技能表!N144</f>
        <v>141933</v>
      </c>
      <c r="O237">
        <f>[9]D_技能表!O144</f>
        <v>2</v>
      </c>
      <c r="P237">
        <f>[9]D_技能表!P144</f>
        <v>1</v>
      </c>
      <c r="Q237">
        <f>[9]D_技能表!Q144</f>
        <v>1</v>
      </c>
      <c r="R237">
        <f>[9]D_技能表!R144</f>
        <v>4</v>
      </c>
      <c r="S237">
        <f>[9]D_技能表!S144</f>
        <v>50</v>
      </c>
      <c r="T237">
        <f>[9]D_技能表!T144</f>
        <v>119.04761904761905</v>
      </c>
      <c r="U237">
        <f>[9]D_技能表!U144</f>
        <v>2783</v>
      </c>
      <c r="V237">
        <f>[9]D_技能表!V144</f>
        <v>119.04761904761905</v>
      </c>
      <c r="W237">
        <f>[9]D_技能表!W144</f>
        <v>51</v>
      </c>
      <c r="X237">
        <f>[9]D_技能表!X144</f>
        <v>733</v>
      </c>
      <c r="Y237">
        <f>[9]D_技能表!Y144</f>
        <v>18</v>
      </c>
      <c r="Z237">
        <f>[9]D_技能表!Z144</f>
        <v>21</v>
      </c>
      <c r="AA237" t="str">
        <f>[9]D_技能表!AA144</f>
        <v>9122200.png</v>
      </c>
      <c r="AB237">
        <f>[9]D_技能表!AB144</f>
        <v>20</v>
      </c>
      <c r="AC237">
        <f>[9]D_技能表!AC144</f>
        <v>5601</v>
      </c>
      <c r="AD237">
        <f>[9]D_技能表!AD144</f>
        <v>276.8753630180301</v>
      </c>
    </row>
    <row r="238" spans="1:30" x14ac:dyDescent="0.15">
      <c r="A238">
        <f>[9]D_技能表!A145</f>
        <v>9122241</v>
      </c>
      <c r="B238" t="str">
        <f>[9]D_技能表!B145</f>
        <v>影袭·斩第2段</v>
      </c>
      <c r="C238" t="str">
        <f>[9]D_技能表!C145</f>
        <v>影袭·斩第2段</v>
      </c>
      <c r="D238">
        <f>[9]D_技能表!D145</f>
        <v>1</v>
      </c>
      <c r="E238">
        <f>[9]D_技能表!E145</f>
        <v>66</v>
      </c>
      <c r="F238" t="str">
        <f>[9]D_技能表!F145</f>
        <v>第41级，共造成167.9%点伤害</v>
      </c>
      <c r="G238">
        <f>[9]D_技能表!G145</f>
        <v>2</v>
      </c>
      <c r="H238">
        <f>[9]D_技能表!H145</f>
        <v>2</v>
      </c>
      <c r="I238">
        <f>[9]D_技能表!I145</f>
        <v>41</v>
      </c>
      <c r="J238">
        <f>[9]D_技能表!J145</f>
        <v>2</v>
      </c>
      <c r="K238">
        <f>[9]D_技能表!K145</f>
        <v>167.85714285714286</v>
      </c>
      <c r="L238">
        <f>[9]D_技能表!L145</f>
        <v>0</v>
      </c>
      <c r="M238">
        <f>[9]D_技能表!M145</f>
        <v>4720</v>
      </c>
      <c r="N238">
        <f>[9]D_技能表!N145</f>
        <v>157960</v>
      </c>
      <c r="O238">
        <f>[9]D_技能表!O145</f>
        <v>2</v>
      </c>
      <c r="P238">
        <f>[9]D_技能表!P145</f>
        <v>1</v>
      </c>
      <c r="Q238">
        <f>[9]D_技能表!Q145</f>
        <v>1</v>
      </c>
      <c r="R238">
        <f>[9]D_技能表!R145</f>
        <v>4</v>
      </c>
      <c r="S238">
        <f>[9]D_技能表!S145</f>
        <v>50</v>
      </c>
      <c r="T238">
        <f>[9]D_技能表!T145</f>
        <v>119.04761904761905</v>
      </c>
      <c r="U238">
        <f>[9]D_技能表!U145</f>
        <v>2872</v>
      </c>
      <c r="V238">
        <f>[9]D_技能表!V145</f>
        <v>119.04761904761905</v>
      </c>
      <c r="W238">
        <f>[9]D_技能表!W145</f>
        <v>55</v>
      </c>
      <c r="X238">
        <f>[9]D_技能表!X145</f>
        <v>788</v>
      </c>
      <c r="Y238">
        <f>[9]D_技能表!Y145</f>
        <v>18</v>
      </c>
      <c r="Z238">
        <f>[9]D_技能表!Z145</f>
        <v>22</v>
      </c>
      <c r="AA238" t="str">
        <f>[9]D_技能表!AA145</f>
        <v>9122200.png</v>
      </c>
      <c r="AB238">
        <f>[9]D_技能表!AB145</f>
        <v>20</v>
      </c>
      <c r="AC238">
        <f>[9]D_技能表!AC145</f>
        <v>5601</v>
      </c>
      <c r="AD238">
        <f>[9]D_技能表!AD145</f>
        <v>320.84785186108957</v>
      </c>
    </row>
    <row r="239" spans="1:30" x14ac:dyDescent="0.15">
      <c r="A239">
        <f>[9]D_技能表!A146</f>
        <v>9122242</v>
      </c>
      <c r="B239" t="str">
        <f>[9]D_技能表!B146</f>
        <v>影袭·斩第2段</v>
      </c>
      <c r="C239" t="str">
        <f>[9]D_技能表!C146</f>
        <v>影袭·斩第2段</v>
      </c>
      <c r="D239">
        <f>[9]D_技能表!D146</f>
        <v>1</v>
      </c>
      <c r="E239">
        <f>[9]D_技能表!E146</f>
        <v>68</v>
      </c>
      <c r="F239" t="str">
        <f>[9]D_技能表!F146</f>
        <v>第42级，共造成169%点伤害</v>
      </c>
      <c r="G239">
        <f>[9]D_技能表!G146</f>
        <v>2</v>
      </c>
      <c r="H239">
        <f>[9]D_技能表!H146</f>
        <v>2</v>
      </c>
      <c r="I239">
        <f>[9]D_技能表!I146</f>
        <v>42</v>
      </c>
      <c r="J239">
        <f>[9]D_技能表!J146</f>
        <v>2</v>
      </c>
      <c r="K239">
        <f>[9]D_技能表!K146</f>
        <v>169.04761904761904</v>
      </c>
      <c r="L239">
        <f>[9]D_技能表!L146</f>
        <v>0</v>
      </c>
      <c r="M239">
        <f>[9]D_技能表!M146</f>
        <v>4640</v>
      </c>
      <c r="N239">
        <f>[9]D_技能表!N146</f>
        <v>177132</v>
      </c>
      <c r="O239">
        <f>[9]D_技能表!O146</f>
        <v>2</v>
      </c>
      <c r="P239">
        <f>[9]D_技能表!P146</f>
        <v>1</v>
      </c>
      <c r="Q239">
        <f>[9]D_技能表!Q146</f>
        <v>1</v>
      </c>
      <c r="R239">
        <f>[9]D_技能表!R146</f>
        <v>4</v>
      </c>
      <c r="S239">
        <f>[9]D_技能表!S146</f>
        <v>50</v>
      </c>
      <c r="T239">
        <f>[9]D_技能表!T146</f>
        <v>119.04761904761905</v>
      </c>
      <c r="U239">
        <f>[9]D_技能表!U146</f>
        <v>3054</v>
      </c>
      <c r="V239">
        <f>[9]D_技能表!V146</f>
        <v>119.04761904761905</v>
      </c>
      <c r="W239">
        <f>[9]D_技能表!W146</f>
        <v>58</v>
      </c>
      <c r="X239">
        <f>[9]D_技能表!X146</f>
        <v>846</v>
      </c>
      <c r="Y239">
        <f>[9]D_技能表!Y146</f>
        <v>18</v>
      </c>
      <c r="Z239">
        <f>[9]D_技能表!Z146</f>
        <v>24</v>
      </c>
      <c r="AA239" t="str">
        <f>[9]D_技能表!AA146</f>
        <v>9122200.png</v>
      </c>
      <c r="AB239">
        <f>[9]D_技能表!AB146</f>
        <v>20</v>
      </c>
      <c r="AC239">
        <f>[9]D_技能表!AC146</f>
        <v>5601</v>
      </c>
      <c r="AD239">
        <f>[9]D_技能表!AD146</f>
        <v>371.68947896952648</v>
      </c>
    </row>
    <row r="240" spans="1:30" x14ac:dyDescent="0.15">
      <c r="A240">
        <f>[9]D_技能表!A147</f>
        <v>9122243</v>
      </c>
      <c r="B240" t="str">
        <f>[9]D_技能表!B147</f>
        <v>影袭·斩第2段</v>
      </c>
      <c r="C240" t="str">
        <f>[9]D_技能表!C147</f>
        <v>影袭·斩第2段</v>
      </c>
      <c r="D240">
        <f>[9]D_技能表!D147</f>
        <v>1</v>
      </c>
      <c r="E240">
        <f>[9]D_技能表!E147</f>
        <v>69</v>
      </c>
      <c r="F240" t="str">
        <f>[9]D_技能表!F147</f>
        <v>第43级，共造成170.2%点伤害</v>
      </c>
      <c r="G240">
        <f>[9]D_技能表!G147</f>
        <v>2</v>
      </c>
      <c r="H240">
        <f>[9]D_技能表!H147</f>
        <v>2</v>
      </c>
      <c r="I240">
        <f>[9]D_技能表!I147</f>
        <v>43</v>
      </c>
      <c r="J240">
        <f>[9]D_技能表!J147</f>
        <v>2</v>
      </c>
      <c r="K240">
        <f>[9]D_技能表!K147</f>
        <v>170.23809523809524</v>
      </c>
      <c r="L240">
        <f>[9]D_技能表!L147</f>
        <v>0</v>
      </c>
      <c r="M240">
        <f>[9]D_技能表!M147</f>
        <v>4560</v>
      </c>
      <c r="N240">
        <f>[9]D_技能表!N147</f>
        <v>198261</v>
      </c>
      <c r="O240">
        <f>[9]D_技能表!O147</f>
        <v>2</v>
      </c>
      <c r="P240">
        <f>[9]D_技能表!P147</f>
        <v>1</v>
      </c>
      <c r="Q240">
        <f>[9]D_技能表!Q147</f>
        <v>1</v>
      </c>
      <c r="R240">
        <f>[9]D_技能表!R147</f>
        <v>4</v>
      </c>
      <c r="S240">
        <f>[9]D_技能表!S147</f>
        <v>50</v>
      </c>
      <c r="T240">
        <f>[9]D_技能表!T147</f>
        <v>119.04761904761905</v>
      </c>
      <c r="U240">
        <f>[9]D_技能表!U147</f>
        <v>3147</v>
      </c>
      <c r="V240">
        <f>[9]D_技能表!V147</f>
        <v>119.04761904761905</v>
      </c>
      <c r="W240">
        <f>[9]D_技能表!W147</f>
        <v>63</v>
      </c>
      <c r="X240">
        <f>[9]D_技能表!X147</f>
        <v>909</v>
      </c>
      <c r="Y240">
        <f>[9]D_技能表!Y147</f>
        <v>18</v>
      </c>
      <c r="Z240">
        <f>[9]D_技能表!Z147</f>
        <v>26</v>
      </c>
      <c r="AA240" t="str">
        <f>[9]D_技能表!AA147</f>
        <v>9122200.png</v>
      </c>
      <c r="AB240">
        <f>[9]D_技能表!AB147</f>
        <v>20</v>
      </c>
      <c r="AC240">
        <f>[9]D_技能表!AC147</f>
        <v>5601</v>
      </c>
      <c r="AD240">
        <f>[9]D_技能表!AD147</f>
        <v>430.45948377509148</v>
      </c>
    </row>
    <row r="241" spans="1:30" x14ac:dyDescent="0.15">
      <c r="A241">
        <f>[9]D_技能表!A148</f>
        <v>9122244</v>
      </c>
      <c r="B241" t="str">
        <f>[9]D_技能表!B148</f>
        <v>影袭·斩第2段</v>
      </c>
      <c r="C241" t="str">
        <f>[9]D_技能表!C148</f>
        <v>影袭·斩第2段</v>
      </c>
      <c r="D241">
        <f>[9]D_技能表!D148</f>
        <v>1</v>
      </c>
      <c r="E241">
        <f>[9]D_技能表!E148</f>
        <v>71</v>
      </c>
      <c r="F241" t="str">
        <f>[9]D_技能表!F148</f>
        <v>第44级，共造成171.4%点伤害</v>
      </c>
      <c r="G241">
        <f>[9]D_技能表!G148</f>
        <v>2</v>
      </c>
      <c r="H241">
        <f>[9]D_技能表!H148</f>
        <v>2</v>
      </c>
      <c r="I241">
        <f>[9]D_技能表!I148</f>
        <v>44</v>
      </c>
      <c r="J241">
        <f>[9]D_技能表!J148</f>
        <v>2</v>
      </c>
      <c r="K241">
        <f>[9]D_技能表!K148</f>
        <v>171.42857142857144</v>
      </c>
      <c r="L241">
        <f>[9]D_技能表!L148</f>
        <v>0</v>
      </c>
      <c r="M241">
        <f>[9]D_技能表!M148</f>
        <v>4480</v>
      </c>
      <c r="N241">
        <f>[9]D_技能表!N148</f>
        <v>223646</v>
      </c>
      <c r="O241">
        <f>[9]D_技能表!O148</f>
        <v>2</v>
      </c>
      <c r="P241">
        <f>[9]D_技能表!P148</f>
        <v>1</v>
      </c>
      <c r="Q241">
        <f>[9]D_技能表!Q148</f>
        <v>1</v>
      </c>
      <c r="R241">
        <f>[9]D_技能表!R148</f>
        <v>4</v>
      </c>
      <c r="S241">
        <f>[9]D_技能表!S148</f>
        <v>50</v>
      </c>
      <c r="T241">
        <f>[9]D_技能表!T148</f>
        <v>119.04761904761905</v>
      </c>
      <c r="U241">
        <f>[9]D_技能表!U148</f>
        <v>3338</v>
      </c>
      <c r="V241">
        <f>[9]D_技能表!V148</f>
        <v>119.04761904761905</v>
      </c>
      <c r="W241">
        <f>[9]D_技能表!W148</f>
        <v>67</v>
      </c>
      <c r="X241">
        <f>[9]D_技能表!X148</f>
        <v>976</v>
      </c>
      <c r="Y241">
        <f>[9]D_技能表!Y148</f>
        <v>18</v>
      </c>
      <c r="Z241">
        <f>[9]D_技能表!Z148</f>
        <v>27</v>
      </c>
      <c r="AA241" t="str">
        <f>[9]D_技能表!AA148</f>
        <v>9122200.png</v>
      </c>
      <c r="AB241">
        <f>[9]D_技能表!AB148</f>
        <v>20</v>
      </c>
      <c r="AC241">
        <f>[9]D_技能表!AC148</f>
        <v>5601</v>
      </c>
      <c r="AD241">
        <f>[9]D_技能表!AD148</f>
        <v>498.37874665282482</v>
      </c>
    </row>
    <row r="242" spans="1:30" x14ac:dyDescent="0.15">
      <c r="A242">
        <f>[9]D_技能表!A149</f>
        <v>9122245</v>
      </c>
      <c r="B242" t="str">
        <f>[9]D_技能表!B149</f>
        <v>影袭·斩第2段</v>
      </c>
      <c r="C242" t="str">
        <f>[9]D_技能表!C149</f>
        <v>影袭·斩第2段</v>
      </c>
      <c r="D242">
        <f>[9]D_技能表!D149</f>
        <v>1</v>
      </c>
      <c r="E242">
        <f>[9]D_技能表!E149</f>
        <v>72</v>
      </c>
      <c r="F242" t="str">
        <f>[9]D_技能表!F149</f>
        <v>第45级，共造成172.6%点伤害</v>
      </c>
      <c r="G242">
        <f>[9]D_技能表!G149</f>
        <v>2</v>
      </c>
      <c r="H242">
        <f>[9]D_技能表!H149</f>
        <v>2</v>
      </c>
      <c r="I242">
        <f>[9]D_技能表!I149</f>
        <v>45</v>
      </c>
      <c r="J242">
        <f>[9]D_技能表!J149</f>
        <v>2</v>
      </c>
      <c r="K242">
        <f>[9]D_技能表!K149</f>
        <v>172.61904761904762</v>
      </c>
      <c r="L242">
        <f>[9]D_技能表!L149</f>
        <v>0</v>
      </c>
      <c r="M242">
        <f>[9]D_技能表!M149</f>
        <v>4400</v>
      </c>
      <c r="N242">
        <f>[9]D_技能表!N149</f>
        <v>247320</v>
      </c>
      <c r="O242">
        <f>[9]D_技能表!O149</f>
        <v>2</v>
      </c>
      <c r="P242">
        <f>[9]D_技能表!P149</f>
        <v>1</v>
      </c>
      <c r="Q242">
        <f>[9]D_技能表!Q149</f>
        <v>1</v>
      </c>
      <c r="R242">
        <f>[9]D_技能表!R149</f>
        <v>4</v>
      </c>
      <c r="S242">
        <f>[9]D_技能表!S149</f>
        <v>50</v>
      </c>
      <c r="T242">
        <f>[9]D_技能表!T149</f>
        <v>119.04761904761905</v>
      </c>
      <c r="U242">
        <f>[9]D_技能表!U149</f>
        <v>3435</v>
      </c>
      <c r="V242">
        <f>[9]D_技能表!V149</f>
        <v>119.04761904761905</v>
      </c>
      <c r="W242">
        <f>[9]D_技能表!W149</f>
        <v>72</v>
      </c>
      <c r="X242">
        <f>[9]D_技能表!X149</f>
        <v>1048</v>
      </c>
      <c r="Y242">
        <f>[9]D_技能表!Y149</f>
        <v>18</v>
      </c>
      <c r="Z242">
        <f>[9]D_技能表!Z149</f>
        <v>29</v>
      </c>
      <c r="AA242" t="str">
        <f>[9]D_技能表!AA149</f>
        <v>9122200.png</v>
      </c>
      <c r="AB242">
        <f>[9]D_技能表!AB149</f>
        <v>20</v>
      </c>
      <c r="AC242">
        <f>[9]D_技能表!AC149</f>
        <v>5601</v>
      </c>
      <c r="AD242">
        <f>[9]D_技能表!AD149</f>
        <v>576.85424447184187</v>
      </c>
    </row>
    <row r="243" spans="1:30" x14ac:dyDescent="0.15">
      <c r="A243">
        <f>[9]D_技能表!A150</f>
        <v>9122246</v>
      </c>
      <c r="B243" t="str">
        <f>[9]D_技能表!B150</f>
        <v>影袭·斩第2段</v>
      </c>
      <c r="C243" t="str">
        <f>[9]D_技能表!C150</f>
        <v>影袭·斩第2段</v>
      </c>
      <c r="D243">
        <f>[9]D_技能表!D150</f>
        <v>1</v>
      </c>
      <c r="E243">
        <f>[9]D_技能表!E150</f>
        <v>74</v>
      </c>
      <c r="F243" t="str">
        <f>[9]D_技能表!F150</f>
        <v>第46级，共造成173.8%点伤害</v>
      </c>
      <c r="G243">
        <f>[9]D_技能表!G150</f>
        <v>2</v>
      </c>
      <c r="H243">
        <f>[9]D_技能表!H150</f>
        <v>2</v>
      </c>
      <c r="I243">
        <f>[9]D_技能表!I150</f>
        <v>46</v>
      </c>
      <c r="J243">
        <f>[9]D_技能表!J150</f>
        <v>2</v>
      </c>
      <c r="K243">
        <f>[9]D_技能表!K150</f>
        <v>173.8095238095238</v>
      </c>
      <c r="L243">
        <f>[9]D_技能表!L150</f>
        <v>0</v>
      </c>
      <c r="M243">
        <f>[9]D_技能表!M150</f>
        <v>4320</v>
      </c>
      <c r="N243">
        <f>[9]D_技能表!N150</f>
        <v>279818</v>
      </c>
      <c r="O243">
        <f>[9]D_技能表!O150</f>
        <v>2</v>
      </c>
      <c r="P243">
        <f>[9]D_技能表!P150</f>
        <v>1</v>
      </c>
      <c r="Q243">
        <f>[9]D_技能表!Q150</f>
        <v>1</v>
      </c>
      <c r="R243">
        <f>[9]D_技能表!R150</f>
        <v>4</v>
      </c>
      <c r="S243">
        <f>[9]D_技能表!S150</f>
        <v>50</v>
      </c>
      <c r="T243">
        <f>[9]D_技能表!T150</f>
        <v>119.04761904761905</v>
      </c>
      <c r="U243">
        <f>[9]D_技能表!U150</f>
        <v>3634</v>
      </c>
      <c r="V243">
        <f>[9]D_技能表!V150</f>
        <v>119.04761904761905</v>
      </c>
      <c r="W243">
        <f>[9]D_技能表!W150</f>
        <v>77</v>
      </c>
      <c r="X243">
        <f>[9]D_技能表!X150</f>
        <v>1125</v>
      </c>
      <c r="Y243">
        <f>[9]D_技能表!Y150</f>
        <v>18</v>
      </c>
      <c r="Z243">
        <f>[9]D_技能表!Z150</f>
        <v>31</v>
      </c>
      <c r="AA243" t="str">
        <f>[9]D_技能表!AA150</f>
        <v>9122200.png</v>
      </c>
      <c r="AB243">
        <f>[9]D_技能表!AB150</f>
        <v>20</v>
      </c>
      <c r="AC243">
        <f>[9]D_技能表!AC150</f>
        <v>5601</v>
      </c>
      <c r="AD243">
        <f>[9]D_技能表!AD150</f>
        <v>667.50717964200942</v>
      </c>
    </row>
    <row r="244" spans="1:30" x14ac:dyDescent="0.15">
      <c r="A244">
        <f>[9]D_技能表!A151</f>
        <v>9122247</v>
      </c>
      <c r="B244" t="str">
        <f>[9]D_技能表!B151</f>
        <v>影袭·斩第2段</v>
      </c>
      <c r="C244" t="str">
        <f>[9]D_技能表!C151</f>
        <v>影袭·斩第2段</v>
      </c>
      <c r="D244">
        <f>[9]D_技能表!D151</f>
        <v>1</v>
      </c>
      <c r="E244">
        <f>[9]D_技能表!E151</f>
        <v>75</v>
      </c>
      <c r="F244" t="str">
        <f>[9]D_技能表!F151</f>
        <v>第47级，共造成175%点伤害</v>
      </c>
      <c r="G244">
        <f>[9]D_技能表!G151</f>
        <v>2</v>
      </c>
      <c r="H244">
        <f>[9]D_技能表!H151</f>
        <v>2</v>
      </c>
      <c r="I244">
        <f>[9]D_技能表!I151</f>
        <v>47</v>
      </c>
      <c r="J244">
        <f>[9]D_技能表!J151</f>
        <v>2</v>
      </c>
      <c r="K244">
        <f>[9]D_技能表!K151</f>
        <v>175</v>
      </c>
      <c r="L244">
        <f>[9]D_技能表!L151</f>
        <v>0</v>
      </c>
      <c r="M244">
        <f>[9]D_技能表!M151</f>
        <v>4240</v>
      </c>
      <c r="N244">
        <f>[9]D_技能表!N151</f>
        <v>306270</v>
      </c>
      <c r="O244">
        <f>[9]D_技能表!O151</f>
        <v>2</v>
      </c>
      <c r="P244">
        <f>[9]D_技能表!P151</f>
        <v>1</v>
      </c>
      <c r="Q244">
        <f>[9]D_技能表!Q151</f>
        <v>1</v>
      </c>
      <c r="R244">
        <f>[9]D_技能表!R151</f>
        <v>4</v>
      </c>
      <c r="S244">
        <f>[9]D_技能表!S151</f>
        <v>50</v>
      </c>
      <c r="T244">
        <f>[9]D_技能表!T151</f>
        <v>119.04761904761905</v>
      </c>
      <c r="U244">
        <f>[9]D_技能表!U151</f>
        <v>3735</v>
      </c>
      <c r="V244">
        <f>[9]D_技能表!V151</f>
        <v>119.04761904761905</v>
      </c>
      <c r="W244">
        <f>[9]D_技能表!W151</f>
        <v>82</v>
      </c>
      <c r="X244">
        <f>[9]D_技能表!X151</f>
        <v>1207</v>
      </c>
      <c r="Y244">
        <f>[9]D_技能表!Y151</f>
        <v>18</v>
      </c>
      <c r="Z244">
        <f>[9]D_技能表!Z151</f>
        <v>33</v>
      </c>
      <c r="AA244" t="str">
        <f>[9]D_技能表!AA151</f>
        <v>9122200.png</v>
      </c>
      <c r="AB244">
        <f>[9]D_技能表!AB151</f>
        <v>20</v>
      </c>
      <c r="AC244">
        <f>[9]D_技能表!AC151</f>
        <v>5601</v>
      </c>
      <c r="AD244">
        <f>[9]D_技能表!AD151</f>
        <v>772.20533109481289</v>
      </c>
    </row>
    <row r="245" spans="1:30" x14ac:dyDescent="0.15">
      <c r="A245">
        <f>[9]D_技能表!A152</f>
        <v>9122248</v>
      </c>
      <c r="B245" t="str">
        <f>[9]D_技能表!B152</f>
        <v>影袭·斩第2段</v>
      </c>
      <c r="C245" t="str">
        <f>[9]D_技能表!C152</f>
        <v>影袭·斩第2段</v>
      </c>
      <c r="D245">
        <f>[9]D_技能表!D152</f>
        <v>1</v>
      </c>
      <c r="E245">
        <f>[9]D_技能表!E152</f>
        <v>77</v>
      </c>
      <c r="F245" t="str">
        <f>[9]D_技能表!F152</f>
        <v>第48级，共造成176.2%点伤害</v>
      </c>
      <c r="G245">
        <f>[9]D_技能表!G152</f>
        <v>2</v>
      </c>
      <c r="H245">
        <f>[9]D_技能表!H152</f>
        <v>2</v>
      </c>
      <c r="I245">
        <f>[9]D_技能表!I152</f>
        <v>48</v>
      </c>
      <c r="J245">
        <f>[9]D_技能表!J152</f>
        <v>2</v>
      </c>
      <c r="K245">
        <f>[9]D_技能表!K152</f>
        <v>176.1904761904762</v>
      </c>
      <c r="L245">
        <f>[9]D_技能表!L152</f>
        <v>0</v>
      </c>
      <c r="M245">
        <f>[9]D_技能表!M152</f>
        <v>4160</v>
      </c>
      <c r="N245">
        <f>[9]D_技能表!N152</f>
        <v>346896</v>
      </c>
      <c r="O245">
        <f>[9]D_技能表!O152</f>
        <v>2</v>
      </c>
      <c r="P245">
        <f>[9]D_技能表!P152</f>
        <v>1</v>
      </c>
      <c r="Q245">
        <f>[9]D_技能表!Q152</f>
        <v>1</v>
      </c>
      <c r="R245">
        <f>[9]D_技能表!R152</f>
        <v>4</v>
      </c>
      <c r="S245">
        <f>[9]D_技能表!S152</f>
        <v>50</v>
      </c>
      <c r="T245">
        <f>[9]D_技能表!T152</f>
        <v>119.04761904761905</v>
      </c>
      <c r="U245">
        <f>[9]D_技能表!U152</f>
        <v>3942</v>
      </c>
      <c r="V245">
        <f>[9]D_技能表!V152</f>
        <v>119.04761904761905</v>
      </c>
      <c r="W245">
        <f>[9]D_技能表!W152</f>
        <v>88</v>
      </c>
      <c r="X245">
        <f>[9]D_技能表!X152</f>
        <v>1295</v>
      </c>
      <c r="Y245">
        <f>[9]D_技能表!Y152</f>
        <v>18</v>
      </c>
      <c r="Z245">
        <f>[9]D_技能表!Z152</f>
        <v>36</v>
      </c>
      <c r="AA245" t="str">
        <f>[9]D_技能表!AA152</f>
        <v>9122200.png</v>
      </c>
      <c r="AB245">
        <f>[9]D_技能表!AB152</f>
        <v>20</v>
      </c>
      <c r="AC245">
        <f>[9]D_技能表!AC152</f>
        <v>5601</v>
      </c>
      <c r="AD245">
        <f>[9]D_技能表!AD152</f>
        <v>893.10025708716933</v>
      </c>
    </row>
    <row r="246" spans="1:30" x14ac:dyDescent="0.15">
      <c r="A246">
        <f>[9]D_技能表!A153</f>
        <v>9122249</v>
      </c>
      <c r="B246" t="str">
        <f>[9]D_技能表!B153</f>
        <v>影袭·斩第2段</v>
      </c>
      <c r="C246" t="str">
        <f>[9]D_技能表!C153</f>
        <v>影袭·斩第2段</v>
      </c>
      <c r="D246">
        <f>[9]D_技能表!D153</f>
        <v>1</v>
      </c>
      <c r="E246">
        <f>[9]D_技能表!E153</f>
        <v>78</v>
      </c>
      <c r="F246" t="str">
        <f>[9]D_技能表!F153</f>
        <v>第49级，共造成177.4%点伤害</v>
      </c>
      <c r="G246">
        <f>[9]D_技能表!G153</f>
        <v>2</v>
      </c>
      <c r="H246">
        <f>[9]D_技能表!H153</f>
        <v>2</v>
      </c>
      <c r="I246">
        <f>[9]D_技能表!I153</f>
        <v>49</v>
      </c>
      <c r="J246">
        <f>[9]D_技能表!J153</f>
        <v>2</v>
      </c>
      <c r="K246">
        <f>[9]D_技能表!K153</f>
        <v>177.38095238095238</v>
      </c>
      <c r="L246">
        <f>[9]D_技能表!L153</f>
        <v>0</v>
      </c>
      <c r="M246">
        <f>[9]D_技能表!M153</f>
        <v>4080</v>
      </c>
      <c r="N246">
        <f>[9]D_技能表!N153</f>
        <v>380418</v>
      </c>
      <c r="O246">
        <f>[9]D_技能表!O153</f>
        <v>2</v>
      </c>
      <c r="P246">
        <f>[9]D_技能表!P153</f>
        <v>1</v>
      </c>
      <c r="Q246">
        <f>[9]D_技能表!Q153</f>
        <v>1</v>
      </c>
      <c r="R246">
        <f>[9]D_技能表!R153</f>
        <v>4</v>
      </c>
      <c r="S246">
        <f>[9]D_技能表!S153</f>
        <v>50</v>
      </c>
      <c r="T246">
        <f>[9]D_技能表!T153</f>
        <v>119.04761904761905</v>
      </c>
      <c r="U246">
        <f>[9]D_技能表!U153</f>
        <v>4047</v>
      </c>
      <c r="V246">
        <f>[9]D_技能表!V153</f>
        <v>119.04761904761905</v>
      </c>
      <c r="W246">
        <f>[9]D_技能表!W153</f>
        <v>94</v>
      </c>
      <c r="X246">
        <f>[9]D_技能表!X153</f>
        <v>1389</v>
      </c>
      <c r="Y246">
        <f>[9]D_技能表!Y153</f>
        <v>18</v>
      </c>
      <c r="Z246">
        <f>[9]D_技能表!Z153</f>
        <v>38</v>
      </c>
      <c r="AA246" t="str">
        <f>[9]D_技能表!AA153</f>
        <v>9122200.png</v>
      </c>
      <c r="AB246">
        <f>[9]D_技能表!AB153</f>
        <v>20</v>
      </c>
      <c r="AC246">
        <f>[9]D_技能表!AC153</f>
        <v>5601</v>
      </c>
      <c r="AD246">
        <f>[9]D_技能表!AD153</f>
        <v>1032.6700732087068</v>
      </c>
    </row>
    <row r="247" spans="1:30" x14ac:dyDescent="0.15">
      <c r="A247">
        <f>[9]D_技能表!A154</f>
        <v>9122250</v>
      </c>
      <c r="B247" t="str">
        <f>[9]D_技能表!B154</f>
        <v>影袭·斩第2段</v>
      </c>
      <c r="C247" t="str">
        <f>[9]D_技能表!C154</f>
        <v>影袭·斩第2段</v>
      </c>
      <c r="D247">
        <f>[9]D_技能表!D154</f>
        <v>1</v>
      </c>
      <c r="E247">
        <f>[9]D_技能表!E154</f>
        <v>80</v>
      </c>
      <c r="F247" t="str">
        <f>[9]D_技能表!F154</f>
        <v>第50级，共造成178.6%点伤害</v>
      </c>
      <c r="G247">
        <f>[9]D_技能表!G154</f>
        <v>2</v>
      </c>
      <c r="H247">
        <f>[9]D_技能表!H154</f>
        <v>2</v>
      </c>
      <c r="I247">
        <f>[9]D_技能表!I154</f>
        <v>50</v>
      </c>
      <c r="J247">
        <f>[9]D_技能表!J154</f>
        <v>2</v>
      </c>
      <c r="K247">
        <f>[9]D_技能表!K154</f>
        <v>178.57142857142858</v>
      </c>
      <c r="L247">
        <f>[9]D_技能表!L154</f>
        <v>0</v>
      </c>
      <c r="M247">
        <f>[9]D_技能表!M154</f>
        <v>4000</v>
      </c>
      <c r="N247">
        <f>[9]D_技能表!N154</f>
        <v>430462</v>
      </c>
      <c r="O247">
        <f>[9]D_技能表!O154</f>
        <v>2</v>
      </c>
      <c r="P247">
        <f>[9]D_技能表!P154</f>
        <v>1</v>
      </c>
      <c r="Q247">
        <f>[9]D_技能表!Q154</f>
        <v>1</v>
      </c>
      <c r="R247">
        <f>[9]D_技能表!R154</f>
        <v>4</v>
      </c>
      <c r="S247">
        <f>[9]D_技能表!S154</f>
        <v>50</v>
      </c>
      <c r="T247">
        <f>[9]D_技能表!T154</f>
        <v>119.04761904761905</v>
      </c>
      <c r="U247">
        <f>[9]D_技能表!U154</f>
        <v>4262</v>
      </c>
      <c r="V247">
        <f>[9]D_技能表!V154</f>
        <v>119.04761904761905</v>
      </c>
      <c r="W247">
        <f>[9]D_技能表!W154</f>
        <v>101</v>
      </c>
      <c r="X247">
        <f>[9]D_技能表!X154</f>
        <v>1490</v>
      </c>
      <c r="Y247">
        <f>[9]D_技能表!Y154</f>
        <v>18</v>
      </c>
      <c r="Z247">
        <f>[9]D_技能表!Z154</f>
        <v>41</v>
      </c>
      <c r="AA247" t="str">
        <f>[9]D_技能表!AA154</f>
        <v>9122200.png</v>
      </c>
      <c r="AB247">
        <f>[9]D_技能表!AB154</f>
        <v>20</v>
      </c>
      <c r="AC247">
        <f>[9]D_技能表!AC154</f>
        <v>5601</v>
      </c>
      <c r="AD247">
        <f>[9]D_技能表!AD154</f>
        <v>1193.7686362792215</v>
      </c>
    </row>
    <row r="248" spans="1:30" x14ac:dyDescent="0.15">
      <c r="A248">
        <f>[9]D_技能表!A155</f>
        <v>1</v>
      </c>
      <c r="B248" t="str">
        <f>[9]D_技能表!B155</f>
        <v>影袭·斩</v>
      </c>
      <c r="C248" t="str">
        <f>[9]D_技能表!C155</f>
        <v>影袭·斩第3段</v>
      </c>
      <c r="D248">
        <f>[9]D_技能表!D155</f>
        <v>1</v>
      </c>
      <c r="E248">
        <f>[9]D_技能表!E155</f>
        <v>4</v>
      </c>
      <c r="F248" t="str">
        <f>[9]D_技能表!F155</f>
        <v>第0级，共造成119%点伤害</v>
      </c>
      <c r="G248">
        <f>[9]D_技能表!G155</f>
        <v>0</v>
      </c>
      <c r="H248">
        <f>[9]D_技能表!H155</f>
        <v>3</v>
      </c>
      <c r="I248">
        <f>[9]D_技能表!I155</f>
        <v>0</v>
      </c>
      <c r="J248">
        <f>[9]D_技能表!J155</f>
        <v>2</v>
      </c>
      <c r="K248">
        <f>[9]D_技能表!K155</f>
        <v>119.04761904761905</v>
      </c>
      <c r="L248">
        <f>[9]D_技能表!L155</f>
        <v>0</v>
      </c>
      <c r="M248">
        <f>[9]D_技能表!M155</f>
        <v>8000</v>
      </c>
      <c r="N248">
        <f>[9]D_技能表!N155</f>
        <v>0</v>
      </c>
      <c r="O248">
        <f>[9]D_技能表!O155</f>
        <v>2</v>
      </c>
      <c r="P248">
        <f>[9]D_技能表!P155</f>
        <v>1</v>
      </c>
      <c r="Q248">
        <f>[9]D_技能表!Q155</f>
        <v>1</v>
      </c>
      <c r="R248">
        <f>[9]D_技能表!R155</f>
        <v>7</v>
      </c>
      <c r="S248">
        <f>[9]D_技能表!S155</f>
        <v>50</v>
      </c>
      <c r="T248">
        <f>[9]D_技能表!T155</f>
        <v>119.04761904761905</v>
      </c>
      <c r="U248">
        <f>[9]D_技能表!U155</f>
        <v>68</v>
      </c>
      <c r="V248">
        <f>[9]D_技能表!V155</f>
        <v>119.04761904761905</v>
      </c>
      <c r="W248">
        <f>[9]D_技能表!W155</f>
        <v>0</v>
      </c>
      <c r="X248">
        <f>[9]D_技能表!X155</f>
        <v>0</v>
      </c>
      <c r="Y248">
        <f>[9]D_技能表!Y155</f>
        <v>18</v>
      </c>
      <c r="Z248">
        <f>[9]D_技能表!Z155</f>
        <v>0</v>
      </c>
      <c r="AA248" t="str">
        <f>[9]D_技能表!AA155</f>
        <v>9122300.png</v>
      </c>
      <c r="AB248">
        <f>[9]D_技能表!AB155</f>
        <v>20</v>
      </c>
      <c r="AC248">
        <f>[9]D_技能表!AC155</f>
        <v>5602</v>
      </c>
      <c r="AD248">
        <f>[9]D_技能表!AD155</f>
        <v>0.44166857142857163</v>
      </c>
    </row>
    <row r="249" spans="1:30" x14ac:dyDescent="0.15">
      <c r="A249">
        <f>[9]D_技能表!A156</f>
        <v>9122301</v>
      </c>
      <c r="B249" t="str">
        <f>[9]D_技能表!B156</f>
        <v>影袭·斩第3段</v>
      </c>
      <c r="C249" t="str">
        <f>[9]D_技能表!C156</f>
        <v>影袭·斩第3段</v>
      </c>
      <c r="D249">
        <f>[9]D_技能表!D156</f>
        <v>1</v>
      </c>
      <c r="E249">
        <f>[9]D_技能表!E156</f>
        <v>4</v>
      </c>
      <c r="F249" t="str">
        <f>[9]D_技能表!F156</f>
        <v>第1级，共造成119%点伤害</v>
      </c>
      <c r="G249">
        <f>[9]D_技能表!G156</f>
        <v>3</v>
      </c>
      <c r="H249">
        <f>[9]D_技能表!H156</f>
        <v>3</v>
      </c>
      <c r="I249">
        <f>[9]D_技能表!I156</f>
        <v>1</v>
      </c>
      <c r="J249">
        <f>[9]D_技能表!J156</f>
        <v>2</v>
      </c>
      <c r="K249">
        <f>[9]D_技能表!K156</f>
        <v>119.04761904761905</v>
      </c>
      <c r="L249">
        <f>[9]D_技能表!L156</f>
        <v>0</v>
      </c>
      <c r="M249">
        <f>[9]D_技能表!M156</f>
        <v>8000</v>
      </c>
      <c r="N249">
        <f>[9]D_技能表!N156</f>
        <v>272</v>
      </c>
      <c r="O249">
        <f>[9]D_技能表!O156</f>
        <v>2</v>
      </c>
      <c r="P249">
        <f>[9]D_技能表!P156</f>
        <v>1</v>
      </c>
      <c r="Q249">
        <f>[9]D_技能表!Q156</f>
        <v>1</v>
      </c>
      <c r="R249">
        <f>[9]D_技能表!R156</f>
        <v>7</v>
      </c>
      <c r="S249">
        <f>[9]D_技能表!S156</f>
        <v>50</v>
      </c>
      <c r="T249">
        <f>[9]D_技能表!T156</f>
        <v>119.04761904761905</v>
      </c>
      <c r="U249">
        <f>[9]D_技能表!U156</f>
        <v>68</v>
      </c>
      <c r="V249">
        <f>[9]D_技能表!V156</f>
        <v>119.04761904761905</v>
      </c>
      <c r="W249">
        <f>[9]D_技能表!W156</f>
        <v>4</v>
      </c>
      <c r="X249">
        <f>[9]D_技能表!X156</f>
        <v>4</v>
      </c>
      <c r="Y249">
        <f>[9]D_技能表!Y156</f>
        <v>18</v>
      </c>
      <c r="Z249">
        <f>[9]D_技能表!Z156</f>
        <v>0</v>
      </c>
      <c r="AA249" t="str">
        <f>[9]D_技能表!AA156</f>
        <v>9122300.png</v>
      </c>
      <c r="AB249">
        <f>[9]D_技能表!AB156</f>
        <v>20</v>
      </c>
      <c r="AC249">
        <f>[9]D_技能表!AC156</f>
        <v>5602</v>
      </c>
      <c r="AD249">
        <f>[9]D_技能表!AD156</f>
        <v>0.50283383238579415</v>
      </c>
    </row>
    <row r="250" spans="1:30" x14ac:dyDescent="0.15">
      <c r="A250">
        <f>[9]D_技能表!A157</f>
        <v>9122302</v>
      </c>
      <c r="B250" t="str">
        <f>[9]D_技能表!B157</f>
        <v>影袭·斩第3段</v>
      </c>
      <c r="C250" t="str">
        <f>[9]D_技能表!C157</f>
        <v>影袭·斩第3段</v>
      </c>
      <c r="D250">
        <f>[9]D_技能表!D157</f>
        <v>1</v>
      </c>
      <c r="E250">
        <f>[9]D_技能表!E157</f>
        <v>10</v>
      </c>
      <c r="F250" t="str">
        <f>[9]D_技能表!F157</f>
        <v>第2级，共造成121.4%点伤害</v>
      </c>
      <c r="G250">
        <f>[9]D_技能表!G157</f>
        <v>3</v>
      </c>
      <c r="H250">
        <f>[9]D_技能表!H157</f>
        <v>3</v>
      </c>
      <c r="I250">
        <f>[9]D_技能表!I157</f>
        <v>2</v>
      </c>
      <c r="J250">
        <f>[9]D_技能表!J157</f>
        <v>2</v>
      </c>
      <c r="K250">
        <f>[9]D_技能表!K157</f>
        <v>121.42857142857143</v>
      </c>
      <c r="L250">
        <f>[9]D_技能表!L157</f>
        <v>0</v>
      </c>
      <c r="M250">
        <f>[9]D_技能表!M157</f>
        <v>7840</v>
      </c>
      <c r="N250">
        <f>[9]D_技能表!N157</f>
        <v>416</v>
      </c>
      <c r="O250">
        <f>[9]D_技能表!O157</f>
        <v>2</v>
      </c>
      <c r="P250">
        <f>[9]D_技能表!P157</f>
        <v>1</v>
      </c>
      <c r="Q250">
        <f>[9]D_技能表!Q157</f>
        <v>1</v>
      </c>
      <c r="R250">
        <f>[9]D_技能表!R157</f>
        <v>7</v>
      </c>
      <c r="S250">
        <f>[9]D_技能表!S157</f>
        <v>50</v>
      </c>
      <c r="T250">
        <f>[9]D_技能表!T157</f>
        <v>119.04761904761905</v>
      </c>
      <c r="U250">
        <f>[9]D_技能表!U157</f>
        <v>104</v>
      </c>
      <c r="V250">
        <f>[9]D_技能表!V157</f>
        <v>119.04761904761905</v>
      </c>
      <c r="W250">
        <f>[9]D_技能表!W157</f>
        <v>4</v>
      </c>
      <c r="X250">
        <f>[9]D_技能表!X157</f>
        <v>8</v>
      </c>
      <c r="Y250">
        <f>[9]D_技能表!Y157</f>
        <v>18</v>
      </c>
      <c r="Z250">
        <f>[9]D_技能表!Z157</f>
        <v>0</v>
      </c>
      <c r="AA250" t="str">
        <f>[9]D_技能表!AA157</f>
        <v>9122300.png</v>
      </c>
      <c r="AB250">
        <f>[9]D_技能表!AB157</f>
        <v>20</v>
      </c>
      <c r="AC250">
        <f>[9]D_技能表!AC157</f>
        <v>5602</v>
      </c>
      <c r="AD250">
        <f>[9]D_技能表!AD157</f>
        <v>0.64402838296987608</v>
      </c>
    </row>
    <row r="251" spans="1:30" x14ac:dyDescent="0.15">
      <c r="A251">
        <f>[9]D_技能表!A158</f>
        <v>9122303</v>
      </c>
      <c r="B251" t="str">
        <f>[9]D_技能表!B158</f>
        <v>影袭·斩第3段</v>
      </c>
      <c r="C251" t="str">
        <f>[9]D_技能表!C158</f>
        <v>影袭·斩第3段</v>
      </c>
      <c r="D251">
        <f>[9]D_技能表!D158</f>
        <v>1</v>
      </c>
      <c r="E251">
        <f>[9]D_技能表!E158</f>
        <v>11</v>
      </c>
      <c r="F251" t="str">
        <f>[9]D_技能表!F158</f>
        <v>第3级，共造成122.6%点伤害</v>
      </c>
      <c r="G251">
        <f>[9]D_技能表!G158</f>
        <v>3</v>
      </c>
      <c r="H251">
        <f>[9]D_技能表!H158</f>
        <v>3</v>
      </c>
      <c r="I251">
        <f>[9]D_技能表!I158</f>
        <v>3</v>
      </c>
      <c r="J251">
        <f>[9]D_技能表!J158</f>
        <v>2</v>
      </c>
      <c r="K251">
        <f>[9]D_技能表!K158</f>
        <v>122.61904761904762</v>
      </c>
      <c r="L251">
        <f>[9]D_技能表!L158</f>
        <v>0</v>
      </c>
      <c r="M251">
        <f>[9]D_技能表!M158</f>
        <v>7760</v>
      </c>
      <c r="N251">
        <f>[9]D_技能表!N158</f>
        <v>440</v>
      </c>
      <c r="O251">
        <f>[9]D_技能表!O158</f>
        <v>2</v>
      </c>
      <c r="P251">
        <f>[9]D_技能表!P158</f>
        <v>1</v>
      </c>
      <c r="Q251">
        <f>[9]D_技能表!Q158</f>
        <v>1</v>
      </c>
      <c r="R251">
        <f>[9]D_技能表!R158</f>
        <v>7</v>
      </c>
      <c r="S251">
        <f>[9]D_技能表!S158</f>
        <v>50</v>
      </c>
      <c r="T251">
        <f>[9]D_技能表!T158</f>
        <v>119.04761904761905</v>
      </c>
      <c r="U251">
        <f>[9]D_技能表!U158</f>
        <v>110</v>
      </c>
      <c r="V251">
        <f>[9]D_技能表!V158</f>
        <v>119.04761904761905</v>
      </c>
      <c r="W251">
        <f>[9]D_技能表!W158</f>
        <v>4</v>
      </c>
      <c r="X251">
        <f>[9]D_技能表!X158</f>
        <v>12</v>
      </c>
      <c r="Y251">
        <f>[9]D_技能表!Y158</f>
        <v>18</v>
      </c>
      <c r="Z251">
        <f>[9]D_技能表!Z158</f>
        <v>0</v>
      </c>
      <c r="AA251" t="str">
        <f>[9]D_技能表!AA158</f>
        <v>9122300.png</v>
      </c>
      <c r="AB251">
        <f>[9]D_技能表!AB158</f>
        <v>20</v>
      </c>
      <c r="AC251">
        <f>[9]D_技能表!AC158</f>
        <v>5602</v>
      </c>
      <c r="AD251">
        <f>[9]D_技能表!AD158</f>
        <v>0.77395212628980237</v>
      </c>
    </row>
    <row r="252" spans="1:30" x14ac:dyDescent="0.15">
      <c r="A252">
        <f>[9]D_技能表!A159</f>
        <v>9122304</v>
      </c>
      <c r="B252" t="str">
        <f>[9]D_技能表!B159</f>
        <v>影袭·斩第3段</v>
      </c>
      <c r="C252" t="str">
        <f>[9]D_技能表!C159</f>
        <v>影袭·斩第3段</v>
      </c>
      <c r="D252">
        <f>[9]D_技能表!D159</f>
        <v>1</v>
      </c>
      <c r="E252">
        <f>[9]D_技能表!E159</f>
        <v>13</v>
      </c>
      <c r="F252" t="str">
        <f>[9]D_技能表!F159</f>
        <v>第4级，共造成123.8%点伤害</v>
      </c>
      <c r="G252">
        <f>[9]D_技能表!G159</f>
        <v>3</v>
      </c>
      <c r="H252">
        <f>[9]D_技能表!H159</f>
        <v>3</v>
      </c>
      <c r="I252">
        <f>[9]D_技能表!I159</f>
        <v>4</v>
      </c>
      <c r="J252">
        <f>[9]D_技能表!J159</f>
        <v>2</v>
      </c>
      <c r="K252">
        <f>[9]D_技能表!K159</f>
        <v>123.80952380952381</v>
      </c>
      <c r="L252">
        <f>[9]D_技能表!L159</f>
        <v>0</v>
      </c>
      <c r="M252">
        <f>[9]D_技能表!M159</f>
        <v>7680</v>
      </c>
      <c r="N252">
        <f>[9]D_技能表!N159</f>
        <v>610</v>
      </c>
      <c r="O252">
        <f>[9]D_技能表!O159</f>
        <v>2</v>
      </c>
      <c r="P252">
        <f>[9]D_技能表!P159</f>
        <v>1</v>
      </c>
      <c r="Q252">
        <f>[9]D_技能表!Q159</f>
        <v>1</v>
      </c>
      <c r="R252">
        <f>[9]D_技能表!R159</f>
        <v>7</v>
      </c>
      <c r="S252">
        <f>[9]D_技能表!S159</f>
        <v>50</v>
      </c>
      <c r="T252">
        <f>[9]D_技能表!T159</f>
        <v>119.04761904761905</v>
      </c>
      <c r="U252">
        <f>[9]D_技能表!U159</f>
        <v>122</v>
      </c>
      <c r="V252">
        <f>[9]D_技能表!V159</f>
        <v>119.04761904761905</v>
      </c>
      <c r="W252">
        <f>[9]D_技能表!W159</f>
        <v>5</v>
      </c>
      <c r="X252">
        <f>[9]D_技能表!X159</f>
        <v>17</v>
      </c>
      <c r="Y252">
        <f>[9]D_技能表!Y159</f>
        <v>18</v>
      </c>
      <c r="Z252">
        <f>[9]D_技能表!Z159</f>
        <v>0</v>
      </c>
      <c r="AA252" t="str">
        <f>[9]D_技能表!AA159</f>
        <v>9122300.png</v>
      </c>
      <c r="AB252">
        <f>[9]D_技能表!AB159</f>
        <v>20</v>
      </c>
      <c r="AC252">
        <f>[9]D_技能表!AC159</f>
        <v>5602</v>
      </c>
      <c r="AD252">
        <f>[9]D_技能表!AD159</f>
        <v>0.92750975665012236</v>
      </c>
    </row>
    <row r="253" spans="1:30" x14ac:dyDescent="0.15">
      <c r="A253">
        <f>[9]D_技能表!A160</f>
        <v>9122305</v>
      </c>
      <c r="B253" t="str">
        <f>[9]D_技能表!B160</f>
        <v>影袭·斩第3段</v>
      </c>
      <c r="C253" t="str">
        <f>[9]D_技能表!C160</f>
        <v>影袭·斩第3段</v>
      </c>
      <c r="D253">
        <f>[9]D_技能表!D160</f>
        <v>1</v>
      </c>
      <c r="E253">
        <f>[9]D_技能表!E160</f>
        <v>14</v>
      </c>
      <c r="F253" t="str">
        <f>[9]D_技能表!F160</f>
        <v>第5级，共造成125%点伤害</v>
      </c>
      <c r="G253">
        <f>[9]D_技能表!G160</f>
        <v>3</v>
      </c>
      <c r="H253">
        <f>[9]D_技能表!H160</f>
        <v>3</v>
      </c>
      <c r="I253">
        <f>[9]D_技能表!I160</f>
        <v>5</v>
      </c>
      <c r="J253">
        <f>[9]D_技能表!J160</f>
        <v>2</v>
      </c>
      <c r="K253">
        <f>[9]D_技能表!K160</f>
        <v>125</v>
      </c>
      <c r="L253">
        <f>[9]D_技能表!L160</f>
        <v>0</v>
      </c>
      <c r="M253">
        <f>[9]D_技能表!M160</f>
        <v>7600</v>
      </c>
      <c r="N253">
        <f>[9]D_技能表!N160</f>
        <v>640</v>
      </c>
      <c r="O253">
        <f>[9]D_技能表!O160</f>
        <v>2</v>
      </c>
      <c r="P253">
        <f>[9]D_技能表!P160</f>
        <v>1</v>
      </c>
      <c r="Q253">
        <f>[9]D_技能表!Q160</f>
        <v>1</v>
      </c>
      <c r="R253">
        <f>[9]D_技能表!R160</f>
        <v>7</v>
      </c>
      <c r="S253">
        <f>[9]D_技能表!S160</f>
        <v>50</v>
      </c>
      <c r="T253">
        <f>[9]D_技能表!T160</f>
        <v>119.04761904761905</v>
      </c>
      <c r="U253">
        <f>[9]D_技能表!U160</f>
        <v>128</v>
      </c>
      <c r="V253">
        <f>[9]D_技能表!V160</f>
        <v>119.04761904761905</v>
      </c>
      <c r="W253">
        <f>[9]D_技能表!W160</f>
        <v>5</v>
      </c>
      <c r="X253">
        <f>[9]D_技能表!X160</f>
        <v>22</v>
      </c>
      <c r="Y253">
        <f>[9]D_技能表!Y160</f>
        <v>18</v>
      </c>
      <c r="Z253">
        <f>[9]D_技能表!Z160</f>
        <v>0</v>
      </c>
      <c r="AA253" t="str">
        <f>[9]D_技能表!AA160</f>
        <v>9122300.png</v>
      </c>
      <c r="AB253">
        <f>[9]D_技能表!AB160</f>
        <v>20</v>
      </c>
      <c r="AC253">
        <f>[9]D_技能表!AC160</f>
        <v>5602</v>
      </c>
      <c r="AD253">
        <f>[9]D_技能表!AD160</f>
        <v>1.1087554819742784</v>
      </c>
    </row>
    <row r="254" spans="1:30" x14ac:dyDescent="0.15">
      <c r="A254">
        <f>[9]D_技能表!A161</f>
        <v>9122306</v>
      </c>
      <c r="B254" t="str">
        <f>[9]D_技能表!B161</f>
        <v>影袭·斩第3段</v>
      </c>
      <c r="C254" t="str">
        <f>[9]D_技能表!C161</f>
        <v>影袭·斩第3段</v>
      </c>
      <c r="D254">
        <f>[9]D_技能表!D161</f>
        <v>1</v>
      </c>
      <c r="E254">
        <f>[9]D_技能表!E161</f>
        <v>16</v>
      </c>
      <c r="F254" t="str">
        <f>[9]D_技能表!F161</f>
        <v>第6级，共造成126.2%点伤害</v>
      </c>
      <c r="G254">
        <f>[9]D_技能表!G161</f>
        <v>3</v>
      </c>
      <c r="H254">
        <f>[9]D_技能表!H161</f>
        <v>3</v>
      </c>
      <c r="I254">
        <f>[9]D_技能表!I161</f>
        <v>6</v>
      </c>
      <c r="J254">
        <f>[9]D_技能表!J161</f>
        <v>2</v>
      </c>
      <c r="K254">
        <f>[9]D_技能表!K161</f>
        <v>126.19047619047619</v>
      </c>
      <c r="L254">
        <f>[9]D_技能表!L161</f>
        <v>0</v>
      </c>
      <c r="M254">
        <f>[9]D_技能表!M161</f>
        <v>7520</v>
      </c>
      <c r="N254">
        <f>[9]D_技能表!N161</f>
        <v>700</v>
      </c>
      <c r="O254">
        <f>[9]D_技能表!O161</f>
        <v>2</v>
      </c>
      <c r="P254">
        <f>[9]D_技能表!P161</f>
        <v>1</v>
      </c>
      <c r="Q254">
        <f>[9]D_技能表!Q161</f>
        <v>1</v>
      </c>
      <c r="R254">
        <f>[9]D_技能表!R161</f>
        <v>7</v>
      </c>
      <c r="S254">
        <f>[9]D_技能表!S161</f>
        <v>50</v>
      </c>
      <c r="T254">
        <f>[9]D_技能表!T161</f>
        <v>119.04761904761905</v>
      </c>
      <c r="U254">
        <f>[9]D_技能表!U161</f>
        <v>140</v>
      </c>
      <c r="V254">
        <f>[9]D_技能表!V161</f>
        <v>119.04761904761905</v>
      </c>
      <c r="W254">
        <f>[9]D_技能表!W161</f>
        <v>5</v>
      </c>
      <c r="X254">
        <f>[9]D_技能表!X161</f>
        <v>27</v>
      </c>
      <c r="Y254">
        <f>[9]D_技能表!Y161</f>
        <v>18</v>
      </c>
      <c r="Z254">
        <f>[9]D_技能表!Z161</f>
        <v>0</v>
      </c>
      <c r="AA254" t="str">
        <f>[9]D_技能表!AA161</f>
        <v>9122300.png</v>
      </c>
      <c r="AB254">
        <f>[9]D_技能表!AB161</f>
        <v>20</v>
      </c>
      <c r="AC254">
        <f>[9]D_技能表!AC161</f>
        <v>5602</v>
      </c>
      <c r="AD254">
        <f>[9]D_技能表!AD161</f>
        <v>1.3224131540087647</v>
      </c>
    </row>
    <row r="255" spans="1:30" x14ac:dyDescent="0.15">
      <c r="A255">
        <f>[9]D_技能表!A162</f>
        <v>9122307</v>
      </c>
      <c r="B255" t="str">
        <f>[9]D_技能表!B162</f>
        <v>影袭·斩第3段</v>
      </c>
      <c r="C255" t="str">
        <f>[9]D_技能表!C162</f>
        <v>影袭·斩第3段</v>
      </c>
      <c r="D255">
        <f>[9]D_技能表!D162</f>
        <v>1</v>
      </c>
      <c r="E255">
        <f>[9]D_技能表!E162</f>
        <v>17</v>
      </c>
      <c r="F255" t="str">
        <f>[9]D_技能表!F162</f>
        <v>第7级，共造成127.4%点伤害</v>
      </c>
      <c r="G255">
        <f>[9]D_技能表!G162</f>
        <v>3</v>
      </c>
      <c r="H255">
        <f>[9]D_技能表!H162</f>
        <v>3</v>
      </c>
      <c r="I255">
        <f>[9]D_技能表!I162</f>
        <v>7</v>
      </c>
      <c r="J255">
        <f>[9]D_技能表!J162</f>
        <v>2</v>
      </c>
      <c r="K255">
        <f>[9]D_技能表!K162</f>
        <v>127.38095238095238</v>
      </c>
      <c r="L255">
        <f>[9]D_技能表!L162</f>
        <v>0</v>
      </c>
      <c r="M255">
        <f>[9]D_技能表!M162</f>
        <v>7440</v>
      </c>
      <c r="N255">
        <f>[9]D_技能表!N162</f>
        <v>730</v>
      </c>
      <c r="O255">
        <f>[9]D_技能表!O162</f>
        <v>2</v>
      </c>
      <c r="P255">
        <f>[9]D_技能表!P162</f>
        <v>1</v>
      </c>
      <c r="Q255">
        <f>[9]D_技能表!Q162</f>
        <v>1</v>
      </c>
      <c r="R255">
        <f>[9]D_技能表!R162</f>
        <v>7</v>
      </c>
      <c r="S255">
        <f>[9]D_技能表!S162</f>
        <v>50</v>
      </c>
      <c r="T255">
        <f>[9]D_技能表!T162</f>
        <v>119.04761904761905</v>
      </c>
      <c r="U255">
        <f>[9]D_技能表!U162</f>
        <v>146</v>
      </c>
      <c r="V255">
        <f>[9]D_技能表!V162</f>
        <v>119.04761904761905</v>
      </c>
      <c r="W255">
        <f>[9]D_技能表!W162</f>
        <v>5</v>
      </c>
      <c r="X255">
        <f>[9]D_技能表!X162</f>
        <v>32</v>
      </c>
      <c r="Y255">
        <f>[9]D_技能表!Y162</f>
        <v>18</v>
      </c>
      <c r="Z255">
        <f>[9]D_技能表!Z162</f>
        <v>0</v>
      </c>
      <c r="AA255" t="str">
        <f>[9]D_技能表!AA162</f>
        <v>9122300.png</v>
      </c>
      <c r="AB255">
        <f>[9]D_技能表!AB162</f>
        <v>20</v>
      </c>
      <c r="AC255">
        <f>[9]D_技能表!AC162</f>
        <v>5602</v>
      </c>
      <c r="AD255">
        <f>[9]D_技能表!AD162</f>
        <v>1.5739839879736715</v>
      </c>
    </row>
    <row r="256" spans="1:30" x14ac:dyDescent="0.15">
      <c r="A256">
        <f>[9]D_技能表!A163</f>
        <v>9122308</v>
      </c>
      <c r="B256" t="str">
        <f>[9]D_技能表!B163</f>
        <v>影袭·斩第3段</v>
      </c>
      <c r="C256" t="str">
        <f>[9]D_技能表!C163</f>
        <v>影袭·斩第3段</v>
      </c>
      <c r="D256">
        <f>[9]D_技能表!D163</f>
        <v>1</v>
      </c>
      <c r="E256">
        <f>[9]D_技能表!E163</f>
        <v>19</v>
      </c>
      <c r="F256" t="str">
        <f>[9]D_技能表!F163</f>
        <v>第8级，共造成128.6%点伤害</v>
      </c>
      <c r="G256">
        <f>[9]D_技能表!G163</f>
        <v>3</v>
      </c>
      <c r="H256">
        <f>[9]D_技能表!H163</f>
        <v>3</v>
      </c>
      <c r="I256">
        <f>[9]D_技能表!I163</f>
        <v>8</v>
      </c>
      <c r="J256">
        <f>[9]D_技能表!J163</f>
        <v>2</v>
      </c>
      <c r="K256">
        <f>[9]D_技能表!K163</f>
        <v>128.57142857142858</v>
      </c>
      <c r="L256">
        <f>[9]D_技能表!L163</f>
        <v>0</v>
      </c>
      <c r="M256">
        <f>[9]D_技能表!M163</f>
        <v>7360</v>
      </c>
      <c r="N256">
        <f>[9]D_技能表!N163</f>
        <v>948</v>
      </c>
      <c r="O256">
        <f>[9]D_技能表!O163</f>
        <v>2</v>
      </c>
      <c r="P256">
        <f>[9]D_技能表!P163</f>
        <v>1</v>
      </c>
      <c r="Q256">
        <f>[9]D_技能表!Q163</f>
        <v>1</v>
      </c>
      <c r="R256">
        <f>[9]D_技能表!R163</f>
        <v>7</v>
      </c>
      <c r="S256">
        <f>[9]D_技能表!S163</f>
        <v>50</v>
      </c>
      <c r="T256">
        <f>[9]D_技能表!T163</f>
        <v>119.04761904761905</v>
      </c>
      <c r="U256">
        <f>[9]D_技能表!U163</f>
        <v>158</v>
      </c>
      <c r="V256">
        <f>[9]D_技能表!V163</f>
        <v>119.04761904761905</v>
      </c>
      <c r="W256">
        <f>[9]D_技能表!W163</f>
        <v>6</v>
      </c>
      <c r="X256">
        <f>[9]D_技能表!X163</f>
        <v>38</v>
      </c>
      <c r="Y256">
        <f>[9]D_技能表!Y163</f>
        <v>18</v>
      </c>
      <c r="Z256">
        <f>[9]D_技能表!Z163</f>
        <v>0</v>
      </c>
      <c r="AA256" t="str">
        <f>[9]D_技能表!AA163</f>
        <v>9122300.png</v>
      </c>
      <c r="AB256">
        <f>[9]D_技能表!AB163</f>
        <v>20</v>
      </c>
      <c r="AC256">
        <f>[9]D_技能表!AC163</f>
        <v>5602</v>
      </c>
      <c r="AD256">
        <f>[9]D_技能表!AD163</f>
        <v>1.8698712748853268</v>
      </c>
    </row>
    <row r="257" spans="1:30" x14ac:dyDescent="0.15">
      <c r="A257">
        <f>[9]D_技能表!A164</f>
        <v>9122309</v>
      </c>
      <c r="B257" t="str">
        <f>[9]D_技能表!B164</f>
        <v>影袭·斩第3段</v>
      </c>
      <c r="C257" t="str">
        <f>[9]D_技能表!C164</f>
        <v>影袭·斩第3段</v>
      </c>
      <c r="D257">
        <f>[9]D_技能表!D164</f>
        <v>1</v>
      </c>
      <c r="E257">
        <f>[9]D_技能表!E164</f>
        <v>20</v>
      </c>
      <c r="F257" t="str">
        <f>[9]D_技能表!F164</f>
        <v>第9级，共造成129.8%点伤害</v>
      </c>
      <c r="G257">
        <f>[9]D_技能表!G164</f>
        <v>3</v>
      </c>
      <c r="H257">
        <f>[9]D_技能表!H164</f>
        <v>3</v>
      </c>
      <c r="I257">
        <f>[9]D_技能表!I164</f>
        <v>9</v>
      </c>
      <c r="J257">
        <f>[9]D_技能表!J164</f>
        <v>2</v>
      </c>
      <c r="K257">
        <f>[9]D_技能表!K164</f>
        <v>129.76190476190476</v>
      </c>
      <c r="L257">
        <f>[9]D_技能表!L164</f>
        <v>0</v>
      </c>
      <c r="M257">
        <f>[9]D_技能表!M164</f>
        <v>7280</v>
      </c>
      <c r="N257">
        <f>[9]D_技能表!N164</f>
        <v>1092</v>
      </c>
      <c r="O257">
        <f>[9]D_技能表!O164</f>
        <v>2</v>
      </c>
      <c r="P257">
        <f>[9]D_技能表!P164</f>
        <v>1</v>
      </c>
      <c r="Q257">
        <f>[9]D_技能表!Q164</f>
        <v>1</v>
      </c>
      <c r="R257">
        <f>[9]D_技能表!R164</f>
        <v>7</v>
      </c>
      <c r="S257">
        <f>[9]D_技能表!S164</f>
        <v>50</v>
      </c>
      <c r="T257">
        <f>[9]D_技能表!T164</f>
        <v>119.04761904761905</v>
      </c>
      <c r="U257">
        <f>[9]D_技能表!U164</f>
        <v>182</v>
      </c>
      <c r="V257">
        <f>[9]D_技能表!V164</f>
        <v>119.04761904761905</v>
      </c>
      <c r="W257">
        <f>[9]D_技能表!W164</f>
        <v>6</v>
      </c>
      <c r="X257">
        <f>[9]D_技能表!X164</f>
        <v>44</v>
      </c>
      <c r="Y257">
        <f>[9]D_技能表!Y164</f>
        <v>18</v>
      </c>
      <c r="Z257">
        <f>[9]D_技能表!Z164</f>
        <v>0</v>
      </c>
      <c r="AA257" t="str">
        <f>[9]D_技能表!AA164</f>
        <v>9122300.png</v>
      </c>
      <c r="AB257">
        <f>[9]D_技能表!AB164</f>
        <v>20</v>
      </c>
      <c r="AC257">
        <f>[9]D_技能表!AC164</f>
        <v>5602</v>
      </c>
      <c r="AD257">
        <f>[9]D_技能表!AD164</f>
        <v>2.2175247271611824</v>
      </c>
    </row>
    <row r="258" spans="1:30" x14ac:dyDescent="0.15">
      <c r="A258">
        <f>[9]D_技能表!A165</f>
        <v>9122310</v>
      </c>
      <c r="B258" t="str">
        <f>[9]D_技能表!B165</f>
        <v>影袭·斩第3段</v>
      </c>
      <c r="C258" t="str">
        <f>[9]D_技能表!C165</f>
        <v>影袭·斩第3段</v>
      </c>
      <c r="D258">
        <f>[9]D_技能表!D165</f>
        <v>1</v>
      </c>
      <c r="E258">
        <f>[9]D_技能表!E165</f>
        <v>22</v>
      </c>
      <c r="F258" t="str">
        <f>[9]D_技能表!F165</f>
        <v>第10级，共造成131%点伤害</v>
      </c>
      <c r="G258">
        <f>[9]D_技能表!G165</f>
        <v>3</v>
      </c>
      <c r="H258">
        <f>[9]D_技能表!H165</f>
        <v>3</v>
      </c>
      <c r="I258">
        <f>[9]D_技能表!I165</f>
        <v>10</v>
      </c>
      <c r="J258">
        <f>[9]D_技能表!J165</f>
        <v>2</v>
      </c>
      <c r="K258">
        <f>[9]D_技能表!K165</f>
        <v>130.95238095238096</v>
      </c>
      <c r="L258">
        <f>[9]D_技能表!L165</f>
        <v>0</v>
      </c>
      <c r="M258">
        <f>[9]D_技能表!M165</f>
        <v>7200</v>
      </c>
      <c r="N258">
        <f>[9]D_技能表!N165</f>
        <v>1673</v>
      </c>
      <c r="O258">
        <f>[9]D_技能表!O165</f>
        <v>2</v>
      </c>
      <c r="P258">
        <f>[9]D_技能表!P165</f>
        <v>1</v>
      </c>
      <c r="Q258">
        <f>[9]D_技能表!Q165</f>
        <v>1</v>
      </c>
      <c r="R258">
        <f>[9]D_技能表!R165</f>
        <v>7</v>
      </c>
      <c r="S258">
        <f>[9]D_技能表!S165</f>
        <v>50</v>
      </c>
      <c r="T258">
        <f>[9]D_技能表!T165</f>
        <v>119.04761904761905</v>
      </c>
      <c r="U258">
        <f>[9]D_技能表!U165</f>
        <v>239</v>
      </c>
      <c r="V258">
        <f>[9]D_技能表!V165</f>
        <v>119.04761904761905</v>
      </c>
      <c r="W258">
        <f>[9]D_技能表!W165</f>
        <v>7</v>
      </c>
      <c r="X258">
        <f>[9]D_技能表!X165</f>
        <v>51</v>
      </c>
      <c r="Y258">
        <f>[9]D_技能表!Y165</f>
        <v>18</v>
      </c>
      <c r="Z258">
        <f>[9]D_技能表!Z165</f>
        <v>0</v>
      </c>
      <c r="AA258" t="str">
        <f>[9]D_技能表!AA165</f>
        <v>9122300.png</v>
      </c>
      <c r="AB258">
        <f>[9]D_技能表!AB165</f>
        <v>20</v>
      </c>
      <c r="AC258">
        <f>[9]D_技能表!AC165</f>
        <v>5602</v>
      </c>
      <c r="AD258">
        <f>[9]D_技能表!AD165</f>
        <v>2.6256075036007216</v>
      </c>
    </row>
    <row r="259" spans="1:30" x14ac:dyDescent="0.15">
      <c r="A259">
        <f>[9]D_技能表!A166</f>
        <v>9122311</v>
      </c>
      <c r="B259" t="str">
        <f>[9]D_技能表!B166</f>
        <v>影袭·斩第3段</v>
      </c>
      <c r="C259" t="str">
        <f>[9]D_技能表!C166</f>
        <v>影袭·斩第3段</v>
      </c>
      <c r="D259">
        <f>[9]D_技能表!D166</f>
        <v>1</v>
      </c>
      <c r="E259">
        <f>[9]D_技能表!E166</f>
        <v>23</v>
      </c>
      <c r="F259" t="str">
        <f>[9]D_技能表!F166</f>
        <v>第11级，共造成132.1%点伤害</v>
      </c>
      <c r="G259">
        <f>[9]D_技能表!G166</f>
        <v>3</v>
      </c>
      <c r="H259">
        <f>[9]D_技能表!H166</f>
        <v>3</v>
      </c>
      <c r="I259">
        <f>[9]D_技能表!I166</f>
        <v>11</v>
      </c>
      <c r="J259">
        <f>[9]D_技能表!J166</f>
        <v>2</v>
      </c>
      <c r="K259">
        <f>[9]D_技能表!K166</f>
        <v>132.14285714285714</v>
      </c>
      <c r="L259">
        <f>[9]D_技能表!L166</f>
        <v>0</v>
      </c>
      <c r="M259">
        <f>[9]D_技能表!M166</f>
        <v>7120</v>
      </c>
      <c r="N259">
        <f>[9]D_技能表!N166</f>
        <v>1890</v>
      </c>
      <c r="O259">
        <f>[9]D_技能表!O166</f>
        <v>2</v>
      </c>
      <c r="P259">
        <f>[9]D_技能表!P166</f>
        <v>1</v>
      </c>
      <c r="Q259">
        <f>[9]D_技能表!Q166</f>
        <v>1</v>
      </c>
      <c r="R259">
        <f>[9]D_技能表!R166</f>
        <v>7</v>
      </c>
      <c r="S259">
        <f>[9]D_技能表!S166</f>
        <v>50</v>
      </c>
      <c r="T259">
        <f>[9]D_技能表!T166</f>
        <v>119.04761904761905</v>
      </c>
      <c r="U259">
        <f>[9]D_技能表!U166</f>
        <v>270</v>
      </c>
      <c r="V259">
        <f>[9]D_技能表!V166</f>
        <v>119.04761904761905</v>
      </c>
      <c r="W259">
        <f>[9]D_技能表!W166</f>
        <v>7</v>
      </c>
      <c r="X259">
        <f>[9]D_技能表!X166</f>
        <v>58</v>
      </c>
      <c r="Y259">
        <f>[9]D_技能表!Y166</f>
        <v>18</v>
      </c>
      <c r="Z259">
        <f>[9]D_技能表!Z166</f>
        <v>0</v>
      </c>
      <c r="AA259" t="str">
        <f>[9]D_技能表!AA166</f>
        <v>9122300.png</v>
      </c>
      <c r="AB259">
        <f>[9]D_技能表!AB166</f>
        <v>20</v>
      </c>
      <c r="AC259">
        <f>[9]D_技能表!AC166</f>
        <v>5602</v>
      </c>
      <c r="AD259">
        <f>[9]D_技能表!AD166</f>
        <v>3.1041894269850387</v>
      </c>
    </row>
    <row r="260" spans="1:30" x14ac:dyDescent="0.15">
      <c r="A260">
        <f>[9]D_技能表!A167</f>
        <v>9122312</v>
      </c>
      <c r="B260" t="str">
        <f>[9]D_技能表!B167</f>
        <v>影袭·斩第3段</v>
      </c>
      <c r="C260" t="str">
        <f>[9]D_技能表!C167</f>
        <v>影袭·斩第3段</v>
      </c>
      <c r="D260">
        <f>[9]D_技能表!D167</f>
        <v>1</v>
      </c>
      <c r="E260">
        <f>[9]D_技能表!E167</f>
        <v>25</v>
      </c>
      <c r="F260" t="str">
        <f>[9]D_技能表!F167</f>
        <v>第12级，共造成133.3%点伤害</v>
      </c>
      <c r="G260">
        <f>[9]D_技能表!G167</f>
        <v>3</v>
      </c>
      <c r="H260">
        <f>[9]D_技能表!H167</f>
        <v>3</v>
      </c>
      <c r="I260">
        <f>[9]D_技能表!I167</f>
        <v>12</v>
      </c>
      <c r="J260">
        <f>[9]D_技能表!J167</f>
        <v>2</v>
      </c>
      <c r="K260">
        <f>[9]D_技能表!K167</f>
        <v>133.33333333333334</v>
      </c>
      <c r="L260">
        <f>[9]D_技能表!L167</f>
        <v>0</v>
      </c>
      <c r="M260">
        <f>[9]D_技能表!M167</f>
        <v>7040</v>
      </c>
      <c r="N260">
        <f>[9]D_技能表!N167</f>
        <v>2680</v>
      </c>
      <c r="O260">
        <f>[9]D_技能表!O167</f>
        <v>2</v>
      </c>
      <c r="P260">
        <f>[9]D_技能表!P167</f>
        <v>1</v>
      </c>
      <c r="Q260">
        <f>[9]D_技能表!Q167</f>
        <v>1</v>
      </c>
      <c r="R260">
        <f>[9]D_技能表!R167</f>
        <v>7</v>
      </c>
      <c r="S260">
        <f>[9]D_技能表!S167</f>
        <v>50</v>
      </c>
      <c r="T260">
        <f>[9]D_技能表!T167</f>
        <v>119.04761904761905</v>
      </c>
      <c r="U260">
        <f>[9]D_技能表!U167</f>
        <v>335</v>
      </c>
      <c r="V260">
        <f>[9]D_技能表!V167</f>
        <v>119.04761904761905</v>
      </c>
      <c r="W260">
        <f>[9]D_技能表!W167</f>
        <v>8</v>
      </c>
      <c r="X260">
        <f>[9]D_技能表!X167</f>
        <v>66</v>
      </c>
      <c r="Y260">
        <f>[9]D_技能表!Y167</f>
        <v>18</v>
      </c>
      <c r="Z260">
        <f>[9]D_技能表!Z167</f>
        <v>0</v>
      </c>
      <c r="AA260" t="str">
        <f>[9]D_技能表!AA167</f>
        <v>9122300.png</v>
      </c>
      <c r="AB260">
        <f>[9]D_技能表!AB167</f>
        <v>20</v>
      </c>
      <c r="AC260">
        <f>[9]D_技能表!AC167</f>
        <v>5602</v>
      </c>
      <c r="AD260">
        <f>[9]D_技能表!AD167</f>
        <v>3.6649704456546304</v>
      </c>
    </row>
    <row r="261" spans="1:30" x14ac:dyDescent="0.15">
      <c r="A261">
        <f>[9]D_技能表!A168</f>
        <v>9122313</v>
      </c>
      <c r="B261" t="str">
        <f>[9]D_技能表!B168</f>
        <v>影袭·斩第3段</v>
      </c>
      <c r="C261" t="str">
        <f>[9]D_技能表!C168</f>
        <v>影袭·斩第3段</v>
      </c>
      <c r="D261">
        <f>[9]D_技能表!D168</f>
        <v>1</v>
      </c>
      <c r="E261">
        <f>[9]D_技能表!E168</f>
        <v>26</v>
      </c>
      <c r="F261" t="str">
        <f>[9]D_技能表!F168</f>
        <v>第13级，共造成134.5%点伤害</v>
      </c>
      <c r="G261">
        <f>[9]D_技能表!G168</f>
        <v>3</v>
      </c>
      <c r="H261">
        <f>[9]D_技能表!H168</f>
        <v>3</v>
      </c>
      <c r="I261">
        <f>[9]D_技能表!I168</f>
        <v>13</v>
      </c>
      <c r="J261">
        <f>[9]D_技能表!J168</f>
        <v>2</v>
      </c>
      <c r="K261">
        <f>[9]D_技能表!K168</f>
        <v>134.52380952380952</v>
      </c>
      <c r="L261">
        <f>[9]D_技能表!L168</f>
        <v>0</v>
      </c>
      <c r="M261">
        <f>[9]D_技能表!M168</f>
        <v>6960</v>
      </c>
      <c r="N261">
        <f>[9]D_技能表!N168</f>
        <v>2960</v>
      </c>
      <c r="O261">
        <f>[9]D_技能表!O168</f>
        <v>2</v>
      </c>
      <c r="P261">
        <f>[9]D_技能表!P168</f>
        <v>1</v>
      </c>
      <c r="Q261">
        <f>[9]D_技能表!Q168</f>
        <v>1</v>
      </c>
      <c r="R261">
        <f>[9]D_技能表!R168</f>
        <v>7</v>
      </c>
      <c r="S261">
        <f>[9]D_技能表!S168</f>
        <v>50</v>
      </c>
      <c r="T261">
        <f>[9]D_技能表!T168</f>
        <v>119.04761904761905</v>
      </c>
      <c r="U261">
        <f>[9]D_技能表!U168</f>
        <v>370</v>
      </c>
      <c r="V261">
        <f>[9]D_技能表!V168</f>
        <v>119.04761904761905</v>
      </c>
      <c r="W261">
        <f>[9]D_技能表!W168</f>
        <v>8</v>
      </c>
      <c r="X261">
        <f>[9]D_技能表!X168</f>
        <v>74</v>
      </c>
      <c r="Y261">
        <f>[9]D_技能表!Y168</f>
        <v>18</v>
      </c>
      <c r="Z261">
        <f>[9]D_技能表!Z168</f>
        <v>0</v>
      </c>
      <c r="AA261" t="str">
        <f>[9]D_技能表!AA168</f>
        <v>9122300.png</v>
      </c>
      <c r="AB261">
        <f>[9]D_技能表!AB168</f>
        <v>20</v>
      </c>
      <c r="AC261">
        <f>[9]D_技能表!AC168</f>
        <v>5602</v>
      </c>
      <c r="AD261">
        <f>[9]D_技能表!AD168</f>
        <v>4.3215390102069478</v>
      </c>
    </row>
    <row r="262" spans="1:30" x14ac:dyDescent="0.15">
      <c r="A262">
        <f>[9]D_技能表!A169</f>
        <v>9122314</v>
      </c>
      <c r="B262" t="str">
        <f>[9]D_技能表!B169</f>
        <v>影袭·斩第3段</v>
      </c>
      <c r="C262" t="str">
        <f>[9]D_技能表!C169</f>
        <v>影袭·斩第3段</v>
      </c>
      <c r="D262">
        <f>[9]D_技能表!D169</f>
        <v>1</v>
      </c>
      <c r="E262">
        <f>[9]D_技能表!E169</f>
        <v>27</v>
      </c>
      <c r="F262" t="str">
        <f>[9]D_技能表!F169</f>
        <v>第14级，共造成135.7%点伤害</v>
      </c>
      <c r="G262">
        <f>[9]D_技能表!G169</f>
        <v>3</v>
      </c>
      <c r="H262">
        <f>[9]D_技能表!H169</f>
        <v>3</v>
      </c>
      <c r="I262">
        <f>[9]D_技能表!I169</f>
        <v>14</v>
      </c>
      <c r="J262">
        <f>[9]D_技能表!J169</f>
        <v>2</v>
      </c>
      <c r="K262">
        <f>[9]D_技能表!K169</f>
        <v>135.71428571428572</v>
      </c>
      <c r="L262">
        <f>[9]D_技能表!L169</f>
        <v>0</v>
      </c>
      <c r="M262">
        <f>[9]D_技能表!M169</f>
        <v>6880</v>
      </c>
      <c r="N262">
        <f>[9]D_技能表!N169</f>
        <v>3654</v>
      </c>
      <c r="O262">
        <f>[9]D_技能表!O169</f>
        <v>2</v>
      </c>
      <c r="P262">
        <f>[9]D_技能表!P169</f>
        <v>1</v>
      </c>
      <c r="Q262">
        <f>[9]D_技能表!Q169</f>
        <v>1</v>
      </c>
      <c r="R262">
        <f>[9]D_技能表!R169</f>
        <v>7</v>
      </c>
      <c r="S262">
        <f>[9]D_技能表!S169</f>
        <v>50</v>
      </c>
      <c r="T262">
        <f>[9]D_技能表!T169</f>
        <v>119.04761904761905</v>
      </c>
      <c r="U262">
        <f>[9]D_技能表!U169</f>
        <v>406</v>
      </c>
      <c r="V262">
        <f>[9]D_技能表!V169</f>
        <v>119.04761904761905</v>
      </c>
      <c r="W262">
        <f>[9]D_技能表!W169</f>
        <v>9</v>
      </c>
      <c r="X262">
        <f>[9]D_技能表!X169</f>
        <v>83</v>
      </c>
      <c r="Y262">
        <f>[9]D_技能表!Y169</f>
        <v>18</v>
      </c>
      <c r="Z262">
        <f>[9]D_技能表!Z169</f>
        <v>0</v>
      </c>
      <c r="AA262" t="str">
        <f>[9]D_技能表!AA169</f>
        <v>9122300.png</v>
      </c>
      <c r="AB262">
        <f>[9]D_技能表!AB169</f>
        <v>20</v>
      </c>
      <c r="AC262">
        <f>[9]D_技能表!AC169</f>
        <v>5602</v>
      </c>
      <c r="AD262">
        <f>[9]D_技能表!AD169</f>
        <v>5.0896707502012646</v>
      </c>
    </row>
    <row r="263" spans="1:30" x14ac:dyDescent="0.15">
      <c r="A263">
        <f>[9]D_技能表!A170</f>
        <v>9122315</v>
      </c>
      <c r="B263" t="str">
        <f>[9]D_技能表!B170</f>
        <v>影袭·斩第3段</v>
      </c>
      <c r="C263" t="str">
        <f>[9]D_技能表!C170</f>
        <v>影袭·斩第3段</v>
      </c>
      <c r="D263">
        <f>[9]D_技能表!D170</f>
        <v>1</v>
      </c>
      <c r="E263">
        <f>[9]D_技能表!E170</f>
        <v>29</v>
      </c>
      <c r="F263" t="str">
        <f>[9]D_技能表!F170</f>
        <v>第15级，共造成136.9%点伤害</v>
      </c>
      <c r="G263">
        <f>[9]D_技能表!G170</f>
        <v>3</v>
      </c>
      <c r="H263">
        <f>[9]D_技能表!H170</f>
        <v>3</v>
      </c>
      <c r="I263">
        <f>[9]D_技能表!I170</f>
        <v>15</v>
      </c>
      <c r="J263">
        <f>[9]D_技能表!J170</f>
        <v>2</v>
      </c>
      <c r="K263">
        <f>[9]D_技能表!K170</f>
        <v>136.9047619047619</v>
      </c>
      <c r="L263">
        <f>[9]D_技能表!L170</f>
        <v>0</v>
      </c>
      <c r="M263">
        <f>[9]D_技能表!M170</f>
        <v>6800</v>
      </c>
      <c r="N263">
        <f>[9]D_技能表!N170</f>
        <v>4820</v>
      </c>
      <c r="O263">
        <f>[9]D_技能表!O170</f>
        <v>2</v>
      </c>
      <c r="P263">
        <f>[9]D_技能表!P170</f>
        <v>1</v>
      </c>
      <c r="Q263">
        <f>[9]D_技能表!Q170</f>
        <v>1</v>
      </c>
      <c r="R263">
        <f>[9]D_技能表!R170</f>
        <v>7</v>
      </c>
      <c r="S263">
        <f>[9]D_技能表!S170</f>
        <v>50</v>
      </c>
      <c r="T263">
        <f>[9]D_技能表!T170</f>
        <v>119.04761904761905</v>
      </c>
      <c r="U263">
        <f>[9]D_技能表!U170</f>
        <v>482</v>
      </c>
      <c r="V263">
        <f>[9]D_技能表!V170</f>
        <v>119.04761904761905</v>
      </c>
      <c r="W263">
        <f>[9]D_技能表!W170</f>
        <v>10</v>
      </c>
      <c r="X263">
        <f>[9]D_技能表!X170</f>
        <v>93</v>
      </c>
      <c r="Y263">
        <f>[9]D_技能表!Y170</f>
        <v>18</v>
      </c>
      <c r="Z263">
        <f>[9]D_技能表!Z170</f>
        <v>0</v>
      </c>
      <c r="AA263" t="str">
        <f>[9]D_技能表!AA170</f>
        <v>9122300.png</v>
      </c>
      <c r="AB263">
        <f>[9]D_技能表!AB170</f>
        <v>20</v>
      </c>
      <c r="AC263">
        <f>[9]D_技能表!AC170</f>
        <v>5602</v>
      </c>
      <c r="AD263">
        <f>[9]D_技能表!AD170</f>
        <v>5.9876736576069876</v>
      </c>
    </row>
    <row r="264" spans="1:30" x14ac:dyDescent="0.15">
      <c r="A264">
        <f>[9]D_技能表!A171</f>
        <v>9122316</v>
      </c>
      <c r="B264" t="str">
        <f>[9]D_技能表!B171</f>
        <v>影袭·斩第3段</v>
      </c>
      <c r="C264" t="str">
        <f>[9]D_技能表!C171</f>
        <v>影袭·斩第3段</v>
      </c>
      <c r="D264">
        <f>[9]D_技能表!D171</f>
        <v>1</v>
      </c>
      <c r="E264">
        <f>[9]D_技能表!E171</f>
        <v>30</v>
      </c>
      <c r="F264" t="str">
        <f>[9]D_技能表!F171</f>
        <v>第16级，共造成138.1%点伤害</v>
      </c>
      <c r="G264">
        <f>[9]D_技能表!G171</f>
        <v>3</v>
      </c>
      <c r="H264">
        <f>[9]D_技能表!H171</f>
        <v>3</v>
      </c>
      <c r="I264">
        <f>[9]D_技能表!I171</f>
        <v>16</v>
      </c>
      <c r="J264">
        <f>[9]D_技能表!J171</f>
        <v>2</v>
      </c>
      <c r="K264">
        <f>[9]D_技能表!K171</f>
        <v>138.0952380952381</v>
      </c>
      <c r="L264">
        <f>[9]D_技能表!L171</f>
        <v>0</v>
      </c>
      <c r="M264">
        <f>[9]D_技能表!M171</f>
        <v>6720</v>
      </c>
      <c r="N264">
        <f>[9]D_技能表!N171</f>
        <v>5220</v>
      </c>
      <c r="O264">
        <f>[9]D_技能表!O171</f>
        <v>2</v>
      </c>
      <c r="P264">
        <f>[9]D_技能表!P171</f>
        <v>1</v>
      </c>
      <c r="Q264">
        <f>[9]D_技能表!Q171</f>
        <v>1</v>
      </c>
      <c r="R264">
        <f>[9]D_技能表!R171</f>
        <v>7</v>
      </c>
      <c r="S264">
        <f>[9]D_技能表!S171</f>
        <v>50</v>
      </c>
      <c r="T264">
        <f>[9]D_技能表!T171</f>
        <v>119.04761904761905</v>
      </c>
      <c r="U264">
        <f>[9]D_技能表!U171</f>
        <v>522</v>
      </c>
      <c r="V264">
        <f>[9]D_技能表!V171</f>
        <v>119.04761904761905</v>
      </c>
      <c r="W264">
        <f>[9]D_技能表!W171</f>
        <v>10</v>
      </c>
      <c r="X264">
        <f>[9]D_技能表!X171</f>
        <v>103</v>
      </c>
      <c r="Y264">
        <f>[9]D_技能表!Y171</f>
        <v>18</v>
      </c>
      <c r="Z264">
        <f>[9]D_技能表!Z171</f>
        <v>0</v>
      </c>
      <c r="AA264" t="str">
        <f>[9]D_技能表!AA171</f>
        <v>9122300.png</v>
      </c>
      <c r="AB264">
        <f>[9]D_技能表!AB171</f>
        <v>20</v>
      </c>
      <c r="AC264">
        <f>[9]D_技能表!AC171</f>
        <v>5602</v>
      </c>
      <c r="AD264">
        <f>[9]D_技能表!AD171</f>
        <v>7.0367869299363806</v>
      </c>
    </row>
    <row r="265" spans="1:30" x14ac:dyDescent="0.15">
      <c r="A265">
        <f>[9]D_技能表!A172</f>
        <v>9122317</v>
      </c>
      <c r="B265" t="str">
        <f>[9]D_技能表!B172</f>
        <v>影袭·斩第3段</v>
      </c>
      <c r="C265" t="str">
        <f>[9]D_技能表!C172</f>
        <v>影袭·斩第3段</v>
      </c>
      <c r="D265">
        <f>[9]D_技能表!D172</f>
        <v>1</v>
      </c>
      <c r="E265">
        <f>[9]D_技能表!E172</f>
        <v>32</v>
      </c>
      <c r="F265" t="str">
        <f>[9]D_技能表!F172</f>
        <v>第17级，共造成139.3%点伤害</v>
      </c>
      <c r="G265">
        <f>[9]D_技能表!G172</f>
        <v>3</v>
      </c>
      <c r="H265">
        <f>[9]D_技能表!H172</f>
        <v>3</v>
      </c>
      <c r="I265">
        <f>[9]D_技能表!I172</f>
        <v>17</v>
      </c>
      <c r="J265">
        <f>[9]D_技能表!J172</f>
        <v>2</v>
      </c>
      <c r="K265">
        <f>[9]D_技能表!K172</f>
        <v>139.28571428571428</v>
      </c>
      <c r="L265">
        <f>[9]D_技能表!L172</f>
        <v>0</v>
      </c>
      <c r="M265">
        <f>[9]D_技能表!M172</f>
        <v>6640</v>
      </c>
      <c r="N265">
        <f>[9]D_技能表!N172</f>
        <v>6666</v>
      </c>
      <c r="O265">
        <f>[9]D_技能表!O172</f>
        <v>2</v>
      </c>
      <c r="P265">
        <f>[9]D_技能表!P172</f>
        <v>1</v>
      </c>
      <c r="Q265">
        <f>[9]D_技能表!Q172</f>
        <v>1</v>
      </c>
      <c r="R265">
        <f>[9]D_技能表!R172</f>
        <v>7</v>
      </c>
      <c r="S265">
        <f>[9]D_技能表!S172</f>
        <v>50</v>
      </c>
      <c r="T265">
        <f>[9]D_技能表!T172</f>
        <v>119.04761904761905</v>
      </c>
      <c r="U265">
        <f>[9]D_技能表!U172</f>
        <v>606</v>
      </c>
      <c r="V265">
        <f>[9]D_技能表!V172</f>
        <v>119.04761904761905</v>
      </c>
      <c r="W265">
        <f>[9]D_技能表!W172</f>
        <v>11</v>
      </c>
      <c r="X265">
        <f>[9]D_技能表!X172</f>
        <v>114</v>
      </c>
      <c r="Y265">
        <f>[9]D_技能表!Y172</f>
        <v>18</v>
      </c>
      <c r="Z265">
        <f>[9]D_技能表!Z172</f>
        <v>0</v>
      </c>
      <c r="AA265" t="str">
        <f>[9]D_技能表!AA172</f>
        <v>9122300.png</v>
      </c>
      <c r="AB265">
        <f>[9]D_技能表!AB172</f>
        <v>20</v>
      </c>
      <c r="AC265">
        <f>[9]D_技能表!AC172</f>
        <v>5602</v>
      </c>
      <c r="AD265">
        <f>[9]D_技能表!AD172</f>
        <v>8.2616417152442487</v>
      </c>
    </row>
    <row r="266" spans="1:30" x14ac:dyDescent="0.15">
      <c r="A266">
        <f>[9]D_技能表!A173</f>
        <v>9122318</v>
      </c>
      <c r="B266" t="str">
        <f>[9]D_技能表!B173</f>
        <v>影袭·斩第3段</v>
      </c>
      <c r="C266" t="str">
        <f>[9]D_技能表!C173</f>
        <v>影袭·斩第3段</v>
      </c>
      <c r="D266">
        <f>[9]D_技能表!D173</f>
        <v>1</v>
      </c>
      <c r="E266">
        <f>[9]D_技能表!E173</f>
        <v>33</v>
      </c>
      <c r="F266" t="str">
        <f>[9]D_技能表!F173</f>
        <v>第18级，共造成140.5%点伤害</v>
      </c>
      <c r="G266">
        <f>[9]D_技能表!G173</f>
        <v>3</v>
      </c>
      <c r="H266">
        <f>[9]D_技能表!H173</f>
        <v>3</v>
      </c>
      <c r="I266">
        <f>[9]D_技能表!I173</f>
        <v>18</v>
      </c>
      <c r="J266">
        <f>[9]D_技能表!J173</f>
        <v>2</v>
      </c>
      <c r="K266">
        <f>[9]D_技能表!K173</f>
        <v>140.47619047619048</v>
      </c>
      <c r="L266">
        <f>[9]D_技能表!L173</f>
        <v>0</v>
      </c>
      <c r="M266">
        <f>[9]D_技能表!M173</f>
        <v>6560</v>
      </c>
      <c r="N266">
        <f>[9]D_技能表!N173</f>
        <v>7812</v>
      </c>
      <c r="O266">
        <f>[9]D_技能表!O173</f>
        <v>2</v>
      </c>
      <c r="P266">
        <f>[9]D_技能表!P173</f>
        <v>1</v>
      </c>
      <c r="Q266">
        <f>[9]D_技能表!Q173</f>
        <v>1</v>
      </c>
      <c r="R266">
        <f>[9]D_技能表!R173</f>
        <v>7</v>
      </c>
      <c r="S266">
        <f>[9]D_技能表!S173</f>
        <v>50</v>
      </c>
      <c r="T266">
        <f>[9]D_技能表!T173</f>
        <v>119.04761904761905</v>
      </c>
      <c r="U266">
        <f>[9]D_技能表!U173</f>
        <v>651</v>
      </c>
      <c r="V266">
        <f>[9]D_技能表!V173</f>
        <v>119.04761904761905</v>
      </c>
      <c r="W266">
        <f>[9]D_技能表!W173</f>
        <v>12</v>
      </c>
      <c r="X266">
        <f>[9]D_技能表!X173</f>
        <v>126</v>
      </c>
      <c r="Y266">
        <f>[9]D_技能表!Y173</f>
        <v>18</v>
      </c>
      <c r="Z266">
        <f>[9]D_技能表!Z173</f>
        <v>5</v>
      </c>
      <c r="AA266" t="str">
        <f>[9]D_技能表!AA173</f>
        <v>9122300.png</v>
      </c>
      <c r="AB266">
        <f>[9]D_技能表!AB173</f>
        <v>20</v>
      </c>
      <c r="AC266">
        <f>[9]D_技能表!AC173</f>
        <v>5602</v>
      </c>
      <c r="AD266">
        <f>[9]D_技能表!AD173</f>
        <v>9.6907932549269837</v>
      </c>
    </row>
    <row r="267" spans="1:30" x14ac:dyDescent="0.15">
      <c r="A267">
        <f>[9]D_技能表!A174</f>
        <v>9122319</v>
      </c>
      <c r="B267" t="str">
        <f>[9]D_技能表!B174</f>
        <v>影袭·斩第3段</v>
      </c>
      <c r="C267" t="str">
        <f>[9]D_技能表!C174</f>
        <v>影袭·斩第3段</v>
      </c>
      <c r="D267">
        <f>[9]D_技能表!D174</f>
        <v>1</v>
      </c>
      <c r="E267">
        <f>[9]D_技能表!E174</f>
        <v>35</v>
      </c>
      <c r="F267" t="str">
        <f>[9]D_技能表!F174</f>
        <v>第19级，共造成141.7%点伤害</v>
      </c>
      <c r="G267">
        <f>[9]D_技能表!G174</f>
        <v>3</v>
      </c>
      <c r="H267">
        <f>[9]D_技能表!H174</f>
        <v>3</v>
      </c>
      <c r="I267">
        <f>[9]D_技能表!I174</f>
        <v>19</v>
      </c>
      <c r="J267">
        <f>[9]D_技能表!J174</f>
        <v>2</v>
      </c>
      <c r="K267">
        <f>[9]D_技能表!K174</f>
        <v>141.66666666666669</v>
      </c>
      <c r="L267">
        <f>[9]D_技能表!L174</f>
        <v>0</v>
      </c>
      <c r="M267">
        <f>[9]D_技能表!M174</f>
        <v>6480</v>
      </c>
      <c r="N267">
        <f>[9]D_技能表!N174</f>
        <v>9659</v>
      </c>
      <c r="O267">
        <f>[9]D_技能表!O174</f>
        <v>2</v>
      </c>
      <c r="P267">
        <f>[9]D_技能表!P174</f>
        <v>1</v>
      </c>
      <c r="Q267">
        <f>[9]D_技能表!Q174</f>
        <v>1</v>
      </c>
      <c r="R267">
        <f>[9]D_技能表!R174</f>
        <v>7</v>
      </c>
      <c r="S267">
        <f>[9]D_技能表!S174</f>
        <v>50</v>
      </c>
      <c r="T267">
        <f>[9]D_技能表!T174</f>
        <v>119.04761904761905</v>
      </c>
      <c r="U267">
        <f>[9]D_技能表!U174</f>
        <v>743</v>
      </c>
      <c r="V267">
        <f>[9]D_技能表!V174</f>
        <v>119.04761904761905</v>
      </c>
      <c r="W267">
        <f>[9]D_技能表!W174</f>
        <v>13</v>
      </c>
      <c r="X267">
        <f>[9]D_技能表!X174</f>
        <v>139</v>
      </c>
      <c r="Y267">
        <f>[9]D_技能表!Y174</f>
        <v>18</v>
      </c>
      <c r="Z267">
        <f>[9]D_技能表!Z174</f>
        <v>6</v>
      </c>
      <c r="AA267" t="str">
        <f>[9]D_技能表!AA174</f>
        <v>9122300.png</v>
      </c>
      <c r="AB267">
        <f>[9]D_技能表!AB174</f>
        <v>20</v>
      </c>
      <c r="AC267">
        <f>[9]D_技能表!AC174</f>
        <v>5602</v>
      </c>
      <c r="AD267">
        <f>[9]D_技能表!AD174</f>
        <v>11.357335363185069</v>
      </c>
    </row>
    <row r="268" spans="1:30" x14ac:dyDescent="0.15">
      <c r="A268">
        <f>[9]D_技能表!A175</f>
        <v>9122320</v>
      </c>
      <c r="B268" t="str">
        <f>[9]D_技能表!B175</f>
        <v>影袭·斩第3段</v>
      </c>
      <c r="C268" t="str">
        <f>[9]D_技能表!C175</f>
        <v>影袭·斩第3段</v>
      </c>
      <c r="D268">
        <f>[9]D_技能表!D175</f>
        <v>1</v>
      </c>
      <c r="E268">
        <f>[9]D_技能表!E175</f>
        <v>36</v>
      </c>
      <c r="F268" t="str">
        <f>[9]D_技能表!F175</f>
        <v>第20级，共造成142.9%点伤害</v>
      </c>
      <c r="G268">
        <f>[9]D_技能表!G175</f>
        <v>3</v>
      </c>
      <c r="H268">
        <f>[9]D_技能表!H175</f>
        <v>3</v>
      </c>
      <c r="I268">
        <f>[9]D_技能表!I175</f>
        <v>20</v>
      </c>
      <c r="J268">
        <f>[9]D_技能表!J175</f>
        <v>2</v>
      </c>
      <c r="K268">
        <f>[9]D_技能表!K175</f>
        <v>142.85714285714286</v>
      </c>
      <c r="L268">
        <f>[9]D_技能表!L175</f>
        <v>0</v>
      </c>
      <c r="M268">
        <f>[9]D_技能表!M175</f>
        <v>6400</v>
      </c>
      <c r="N268">
        <f>[9]D_技能表!N175</f>
        <v>10283</v>
      </c>
      <c r="O268">
        <f>[9]D_技能表!O175</f>
        <v>2</v>
      </c>
      <c r="P268">
        <f>[9]D_技能表!P175</f>
        <v>1</v>
      </c>
      <c r="Q268">
        <f>[9]D_技能表!Q175</f>
        <v>1</v>
      </c>
      <c r="R268">
        <f>[9]D_技能表!R175</f>
        <v>7</v>
      </c>
      <c r="S268">
        <f>[9]D_技能表!S175</f>
        <v>50</v>
      </c>
      <c r="T268">
        <f>[9]D_技能表!T175</f>
        <v>119.04761904761905</v>
      </c>
      <c r="U268">
        <f>[9]D_技能表!U175</f>
        <v>791</v>
      </c>
      <c r="V268">
        <f>[9]D_技能表!V175</f>
        <v>119.04761904761905</v>
      </c>
      <c r="W268">
        <f>[9]D_技能表!W175</f>
        <v>13</v>
      </c>
      <c r="X268">
        <f>[9]D_技能表!X175</f>
        <v>152</v>
      </c>
      <c r="Y268">
        <f>[9]D_技能表!Y175</f>
        <v>18</v>
      </c>
      <c r="Z268">
        <f>[9]D_技能表!Z175</f>
        <v>6</v>
      </c>
      <c r="AA268" t="str">
        <f>[9]D_技能表!AA175</f>
        <v>9122300.png</v>
      </c>
      <c r="AB268">
        <f>[9]D_技能表!AB175</f>
        <v>20</v>
      </c>
      <c r="AC268">
        <f>[9]D_技能表!AC175</f>
        <v>5602</v>
      </c>
      <c r="AD268">
        <f>[9]D_技能表!AD175</f>
        <v>13.299609842480328</v>
      </c>
    </row>
    <row r="269" spans="1:30" x14ac:dyDescent="0.15">
      <c r="A269">
        <f>[9]D_技能表!A176</f>
        <v>9122321</v>
      </c>
      <c r="B269" t="str">
        <f>[9]D_技能表!B176</f>
        <v>影袭·斩第3段</v>
      </c>
      <c r="C269" t="str">
        <f>[9]D_技能表!C176</f>
        <v>影袭·斩第3段</v>
      </c>
      <c r="D269">
        <f>[9]D_技能表!D176</f>
        <v>1</v>
      </c>
      <c r="E269">
        <f>[9]D_技能表!E176</f>
        <v>38</v>
      </c>
      <c r="F269" t="str">
        <f>[9]D_技能表!F176</f>
        <v>第21级，共造成144%点伤害</v>
      </c>
      <c r="G269">
        <f>[9]D_技能表!G176</f>
        <v>3</v>
      </c>
      <c r="H269">
        <f>[9]D_技能表!H176</f>
        <v>3</v>
      </c>
      <c r="I269">
        <f>[9]D_技能表!I176</f>
        <v>21</v>
      </c>
      <c r="J269">
        <f>[9]D_技能表!J176</f>
        <v>2</v>
      </c>
      <c r="K269">
        <f>[9]D_技能表!K176</f>
        <v>144.04761904761904</v>
      </c>
      <c r="L269">
        <f>[9]D_技能表!L176</f>
        <v>0</v>
      </c>
      <c r="M269">
        <f>[9]D_技能表!M176</f>
        <v>6320</v>
      </c>
      <c r="N269">
        <f>[9]D_技能表!N176</f>
        <v>12488</v>
      </c>
      <c r="O269">
        <f>[9]D_技能表!O176</f>
        <v>2</v>
      </c>
      <c r="P269">
        <f>[9]D_技能表!P176</f>
        <v>1</v>
      </c>
      <c r="Q269">
        <f>[9]D_技能表!Q176</f>
        <v>1</v>
      </c>
      <c r="R269">
        <f>[9]D_技能表!R176</f>
        <v>7</v>
      </c>
      <c r="S269">
        <f>[9]D_技能表!S176</f>
        <v>50</v>
      </c>
      <c r="T269">
        <f>[9]D_技能表!T176</f>
        <v>119.04761904761905</v>
      </c>
      <c r="U269">
        <f>[9]D_技能表!U176</f>
        <v>892</v>
      </c>
      <c r="V269">
        <f>[9]D_技能表!V176</f>
        <v>119.04761904761905</v>
      </c>
      <c r="W269">
        <f>[9]D_技能表!W176</f>
        <v>14</v>
      </c>
      <c r="X269">
        <f>[9]D_技能表!X176</f>
        <v>166</v>
      </c>
      <c r="Y269">
        <f>[9]D_技能表!Y176</f>
        <v>18</v>
      </c>
      <c r="Z269">
        <f>[9]D_技能表!Z176</f>
        <v>6</v>
      </c>
      <c r="AA269" t="str">
        <f>[9]D_技能表!AA176</f>
        <v>9122300.png</v>
      </c>
      <c r="AB269">
        <f>[9]D_技能表!AB176</f>
        <v>20</v>
      </c>
      <c r="AC269">
        <f>[9]D_技能表!AC176</f>
        <v>5602</v>
      </c>
      <c r="AD269">
        <f>[9]D_技能表!AD176</f>
        <v>15.562025344899888</v>
      </c>
    </row>
    <row r="270" spans="1:30" x14ac:dyDescent="0.15">
      <c r="A270">
        <f>[9]D_技能表!A177</f>
        <v>9122322</v>
      </c>
      <c r="B270" t="str">
        <f>[9]D_技能表!B177</f>
        <v>影袭·斩第3段</v>
      </c>
      <c r="C270" t="str">
        <f>[9]D_技能表!C177</f>
        <v>影袭·斩第3段</v>
      </c>
      <c r="D270">
        <f>[9]D_技能表!D177</f>
        <v>1</v>
      </c>
      <c r="E270">
        <f>[9]D_技能表!E177</f>
        <v>39</v>
      </c>
      <c r="F270" t="str">
        <f>[9]D_技能表!F177</f>
        <v>第22级，共造成145.2%点伤害</v>
      </c>
      <c r="G270">
        <f>[9]D_技能表!G177</f>
        <v>3</v>
      </c>
      <c r="H270">
        <f>[9]D_技能表!H177</f>
        <v>3</v>
      </c>
      <c r="I270">
        <f>[9]D_技能表!I177</f>
        <v>22</v>
      </c>
      <c r="J270">
        <f>[9]D_技能表!J177</f>
        <v>2</v>
      </c>
      <c r="K270">
        <f>[9]D_技能表!K177</f>
        <v>145.23809523809524</v>
      </c>
      <c r="L270">
        <f>[9]D_技能表!L177</f>
        <v>0</v>
      </c>
      <c r="M270">
        <f>[9]D_技能表!M177</f>
        <v>6240</v>
      </c>
      <c r="N270">
        <f>[9]D_技能表!N177</f>
        <v>14160</v>
      </c>
      <c r="O270">
        <f>[9]D_技能表!O177</f>
        <v>2</v>
      </c>
      <c r="P270">
        <f>[9]D_技能表!P177</f>
        <v>1</v>
      </c>
      <c r="Q270">
        <f>[9]D_技能表!Q177</f>
        <v>1</v>
      </c>
      <c r="R270">
        <f>[9]D_技能表!R177</f>
        <v>7</v>
      </c>
      <c r="S270">
        <f>[9]D_技能表!S177</f>
        <v>50</v>
      </c>
      <c r="T270">
        <f>[9]D_技能表!T177</f>
        <v>119.04761904761905</v>
      </c>
      <c r="U270">
        <f>[9]D_技能表!U177</f>
        <v>944</v>
      </c>
      <c r="V270">
        <f>[9]D_技能表!V177</f>
        <v>119.04761904761905</v>
      </c>
      <c r="W270">
        <f>[9]D_技能表!W177</f>
        <v>15</v>
      </c>
      <c r="X270">
        <f>[9]D_技能表!X177</f>
        <v>181</v>
      </c>
      <c r="Y270">
        <f>[9]D_技能表!Y177</f>
        <v>18</v>
      </c>
      <c r="Z270">
        <f>[9]D_技能表!Z177</f>
        <v>6</v>
      </c>
      <c r="AA270" t="str">
        <f>[9]D_技能表!AA177</f>
        <v>9122300.png</v>
      </c>
      <c r="AB270">
        <f>[9]D_技能表!AB177</f>
        <v>20</v>
      </c>
      <c r="AC270">
        <f>[9]D_技能表!AC177</f>
        <v>5602</v>
      </c>
      <c r="AD270">
        <f>[9]D_技能表!AD177</f>
        <v>18.19600238746251</v>
      </c>
    </row>
    <row r="271" spans="1:30" x14ac:dyDescent="0.15">
      <c r="A271">
        <f>[9]D_技能表!A178</f>
        <v>9122323</v>
      </c>
      <c r="B271" t="str">
        <f>[9]D_技能表!B178</f>
        <v>影袭·斩第3段</v>
      </c>
      <c r="C271" t="str">
        <f>[9]D_技能表!C178</f>
        <v>影袭·斩第3段</v>
      </c>
      <c r="D271">
        <f>[9]D_技能表!D178</f>
        <v>1</v>
      </c>
      <c r="E271">
        <f>[9]D_技能表!E178</f>
        <v>41</v>
      </c>
      <c r="F271" t="str">
        <f>[9]D_技能表!F178</f>
        <v>第23级，共造成146.4%点伤害</v>
      </c>
      <c r="G271">
        <f>[9]D_技能表!G178</f>
        <v>3</v>
      </c>
      <c r="H271">
        <f>[9]D_技能表!H178</f>
        <v>3</v>
      </c>
      <c r="I271">
        <f>[9]D_技能表!I178</f>
        <v>23</v>
      </c>
      <c r="J271">
        <f>[9]D_技能表!J178</f>
        <v>2</v>
      </c>
      <c r="K271">
        <f>[9]D_技能表!K178</f>
        <v>146.42857142857144</v>
      </c>
      <c r="L271">
        <f>[9]D_技能表!L178</f>
        <v>0</v>
      </c>
      <c r="M271">
        <f>[9]D_技能表!M178</f>
        <v>6160</v>
      </c>
      <c r="N271">
        <f>[9]D_技能表!N178</f>
        <v>16848</v>
      </c>
      <c r="O271">
        <f>[9]D_技能表!O178</f>
        <v>2</v>
      </c>
      <c r="P271">
        <f>[9]D_技能表!P178</f>
        <v>1</v>
      </c>
      <c r="Q271">
        <f>[9]D_技能表!Q178</f>
        <v>1</v>
      </c>
      <c r="R271">
        <f>[9]D_技能表!R178</f>
        <v>7</v>
      </c>
      <c r="S271">
        <f>[9]D_技能表!S178</f>
        <v>50</v>
      </c>
      <c r="T271">
        <f>[9]D_技能表!T178</f>
        <v>119.04761904761905</v>
      </c>
      <c r="U271">
        <f>[9]D_技能表!U178</f>
        <v>1053</v>
      </c>
      <c r="V271">
        <f>[9]D_技能表!V178</f>
        <v>119.04761904761905</v>
      </c>
      <c r="W271">
        <f>[9]D_技能表!W178</f>
        <v>16</v>
      </c>
      <c r="X271">
        <f>[9]D_技能表!X178</f>
        <v>197</v>
      </c>
      <c r="Y271">
        <f>[9]D_技能表!Y178</f>
        <v>18</v>
      </c>
      <c r="Z271">
        <f>[9]D_技能表!Z178</f>
        <v>7</v>
      </c>
      <c r="AA271" t="str">
        <f>[9]D_技能表!AA178</f>
        <v>9122300.png</v>
      </c>
      <c r="AB271">
        <f>[9]D_技能表!AB178</f>
        <v>20</v>
      </c>
      <c r="AC271">
        <f>[9]D_技能表!AC178</f>
        <v>5602</v>
      </c>
      <c r="AD271">
        <f>[9]D_技能表!AD178</f>
        <v>21.261063758068786</v>
      </c>
    </row>
    <row r="272" spans="1:30" x14ac:dyDescent="0.15">
      <c r="A272">
        <f>[9]D_技能表!A179</f>
        <v>9122324</v>
      </c>
      <c r="B272" t="str">
        <f>[9]D_技能表!B179</f>
        <v>影袭·斩第3段</v>
      </c>
      <c r="C272" t="str">
        <f>[9]D_技能表!C179</f>
        <v>影袭·斩第3段</v>
      </c>
      <c r="D272">
        <f>[9]D_技能表!D179</f>
        <v>1</v>
      </c>
      <c r="E272">
        <f>[9]D_技能表!E179</f>
        <v>42</v>
      </c>
      <c r="F272" t="str">
        <f>[9]D_技能表!F179</f>
        <v>第24级，共造成147.6%点伤害</v>
      </c>
      <c r="G272">
        <f>[9]D_技能表!G179</f>
        <v>3</v>
      </c>
      <c r="H272">
        <f>[9]D_技能表!H179</f>
        <v>3</v>
      </c>
      <c r="I272">
        <f>[9]D_技能表!I179</f>
        <v>24</v>
      </c>
      <c r="J272">
        <f>[9]D_技能表!J179</f>
        <v>2</v>
      </c>
      <c r="K272">
        <f>[9]D_技能表!K179</f>
        <v>147.61904761904762</v>
      </c>
      <c r="L272">
        <f>[9]D_技能表!L179</f>
        <v>0</v>
      </c>
      <c r="M272">
        <f>[9]D_技能表!M179</f>
        <v>6080</v>
      </c>
      <c r="N272">
        <f>[9]D_技能表!N179</f>
        <v>18870</v>
      </c>
      <c r="O272">
        <f>[9]D_技能表!O179</f>
        <v>2</v>
      </c>
      <c r="P272">
        <f>[9]D_技能表!P179</f>
        <v>1</v>
      </c>
      <c r="Q272">
        <f>[9]D_技能表!Q179</f>
        <v>1</v>
      </c>
      <c r="R272">
        <f>[9]D_技能表!R179</f>
        <v>7</v>
      </c>
      <c r="S272">
        <f>[9]D_技能表!S179</f>
        <v>50</v>
      </c>
      <c r="T272">
        <f>[9]D_技能表!T179</f>
        <v>119.04761904761905</v>
      </c>
      <c r="U272">
        <f>[9]D_技能表!U179</f>
        <v>1110</v>
      </c>
      <c r="V272">
        <f>[9]D_技能表!V179</f>
        <v>119.04761904761905</v>
      </c>
      <c r="W272">
        <f>[9]D_技能表!W179</f>
        <v>17</v>
      </c>
      <c r="X272">
        <f>[9]D_技能表!X179</f>
        <v>214</v>
      </c>
      <c r="Y272">
        <f>[9]D_技能表!Y179</f>
        <v>18</v>
      </c>
      <c r="Z272">
        <f>[9]D_技能表!Z179</f>
        <v>7</v>
      </c>
      <c r="AA272" t="str">
        <f>[9]D_技能表!AA179</f>
        <v>9122300.png</v>
      </c>
      <c r="AB272">
        <f>[9]D_技能表!AB179</f>
        <v>20</v>
      </c>
      <c r="AC272">
        <f>[9]D_技能表!AC179</f>
        <v>5602</v>
      </c>
      <c r="AD272">
        <f>[9]D_技能表!AD179</f>
        <v>24.826092457400648</v>
      </c>
    </row>
    <row r="273" spans="1:30" x14ac:dyDescent="0.15">
      <c r="A273">
        <f>[9]D_技能表!A180</f>
        <v>9122325</v>
      </c>
      <c r="B273" t="str">
        <f>[9]D_技能表!B180</f>
        <v>影袭·斩第3段</v>
      </c>
      <c r="C273" t="str">
        <f>[9]D_技能表!C180</f>
        <v>影袭·斩第3段</v>
      </c>
      <c r="D273">
        <f>[9]D_技能表!D180</f>
        <v>1</v>
      </c>
      <c r="E273">
        <f>[9]D_技能表!E180</f>
        <v>44</v>
      </c>
      <c r="F273" t="str">
        <f>[9]D_技能表!F180</f>
        <v>第25级，共造成148.8%点伤害</v>
      </c>
      <c r="G273">
        <f>[9]D_技能表!G180</f>
        <v>3</v>
      </c>
      <c r="H273">
        <f>[9]D_技能表!H180</f>
        <v>3</v>
      </c>
      <c r="I273">
        <f>[9]D_技能表!I180</f>
        <v>25</v>
      </c>
      <c r="J273">
        <f>[9]D_技能表!J180</f>
        <v>2</v>
      </c>
      <c r="K273">
        <f>[9]D_技能表!K180</f>
        <v>148.80952380952382</v>
      </c>
      <c r="L273">
        <f>[9]D_技能表!L180</f>
        <v>0</v>
      </c>
      <c r="M273">
        <f>[9]D_技能表!M180</f>
        <v>6000</v>
      </c>
      <c r="N273">
        <f>[9]D_技能表!N180</f>
        <v>23294</v>
      </c>
      <c r="O273">
        <f>[9]D_技能表!O180</f>
        <v>2</v>
      </c>
      <c r="P273">
        <f>[9]D_技能表!P180</f>
        <v>1</v>
      </c>
      <c r="Q273">
        <f>[9]D_技能表!Q180</f>
        <v>1</v>
      </c>
      <c r="R273">
        <f>[9]D_技能表!R180</f>
        <v>7</v>
      </c>
      <c r="S273">
        <f>[9]D_技能表!S180</f>
        <v>50</v>
      </c>
      <c r="T273">
        <f>[9]D_技能表!T180</f>
        <v>119.04761904761905</v>
      </c>
      <c r="U273">
        <f>[9]D_技能表!U180</f>
        <v>1226</v>
      </c>
      <c r="V273">
        <f>[9]D_技能表!V180</f>
        <v>119.04761904761905</v>
      </c>
      <c r="W273">
        <f>[9]D_技能表!W180</f>
        <v>19</v>
      </c>
      <c r="X273">
        <f>[9]D_技能表!X180</f>
        <v>233</v>
      </c>
      <c r="Y273">
        <f>[9]D_技能表!Y180</f>
        <v>18</v>
      </c>
      <c r="Z273">
        <f>[9]D_技能表!Z180</f>
        <v>8</v>
      </c>
      <c r="AA273" t="str">
        <f>[9]D_技能表!AA180</f>
        <v>9122300.png</v>
      </c>
      <c r="AB273">
        <f>[9]D_技能表!AB180</f>
        <v>20</v>
      </c>
      <c r="AC273">
        <f>[9]D_技能表!AC180</f>
        <v>5602</v>
      </c>
      <c r="AD273">
        <f>[9]D_技能表!AD180</f>
        <v>28.970782667351624</v>
      </c>
    </row>
    <row r="274" spans="1:30" x14ac:dyDescent="0.15">
      <c r="A274">
        <f>[9]D_技能表!A181</f>
        <v>9122326</v>
      </c>
      <c r="B274" t="str">
        <f>[9]D_技能表!B181</f>
        <v>影袭·斩第3段</v>
      </c>
      <c r="C274" t="str">
        <f>[9]D_技能表!C181</f>
        <v>影袭·斩第3段</v>
      </c>
      <c r="D274">
        <f>[9]D_技能表!D181</f>
        <v>1</v>
      </c>
      <c r="E274">
        <f>[9]D_技能表!E181</f>
        <v>45</v>
      </c>
      <c r="F274" t="str">
        <f>[9]D_技能表!F181</f>
        <v>第26级，共造成150%点伤害</v>
      </c>
      <c r="G274">
        <f>[9]D_技能表!G181</f>
        <v>3</v>
      </c>
      <c r="H274">
        <f>[9]D_技能表!H181</f>
        <v>3</v>
      </c>
      <c r="I274">
        <f>[9]D_技能表!I181</f>
        <v>26</v>
      </c>
      <c r="J274">
        <f>[9]D_技能表!J181</f>
        <v>2</v>
      </c>
      <c r="K274">
        <f>[9]D_技能表!K181</f>
        <v>150</v>
      </c>
      <c r="L274">
        <f>[9]D_技能表!L181</f>
        <v>0</v>
      </c>
      <c r="M274">
        <f>[9]D_技能表!M181</f>
        <v>5920</v>
      </c>
      <c r="N274">
        <f>[9]D_技能表!N181</f>
        <v>25740</v>
      </c>
      <c r="O274">
        <f>[9]D_技能表!O181</f>
        <v>2</v>
      </c>
      <c r="P274">
        <f>[9]D_技能表!P181</f>
        <v>1</v>
      </c>
      <c r="Q274">
        <f>[9]D_技能表!Q181</f>
        <v>1</v>
      </c>
      <c r="R274">
        <f>[9]D_技能表!R181</f>
        <v>7</v>
      </c>
      <c r="S274">
        <f>[9]D_技能表!S181</f>
        <v>50</v>
      </c>
      <c r="T274">
        <f>[9]D_技能表!T181</f>
        <v>119.04761904761905</v>
      </c>
      <c r="U274">
        <f>[9]D_技能表!U181</f>
        <v>1287</v>
      </c>
      <c r="V274">
        <f>[9]D_技能表!V181</f>
        <v>119.04761904761905</v>
      </c>
      <c r="W274">
        <f>[9]D_技能表!W181</f>
        <v>20</v>
      </c>
      <c r="X274">
        <f>[9]D_技能表!X181</f>
        <v>253</v>
      </c>
      <c r="Y274">
        <f>[9]D_技能表!Y181</f>
        <v>18</v>
      </c>
      <c r="Z274">
        <f>[9]D_技能表!Z181</f>
        <v>8</v>
      </c>
      <c r="AA274" t="str">
        <f>[9]D_技能表!AA181</f>
        <v>9122300.png</v>
      </c>
      <c r="AB274">
        <f>[9]D_技能表!AB181</f>
        <v>20</v>
      </c>
      <c r="AC274">
        <f>[9]D_技能表!AC181</f>
        <v>5602</v>
      </c>
      <c r="AD274">
        <f>[9]D_技能表!AD181</f>
        <v>33.787313083683465</v>
      </c>
    </row>
    <row r="275" spans="1:30" x14ac:dyDescent="0.15">
      <c r="A275">
        <f>[9]D_技能表!A182</f>
        <v>9122327</v>
      </c>
      <c r="B275" t="str">
        <f>[9]D_技能表!B182</f>
        <v>影袭·斩第3段</v>
      </c>
      <c r="C275" t="str">
        <f>[9]D_技能表!C182</f>
        <v>影袭·斩第3段</v>
      </c>
      <c r="D275">
        <f>[9]D_技能表!D182</f>
        <v>1</v>
      </c>
      <c r="E275">
        <f>[9]D_技能表!E182</f>
        <v>46</v>
      </c>
      <c r="F275" t="str">
        <f>[9]D_技能表!F182</f>
        <v>第27级，共造成151.2%点伤害</v>
      </c>
      <c r="G275">
        <f>[9]D_技能表!G182</f>
        <v>3</v>
      </c>
      <c r="H275">
        <f>[9]D_技能表!H182</f>
        <v>3</v>
      </c>
      <c r="I275">
        <f>[9]D_技能表!I182</f>
        <v>27</v>
      </c>
      <c r="J275">
        <f>[9]D_技能表!J182</f>
        <v>2</v>
      </c>
      <c r="K275">
        <f>[9]D_技能表!K182</f>
        <v>151.1904761904762</v>
      </c>
      <c r="L275">
        <f>[9]D_技能表!L182</f>
        <v>0</v>
      </c>
      <c r="M275">
        <f>[9]D_技能表!M182</f>
        <v>5840</v>
      </c>
      <c r="N275">
        <f>[9]D_技能表!N182</f>
        <v>28329</v>
      </c>
      <c r="O275">
        <f>[9]D_技能表!O182</f>
        <v>2</v>
      </c>
      <c r="P275">
        <f>[9]D_技能表!P182</f>
        <v>1</v>
      </c>
      <c r="Q275">
        <f>[9]D_技能表!Q182</f>
        <v>1</v>
      </c>
      <c r="R275">
        <f>[9]D_技能表!R182</f>
        <v>7</v>
      </c>
      <c r="S275">
        <f>[9]D_技能表!S182</f>
        <v>50</v>
      </c>
      <c r="T275">
        <f>[9]D_技能表!T182</f>
        <v>119.04761904761905</v>
      </c>
      <c r="U275">
        <f>[9]D_技能表!U182</f>
        <v>1349</v>
      </c>
      <c r="V275">
        <f>[9]D_技能表!V182</f>
        <v>119.04761904761905</v>
      </c>
      <c r="W275">
        <f>[9]D_技能表!W182</f>
        <v>21</v>
      </c>
      <c r="X275">
        <f>[9]D_技能表!X182</f>
        <v>274</v>
      </c>
      <c r="Y275">
        <f>[9]D_技能表!Y182</f>
        <v>18</v>
      </c>
      <c r="Z275">
        <f>[9]D_技能表!Z182</f>
        <v>9</v>
      </c>
      <c r="AA275" t="str">
        <f>[9]D_技能表!AA182</f>
        <v>9122300.png</v>
      </c>
      <c r="AB275">
        <f>[9]D_技能表!AB182</f>
        <v>20</v>
      </c>
      <c r="AC275">
        <f>[9]D_技能表!AC182</f>
        <v>5602</v>
      </c>
      <c r="AD275">
        <f>[9]D_技能表!AD182</f>
        <v>39.382276374395779</v>
      </c>
    </row>
    <row r="276" spans="1:30" x14ac:dyDescent="0.15">
      <c r="A276">
        <f>[9]D_技能表!A183</f>
        <v>9122328</v>
      </c>
      <c r="B276" t="str">
        <f>[9]D_技能表!B183</f>
        <v>影袭·斩第3段</v>
      </c>
      <c r="C276" t="str">
        <f>[9]D_技能表!C183</f>
        <v>影袭·斩第3段</v>
      </c>
      <c r="D276">
        <f>[9]D_技能表!D183</f>
        <v>1</v>
      </c>
      <c r="E276">
        <f>[9]D_技能表!E183</f>
        <v>48</v>
      </c>
      <c r="F276" t="str">
        <f>[9]D_技能表!F183</f>
        <v>第28级，共造成152.4%点伤害</v>
      </c>
      <c r="G276">
        <f>[9]D_技能表!G183</f>
        <v>3</v>
      </c>
      <c r="H276">
        <f>[9]D_技能表!H183</f>
        <v>3</v>
      </c>
      <c r="I276">
        <f>[9]D_技能表!I183</f>
        <v>28</v>
      </c>
      <c r="J276">
        <f>[9]D_技能表!J183</f>
        <v>2</v>
      </c>
      <c r="K276">
        <f>[9]D_技能表!K183</f>
        <v>152.38095238095238</v>
      </c>
      <c r="L276">
        <f>[9]D_技能表!L183</f>
        <v>0</v>
      </c>
      <c r="M276">
        <f>[9]D_技能表!M183</f>
        <v>5760</v>
      </c>
      <c r="N276">
        <f>[9]D_技能表!N183</f>
        <v>33971</v>
      </c>
      <c r="O276">
        <f>[9]D_技能表!O183</f>
        <v>2</v>
      </c>
      <c r="P276">
        <f>[9]D_技能表!P183</f>
        <v>1</v>
      </c>
      <c r="Q276">
        <f>[9]D_技能表!Q183</f>
        <v>1</v>
      </c>
      <c r="R276">
        <f>[9]D_技能表!R183</f>
        <v>7</v>
      </c>
      <c r="S276">
        <f>[9]D_技能表!S183</f>
        <v>50</v>
      </c>
      <c r="T276">
        <f>[9]D_技能表!T183</f>
        <v>119.04761904761905</v>
      </c>
      <c r="U276">
        <f>[9]D_技能表!U183</f>
        <v>1477</v>
      </c>
      <c r="V276">
        <f>[9]D_技能表!V183</f>
        <v>119.04761904761905</v>
      </c>
      <c r="W276">
        <f>[9]D_技能表!W183</f>
        <v>23</v>
      </c>
      <c r="X276">
        <f>[9]D_技能表!X183</f>
        <v>297</v>
      </c>
      <c r="Y276">
        <f>[9]D_技能表!Y183</f>
        <v>18</v>
      </c>
      <c r="Z276">
        <f>[9]D_技能表!Z183</f>
        <v>10</v>
      </c>
      <c r="AA276" t="str">
        <f>[9]D_技能表!AA183</f>
        <v>9122300.png</v>
      </c>
      <c r="AB276">
        <f>[9]D_技能表!AB183</f>
        <v>20</v>
      </c>
      <c r="AC276">
        <f>[9]D_技能表!AC183</f>
        <v>5602</v>
      </c>
      <c r="AD276">
        <f>[9]D_技能表!AD183</f>
        <v>45.878903611700046</v>
      </c>
    </row>
    <row r="277" spans="1:30" x14ac:dyDescent="0.15">
      <c r="A277">
        <f>[9]D_技能表!A184</f>
        <v>9122329</v>
      </c>
      <c r="B277" t="str">
        <f>[9]D_技能表!B184</f>
        <v>影袭·斩第3段</v>
      </c>
      <c r="C277" t="str">
        <f>[9]D_技能表!C184</f>
        <v>影袭·斩第3段</v>
      </c>
      <c r="D277">
        <f>[9]D_技能表!D184</f>
        <v>1</v>
      </c>
      <c r="E277">
        <f>[9]D_技能表!E184</f>
        <v>49</v>
      </c>
      <c r="F277" t="str">
        <f>[9]D_技能表!F184</f>
        <v>第29级，共造成153.6%点伤害</v>
      </c>
      <c r="G277">
        <f>[9]D_技能表!G184</f>
        <v>3</v>
      </c>
      <c r="H277">
        <f>[9]D_技能表!H184</f>
        <v>3</v>
      </c>
      <c r="I277">
        <f>[9]D_技能表!I184</f>
        <v>29</v>
      </c>
      <c r="J277">
        <f>[9]D_技能表!J184</f>
        <v>2</v>
      </c>
      <c r="K277">
        <f>[9]D_技能表!K184</f>
        <v>153.57142857142858</v>
      </c>
      <c r="L277">
        <f>[9]D_技能表!L184</f>
        <v>0</v>
      </c>
      <c r="M277">
        <f>[9]D_技能表!M184</f>
        <v>5680</v>
      </c>
      <c r="N277">
        <f>[9]D_技能表!N184</f>
        <v>38575</v>
      </c>
      <c r="O277">
        <f>[9]D_技能表!O184</f>
        <v>2</v>
      </c>
      <c r="P277">
        <f>[9]D_技能表!P184</f>
        <v>1</v>
      </c>
      <c r="Q277">
        <f>[9]D_技能表!Q184</f>
        <v>1</v>
      </c>
      <c r="R277">
        <f>[9]D_技能表!R184</f>
        <v>7</v>
      </c>
      <c r="S277">
        <f>[9]D_技能表!S184</f>
        <v>50</v>
      </c>
      <c r="T277">
        <f>[9]D_技能表!T184</f>
        <v>119.04761904761905</v>
      </c>
      <c r="U277">
        <f>[9]D_技能表!U184</f>
        <v>1543</v>
      </c>
      <c r="V277">
        <f>[9]D_技能表!V184</f>
        <v>119.04761904761905</v>
      </c>
      <c r="W277">
        <f>[9]D_技能表!W184</f>
        <v>25</v>
      </c>
      <c r="X277">
        <f>[9]D_技能表!X184</f>
        <v>322</v>
      </c>
      <c r="Y277">
        <f>[9]D_技能表!Y184</f>
        <v>18</v>
      </c>
      <c r="Z277">
        <f>[9]D_技能表!Z184</f>
        <v>10</v>
      </c>
      <c r="AA277" t="str">
        <f>[9]D_技能表!AA184</f>
        <v>9122300.png</v>
      </c>
      <c r="AB277">
        <f>[9]D_技能表!AB184</f>
        <v>20</v>
      </c>
      <c r="AC277">
        <f>[9]D_技能表!AC184</f>
        <v>5602</v>
      </c>
      <c r="AD277">
        <f>[9]D_技能表!AD184</f>
        <v>53.41962837320149</v>
      </c>
    </row>
    <row r="278" spans="1:30" x14ac:dyDescent="0.15">
      <c r="A278">
        <f>[9]D_技能表!A185</f>
        <v>9122330</v>
      </c>
      <c r="B278" t="str">
        <f>[9]D_技能表!B185</f>
        <v>影袭·斩第3段</v>
      </c>
      <c r="C278" t="str">
        <f>[9]D_技能表!C185</f>
        <v>影袭·斩第3段</v>
      </c>
      <c r="D278">
        <f>[9]D_技能表!D185</f>
        <v>1</v>
      </c>
      <c r="E278">
        <f>[9]D_技能表!E185</f>
        <v>51</v>
      </c>
      <c r="F278" t="str">
        <f>[9]D_技能表!F185</f>
        <v>第30级，共造成154.8%点伤害</v>
      </c>
      <c r="G278">
        <f>[9]D_技能表!G185</f>
        <v>3</v>
      </c>
      <c r="H278">
        <f>[9]D_技能表!H185</f>
        <v>3</v>
      </c>
      <c r="I278">
        <f>[9]D_技能表!I185</f>
        <v>30</v>
      </c>
      <c r="J278">
        <f>[9]D_技能表!J185</f>
        <v>2</v>
      </c>
      <c r="K278">
        <f>[9]D_技能表!K185</f>
        <v>154.76190476190476</v>
      </c>
      <c r="L278">
        <f>[9]D_技能表!L185</f>
        <v>0</v>
      </c>
      <c r="M278">
        <f>[9]D_技能表!M185</f>
        <v>5600</v>
      </c>
      <c r="N278">
        <f>[9]D_技能表!N185</f>
        <v>43654</v>
      </c>
      <c r="O278">
        <f>[9]D_技能表!O185</f>
        <v>2</v>
      </c>
      <c r="P278">
        <f>[9]D_技能表!P185</f>
        <v>1</v>
      </c>
      <c r="Q278">
        <f>[9]D_技能表!Q185</f>
        <v>1</v>
      </c>
      <c r="R278">
        <f>[9]D_技能表!R185</f>
        <v>7</v>
      </c>
      <c r="S278">
        <f>[9]D_技能表!S185</f>
        <v>50</v>
      </c>
      <c r="T278">
        <f>[9]D_技能表!T185</f>
        <v>119.04761904761905</v>
      </c>
      <c r="U278">
        <f>[9]D_技能表!U185</f>
        <v>1679</v>
      </c>
      <c r="V278">
        <f>[9]D_技能表!V185</f>
        <v>119.04761904761905</v>
      </c>
      <c r="W278">
        <f>[9]D_技能表!W185</f>
        <v>26</v>
      </c>
      <c r="X278">
        <f>[9]D_技能表!X185</f>
        <v>348</v>
      </c>
      <c r="Y278">
        <f>[9]D_技能表!Y185</f>
        <v>18</v>
      </c>
      <c r="Z278">
        <f>[9]D_技能表!Z185</f>
        <v>11</v>
      </c>
      <c r="AA278" t="str">
        <f>[9]D_技能表!AA185</f>
        <v>9122300.png</v>
      </c>
      <c r="AB278">
        <f>[9]D_技能表!AB185</f>
        <v>20</v>
      </c>
      <c r="AC278">
        <f>[9]D_技能表!AC185</f>
        <v>5602</v>
      </c>
      <c r="AD278">
        <f>[9]D_技能表!AD185</f>
        <v>62.16904193021287</v>
      </c>
    </row>
    <row r="279" spans="1:30" x14ac:dyDescent="0.15">
      <c r="A279">
        <f>[9]D_技能表!A186</f>
        <v>9122331</v>
      </c>
      <c r="B279" t="str">
        <f>[9]D_技能表!B186</f>
        <v>影袭·斩第3段</v>
      </c>
      <c r="C279" t="str">
        <f>[9]D_技能表!C186</f>
        <v>影袭·斩第3段</v>
      </c>
      <c r="D279">
        <f>[9]D_技能表!D186</f>
        <v>1</v>
      </c>
      <c r="E279">
        <f>[9]D_技能表!E186</f>
        <v>52</v>
      </c>
      <c r="F279" t="str">
        <f>[9]D_技能表!F186</f>
        <v>第31级，共造成156%点伤害</v>
      </c>
      <c r="G279">
        <f>[9]D_技能表!G186</f>
        <v>3</v>
      </c>
      <c r="H279">
        <f>[9]D_技能表!H186</f>
        <v>3</v>
      </c>
      <c r="I279">
        <f>[9]D_技能表!I186</f>
        <v>31</v>
      </c>
      <c r="J279">
        <f>[9]D_技能表!J186</f>
        <v>2</v>
      </c>
      <c r="K279">
        <f>[9]D_技能表!K186</f>
        <v>155.95238095238096</v>
      </c>
      <c r="L279">
        <f>[9]D_技能表!L186</f>
        <v>0</v>
      </c>
      <c r="M279">
        <f>[9]D_技能表!M186</f>
        <v>5520</v>
      </c>
      <c r="N279">
        <f>[9]D_技能表!N186</f>
        <v>48972</v>
      </c>
      <c r="O279">
        <f>[9]D_技能表!O186</f>
        <v>2</v>
      </c>
      <c r="P279">
        <f>[9]D_技能表!P186</f>
        <v>1</v>
      </c>
      <c r="Q279">
        <f>[9]D_技能表!Q186</f>
        <v>1</v>
      </c>
      <c r="R279">
        <f>[9]D_技能表!R186</f>
        <v>7</v>
      </c>
      <c r="S279">
        <f>[9]D_技能表!S186</f>
        <v>50</v>
      </c>
      <c r="T279">
        <f>[9]D_技能表!T186</f>
        <v>119.04761904761905</v>
      </c>
      <c r="U279">
        <f>[9]D_技能表!U186</f>
        <v>1749</v>
      </c>
      <c r="V279">
        <f>[9]D_技能表!V186</f>
        <v>119.04761904761905</v>
      </c>
      <c r="W279">
        <f>[9]D_技能表!W186</f>
        <v>28</v>
      </c>
      <c r="X279">
        <f>[9]D_技能表!X186</f>
        <v>376</v>
      </c>
      <c r="Y279">
        <f>[9]D_技能表!Y186</f>
        <v>18</v>
      </c>
      <c r="Z279">
        <f>[9]D_技能表!Z186</f>
        <v>12</v>
      </c>
      <c r="AA279" t="str">
        <f>[9]D_技能表!AA186</f>
        <v>9122300.png</v>
      </c>
      <c r="AB279">
        <f>[9]D_技能表!AB186</f>
        <v>20</v>
      </c>
      <c r="AC279">
        <f>[9]D_技能表!AC186</f>
        <v>5602</v>
      </c>
      <c r="AD279">
        <f>[9]D_技能表!AD186</f>
        <v>72.317298668155971</v>
      </c>
    </row>
    <row r="280" spans="1:30" x14ac:dyDescent="0.15">
      <c r="A280">
        <f>[9]D_技能表!A187</f>
        <v>9122332</v>
      </c>
      <c r="B280" t="str">
        <f>[9]D_技能表!B187</f>
        <v>影袭·斩第3段</v>
      </c>
      <c r="C280" t="str">
        <f>[9]D_技能表!C187</f>
        <v>影袭·斩第3段</v>
      </c>
      <c r="D280">
        <f>[9]D_技能表!D187</f>
        <v>1</v>
      </c>
      <c r="E280">
        <f>[9]D_技能表!E187</f>
        <v>54</v>
      </c>
      <c r="F280" t="str">
        <f>[9]D_技能表!F187</f>
        <v>第32级，共造成157.1%点伤害</v>
      </c>
      <c r="G280">
        <f>[9]D_技能表!G187</f>
        <v>3</v>
      </c>
      <c r="H280">
        <f>[9]D_技能表!H187</f>
        <v>3</v>
      </c>
      <c r="I280">
        <f>[9]D_技能表!I187</f>
        <v>32</v>
      </c>
      <c r="J280">
        <f>[9]D_技能表!J187</f>
        <v>2</v>
      </c>
      <c r="K280">
        <f>[9]D_技能表!K187</f>
        <v>157.14285714285714</v>
      </c>
      <c r="L280">
        <f>[9]D_技能表!L187</f>
        <v>0</v>
      </c>
      <c r="M280">
        <f>[9]D_技能表!M187</f>
        <v>5440</v>
      </c>
      <c r="N280">
        <f>[9]D_技能表!N187</f>
        <v>56790</v>
      </c>
      <c r="O280">
        <f>[9]D_技能表!O187</f>
        <v>2</v>
      </c>
      <c r="P280">
        <f>[9]D_技能表!P187</f>
        <v>1</v>
      </c>
      <c r="Q280">
        <f>[9]D_技能表!Q187</f>
        <v>1</v>
      </c>
      <c r="R280">
        <f>[9]D_技能表!R187</f>
        <v>7</v>
      </c>
      <c r="S280">
        <f>[9]D_技能表!S187</f>
        <v>50</v>
      </c>
      <c r="T280">
        <f>[9]D_技能表!T187</f>
        <v>119.04761904761905</v>
      </c>
      <c r="U280">
        <f>[9]D_技能表!U187</f>
        <v>1893</v>
      </c>
      <c r="V280">
        <f>[9]D_技能表!V187</f>
        <v>119.04761904761905</v>
      </c>
      <c r="W280">
        <f>[9]D_技能表!W187</f>
        <v>30</v>
      </c>
      <c r="X280">
        <f>[9]D_技能表!X187</f>
        <v>406</v>
      </c>
      <c r="Y280">
        <f>[9]D_技能表!Y187</f>
        <v>18</v>
      </c>
      <c r="Z280">
        <f>[9]D_技能表!Z187</f>
        <v>12</v>
      </c>
      <c r="AA280" t="str">
        <f>[9]D_技能表!AA187</f>
        <v>9122300.png</v>
      </c>
      <c r="AB280">
        <f>[9]D_技能表!AB187</f>
        <v>20</v>
      </c>
      <c r="AC280">
        <f>[9]D_技能表!AC187</f>
        <v>5602</v>
      </c>
      <c r="AD280">
        <f>[9]D_技能表!AD187</f>
        <v>84.084039765094801</v>
      </c>
    </row>
    <row r="281" spans="1:30" x14ac:dyDescent="0.15">
      <c r="A281">
        <f>[9]D_技能表!A188</f>
        <v>9122333</v>
      </c>
      <c r="B281" t="str">
        <f>[9]D_技能表!B188</f>
        <v>影袭·斩第3段</v>
      </c>
      <c r="C281" t="str">
        <f>[9]D_技能表!C188</f>
        <v>影袭·斩第3段</v>
      </c>
      <c r="D281">
        <f>[9]D_技能表!D188</f>
        <v>1</v>
      </c>
      <c r="E281">
        <f>[9]D_技能表!E188</f>
        <v>55</v>
      </c>
      <c r="F281" t="str">
        <f>[9]D_技能表!F188</f>
        <v>第33级，共造成158.3%点伤害</v>
      </c>
      <c r="G281">
        <f>[9]D_技能表!G188</f>
        <v>3</v>
      </c>
      <c r="H281">
        <f>[9]D_技能表!H188</f>
        <v>3</v>
      </c>
      <c r="I281">
        <f>[9]D_技能表!I188</f>
        <v>33</v>
      </c>
      <c r="J281">
        <f>[9]D_技能表!J188</f>
        <v>2</v>
      </c>
      <c r="K281">
        <f>[9]D_技能表!K188</f>
        <v>158.33333333333334</v>
      </c>
      <c r="L281">
        <f>[9]D_技能表!L188</f>
        <v>0</v>
      </c>
      <c r="M281">
        <f>[9]D_技能表!M188</f>
        <v>5360</v>
      </c>
      <c r="N281">
        <f>[9]D_技能表!N188</f>
        <v>62944</v>
      </c>
      <c r="O281">
        <f>[9]D_技能表!O188</f>
        <v>2</v>
      </c>
      <c r="P281">
        <f>[9]D_技能表!P188</f>
        <v>1</v>
      </c>
      <c r="Q281">
        <f>[9]D_技能表!Q188</f>
        <v>1</v>
      </c>
      <c r="R281">
        <f>[9]D_技能表!R188</f>
        <v>7</v>
      </c>
      <c r="S281">
        <f>[9]D_技能表!S188</f>
        <v>50</v>
      </c>
      <c r="T281">
        <f>[9]D_技能表!T188</f>
        <v>119.04761904761905</v>
      </c>
      <c r="U281">
        <f>[9]D_技能表!U188</f>
        <v>1967</v>
      </c>
      <c r="V281">
        <f>[9]D_技能表!V188</f>
        <v>119.04761904761905</v>
      </c>
      <c r="W281">
        <f>[9]D_技能表!W188</f>
        <v>32</v>
      </c>
      <c r="X281">
        <f>[9]D_技能表!X188</f>
        <v>438</v>
      </c>
      <c r="Y281">
        <f>[9]D_技能表!Y188</f>
        <v>18</v>
      </c>
      <c r="Z281">
        <f>[9]D_技能表!Z188</f>
        <v>13</v>
      </c>
      <c r="AA281" t="str">
        <f>[9]D_技能表!AA188</f>
        <v>9122300.png</v>
      </c>
      <c r="AB281">
        <f>[9]D_技能表!AB188</f>
        <v>20</v>
      </c>
      <c r="AC281">
        <f>[9]D_技能表!AC188</f>
        <v>5602</v>
      </c>
      <c r="AD281">
        <f>[9]D_技能表!AD188</f>
        <v>97.722913361046224</v>
      </c>
    </row>
    <row r="282" spans="1:30" x14ac:dyDescent="0.15">
      <c r="A282">
        <f>[9]D_技能表!A189</f>
        <v>9122334</v>
      </c>
      <c r="B282" t="str">
        <f>[9]D_技能表!B189</f>
        <v>影袭·斩第3段</v>
      </c>
      <c r="C282" t="str">
        <f>[9]D_技能表!C189</f>
        <v>影袭·斩第3段</v>
      </c>
      <c r="D282">
        <f>[9]D_技能表!D189</f>
        <v>1</v>
      </c>
      <c r="E282">
        <f>[9]D_技能表!E189</f>
        <v>57</v>
      </c>
      <c r="F282" t="str">
        <f>[9]D_技能表!F189</f>
        <v>第34级，共造成159.5%点伤害</v>
      </c>
      <c r="G282">
        <f>[9]D_技能表!G189</f>
        <v>3</v>
      </c>
      <c r="H282">
        <f>[9]D_技能表!H189</f>
        <v>3</v>
      </c>
      <c r="I282">
        <f>[9]D_技能表!I189</f>
        <v>34</v>
      </c>
      <c r="J282">
        <f>[9]D_技能表!J189</f>
        <v>2</v>
      </c>
      <c r="K282">
        <f>[9]D_技能表!K189</f>
        <v>159.52380952380952</v>
      </c>
      <c r="L282">
        <f>[9]D_技能表!L189</f>
        <v>0</v>
      </c>
      <c r="M282">
        <f>[9]D_技能表!M189</f>
        <v>5280</v>
      </c>
      <c r="N282">
        <f>[9]D_技能表!N189</f>
        <v>72046</v>
      </c>
      <c r="O282">
        <f>[9]D_技能表!O189</f>
        <v>2</v>
      </c>
      <c r="P282">
        <f>[9]D_技能表!P189</f>
        <v>1</v>
      </c>
      <c r="Q282">
        <f>[9]D_技能表!Q189</f>
        <v>1</v>
      </c>
      <c r="R282">
        <f>[9]D_技能表!R189</f>
        <v>7</v>
      </c>
      <c r="S282">
        <f>[9]D_技能表!S189</f>
        <v>50</v>
      </c>
      <c r="T282">
        <f>[9]D_技能表!T189</f>
        <v>119.04761904761905</v>
      </c>
      <c r="U282">
        <f>[9]D_技能表!U189</f>
        <v>2119</v>
      </c>
      <c r="V282">
        <f>[9]D_技能表!V189</f>
        <v>119.04761904761905</v>
      </c>
      <c r="W282">
        <f>[9]D_技能表!W189</f>
        <v>34</v>
      </c>
      <c r="X282">
        <f>[9]D_技能表!X189</f>
        <v>472</v>
      </c>
      <c r="Y282">
        <f>[9]D_技能表!Y189</f>
        <v>18</v>
      </c>
      <c r="Z282">
        <f>[9]D_技能表!Z189</f>
        <v>14</v>
      </c>
      <c r="AA282" t="str">
        <f>[9]D_技能表!AA189</f>
        <v>9122300.png</v>
      </c>
      <c r="AB282">
        <f>[9]D_技能表!AB189</f>
        <v>20</v>
      </c>
      <c r="AC282">
        <f>[9]D_技能表!AC189</f>
        <v>5602</v>
      </c>
      <c r="AD282">
        <f>[9]D_技能表!AD189</f>
        <v>113.52678117962634</v>
      </c>
    </row>
    <row r="283" spans="1:30" x14ac:dyDescent="0.15">
      <c r="A283">
        <f>[9]D_技能表!A190</f>
        <v>9122335</v>
      </c>
      <c r="B283" t="str">
        <f>[9]D_技能表!B190</f>
        <v>影袭·斩第3段</v>
      </c>
      <c r="C283" t="str">
        <f>[9]D_技能表!C190</f>
        <v>影袭·斩第3段</v>
      </c>
      <c r="D283">
        <f>[9]D_技能表!D190</f>
        <v>1</v>
      </c>
      <c r="E283">
        <f>[9]D_技能表!E190</f>
        <v>58</v>
      </c>
      <c r="F283" t="str">
        <f>[9]D_技能表!F190</f>
        <v>第35级，共造成160.7%点伤害</v>
      </c>
      <c r="G283">
        <f>[9]D_技能表!G190</f>
        <v>3</v>
      </c>
      <c r="H283">
        <f>[9]D_技能表!H190</f>
        <v>3</v>
      </c>
      <c r="I283">
        <f>[9]D_技能表!I190</f>
        <v>35</v>
      </c>
      <c r="J283">
        <f>[9]D_技能表!J190</f>
        <v>2</v>
      </c>
      <c r="K283">
        <f>[9]D_技能表!K190</f>
        <v>160.71428571428572</v>
      </c>
      <c r="L283">
        <f>[9]D_技能表!L190</f>
        <v>0</v>
      </c>
      <c r="M283">
        <f>[9]D_技能表!M190</f>
        <v>5200</v>
      </c>
      <c r="N283">
        <f>[9]D_技能表!N190</f>
        <v>79128</v>
      </c>
      <c r="O283">
        <f>[9]D_技能表!O190</f>
        <v>2</v>
      </c>
      <c r="P283">
        <f>[9]D_技能表!P190</f>
        <v>1</v>
      </c>
      <c r="Q283">
        <f>[9]D_技能表!Q190</f>
        <v>1</v>
      </c>
      <c r="R283">
        <f>[9]D_技能表!R190</f>
        <v>7</v>
      </c>
      <c r="S283">
        <f>[9]D_技能表!S190</f>
        <v>50</v>
      </c>
      <c r="T283">
        <f>[9]D_技能表!T190</f>
        <v>119.04761904761905</v>
      </c>
      <c r="U283">
        <f>[9]D_技能表!U190</f>
        <v>2198</v>
      </c>
      <c r="V283">
        <f>[9]D_技能表!V190</f>
        <v>119.04761904761905</v>
      </c>
      <c r="W283">
        <f>[9]D_技能表!W190</f>
        <v>36</v>
      </c>
      <c r="X283">
        <f>[9]D_技能表!X190</f>
        <v>508</v>
      </c>
      <c r="Y283">
        <f>[9]D_技能表!Y190</f>
        <v>18</v>
      </c>
      <c r="Z283">
        <f>[9]D_技能表!Z190</f>
        <v>15</v>
      </c>
      <c r="AA283" t="str">
        <f>[9]D_技能表!AA190</f>
        <v>9122300.png</v>
      </c>
      <c r="AB283">
        <f>[9]D_技能表!AB190</f>
        <v>20</v>
      </c>
      <c r="AC283">
        <f>[9]D_技能表!AC190</f>
        <v>5602</v>
      </c>
      <c r="AD283">
        <f>[9]D_技能表!AD190</f>
        <v>131.8337150407161</v>
      </c>
    </row>
    <row r="284" spans="1:30" x14ac:dyDescent="0.15">
      <c r="A284">
        <f>[9]D_技能表!A191</f>
        <v>9122336</v>
      </c>
      <c r="B284" t="str">
        <f>[9]D_技能表!B191</f>
        <v>影袭·斩第3段</v>
      </c>
      <c r="C284" t="str">
        <f>[9]D_技能表!C191</f>
        <v>影袭·斩第3段</v>
      </c>
      <c r="D284">
        <f>[9]D_技能表!D191</f>
        <v>1</v>
      </c>
      <c r="E284">
        <f>[9]D_技能表!E191</f>
        <v>60</v>
      </c>
      <c r="F284" t="str">
        <f>[9]D_技能表!F191</f>
        <v>第36级，共造成161.9%点伤害</v>
      </c>
      <c r="G284">
        <f>[9]D_技能表!G191</f>
        <v>3</v>
      </c>
      <c r="H284">
        <f>[9]D_技能表!H191</f>
        <v>3</v>
      </c>
      <c r="I284">
        <f>[9]D_技能表!I191</f>
        <v>36</v>
      </c>
      <c r="J284">
        <f>[9]D_技能表!J191</f>
        <v>2</v>
      </c>
      <c r="K284">
        <f>[9]D_技能表!K191</f>
        <v>161.9047619047619</v>
      </c>
      <c r="L284">
        <f>[9]D_技能表!L191</f>
        <v>0</v>
      </c>
      <c r="M284">
        <f>[9]D_技能表!M191</f>
        <v>5120</v>
      </c>
      <c r="N284">
        <f>[9]D_技能表!N191</f>
        <v>91962</v>
      </c>
      <c r="O284">
        <f>[9]D_技能表!O191</f>
        <v>2</v>
      </c>
      <c r="P284">
        <f>[9]D_技能表!P191</f>
        <v>1</v>
      </c>
      <c r="Q284">
        <f>[9]D_技能表!Q191</f>
        <v>1</v>
      </c>
      <c r="R284">
        <f>[9]D_技能表!R191</f>
        <v>7</v>
      </c>
      <c r="S284">
        <f>[9]D_技能表!S191</f>
        <v>50</v>
      </c>
      <c r="T284">
        <f>[9]D_技能表!T191</f>
        <v>119.04761904761905</v>
      </c>
      <c r="U284">
        <f>[9]D_技能表!U191</f>
        <v>2358</v>
      </c>
      <c r="V284">
        <f>[9]D_技能表!V191</f>
        <v>119.04761904761905</v>
      </c>
      <c r="W284">
        <f>[9]D_技能表!W191</f>
        <v>39</v>
      </c>
      <c r="X284">
        <f>[9]D_技能表!X191</f>
        <v>547</v>
      </c>
      <c r="Y284">
        <f>[9]D_技能表!Y191</f>
        <v>18</v>
      </c>
      <c r="Z284">
        <f>[9]D_技能表!Z191</f>
        <v>16</v>
      </c>
      <c r="AA284" t="str">
        <f>[9]D_技能表!AA191</f>
        <v>9122300.png</v>
      </c>
      <c r="AB284">
        <f>[9]D_技能表!AB191</f>
        <v>20</v>
      </c>
      <c r="AC284">
        <f>[9]D_技能表!AC191</f>
        <v>5602</v>
      </c>
      <c r="AD284">
        <f>[9]D_技能表!AD191</f>
        <v>153.03390218742106</v>
      </c>
    </row>
    <row r="285" spans="1:30" x14ac:dyDescent="0.15">
      <c r="A285">
        <f>[9]D_技能表!A192</f>
        <v>9122337</v>
      </c>
      <c r="B285" t="str">
        <f>[9]D_技能表!B192</f>
        <v>影袭·斩第3段</v>
      </c>
      <c r="C285" t="str">
        <f>[9]D_技能表!C192</f>
        <v>影袭·斩第3段</v>
      </c>
      <c r="D285">
        <f>[9]D_技能表!D192</f>
        <v>1</v>
      </c>
      <c r="E285">
        <f>[9]D_技能表!E192</f>
        <v>61</v>
      </c>
      <c r="F285" t="str">
        <f>[9]D_技能表!F192</f>
        <v>第37级，共造成163.1%点伤害</v>
      </c>
      <c r="G285">
        <f>[9]D_技能表!G192</f>
        <v>3</v>
      </c>
      <c r="H285">
        <f>[9]D_技能表!H192</f>
        <v>3</v>
      </c>
      <c r="I285">
        <f>[9]D_技能表!I192</f>
        <v>37</v>
      </c>
      <c r="J285">
        <f>[9]D_技能表!J192</f>
        <v>2</v>
      </c>
      <c r="K285">
        <f>[9]D_技能表!K192</f>
        <v>163.0952380952381</v>
      </c>
      <c r="L285">
        <f>[9]D_技能表!L192</f>
        <v>0</v>
      </c>
      <c r="M285">
        <f>[9]D_技能表!M192</f>
        <v>5040</v>
      </c>
      <c r="N285">
        <f>[9]D_技能表!N192</f>
        <v>102480</v>
      </c>
      <c r="O285">
        <f>[9]D_技能表!O192</f>
        <v>2</v>
      </c>
      <c r="P285">
        <f>[9]D_技能表!P192</f>
        <v>1</v>
      </c>
      <c r="Q285">
        <f>[9]D_技能表!Q192</f>
        <v>1</v>
      </c>
      <c r="R285">
        <f>[9]D_技能表!R192</f>
        <v>7</v>
      </c>
      <c r="S285">
        <f>[9]D_技能表!S192</f>
        <v>50</v>
      </c>
      <c r="T285">
        <f>[9]D_技能表!T192</f>
        <v>119.04761904761905</v>
      </c>
      <c r="U285">
        <f>[9]D_技能表!U192</f>
        <v>2440</v>
      </c>
      <c r="V285">
        <f>[9]D_技能表!V192</f>
        <v>119.04761904761905</v>
      </c>
      <c r="W285">
        <f>[9]D_技能表!W192</f>
        <v>42</v>
      </c>
      <c r="X285">
        <f>[9]D_技能表!X192</f>
        <v>589</v>
      </c>
      <c r="Y285">
        <f>[9]D_技能表!Y192</f>
        <v>18</v>
      </c>
      <c r="Z285">
        <f>[9]D_技能表!Z192</f>
        <v>17</v>
      </c>
      <c r="AA285" t="str">
        <f>[9]D_技能表!AA192</f>
        <v>9122300.png</v>
      </c>
      <c r="AB285">
        <f>[9]D_技能表!AB192</f>
        <v>20</v>
      </c>
      <c r="AC285">
        <f>[9]D_技能表!AC192</f>
        <v>5602</v>
      </c>
      <c r="AD285">
        <f>[9]D_技能表!AD192</f>
        <v>177.57759614021001</v>
      </c>
    </row>
    <row r="286" spans="1:30" x14ac:dyDescent="0.15">
      <c r="A286">
        <f>[9]D_技能表!A193</f>
        <v>9122338</v>
      </c>
      <c r="B286" t="str">
        <f>[9]D_技能表!B193</f>
        <v>影袭·斩第3段</v>
      </c>
      <c r="C286" t="str">
        <f>[9]D_技能表!C193</f>
        <v>影袭·斩第3段</v>
      </c>
      <c r="D286">
        <f>[9]D_技能表!D193</f>
        <v>1</v>
      </c>
      <c r="E286">
        <f>[9]D_技能表!E193</f>
        <v>62</v>
      </c>
      <c r="F286" t="str">
        <f>[9]D_技能表!F193</f>
        <v>第38级，共造成164.3%点伤害</v>
      </c>
      <c r="G286">
        <f>[9]D_技能表!G193</f>
        <v>3</v>
      </c>
      <c r="H286">
        <f>[9]D_技能表!H193</f>
        <v>3</v>
      </c>
      <c r="I286">
        <f>[9]D_技能表!I193</f>
        <v>38</v>
      </c>
      <c r="J286">
        <f>[9]D_技能表!J193</f>
        <v>2</v>
      </c>
      <c r="K286">
        <f>[9]D_技能表!K193</f>
        <v>164.28571428571428</v>
      </c>
      <c r="L286">
        <f>[9]D_技能表!L193</f>
        <v>0</v>
      </c>
      <c r="M286">
        <f>[9]D_技能表!M193</f>
        <v>4960</v>
      </c>
      <c r="N286">
        <f>[9]D_技能表!N193</f>
        <v>113580</v>
      </c>
      <c r="O286">
        <f>[9]D_技能表!O193</f>
        <v>2</v>
      </c>
      <c r="P286">
        <f>[9]D_技能表!P193</f>
        <v>1</v>
      </c>
      <c r="Q286">
        <f>[9]D_技能表!Q193</f>
        <v>1</v>
      </c>
      <c r="R286">
        <f>[9]D_技能表!R193</f>
        <v>7</v>
      </c>
      <c r="S286">
        <f>[9]D_技能表!S193</f>
        <v>50</v>
      </c>
      <c r="T286">
        <f>[9]D_技能表!T193</f>
        <v>119.04761904761905</v>
      </c>
      <c r="U286">
        <f>[9]D_技能表!U193</f>
        <v>2524</v>
      </c>
      <c r="V286">
        <f>[9]D_技能表!V193</f>
        <v>119.04761904761905</v>
      </c>
      <c r="W286">
        <f>[9]D_技能表!W193</f>
        <v>45</v>
      </c>
      <c r="X286">
        <f>[9]D_技能表!X193</f>
        <v>634</v>
      </c>
      <c r="Y286">
        <f>[9]D_技能表!Y193</f>
        <v>18</v>
      </c>
      <c r="Z286">
        <f>[9]D_技能表!Z193</f>
        <v>18</v>
      </c>
      <c r="AA286" t="str">
        <f>[9]D_技能表!AA193</f>
        <v>9122300.png</v>
      </c>
      <c r="AB286">
        <f>[9]D_技能表!AB193</f>
        <v>20</v>
      </c>
      <c r="AC286">
        <f>[9]D_技能表!AC193</f>
        <v>5602</v>
      </c>
      <c r="AD286">
        <f>[9]D_技能表!AD193</f>
        <v>205.98427022719392</v>
      </c>
    </row>
    <row r="287" spans="1:30" x14ac:dyDescent="0.15">
      <c r="A287">
        <f>[9]D_技能表!A194</f>
        <v>9122339</v>
      </c>
      <c r="B287" t="str">
        <f>[9]D_技能表!B194</f>
        <v>影袭·斩第3段</v>
      </c>
      <c r="C287" t="str">
        <f>[9]D_技能表!C194</f>
        <v>影袭·斩第3段</v>
      </c>
      <c r="D287">
        <f>[9]D_技能表!D194</f>
        <v>1</v>
      </c>
      <c r="E287">
        <f>[9]D_技能表!E194</f>
        <v>64</v>
      </c>
      <c r="F287" t="str">
        <f>[9]D_技能表!F194</f>
        <v>第39级，共造成165.5%点伤害</v>
      </c>
      <c r="G287">
        <f>[9]D_技能表!G194</f>
        <v>3</v>
      </c>
      <c r="H287">
        <f>[9]D_技能表!H194</f>
        <v>3</v>
      </c>
      <c r="I287">
        <f>[9]D_技能表!I194</f>
        <v>39</v>
      </c>
      <c r="J287">
        <f>[9]D_技能表!J194</f>
        <v>2</v>
      </c>
      <c r="K287">
        <f>[9]D_技能表!K194</f>
        <v>165.47619047619048</v>
      </c>
      <c r="L287">
        <f>[9]D_技能表!L194</f>
        <v>0</v>
      </c>
      <c r="M287">
        <f>[9]D_技能表!M194</f>
        <v>4880</v>
      </c>
      <c r="N287">
        <f>[9]D_技能表!N194</f>
        <v>129360</v>
      </c>
      <c r="O287">
        <f>[9]D_技能表!O194</f>
        <v>2</v>
      </c>
      <c r="P287">
        <f>[9]D_技能表!P194</f>
        <v>1</v>
      </c>
      <c r="Q287">
        <f>[9]D_技能表!Q194</f>
        <v>1</v>
      </c>
      <c r="R287">
        <f>[9]D_技能表!R194</f>
        <v>7</v>
      </c>
      <c r="S287">
        <f>[9]D_技能表!S194</f>
        <v>50</v>
      </c>
      <c r="T287">
        <f>[9]D_技能表!T194</f>
        <v>119.04761904761905</v>
      </c>
      <c r="U287">
        <f>[9]D_技能表!U194</f>
        <v>2695</v>
      </c>
      <c r="V287">
        <f>[9]D_技能表!V194</f>
        <v>119.04761904761905</v>
      </c>
      <c r="W287">
        <f>[9]D_技能表!W194</f>
        <v>48</v>
      </c>
      <c r="X287">
        <f>[9]D_技能表!X194</f>
        <v>682</v>
      </c>
      <c r="Y287">
        <f>[9]D_技能表!Y194</f>
        <v>18</v>
      </c>
      <c r="Z287">
        <f>[9]D_技能表!Z194</f>
        <v>20</v>
      </c>
      <c r="AA287" t="str">
        <f>[9]D_技能表!AA194</f>
        <v>9122300.png</v>
      </c>
      <c r="AB287">
        <f>[9]D_技能表!AB194</f>
        <v>20</v>
      </c>
      <c r="AC287">
        <f>[9]D_技能表!AC194</f>
        <v>5602</v>
      </c>
      <c r="AD287">
        <f>[9]D_技能表!AD194</f>
        <v>238.85315441388576</v>
      </c>
    </row>
    <row r="288" spans="1:30" x14ac:dyDescent="0.15">
      <c r="A288">
        <f>[9]D_技能表!A195</f>
        <v>9122340</v>
      </c>
      <c r="B288" t="str">
        <f>[9]D_技能表!B195</f>
        <v>影袭·斩第3段</v>
      </c>
      <c r="C288" t="str">
        <f>[9]D_技能表!C195</f>
        <v>影袭·斩第3段</v>
      </c>
      <c r="D288">
        <f>[9]D_技能表!D195</f>
        <v>1</v>
      </c>
      <c r="E288">
        <f>[9]D_技能表!E195</f>
        <v>65</v>
      </c>
      <c r="F288" t="str">
        <f>[9]D_技能表!F195</f>
        <v>第40级，共造成166.7%点伤害</v>
      </c>
      <c r="G288">
        <f>[9]D_技能表!G195</f>
        <v>3</v>
      </c>
      <c r="H288">
        <f>[9]D_技能表!H195</f>
        <v>3</v>
      </c>
      <c r="I288">
        <f>[9]D_技能表!I195</f>
        <v>40</v>
      </c>
      <c r="J288">
        <f>[9]D_技能表!J195</f>
        <v>2</v>
      </c>
      <c r="K288">
        <f>[9]D_技能表!K195</f>
        <v>166.66666666666669</v>
      </c>
      <c r="L288">
        <f>[9]D_技能表!L195</f>
        <v>0</v>
      </c>
      <c r="M288">
        <f>[9]D_技能表!M195</f>
        <v>4800</v>
      </c>
      <c r="N288">
        <f>[9]D_技能表!N195</f>
        <v>141933</v>
      </c>
      <c r="O288">
        <f>[9]D_技能表!O195</f>
        <v>2</v>
      </c>
      <c r="P288">
        <f>[9]D_技能表!P195</f>
        <v>1</v>
      </c>
      <c r="Q288">
        <f>[9]D_技能表!Q195</f>
        <v>1</v>
      </c>
      <c r="R288">
        <f>[9]D_技能表!R195</f>
        <v>7</v>
      </c>
      <c r="S288">
        <f>[9]D_技能表!S195</f>
        <v>50</v>
      </c>
      <c r="T288">
        <f>[9]D_技能表!T195</f>
        <v>119.04761904761905</v>
      </c>
      <c r="U288">
        <f>[9]D_技能表!U195</f>
        <v>2783</v>
      </c>
      <c r="V288">
        <f>[9]D_技能表!V195</f>
        <v>119.04761904761905</v>
      </c>
      <c r="W288">
        <f>[9]D_技能表!W195</f>
        <v>51</v>
      </c>
      <c r="X288">
        <f>[9]D_技能表!X195</f>
        <v>733</v>
      </c>
      <c r="Y288">
        <f>[9]D_技能表!Y195</f>
        <v>18</v>
      </c>
      <c r="Z288">
        <f>[9]D_技能表!Z195</f>
        <v>21</v>
      </c>
      <c r="AA288" t="str">
        <f>[9]D_技能表!AA195</f>
        <v>9122300.png</v>
      </c>
      <c r="AB288">
        <f>[9]D_技能表!AB195</f>
        <v>20</v>
      </c>
      <c r="AC288">
        <f>[9]D_技能表!AC195</f>
        <v>5602</v>
      </c>
      <c r="AD288">
        <f>[9]D_技能表!AD195</f>
        <v>276.8753630180301</v>
      </c>
    </row>
    <row r="289" spans="1:30" x14ac:dyDescent="0.15">
      <c r="A289">
        <f>[9]D_技能表!A196</f>
        <v>9122341</v>
      </c>
      <c r="B289" t="str">
        <f>[9]D_技能表!B196</f>
        <v>影袭·斩第3段</v>
      </c>
      <c r="C289" t="str">
        <f>[9]D_技能表!C196</f>
        <v>影袭·斩第3段</v>
      </c>
      <c r="D289">
        <f>[9]D_技能表!D196</f>
        <v>1</v>
      </c>
      <c r="E289">
        <f>[9]D_技能表!E196</f>
        <v>67</v>
      </c>
      <c r="F289" t="str">
        <f>[9]D_技能表!F196</f>
        <v>第41级，共造成167.9%点伤害</v>
      </c>
      <c r="G289">
        <f>[9]D_技能表!G196</f>
        <v>3</v>
      </c>
      <c r="H289">
        <f>[9]D_技能表!H196</f>
        <v>3</v>
      </c>
      <c r="I289">
        <f>[9]D_技能表!I196</f>
        <v>41</v>
      </c>
      <c r="J289">
        <f>[9]D_技能表!J196</f>
        <v>2</v>
      </c>
      <c r="K289">
        <f>[9]D_技能表!K196</f>
        <v>167.85714285714286</v>
      </c>
      <c r="L289">
        <f>[9]D_技能表!L196</f>
        <v>0</v>
      </c>
      <c r="M289">
        <f>[9]D_技能表!M196</f>
        <v>4720</v>
      </c>
      <c r="N289">
        <f>[9]D_技能表!N196</f>
        <v>162965</v>
      </c>
      <c r="O289">
        <f>[9]D_技能表!O196</f>
        <v>2</v>
      </c>
      <c r="P289">
        <f>[9]D_技能表!P196</f>
        <v>1</v>
      </c>
      <c r="Q289">
        <f>[9]D_技能表!Q196</f>
        <v>1</v>
      </c>
      <c r="R289">
        <f>[9]D_技能表!R196</f>
        <v>7</v>
      </c>
      <c r="S289">
        <f>[9]D_技能表!S196</f>
        <v>50</v>
      </c>
      <c r="T289">
        <f>[9]D_技能表!T196</f>
        <v>119.04761904761905</v>
      </c>
      <c r="U289">
        <f>[9]D_技能表!U196</f>
        <v>2963</v>
      </c>
      <c r="V289">
        <f>[9]D_技能表!V196</f>
        <v>119.04761904761905</v>
      </c>
      <c r="W289">
        <f>[9]D_技能表!W196</f>
        <v>55</v>
      </c>
      <c r="X289">
        <f>[9]D_技能表!X196</f>
        <v>788</v>
      </c>
      <c r="Y289">
        <f>[9]D_技能表!Y196</f>
        <v>18</v>
      </c>
      <c r="Z289">
        <f>[9]D_技能表!Z196</f>
        <v>22</v>
      </c>
      <c r="AA289" t="str">
        <f>[9]D_技能表!AA196</f>
        <v>9122300.png</v>
      </c>
      <c r="AB289">
        <f>[9]D_技能表!AB196</f>
        <v>20</v>
      </c>
      <c r="AC289">
        <f>[9]D_技能表!AC196</f>
        <v>5602</v>
      </c>
      <c r="AD289">
        <f>[9]D_技能表!AD196</f>
        <v>320.84785186108957</v>
      </c>
    </row>
    <row r="290" spans="1:30" x14ac:dyDescent="0.15">
      <c r="A290">
        <f>[9]D_技能表!A197</f>
        <v>9122342</v>
      </c>
      <c r="B290" t="str">
        <f>[9]D_技能表!B197</f>
        <v>影袭·斩第3段</v>
      </c>
      <c r="C290" t="str">
        <f>[9]D_技能表!C197</f>
        <v>影袭·斩第3段</v>
      </c>
      <c r="D290">
        <f>[9]D_技能表!D197</f>
        <v>1</v>
      </c>
      <c r="E290">
        <f>[9]D_技能表!E197</f>
        <v>68</v>
      </c>
      <c r="F290" t="str">
        <f>[9]D_技能表!F197</f>
        <v>第42级，共造成169%点伤害</v>
      </c>
      <c r="G290">
        <f>[9]D_技能表!G197</f>
        <v>3</v>
      </c>
      <c r="H290">
        <f>[9]D_技能表!H197</f>
        <v>3</v>
      </c>
      <c r="I290">
        <f>[9]D_技能表!I197</f>
        <v>42</v>
      </c>
      <c r="J290">
        <f>[9]D_技能表!J197</f>
        <v>2</v>
      </c>
      <c r="K290">
        <f>[9]D_技能表!K197</f>
        <v>169.04761904761904</v>
      </c>
      <c r="L290">
        <f>[9]D_技能表!L197</f>
        <v>0</v>
      </c>
      <c r="M290">
        <f>[9]D_技能表!M197</f>
        <v>4640</v>
      </c>
      <c r="N290">
        <f>[9]D_技能表!N197</f>
        <v>177132</v>
      </c>
      <c r="O290">
        <f>[9]D_技能表!O197</f>
        <v>2</v>
      </c>
      <c r="P290">
        <f>[9]D_技能表!P197</f>
        <v>1</v>
      </c>
      <c r="Q290">
        <f>[9]D_技能表!Q197</f>
        <v>1</v>
      </c>
      <c r="R290">
        <f>[9]D_技能表!R197</f>
        <v>7</v>
      </c>
      <c r="S290">
        <f>[9]D_技能表!S197</f>
        <v>50</v>
      </c>
      <c r="T290">
        <f>[9]D_技能表!T197</f>
        <v>119.04761904761905</v>
      </c>
      <c r="U290">
        <f>[9]D_技能表!U197</f>
        <v>3054</v>
      </c>
      <c r="V290">
        <f>[9]D_技能表!V197</f>
        <v>119.04761904761905</v>
      </c>
      <c r="W290">
        <f>[9]D_技能表!W197</f>
        <v>58</v>
      </c>
      <c r="X290">
        <f>[9]D_技能表!X197</f>
        <v>846</v>
      </c>
      <c r="Y290">
        <f>[9]D_技能表!Y197</f>
        <v>18</v>
      </c>
      <c r="Z290">
        <f>[9]D_技能表!Z197</f>
        <v>24</v>
      </c>
      <c r="AA290" t="str">
        <f>[9]D_技能表!AA197</f>
        <v>9122300.png</v>
      </c>
      <c r="AB290">
        <f>[9]D_技能表!AB197</f>
        <v>20</v>
      </c>
      <c r="AC290">
        <f>[9]D_技能表!AC197</f>
        <v>5602</v>
      </c>
      <c r="AD290">
        <f>[9]D_技能表!AD197</f>
        <v>371.68947896952648</v>
      </c>
    </row>
    <row r="291" spans="1:30" x14ac:dyDescent="0.15">
      <c r="A291">
        <f>[9]D_技能表!A198</f>
        <v>9122343</v>
      </c>
      <c r="B291" t="str">
        <f>[9]D_技能表!B198</f>
        <v>影袭·斩第3段</v>
      </c>
      <c r="C291" t="str">
        <f>[9]D_技能表!C198</f>
        <v>影袭·斩第3段</v>
      </c>
      <c r="D291">
        <f>[9]D_技能表!D198</f>
        <v>1</v>
      </c>
      <c r="E291">
        <f>[9]D_技能表!E198</f>
        <v>70</v>
      </c>
      <c r="F291" t="str">
        <f>[9]D_技能表!F198</f>
        <v>第43级，共造成170.2%点伤害</v>
      </c>
      <c r="G291">
        <f>[9]D_技能表!G198</f>
        <v>3</v>
      </c>
      <c r="H291">
        <f>[9]D_技能表!H198</f>
        <v>3</v>
      </c>
      <c r="I291">
        <f>[9]D_技能表!I198</f>
        <v>43</v>
      </c>
      <c r="J291">
        <f>[9]D_技能表!J198</f>
        <v>2</v>
      </c>
      <c r="K291">
        <f>[9]D_技能表!K198</f>
        <v>170.23809523809524</v>
      </c>
      <c r="L291">
        <f>[9]D_技能表!L198</f>
        <v>0</v>
      </c>
      <c r="M291">
        <f>[9]D_技能表!M198</f>
        <v>4560</v>
      </c>
      <c r="N291">
        <f>[9]D_技能表!N198</f>
        <v>204246</v>
      </c>
      <c r="O291">
        <f>[9]D_技能表!O198</f>
        <v>2</v>
      </c>
      <c r="P291">
        <f>[9]D_技能表!P198</f>
        <v>1</v>
      </c>
      <c r="Q291">
        <f>[9]D_技能表!Q198</f>
        <v>1</v>
      </c>
      <c r="R291">
        <f>[9]D_技能表!R198</f>
        <v>7</v>
      </c>
      <c r="S291">
        <f>[9]D_技能表!S198</f>
        <v>50</v>
      </c>
      <c r="T291">
        <f>[9]D_技能表!T198</f>
        <v>119.04761904761905</v>
      </c>
      <c r="U291">
        <f>[9]D_技能表!U198</f>
        <v>3242</v>
      </c>
      <c r="V291">
        <f>[9]D_技能表!V198</f>
        <v>119.04761904761905</v>
      </c>
      <c r="W291">
        <f>[9]D_技能表!W198</f>
        <v>63</v>
      </c>
      <c r="X291">
        <f>[9]D_技能表!X198</f>
        <v>909</v>
      </c>
      <c r="Y291">
        <f>[9]D_技能表!Y198</f>
        <v>18</v>
      </c>
      <c r="Z291">
        <f>[9]D_技能表!Z198</f>
        <v>26</v>
      </c>
      <c r="AA291" t="str">
        <f>[9]D_技能表!AA198</f>
        <v>9122300.png</v>
      </c>
      <c r="AB291">
        <f>[9]D_技能表!AB198</f>
        <v>20</v>
      </c>
      <c r="AC291">
        <f>[9]D_技能表!AC198</f>
        <v>5602</v>
      </c>
      <c r="AD291">
        <f>[9]D_技能表!AD198</f>
        <v>430.45948377509148</v>
      </c>
    </row>
    <row r="292" spans="1:30" x14ac:dyDescent="0.15">
      <c r="A292">
        <f>[9]D_技能表!A199</f>
        <v>9122344</v>
      </c>
      <c r="B292" t="str">
        <f>[9]D_技能表!B199</f>
        <v>影袭·斩第3段</v>
      </c>
      <c r="C292" t="str">
        <f>[9]D_技能表!C199</f>
        <v>影袭·斩第3段</v>
      </c>
      <c r="D292">
        <f>[9]D_技能表!D199</f>
        <v>1</v>
      </c>
      <c r="E292">
        <f>[9]D_技能表!E199</f>
        <v>71</v>
      </c>
      <c r="F292" t="str">
        <f>[9]D_技能表!F199</f>
        <v>第44级，共造成171.4%点伤害</v>
      </c>
      <c r="G292">
        <f>[9]D_技能表!G199</f>
        <v>3</v>
      </c>
      <c r="H292">
        <f>[9]D_技能表!H199</f>
        <v>3</v>
      </c>
      <c r="I292">
        <f>[9]D_技能表!I199</f>
        <v>44</v>
      </c>
      <c r="J292">
        <f>[9]D_技能表!J199</f>
        <v>2</v>
      </c>
      <c r="K292">
        <f>[9]D_技能表!K199</f>
        <v>171.42857142857144</v>
      </c>
      <c r="L292">
        <f>[9]D_技能表!L199</f>
        <v>0</v>
      </c>
      <c r="M292">
        <f>[9]D_技能表!M199</f>
        <v>4480</v>
      </c>
      <c r="N292">
        <f>[9]D_技能表!N199</f>
        <v>223646</v>
      </c>
      <c r="O292">
        <f>[9]D_技能表!O199</f>
        <v>2</v>
      </c>
      <c r="P292">
        <f>[9]D_技能表!P199</f>
        <v>1</v>
      </c>
      <c r="Q292">
        <f>[9]D_技能表!Q199</f>
        <v>1</v>
      </c>
      <c r="R292">
        <f>[9]D_技能表!R199</f>
        <v>7</v>
      </c>
      <c r="S292">
        <f>[9]D_技能表!S199</f>
        <v>50</v>
      </c>
      <c r="T292">
        <f>[9]D_技能表!T199</f>
        <v>119.04761904761905</v>
      </c>
      <c r="U292">
        <f>[9]D_技能表!U199</f>
        <v>3338</v>
      </c>
      <c r="V292">
        <f>[9]D_技能表!V199</f>
        <v>119.04761904761905</v>
      </c>
      <c r="W292">
        <f>[9]D_技能表!W199</f>
        <v>67</v>
      </c>
      <c r="X292">
        <f>[9]D_技能表!X199</f>
        <v>976</v>
      </c>
      <c r="Y292">
        <f>[9]D_技能表!Y199</f>
        <v>18</v>
      </c>
      <c r="Z292">
        <f>[9]D_技能表!Z199</f>
        <v>27</v>
      </c>
      <c r="AA292" t="str">
        <f>[9]D_技能表!AA199</f>
        <v>9122300.png</v>
      </c>
      <c r="AB292">
        <f>[9]D_技能表!AB199</f>
        <v>20</v>
      </c>
      <c r="AC292">
        <f>[9]D_技能表!AC199</f>
        <v>5602</v>
      </c>
      <c r="AD292">
        <f>[9]D_技能表!AD199</f>
        <v>498.37874665282482</v>
      </c>
    </row>
    <row r="293" spans="1:30" x14ac:dyDescent="0.15">
      <c r="A293">
        <f>[9]D_技能表!A200</f>
        <v>9122345</v>
      </c>
      <c r="B293" t="str">
        <f>[9]D_技能表!B200</f>
        <v>影袭·斩第3段</v>
      </c>
      <c r="C293" t="str">
        <f>[9]D_技能表!C200</f>
        <v>影袭·斩第3段</v>
      </c>
      <c r="D293">
        <f>[9]D_技能表!D200</f>
        <v>1</v>
      </c>
      <c r="E293">
        <f>[9]D_技能表!E200</f>
        <v>73</v>
      </c>
      <c r="F293" t="str">
        <f>[9]D_技能表!F200</f>
        <v>第45级，共造成172.6%点伤害</v>
      </c>
      <c r="G293">
        <f>[9]D_技能表!G200</f>
        <v>3</v>
      </c>
      <c r="H293">
        <f>[9]D_技能表!H200</f>
        <v>3</v>
      </c>
      <c r="I293">
        <f>[9]D_技能表!I200</f>
        <v>45</v>
      </c>
      <c r="J293">
        <f>[9]D_技能表!J200</f>
        <v>2</v>
      </c>
      <c r="K293">
        <f>[9]D_技能表!K200</f>
        <v>172.61904761904762</v>
      </c>
      <c r="L293">
        <f>[9]D_技能表!L200</f>
        <v>0</v>
      </c>
      <c r="M293">
        <f>[9]D_技能表!M200</f>
        <v>4400</v>
      </c>
      <c r="N293">
        <f>[9]D_技能表!N200</f>
        <v>254448</v>
      </c>
      <c r="O293">
        <f>[9]D_技能表!O200</f>
        <v>2</v>
      </c>
      <c r="P293">
        <f>[9]D_技能表!P200</f>
        <v>1</v>
      </c>
      <c r="Q293">
        <f>[9]D_技能表!Q200</f>
        <v>1</v>
      </c>
      <c r="R293">
        <f>[9]D_技能表!R200</f>
        <v>7</v>
      </c>
      <c r="S293">
        <f>[9]D_技能表!S200</f>
        <v>50</v>
      </c>
      <c r="T293">
        <f>[9]D_技能表!T200</f>
        <v>119.04761904761905</v>
      </c>
      <c r="U293">
        <f>[9]D_技能表!U200</f>
        <v>3534</v>
      </c>
      <c r="V293">
        <f>[9]D_技能表!V200</f>
        <v>119.04761904761905</v>
      </c>
      <c r="W293">
        <f>[9]D_技能表!W200</f>
        <v>72</v>
      </c>
      <c r="X293">
        <f>[9]D_技能表!X200</f>
        <v>1048</v>
      </c>
      <c r="Y293">
        <f>[9]D_技能表!Y200</f>
        <v>18</v>
      </c>
      <c r="Z293">
        <f>[9]D_技能表!Z200</f>
        <v>29</v>
      </c>
      <c r="AA293" t="str">
        <f>[9]D_技能表!AA200</f>
        <v>9122300.png</v>
      </c>
      <c r="AB293">
        <f>[9]D_技能表!AB200</f>
        <v>20</v>
      </c>
      <c r="AC293">
        <f>[9]D_技能表!AC200</f>
        <v>5602</v>
      </c>
      <c r="AD293">
        <f>[9]D_技能表!AD200</f>
        <v>576.85424447184187</v>
      </c>
    </row>
    <row r="294" spans="1:30" x14ac:dyDescent="0.15">
      <c r="A294">
        <f>[9]D_技能表!A201</f>
        <v>9122346</v>
      </c>
      <c r="B294" t="str">
        <f>[9]D_技能表!B201</f>
        <v>影袭·斩第3段</v>
      </c>
      <c r="C294" t="str">
        <f>[9]D_技能表!C201</f>
        <v>影袭·斩第3段</v>
      </c>
      <c r="D294">
        <f>[9]D_技能表!D201</f>
        <v>1</v>
      </c>
      <c r="E294">
        <f>[9]D_技能表!E201</f>
        <v>74</v>
      </c>
      <c r="F294" t="str">
        <f>[9]D_技能表!F201</f>
        <v>第46级，共造成173.8%点伤害</v>
      </c>
      <c r="G294">
        <f>[9]D_技能表!G201</f>
        <v>3</v>
      </c>
      <c r="H294">
        <f>[9]D_技能表!H201</f>
        <v>3</v>
      </c>
      <c r="I294">
        <f>[9]D_技能表!I201</f>
        <v>46</v>
      </c>
      <c r="J294">
        <f>[9]D_技能表!J201</f>
        <v>2</v>
      </c>
      <c r="K294">
        <f>[9]D_技能表!K201</f>
        <v>173.8095238095238</v>
      </c>
      <c r="L294">
        <f>[9]D_技能表!L201</f>
        <v>0</v>
      </c>
      <c r="M294">
        <f>[9]D_技能表!M201</f>
        <v>4320</v>
      </c>
      <c r="N294">
        <f>[9]D_技能表!N201</f>
        <v>279818</v>
      </c>
      <c r="O294">
        <f>[9]D_技能表!O201</f>
        <v>2</v>
      </c>
      <c r="P294">
        <f>[9]D_技能表!P201</f>
        <v>1</v>
      </c>
      <c r="Q294">
        <f>[9]D_技能表!Q201</f>
        <v>1</v>
      </c>
      <c r="R294">
        <f>[9]D_技能表!R201</f>
        <v>7</v>
      </c>
      <c r="S294">
        <f>[9]D_技能表!S201</f>
        <v>50</v>
      </c>
      <c r="T294">
        <f>[9]D_技能表!T201</f>
        <v>119.04761904761905</v>
      </c>
      <c r="U294">
        <f>[9]D_技能表!U201</f>
        <v>3634</v>
      </c>
      <c r="V294">
        <f>[9]D_技能表!V201</f>
        <v>119.04761904761905</v>
      </c>
      <c r="W294">
        <f>[9]D_技能表!W201</f>
        <v>77</v>
      </c>
      <c r="X294">
        <f>[9]D_技能表!X201</f>
        <v>1125</v>
      </c>
      <c r="Y294">
        <f>[9]D_技能表!Y201</f>
        <v>18</v>
      </c>
      <c r="Z294">
        <f>[9]D_技能表!Z201</f>
        <v>31</v>
      </c>
      <c r="AA294" t="str">
        <f>[9]D_技能表!AA201</f>
        <v>9122300.png</v>
      </c>
      <c r="AB294">
        <f>[9]D_技能表!AB201</f>
        <v>20</v>
      </c>
      <c r="AC294">
        <f>[9]D_技能表!AC201</f>
        <v>5602</v>
      </c>
      <c r="AD294">
        <f>[9]D_技能表!AD201</f>
        <v>667.50717964200942</v>
      </c>
    </row>
    <row r="295" spans="1:30" x14ac:dyDescent="0.15">
      <c r="A295">
        <f>[9]D_技能表!A202</f>
        <v>9122347</v>
      </c>
      <c r="B295" t="str">
        <f>[9]D_技能表!B202</f>
        <v>影袭·斩第3段</v>
      </c>
      <c r="C295" t="str">
        <f>[9]D_技能表!C202</f>
        <v>影袭·斩第3段</v>
      </c>
      <c r="D295">
        <f>[9]D_技能表!D202</f>
        <v>1</v>
      </c>
      <c r="E295">
        <f>[9]D_技能表!E202</f>
        <v>76</v>
      </c>
      <c r="F295" t="str">
        <f>[9]D_技能表!F202</f>
        <v>第47级，共造成175%点伤害</v>
      </c>
      <c r="G295">
        <f>[9]D_技能表!G202</f>
        <v>3</v>
      </c>
      <c r="H295">
        <f>[9]D_技能表!H202</f>
        <v>3</v>
      </c>
      <c r="I295">
        <f>[9]D_技能表!I202</f>
        <v>47</v>
      </c>
      <c r="J295">
        <f>[9]D_技能表!J202</f>
        <v>2</v>
      </c>
      <c r="K295">
        <f>[9]D_技能表!K202</f>
        <v>175</v>
      </c>
      <c r="L295">
        <f>[9]D_技能表!L202</f>
        <v>0</v>
      </c>
      <c r="M295">
        <f>[9]D_技能表!M202</f>
        <v>4240</v>
      </c>
      <c r="N295">
        <f>[9]D_技能表!N202</f>
        <v>314716</v>
      </c>
      <c r="O295">
        <f>[9]D_技能表!O202</f>
        <v>2</v>
      </c>
      <c r="P295">
        <f>[9]D_技能表!P202</f>
        <v>1</v>
      </c>
      <c r="Q295">
        <f>[9]D_技能表!Q202</f>
        <v>1</v>
      </c>
      <c r="R295">
        <f>[9]D_技能表!R202</f>
        <v>7</v>
      </c>
      <c r="S295">
        <f>[9]D_技能表!S202</f>
        <v>50</v>
      </c>
      <c r="T295">
        <f>[9]D_技能表!T202</f>
        <v>119.04761904761905</v>
      </c>
      <c r="U295">
        <f>[9]D_技能表!U202</f>
        <v>3838</v>
      </c>
      <c r="V295">
        <f>[9]D_技能表!V202</f>
        <v>119.04761904761905</v>
      </c>
      <c r="W295">
        <f>[9]D_技能表!W202</f>
        <v>82</v>
      </c>
      <c r="X295">
        <f>[9]D_技能表!X202</f>
        <v>1207</v>
      </c>
      <c r="Y295">
        <f>[9]D_技能表!Y202</f>
        <v>18</v>
      </c>
      <c r="Z295">
        <f>[9]D_技能表!Z202</f>
        <v>33</v>
      </c>
      <c r="AA295" t="str">
        <f>[9]D_技能表!AA202</f>
        <v>9122300.png</v>
      </c>
      <c r="AB295">
        <f>[9]D_技能表!AB202</f>
        <v>20</v>
      </c>
      <c r="AC295">
        <f>[9]D_技能表!AC202</f>
        <v>5602</v>
      </c>
      <c r="AD295">
        <f>[9]D_技能表!AD202</f>
        <v>772.20533109481289</v>
      </c>
    </row>
    <row r="296" spans="1:30" x14ac:dyDescent="0.15">
      <c r="A296">
        <f>[9]D_技能表!A203</f>
        <v>9122348</v>
      </c>
      <c r="B296" t="str">
        <f>[9]D_技能表!B203</f>
        <v>影袭·斩第3段</v>
      </c>
      <c r="C296" t="str">
        <f>[9]D_技能表!C203</f>
        <v>影袭·斩第3段</v>
      </c>
      <c r="D296">
        <f>[9]D_技能表!D203</f>
        <v>1</v>
      </c>
      <c r="E296">
        <f>[9]D_技能表!E203</f>
        <v>77</v>
      </c>
      <c r="F296" t="str">
        <f>[9]D_技能表!F203</f>
        <v>第48级，共造成176.2%点伤害</v>
      </c>
      <c r="G296">
        <f>[9]D_技能表!G203</f>
        <v>3</v>
      </c>
      <c r="H296">
        <f>[9]D_技能表!H203</f>
        <v>3</v>
      </c>
      <c r="I296">
        <f>[9]D_技能表!I203</f>
        <v>48</v>
      </c>
      <c r="J296">
        <f>[9]D_技能表!J203</f>
        <v>2</v>
      </c>
      <c r="K296">
        <f>[9]D_技能表!K203</f>
        <v>176.1904761904762</v>
      </c>
      <c r="L296">
        <f>[9]D_技能表!L203</f>
        <v>0</v>
      </c>
      <c r="M296">
        <f>[9]D_技能表!M203</f>
        <v>4160</v>
      </c>
      <c r="N296">
        <f>[9]D_技能表!N203</f>
        <v>346896</v>
      </c>
      <c r="O296">
        <f>[9]D_技能表!O203</f>
        <v>2</v>
      </c>
      <c r="P296">
        <f>[9]D_技能表!P203</f>
        <v>1</v>
      </c>
      <c r="Q296">
        <f>[9]D_技能表!Q203</f>
        <v>1</v>
      </c>
      <c r="R296">
        <f>[9]D_技能表!R203</f>
        <v>7</v>
      </c>
      <c r="S296">
        <f>[9]D_技能表!S203</f>
        <v>50</v>
      </c>
      <c r="T296">
        <f>[9]D_技能表!T203</f>
        <v>119.04761904761905</v>
      </c>
      <c r="U296">
        <f>[9]D_技能表!U203</f>
        <v>3942</v>
      </c>
      <c r="V296">
        <f>[9]D_技能表!V203</f>
        <v>119.04761904761905</v>
      </c>
      <c r="W296">
        <f>[9]D_技能表!W203</f>
        <v>88</v>
      </c>
      <c r="X296">
        <f>[9]D_技能表!X203</f>
        <v>1295</v>
      </c>
      <c r="Y296">
        <f>[9]D_技能表!Y203</f>
        <v>18</v>
      </c>
      <c r="Z296">
        <f>[9]D_技能表!Z203</f>
        <v>36</v>
      </c>
      <c r="AA296" t="str">
        <f>[9]D_技能表!AA203</f>
        <v>9122300.png</v>
      </c>
      <c r="AB296">
        <f>[9]D_技能表!AB203</f>
        <v>20</v>
      </c>
      <c r="AC296">
        <f>[9]D_技能表!AC203</f>
        <v>5602</v>
      </c>
      <c r="AD296">
        <f>[9]D_技能表!AD203</f>
        <v>893.10025708716933</v>
      </c>
    </row>
    <row r="297" spans="1:30" x14ac:dyDescent="0.15">
      <c r="A297">
        <f>[9]D_技能表!A204</f>
        <v>9122349</v>
      </c>
      <c r="B297" t="str">
        <f>[9]D_技能表!B204</f>
        <v>影袭·斩第3段</v>
      </c>
      <c r="C297" t="str">
        <f>[9]D_技能表!C204</f>
        <v>影袭·斩第3段</v>
      </c>
      <c r="D297">
        <f>[9]D_技能表!D204</f>
        <v>1</v>
      </c>
      <c r="E297">
        <f>[9]D_技能表!E204</f>
        <v>79</v>
      </c>
      <c r="F297" t="str">
        <f>[9]D_技能表!F204</f>
        <v>第49级，共造成177.4%点伤害</v>
      </c>
      <c r="G297">
        <f>[9]D_技能表!G204</f>
        <v>3</v>
      </c>
      <c r="H297">
        <f>[9]D_技能表!H204</f>
        <v>3</v>
      </c>
      <c r="I297">
        <f>[9]D_技能表!I204</f>
        <v>49</v>
      </c>
      <c r="J297">
        <f>[9]D_技能表!J204</f>
        <v>2</v>
      </c>
      <c r="K297">
        <f>[9]D_技能表!K204</f>
        <v>177.38095238095238</v>
      </c>
      <c r="L297">
        <f>[9]D_技能表!L204</f>
        <v>0</v>
      </c>
      <c r="M297">
        <f>[9]D_技能表!M204</f>
        <v>4080</v>
      </c>
      <c r="N297">
        <f>[9]D_技能表!N204</f>
        <v>390476</v>
      </c>
      <c r="O297">
        <f>[9]D_技能表!O204</f>
        <v>2</v>
      </c>
      <c r="P297">
        <f>[9]D_技能表!P204</f>
        <v>1</v>
      </c>
      <c r="Q297">
        <f>[9]D_技能表!Q204</f>
        <v>1</v>
      </c>
      <c r="R297">
        <f>[9]D_技能表!R204</f>
        <v>7</v>
      </c>
      <c r="S297">
        <f>[9]D_技能表!S204</f>
        <v>50</v>
      </c>
      <c r="T297">
        <f>[9]D_技能表!T204</f>
        <v>119.04761904761905</v>
      </c>
      <c r="U297">
        <f>[9]D_技能表!U204</f>
        <v>4154</v>
      </c>
      <c r="V297">
        <f>[9]D_技能表!V204</f>
        <v>119.04761904761905</v>
      </c>
      <c r="W297">
        <f>[9]D_技能表!W204</f>
        <v>94</v>
      </c>
      <c r="X297">
        <f>[9]D_技能表!X204</f>
        <v>1389</v>
      </c>
      <c r="Y297">
        <f>[9]D_技能表!Y204</f>
        <v>18</v>
      </c>
      <c r="Z297">
        <f>[9]D_技能表!Z204</f>
        <v>38</v>
      </c>
      <c r="AA297" t="str">
        <f>[9]D_技能表!AA204</f>
        <v>9122300.png</v>
      </c>
      <c r="AB297">
        <f>[9]D_技能表!AB204</f>
        <v>20</v>
      </c>
      <c r="AC297">
        <f>[9]D_技能表!AC204</f>
        <v>5602</v>
      </c>
      <c r="AD297">
        <f>[9]D_技能表!AD204</f>
        <v>1032.6700732087068</v>
      </c>
    </row>
    <row r="298" spans="1:30" x14ac:dyDescent="0.15">
      <c r="A298">
        <f>[9]D_技能表!A205</f>
        <v>9122350</v>
      </c>
      <c r="B298" t="str">
        <f>[9]D_技能表!B205</f>
        <v>影袭·斩第3段</v>
      </c>
      <c r="C298" t="str">
        <f>[9]D_技能表!C205</f>
        <v>影袭·斩第3段</v>
      </c>
      <c r="D298">
        <f>[9]D_技能表!D205</f>
        <v>1</v>
      </c>
      <c r="E298">
        <f>[9]D_技能表!E205</f>
        <v>80</v>
      </c>
      <c r="F298" t="str">
        <f>[9]D_技能表!F205</f>
        <v>第50级，共造成178.6%点伤害</v>
      </c>
      <c r="G298">
        <f>[9]D_技能表!G205</f>
        <v>3</v>
      </c>
      <c r="H298">
        <f>[9]D_技能表!H205</f>
        <v>3</v>
      </c>
      <c r="I298">
        <f>[9]D_技能表!I205</f>
        <v>50</v>
      </c>
      <c r="J298">
        <f>[9]D_技能表!J205</f>
        <v>2</v>
      </c>
      <c r="K298">
        <f>[9]D_技能表!K205</f>
        <v>178.57142857142858</v>
      </c>
      <c r="L298">
        <f>[9]D_技能表!L205</f>
        <v>0</v>
      </c>
      <c r="M298">
        <f>[9]D_技能表!M205</f>
        <v>4000</v>
      </c>
      <c r="N298">
        <f>[9]D_技能表!N205</f>
        <v>430462</v>
      </c>
      <c r="O298">
        <f>[9]D_技能表!O205</f>
        <v>2</v>
      </c>
      <c r="P298">
        <f>[9]D_技能表!P205</f>
        <v>1</v>
      </c>
      <c r="Q298">
        <f>[9]D_技能表!Q205</f>
        <v>1</v>
      </c>
      <c r="R298">
        <f>[9]D_技能表!R205</f>
        <v>7</v>
      </c>
      <c r="S298">
        <f>[9]D_技能表!S205</f>
        <v>50</v>
      </c>
      <c r="T298">
        <f>[9]D_技能表!T205</f>
        <v>119.04761904761905</v>
      </c>
      <c r="U298">
        <f>[9]D_技能表!U205</f>
        <v>4262</v>
      </c>
      <c r="V298">
        <f>[9]D_技能表!V205</f>
        <v>119.04761904761905</v>
      </c>
      <c r="W298">
        <f>[9]D_技能表!W205</f>
        <v>101</v>
      </c>
      <c r="X298">
        <f>[9]D_技能表!X205</f>
        <v>1490</v>
      </c>
      <c r="Y298">
        <f>[9]D_技能表!Y205</f>
        <v>18</v>
      </c>
      <c r="Z298">
        <f>[9]D_技能表!Z205</f>
        <v>41</v>
      </c>
      <c r="AA298" t="str">
        <f>[9]D_技能表!AA205</f>
        <v>9122300.png</v>
      </c>
      <c r="AB298">
        <f>[9]D_技能表!AB205</f>
        <v>20</v>
      </c>
      <c r="AC298">
        <f>[9]D_技能表!AC205</f>
        <v>5602</v>
      </c>
      <c r="AD298">
        <f>[9]D_技能表!AD205</f>
        <v>1193.7686362792215</v>
      </c>
    </row>
    <row r="299" spans="1:30" x14ac:dyDescent="0.15">
      <c r="A299">
        <f>[9]D_技能表!A206</f>
        <v>1</v>
      </c>
      <c r="B299" t="str">
        <f>[9]D_技能表!B206</f>
        <v>影袭·斩</v>
      </c>
      <c r="C299" t="str">
        <f>[9]D_技能表!C206</f>
        <v>影袭·斩第4段</v>
      </c>
      <c r="D299">
        <f>[9]D_技能表!D206</f>
        <v>1</v>
      </c>
      <c r="E299">
        <f>[9]D_技能表!E206</f>
        <v>4</v>
      </c>
      <c r="F299" t="str">
        <f>[9]D_技能表!F206</f>
        <v>第0级，共造成178.6%点伤害</v>
      </c>
      <c r="G299">
        <f>[9]D_技能表!G206</f>
        <v>0</v>
      </c>
      <c r="H299">
        <f>[9]D_技能表!H206</f>
        <v>4</v>
      </c>
      <c r="I299">
        <f>[9]D_技能表!I206</f>
        <v>0</v>
      </c>
      <c r="J299">
        <f>[9]D_技能表!J206</f>
        <v>2</v>
      </c>
      <c r="K299">
        <f>[9]D_技能表!K206</f>
        <v>29.761904761904763</v>
      </c>
      <c r="L299">
        <f>[9]D_技能表!L206</f>
        <v>0</v>
      </c>
      <c r="M299">
        <f>[9]D_技能表!M206</f>
        <v>8000</v>
      </c>
      <c r="N299">
        <f>[9]D_技能表!N206</f>
        <v>0</v>
      </c>
      <c r="O299">
        <f>[9]D_技能表!O206</f>
        <v>2</v>
      </c>
      <c r="P299">
        <f>[9]D_技能表!P206</f>
        <v>6</v>
      </c>
      <c r="Q299">
        <f>[9]D_技能表!Q206</f>
        <v>1</v>
      </c>
      <c r="R299">
        <f>[9]D_技能表!R206</f>
        <v>9</v>
      </c>
      <c r="S299">
        <f>[9]D_技能表!S206</f>
        <v>50</v>
      </c>
      <c r="T299">
        <f>[9]D_技能表!T206</f>
        <v>29.761904761904763</v>
      </c>
      <c r="U299">
        <f>[9]D_技能表!U206</f>
        <v>68</v>
      </c>
      <c r="V299">
        <f>[9]D_技能表!V206</f>
        <v>178.57142857142858</v>
      </c>
      <c r="W299">
        <f>[9]D_技能表!W206</f>
        <v>0</v>
      </c>
      <c r="X299">
        <f>[9]D_技能表!X206</f>
        <v>0</v>
      </c>
      <c r="Y299">
        <f>[9]D_技能表!Y206</f>
        <v>18</v>
      </c>
      <c r="Z299">
        <f>[9]D_技能表!Z206</f>
        <v>0</v>
      </c>
      <c r="AA299" t="str">
        <f>[9]D_技能表!AA206</f>
        <v>9122400.png</v>
      </c>
      <c r="AB299">
        <f>[9]D_技能表!AB206</f>
        <v>3</v>
      </c>
      <c r="AC299">
        <f>[9]D_技能表!AC206</f>
        <v>5603</v>
      </c>
      <c r="AD299">
        <f>[9]D_技能表!AD206</f>
        <v>1.8218828571428578</v>
      </c>
    </row>
    <row r="300" spans="1:30" x14ac:dyDescent="0.15">
      <c r="A300">
        <f>[9]D_技能表!A207</f>
        <v>9122401</v>
      </c>
      <c r="B300" t="str">
        <f>[9]D_技能表!B207</f>
        <v>影袭·斩第4段</v>
      </c>
      <c r="C300" t="str">
        <f>[9]D_技能表!C207</f>
        <v>影袭·斩第4段</v>
      </c>
      <c r="D300">
        <f>[9]D_技能表!D207</f>
        <v>1</v>
      </c>
      <c r="E300">
        <f>[9]D_技能表!E207</f>
        <v>4</v>
      </c>
      <c r="F300" t="str">
        <f>[9]D_技能表!F207</f>
        <v>第1级，共造成178.6%点伤害</v>
      </c>
      <c r="G300">
        <f>[9]D_技能表!G207</f>
        <v>4</v>
      </c>
      <c r="H300">
        <f>[9]D_技能表!H207</f>
        <v>4</v>
      </c>
      <c r="I300">
        <f>[9]D_技能表!I207</f>
        <v>1</v>
      </c>
      <c r="J300">
        <f>[9]D_技能表!J207</f>
        <v>2</v>
      </c>
      <c r="K300">
        <f>[9]D_技能表!K207</f>
        <v>29.761904761904763</v>
      </c>
      <c r="L300">
        <f>[9]D_技能表!L207</f>
        <v>0</v>
      </c>
      <c r="M300">
        <f>[9]D_技能表!M207</f>
        <v>8000</v>
      </c>
      <c r="N300">
        <f>[9]D_技能表!N207</f>
        <v>408</v>
      </c>
      <c r="O300">
        <f>[9]D_技能表!O207</f>
        <v>2</v>
      </c>
      <c r="P300">
        <f>[9]D_技能表!P207</f>
        <v>6</v>
      </c>
      <c r="Q300">
        <f>[9]D_技能表!Q207</f>
        <v>1</v>
      </c>
      <c r="R300">
        <f>[9]D_技能表!R207</f>
        <v>9</v>
      </c>
      <c r="S300">
        <f>[9]D_技能表!S207</f>
        <v>50</v>
      </c>
      <c r="T300">
        <f>[9]D_技能表!T207</f>
        <v>29.761904761904763</v>
      </c>
      <c r="U300">
        <f>[9]D_技能表!U207</f>
        <v>68</v>
      </c>
      <c r="V300">
        <f>[9]D_技能表!V207</f>
        <v>178.57142857142858</v>
      </c>
      <c r="W300">
        <f>[9]D_技能表!W207</f>
        <v>6</v>
      </c>
      <c r="X300">
        <f>[9]D_技能表!X207</f>
        <v>6</v>
      </c>
      <c r="Y300">
        <f>[9]D_技能表!Y207</f>
        <v>18</v>
      </c>
      <c r="Z300">
        <f>[9]D_技能表!Z207</f>
        <v>0</v>
      </c>
      <c r="AA300" t="str">
        <f>[9]D_技能表!AA207</f>
        <v>9122400.png</v>
      </c>
      <c r="AB300">
        <f>[9]D_技能表!AB207</f>
        <v>3</v>
      </c>
      <c r="AC300">
        <f>[9]D_技能表!AC207</f>
        <v>5603</v>
      </c>
      <c r="AD300">
        <f>[9]D_技能表!AD207</f>
        <v>2.0741895585914008</v>
      </c>
    </row>
    <row r="301" spans="1:30" x14ac:dyDescent="0.15">
      <c r="A301">
        <f>[9]D_技能表!A208</f>
        <v>9122402</v>
      </c>
      <c r="B301" t="str">
        <f>[9]D_技能表!B208</f>
        <v>影袭·斩第4段</v>
      </c>
      <c r="C301" t="str">
        <f>[9]D_技能表!C208</f>
        <v>影袭·斩第4段</v>
      </c>
      <c r="D301">
        <f>[9]D_技能表!D208</f>
        <v>1</v>
      </c>
      <c r="E301">
        <f>[9]D_技能表!E208</f>
        <v>12</v>
      </c>
      <c r="F301" t="str">
        <f>[9]D_技能表!F208</f>
        <v>第2级，共造成182.1%点伤害</v>
      </c>
      <c r="G301">
        <f>[9]D_技能表!G208</f>
        <v>4</v>
      </c>
      <c r="H301">
        <f>[9]D_技能表!H208</f>
        <v>4</v>
      </c>
      <c r="I301">
        <f>[9]D_技能表!I208</f>
        <v>2</v>
      </c>
      <c r="J301">
        <f>[9]D_技能表!J208</f>
        <v>2</v>
      </c>
      <c r="K301">
        <f>[9]D_技能表!K208</f>
        <v>30.357142857142858</v>
      </c>
      <c r="L301">
        <f>[9]D_技能表!L208</f>
        <v>0</v>
      </c>
      <c r="M301">
        <f>[9]D_技能表!M208</f>
        <v>7840</v>
      </c>
      <c r="N301">
        <f>[9]D_技能表!N208</f>
        <v>812</v>
      </c>
      <c r="O301">
        <f>[9]D_技能表!O208</f>
        <v>2</v>
      </c>
      <c r="P301">
        <f>[9]D_技能表!P208</f>
        <v>6</v>
      </c>
      <c r="Q301">
        <f>[9]D_技能表!Q208</f>
        <v>1</v>
      </c>
      <c r="R301">
        <f>[9]D_技能表!R208</f>
        <v>9</v>
      </c>
      <c r="S301">
        <f>[9]D_技能表!S208</f>
        <v>50</v>
      </c>
      <c r="T301">
        <f>[9]D_技能表!T208</f>
        <v>29.761904761904763</v>
      </c>
      <c r="U301">
        <f>[9]D_技能表!U208</f>
        <v>116</v>
      </c>
      <c r="V301">
        <f>[9]D_技能表!V208</f>
        <v>178.57142857142858</v>
      </c>
      <c r="W301">
        <f>[9]D_技能表!W208</f>
        <v>7</v>
      </c>
      <c r="X301">
        <f>[9]D_技能表!X208</f>
        <v>13</v>
      </c>
      <c r="Y301">
        <f>[9]D_技能表!Y208</f>
        <v>18</v>
      </c>
      <c r="Z301">
        <f>[9]D_技能表!Z208</f>
        <v>0</v>
      </c>
      <c r="AA301" t="str">
        <f>[9]D_技能表!AA208</f>
        <v>9122400.png</v>
      </c>
      <c r="AB301">
        <f>[9]D_技能表!AB208</f>
        <v>3</v>
      </c>
      <c r="AC301">
        <f>[9]D_技能表!AC208</f>
        <v>5603</v>
      </c>
      <c r="AD301">
        <f>[9]D_技能表!AD208</f>
        <v>2.4687754680511911</v>
      </c>
    </row>
    <row r="302" spans="1:30" x14ac:dyDescent="0.15">
      <c r="A302">
        <f>[9]D_技能表!A209</f>
        <v>9122403</v>
      </c>
      <c r="B302" t="str">
        <f>[9]D_技能表!B209</f>
        <v>影袭·斩第4段</v>
      </c>
      <c r="C302" t="str">
        <f>[9]D_技能表!C209</f>
        <v>影袭·斩第4段</v>
      </c>
      <c r="D302">
        <f>[9]D_技能表!D209</f>
        <v>1</v>
      </c>
      <c r="E302">
        <f>[9]D_技能表!E209</f>
        <v>13</v>
      </c>
      <c r="F302" t="str">
        <f>[9]D_技能表!F209</f>
        <v>第3级，共造成183.9%点伤害</v>
      </c>
      <c r="G302">
        <f>[9]D_技能表!G209</f>
        <v>4</v>
      </c>
      <c r="H302">
        <f>[9]D_技能表!H209</f>
        <v>4</v>
      </c>
      <c r="I302">
        <f>[9]D_技能表!I209</f>
        <v>3</v>
      </c>
      <c r="J302">
        <f>[9]D_技能表!J209</f>
        <v>2</v>
      </c>
      <c r="K302">
        <f>[9]D_技能表!K209</f>
        <v>30.654761904761905</v>
      </c>
      <c r="L302">
        <f>[9]D_技能表!L209</f>
        <v>0</v>
      </c>
      <c r="M302">
        <f>[9]D_技能表!M209</f>
        <v>7760</v>
      </c>
      <c r="N302">
        <f>[9]D_技能表!N209</f>
        <v>854</v>
      </c>
      <c r="O302">
        <f>[9]D_技能表!O209</f>
        <v>2</v>
      </c>
      <c r="P302">
        <f>[9]D_技能表!P209</f>
        <v>6</v>
      </c>
      <c r="Q302">
        <f>[9]D_技能表!Q209</f>
        <v>1</v>
      </c>
      <c r="R302">
        <f>[9]D_技能表!R209</f>
        <v>9</v>
      </c>
      <c r="S302">
        <f>[9]D_技能表!S209</f>
        <v>50</v>
      </c>
      <c r="T302">
        <f>[9]D_技能表!T209</f>
        <v>29.761904761904763</v>
      </c>
      <c r="U302">
        <f>[9]D_技能表!U209</f>
        <v>122</v>
      </c>
      <c r="V302">
        <f>[9]D_技能表!V209</f>
        <v>178.57142857142858</v>
      </c>
      <c r="W302">
        <f>[9]D_技能表!W209</f>
        <v>7</v>
      </c>
      <c r="X302">
        <f>[9]D_技能表!X209</f>
        <v>20</v>
      </c>
      <c r="Y302">
        <f>[9]D_技能表!Y209</f>
        <v>18</v>
      </c>
      <c r="Z302">
        <f>[9]D_技能表!Z209</f>
        <v>0</v>
      </c>
      <c r="AA302" t="str">
        <f>[9]D_技能表!AA209</f>
        <v>9122400.png</v>
      </c>
      <c r="AB302">
        <f>[9]D_技能表!AB209</f>
        <v>3</v>
      </c>
      <c r="AC302">
        <f>[9]D_技能表!AC209</f>
        <v>5603</v>
      </c>
      <c r="AD302">
        <f>[9]D_技能表!AD209</f>
        <v>2.8717697317595303</v>
      </c>
    </row>
    <row r="303" spans="1:30" x14ac:dyDescent="0.15">
      <c r="A303">
        <f>[9]D_技能表!A210</f>
        <v>9122404</v>
      </c>
      <c r="B303" t="str">
        <f>[9]D_技能表!B210</f>
        <v>影袭·斩第4段</v>
      </c>
      <c r="C303" t="str">
        <f>[9]D_技能表!C210</f>
        <v>影袭·斩第4段</v>
      </c>
      <c r="D303">
        <f>[9]D_技能表!D210</f>
        <v>1</v>
      </c>
      <c r="E303">
        <f>[9]D_技能表!E210</f>
        <v>15</v>
      </c>
      <c r="F303" t="str">
        <f>[9]D_技能表!F210</f>
        <v>第4级，共造成185.7%点伤害</v>
      </c>
      <c r="G303">
        <f>[9]D_技能表!G210</f>
        <v>4</v>
      </c>
      <c r="H303">
        <f>[9]D_技能表!H210</f>
        <v>4</v>
      </c>
      <c r="I303">
        <f>[9]D_技能表!I210</f>
        <v>4</v>
      </c>
      <c r="J303">
        <f>[9]D_技能表!J210</f>
        <v>2</v>
      </c>
      <c r="K303">
        <f>[9]D_技能表!K210</f>
        <v>30.952380952380953</v>
      </c>
      <c r="L303">
        <f>[9]D_技能表!L210</f>
        <v>0</v>
      </c>
      <c r="M303">
        <f>[9]D_技能表!M210</f>
        <v>7680</v>
      </c>
      <c r="N303">
        <f>[9]D_技能表!N210</f>
        <v>1072</v>
      </c>
      <c r="O303">
        <f>[9]D_技能表!O210</f>
        <v>2</v>
      </c>
      <c r="P303">
        <f>[9]D_技能表!P210</f>
        <v>6</v>
      </c>
      <c r="Q303">
        <f>[9]D_技能表!Q210</f>
        <v>1</v>
      </c>
      <c r="R303">
        <f>[9]D_技能表!R210</f>
        <v>9</v>
      </c>
      <c r="S303">
        <f>[9]D_技能表!S210</f>
        <v>50</v>
      </c>
      <c r="T303">
        <f>[9]D_技能表!T210</f>
        <v>29.761904761904763</v>
      </c>
      <c r="U303">
        <f>[9]D_技能表!U210</f>
        <v>134</v>
      </c>
      <c r="V303">
        <f>[9]D_技能表!V210</f>
        <v>178.57142857142858</v>
      </c>
      <c r="W303">
        <f>[9]D_技能表!W210</f>
        <v>8</v>
      </c>
      <c r="X303">
        <f>[9]D_技能表!X210</f>
        <v>28</v>
      </c>
      <c r="Y303">
        <f>[9]D_技能表!Y210</f>
        <v>18</v>
      </c>
      <c r="Z303">
        <f>[9]D_技能表!Z210</f>
        <v>0</v>
      </c>
      <c r="AA303" t="str">
        <f>[9]D_技能表!AA210</f>
        <v>9122400.png</v>
      </c>
      <c r="AB303">
        <f>[9]D_技能表!AB210</f>
        <v>3</v>
      </c>
      <c r="AC303">
        <f>[9]D_技能表!AC210</f>
        <v>5603</v>
      </c>
      <c r="AD303">
        <f>[9]D_技能表!AD210</f>
        <v>3.3390351239404419</v>
      </c>
    </row>
    <row r="304" spans="1:30" x14ac:dyDescent="0.15">
      <c r="A304">
        <f>[9]D_技能表!A211</f>
        <v>9122405</v>
      </c>
      <c r="B304" t="str">
        <f>[9]D_技能表!B211</f>
        <v>影袭·斩第4段</v>
      </c>
      <c r="C304" t="str">
        <f>[9]D_技能表!C211</f>
        <v>影袭·斩第4段</v>
      </c>
      <c r="D304">
        <f>[9]D_技能表!D211</f>
        <v>1</v>
      </c>
      <c r="E304">
        <f>[9]D_技能表!E211</f>
        <v>16</v>
      </c>
      <c r="F304" t="str">
        <f>[9]D_技能表!F211</f>
        <v>第5级，共造成187.5%点伤害</v>
      </c>
      <c r="G304">
        <f>[9]D_技能表!G211</f>
        <v>4</v>
      </c>
      <c r="H304">
        <f>[9]D_技能表!H211</f>
        <v>4</v>
      </c>
      <c r="I304">
        <f>[9]D_技能表!I211</f>
        <v>5</v>
      </c>
      <c r="J304">
        <f>[9]D_技能表!J211</f>
        <v>2</v>
      </c>
      <c r="K304">
        <f>[9]D_技能表!K211</f>
        <v>31.25</v>
      </c>
      <c r="L304">
        <f>[9]D_技能表!L211</f>
        <v>0</v>
      </c>
      <c r="M304">
        <f>[9]D_技能表!M211</f>
        <v>7600</v>
      </c>
      <c r="N304">
        <f>[9]D_技能表!N211</f>
        <v>1120</v>
      </c>
      <c r="O304">
        <f>[9]D_技能表!O211</f>
        <v>2</v>
      </c>
      <c r="P304">
        <f>[9]D_技能表!P211</f>
        <v>6</v>
      </c>
      <c r="Q304">
        <f>[9]D_技能表!Q211</f>
        <v>1</v>
      </c>
      <c r="R304">
        <f>[9]D_技能表!R211</f>
        <v>9</v>
      </c>
      <c r="S304">
        <f>[9]D_技能表!S211</f>
        <v>50</v>
      </c>
      <c r="T304">
        <f>[9]D_技能表!T211</f>
        <v>29.761904761904763</v>
      </c>
      <c r="U304">
        <f>[9]D_技能表!U211</f>
        <v>140</v>
      </c>
      <c r="V304">
        <f>[9]D_技能表!V211</f>
        <v>178.57142857142858</v>
      </c>
      <c r="W304">
        <f>[9]D_技能表!W211</f>
        <v>8</v>
      </c>
      <c r="X304">
        <f>[9]D_技能表!X211</f>
        <v>36</v>
      </c>
      <c r="Y304">
        <f>[9]D_技能表!Y211</f>
        <v>18</v>
      </c>
      <c r="Z304">
        <f>[9]D_技能表!Z211</f>
        <v>0</v>
      </c>
      <c r="AA304" t="str">
        <f>[9]D_技能表!AA211</f>
        <v>9122400.png</v>
      </c>
      <c r="AB304">
        <f>[9]D_技能表!AB211</f>
        <v>3</v>
      </c>
      <c r="AC304">
        <f>[9]D_技能表!AC211</f>
        <v>5603</v>
      </c>
      <c r="AD304">
        <f>[9]D_技能表!AD211</f>
        <v>3.8806441869099735</v>
      </c>
    </row>
    <row r="305" spans="1:30" x14ac:dyDescent="0.15">
      <c r="A305">
        <f>[9]D_技能表!A212</f>
        <v>9122406</v>
      </c>
      <c r="B305" t="str">
        <f>[9]D_技能表!B212</f>
        <v>影袭·斩第4段</v>
      </c>
      <c r="C305" t="str">
        <f>[9]D_技能表!C212</f>
        <v>影袭·斩第4段</v>
      </c>
      <c r="D305">
        <f>[9]D_技能表!D212</f>
        <v>1</v>
      </c>
      <c r="E305">
        <f>[9]D_技能表!E212</f>
        <v>18</v>
      </c>
      <c r="F305" t="str">
        <f>[9]D_技能表!F212</f>
        <v>第6级，共造成189.3%点伤害</v>
      </c>
      <c r="G305">
        <f>[9]D_技能表!G212</f>
        <v>4</v>
      </c>
      <c r="H305">
        <f>[9]D_技能表!H212</f>
        <v>4</v>
      </c>
      <c r="I305">
        <f>[9]D_技能表!I212</f>
        <v>6</v>
      </c>
      <c r="J305">
        <f>[9]D_技能表!J212</f>
        <v>2</v>
      </c>
      <c r="K305">
        <f>[9]D_技能表!K212</f>
        <v>31.547619047619047</v>
      </c>
      <c r="L305">
        <f>[9]D_技能表!L212</f>
        <v>0</v>
      </c>
      <c r="M305">
        <f>[9]D_技能表!M212</f>
        <v>7520</v>
      </c>
      <c r="N305">
        <f>[9]D_技能表!N212</f>
        <v>1368</v>
      </c>
      <c r="O305">
        <f>[9]D_技能表!O212</f>
        <v>2</v>
      </c>
      <c r="P305">
        <f>[9]D_技能表!P212</f>
        <v>6</v>
      </c>
      <c r="Q305">
        <f>[9]D_技能表!Q212</f>
        <v>1</v>
      </c>
      <c r="R305">
        <f>[9]D_技能表!R212</f>
        <v>9</v>
      </c>
      <c r="S305">
        <f>[9]D_技能表!S212</f>
        <v>50</v>
      </c>
      <c r="T305">
        <f>[9]D_技能表!T212</f>
        <v>29.761904761904763</v>
      </c>
      <c r="U305">
        <f>[9]D_技能表!U212</f>
        <v>152</v>
      </c>
      <c r="V305">
        <f>[9]D_技能表!V212</f>
        <v>178.57142857142858</v>
      </c>
      <c r="W305">
        <f>[9]D_技能表!W212</f>
        <v>9</v>
      </c>
      <c r="X305">
        <f>[9]D_技能表!X212</f>
        <v>45</v>
      </c>
      <c r="Y305">
        <f>[9]D_技能表!Y212</f>
        <v>18</v>
      </c>
      <c r="Z305">
        <f>[9]D_技能表!Z212</f>
        <v>0</v>
      </c>
      <c r="AA305" t="str">
        <f>[9]D_技能表!AA212</f>
        <v>9122400.png</v>
      </c>
      <c r="AB305">
        <f>[9]D_技能表!AB212</f>
        <v>3</v>
      </c>
      <c r="AC305">
        <f>[9]D_技能表!AC212</f>
        <v>5603</v>
      </c>
      <c r="AD305">
        <f>[9]D_技能表!AD212</f>
        <v>4.5082266613935165</v>
      </c>
    </row>
    <row r="306" spans="1:30" x14ac:dyDescent="0.15">
      <c r="A306">
        <f>[9]D_技能表!A213</f>
        <v>9122407</v>
      </c>
      <c r="B306" t="str">
        <f>[9]D_技能表!B213</f>
        <v>影袭·斩第4段</v>
      </c>
      <c r="C306" t="str">
        <f>[9]D_技能表!C213</f>
        <v>影袭·斩第4段</v>
      </c>
      <c r="D306">
        <f>[9]D_技能表!D213</f>
        <v>1</v>
      </c>
      <c r="E306">
        <f>[9]D_技能表!E213</f>
        <v>19</v>
      </c>
      <c r="F306" t="str">
        <f>[9]D_技能表!F213</f>
        <v>第7级，共造成191.1%点伤害</v>
      </c>
      <c r="G306">
        <f>[9]D_技能表!G213</f>
        <v>4</v>
      </c>
      <c r="H306">
        <f>[9]D_技能表!H213</f>
        <v>4</v>
      </c>
      <c r="I306">
        <f>[9]D_技能表!I213</f>
        <v>7</v>
      </c>
      <c r="J306">
        <f>[9]D_技能表!J213</f>
        <v>2</v>
      </c>
      <c r="K306">
        <f>[9]D_技能表!K213</f>
        <v>31.845238095238095</v>
      </c>
      <c r="L306">
        <f>[9]D_技能表!L213</f>
        <v>0</v>
      </c>
      <c r="M306">
        <f>[9]D_技能表!M213</f>
        <v>7440</v>
      </c>
      <c r="N306">
        <f>[9]D_技能表!N213</f>
        <v>1422</v>
      </c>
      <c r="O306">
        <f>[9]D_技能表!O213</f>
        <v>2</v>
      </c>
      <c r="P306">
        <f>[9]D_技能表!P213</f>
        <v>6</v>
      </c>
      <c r="Q306">
        <f>[9]D_技能表!Q213</f>
        <v>1</v>
      </c>
      <c r="R306">
        <f>[9]D_技能表!R213</f>
        <v>9</v>
      </c>
      <c r="S306">
        <f>[9]D_技能表!S213</f>
        <v>50</v>
      </c>
      <c r="T306">
        <f>[9]D_技能表!T213</f>
        <v>29.761904761904763</v>
      </c>
      <c r="U306">
        <f>[9]D_技能表!U213</f>
        <v>158</v>
      </c>
      <c r="V306">
        <f>[9]D_技能表!V213</f>
        <v>178.57142857142858</v>
      </c>
      <c r="W306">
        <f>[9]D_技能表!W213</f>
        <v>9</v>
      </c>
      <c r="X306">
        <f>[9]D_技能表!X213</f>
        <v>54</v>
      </c>
      <c r="Y306">
        <f>[9]D_技能表!Y213</f>
        <v>18</v>
      </c>
      <c r="Z306">
        <f>[9]D_技能表!Z213</f>
        <v>0</v>
      </c>
      <c r="AA306" t="str">
        <f>[9]D_技能表!AA213</f>
        <v>9122400.png</v>
      </c>
      <c r="AB306">
        <f>[9]D_技能表!AB213</f>
        <v>3</v>
      </c>
      <c r="AC306">
        <f>[9]D_技能表!AC213</f>
        <v>5603</v>
      </c>
      <c r="AD306">
        <f>[9]D_技能表!AD213</f>
        <v>5.2352076121732969</v>
      </c>
    </row>
    <row r="307" spans="1:30" x14ac:dyDescent="0.15">
      <c r="A307">
        <f>[9]D_技能表!A214</f>
        <v>9122408</v>
      </c>
      <c r="B307" t="str">
        <f>[9]D_技能表!B214</f>
        <v>影袭·斩第4段</v>
      </c>
      <c r="C307" t="str">
        <f>[9]D_技能表!C214</f>
        <v>影袭·斩第4段</v>
      </c>
      <c r="D307">
        <f>[9]D_技能表!D214</f>
        <v>1</v>
      </c>
      <c r="E307">
        <f>[9]D_技能表!E214</f>
        <v>20</v>
      </c>
      <c r="F307" t="str">
        <f>[9]D_技能表!F214</f>
        <v>第8级，共造成192.9%点伤害</v>
      </c>
      <c r="G307">
        <f>[9]D_技能表!G214</f>
        <v>4</v>
      </c>
      <c r="H307">
        <f>[9]D_技能表!H214</f>
        <v>4</v>
      </c>
      <c r="I307">
        <f>[9]D_技能表!I214</f>
        <v>8</v>
      </c>
      <c r="J307">
        <f>[9]D_技能表!J214</f>
        <v>2</v>
      </c>
      <c r="K307">
        <f>[9]D_技能表!K214</f>
        <v>32.142857142857146</v>
      </c>
      <c r="L307">
        <f>[9]D_技能表!L214</f>
        <v>0</v>
      </c>
      <c r="M307">
        <f>[9]D_技能表!M214</f>
        <v>7360</v>
      </c>
      <c r="N307">
        <f>[9]D_技能表!N214</f>
        <v>1820</v>
      </c>
      <c r="O307">
        <f>[9]D_技能表!O214</f>
        <v>2</v>
      </c>
      <c r="P307">
        <f>[9]D_技能表!P214</f>
        <v>6</v>
      </c>
      <c r="Q307">
        <f>[9]D_技能表!Q214</f>
        <v>1</v>
      </c>
      <c r="R307">
        <f>[9]D_技能表!R214</f>
        <v>9</v>
      </c>
      <c r="S307">
        <f>[9]D_技能表!S214</f>
        <v>50</v>
      </c>
      <c r="T307">
        <f>[9]D_技能表!T214</f>
        <v>29.761904761904763</v>
      </c>
      <c r="U307">
        <f>[9]D_技能表!U214</f>
        <v>182</v>
      </c>
      <c r="V307">
        <f>[9]D_技能表!V214</f>
        <v>178.57142857142858</v>
      </c>
      <c r="W307">
        <f>[9]D_技能表!W214</f>
        <v>10</v>
      </c>
      <c r="X307">
        <f>[9]D_技能表!X214</f>
        <v>64</v>
      </c>
      <c r="Y307">
        <f>[9]D_技能表!Y214</f>
        <v>18</v>
      </c>
      <c r="Z307">
        <f>[9]D_技能表!Z214</f>
        <v>0</v>
      </c>
      <c r="AA307" t="str">
        <f>[9]D_技能表!AA214</f>
        <v>9122400.png</v>
      </c>
      <c r="AB307">
        <f>[9]D_技能表!AB214</f>
        <v>3</v>
      </c>
      <c r="AC307">
        <f>[9]D_技能表!AC214</f>
        <v>5603</v>
      </c>
      <c r="AD307">
        <f>[9]D_技能表!AD214</f>
        <v>6.0770816433773103</v>
      </c>
    </row>
    <row r="308" spans="1:30" x14ac:dyDescent="0.15">
      <c r="A308">
        <f>[9]D_技能表!A215</f>
        <v>9122409</v>
      </c>
      <c r="B308" t="str">
        <f>[9]D_技能表!B215</f>
        <v>影袭·斩第4段</v>
      </c>
      <c r="C308" t="str">
        <f>[9]D_技能表!C215</f>
        <v>影袭·斩第4段</v>
      </c>
      <c r="D308">
        <f>[9]D_技能表!D215</f>
        <v>1</v>
      </c>
      <c r="E308">
        <f>[9]D_技能表!E215</f>
        <v>22</v>
      </c>
      <c r="F308" t="str">
        <f>[9]D_技能表!F215</f>
        <v>第9级，共造成194.6%点伤害</v>
      </c>
      <c r="G308">
        <f>[9]D_技能表!G215</f>
        <v>4</v>
      </c>
      <c r="H308">
        <f>[9]D_技能表!H215</f>
        <v>4</v>
      </c>
      <c r="I308">
        <f>[9]D_技能表!I215</f>
        <v>9</v>
      </c>
      <c r="J308">
        <f>[9]D_技能表!J215</f>
        <v>2</v>
      </c>
      <c r="K308">
        <f>[9]D_技能表!K215</f>
        <v>32.44047619047619</v>
      </c>
      <c r="L308">
        <f>[9]D_技能表!L215</f>
        <v>0</v>
      </c>
      <c r="M308">
        <f>[9]D_技能表!M215</f>
        <v>7280</v>
      </c>
      <c r="N308">
        <f>[9]D_技能表!N215</f>
        <v>2629</v>
      </c>
      <c r="O308">
        <f>[9]D_技能表!O215</f>
        <v>2</v>
      </c>
      <c r="P308">
        <f>[9]D_技能表!P215</f>
        <v>6</v>
      </c>
      <c r="Q308">
        <f>[9]D_技能表!Q215</f>
        <v>1</v>
      </c>
      <c r="R308">
        <f>[9]D_技能表!R215</f>
        <v>9</v>
      </c>
      <c r="S308">
        <f>[9]D_技能表!S215</f>
        <v>50</v>
      </c>
      <c r="T308">
        <f>[9]D_技能表!T215</f>
        <v>29.761904761904763</v>
      </c>
      <c r="U308">
        <f>[9]D_技能表!U215</f>
        <v>239</v>
      </c>
      <c r="V308">
        <f>[9]D_技能表!V215</f>
        <v>178.57142857142858</v>
      </c>
      <c r="W308">
        <f>[9]D_技能表!W215</f>
        <v>11</v>
      </c>
      <c r="X308">
        <f>[9]D_技能表!X215</f>
        <v>75</v>
      </c>
      <c r="Y308">
        <f>[9]D_技能表!Y215</f>
        <v>18</v>
      </c>
      <c r="Z308">
        <f>[9]D_技能表!Z215</f>
        <v>0</v>
      </c>
      <c r="AA308" t="str">
        <f>[9]D_技能表!AA215</f>
        <v>9122400.png</v>
      </c>
      <c r="AB308">
        <f>[9]D_技能表!AB215</f>
        <v>3</v>
      </c>
      <c r="AC308">
        <f>[9]D_技能表!AC215</f>
        <v>5603</v>
      </c>
      <c r="AD308">
        <f>[9]D_技能表!AD215</f>
        <v>7.0517286323725585</v>
      </c>
    </row>
    <row r="309" spans="1:30" x14ac:dyDescent="0.15">
      <c r="A309">
        <f>[9]D_技能表!A216</f>
        <v>9122410</v>
      </c>
      <c r="B309" t="str">
        <f>[9]D_技能表!B216</f>
        <v>影袭·斩第4段</v>
      </c>
      <c r="C309" t="str">
        <f>[9]D_技能表!C216</f>
        <v>影袭·斩第4段</v>
      </c>
      <c r="D309">
        <f>[9]D_技能表!D216</f>
        <v>1</v>
      </c>
      <c r="E309">
        <f>[9]D_技能表!E216</f>
        <v>23</v>
      </c>
      <c r="F309" t="str">
        <f>[9]D_技能表!F216</f>
        <v>第10级，共造成196.4%点伤害</v>
      </c>
      <c r="G309">
        <f>[9]D_技能表!G216</f>
        <v>4</v>
      </c>
      <c r="H309">
        <f>[9]D_技能表!H216</f>
        <v>4</v>
      </c>
      <c r="I309">
        <f>[9]D_技能表!I216</f>
        <v>10</v>
      </c>
      <c r="J309">
        <f>[9]D_技能表!J216</f>
        <v>2</v>
      </c>
      <c r="K309">
        <f>[9]D_技能表!K216</f>
        <v>32.738095238095241</v>
      </c>
      <c r="L309">
        <f>[9]D_技能表!L216</f>
        <v>0</v>
      </c>
      <c r="M309">
        <f>[9]D_技能表!M216</f>
        <v>7200</v>
      </c>
      <c r="N309">
        <f>[9]D_技能表!N216</f>
        <v>2970</v>
      </c>
      <c r="O309">
        <f>[9]D_技能表!O216</f>
        <v>2</v>
      </c>
      <c r="P309">
        <f>[9]D_技能表!P216</f>
        <v>6</v>
      </c>
      <c r="Q309">
        <f>[9]D_技能表!Q216</f>
        <v>1</v>
      </c>
      <c r="R309">
        <f>[9]D_技能表!R216</f>
        <v>9</v>
      </c>
      <c r="S309">
        <f>[9]D_技能表!S216</f>
        <v>50</v>
      </c>
      <c r="T309">
        <f>[9]D_技能表!T216</f>
        <v>29.761904761904763</v>
      </c>
      <c r="U309">
        <f>[9]D_技能表!U216</f>
        <v>270</v>
      </c>
      <c r="V309">
        <f>[9]D_技能表!V216</f>
        <v>178.57142857142858</v>
      </c>
      <c r="W309">
        <f>[9]D_技能表!W216</f>
        <v>11</v>
      </c>
      <c r="X309">
        <f>[9]D_技能表!X216</f>
        <v>86</v>
      </c>
      <c r="Y309">
        <f>[9]D_技能表!Y216</f>
        <v>18</v>
      </c>
      <c r="Z309">
        <f>[9]D_技能表!Z216</f>
        <v>0</v>
      </c>
      <c r="AA309" t="str">
        <f>[9]D_技能表!AA216</f>
        <v>9122400.png</v>
      </c>
      <c r="AB309">
        <f>[9]D_技能表!AB216</f>
        <v>3</v>
      </c>
      <c r="AC309">
        <f>[9]D_技能表!AC216</f>
        <v>5603</v>
      </c>
      <c r="AD309">
        <f>[9]D_技能表!AD216</f>
        <v>8.1797772227560941</v>
      </c>
    </row>
    <row r="310" spans="1:30" x14ac:dyDescent="0.15">
      <c r="A310">
        <f>[9]D_技能表!A217</f>
        <v>9122411</v>
      </c>
      <c r="B310" t="str">
        <f>[9]D_技能表!B217</f>
        <v>影袭·斩第4段</v>
      </c>
      <c r="C310" t="str">
        <f>[9]D_技能表!C217</f>
        <v>影袭·斩第4段</v>
      </c>
      <c r="D310">
        <f>[9]D_技能表!D217</f>
        <v>1</v>
      </c>
      <c r="E310">
        <f>[9]D_技能表!E217</f>
        <v>25</v>
      </c>
      <c r="F310" t="str">
        <f>[9]D_技能表!F217</f>
        <v>第11级，共造成198.2%点伤害</v>
      </c>
      <c r="G310">
        <f>[9]D_技能表!G217</f>
        <v>4</v>
      </c>
      <c r="H310">
        <f>[9]D_技能表!H217</f>
        <v>4</v>
      </c>
      <c r="I310">
        <f>[9]D_技能表!I217</f>
        <v>11</v>
      </c>
      <c r="J310">
        <f>[9]D_技能表!J217</f>
        <v>2</v>
      </c>
      <c r="K310">
        <f>[9]D_技能表!K217</f>
        <v>33.035714285714285</v>
      </c>
      <c r="L310">
        <f>[9]D_技能表!L217</f>
        <v>0</v>
      </c>
      <c r="M310">
        <f>[9]D_技能表!M217</f>
        <v>7120</v>
      </c>
      <c r="N310">
        <f>[9]D_技能表!N217</f>
        <v>4020</v>
      </c>
      <c r="O310">
        <f>[9]D_技能表!O217</f>
        <v>2</v>
      </c>
      <c r="P310">
        <f>[9]D_技能表!P217</f>
        <v>6</v>
      </c>
      <c r="Q310">
        <f>[9]D_技能表!Q217</f>
        <v>1</v>
      </c>
      <c r="R310">
        <f>[9]D_技能表!R217</f>
        <v>9</v>
      </c>
      <c r="S310">
        <f>[9]D_技能表!S217</f>
        <v>50</v>
      </c>
      <c r="T310">
        <f>[9]D_技能表!T217</f>
        <v>29.761904761904763</v>
      </c>
      <c r="U310">
        <f>[9]D_技能表!U217</f>
        <v>335</v>
      </c>
      <c r="V310">
        <f>[9]D_技能表!V217</f>
        <v>178.57142857142858</v>
      </c>
      <c r="W310">
        <f>[9]D_技能表!W217</f>
        <v>12</v>
      </c>
      <c r="X310">
        <f>[9]D_技能表!X217</f>
        <v>98</v>
      </c>
      <c r="Y310">
        <f>[9]D_技能表!Y217</f>
        <v>18</v>
      </c>
      <c r="Z310">
        <f>[9]D_技能表!Z217</f>
        <v>0</v>
      </c>
      <c r="AA310" t="str">
        <f>[9]D_技能表!AA217</f>
        <v>9122400.png</v>
      </c>
      <c r="AB310">
        <f>[9]D_技能表!AB217</f>
        <v>3</v>
      </c>
      <c r="AC310">
        <f>[9]D_技能表!AC217</f>
        <v>5603</v>
      </c>
      <c r="AD310">
        <f>[9]D_技能表!AD217</f>
        <v>9.4850232491209532</v>
      </c>
    </row>
    <row r="311" spans="1:30" x14ac:dyDescent="0.15">
      <c r="A311">
        <f>[9]D_技能表!A218</f>
        <v>9122412</v>
      </c>
      <c r="B311" t="str">
        <f>[9]D_技能表!B218</f>
        <v>影袭·斩第4段</v>
      </c>
      <c r="C311" t="str">
        <f>[9]D_技能表!C218</f>
        <v>影袭·斩第4段</v>
      </c>
      <c r="D311">
        <f>[9]D_技能表!D218</f>
        <v>1</v>
      </c>
      <c r="E311">
        <f>[9]D_技能表!E218</f>
        <v>26</v>
      </c>
      <c r="F311" t="str">
        <f>[9]D_技能表!F218</f>
        <v>第12级，共造成200%点伤害</v>
      </c>
      <c r="G311">
        <f>[9]D_技能表!G218</f>
        <v>4</v>
      </c>
      <c r="H311">
        <f>[9]D_技能表!H218</f>
        <v>4</v>
      </c>
      <c r="I311">
        <f>[9]D_技能表!I218</f>
        <v>12</v>
      </c>
      <c r="J311">
        <f>[9]D_技能表!J218</f>
        <v>2</v>
      </c>
      <c r="K311">
        <f>[9]D_技能表!K218</f>
        <v>33.333333333333336</v>
      </c>
      <c r="L311">
        <f>[9]D_技能表!L218</f>
        <v>0</v>
      </c>
      <c r="M311">
        <f>[9]D_技能表!M218</f>
        <v>7040</v>
      </c>
      <c r="N311">
        <f>[9]D_技能表!N218</f>
        <v>4810</v>
      </c>
      <c r="O311">
        <f>[9]D_技能表!O218</f>
        <v>2</v>
      </c>
      <c r="P311">
        <f>[9]D_技能表!P218</f>
        <v>6</v>
      </c>
      <c r="Q311">
        <f>[9]D_技能表!Q218</f>
        <v>1</v>
      </c>
      <c r="R311">
        <f>[9]D_技能表!R218</f>
        <v>9</v>
      </c>
      <c r="S311">
        <f>[9]D_技能表!S218</f>
        <v>50</v>
      </c>
      <c r="T311">
        <f>[9]D_技能表!T218</f>
        <v>29.761904761904763</v>
      </c>
      <c r="U311">
        <f>[9]D_技能表!U218</f>
        <v>370</v>
      </c>
      <c r="V311">
        <f>[9]D_技能表!V218</f>
        <v>178.57142857142858</v>
      </c>
      <c r="W311">
        <f>[9]D_技能表!W218</f>
        <v>13</v>
      </c>
      <c r="X311">
        <f>[9]D_技能表!X218</f>
        <v>111</v>
      </c>
      <c r="Y311">
        <f>[9]D_技能表!Y218</f>
        <v>18</v>
      </c>
      <c r="Z311">
        <f>[9]D_技能表!Z218</f>
        <v>0</v>
      </c>
      <c r="AA311" t="str">
        <f>[9]D_技能表!AA218</f>
        <v>9122400.png</v>
      </c>
      <c r="AB311">
        <f>[9]D_技能表!AB218</f>
        <v>3</v>
      </c>
      <c r="AC311">
        <f>[9]D_技能表!AC218</f>
        <v>5603</v>
      </c>
      <c r="AD311">
        <f>[9]D_技能表!AD218</f>
        <v>10.994911336963888</v>
      </c>
    </row>
    <row r="312" spans="1:30" x14ac:dyDescent="0.15">
      <c r="A312">
        <f>[9]D_技能表!A219</f>
        <v>9122413</v>
      </c>
      <c r="B312" t="str">
        <f>[9]D_技能表!B219</f>
        <v>影袭·斩第4段</v>
      </c>
      <c r="C312" t="str">
        <f>[9]D_技能表!C219</f>
        <v>影袭·斩第4段</v>
      </c>
      <c r="D312">
        <f>[9]D_技能表!D219</f>
        <v>1</v>
      </c>
      <c r="E312">
        <f>[9]D_技能表!E219</f>
        <v>27</v>
      </c>
      <c r="F312" t="str">
        <f>[9]D_技能表!F219</f>
        <v>第13级，共造成201.8%点伤害</v>
      </c>
      <c r="G312">
        <f>[9]D_技能表!G219</f>
        <v>4</v>
      </c>
      <c r="H312">
        <f>[9]D_技能表!H219</f>
        <v>4</v>
      </c>
      <c r="I312">
        <f>[9]D_技能表!I219</f>
        <v>13</v>
      </c>
      <c r="J312">
        <f>[9]D_技能表!J219</f>
        <v>2</v>
      </c>
      <c r="K312">
        <f>[9]D_技能表!K219</f>
        <v>33.63095238095238</v>
      </c>
      <c r="L312">
        <f>[9]D_技能表!L219</f>
        <v>0</v>
      </c>
      <c r="M312">
        <f>[9]D_技能表!M219</f>
        <v>6960</v>
      </c>
      <c r="N312">
        <f>[9]D_技能表!N219</f>
        <v>5684</v>
      </c>
      <c r="O312">
        <f>[9]D_技能表!O219</f>
        <v>2</v>
      </c>
      <c r="P312">
        <f>[9]D_技能表!P219</f>
        <v>6</v>
      </c>
      <c r="Q312">
        <f>[9]D_技能表!Q219</f>
        <v>1</v>
      </c>
      <c r="R312">
        <f>[9]D_技能表!R219</f>
        <v>9</v>
      </c>
      <c r="S312">
        <f>[9]D_技能表!S219</f>
        <v>50</v>
      </c>
      <c r="T312">
        <f>[9]D_技能表!T219</f>
        <v>29.761904761904763</v>
      </c>
      <c r="U312">
        <f>[9]D_技能表!U219</f>
        <v>406</v>
      </c>
      <c r="V312">
        <f>[9]D_技能表!V219</f>
        <v>178.57142857142858</v>
      </c>
      <c r="W312">
        <f>[9]D_技能表!W219</f>
        <v>14</v>
      </c>
      <c r="X312">
        <f>[9]D_技能表!X219</f>
        <v>125</v>
      </c>
      <c r="Y312">
        <f>[9]D_技能表!Y219</f>
        <v>18</v>
      </c>
      <c r="Z312">
        <f>[9]D_技能表!Z219</f>
        <v>0</v>
      </c>
      <c r="AA312" t="str">
        <f>[9]D_技能表!AA219</f>
        <v>9122400.png</v>
      </c>
      <c r="AB312">
        <f>[9]D_技能表!AB219</f>
        <v>3</v>
      </c>
      <c r="AC312">
        <f>[9]D_技能表!AC219</f>
        <v>5603</v>
      </c>
      <c r="AD312">
        <f>[9]D_技能表!AD219</f>
        <v>12.741089150782553</v>
      </c>
    </row>
    <row r="313" spans="1:30" x14ac:dyDescent="0.15">
      <c r="A313">
        <f>[9]D_技能表!A220</f>
        <v>9122414</v>
      </c>
      <c r="B313" t="str">
        <f>[9]D_技能表!B220</f>
        <v>影袭·斩第4段</v>
      </c>
      <c r="C313" t="str">
        <f>[9]D_技能表!C220</f>
        <v>影袭·斩第4段</v>
      </c>
      <c r="D313">
        <f>[9]D_技能表!D220</f>
        <v>1</v>
      </c>
      <c r="E313">
        <f>[9]D_技能表!E220</f>
        <v>29</v>
      </c>
      <c r="F313" t="str">
        <f>[9]D_技能表!F220</f>
        <v>第14级，共造成203.6%点伤害</v>
      </c>
      <c r="G313">
        <f>[9]D_技能表!G220</f>
        <v>4</v>
      </c>
      <c r="H313">
        <f>[9]D_技能表!H220</f>
        <v>4</v>
      </c>
      <c r="I313">
        <f>[9]D_技能表!I220</f>
        <v>14</v>
      </c>
      <c r="J313">
        <f>[9]D_技能表!J220</f>
        <v>2</v>
      </c>
      <c r="K313">
        <f>[9]D_技能表!K220</f>
        <v>33.928571428571431</v>
      </c>
      <c r="L313">
        <f>[9]D_技能表!L220</f>
        <v>0</v>
      </c>
      <c r="M313">
        <f>[9]D_技能表!M220</f>
        <v>6880</v>
      </c>
      <c r="N313">
        <f>[9]D_技能表!N220</f>
        <v>6748</v>
      </c>
      <c r="O313">
        <f>[9]D_技能表!O220</f>
        <v>2</v>
      </c>
      <c r="P313">
        <f>[9]D_技能表!P220</f>
        <v>6</v>
      </c>
      <c r="Q313">
        <f>[9]D_技能表!Q220</f>
        <v>1</v>
      </c>
      <c r="R313">
        <f>[9]D_技能表!R220</f>
        <v>9</v>
      </c>
      <c r="S313">
        <f>[9]D_技能表!S220</f>
        <v>50</v>
      </c>
      <c r="T313">
        <f>[9]D_技能表!T220</f>
        <v>29.761904761904763</v>
      </c>
      <c r="U313">
        <f>[9]D_技能表!U220</f>
        <v>482</v>
      </c>
      <c r="V313">
        <f>[9]D_技能表!V220</f>
        <v>178.57142857142858</v>
      </c>
      <c r="W313">
        <f>[9]D_技能表!W220</f>
        <v>14</v>
      </c>
      <c r="X313">
        <f>[9]D_技能表!X220</f>
        <v>139</v>
      </c>
      <c r="Y313">
        <f>[9]D_技能表!Y220</f>
        <v>18</v>
      </c>
      <c r="Z313">
        <f>[9]D_技能表!Z220</f>
        <v>0</v>
      </c>
      <c r="AA313" t="str">
        <f>[9]D_技能表!AA220</f>
        <v>9122400.png</v>
      </c>
      <c r="AB313">
        <f>[9]D_技能表!AB220</f>
        <v>3</v>
      </c>
      <c r="AC313">
        <f>[9]D_技能表!AC220</f>
        <v>5603</v>
      </c>
      <c r="AD313">
        <f>[9]D_技能表!AD220</f>
        <v>14.760045175583665</v>
      </c>
    </row>
    <row r="314" spans="1:30" x14ac:dyDescent="0.15">
      <c r="A314">
        <f>[9]D_技能表!A221</f>
        <v>9122415</v>
      </c>
      <c r="B314" t="str">
        <f>[9]D_技能表!B221</f>
        <v>影袭·斩第4段</v>
      </c>
      <c r="C314" t="str">
        <f>[9]D_技能表!C221</f>
        <v>影袭·斩第4段</v>
      </c>
      <c r="D314">
        <f>[9]D_技能表!D221</f>
        <v>1</v>
      </c>
      <c r="E314">
        <f>[9]D_技能表!E221</f>
        <v>30</v>
      </c>
      <c r="F314" t="str">
        <f>[9]D_技能表!F221</f>
        <v>第15级，共造成205.4%点伤害</v>
      </c>
      <c r="G314">
        <f>[9]D_技能表!G221</f>
        <v>4</v>
      </c>
      <c r="H314">
        <f>[9]D_技能表!H221</f>
        <v>4</v>
      </c>
      <c r="I314">
        <f>[9]D_技能表!I221</f>
        <v>15</v>
      </c>
      <c r="J314">
        <f>[9]D_技能表!J221</f>
        <v>2</v>
      </c>
      <c r="K314">
        <f>[9]D_技能表!K221</f>
        <v>34.226190476190474</v>
      </c>
      <c r="L314">
        <f>[9]D_技能表!L221</f>
        <v>0</v>
      </c>
      <c r="M314">
        <f>[9]D_技能表!M221</f>
        <v>6800</v>
      </c>
      <c r="N314">
        <f>[9]D_技能表!N221</f>
        <v>7830</v>
      </c>
      <c r="O314">
        <f>[9]D_技能表!O221</f>
        <v>2</v>
      </c>
      <c r="P314">
        <f>[9]D_技能表!P221</f>
        <v>6</v>
      </c>
      <c r="Q314">
        <f>[9]D_技能表!Q221</f>
        <v>1</v>
      </c>
      <c r="R314">
        <f>[9]D_技能表!R221</f>
        <v>9</v>
      </c>
      <c r="S314">
        <f>[9]D_技能表!S221</f>
        <v>50</v>
      </c>
      <c r="T314">
        <f>[9]D_技能表!T221</f>
        <v>29.761904761904763</v>
      </c>
      <c r="U314">
        <f>[9]D_技能表!U221</f>
        <v>522</v>
      </c>
      <c r="V314">
        <f>[9]D_技能表!V221</f>
        <v>178.57142857142858</v>
      </c>
      <c r="W314">
        <f>[9]D_技能表!W221</f>
        <v>15</v>
      </c>
      <c r="X314">
        <f>[9]D_技能表!X221</f>
        <v>154</v>
      </c>
      <c r="Y314">
        <f>[9]D_技能表!Y221</f>
        <v>18</v>
      </c>
      <c r="Z314">
        <f>[9]D_技能表!Z221</f>
        <v>0</v>
      </c>
      <c r="AA314" t="str">
        <f>[9]D_技能表!AA221</f>
        <v>9122400.png</v>
      </c>
      <c r="AB314">
        <f>[9]D_技能表!AB221</f>
        <v>3</v>
      </c>
      <c r="AC314">
        <f>[9]D_技能表!AC221</f>
        <v>5603</v>
      </c>
      <c r="AD314">
        <f>[9]D_技能表!AD221</f>
        <v>17.093842538652204</v>
      </c>
    </row>
    <row r="315" spans="1:30" x14ac:dyDescent="0.15">
      <c r="A315">
        <f>[9]D_技能表!A222</f>
        <v>9122416</v>
      </c>
      <c r="B315" t="str">
        <f>[9]D_技能表!B222</f>
        <v>影袭·斩第4段</v>
      </c>
      <c r="C315" t="str">
        <f>[9]D_技能表!C222</f>
        <v>影袭·斩第4段</v>
      </c>
      <c r="D315">
        <f>[9]D_技能表!D222</f>
        <v>1</v>
      </c>
      <c r="E315">
        <f>[9]D_技能表!E222</f>
        <v>32</v>
      </c>
      <c r="F315" t="str">
        <f>[9]D_技能表!F222</f>
        <v>第16级，共造成207.1%点伤害</v>
      </c>
      <c r="G315">
        <f>[9]D_技能表!G222</f>
        <v>4</v>
      </c>
      <c r="H315">
        <f>[9]D_技能表!H222</f>
        <v>4</v>
      </c>
      <c r="I315">
        <f>[9]D_技能表!I222</f>
        <v>16</v>
      </c>
      <c r="J315">
        <f>[9]D_技能表!J222</f>
        <v>2</v>
      </c>
      <c r="K315">
        <f>[9]D_技能表!K222</f>
        <v>34.523809523809526</v>
      </c>
      <c r="L315">
        <f>[9]D_技能表!L222</f>
        <v>0</v>
      </c>
      <c r="M315">
        <f>[9]D_技能表!M222</f>
        <v>6720</v>
      </c>
      <c r="N315">
        <f>[9]D_技能表!N222</f>
        <v>9696</v>
      </c>
      <c r="O315">
        <f>[9]D_技能表!O222</f>
        <v>2</v>
      </c>
      <c r="P315">
        <f>[9]D_技能表!P222</f>
        <v>6</v>
      </c>
      <c r="Q315">
        <f>[9]D_技能表!Q222</f>
        <v>1</v>
      </c>
      <c r="R315">
        <f>[9]D_技能表!R222</f>
        <v>9</v>
      </c>
      <c r="S315">
        <f>[9]D_技能表!S222</f>
        <v>50</v>
      </c>
      <c r="T315">
        <f>[9]D_技能表!T222</f>
        <v>29.761904761904763</v>
      </c>
      <c r="U315">
        <f>[9]D_技能表!U222</f>
        <v>606</v>
      </c>
      <c r="V315">
        <f>[9]D_技能表!V222</f>
        <v>178.57142857142858</v>
      </c>
      <c r="W315">
        <f>[9]D_技能表!W222</f>
        <v>16</v>
      </c>
      <c r="X315">
        <f>[9]D_技能表!X222</f>
        <v>170</v>
      </c>
      <c r="Y315">
        <f>[9]D_技能表!Y222</f>
        <v>18</v>
      </c>
      <c r="Z315">
        <f>[9]D_技能表!Z222</f>
        <v>0</v>
      </c>
      <c r="AA315" t="str">
        <f>[9]D_技能表!AA222</f>
        <v>9122400.png</v>
      </c>
      <c r="AB315">
        <f>[9]D_技能表!AB222</f>
        <v>3</v>
      </c>
      <c r="AC315">
        <f>[9]D_技能表!AC222</f>
        <v>5603</v>
      </c>
      <c r="AD315">
        <f>[9]D_技能表!AD222</f>
        <v>19.790963240446068</v>
      </c>
    </row>
    <row r="316" spans="1:30" x14ac:dyDescent="0.15">
      <c r="A316">
        <f>[9]D_技能表!A223</f>
        <v>9122417</v>
      </c>
      <c r="B316" t="str">
        <f>[9]D_技能表!B223</f>
        <v>影袭·斩第4段</v>
      </c>
      <c r="C316" t="str">
        <f>[9]D_技能表!C223</f>
        <v>影袭·斩第4段</v>
      </c>
      <c r="D316">
        <f>[9]D_技能表!D223</f>
        <v>1</v>
      </c>
      <c r="E316">
        <f>[9]D_技能表!E223</f>
        <v>33</v>
      </c>
      <c r="F316" t="str">
        <f>[9]D_技能表!F223</f>
        <v>第17级，共造成208.9%点伤害</v>
      </c>
      <c r="G316">
        <f>[9]D_技能表!G223</f>
        <v>4</v>
      </c>
      <c r="H316">
        <f>[9]D_技能表!H223</f>
        <v>4</v>
      </c>
      <c r="I316">
        <f>[9]D_技能表!I223</f>
        <v>17</v>
      </c>
      <c r="J316">
        <f>[9]D_技能表!J223</f>
        <v>2</v>
      </c>
      <c r="K316">
        <f>[9]D_技能表!K223</f>
        <v>34.821428571428569</v>
      </c>
      <c r="L316">
        <f>[9]D_技能表!L223</f>
        <v>0</v>
      </c>
      <c r="M316">
        <f>[9]D_技能表!M223</f>
        <v>6640</v>
      </c>
      <c r="N316">
        <f>[9]D_技能表!N223</f>
        <v>11718</v>
      </c>
      <c r="O316">
        <f>[9]D_技能表!O223</f>
        <v>2</v>
      </c>
      <c r="P316">
        <f>[9]D_技能表!P223</f>
        <v>6</v>
      </c>
      <c r="Q316">
        <f>[9]D_技能表!Q223</f>
        <v>1</v>
      </c>
      <c r="R316">
        <f>[9]D_技能表!R223</f>
        <v>9</v>
      </c>
      <c r="S316">
        <f>[9]D_技能表!S223</f>
        <v>50</v>
      </c>
      <c r="T316">
        <f>[9]D_技能表!T223</f>
        <v>29.761904761904763</v>
      </c>
      <c r="U316">
        <f>[9]D_技能表!U223</f>
        <v>651</v>
      </c>
      <c r="V316">
        <f>[9]D_技能表!V223</f>
        <v>178.57142857142858</v>
      </c>
      <c r="W316">
        <f>[9]D_技能表!W223</f>
        <v>18</v>
      </c>
      <c r="X316">
        <f>[9]D_技能表!X223</f>
        <v>188</v>
      </c>
      <c r="Y316">
        <f>[9]D_技能表!Y223</f>
        <v>18</v>
      </c>
      <c r="Z316">
        <f>[9]D_技能表!Z223</f>
        <v>0</v>
      </c>
      <c r="AA316" t="str">
        <f>[9]D_技能表!AA223</f>
        <v>9122400.png</v>
      </c>
      <c r="AB316">
        <f>[9]D_技能表!AB223</f>
        <v>3</v>
      </c>
      <c r="AC316">
        <f>[9]D_技能表!AC223</f>
        <v>5603</v>
      </c>
      <c r="AD316">
        <f>[9]D_技能表!AD223</f>
        <v>22.907279301359054</v>
      </c>
    </row>
    <row r="317" spans="1:30" x14ac:dyDescent="0.15">
      <c r="A317">
        <f>[9]D_技能表!A224</f>
        <v>9122418</v>
      </c>
      <c r="B317" t="str">
        <f>[9]D_技能表!B224</f>
        <v>影袭·斩第4段</v>
      </c>
      <c r="C317" t="str">
        <f>[9]D_技能表!C224</f>
        <v>影袭·斩第4段</v>
      </c>
      <c r="D317">
        <f>[9]D_技能表!D224</f>
        <v>1</v>
      </c>
      <c r="E317">
        <f>[9]D_技能表!E224</f>
        <v>35</v>
      </c>
      <c r="F317" t="str">
        <f>[9]D_技能表!F224</f>
        <v>第18级，共造成210.7%点伤害</v>
      </c>
      <c r="G317">
        <f>[9]D_技能表!G224</f>
        <v>4</v>
      </c>
      <c r="H317">
        <f>[9]D_技能表!H224</f>
        <v>4</v>
      </c>
      <c r="I317">
        <f>[9]D_技能表!I224</f>
        <v>18</v>
      </c>
      <c r="J317">
        <f>[9]D_技能表!J224</f>
        <v>2</v>
      </c>
      <c r="K317">
        <f>[9]D_技能表!K224</f>
        <v>35.11904761904762</v>
      </c>
      <c r="L317">
        <f>[9]D_技能表!L224</f>
        <v>0</v>
      </c>
      <c r="M317">
        <f>[9]D_技能表!M224</f>
        <v>6560</v>
      </c>
      <c r="N317">
        <f>[9]D_技能表!N224</f>
        <v>14117</v>
      </c>
      <c r="O317">
        <f>[9]D_技能表!O224</f>
        <v>2</v>
      </c>
      <c r="P317">
        <f>[9]D_技能表!P224</f>
        <v>6</v>
      </c>
      <c r="Q317">
        <f>[9]D_技能表!Q224</f>
        <v>1</v>
      </c>
      <c r="R317">
        <f>[9]D_技能表!R224</f>
        <v>9</v>
      </c>
      <c r="S317">
        <f>[9]D_技能表!S224</f>
        <v>50</v>
      </c>
      <c r="T317">
        <f>[9]D_技能表!T224</f>
        <v>29.761904761904763</v>
      </c>
      <c r="U317">
        <f>[9]D_技能表!U224</f>
        <v>743</v>
      </c>
      <c r="V317">
        <f>[9]D_技能表!V224</f>
        <v>178.57142857142858</v>
      </c>
      <c r="W317">
        <f>[9]D_技能表!W224</f>
        <v>19</v>
      </c>
      <c r="X317">
        <f>[9]D_技能表!X224</f>
        <v>207</v>
      </c>
      <c r="Y317">
        <f>[9]D_技能表!Y224</f>
        <v>18</v>
      </c>
      <c r="Z317">
        <f>[9]D_技能表!Z224</f>
        <v>8</v>
      </c>
      <c r="AA317" t="str">
        <f>[9]D_技能表!AA224</f>
        <v>9122400.png</v>
      </c>
      <c r="AB317">
        <f>[9]D_技能表!AB224</f>
        <v>3</v>
      </c>
      <c r="AC317">
        <f>[9]D_技能表!AC224</f>
        <v>5603</v>
      </c>
      <c r="AD317">
        <f>[9]D_技能表!AD224</f>
        <v>26.50716978553557</v>
      </c>
    </row>
    <row r="318" spans="1:30" x14ac:dyDescent="0.15">
      <c r="A318">
        <f>[9]D_技能表!A225</f>
        <v>9122419</v>
      </c>
      <c r="B318" t="str">
        <f>[9]D_技能表!B225</f>
        <v>影袭·斩第4段</v>
      </c>
      <c r="C318" t="str">
        <f>[9]D_技能表!C225</f>
        <v>影袭·斩第4段</v>
      </c>
      <c r="D318">
        <f>[9]D_技能表!D225</f>
        <v>1</v>
      </c>
      <c r="E318">
        <f>[9]D_技能表!E225</f>
        <v>36</v>
      </c>
      <c r="F318" t="str">
        <f>[9]D_技能表!F225</f>
        <v>第19级，共造成212.5%点伤害</v>
      </c>
      <c r="G318">
        <f>[9]D_技能表!G225</f>
        <v>4</v>
      </c>
      <c r="H318">
        <f>[9]D_技能表!H225</f>
        <v>4</v>
      </c>
      <c r="I318">
        <f>[9]D_技能表!I225</f>
        <v>19</v>
      </c>
      <c r="J318">
        <f>[9]D_技能表!J225</f>
        <v>2</v>
      </c>
      <c r="K318">
        <f>[9]D_技能表!K225</f>
        <v>35.416666666666671</v>
      </c>
      <c r="L318">
        <f>[9]D_技能表!L225</f>
        <v>0</v>
      </c>
      <c r="M318">
        <f>[9]D_技能表!M225</f>
        <v>6480</v>
      </c>
      <c r="N318">
        <f>[9]D_技能表!N225</f>
        <v>15820</v>
      </c>
      <c r="O318">
        <f>[9]D_技能表!O225</f>
        <v>2</v>
      </c>
      <c r="P318">
        <f>[9]D_技能表!P225</f>
        <v>6</v>
      </c>
      <c r="Q318">
        <f>[9]D_技能表!Q225</f>
        <v>1</v>
      </c>
      <c r="R318">
        <f>[9]D_技能表!R225</f>
        <v>9</v>
      </c>
      <c r="S318">
        <f>[9]D_技能表!S225</f>
        <v>50</v>
      </c>
      <c r="T318">
        <f>[9]D_技能表!T225</f>
        <v>29.761904761904763</v>
      </c>
      <c r="U318">
        <f>[9]D_技能表!U225</f>
        <v>791</v>
      </c>
      <c r="V318">
        <f>[9]D_技能表!V225</f>
        <v>178.57142857142858</v>
      </c>
      <c r="W318">
        <f>[9]D_技能表!W225</f>
        <v>20</v>
      </c>
      <c r="X318">
        <f>[9]D_技能表!X225</f>
        <v>227</v>
      </c>
      <c r="Y318">
        <f>[9]D_技能表!Y225</f>
        <v>18</v>
      </c>
      <c r="Z318">
        <f>[9]D_技能表!Z225</f>
        <v>8</v>
      </c>
      <c r="AA318" t="str">
        <f>[9]D_技能表!AA225</f>
        <v>9122400.png</v>
      </c>
      <c r="AB318">
        <f>[9]D_技能表!AB225</f>
        <v>3</v>
      </c>
      <c r="AC318">
        <f>[9]D_技能表!AC225</f>
        <v>5603</v>
      </c>
      <c r="AD318">
        <f>[9]D_技能表!AD225</f>
        <v>30.664805480599675</v>
      </c>
    </row>
    <row r="319" spans="1:30" x14ac:dyDescent="0.15">
      <c r="A319">
        <f>[9]D_技能表!A226</f>
        <v>9122420</v>
      </c>
      <c r="B319" t="str">
        <f>[9]D_技能表!B226</f>
        <v>影袭·斩第4段</v>
      </c>
      <c r="C319" t="str">
        <f>[9]D_技能表!C226</f>
        <v>影袭·斩第4段</v>
      </c>
      <c r="D319">
        <f>[9]D_技能表!D226</f>
        <v>1</v>
      </c>
      <c r="E319">
        <f>[9]D_技能表!E226</f>
        <v>37</v>
      </c>
      <c r="F319" t="str">
        <f>[9]D_技能表!F226</f>
        <v>第20级，共造成214.3%点伤害</v>
      </c>
      <c r="G319">
        <f>[9]D_技能表!G226</f>
        <v>4</v>
      </c>
      <c r="H319">
        <f>[9]D_技能表!H226</f>
        <v>4</v>
      </c>
      <c r="I319">
        <f>[9]D_技能表!I226</f>
        <v>20</v>
      </c>
      <c r="J319">
        <f>[9]D_技能表!J226</f>
        <v>2</v>
      </c>
      <c r="K319">
        <f>[9]D_技能表!K226</f>
        <v>35.714285714285715</v>
      </c>
      <c r="L319">
        <f>[9]D_技能表!L226</f>
        <v>0</v>
      </c>
      <c r="M319">
        <f>[9]D_技能表!M226</f>
        <v>6400</v>
      </c>
      <c r="N319">
        <f>[9]D_技能表!N226</f>
        <v>18502</v>
      </c>
      <c r="O319">
        <f>[9]D_技能表!O226</f>
        <v>2</v>
      </c>
      <c r="P319">
        <f>[9]D_技能表!P226</f>
        <v>6</v>
      </c>
      <c r="Q319">
        <f>[9]D_技能表!Q226</f>
        <v>1</v>
      </c>
      <c r="R319">
        <f>[9]D_技能表!R226</f>
        <v>9</v>
      </c>
      <c r="S319">
        <f>[9]D_技能表!S226</f>
        <v>50</v>
      </c>
      <c r="T319">
        <f>[9]D_技能表!T226</f>
        <v>29.761904761904763</v>
      </c>
      <c r="U319">
        <f>[9]D_技能表!U226</f>
        <v>841</v>
      </c>
      <c r="V319">
        <f>[9]D_技能表!V226</f>
        <v>178.57142857142858</v>
      </c>
      <c r="W319">
        <f>[9]D_技能表!W226</f>
        <v>22</v>
      </c>
      <c r="X319">
        <f>[9]D_技能表!X226</f>
        <v>249</v>
      </c>
      <c r="Y319">
        <f>[9]D_技能表!Y226</f>
        <v>18</v>
      </c>
      <c r="Z319">
        <f>[9]D_技能表!Z226</f>
        <v>9</v>
      </c>
      <c r="AA319" t="str">
        <f>[9]D_技能表!AA226</f>
        <v>9122400.png</v>
      </c>
      <c r="AB319">
        <f>[9]D_技能表!AB226</f>
        <v>3</v>
      </c>
      <c r="AC319">
        <f>[9]D_技能表!AC226</f>
        <v>5603</v>
      </c>
      <c r="AD319">
        <f>[9]D_技能表!AD226</f>
        <v>35.465626246614207</v>
      </c>
    </row>
    <row r="320" spans="1:30" x14ac:dyDescent="0.15">
      <c r="A320">
        <f>[9]D_技能表!A227</f>
        <v>9122421</v>
      </c>
      <c r="B320" t="str">
        <f>[9]D_技能表!B227</f>
        <v>影袭·斩第4段</v>
      </c>
      <c r="C320" t="str">
        <f>[9]D_技能表!C227</f>
        <v>影袭·斩第4段</v>
      </c>
      <c r="D320">
        <f>[9]D_技能表!D227</f>
        <v>1</v>
      </c>
      <c r="E320">
        <f>[9]D_技能表!E227</f>
        <v>39</v>
      </c>
      <c r="F320" t="str">
        <f>[9]D_技能表!F227</f>
        <v>第21级，共造成216.1%点伤害</v>
      </c>
      <c r="G320">
        <f>[9]D_技能表!G227</f>
        <v>4</v>
      </c>
      <c r="H320">
        <f>[9]D_技能表!H227</f>
        <v>4</v>
      </c>
      <c r="I320">
        <f>[9]D_技能表!I227</f>
        <v>21</v>
      </c>
      <c r="J320">
        <f>[9]D_技能表!J227</f>
        <v>2</v>
      </c>
      <c r="K320">
        <f>[9]D_技能表!K227</f>
        <v>36.011904761904759</v>
      </c>
      <c r="L320">
        <f>[9]D_技能表!L227</f>
        <v>0</v>
      </c>
      <c r="M320">
        <f>[9]D_技能表!M227</f>
        <v>6320</v>
      </c>
      <c r="N320">
        <f>[9]D_技能表!N227</f>
        <v>21712</v>
      </c>
      <c r="O320">
        <f>[9]D_技能表!O227</f>
        <v>2</v>
      </c>
      <c r="P320">
        <f>[9]D_技能表!P227</f>
        <v>6</v>
      </c>
      <c r="Q320">
        <f>[9]D_技能表!Q227</f>
        <v>1</v>
      </c>
      <c r="R320">
        <f>[9]D_技能表!R227</f>
        <v>9</v>
      </c>
      <c r="S320">
        <f>[9]D_技能表!S227</f>
        <v>50</v>
      </c>
      <c r="T320">
        <f>[9]D_技能表!T227</f>
        <v>29.761904761904763</v>
      </c>
      <c r="U320">
        <f>[9]D_技能表!U227</f>
        <v>944</v>
      </c>
      <c r="V320">
        <f>[9]D_技能表!V227</f>
        <v>178.57142857142858</v>
      </c>
      <c r="W320">
        <f>[9]D_技能表!W227</f>
        <v>23</v>
      </c>
      <c r="X320">
        <f>[9]D_技能表!X227</f>
        <v>272</v>
      </c>
      <c r="Y320">
        <f>[9]D_技能表!Y227</f>
        <v>18</v>
      </c>
      <c r="Z320">
        <f>[9]D_技能表!Z227</f>
        <v>10</v>
      </c>
      <c r="AA320" t="str">
        <f>[9]D_技能表!AA227</f>
        <v>9122400.png</v>
      </c>
      <c r="AB320">
        <f>[9]D_技能表!AB227</f>
        <v>3</v>
      </c>
      <c r="AC320">
        <f>[9]D_技能表!AC227</f>
        <v>5603</v>
      </c>
      <c r="AD320">
        <f>[9]D_技能表!AD227</f>
        <v>41.008039760209172</v>
      </c>
    </row>
    <row r="321" spans="1:30" x14ac:dyDescent="0.15">
      <c r="A321">
        <f>[9]D_技能表!A228</f>
        <v>9122422</v>
      </c>
      <c r="B321" t="str">
        <f>[9]D_技能表!B228</f>
        <v>影袭·斩第4段</v>
      </c>
      <c r="C321" t="str">
        <f>[9]D_技能表!C228</f>
        <v>影袭·斩第4段</v>
      </c>
      <c r="D321">
        <f>[9]D_技能表!D228</f>
        <v>1</v>
      </c>
      <c r="E321">
        <f>[9]D_技能表!E228</f>
        <v>40</v>
      </c>
      <c r="F321" t="str">
        <f>[9]D_技能表!F228</f>
        <v>第22级，共造成217.9%点伤害</v>
      </c>
      <c r="G321">
        <f>[9]D_技能表!G228</f>
        <v>4</v>
      </c>
      <c r="H321">
        <f>[9]D_技能表!H228</f>
        <v>4</v>
      </c>
      <c r="I321">
        <f>[9]D_技能表!I228</f>
        <v>22</v>
      </c>
      <c r="J321">
        <f>[9]D_技能表!J228</f>
        <v>2</v>
      </c>
      <c r="K321">
        <f>[9]D_技能表!K228</f>
        <v>36.30952380952381</v>
      </c>
      <c r="L321">
        <f>[9]D_技能表!L228</f>
        <v>0</v>
      </c>
      <c r="M321">
        <f>[9]D_技能表!M228</f>
        <v>6240</v>
      </c>
      <c r="N321">
        <f>[9]D_技能表!N228</f>
        <v>24950</v>
      </c>
      <c r="O321">
        <f>[9]D_技能表!O228</f>
        <v>2</v>
      </c>
      <c r="P321">
        <f>[9]D_技能表!P228</f>
        <v>6</v>
      </c>
      <c r="Q321">
        <f>[9]D_技能表!Q228</f>
        <v>1</v>
      </c>
      <c r="R321">
        <f>[9]D_技能表!R228</f>
        <v>9</v>
      </c>
      <c r="S321">
        <f>[9]D_技能表!S228</f>
        <v>50</v>
      </c>
      <c r="T321">
        <f>[9]D_技能表!T228</f>
        <v>29.761904761904763</v>
      </c>
      <c r="U321">
        <f>[9]D_技能表!U228</f>
        <v>998</v>
      </c>
      <c r="V321">
        <f>[9]D_技能表!V228</f>
        <v>178.57142857142858</v>
      </c>
      <c r="W321">
        <f>[9]D_技能表!W228</f>
        <v>25</v>
      </c>
      <c r="X321">
        <f>[9]D_技能表!X228</f>
        <v>297</v>
      </c>
      <c r="Y321">
        <f>[9]D_技能表!Y228</f>
        <v>18</v>
      </c>
      <c r="Z321">
        <f>[9]D_技能表!Z228</f>
        <v>10</v>
      </c>
      <c r="AA321" t="str">
        <f>[9]D_技能表!AA228</f>
        <v>9122400.png</v>
      </c>
      <c r="AB321">
        <f>[9]D_技能表!AB228</f>
        <v>3</v>
      </c>
      <c r="AC321">
        <f>[9]D_技能表!AC228</f>
        <v>5603</v>
      </c>
      <c r="AD321">
        <f>[9]D_技能表!AD228</f>
        <v>47.405374641020749</v>
      </c>
    </row>
    <row r="322" spans="1:30" x14ac:dyDescent="0.15">
      <c r="A322">
        <f>[9]D_技能表!A229</f>
        <v>9122423</v>
      </c>
      <c r="B322" t="str">
        <f>[9]D_技能表!B229</f>
        <v>影袭·斩第4段</v>
      </c>
      <c r="C322" t="str">
        <f>[9]D_技能表!C229</f>
        <v>影袭·斩第4段</v>
      </c>
      <c r="D322">
        <f>[9]D_技能表!D229</f>
        <v>1</v>
      </c>
      <c r="E322">
        <f>[9]D_技能表!E229</f>
        <v>42</v>
      </c>
      <c r="F322" t="str">
        <f>[9]D_技能表!F229</f>
        <v>第23级，共造成219.6%点伤害</v>
      </c>
      <c r="G322">
        <f>[9]D_技能表!G229</f>
        <v>4</v>
      </c>
      <c r="H322">
        <f>[9]D_技能表!H229</f>
        <v>4</v>
      </c>
      <c r="I322">
        <f>[9]D_技能表!I229</f>
        <v>23</v>
      </c>
      <c r="J322">
        <f>[9]D_技能表!J229</f>
        <v>2</v>
      </c>
      <c r="K322">
        <f>[9]D_技能表!K229</f>
        <v>36.607142857142861</v>
      </c>
      <c r="L322">
        <f>[9]D_技能表!L229</f>
        <v>0</v>
      </c>
      <c r="M322">
        <f>[9]D_技能表!M229</f>
        <v>6160</v>
      </c>
      <c r="N322">
        <f>[9]D_技能表!N229</f>
        <v>29970</v>
      </c>
      <c r="O322">
        <f>[9]D_技能表!O229</f>
        <v>2</v>
      </c>
      <c r="P322">
        <f>[9]D_技能表!P229</f>
        <v>6</v>
      </c>
      <c r="Q322">
        <f>[9]D_技能表!Q229</f>
        <v>1</v>
      </c>
      <c r="R322">
        <f>[9]D_技能表!R229</f>
        <v>9</v>
      </c>
      <c r="S322">
        <f>[9]D_技能表!S229</f>
        <v>50</v>
      </c>
      <c r="T322">
        <f>[9]D_技能表!T229</f>
        <v>29.761904761904763</v>
      </c>
      <c r="U322">
        <f>[9]D_技能表!U229</f>
        <v>1110</v>
      </c>
      <c r="V322">
        <f>[9]D_技能表!V229</f>
        <v>178.57142857142858</v>
      </c>
      <c r="W322">
        <f>[9]D_技能表!W229</f>
        <v>27</v>
      </c>
      <c r="X322">
        <f>[9]D_技能表!X229</f>
        <v>324</v>
      </c>
      <c r="Y322">
        <f>[9]D_技能表!Y229</f>
        <v>18</v>
      </c>
      <c r="Z322">
        <f>[9]D_技能表!Z229</f>
        <v>11</v>
      </c>
      <c r="AA322" t="str">
        <f>[9]D_技能表!AA229</f>
        <v>9122400.png</v>
      </c>
      <c r="AB322">
        <f>[9]D_技能表!AB229</f>
        <v>3</v>
      </c>
      <c r="AC322">
        <f>[9]D_技能表!AC229</f>
        <v>5603</v>
      </c>
      <c r="AD322">
        <f>[9]D_技能表!AD229</f>
        <v>54.788125838100335</v>
      </c>
    </row>
    <row r="323" spans="1:30" x14ac:dyDescent="0.15">
      <c r="A323">
        <f>[9]D_技能表!A230</f>
        <v>9122424</v>
      </c>
      <c r="B323" t="str">
        <f>[9]D_技能表!B230</f>
        <v>影袭·斩第4段</v>
      </c>
      <c r="C323" t="str">
        <f>[9]D_技能表!C230</f>
        <v>影袭·斩第4段</v>
      </c>
      <c r="D323">
        <f>[9]D_技能表!D230</f>
        <v>1</v>
      </c>
      <c r="E323">
        <f>[9]D_技能表!E230</f>
        <v>43</v>
      </c>
      <c r="F323" t="str">
        <f>[9]D_技能表!F230</f>
        <v>第24级，共造成221.4%点伤害</v>
      </c>
      <c r="G323">
        <f>[9]D_技能表!G230</f>
        <v>4</v>
      </c>
      <c r="H323">
        <f>[9]D_技能表!H230</f>
        <v>4</v>
      </c>
      <c r="I323">
        <f>[9]D_技能表!I230</f>
        <v>24</v>
      </c>
      <c r="J323">
        <f>[9]D_技能表!J230</f>
        <v>2</v>
      </c>
      <c r="K323">
        <f>[9]D_技能表!K230</f>
        <v>36.904761904761905</v>
      </c>
      <c r="L323">
        <f>[9]D_技能表!L230</f>
        <v>0</v>
      </c>
      <c r="M323">
        <f>[9]D_技能表!M230</f>
        <v>6080</v>
      </c>
      <c r="N323">
        <f>[9]D_技能表!N230</f>
        <v>33843</v>
      </c>
      <c r="O323">
        <f>[9]D_技能表!O230</f>
        <v>2</v>
      </c>
      <c r="P323">
        <f>[9]D_技能表!P230</f>
        <v>6</v>
      </c>
      <c r="Q323">
        <f>[9]D_技能表!Q230</f>
        <v>1</v>
      </c>
      <c r="R323">
        <f>[9]D_技能表!R230</f>
        <v>9</v>
      </c>
      <c r="S323">
        <f>[9]D_技能表!S230</f>
        <v>50</v>
      </c>
      <c r="T323">
        <f>[9]D_技能表!T230</f>
        <v>29.761904761904763</v>
      </c>
      <c r="U323">
        <f>[9]D_技能表!U230</f>
        <v>1167</v>
      </c>
      <c r="V323">
        <f>[9]D_技能表!V230</f>
        <v>178.57142857142858</v>
      </c>
      <c r="W323">
        <f>[9]D_技能表!W230</f>
        <v>29</v>
      </c>
      <c r="X323">
        <f>[9]D_技能表!X230</f>
        <v>353</v>
      </c>
      <c r="Y323">
        <f>[9]D_技能表!Y230</f>
        <v>18</v>
      </c>
      <c r="Z323">
        <f>[9]D_技能表!Z230</f>
        <v>12</v>
      </c>
      <c r="AA323" t="str">
        <f>[9]D_技能表!AA230</f>
        <v>9122400.png</v>
      </c>
      <c r="AB323">
        <f>[9]D_技能表!AB230</f>
        <v>3</v>
      </c>
      <c r="AC323">
        <f>[9]D_技能表!AC230</f>
        <v>5603</v>
      </c>
      <c r="AD323">
        <f>[9]D_技能表!AD230</f>
        <v>63.306535766371667</v>
      </c>
    </row>
    <row r="324" spans="1:30" x14ac:dyDescent="0.15">
      <c r="A324">
        <f>[9]D_技能表!A231</f>
        <v>9122425</v>
      </c>
      <c r="B324" t="str">
        <f>[9]D_技能表!B231</f>
        <v>影袭·斩第4段</v>
      </c>
      <c r="C324" t="str">
        <f>[9]D_技能表!C231</f>
        <v>影袭·斩第4段</v>
      </c>
      <c r="D324">
        <f>[9]D_技能表!D231</f>
        <v>1</v>
      </c>
      <c r="E324">
        <f>[9]D_技能表!E231</f>
        <v>45</v>
      </c>
      <c r="F324" t="str">
        <f>[9]D_技能表!F231</f>
        <v>第25级，共造成223.2%点伤害</v>
      </c>
      <c r="G324">
        <f>[9]D_技能表!G231</f>
        <v>4</v>
      </c>
      <c r="H324">
        <f>[9]D_技能表!H231</f>
        <v>4</v>
      </c>
      <c r="I324">
        <f>[9]D_技能表!I231</f>
        <v>25</v>
      </c>
      <c r="J324">
        <f>[9]D_技能表!J231</f>
        <v>2</v>
      </c>
      <c r="K324">
        <f>[9]D_技能表!K231</f>
        <v>37.202380952380956</v>
      </c>
      <c r="L324">
        <f>[9]D_技能表!L231</f>
        <v>0</v>
      </c>
      <c r="M324">
        <f>[9]D_技能表!M231</f>
        <v>6000</v>
      </c>
      <c r="N324">
        <f>[9]D_技能表!N231</f>
        <v>39897</v>
      </c>
      <c r="O324">
        <f>[9]D_技能表!O231</f>
        <v>2</v>
      </c>
      <c r="P324">
        <f>[9]D_技能表!P231</f>
        <v>6</v>
      </c>
      <c r="Q324">
        <f>[9]D_技能表!Q231</f>
        <v>1</v>
      </c>
      <c r="R324">
        <f>[9]D_技能表!R231</f>
        <v>9</v>
      </c>
      <c r="S324">
        <f>[9]D_技能表!S231</f>
        <v>50</v>
      </c>
      <c r="T324">
        <f>[9]D_技能表!T231</f>
        <v>29.761904761904763</v>
      </c>
      <c r="U324">
        <f>[9]D_技能表!U231</f>
        <v>1287</v>
      </c>
      <c r="V324">
        <f>[9]D_技能表!V231</f>
        <v>178.57142857142858</v>
      </c>
      <c r="W324">
        <f>[9]D_技能表!W231</f>
        <v>31</v>
      </c>
      <c r="X324">
        <f>[9]D_技能表!X231</f>
        <v>384</v>
      </c>
      <c r="Y324">
        <f>[9]D_技能表!Y231</f>
        <v>18</v>
      </c>
      <c r="Z324">
        <f>[9]D_技能表!Z231</f>
        <v>13</v>
      </c>
      <c r="AA324" t="str">
        <f>[9]D_技能表!AA231</f>
        <v>9122400.png</v>
      </c>
      <c r="AB324">
        <f>[9]D_技能表!AB231</f>
        <v>3</v>
      </c>
      <c r="AC324">
        <f>[9]D_技能表!AC231</f>
        <v>5603</v>
      </c>
      <c r="AD324">
        <f>[9]D_技能表!AD231</f>
        <v>73.133561123680309</v>
      </c>
    </row>
    <row r="325" spans="1:30" x14ac:dyDescent="0.15">
      <c r="A325">
        <f>[9]D_技能表!A232</f>
        <v>9122426</v>
      </c>
      <c r="B325" t="str">
        <f>[9]D_技能表!B232</f>
        <v>影袭·斩第4段</v>
      </c>
      <c r="C325" t="str">
        <f>[9]D_技能表!C232</f>
        <v>影袭·斩第4段</v>
      </c>
      <c r="D325">
        <f>[9]D_技能表!D232</f>
        <v>1</v>
      </c>
      <c r="E325">
        <f>[9]D_技能表!E232</f>
        <v>46</v>
      </c>
      <c r="F325" t="str">
        <f>[9]D_技能表!F232</f>
        <v>第26级，共造成225%点伤害</v>
      </c>
      <c r="G325">
        <f>[9]D_技能表!G232</f>
        <v>4</v>
      </c>
      <c r="H325">
        <f>[9]D_技能表!H232</f>
        <v>4</v>
      </c>
      <c r="I325">
        <f>[9]D_技能表!I232</f>
        <v>26</v>
      </c>
      <c r="J325">
        <f>[9]D_技能表!J232</f>
        <v>2</v>
      </c>
      <c r="K325">
        <f>[9]D_技能表!K232</f>
        <v>37.5</v>
      </c>
      <c r="L325">
        <f>[9]D_技能表!L232</f>
        <v>0</v>
      </c>
      <c r="M325">
        <f>[9]D_技能表!M232</f>
        <v>5920</v>
      </c>
      <c r="N325">
        <f>[9]D_技能表!N232</f>
        <v>44517</v>
      </c>
      <c r="O325">
        <f>[9]D_技能表!O232</f>
        <v>2</v>
      </c>
      <c r="P325">
        <f>[9]D_技能表!P232</f>
        <v>6</v>
      </c>
      <c r="Q325">
        <f>[9]D_技能表!Q232</f>
        <v>1</v>
      </c>
      <c r="R325">
        <f>[9]D_技能表!R232</f>
        <v>9</v>
      </c>
      <c r="S325">
        <f>[9]D_技能表!S232</f>
        <v>50</v>
      </c>
      <c r="T325">
        <f>[9]D_技能表!T232</f>
        <v>29.761904761904763</v>
      </c>
      <c r="U325">
        <f>[9]D_技能表!U232</f>
        <v>1349</v>
      </c>
      <c r="V325">
        <f>[9]D_技能表!V232</f>
        <v>178.57142857142858</v>
      </c>
      <c r="W325">
        <f>[9]D_技能表!W232</f>
        <v>33</v>
      </c>
      <c r="X325">
        <f>[9]D_技能表!X232</f>
        <v>417</v>
      </c>
      <c r="Y325">
        <f>[9]D_技能表!Y232</f>
        <v>18</v>
      </c>
      <c r="Z325">
        <f>[9]D_技能表!Z232</f>
        <v>14</v>
      </c>
      <c r="AA325" t="str">
        <f>[9]D_技能表!AA232</f>
        <v>9122400.png</v>
      </c>
      <c r="AB325">
        <f>[9]D_技能表!AB232</f>
        <v>3</v>
      </c>
      <c r="AC325">
        <f>[9]D_技能表!AC232</f>
        <v>5603</v>
      </c>
      <c r="AD325">
        <f>[9]D_技能表!AD232</f>
        <v>84.46828270920868</v>
      </c>
    </row>
    <row r="326" spans="1:30" x14ac:dyDescent="0.15">
      <c r="A326">
        <f>[9]D_技能表!A233</f>
        <v>9122427</v>
      </c>
      <c r="B326" t="str">
        <f>[9]D_技能表!B233</f>
        <v>影袭·斩第4段</v>
      </c>
      <c r="C326" t="str">
        <f>[9]D_技能表!C233</f>
        <v>影袭·斩第4段</v>
      </c>
      <c r="D326">
        <f>[9]D_技能表!D233</f>
        <v>1</v>
      </c>
      <c r="E326">
        <f>[9]D_技能表!E233</f>
        <v>47</v>
      </c>
      <c r="F326" t="str">
        <f>[9]D_技能表!F233</f>
        <v>第27级，共造成226.8%点伤害</v>
      </c>
      <c r="G326">
        <f>[9]D_技能表!G233</f>
        <v>4</v>
      </c>
      <c r="H326">
        <f>[9]D_技能表!H233</f>
        <v>4</v>
      </c>
      <c r="I326">
        <f>[9]D_技能表!I233</f>
        <v>27</v>
      </c>
      <c r="J326">
        <f>[9]D_技能表!J233</f>
        <v>2</v>
      </c>
      <c r="K326">
        <f>[9]D_技能表!K233</f>
        <v>37.797619047619051</v>
      </c>
      <c r="L326">
        <f>[9]D_技能表!L233</f>
        <v>0</v>
      </c>
      <c r="M326">
        <f>[9]D_技能表!M233</f>
        <v>5840</v>
      </c>
      <c r="N326">
        <f>[9]D_技能表!N233</f>
        <v>49420</v>
      </c>
      <c r="O326">
        <f>[9]D_技能表!O233</f>
        <v>2</v>
      </c>
      <c r="P326">
        <f>[9]D_技能表!P233</f>
        <v>6</v>
      </c>
      <c r="Q326">
        <f>[9]D_技能表!Q233</f>
        <v>1</v>
      </c>
      <c r="R326">
        <f>[9]D_技能表!R233</f>
        <v>9</v>
      </c>
      <c r="S326">
        <f>[9]D_技能表!S233</f>
        <v>50</v>
      </c>
      <c r="T326">
        <f>[9]D_技能表!T233</f>
        <v>29.761904761904763</v>
      </c>
      <c r="U326">
        <f>[9]D_技能表!U233</f>
        <v>1412</v>
      </c>
      <c r="V326">
        <f>[9]D_技能表!V233</f>
        <v>178.57142857142858</v>
      </c>
      <c r="W326">
        <f>[9]D_技能表!W233</f>
        <v>35</v>
      </c>
      <c r="X326">
        <f>[9]D_技能表!X233</f>
        <v>452</v>
      </c>
      <c r="Y326">
        <f>[9]D_技能表!Y233</f>
        <v>18</v>
      </c>
      <c r="Z326">
        <f>[9]D_技能表!Z233</f>
        <v>14</v>
      </c>
      <c r="AA326" t="str">
        <f>[9]D_技能表!AA233</f>
        <v>9122400.png</v>
      </c>
      <c r="AB326">
        <f>[9]D_技能表!AB233</f>
        <v>3</v>
      </c>
      <c r="AC326">
        <f>[9]D_技能表!AC233</f>
        <v>5603</v>
      </c>
      <c r="AD326">
        <f>[9]D_技能表!AD233</f>
        <v>97.539824043561651</v>
      </c>
    </row>
    <row r="327" spans="1:30" x14ac:dyDescent="0.15">
      <c r="A327">
        <f>[9]D_技能表!A234</f>
        <v>9122428</v>
      </c>
      <c r="B327" t="str">
        <f>[9]D_技能表!B234</f>
        <v>影袭·斩第4段</v>
      </c>
      <c r="C327" t="str">
        <f>[9]D_技能表!C234</f>
        <v>影袭·斩第4段</v>
      </c>
      <c r="D327">
        <f>[9]D_技能表!D234</f>
        <v>1</v>
      </c>
      <c r="E327">
        <f>[9]D_技能表!E234</f>
        <v>49</v>
      </c>
      <c r="F327" t="str">
        <f>[9]D_技能表!F234</f>
        <v>第28级，共造成228.6%点伤害</v>
      </c>
      <c r="G327">
        <f>[9]D_技能表!G234</f>
        <v>4</v>
      </c>
      <c r="H327">
        <f>[9]D_技能表!H234</f>
        <v>4</v>
      </c>
      <c r="I327">
        <f>[9]D_技能表!I234</f>
        <v>28</v>
      </c>
      <c r="J327">
        <f>[9]D_技能表!J234</f>
        <v>2</v>
      </c>
      <c r="K327">
        <f>[9]D_技能表!K234</f>
        <v>38.095238095238095</v>
      </c>
      <c r="L327">
        <f>[9]D_技能表!L234</f>
        <v>0</v>
      </c>
      <c r="M327">
        <f>[9]D_技能表!M234</f>
        <v>5760</v>
      </c>
      <c r="N327">
        <f>[9]D_技能表!N234</f>
        <v>58634</v>
      </c>
      <c r="O327">
        <f>[9]D_技能表!O234</f>
        <v>2</v>
      </c>
      <c r="P327">
        <f>[9]D_技能表!P234</f>
        <v>6</v>
      </c>
      <c r="Q327">
        <f>[9]D_技能表!Q234</f>
        <v>1</v>
      </c>
      <c r="R327">
        <f>[9]D_技能表!R234</f>
        <v>9</v>
      </c>
      <c r="S327">
        <f>[9]D_技能表!S234</f>
        <v>50</v>
      </c>
      <c r="T327">
        <f>[9]D_技能表!T234</f>
        <v>29.761904761904763</v>
      </c>
      <c r="U327">
        <f>[9]D_技能表!U234</f>
        <v>1543</v>
      </c>
      <c r="V327">
        <f>[9]D_技能表!V234</f>
        <v>178.57142857142858</v>
      </c>
      <c r="W327">
        <f>[9]D_技能表!W234</f>
        <v>38</v>
      </c>
      <c r="X327">
        <f>[9]D_技能表!X234</f>
        <v>490</v>
      </c>
      <c r="Y327">
        <f>[9]D_技能表!Y234</f>
        <v>18</v>
      </c>
      <c r="Z327">
        <f>[9]D_技能表!Z234</f>
        <v>16</v>
      </c>
      <c r="AA327" t="str">
        <f>[9]D_技能表!AA234</f>
        <v>9122400.png</v>
      </c>
      <c r="AB327">
        <f>[9]D_技能表!AB234</f>
        <v>3</v>
      </c>
      <c r="AC327">
        <f>[9]D_技能表!AC234</f>
        <v>5603</v>
      </c>
      <c r="AD327">
        <f>[9]D_技能表!AD234</f>
        <v>112.6118543196274</v>
      </c>
    </row>
    <row r="328" spans="1:30" x14ac:dyDescent="0.15">
      <c r="A328">
        <f>[9]D_技能表!A235</f>
        <v>9122429</v>
      </c>
      <c r="B328" t="str">
        <f>[9]D_技能表!B235</f>
        <v>影袭·斩第4段</v>
      </c>
      <c r="C328" t="str">
        <f>[9]D_技能表!C235</f>
        <v>影袭·斩第4段</v>
      </c>
      <c r="D328">
        <f>[9]D_技能表!D235</f>
        <v>1</v>
      </c>
      <c r="E328">
        <f>[9]D_技能表!E235</f>
        <v>50</v>
      </c>
      <c r="F328" t="str">
        <f>[9]D_技能表!F235</f>
        <v>第29级，共造成230.4%点伤害</v>
      </c>
      <c r="G328">
        <f>[9]D_技能表!G235</f>
        <v>4</v>
      </c>
      <c r="H328">
        <f>[9]D_技能表!H235</f>
        <v>4</v>
      </c>
      <c r="I328">
        <f>[9]D_技能表!I235</f>
        <v>29</v>
      </c>
      <c r="J328">
        <f>[9]D_技能表!J235</f>
        <v>2</v>
      </c>
      <c r="K328">
        <f>[9]D_技能表!K235</f>
        <v>38.392857142857146</v>
      </c>
      <c r="L328">
        <f>[9]D_技能表!L235</f>
        <v>0</v>
      </c>
      <c r="M328">
        <f>[9]D_技能表!M235</f>
        <v>5680</v>
      </c>
      <c r="N328">
        <f>[9]D_技能表!N235</f>
        <v>64400</v>
      </c>
      <c r="O328">
        <f>[9]D_技能表!O235</f>
        <v>2</v>
      </c>
      <c r="P328">
        <f>[9]D_技能表!P235</f>
        <v>6</v>
      </c>
      <c r="Q328">
        <f>[9]D_技能表!Q235</f>
        <v>1</v>
      </c>
      <c r="R328">
        <f>[9]D_技能表!R235</f>
        <v>9</v>
      </c>
      <c r="S328">
        <f>[9]D_技能表!S235</f>
        <v>50</v>
      </c>
      <c r="T328">
        <f>[9]D_技能表!T235</f>
        <v>29.761904761904763</v>
      </c>
      <c r="U328">
        <f>[9]D_技能表!U235</f>
        <v>1610</v>
      </c>
      <c r="V328">
        <f>[9]D_技能表!V235</f>
        <v>178.57142857142858</v>
      </c>
      <c r="W328">
        <f>[9]D_技能表!W235</f>
        <v>40</v>
      </c>
      <c r="X328">
        <f>[9]D_技能表!X235</f>
        <v>530</v>
      </c>
      <c r="Y328">
        <f>[9]D_技能表!Y235</f>
        <v>18</v>
      </c>
      <c r="Z328">
        <f>[9]D_技能表!Z235</f>
        <v>16</v>
      </c>
      <c r="AA328" t="str">
        <f>[9]D_技能表!AA235</f>
        <v>9122400.png</v>
      </c>
      <c r="AB328">
        <f>[9]D_技能表!AB235</f>
        <v>3</v>
      </c>
      <c r="AC328">
        <f>[9]D_技能表!AC235</f>
        <v>5603</v>
      </c>
      <c r="AD328">
        <f>[9]D_技能表!AD235</f>
        <v>129.98776237479029</v>
      </c>
    </row>
    <row r="329" spans="1:30" x14ac:dyDescent="0.15">
      <c r="A329">
        <f>[9]D_技能表!A236</f>
        <v>9122430</v>
      </c>
      <c r="B329" t="str">
        <f>[9]D_技能表!B236</f>
        <v>影袭·斩第4段</v>
      </c>
      <c r="C329" t="str">
        <f>[9]D_技能表!C236</f>
        <v>影袭·斩第4段</v>
      </c>
      <c r="D329">
        <f>[9]D_技能表!D236</f>
        <v>1</v>
      </c>
      <c r="E329">
        <f>[9]D_技能表!E236</f>
        <v>52</v>
      </c>
      <c r="F329" t="str">
        <f>[9]D_技能表!F236</f>
        <v>第30级，共造成232.1%点伤害</v>
      </c>
      <c r="G329">
        <f>[9]D_技能表!G236</f>
        <v>4</v>
      </c>
      <c r="H329">
        <f>[9]D_技能表!H236</f>
        <v>4</v>
      </c>
      <c r="I329">
        <f>[9]D_技能表!I236</f>
        <v>30</v>
      </c>
      <c r="J329">
        <f>[9]D_技能表!J236</f>
        <v>2</v>
      </c>
      <c r="K329">
        <f>[9]D_技能表!K236</f>
        <v>38.69047619047619</v>
      </c>
      <c r="L329">
        <f>[9]D_技能表!L236</f>
        <v>0</v>
      </c>
      <c r="M329">
        <f>[9]D_技能表!M236</f>
        <v>5600</v>
      </c>
      <c r="N329">
        <f>[9]D_技能表!N236</f>
        <v>75207</v>
      </c>
      <c r="O329">
        <f>[9]D_技能表!O236</f>
        <v>2</v>
      </c>
      <c r="P329">
        <f>[9]D_技能表!P236</f>
        <v>6</v>
      </c>
      <c r="Q329">
        <f>[9]D_技能表!Q236</f>
        <v>1</v>
      </c>
      <c r="R329">
        <f>[9]D_技能表!R236</f>
        <v>9</v>
      </c>
      <c r="S329">
        <f>[9]D_技能表!S236</f>
        <v>50</v>
      </c>
      <c r="T329">
        <f>[9]D_技能表!T236</f>
        <v>29.761904761904763</v>
      </c>
      <c r="U329">
        <f>[9]D_技能表!U236</f>
        <v>1749</v>
      </c>
      <c r="V329">
        <f>[9]D_技能表!V236</f>
        <v>178.57142857142858</v>
      </c>
      <c r="W329">
        <f>[9]D_技能表!W236</f>
        <v>43</v>
      </c>
      <c r="X329">
        <f>[9]D_技能表!X236</f>
        <v>573</v>
      </c>
      <c r="Y329">
        <f>[9]D_技能表!Y236</f>
        <v>18</v>
      </c>
      <c r="Z329">
        <f>[9]D_技能表!Z236</f>
        <v>18</v>
      </c>
      <c r="AA329" t="str">
        <f>[9]D_技能表!AA236</f>
        <v>9122400.png</v>
      </c>
      <c r="AB329">
        <f>[9]D_技能表!AB236</f>
        <v>3</v>
      </c>
      <c r="AC329">
        <f>[9]D_技能表!AC236</f>
        <v>5603</v>
      </c>
      <c r="AD329">
        <f>[9]D_技能表!AD236</f>
        <v>150.01660117942671</v>
      </c>
    </row>
    <row r="330" spans="1:30" x14ac:dyDescent="0.15">
      <c r="A330">
        <f>[9]D_技能表!A237</f>
        <v>9122431</v>
      </c>
      <c r="B330" t="str">
        <f>[9]D_技能表!B237</f>
        <v>影袭·斩第4段</v>
      </c>
      <c r="C330" t="str">
        <f>[9]D_技能表!C237</f>
        <v>影袭·斩第4段</v>
      </c>
      <c r="D330">
        <f>[9]D_技能表!D237</f>
        <v>1</v>
      </c>
      <c r="E330">
        <f>[9]D_技能表!E237</f>
        <v>53</v>
      </c>
      <c r="F330" t="str">
        <f>[9]D_技能表!F237</f>
        <v>第31级，共造成233.9%点伤害</v>
      </c>
      <c r="G330">
        <f>[9]D_技能表!G237</f>
        <v>4</v>
      </c>
      <c r="H330">
        <f>[9]D_技能表!H237</f>
        <v>4</v>
      </c>
      <c r="I330">
        <f>[9]D_技能表!I237</f>
        <v>31</v>
      </c>
      <c r="J330">
        <f>[9]D_技能表!J237</f>
        <v>2</v>
      </c>
      <c r="K330">
        <f>[9]D_技能表!K237</f>
        <v>38.988095238095241</v>
      </c>
      <c r="L330">
        <f>[9]D_技能表!L237</f>
        <v>0</v>
      </c>
      <c r="M330">
        <f>[9]D_技能表!M237</f>
        <v>5520</v>
      </c>
      <c r="N330">
        <f>[9]D_技能表!N237</f>
        <v>83720</v>
      </c>
      <c r="O330">
        <f>[9]D_技能表!O237</f>
        <v>2</v>
      </c>
      <c r="P330">
        <f>[9]D_技能表!P237</f>
        <v>6</v>
      </c>
      <c r="Q330">
        <f>[9]D_技能表!Q237</f>
        <v>1</v>
      </c>
      <c r="R330">
        <f>[9]D_技能表!R237</f>
        <v>9</v>
      </c>
      <c r="S330">
        <f>[9]D_技能表!S237</f>
        <v>50</v>
      </c>
      <c r="T330">
        <f>[9]D_技能表!T237</f>
        <v>29.761904761904763</v>
      </c>
      <c r="U330">
        <f>[9]D_技能表!U237</f>
        <v>1820</v>
      </c>
      <c r="V330">
        <f>[9]D_技能表!V237</f>
        <v>178.57142857142858</v>
      </c>
      <c r="W330">
        <f>[9]D_技能表!W237</f>
        <v>46</v>
      </c>
      <c r="X330">
        <f>[9]D_技能表!X237</f>
        <v>619</v>
      </c>
      <c r="Y330">
        <f>[9]D_技能表!Y237</f>
        <v>18</v>
      </c>
      <c r="Z330">
        <f>[9]D_技能表!Z237</f>
        <v>19</v>
      </c>
      <c r="AA330" t="str">
        <f>[9]D_技能表!AA237</f>
        <v>9122400.png</v>
      </c>
      <c r="AB330">
        <f>[9]D_技能表!AB237</f>
        <v>3</v>
      </c>
      <c r="AC330">
        <f>[9]D_技能表!AC237</f>
        <v>5603</v>
      </c>
      <c r="AD330">
        <f>[9]D_技能表!AD237</f>
        <v>173.09991702484137</v>
      </c>
    </row>
    <row r="331" spans="1:30" x14ac:dyDescent="0.15">
      <c r="A331">
        <f>[9]D_技能表!A238</f>
        <v>9122432</v>
      </c>
      <c r="B331" t="str">
        <f>[9]D_技能表!B238</f>
        <v>影袭·斩第4段</v>
      </c>
      <c r="C331" t="str">
        <f>[9]D_技能表!C238</f>
        <v>影袭·斩第4段</v>
      </c>
      <c r="D331">
        <f>[9]D_技能表!D238</f>
        <v>1</v>
      </c>
      <c r="E331">
        <f>[9]D_技能表!E238</f>
        <v>54</v>
      </c>
      <c r="F331" t="str">
        <f>[9]D_技能表!F238</f>
        <v>第32级，共造成235.7%点伤害</v>
      </c>
      <c r="G331">
        <f>[9]D_技能表!G238</f>
        <v>4</v>
      </c>
      <c r="H331">
        <f>[9]D_技能表!H238</f>
        <v>4</v>
      </c>
      <c r="I331">
        <f>[9]D_技能表!I238</f>
        <v>32</v>
      </c>
      <c r="J331">
        <f>[9]D_技能表!J238</f>
        <v>2</v>
      </c>
      <c r="K331">
        <f>[9]D_技能表!K238</f>
        <v>39.285714285714285</v>
      </c>
      <c r="L331">
        <f>[9]D_技能表!L238</f>
        <v>0</v>
      </c>
      <c r="M331">
        <f>[9]D_技能表!M238</f>
        <v>5440</v>
      </c>
      <c r="N331">
        <f>[9]D_技能表!N238</f>
        <v>92757</v>
      </c>
      <c r="O331">
        <f>[9]D_技能表!O238</f>
        <v>2</v>
      </c>
      <c r="P331">
        <f>[9]D_技能表!P238</f>
        <v>6</v>
      </c>
      <c r="Q331">
        <f>[9]D_技能表!Q238</f>
        <v>1</v>
      </c>
      <c r="R331">
        <f>[9]D_技能表!R238</f>
        <v>9</v>
      </c>
      <c r="S331">
        <f>[9]D_技能表!S238</f>
        <v>50</v>
      </c>
      <c r="T331">
        <f>[9]D_技能表!T238</f>
        <v>29.761904761904763</v>
      </c>
      <c r="U331">
        <f>[9]D_技能表!U238</f>
        <v>1893</v>
      </c>
      <c r="V331">
        <f>[9]D_技能表!V238</f>
        <v>178.57142857142858</v>
      </c>
      <c r="W331">
        <f>[9]D_技能表!W238</f>
        <v>49</v>
      </c>
      <c r="X331">
        <f>[9]D_技能表!X238</f>
        <v>668</v>
      </c>
      <c r="Y331">
        <f>[9]D_技能表!Y238</f>
        <v>18</v>
      </c>
      <c r="Z331">
        <f>[9]D_技能表!Z238</f>
        <v>20</v>
      </c>
      <c r="AA331" t="str">
        <f>[9]D_技能表!AA238</f>
        <v>9122400.png</v>
      </c>
      <c r="AB331">
        <f>[9]D_技能表!AB238</f>
        <v>3</v>
      </c>
      <c r="AC331">
        <f>[9]D_技能表!AC238</f>
        <v>5603</v>
      </c>
      <c r="AD331">
        <f>[9]D_技能表!AD238</f>
        <v>199.69959444210014</v>
      </c>
    </row>
    <row r="332" spans="1:30" x14ac:dyDescent="0.15">
      <c r="A332">
        <f>[9]D_技能表!A239</f>
        <v>9122433</v>
      </c>
      <c r="B332" t="str">
        <f>[9]D_技能表!B239</f>
        <v>影袭·斩第4段</v>
      </c>
      <c r="C332" t="str">
        <f>[9]D_技能表!C239</f>
        <v>影袭·斩第4段</v>
      </c>
      <c r="D332">
        <f>[9]D_技能表!D239</f>
        <v>1</v>
      </c>
      <c r="E332">
        <f>[9]D_技能表!E239</f>
        <v>56</v>
      </c>
      <c r="F332" t="str">
        <f>[9]D_技能表!F239</f>
        <v>第33级，共造成237.5%点伤害</v>
      </c>
      <c r="G332">
        <f>[9]D_技能表!G239</f>
        <v>4</v>
      </c>
      <c r="H332">
        <f>[9]D_技能表!H239</f>
        <v>4</v>
      </c>
      <c r="I332">
        <f>[9]D_技能表!I239</f>
        <v>33</v>
      </c>
      <c r="J332">
        <f>[9]D_技能表!J239</f>
        <v>2</v>
      </c>
      <c r="K332">
        <f>[9]D_技能表!K239</f>
        <v>39.583333333333336</v>
      </c>
      <c r="L332">
        <f>[9]D_技能表!L239</f>
        <v>0</v>
      </c>
      <c r="M332">
        <f>[9]D_技能表!M239</f>
        <v>5360</v>
      </c>
      <c r="N332">
        <f>[9]D_技能表!N239</f>
        <v>108226</v>
      </c>
      <c r="O332">
        <f>[9]D_技能表!O239</f>
        <v>2</v>
      </c>
      <c r="P332">
        <f>[9]D_技能表!P239</f>
        <v>6</v>
      </c>
      <c r="Q332">
        <f>[9]D_技能表!Q239</f>
        <v>1</v>
      </c>
      <c r="R332">
        <f>[9]D_技能表!R239</f>
        <v>9</v>
      </c>
      <c r="S332">
        <f>[9]D_技能表!S239</f>
        <v>50</v>
      </c>
      <c r="T332">
        <f>[9]D_技能表!T239</f>
        <v>29.761904761904763</v>
      </c>
      <c r="U332">
        <f>[9]D_技能表!U239</f>
        <v>2042</v>
      </c>
      <c r="V332">
        <f>[9]D_技能表!V239</f>
        <v>178.57142857142858</v>
      </c>
      <c r="W332">
        <f>[9]D_技能表!W239</f>
        <v>53</v>
      </c>
      <c r="X332">
        <f>[9]D_技能表!X239</f>
        <v>721</v>
      </c>
      <c r="Y332">
        <f>[9]D_技能表!Y239</f>
        <v>18</v>
      </c>
      <c r="Z332">
        <f>[9]D_技能表!Z239</f>
        <v>22</v>
      </c>
      <c r="AA332" t="str">
        <f>[9]D_技能表!AA239</f>
        <v>9122400.png</v>
      </c>
      <c r="AB332">
        <f>[9]D_技能表!AB239</f>
        <v>3</v>
      </c>
      <c r="AC332">
        <f>[9]D_技能表!AC239</f>
        <v>5603</v>
      </c>
      <c r="AD332">
        <f>[9]D_技能表!AD239</f>
        <v>230.34686720818036</v>
      </c>
    </row>
    <row r="333" spans="1:30" x14ac:dyDescent="0.15">
      <c r="A333">
        <f>[9]D_技能表!A240</f>
        <v>9122434</v>
      </c>
      <c r="B333" t="str">
        <f>[9]D_技能表!B240</f>
        <v>影袭·斩第4段</v>
      </c>
      <c r="C333" t="str">
        <f>[9]D_技能表!C240</f>
        <v>影袭·斩第4段</v>
      </c>
      <c r="D333">
        <f>[9]D_技能表!D240</f>
        <v>1</v>
      </c>
      <c r="E333">
        <f>[9]D_技能表!E240</f>
        <v>57</v>
      </c>
      <c r="F333" t="str">
        <f>[9]D_技能表!F240</f>
        <v>第34级，共造成239.3%点伤害</v>
      </c>
      <c r="G333">
        <f>[9]D_技能表!G240</f>
        <v>4</v>
      </c>
      <c r="H333">
        <f>[9]D_技能表!H240</f>
        <v>4</v>
      </c>
      <c r="I333">
        <f>[9]D_技能表!I240</f>
        <v>34</v>
      </c>
      <c r="J333">
        <f>[9]D_技能表!J240</f>
        <v>2</v>
      </c>
      <c r="K333">
        <f>[9]D_技能表!K240</f>
        <v>39.88095238095238</v>
      </c>
      <c r="L333">
        <f>[9]D_技能表!L240</f>
        <v>0</v>
      </c>
      <c r="M333">
        <f>[9]D_技能表!M240</f>
        <v>5280</v>
      </c>
      <c r="N333">
        <f>[9]D_技能表!N240</f>
        <v>120783</v>
      </c>
      <c r="O333">
        <f>[9]D_技能表!O240</f>
        <v>2</v>
      </c>
      <c r="P333">
        <f>[9]D_技能表!P240</f>
        <v>6</v>
      </c>
      <c r="Q333">
        <f>[9]D_技能表!Q240</f>
        <v>1</v>
      </c>
      <c r="R333">
        <f>[9]D_技能表!R240</f>
        <v>9</v>
      </c>
      <c r="S333">
        <f>[9]D_技能表!S240</f>
        <v>50</v>
      </c>
      <c r="T333">
        <f>[9]D_技能表!T240</f>
        <v>29.761904761904763</v>
      </c>
      <c r="U333">
        <f>[9]D_技能表!U240</f>
        <v>2119</v>
      </c>
      <c r="V333">
        <f>[9]D_技能表!V240</f>
        <v>178.57142857142858</v>
      </c>
      <c r="W333">
        <f>[9]D_技能表!W240</f>
        <v>57</v>
      </c>
      <c r="X333">
        <f>[9]D_技能表!X240</f>
        <v>778</v>
      </c>
      <c r="Y333">
        <f>[9]D_技能表!Y240</f>
        <v>18</v>
      </c>
      <c r="Z333">
        <f>[9]D_技能表!Z240</f>
        <v>23</v>
      </c>
      <c r="AA333" t="str">
        <f>[9]D_技能表!AA240</f>
        <v>9122400.png</v>
      </c>
      <c r="AB333">
        <f>[9]D_技能表!AB240</f>
        <v>3</v>
      </c>
      <c r="AC333">
        <f>[9]D_技能表!AC240</f>
        <v>5603</v>
      </c>
      <c r="AD333">
        <f>[9]D_技能表!AD240</f>
        <v>265.65266796032563</v>
      </c>
    </row>
    <row r="334" spans="1:30" x14ac:dyDescent="0.15">
      <c r="A334">
        <f>[9]D_技能表!A241</f>
        <v>9122435</v>
      </c>
      <c r="B334" t="str">
        <f>[9]D_技能表!B241</f>
        <v>影袭·斩第4段</v>
      </c>
      <c r="C334" t="str">
        <f>[9]D_技能表!C241</f>
        <v>影袭·斩第4段</v>
      </c>
      <c r="D334">
        <f>[9]D_技能表!D241</f>
        <v>1</v>
      </c>
      <c r="E334">
        <f>[9]D_技能表!E241</f>
        <v>59</v>
      </c>
      <c r="F334" t="str">
        <f>[9]D_技能表!F241</f>
        <v>第35级，共造成241.1%点伤害</v>
      </c>
      <c r="G334">
        <f>[9]D_技能表!G241</f>
        <v>4</v>
      </c>
      <c r="H334">
        <f>[9]D_技能表!H241</f>
        <v>4</v>
      </c>
      <c r="I334">
        <f>[9]D_技能表!I241</f>
        <v>35</v>
      </c>
      <c r="J334">
        <f>[9]D_技能表!J241</f>
        <v>2</v>
      </c>
      <c r="K334">
        <f>[9]D_技能表!K241</f>
        <v>40.178571428571431</v>
      </c>
      <c r="L334">
        <f>[9]D_技能表!L241</f>
        <v>0</v>
      </c>
      <c r="M334">
        <f>[9]D_技能表!M241</f>
        <v>5200</v>
      </c>
      <c r="N334">
        <f>[9]D_技能表!N241</f>
        <v>138897</v>
      </c>
      <c r="O334">
        <f>[9]D_技能表!O241</f>
        <v>2</v>
      </c>
      <c r="P334">
        <f>[9]D_技能表!P241</f>
        <v>6</v>
      </c>
      <c r="Q334">
        <f>[9]D_技能表!Q241</f>
        <v>1</v>
      </c>
      <c r="R334">
        <f>[9]D_技能表!R241</f>
        <v>9</v>
      </c>
      <c r="S334">
        <f>[9]D_技能表!S241</f>
        <v>50</v>
      </c>
      <c r="T334">
        <f>[9]D_技能表!T241</f>
        <v>29.761904761904763</v>
      </c>
      <c r="U334">
        <f>[9]D_技能表!U241</f>
        <v>2277</v>
      </c>
      <c r="V334">
        <f>[9]D_技能表!V241</f>
        <v>178.57142857142858</v>
      </c>
      <c r="W334">
        <f>[9]D_技能表!W241</f>
        <v>61</v>
      </c>
      <c r="X334">
        <f>[9]D_技能表!X241</f>
        <v>839</v>
      </c>
      <c r="Y334">
        <f>[9]D_技能表!Y241</f>
        <v>18</v>
      </c>
      <c r="Z334">
        <f>[9]D_技能表!Z241</f>
        <v>25</v>
      </c>
      <c r="AA334" t="str">
        <f>[9]D_技能表!AA241</f>
        <v>9122400.png</v>
      </c>
      <c r="AB334">
        <f>[9]D_技能表!AB241</f>
        <v>3</v>
      </c>
      <c r="AC334">
        <f>[9]D_技能表!AC241</f>
        <v>5603</v>
      </c>
      <c r="AD334">
        <f>[9]D_技能表!AD241</f>
        <v>306.31951435931097</v>
      </c>
    </row>
    <row r="335" spans="1:30" x14ac:dyDescent="0.15">
      <c r="A335">
        <f>[9]D_技能表!A242</f>
        <v>9122436</v>
      </c>
      <c r="B335" t="str">
        <f>[9]D_技能表!B242</f>
        <v>影袭·斩第4段</v>
      </c>
      <c r="C335" t="str">
        <f>[9]D_技能表!C242</f>
        <v>影袭·斩第4段</v>
      </c>
      <c r="D335">
        <f>[9]D_技能表!D242</f>
        <v>1</v>
      </c>
      <c r="E335">
        <f>[9]D_技能表!E242</f>
        <v>60</v>
      </c>
      <c r="F335" t="str">
        <f>[9]D_技能表!F242</f>
        <v>第36级，共造成242.9%点伤害</v>
      </c>
      <c r="G335">
        <f>[9]D_技能表!G242</f>
        <v>4</v>
      </c>
      <c r="H335">
        <f>[9]D_技能表!H242</f>
        <v>4</v>
      </c>
      <c r="I335">
        <f>[9]D_技能表!I242</f>
        <v>36</v>
      </c>
      <c r="J335">
        <f>[9]D_技能表!J242</f>
        <v>2</v>
      </c>
      <c r="K335">
        <f>[9]D_技能表!K242</f>
        <v>40.476190476190474</v>
      </c>
      <c r="L335">
        <f>[9]D_技能表!L242</f>
        <v>0</v>
      </c>
      <c r="M335">
        <f>[9]D_技能表!M242</f>
        <v>5120</v>
      </c>
      <c r="N335">
        <f>[9]D_技能表!N242</f>
        <v>150912</v>
      </c>
      <c r="O335">
        <f>[9]D_技能表!O242</f>
        <v>2</v>
      </c>
      <c r="P335">
        <f>[9]D_技能表!P242</f>
        <v>6</v>
      </c>
      <c r="Q335">
        <f>[9]D_技能表!Q242</f>
        <v>1</v>
      </c>
      <c r="R335">
        <f>[9]D_技能表!R242</f>
        <v>9</v>
      </c>
      <c r="S335">
        <f>[9]D_技能表!S242</f>
        <v>50</v>
      </c>
      <c r="T335">
        <f>[9]D_技能表!T242</f>
        <v>29.761904761904763</v>
      </c>
      <c r="U335">
        <f>[9]D_技能表!U242</f>
        <v>2358</v>
      </c>
      <c r="V335">
        <f>[9]D_技能表!V242</f>
        <v>178.57142857142858</v>
      </c>
      <c r="W335">
        <f>[9]D_技能表!W242</f>
        <v>64</v>
      </c>
      <c r="X335">
        <f>[9]D_技能表!X242</f>
        <v>903</v>
      </c>
      <c r="Y335">
        <f>[9]D_技能表!Y242</f>
        <v>18</v>
      </c>
      <c r="Z335">
        <f>[9]D_技能表!Z242</f>
        <v>26</v>
      </c>
      <c r="AA335" t="str">
        <f>[9]D_技能表!AA242</f>
        <v>9122400.png</v>
      </c>
      <c r="AB335">
        <f>[9]D_技能表!AB242</f>
        <v>3</v>
      </c>
      <c r="AC335">
        <f>[9]D_技能表!AC242</f>
        <v>5603</v>
      </c>
      <c r="AD335">
        <f>[9]D_技能表!AD242</f>
        <v>353.15515889404867</v>
      </c>
    </row>
    <row r="336" spans="1:30" x14ac:dyDescent="0.15">
      <c r="A336">
        <f>[9]D_技能表!A243</f>
        <v>9122437</v>
      </c>
      <c r="B336" t="str">
        <f>[9]D_技能表!B243</f>
        <v>影袭·斩第4段</v>
      </c>
      <c r="C336" t="str">
        <f>[9]D_技能表!C243</f>
        <v>影袭·斩第4段</v>
      </c>
      <c r="D336">
        <f>[9]D_技能表!D243</f>
        <v>1</v>
      </c>
      <c r="E336">
        <f>[9]D_技能表!E243</f>
        <v>62</v>
      </c>
      <c r="F336" t="str">
        <f>[9]D_技能表!F243</f>
        <v>第37级，共造成244.6%点伤害</v>
      </c>
      <c r="G336">
        <f>[9]D_技能表!G243</f>
        <v>4</v>
      </c>
      <c r="H336">
        <f>[9]D_技能表!H243</f>
        <v>4</v>
      </c>
      <c r="I336">
        <f>[9]D_技能表!I243</f>
        <v>37</v>
      </c>
      <c r="J336">
        <f>[9]D_技能表!J243</f>
        <v>2</v>
      </c>
      <c r="K336">
        <f>[9]D_技能表!K243</f>
        <v>40.773809523809526</v>
      </c>
      <c r="L336">
        <f>[9]D_技能表!L243</f>
        <v>0</v>
      </c>
      <c r="M336">
        <f>[9]D_技能表!M243</f>
        <v>5040</v>
      </c>
      <c r="N336">
        <f>[9]D_技能表!N243</f>
        <v>174156</v>
      </c>
      <c r="O336">
        <f>[9]D_技能表!O243</f>
        <v>2</v>
      </c>
      <c r="P336">
        <f>[9]D_技能表!P243</f>
        <v>6</v>
      </c>
      <c r="Q336">
        <f>[9]D_技能表!Q243</f>
        <v>1</v>
      </c>
      <c r="R336">
        <f>[9]D_技能表!R243</f>
        <v>9</v>
      </c>
      <c r="S336">
        <f>[9]D_技能表!S243</f>
        <v>50</v>
      </c>
      <c r="T336">
        <f>[9]D_技能表!T243</f>
        <v>29.761904761904763</v>
      </c>
      <c r="U336">
        <f>[9]D_技能表!U243</f>
        <v>2524</v>
      </c>
      <c r="V336">
        <f>[9]D_技能表!V243</f>
        <v>178.57142857142858</v>
      </c>
      <c r="W336">
        <f>[9]D_技能表!W243</f>
        <v>69</v>
      </c>
      <c r="X336">
        <f>[9]D_技能表!X243</f>
        <v>972</v>
      </c>
      <c r="Y336">
        <f>[9]D_技能表!Y243</f>
        <v>18</v>
      </c>
      <c r="Z336">
        <f>[9]D_技能表!Z243</f>
        <v>28</v>
      </c>
      <c r="AA336" t="str">
        <f>[9]D_技能表!AA243</f>
        <v>9122400.png</v>
      </c>
      <c r="AB336">
        <f>[9]D_技能表!AB243</f>
        <v>3</v>
      </c>
      <c r="AC336">
        <f>[9]D_技能表!AC243</f>
        <v>5603</v>
      </c>
      <c r="AD336">
        <f>[9]D_技能表!AD243</f>
        <v>407.08826284972668</v>
      </c>
    </row>
    <row r="337" spans="1:30" x14ac:dyDescent="0.15">
      <c r="A337">
        <f>[9]D_技能表!A244</f>
        <v>9122438</v>
      </c>
      <c r="B337" t="str">
        <f>[9]D_技能表!B244</f>
        <v>影袭·斩第4段</v>
      </c>
      <c r="C337" t="str">
        <f>[9]D_技能表!C244</f>
        <v>影袭·斩第4段</v>
      </c>
      <c r="D337">
        <f>[9]D_技能表!D244</f>
        <v>1</v>
      </c>
      <c r="E337">
        <f>[9]D_技能表!E244</f>
        <v>63</v>
      </c>
      <c r="F337" t="str">
        <f>[9]D_技能表!F244</f>
        <v>第38级，共造成246.4%点伤害</v>
      </c>
      <c r="G337">
        <f>[9]D_技能表!G244</f>
        <v>4</v>
      </c>
      <c r="H337">
        <f>[9]D_技能表!H244</f>
        <v>4</v>
      </c>
      <c r="I337">
        <f>[9]D_技能表!I244</f>
        <v>38</v>
      </c>
      <c r="J337">
        <f>[9]D_技能表!J244</f>
        <v>2</v>
      </c>
      <c r="K337">
        <f>[9]D_技能表!K244</f>
        <v>41.071428571428569</v>
      </c>
      <c r="L337">
        <f>[9]D_技能表!L244</f>
        <v>0</v>
      </c>
      <c r="M337">
        <f>[9]D_技能表!M244</f>
        <v>4960</v>
      </c>
      <c r="N337">
        <f>[9]D_技能表!N244</f>
        <v>193066</v>
      </c>
      <c r="O337">
        <f>[9]D_技能表!O244</f>
        <v>2</v>
      </c>
      <c r="P337">
        <f>[9]D_技能表!P244</f>
        <v>6</v>
      </c>
      <c r="Q337">
        <f>[9]D_技能表!Q244</f>
        <v>1</v>
      </c>
      <c r="R337">
        <f>[9]D_技能表!R244</f>
        <v>9</v>
      </c>
      <c r="S337">
        <f>[9]D_技能表!S244</f>
        <v>50</v>
      </c>
      <c r="T337">
        <f>[9]D_技能表!T244</f>
        <v>29.761904761904763</v>
      </c>
      <c r="U337">
        <f>[9]D_技能表!U244</f>
        <v>2609</v>
      </c>
      <c r="V337">
        <f>[9]D_技能表!V244</f>
        <v>178.57142857142858</v>
      </c>
      <c r="W337">
        <f>[9]D_技能表!W244</f>
        <v>74</v>
      </c>
      <c r="X337">
        <f>[9]D_技能表!X244</f>
        <v>1046</v>
      </c>
      <c r="Y337">
        <f>[9]D_技能表!Y244</f>
        <v>18</v>
      </c>
      <c r="Z337">
        <f>[9]D_技能表!Z244</f>
        <v>30</v>
      </c>
      <c r="AA337" t="str">
        <f>[9]D_技能表!AA244</f>
        <v>9122400.png</v>
      </c>
      <c r="AB337">
        <f>[9]D_技能表!AB244</f>
        <v>3</v>
      </c>
      <c r="AC337">
        <f>[9]D_技能表!AC244</f>
        <v>5603</v>
      </c>
      <c r="AD337">
        <f>[9]D_技能表!AD244</f>
        <v>469.18639329527502</v>
      </c>
    </row>
    <row r="338" spans="1:30" x14ac:dyDescent="0.15">
      <c r="A338">
        <f>[9]D_技能表!A245</f>
        <v>9122439</v>
      </c>
      <c r="B338" t="str">
        <f>[9]D_技能表!B245</f>
        <v>影袭·斩第4段</v>
      </c>
      <c r="C338" t="str">
        <f>[9]D_技能表!C245</f>
        <v>影袭·斩第4段</v>
      </c>
      <c r="D338">
        <f>[9]D_技能表!D245</f>
        <v>1</v>
      </c>
      <c r="E338">
        <f>[9]D_技能表!E245</f>
        <v>64</v>
      </c>
      <c r="F338" t="str">
        <f>[9]D_技能表!F245</f>
        <v>第39级，共造成248.2%点伤害</v>
      </c>
      <c r="G338">
        <f>[9]D_技能表!G245</f>
        <v>4</v>
      </c>
      <c r="H338">
        <f>[9]D_技能表!H245</f>
        <v>4</v>
      </c>
      <c r="I338">
        <f>[9]D_技能表!I245</f>
        <v>39</v>
      </c>
      <c r="J338">
        <f>[9]D_技能表!J245</f>
        <v>2</v>
      </c>
      <c r="K338">
        <f>[9]D_技能表!K245</f>
        <v>41.36904761904762</v>
      </c>
      <c r="L338">
        <f>[9]D_技能表!L245</f>
        <v>0</v>
      </c>
      <c r="M338">
        <f>[9]D_技能表!M245</f>
        <v>4880</v>
      </c>
      <c r="N338">
        <f>[9]D_技能表!N245</f>
        <v>212905</v>
      </c>
      <c r="O338">
        <f>[9]D_技能表!O245</f>
        <v>2</v>
      </c>
      <c r="P338">
        <f>[9]D_技能表!P245</f>
        <v>6</v>
      </c>
      <c r="Q338">
        <f>[9]D_技能表!Q245</f>
        <v>1</v>
      </c>
      <c r="R338">
        <f>[9]D_技能表!R245</f>
        <v>9</v>
      </c>
      <c r="S338">
        <f>[9]D_技能表!S245</f>
        <v>50</v>
      </c>
      <c r="T338">
        <f>[9]D_技能表!T245</f>
        <v>29.761904761904763</v>
      </c>
      <c r="U338">
        <f>[9]D_技能表!U245</f>
        <v>2695</v>
      </c>
      <c r="V338">
        <f>[9]D_技能表!V245</f>
        <v>178.57142857142858</v>
      </c>
      <c r="W338">
        <f>[9]D_技能表!W245</f>
        <v>79</v>
      </c>
      <c r="X338">
        <f>[9]D_技能表!X245</f>
        <v>1125</v>
      </c>
      <c r="Y338">
        <f>[9]D_技能表!Y245</f>
        <v>18</v>
      </c>
      <c r="Z338">
        <f>[9]D_技能表!Z245</f>
        <v>32</v>
      </c>
      <c r="AA338" t="str">
        <f>[9]D_技能表!AA245</f>
        <v>9122400.png</v>
      </c>
      <c r="AB338">
        <f>[9]D_技能表!AB245</f>
        <v>3</v>
      </c>
      <c r="AC338">
        <f>[9]D_技能表!AC245</f>
        <v>5603</v>
      </c>
      <c r="AD338">
        <f>[9]D_技能表!AD245</f>
        <v>540.67668590052313</v>
      </c>
    </row>
    <row r="339" spans="1:30" x14ac:dyDescent="0.15">
      <c r="A339">
        <f>[9]D_技能表!A246</f>
        <v>9122440</v>
      </c>
      <c r="B339" t="str">
        <f>[9]D_技能表!B246</f>
        <v>影袭·斩第4段</v>
      </c>
      <c r="C339" t="str">
        <f>[9]D_技能表!C246</f>
        <v>影袭·斩第4段</v>
      </c>
      <c r="D339">
        <f>[9]D_技能表!D246</f>
        <v>1</v>
      </c>
      <c r="E339">
        <f>[9]D_技能表!E246</f>
        <v>66</v>
      </c>
      <c r="F339" t="str">
        <f>[9]D_技能表!F246</f>
        <v>第40级，共造成250%点伤害</v>
      </c>
      <c r="G339">
        <f>[9]D_技能表!G246</f>
        <v>4</v>
      </c>
      <c r="H339">
        <f>[9]D_技能表!H246</f>
        <v>4</v>
      </c>
      <c r="I339">
        <f>[9]D_技能表!I246</f>
        <v>40</v>
      </c>
      <c r="J339">
        <f>[9]D_技能表!J246</f>
        <v>2</v>
      </c>
      <c r="K339">
        <f>[9]D_技能表!K246</f>
        <v>41.666666666666671</v>
      </c>
      <c r="L339">
        <f>[9]D_技能表!L246</f>
        <v>0</v>
      </c>
      <c r="M339">
        <f>[9]D_技能表!M246</f>
        <v>4800</v>
      </c>
      <c r="N339">
        <f>[9]D_技能表!N246</f>
        <v>244120</v>
      </c>
      <c r="O339">
        <f>[9]D_技能表!O246</f>
        <v>2</v>
      </c>
      <c r="P339">
        <f>[9]D_技能表!P246</f>
        <v>6</v>
      </c>
      <c r="Q339">
        <f>[9]D_技能表!Q246</f>
        <v>1</v>
      </c>
      <c r="R339">
        <f>[9]D_技能表!R246</f>
        <v>9</v>
      </c>
      <c r="S339">
        <f>[9]D_技能表!S246</f>
        <v>50</v>
      </c>
      <c r="T339">
        <f>[9]D_技能表!T246</f>
        <v>29.761904761904763</v>
      </c>
      <c r="U339">
        <f>[9]D_技能表!U246</f>
        <v>2872</v>
      </c>
      <c r="V339">
        <f>[9]D_技能表!V246</f>
        <v>178.57142857142858</v>
      </c>
      <c r="W339">
        <f>[9]D_技能表!W246</f>
        <v>85</v>
      </c>
      <c r="X339">
        <f>[9]D_技能表!X246</f>
        <v>1210</v>
      </c>
      <c r="Y339">
        <f>[9]D_技能表!Y246</f>
        <v>18</v>
      </c>
      <c r="Z339">
        <f>[9]D_技能表!Z246</f>
        <v>34</v>
      </c>
      <c r="AA339" t="str">
        <f>[9]D_技能表!AA246</f>
        <v>9122400.png</v>
      </c>
      <c r="AB339">
        <f>[9]D_技能表!AB246</f>
        <v>3</v>
      </c>
      <c r="AC339">
        <f>[9]D_技能表!AC246</f>
        <v>5603</v>
      </c>
      <c r="AD339">
        <f>[9]D_技能表!AD246</f>
        <v>622.9695667905678</v>
      </c>
    </row>
    <row r="340" spans="1:30" x14ac:dyDescent="0.15">
      <c r="A340">
        <f>[9]D_技能表!A247</f>
        <v>9122441</v>
      </c>
      <c r="B340" t="str">
        <f>[9]D_技能表!B247</f>
        <v>影袭·斩第4段</v>
      </c>
      <c r="C340" t="str">
        <f>[9]D_技能表!C247</f>
        <v>影袭·斩第4段</v>
      </c>
      <c r="D340">
        <f>[9]D_技能表!D247</f>
        <v>1</v>
      </c>
      <c r="E340">
        <f>[9]D_技能表!E247</f>
        <v>67</v>
      </c>
      <c r="F340" t="str">
        <f>[9]D_技能表!F247</f>
        <v>第41级，共造成251.8%点伤害</v>
      </c>
      <c r="G340">
        <f>[9]D_技能表!G247</f>
        <v>4</v>
      </c>
      <c r="H340">
        <f>[9]D_技能表!H247</f>
        <v>4</v>
      </c>
      <c r="I340">
        <f>[9]D_技能表!I247</f>
        <v>41</v>
      </c>
      <c r="J340">
        <f>[9]D_技能表!J247</f>
        <v>2</v>
      </c>
      <c r="K340">
        <f>[9]D_技能表!K247</f>
        <v>41.964285714285715</v>
      </c>
      <c r="L340">
        <f>[9]D_技能表!L247</f>
        <v>0</v>
      </c>
      <c r="M340">
        <f>[9]D_技能表!M247</f>
        <v>4720</v>
      </c>
      <c r="N340">
        <f>[9]D_技能表!N247</f>
        <v>269633</v>
      </c>
      <c r="O340">
        <f>[9]D_技能表!O247</f>
        <v>2</v>
      </c>
      <c r="P340">
        <f>[9]D_技能表!P247</f>
        <v>6</v>
      </c>
      <c r="Q340">
        <f>[9]D_技能表!Q247</f>
        <v>1</v>
      </c>
      <c r="R340">
        <f>[9]D_技能表!R247</f>
        <v>9</v>
      </c>
      <c r="S340">
        <f>[9]D_技能表!S247</f>
        <v>50</v>
      </c>
      <c r="T340">
        <f>[9]D_技能表!T247</f>
        <v>29.761904761904763</v>
      </c>
      <c r="U340">
        <f>[9]D_技能表!U247</f>
        <v>2963</v>
      </c>
      <c r="V340">
        <f>[9]D_技能表!V247</f>
        <v>178.57142857142858</v>
      </c>
      <c r="W340">
        <f>[9]D_技能表!W247</f>
        <v>91</v>
      </c>
      <c r="X340">
        <f>[9]D_技能表!X247</f>
        <v>1301</v>
      </c>
      <c r="Y340">
        <f>[9]D_技能表!Y247</f>
        <v>18</v>
      </c>
      <c r="Z340">
        <f>[9]D_技能表!Z247</f>
        <v>37</v>
      </c>
      <c r="AA340" t="str">
        <f>[9]D_技能表!AA247</f>
        <v>9122400.png</v>
      </c>
      <c r="AB340">
        <f>[9]D_技能表!AB247</f>
        <v>3</v>
      </c>
      <c r="AC340">
        <f>[9]D_技能表!AC247</f>
        <v>5603</v>
      </c>
      <c r="AD340">
        <f>[9]D_技能表!AD247</f>
        <v>717.68598442612142</v>
      </c>
    </row>
    <row r="341" spans="1:30" x14ac:dyDescent="0.15">
      <c r="A341">
        <f>[9]D_技能表!A248</f>
        <v>9122442</v>
      </c>
      <c r="B341" t="str">
        <f>[9]D_技能表!B248</f>
        <v>影袭·斩第4段</v>
      </c>
      <c r="C341" t="str">
        <f>[9]D_技能表!C248</f>
        <v>影袭·斩第4段</v>
      </c>
      <c r="D341">
        <f>[9]D_技能表!D248</f>
        <v>1</v>
      </c>
      <c r="E341">
        <f>[9]D_技能表!E248</f>
        <v>69</v>
      </c>
      <c r="F341" t="str">
        <f>[9]D_技能表!F248</f>
        <v>第42级，共造成253.6%点伤害</v>
      </c>
      <c r="G341">
        <f>[9]D_技能表!G248</f>
        <v>4</v>
      </c>
      <c r="H341">
        <f>[9]D_技能表!H248</f>
        <v>4</v>
      </c>
      <c r="I341">
        <f>[9]D_技能表!I248</f>
        <v>42</v>
      </c>
      <c r="J341">
        <f>[9]D_技能表!J248</f>
        <v>2</v>
      </c>
      <c r="K341">
        <f>[9]D_技能表!K248</f>
        <v>42.261904761904759</v>
      </c>
      <c r="L341">
        <f>[9]D_技能表!L248</f>
        <v>0</v>
      </c>
      <c r="M341">
        <f>[9]D_技能表!M248</f>
        <v>4640</v>
      </c>
      <c r="N341">
        <f>[9]D_技能表!N248</f>
        <v>305259</v>
      </c>
      <c r="O341">
        <f>[9]D_技能表!O248</f>
        <v>2</v>
      </c>
      <c r="P341">
        <f>[9]D_技能表!P248</f>
        <v>6</v>
      </c>
      <c r="Q341">
        <f>[9]D_技能表!Q248</f>
        <v>1</v>
      </c>
      <c r="R341">
        <f>[9]D_技能表!R248</f>
        <v>9</v>
      </c>
      <c r="S341">
        <f>[9]D_技能表!S248</f>
        <v>50</v>
      </c>
      <c r="T341">
        <f>[9]D_技能表!T248</f>
        <v>29.761904761904763</v>
      </c>
      <c r="U341">
        <f>[9]D_技能表!U248</f>
        <v>3147</v>
      </c>
      <c r="V341">
        <f>[9]D_技能表!V248</f>
        <v>178.57142857142858</v>
      </c>
      <c r="W341">
        <f>[9]D_技能表!W248</f>
        <v>97</v>
      </c>
      <c r="X341">
        <f>[9]D_技能表!X248</f>
        <v>1398</v>
      </c>
      <c r="Y341">
        <f>[9]D_技能表!Y248</f>
        <v>18</v>
      </c>
      <c r="Z341">
        <f>[9]D_技能表!Z248</f>
        <v>39</v>
      </c>
      <c r="AA341" t="str">
        <f>[9]D_技能表!AA248</f>
        <v>9122400.png</v>
      </c>
      <c r="AB341">
        <f>[9]D_技能表!AB248</f>
        <v>3</v>
      </c>
      <c r="AC341">
        <f>[9]D_技能表!AC248</f>
        <v>5603</v>
      </c>
      <c r="AD341">
        <f>[9]D_技能表!AD248</f>
        <v>826.68866874256764</v>
      </c>
    </row>
    <row r="342" spans="1:30" x14ac:dyDescent="0.15">
      <c r="A342">
        <f>[9]D_技能表!A249</f>
        <v>9122443</v>
      </c>
      <c r="B342" t="str">
        <f>[9]D_技能表!B249</f>
        <v>影袭·斩第4段</v>
      </c>
      <c r="C342" t="str">
        <f>[9]D_技能表!C249</f>
        <v>影袭·斩第4段</v>
      </c>
      <c r="D342">
        <f>[9]D_技能表!D249</f>
        <v>1</v>
      </c>
      <c r="E342">
        <f>[9]D_技能表!E249</f>
        <v>70</v>
      </c>
      <c r="F342" t="str">
        <f>[9]D_技能表!F249</f>
        <v>第43级，共造成255.4%点伤害</v>
      </c>
      <c r="G342">
        <f>[9]D_技能表!G249</f>
        <v>4</v>
      </c>
      <c r="H342">
        <f>[9]D_技能表!H249</f>
        <v>4</v>
      </c>
      <c r="I342">
        <f>[9]D_技能表!I249</f>
        <v>43</v>
      </c>
      <c r="J342">
        <f>[9]D_技能表!J249</f>
        <v>2</v>
      </c>
      <c r="K342">
        <f>[9]D_技能表!K249</f>
        <v>42.55952380952381</v>
      </c>
      <c r="L342">
        <f>[9]D_技能表!L249</f>
        <v>0</v>
      </c>
      <c r="M342">
        <f>[9]D_技能表!M249</f>
        <v>4560</v>
      </c>
      <c r="N342">
        <f>[9]D_技能表!N249</f>
        <v>337168</v>
      </c>
      <c r="O342">
        <f>[9]D_技能表!O249</f>
        <v>2</v>
      </c>
      <c r="P342">
        <f>[9]D_技能表!P249</f>
        <v>6</v>
      </c>
      <c r="Q342">
        <f>[9]D_技能表!Q249</f>
        <v>1</v>
      </c>
      <c r="R342">
        <f>[9]D_技能表!R249</f>
        <v>9</v>
      </c>
      <c r="S342">
        <f>[9]D_技能表!S249</f>
        <v>50</v>
      </c>
      <c r="T342">
        <f>[9]D_技能表!T249</f>
        <v>29.761904761904763</v>
      </c>
      <c r="U342">
        <f>[9]D_技能表!U249</f>
        <v>3242</v>
      </c>
      <c r="V342">
        <f>[9]D_技能表!V249</f>
        <v>178.57142857142858</v>
      </c>
      <c r="W342">
        <f>[9]D_技能表!W249</f>
        <v>104</v>
      </c>
      <c r="X342">
        <f>[9]D_技能表!X249</f>
        <v>1502</v>
      </c>
      <c r="Y342">
        <f>[9]D_技能表!Y249</f>
        <v>18</v>
      </c>
      <c r="Z342">
        <f>[9]D_技能表!Z249</f>
        <v>42</v>
      </c>
      <c r="AA342" t="str">
        <f>[9]D_技能表!AA249</f>
        <v>9122400.png</v>
      </c>
      <c r="AB342">
        <f>[9]D_技能表!AB249</f>
        <v>3</v>
      </c>
      <c r="AC342">
        <f>[9]D_技能表!AC249</f>
        <v>5603</v>
      </c>
      <c r="AD342">
        <f>[9]D_技能表!AD249</f>
        <v>952.11801072287165</v>
      </c>
    </row>
    <row r="343" spans="1:30" x14ac:dyDescent="0.15">
      <c r="A343">
        <f>[9]D_技能表!A250</f>
        <v>9122444</v>
      </c>
      <c r="B343" t="str">
        <f>[9]D_技能表!B250</f>
        <v>影袭·斩第4段</v>
      </c>
      <c r="C343" t="str">
        <f>[9]D_技能表!C250</f>
        <v>影袭·斩第4段</v>
      </c>
      <c r="D343">
        <f>[9]D_技能表!D250</f>
        <v>1</v>
      </c>
      <c r="E343">
        <f>[9]D_技能表!E250</f>
        <v>71</v>
      </c>
      <c r="F343" t="str">
        <f>[9]D_技能表!F250</f>
        <v>第44级，共造成257.1%点伤害</v>
      </c>
      <c r="G343">
        <f>[9]D_技能表!G250</f>
        <v>4</v>
      </c>
      <c r="H343">
        <f>[9]D_技能表!H250</f>
        <v>4</v>
      </c>
      <c r="I343">
        <f>[9]D_技能表!I250</f>
        <v>44</v>
      </c>
      <c r="J343">
        <f>[9]D_技能表!J250</f>
        <v>2</v>
      </c>
      <c r="K343">
        <f>[9]D_技能表!K250</f>
        <v>42.857142857142861</v>
      </c>
      <c r="L343">
        <f>[9]D_技能表!L250</f>
        <v>0</v>
      </c>
      <c r="M343">
        <f>[9]D_技能表!M250</f>
        <v>4480</v>
      </c>
      <c r="N343">
        <f>[9]D_技能表!N250</f>
        <v>370518</v>
      </c>
      <c r="O343">
        <f>[9]D_技能表!O250</f>
        <v>2</v>
      </c>
      <c r="P343">
        <f>[9]D_技能表!P250</f>
        <v>6</v>
      </c>
      <c r="Q343">
        <f>[9]D_技能表!Q250</f>
        <v>1</v>
      </c>
      <c r="R343">
        <f>[9]D_技能表!R250</f>
        <v>9</v>
      </c>
      <c r="S343">
        <f>[9]D_技能表!S250</f>
        <v>50</v>
      </c>
      <c r="T343">
        <f>[9]D_技能表!T250</f>
        <v>29.761904761904763</v>
      </c>
      <c r="U343">
        <f>[9]D_技能表!U250</f>
        <v>3338</v>
      </c>
      <c r="V343">
        <f>[9]D_技能表!V250</f>
        <v>178.57142857142858</v>
      </c>
      <c r="W343">
        <f>[9]D_技能表!W250</f>
        <v>111</v>
      </c>
      <c r="X343">
        <f>[9]D_技能表!X250</f>
        <v>1613</v>
      </c>
      <c r="Y343">
        <f>[9]D_技能表!Y250</f>
        <v>18</v>
      </c>
      <c r="Z343">
        <f>[9]D_技能表!Z250</f>
        <v>45</v>
      </c>
      <c r="AA343" t="str">
        <f>[9]D_技能表!AA250</f>
        <v>9122400.png</v>
      </c>
      <c r="AB343">
        <f>[9]D_技能表!AB250</f>
        <v>3</v>
      </c>
      <c r="AC343">
        <f>[9]D_技能表!AC250</f>
        <v>5603</v>
      </c>
      <c r="AD343">
        <f>[9]D_技能表!AD250</f>
        <v>1096.4332426362143</v>
      </c>
    </row>
    <row r="344" spans="1:30" x14ac:dyDescent="0.15">
      <c r="A344">
        <f>[9]D_技能表!A251</f>
        <v>9122445</v>
      </c>
      <c r="B344" t="str">
        <f>[9]D_技能表!B251</f>
        <v>影袭·斩第4段</v>
      </c>
      <c r="C344" t="str">
        <f>[9]D_技能表!C251</f>
        <v>影袭·斩第4段</v>
      </c>
      <c r="D344">
        <f>[9]D_技能表!D251</f>
        <v>1</v>
      </c>
      <c r="E344">
        <f>[9]D_技能表!E251</f>
        <v>73</v>
      </c>
      <c r="F344" t="str">
        <f>[9]D_技能表!F251</f>
        <v>第45级，共造成258.9%点伤害</v>
      </c>
      <c r="G344">
        <f>[9]D_技能表!G251</f>
        <v>4</v>
      </c>
      <c r="H344">
        <f>[9]D_技能表!H251</f>
        <v>4</v>
      </c>
      <c r="I344">
        <f>[9]D_技能表!I251</f>
        <v>45</v>
      </c>
      <c r="J344">
        <f>[9]D_技能表!J251</f>
        <v>2</v>
      </c>
      <c r="K344">
        <f>[9]D_技能表!K251</f>
        <v>43.154761904761905</v>
      </c>
      <c r="L344">
        <f>[9]D_技能表!L251</f>
        <v>0</v>
      </c>
      <c r="M344">
        <f>[9]D_技能表!M251</f>
        <v>4400</v>
      </c>
      <c r="N344">
        <f>[9]D_技能表!N251</f>
        <v>420546</v>
      </c>
      <c r="O344">
        <f>[9]D_技能表!O251</f>
        <v>2</v>
      </c>
      <c r="P344">
        <f>[9]D_技能表!P251</f>
        <v>6</v>
      </c>
      <c r="Q344">
        <f>[9]D_技能表!Q251</f>
        <v>1</v>
      </c>
      <c r="R344">
        <f>[9]D_技能表!R251</f>
        <v>9</v>
      </c>
      <c r="S344">
        <f>[9]D_技能表!S251</f>
        <v>50</v>
      </c>
      <c r="T344">
        <f>[9]D_技能表!T251</f>
        <v>29.761904761904763</v>
      </c>
      <c r="U344">
        <f>[9]D_技能表!U251</f>
        <v>3534</v>
      </c>
      <c r="V344">
        <f>[9]D_技能表!V251</f>
        <v>178.57142857142858</v>
      </c>
      <c r="W344">
        <f>[9]D_技能表!W251</f>
        <v>119</v>
      </c>
      <c r="X344">
        <f>[9]D_技能表!X251</f>
        <v>1732</v>
      </c>
      <c r="Y344">
        <f>[9]D_技能表!Y251</f>
        <v>18</v>
      </c>
      <c r="Z344">
        <f>[9]D_技能表!Z251</f>
        <v>48</v>
      </c>
      <c r="AA344" t="str">
        <f>[9]D_技能表!AA251</f>
        <v>9122400.png</v>
      </c>
      <c r="AB344">
        <f>[9]D_技能表!AB251</f>
        <v>3</v>
      </c>
      <c r="AC344">
        <f>[9]D_技能表!AC251</f>
        <v>5603</v>
      </c>
      <c r="AD344">
        <f>[9]D_技能表!AD251</f>
        <v>1262.4596989670638</v>
      </c>
    </row>
    <row r="345" spans="1:30" x14ac:dyDescent="0.15">
      <c r="A345">
        <f>[9]D_技能表!A252</f>
        <v>9122446</v>
      </c>
      <c r="B345" t="str">
        <f>[9]D_技能表!B252</f>
        <v>影袭·斩第4段</v>
      </c>
      <c r="C345" t="str">
        <f>[9]D_技能表!C252</f>
        <v>影袭·斩第4段</v>
      </c>
      <c r="D345">
        <f>[9]D_技能表!D252</f>
        <v>1</v>
      </c>
      <c r="E345">
        <f>[9]D_技能表!E252</f>
        <v>74</v>
      </c>
      <c r="F345" t="str">
        <f>[9]D_技能表!F252</f>
        <v>第46级，共造成260.7%点伤害</v>
      </c>
      <c r="G345">
        <f>[9]D_技能表!G252</f>
        <v>4</v>
      </c>
      <c r="H345">
        <f>[9]D_技能表!H252</f>
        <v>4</v>
      </c>
      <c r="I345">
        <f>[9]D_技能表!I252</f>
        <v>46</v>
      </c>
      <c r="J345">
        <f>[9]D_技能表!J252</f>
        <v>2</v>
      </c>
      <c r="K345">
        <f>[9]D_技能表!K252</f>
        <v>43.452380952380949</v>
      </c>
      <c r="L345">
        <f>[9]D_技能表!L252</f>
        <v>0</v>
      </c>
      <c r="M345">
        <f>[9]D_技能表!M252</f>
        <v>4320</v>
      </c>
      <c r="N345">
        <f>[9]D_技能表!N252</f>
        <v>461518</v>
      </c>
      <c r="O345">
        <f>[9]D_技能表!O252</f>
        <v>2</v>
      </c>
      <c r="P345">
        <f>[9]D_技能表!P252</f>
        <v>6</v>
      </c>
      <c r="Q345">
        <f>[9]D_技能表!Q252</f>
        <v>1</v>
      </c>
      <c r="R345">
        <f>[9]D_技能表!R252</f>
        <v>9</v>
      </c>
      <c r="S345">
        <f>[9]D_技能表!S252</f>
        <v>50</v>
      </c>
      <c r="T345">
        <f>[9]D_技能表!T252</f>
        <v>29.761904761904763</v>
      </c>
      <c r="U345">
        <f>[9]D_技能表!U252</f>
        <v>3634</v>
      </c>
      <c r="V345">
        <f>[9]D_技能表!V252</f>
        <v>178.57142857142858</v>
      </c>
      <c r="W345">
        <f>[9]D_技能表!W252</f>
        <v>127</v>
      </c>
      <c r="X345">
        <f>[9]D_技能表!X252</f>
        <v>1859</v>
      </c>
      <c r="Y345">
        <f>[9]D_技能表!Y252</f>
        <v>18</v>
      </c>
      <c r="Z345">
        <f>[9]D_技能表!Z252</f>
        <v>51</v>
      </c>
      <c r="AA345" t="str">
        <f>[9]D_技能表!AA252</f>
        <v>9122400.png</v>
      </c>
      <c r="AB345">
        <f>[9]D_技能表!AB252</f>
        <v>3</v>
      </c>
      <c r="AC345">
        <f>[9]D_技能表!AC252</f>
        <v>5603</v>
      </c>
      <c r="AD345">
        <f>[9]D_技能表!AD252</f>
        <v>1453.443052446311</v>
      </c>
    </row>
    <row r="346" spans="1:30" x14ac:dyDescent="0.15">
      <c r="A346">
        <f>[9]D_技能表!A253</f>
        <v>9122447</v>
      </c>
      <c r="B346" t="str">
        <f>[9]D_技能表!B253</f>
        <v>影袭·斩第4段</v>
      </c>
      <c r="C346" t="str">
        <f>[9]D_技能表!C253</f>
        <v>影袭·斩第4段</v>
      </c>
      <c r="D346">
        <f>[9]D_技能表!D253</f>
        <v>1</v>
      </c>
      <c r="E346">
        <f>[9]D_技能表!E253</f>
        <v>76</v>
      </c>
      <c r="F346" t="str">
        <f>[9]D_技能表!F253</f>
        <v>第47级，共造成262.5%点伤害</v>
      </c>
      <c r="G346">
        <f>[9]D_技能表!G253</f>
        <v>4</v>
      </c>
      <c r="H346">
        <f>[9]D_技能表!H253</f>
        <v>4</v>
      </c>
      <c r="I346">
        <f>[9]D_技能表!I253</f>
        <v>47</v>
      </c>
      <c r="J346">
        <f>[9]D_技能表!J253</f>
        <v>2</v>
      </c>
      <c r="K346">
        <f>[9]D_技能表!K253</f>
        <v>43.75</v>
      </c>
      <c r="L346">
        <f>[9]D_技能表!L253</f>
        <v>0</v>
      </c>
      <c r="M346">
        <f>[9]D_技能表!M253</f>
        <v>4240</v>
      </c>
      <c r="N346">
        <f>[9]D_技能表!N253</f>
        <v>521968</v>
      </c>
      <c r="O346">
        <f>[9]D_技能表!O253</f>
        <v>2</v>
      </c>
      <c r="P346">
        <f>[9]D_技能表!P253</f>
        <v>6</v>
      </c>
      <c r="Q346">
        <f>[9]D_技能表!Q253</f>
        <v>1</v>
      </c>
      <c r="R346">
        <f>[9]D_技能表!R253</f>
        <v>9</v>
      </c>
      <c r="S346">
        <f>[9]D_技能表!S253</f>
        <v>50</v>
      </c>
      <c r="T346">
        <f>[9]D_技能表!T253</f>
        <v>29.761904761904763</v>
      </c>
      <c r="U346">
        <f>[9]D_技能表!U253</f>
        <v>3838</v>
      </c>
      <c r="V346">
        <f>[9]D_技能表!V253</f>
        <v>178.57142857142858</v>
      </c>
      <c r="W346">
        <f>[9]D_技能表!W253</f>
        <v>136</v>
      </c>
      <c r="X346">
        <f>[9]D_技能表!X253</f>
        <v>1995</v>
      </c>
      <c r="Y346">
        <f>[9]D_技能表!Y253</f>
        <v>18</v>
      </c>
      <c r="Z346">
        <f>[9]D_技能表!Z253</f>
        <v>55</v>
      </c>
      <c r="AA346" t="str">
        <f>[9]D_技能表!AA253</f>
        <v>9122400.png</v>
      </c>
      <c r="AB346">
        <f>[9]D_技能表!AB253</f>
        <v>3</v>
      </c>
      <c r="AC346">
        <f>[9]D_技能表!AC253</f>
        <v>5603</v>
      </c>
      <c r="AD346">
        <f>[9]D_技能表!AD253</f>
        <v>1673.111550705428</v>
      </c>
    </row>
    <row r="347" spans="1:30" x14ac:dyDescent="0.15">
      <c r="A347">
        <f>[9]D_技能表!A254</f>
        <v>9122448</v>
      </c>
      <c r="B347" t="str">
        <f>[9]D_技能表!B254</f>
        <v>影袭·斩第4段</v>
      </c>
      <c r="C347" t="str">
        <f>[9]D_技能表!C254</f>
        <v>影袭·斩第4段</v>
      </c>
      <c r="D347">
        <f>[9]D_技能表!D254</f>
        <v>1</v>
      </c>
      <c r="E347">
        <f>[9]D_技能表!E254</f>
        <v>77</v>
      </c>
      <c r="F347" t="str">
        <f>[9]D_技能表!F254</f>
        <v>第48级，共造成264.3%点伤害</v>
      </c>
      <c r="G347">
        <f>[9]D_技能表!G254</f>
        <v>4</v>
      </c>
      <c r="H347">
        <f>[9]D_技能表!H254</f>
        <v>4</v>
      </c>
      <c r="I347">
        <f>[9]D_技能表!I254</f>
        <v>48</v>
      </c>
      <c r="J347">
        <f>[9]D_技能表!J254</f>
        <v>2</v>
      </c>
      <c r="K347">
        <f>[9]D_技能表!K254</f>
        <v>44.047619047619051</v>
      </c>
      <c r="L347">
        <f>[9]D_技能表!L254</f>
        <v>0</v>
      </c>
      <c r="M347">
        <f>[9]D_技能表!M254</f>
        <v>4160</v>
      </c>
      <c r="N347">
        <f>[9]D_技能表!N254</f>
        <v>575532</v>
      </c>
      <c r="O347">
        <f>[9]D_技能表!O254</f>
        <v>2</v>
      </c>
      <c r="P347">
        <f>[9]D_技能表!P254</f>
        <v>6</v>
      </c>
      <c r="Q347">
        <f>[9]D_技能表!Q254</f>
        <v>1</v>
      </c>
      <c r="R347">
        <f>[9]D_技能表!R254</f>
        <v>9</v>
      </c>
      <c r="S347">
        <f>[9]D_技能表!S254</f>
        <v>50</v>
      </c>
      <c r="T347">
        <f>[9]D_技能表!T254</f>
        <v>29.761904761904763</v>
      </c>
      <c r="U347">
        <f>[9]D_技能表!U254</f>
        <v>3942</v>
      </c>
      <c r="V347">
        <f>[9]D_技能表!V254</f>
        <v>178.57142857142858</v>
      </c>
      <c r="W347">
        <f>[9]D_技能表!W254</f>
        <v>146</v>
      </c>
      <c r="X347">
        <f>[9]D_技能表!X254</f>
        <v>2141</v>
      </c>
      <c r="Y347">
        <f>[9]D_技能表!Y254</f>
        <v>18</v>
      </c>
      <c r="Z347">
        <f>[9]D_技能表!Z254</f>
        <v>59</v>
      </c>
      <c r="AA347" t="str">
        <f>[9]D_技能表!AA254</f>
        <v>9122400.png</v>
      </c>
      <c r="AB347">
        <f>[9]D_技能表!AB254</f>
        <v>3</v>
      </c>
      <c r="AC347">
        <f>[9]D_技能表!AC254</f>
        <v>5603</v>
      </c>
      <c r="AD347">
        <f>[9]D_技能表!AD254</f>
        <v>1925.7474293442087</v>
      </c>
    </row>
    <row r="348" spans="1:30" x14ac:dyDescent="0.15">
      <c r="A348">
        <f>[9]D_技能表!A255</f>
        <v>9122449</v>
      </c>
      <c r="B348" t="str">
        <f>[9]D_技能表!B255</f>
        <v>影袭·斩第4段</v>
      </c>
      <c r="C348" t="str">
        <f>[9]D_技能表!C255</f>
        <v>影袭·斩第4段</v>
      </c>
      <c r="D348">
        <f>[9]D_技能表!D255</f>
        <v>1</v>
      </c>
      <c r="E348">
        <f>[9]D_技能表!E255</f>
        <v>79</v>
      </c>
      <c r="F348" t="str">
        <f>[9]D_技能表!F255</f>
        <v>第49级，共造成266.1%点伤害</v>
      </c>
      <c r="G348">
        <f>[9]D_技能表!G255</f>
        <v>4</v>
      </c>
      <c r="H348">
        <f>[9]D_技能表!H255</f>
        <v>4</v>
      </c>
      <c r="I348">
        <f>[9]D_技能表!I255</f>
        <v>49</v>
      </c>
      <c r="J348">
        <f>[9]D_技能表!J255</f>
        <v>2</v>
      </c>
      <c r="K348">
        <f>[9]D_技能表!K255</f>
        <v>44.345238095238095</v>
      </c>
      <c r="L348">
        <f>[9]D_技能表!L255</f>
        <v>0</v>
      </c>
      <c r="M348">
        <f>[9]D_技能表!M255</f>
        <v>4080</v>
      </c>
      <c r="N348">
        <f>[9]D_技能表!N255</f>
        <v>648024</v>
      </c>
      <c r="O348">
        <f>[9]D_技能表!O255</f>
        <v>2</v>
      </c>
      <c r="P348">
        <f>[9]D_技能表!P255</f>
        <v>6</v>
      </c>
      <c r="Q348">
        <f>[9]D_技能表!Q255</f>
        <v>1</v>
      </c>
      <c r="R348">
        <f>[9]D_技能表!R255</f>
        <v>9</v>
      </c>
      <c r="S348">
        <f>[9]D_技能表!S255</f>
        <v>50</v>
      </c>
      <c r="T348">
        <f>[9]D_技能表!T255</f>
        <v>29.761904761904763</v>
      </c>
      <c r="U348">
        <f>[9]D_技能表!U255</f>
        <v>4154</v>
      </c>
      <c r="V348">
        <f>[9]D_技能表!V255</f>
        <v>178.57142857142858</v>
      </c>
      <c r="W348">
        <f>[9]D_技能表!W255</f>
        <v>156</v>
      </c>
      <c r="X348">
        <f>[9]D_技能表!X255</f>
        <v>2297</v>
      </c>
      <c r="Y348">
        <f>[9]D_技能表!Y255</f>
        <v>18</v>
      </c>
      <c r="Z348">
        <f>[9]D_技能表!Z255</f>
        <v>63</v>
      </c>
      <c r="AA348" t="str">
        <f>[9]D_技能表!AA255</f>
        <v>9122400.png</v>
      </c>
      <c r="AB348">
        <f>[9]D_技能表!AB255</f>
        <v>3</v>
      </c>
      <c r="AC348">
        <f>[9]D_技能表!AC255</f>
        <v>5603</v>
      </c>
      <c r="AD348">
        <f>[9]D_技能表!AD255</f>
        <v>2216.2688494248396</v>
      </c>
    </row>
    <row r="349" spans="1:30" x14ac:dyDescent="0.15">
      <c r="A349">
        <f>[9]D_技能表!A256</f>
        <v>9122450</v>
      </c>
      <c r="B349" t="str">
        <f>[9]D_技能表!B256</f>
        <v>影袭·斩第4段</v>
      </c>
      <c r="C349" t="str">
        <f>[9]D_技能表!C256</f>
        <v>影袭·斩第4段</v>
      </c>
      <c r="D349">
        <f>[9]D_技能表!D256</f>
        <v>1</v>
      </c>
      <c r="E349">
        <f>[9]D_技能表!E256</f>
        <v>80</v>
      </c>
      <c r="F349" t="str">
        <f>[9]D_技能表!F256</f>
        <v>第50级，共造成267.9%点伤害</v>
      </c>
      <c r="G349">
        <f>[9]D_技能表!G256</f>
        <v>4</v>
      </c>
      <c r="H349">
        <f>[9]D_技能表!H256</f>
        <v>4</v>
      </c>
      <c r="I349">
        <f>[9]D_技能表!I256</f>
        <v>50</v>
      </c>
      <c r="J349">
        <f>[9]D_技能表!J256</f>
        <v>2</v>
      </c>
      <c r="K349">
        <f>[9]D_技能表!K256</f>
        <v>44.642857142857146</v>
      </c>
      <c r="L349">
        <f>[9]D_技能表!L256</f>
        <v>0</v>
      </c>
      <c r="M349">
        <f>[9]D_技能表!M256</f>
        <v>4000</v>
      </c>
      <c r="N349">
        <f>[9]D_技能表!N256</f>
        <v>711754</v>
      </c>
      <c r="O349">
        <f>[9]D_技能表!O256</f>
        <v>2</v>
      </c>
      <c r="P349">
        <f>[9]D_技能表!P256</f>
        <v>6</v>
      </c>
      <c r="Q349">
        <f>[9]D_技能表!Q256</f>
        <v>1</v>
      </c>
      <c r="R349">
        <f>[9]D_技能表!R256</f>
        <v>9</v>
      </c>
      <c r="S349">
        <f>[9]D_技能表!S256</f>
        <v>50</v>
      </c>
      <c r="T349">
        <f>[9]D_技能表!T256</f>
        <v>29.761904761904763</v>
      </c>
      <c r="U349">
        <f>[9]D_技能表!U256</f>
        <v>4262</v>
      </c>
      <c r="V349">
        <f>[9]D_技能表!V256</f>
        <v>178.57142857142858</v>
      </c>
      <c r="W349">
        <f>[9]D_技能表!W256</f>
        <v>167</v>
      </c>
      <c r="X349">
        <f>[9]D_技能表!X256</f>
        <v>2464</v>
      </c>
      <c r="Y349">
        <f>[9]D_技能表!Y256</f>
        <v>18</v>
      </c>
      <c r="Z349">
        <f>[9]D_技能表!Z256</f>
        <v>67</v>
      </c>
      <c r="AA349" t="str">
        <f>[9]D_技能表!AA256</f>
        <v>9122400.png</v>
      </c>
      <c r="AB349">
        <f>[9]D_技能表!AB256</f>
        <v>3</v>
      </c>
      <c r="AC349">
        <f>[9]D_技能表!AC256</f>
        <v>5603</v>
      </c>
      <c r="AD349">
        <f>[9]D_技能表!AD256</f>
        <v>2550.3239047783368</v>
      </c>
    </row>
    <row r="350" spans="1:30" x14ac:dyDescent="0.15">
      <c r="A350">
        <f>[9]D_技能表!A257</f>
        <v>9113000</v>
      </c>
      <c r="B350" t="str">
        <f>[9]D_技能表!B257</f>
        <v>光刃·斩</v>
      </c>
      <c r="C350" t="str">
        <f>[9]D_技能表!C257</f>
        <v>光刃·斩</v>
      </c>
      <c r="D350">
        <f>[9]D_技能表!D257</f>
        <v>1</v>
      </c>
      <c r="E350">
        <f>[9]D_技能表!E257</f>
        <v>5</v>
      </c>
      <c r="F350" t="str">
        <f>[9]D_技能表!F257</f>
        <v>第0级，共造成214.3%点伤害</v>
      </c>
      <c r="G350">
        <f>[9]D_技能表!G257</f>
        <v>0</v>
      </c>
      <c r="H350">
        <f>[9]D_技能表!H257</f>
        <v>1</v>
      </c>
      <c r="I350">
        <f>[9]D_技能表!I257</f>
        <v>0</v>
      </c>
      <c r="J350">
        <f>[9]D_技能表!J257</f>
        <v>1</v>
      </c>
      <c r="K350">
        <f>[9]D_技能表!K257</f>
        <v>71.428571428571431</v>
      </c>
      <c r="L350">
        <f>[9]D_技能表!L257</f>
        <v>0</v>
      </c>
      <c r="M350">
        <f>[9]D_技能表!M257</f>
        <v>10000</v>
      </c>
      <c r="N350">
        <f>[9]D_技能表!N257</f>
        <v>0</v>
      </c>
      <c r="O350">
        <f>[9]D_技能表!O257</f>
        <v>3</v>
      </c>
      <c r="P350">
        <f>[9]D_技能表!P257</f>
        <v>3</v>
      </c>
      <c r="Q350">
        <f>[9]D_技能表!Q257</f>
        <v>1</v>
      </c>
      <c r="R350">
        <f>[9]D_技能表!R257</f>
        <v>5</v>
      </c>
      <c r="S350">
        <f>[9]D_技能表!S257</f>
        <v>50</v>
      </c>
      <c r="T350">
        <f>[9]D_技能表!T257</f>
        <v>71.428571428571431</v>
      </c>
      <c r="U350">
        <f>[9]D_技能表!U257</f>
        <v>74</v>
      </c>
      <c r="V350">
        <f>[9]D_技能表!V257</f>
        <v>214.28571428571428</v>
      </c>
      <c r="W350">
        <f>[9]D_技能表!W257</f>
        <v>0</v>
      </c>
      <c r="X350">
        <f>[9]D_技能表!X257</f>
        <v>0</v>
      </c>
      <c r="Y350">
        <f>[9]D_技能表!Y257</f>
        <v>18</v>
      </c>
      <c r="Z350">
        <f>[9]D_技能表!Z257</f>
        <v>0</v>
      </c>
      <c r="AA350" t="str">
        <f>[9]D_技能表!AA257</f>
        <v>9113100.png</v>
      </c>
      <c r="AB350">
        <f>[9]D_技能表!AB257</f>
        <v>7</v>
      </c>
      <c r="AC350">
        <f>[9]D_技能表!AC257</f>
        <v>22081</v>
      </c>
      <c r="AD350">
        <f>[9]D_技能表!AD257</f>
        <v>2.6500114285714291</v>
      </c>
    </row>
    <row r="351" spans="1:30" x14ac:dyDescent="0.15">
      <c r="A351">
        <f>[9]D_技能表!A258</f>
        <v>9113101</v>
      </c>
      <c r="B351" t="str">
        <f>[9]D_技能表!B258</f>
        <v>光刃·斩</v>
      </c>
      <c r="C351" t="str">
        <f>[9]D_技能表!C258</f>
        <v>光刃·斩</v>
      </c>
      <c r="D351">
        <f>[9]D_技能表!D258</f>
        <v>1</v>
      </c>
      <c r="E351">
        <f>[9]D_技能表!E258</f>
        <v>5</v>
      </c>
      <c r="F351" t="str">
        <f>[9]D_技能表!F258</f>
        <v>第1级，共造成214.3%点伤害</v>
      </c>
      <c r="G351">
        <f>[9]D_技能表!G258</f>
        <v>1</v>
      </c>
      <c r="H351">
        <f>[9]D_技能表!H258</f>
        <v>1</v>
      </c>
      <c r="I351">
        <f>[9]D_技能表!I258</f>
        <v>1</v>
      </c>
      <c r="J351">
        <f>[9]D_技能表!J258</f>
        <v>1</v>
      </c>
      <c r="K351">
        <f>[9]D_技能表!K258</f>
        <v>71.428571428571431</v>
      </c>
      <c r="L351">
        <f>[9]D_技能表!L258</f>
        <v>0</v>
      </c>
      <c r="M351">
        <f>[9]D_技能表!M258</f>
        <v>10000</v>
      </c>
      <c r="N351">
        <f>[9]D_技能表!N258</f>
        <v>592</v>
      </c>
      <c r="O351">
        <f>[9]D_技能表!O258</f>
        <v>3</v>
      </c>
      <c r="P351">
        <f>[9]D_技能表!P258</f>
        <v>3</v>
      </c>
      <c r="Q351">
        <f>[9]D_技能表!Q258</f>
        <v>1</v>
      </c>
      <c r="R351">
        <f>[9]D_技能表!R258</f>
        <v>5</v>
      </c>
      <c r="S351">
        <f>[9]D_技能表!S258</f>
        <v>50</v>
      </c>
      <c r="T351">
        <f>[9]D_技能表!T258</f>
        <v>71.428571428571431</v>
      </c>
      <c r="U351">
        <f>[9]D_技能表!U258</f>
        <v>74</v>
      </c>
      <c r="V351">
        <f>[9]D_技能表!V258</f>
        <v>214.28571428571428</v>
      </c>
      <c r="W351">
        <f>[9]D_技能表!W258</f>
        <v>8</v>
      </c>
      <c r="X351">
        <f>[9]D_技能表!X258</f>
        <v>8</v>
      </c>
      <c r="Y351">
        <f>[9]D_技能表!Y258</f>
        <v>18</v>
      </c>
      <c r="Z351">
        <f>[9]D_技能表!Z258</f>
        <v>0</v>
      </c>
      <c r="AA351" t="str">
        <f>[9]D_技能表!AA258</f>
        <v>9113100.png</v>
      </c>
      <c r="AB351">
        <f>[9]D_技能表!AB258</f>
        <v>7</v>
      </c>
      <c r="AC351">
        <f>[9]D_技能表!AC258</f>
        <v>22081</v>
      </c>
      <c r="AD351">
        <f>[9]D_技能表!AD258</f>
        <v>3.017002994314764</v>
      </c>
    </row>
    <row r="352" spans="1:30" x14ac:dyDescent="0.15">
      <c r="A352">
        <f>[9]D_技能表!A259</f>
        <v>9113102</v>
      </c>
      <c r="B352" t="str">
        <f>[9]D_技能表!B259</f>
        <v>光刃·斩</v>
      </c>
      <c r="C352" t="str">
        <f>[9]D_技能表!C259</f>
        <v>光刃·斩</v>
      </c>
      <c r="D352">
        <f>[9]D_技能表!D259</f>
        <v>1</v>
      </c>
      <c r="E352">
        <f>[9]D_技能表!E259</f>
        <v>8</v>
      </c>
      <c r="F352" t="str">
        <f>[9]D_技能表!F259</f>
        <v>第2级，共造成218.6%点伤害</v>
      </c>
      <c r="G352">
        <f>[9]D_技能表!G259</f>
        <v>1</v>
      </c>
      <c r="H352">
        <f>[9]D_技能表!H259</f>
        <v>1</v>
      </c>
      <c r="I352">
        <f>[9]D_技能表!I259</f>
        <v>2</v>
      </c>
      <c r="J352">
        <f>[9]D_技能表!J259</f>
        <v>1</v>
      </c>
      <c r="K352">
        <f>[9]D_技能表!K259</f>
        <v>72.857142857142861</v>
      </c>
      <c r="L352">
        <f>[9]D_技能表!L259</f>
        <v>0</v>
      </c>
      <c r="M352">
        <f>[9]D_技能表!M259</f>
        <v>9800</v>
      </c>
      <c r="N352">
        <f>[9]D_技能表!N259</f>
        <v>828</v>
      </c>
      <c r="O352">
        <f>[9]D_技能表!O259</f>
        <v>3</v>
      </c>
      <c r="P352">
        <f>[9]D_技能表!P259</f>
        <v>3</v>
      </c>
      <c r="Q352">
        <f>[9]D_技能表!Q259</f>
        <v>1</v>
      </c>
      <c r="R352">
        <f>[9]D_技能表!R259</f>
        <v>5</v>
      </c>
      <c r="S352">
        <f>[9]D_技能表!S259</f>
        <v>50</v>
      </c>
      <c r="T352">
        <f>[9]D_技能表!T259</f>
        <v>71.428571428571431</v>
      </c>
      <c r="U352">
        <f>[9]D_技能表!U259</f>
        <v>92</v>
      </c>
      <c r="V352">
        <f>[9]D_技能表!V259</f>
        <v>214.28571428571428</v>
      </c>
      <c r="W352">
        <f>[9]D_技能表!W259</f>
        <v>9</v>
      </c>
      <c r="X352">
        <f>[9]D_技能表!X259</f>
        <v>17</v>
      </c>
      <c r="Y352">
        <f>[9]D_技能表!Y259</f>
        <v>18</v>
      </c>
      <c r="Z352">
        <f>[9]D_技能表!Z259</f>
        <v>0</v>
      </c>
      <c r="AA352" t="str">
        <f>[9]D_技能表!AA259</f>
        <v>9113100.png</v>
      </c>
      <c r="AB352">
        <f>[9]D_技能表!AB259</f>
        <v>7</v>
      </c>
      <c r="AC352">
        <f>[9]D_技能表!AC259</f>
        <v>22081</v>
      </c>
      <c r="AD352">
        <f>[9]D_技能表!AD259</f>
        <v>3.5636237190999807</v>
      </c>
    </row>
    <row r="353" spans="1:30" x14ac:dyDescent="0.15">
      <c r="A353">
        <f>[9]D_技能表!A260</f>
        <v>9113103</v>
      </c>
      <c r="B353" t="str">
        <f>[9]D_技能表!B260</f>
        <v>光刃·斩</v>
      </c>
      <c r="C353" t="str">
        <f>[9]D_技能表!C260</f>
        <v>光刃·斩</v>
      </c>
      <c r="D353">
        <f>[9]D_技能表!D260</f>
        <v>1</v>
      </c>
      <c r="E353">
        <f>[9]D_技能表!E260</f>
        <v>10</v>
      </c>
      <c r="F353" t="str">
        <f>[9]D_技能表!F260</f>
        <v>第3级，共造成220.7%点伤害</v>
      </c>
      <c r="G353">
        <f>[9]D_技能表!G260</f>
        <v>1</v>
      </c>
      <c r="H353">
        <f>[9]D_技能表!H260</f>
        <v>1</v>
      </c>
      <c r="I353">
        <f>[9]D_技能表!I260</f>
        <v>3</v>
      </c>
      <c r="J353">
        <f>[9]D_技能表!J260</f>
        <v>1</v>
      </c>
      <c r="K353">
        <f>[9]D_技能表!K260</f>
        <v>73.571428571428569</v>
      </c>
      <c r="L353">
        <f>[9]D_技能表!L260</f>
        <v>0</v>
      </c>
      <c r="M353">
        <f>[9]D_技能表!M260</f>
        <v>9700</v>
      </c>
      <c r="N353">
        <f>[9]D_技能表!N260</f>
        <v>936</v>
      </c>
      <c r="O353">
        <f>[9]D_技能表!O260</f>
        <v>3</v>
      </c>
      <c r="P353">
        <f>[9]D_技能表!P260</f>
        <v>3</v>
      </c>
      <c r="Q353">
        <f>[9]D_技能表!Q260</f>
        <v>1</v>
      </c>
      <c r="R353">
        <f>[9]D_技能表!R260</f>
        <v>5</v>
      </c>
      <c r="S353">
        <f>[9]D_技能表!S260</f>
        <v>50</v>
      </c>
      <c r="T353">
        <f>[9]D_技能表!T260</f>
        <v>71.428571428571431</v>
      </c>
      <c r="U353">
        <f>[9]D_技能表!U260</f>
        <v>104</v>
      </c>
      <c r="V353">
        <f>[9]D_技能表!V260</f>
        <v>214.28571428571428</v>
      </c>
      <c r="W353">
        <f>[9]D_技能表!W260</f>
        <v>9</v>
      </c>
      <c r="X353">
        <f>[9]D_技能表!X260</f>
        <v>26</v>
      </c>
      <c r="Y353">
        <f>[9]D_技能表!Y260</f>
        <v>18</v>
      </c>
      <c r="Z353">
        <f>[9]D_技能表!Z260</f>
        <v>0</v>
      </c>
      <c r="AA353" t="str">
        <f>[9]D_技能表!AA260</f>
        <v>9113100.png</v>
      </c>
      <c r="AB353">
        <f>[9]D_技能表!AB260</f>
        <v>7</v>
      </c>
      <c r="AC353">
        <f>[9]D_技能表!AC260</f>
        <v>22081</v>
      </c>
      <c r="AD353">
        <f>[9]D_技能表!AD260</f>
        <v>4.1304602950413676</v>
      </c>
    </row>
    <row r="354" spans="1:30" x14ac:dyDescent="0.15">
      <c r="A354">
        <f>[9]D_技能表!A261</f>
        <v>9113104</v>
      </c>
      <c r="B354" t="str">
        <f>[9]D_技能表!B261</f>
        <v>光刃·斩</v>
      </c>
      <c r="C354" t="str">
        <f>[9]D_技能表!C261</f>
        <v>光刃·斩</v>
      </c>
      <c r="D354">
        <f>[9]D_技能表!D261</f>
        <v>1</v>
      </c>
      <c r="E354">
        <f>[9]D_技能表!E261</f>
        <v>11</v>
      </c>
      <c r="F354" t="str">
        <f>[9]D_技能表!F261</f>
        <v>第4级，共造成222.9%点伤害</v>
      </c>
      <c r="G354">
        <f>[9]D_技能表!G261</f>
        <v>1</v>
      </c>
      <c r="H354">
        <f>[9]D_技能表!H261</f>
        <v>1</v>
      </c>
      <c r="I354">
        <f>[9]D_技能表!I261</f>
        <v>4</v>
      </c>
      <c r="J354">
        <f>[9]D_技能表!J261</f>
        <v>1</v>
      </c>
      <c r="K354">
        <f>[9]D_技能表!K261</f>
        <v>74.285714285714292</v>
      </c>
      <c r="L354">
        <f>[9]D_技能表!L261</f>
        <v>0</v>
      </c>
      <c r="M354">
        <f>[9]D_技能表!M261</f>
        <v>9600</v>
      </c>
      <c r="N354">
        <f>[9]D_技能表!N261</f>
        <v>1100</v>
      </c>
      <c r="O354">
        <f>[9]D_技能表!O261</f>
        <v>3</v>
      </c>
      <c r="P354">
        <f>[9]D_技能表!P261</f>
        <v>3</v>
      </c>
      <c r="Q354">
        <f>[9]D_技能表!Q261</f>
        <v>1</v>
      </c>
      <c r="R354">
        <f>[9]D_技能表!R261</f>
        <v>5</v>
      </c>
      <c r="S354">
        <f>[9]D_技能表!S261</f>
        <v>50</v>
      </c>
      <c r="T354">
        <f>[9]D_技能表!T261</f>
        <v>71.428571428571431</v>
      </c>
      <c r="U354">
        <f>[9]D_技能表!U261</f>
        <v>110</v>
      </c>
      <c r="V354">
        <f>[9]D_技能表!V261</f>
        <v>214.28571428571428</v>
      </c>
      <c r="W354">
        <f>[9]D_技能表!W261</f>
        <v>10</v>
      </c>
      <c r="X354">
        <f>[9]D_技能表!X261</f>
        <v>36</v>
      </c>
      <c r="Y354">
        <f>[9]D_技能表!Y261</f>
        <v>18</v>
      </c>
      <c r="Z354">
        <f>[9]D_技能表!Z261</f>
        <v>0</v>
      </c>
      <c r="AA354" t="str">
        <f>[9]D_技能表!AA261</f>
        <v>9113100.png</v>
      </c>
      <c r="AB354">
        <f>[9]D_技能表!AB261</f>
        <v>7</v>
      </c>
      <c r="AC354">
        <f>[9]D_技能表!AC261</f>
        <v>22081</v>
      </c>
      <c r="AD354">
        <f>[9]D_技能表!AD261</f>
        <v>4.7859503443146343</v>
      </c>
    </row>
    <row r="355" spans="1:30" x14ac:dyDescent="0.15">
      <c r="A355">
        <f>[9]D_技能表!A262</f>
        <v>9113105</v>
      </c>
      <c r="B355" t="str">
        <f>[9]D_技能表!B262</f>
        <v>光刃·斩</v>
      </c>
      <c r="C355" t="str">
        <f>[9]D_技能表!C262</f>
        <v>光刃·斩</v>
      </c>
      <c r="D355">
        <f>[9]D_技能表!D262</f>
        <v>1</v>
      </c>
      <c r="E355">
        <f>[9]D_技能表!E262</f>
        <v>13</v>
      </c>
      <c r="F355" t="str">
        <f>[9]D_技能表!F262</f>
        <v>第5级，共造成225%点伤害</v>
      </c>
      <c r="G355">
        <f>[9]D_技能表!G262</f>
        <v>1</v>
      </c>
      <c r="H355">
        <f>[9]D_技能表!H262</f>
        <v>1</v>
      </c>
      <c r="I355">
        <f>[9]D_技能表!I262</f>
        <v>5</v>
      </c>
      <c r="J355">
        <f>[9]D_技能表!J262</f>
        <v>1</v>
      </c>
      <c r="K355">
        <f>[9]D_技能表!K262</f>
        <v>75</v>
      </c>
      <c r="L355">
        <f>[9]D_技能表!L262</f>
        <v>0</v>
      </c>
      <c r="M355">
        <f>[9]D_技能表!M262</f>
        <v>9500</v>
      </c>
      <c r="N355">
        <f>[9]D_技能表!N262</f>
        <v>1342</v>
      </c>
      <c r="O355">
        <f>[9]D_技能表!O262</f>
        <v>3</v>
      </c>
      <c r="P355">
        <f>[9]D_技能表!P262</f>
        <v>3</v>
      </c>
      <c r="Q355">
        <f>[9]D_技能表!Q262</f>
        <v>1</v>
      </c>
      <c r="R355">
        <f>[9]D_技能表!R262</f>
        <v>5</v>
      </c>
      <c r="S355">
        <f>[9]D_技能表!S262</f>
        <v>50</v>
      </c>
      <c r="T355">
        <f>[9]D_技能表!T262</f>
        <v>71.428571428571431</v>
      </c>
      <c r="U355">
        <f>[9]D_技能表!U262</f>
        <v>122</v>
      </c>
      <c r="V355">
        <f>[9]D_技能表!V262</f>
        <v>214.28571428571428</v>
      </c>
      <c r="W355">
        <f>[9]D_技能表!W262</f>
        <v>11</v>
      </c>
      <c r="X355">
        <f>[9]D_技能表!X262</f>
        <v>47</v>
      </c>
      <c r="Y355">
        <f>[9]D_技能表!Y262</f>
        <v>18</v>
      </c>
      <c r="Z355">
        <f>[9]D_技能表!Z262</f>
        <v>0</v>
      </c>
      <c r="AA355" t="str">
        <f>[9]D_技能表!AA262</f>
        <v>9113100.png</v>
      </c>
      <c r="AB355">
        <f>[9]D_技能表!AB262</f>
        <v>7</v>
      </c>
      <c r="AC355">
        <f>[9]D_技能表!AC262</f>
        <v>22081</v>
      </c>
      <c r="AD355">
        <f>[9]D_技能表!AD262</f>
        <v>5.5437774098713897</v>
      </c>
    </row>
    <row r="356" spans="1:30" x14ac:dyDescent="0.15">
      <c r="A356">
        <f>[9]D_技能表!A263</f>
        <v>9113106</v>
      </c>
      <c r="B356" t="str">
        <f>[9]D_技能表!B263</f>
        <v>光刃·斩</v>
      </c>
      <c r="C356" t="str">
        <f>[9]D_技能表!C263</f>
        <v>光刃·斩</v>
      </c>
      <c r="D356">
        <f>[9]D_技能表!D263</f>
        <v>1</v>
      </c>
      <c r="E356">
        <f>[9]D_技能表!E263</f>
        <v>14</v>
      </c>
      <c r="F356" t="str">
        <f>[9]D_技能表!F263</f>
        <v>第6级，共造成227.1%点伤害</v>
      </c>
      <c r="G356">
        <f>[9]D_技能表!G263</f>
        <v>1</v>
      </c>
      <c r="H356">
        <f>[9]D_技能表!H263</f>
        <v>1</v>
      </c>
      <c r="I356">
        <f>[9]D_技能表!I263</f>
        <v>6</v>
      </c>
      <c r="J356">
        <f>[9]D_技能表!J263</f>
        <v>1</v>
      </c>
      <c r="K356">
        <f>[9]D_技能表!K263</f>
        <v>75.714285714285722</v>
      </c>
      <c r="L356">
        <f>[9]D_技能表!L263</f>
        <v>0</v>
      </c>
      <c r="M356">
        <f>[9]D_技能表!M263</f>
        <v>9400</v>
      </c>
      <c r="N356">
        <f>[9]D_技能表!N263</f>
        <v>1408</v>
      </c>
      <c r="O356">
        <f>[9]D_技能表!O263</f>
        <v>3</v>
      </c>
      <c r="P356">
        <f>[9]D_技能表!P263</f>
        <v>3</v>
      </c>
      <c r="Q356">
        <f>[9]D_技能表!Q263</f>
        <v>1</v>
      </c>
      <c r="R356">
        <f>[9]D_技能表!R263</f>
        <v>5</v>
      </c>
      <c r="S356">
        <f>[9]D_技能表!S263</f>
        <v>50</v>
      </c>
      <c r="T356">
        <f>[9]D_技能表!T263</f>
        <v>71.428571428571431</v>
      </c>
      <c r="U356">
        <f>[9]D_技能表!U263</f>
        <v>128</v>
      </c>
      <c r="V356">
        <f>[9]D_技能表!V263</f>
        <v>214.28571428571428</v>
      </c>
      <c r="W356">
        <f>[9]D_技能表!W263</f>
        <v>11</v>
      </c>
      <c r="X356">
        <f>[9]D_技能表!X263</f>
        <v>58</v>
      </c>
      <c r="Y356">
        <f>[9]D_技能表!Y263</f>
        <v>18</v>
      </c>
      <c r="Z356">
        <f>[9]D_技能表!Z263</f>
        <v>0</v>
      </c>
      <c r="AA356" t="str">
        <f>[9]D_技能表!AA263</f>
        <v>9113100.png</v>
      </c>
      <c r="AB356">
        <f>[9]D_技能表!AB263</f>
        <v>7</v>
      </c>
      <c r="AC356">
        <f>[9]D_技能表!AC263</f>
        <v>22081</v>
      </c>
      <c r="AD356">
        <f>[9]D_技能表!AD263</f>
        <v>6.4197147658243692</v>
      </c>
    </row>
    <row r="357" spans="1:30" x14ac:dyDescent="0.15">
      <c r="A357">
        <f>[9]D_技能表!A264</f>
        <v>9113107</v>
      </c>
      <c r="B357" t="str">
        <f>[9]D_技能表!B264</f>
        <v>光刃·斩</v>
      </c>
      <c r="C357" t="str">
        <f>[9]D_技能表!C264</f>
        <v>光刃·斩</v>
      </c>
      <c r="D357">
        <f>[9]D_技能表!D264</f>
        <v>1</v>
      </c>
      <c r="E357">
        <f>[9]D_技能表!E264</f>
        <v>16</v>
      </c>
      <c r="F357" t="str">
        <f>[9]D_技能表!F264</f>
        <v>第7级，共造成229.3%点伤害</v>
      </c>
      <c r="G357">
        <f>[9]D_技能表!G264</f>
        <v>1</v>
      </c>
      <c r="H357">
        <f>[9]D_技能表!H264</f>
        <v>1</v>
      </c>
      <c r="I357">
        <f>[9]D_技能表!I264</f>
        <v>7</v>
      </c>
      <c r="J357">
        <f>[9]D_技能表!J264</f>
        <v>1</v>
      </c>
      <c r="K357">
        <f>[9]D_技能表!K264</f>
        <v>76.428571428571431</v>
      </c>
      <c r="L357">
        <f>[9]D_技能表!L264</f>
        <v>0</v>
      </c>
      <c r="M357">
        <f>[9]D_技能表!M264</f>
        <v>9300</v>
      </c>
      <c r="N357">
        <f>[9]D_技能表!N264</f>
        <v>1680</v>
      </c>
      <c r="O357">
        <f>[9]D_技能表!O264</f>
        <v>3</v>
      </c>
      <c r="P357">
        <f>[9]D_技能表!P264</f>
        <v>3</v>
      </c>
      <c r="Q357">
        <f>[9]D_技能表!Q264</f>
        <v>1</v>
      </c>
      <c r="R357">
        <f>[9]D_技能表!R264</f>
        <v>5</v>
      </c>
      <c r="S357">
        <f>[9]D_技能表!S264</f>
        <v>50</v>
      </c>
      <c r="T357">
        <f>[9]D_技能表!T264</f>
        <v>71.428571428571431</v>
      </c>
      <c r="U357">
        <f>[9]D_技能表!U264</f>
        <v>140</v>
      </c>
      <c r="V357">
        <f>[9]D_技能表!V264</f>
        <v>214.28571428571428</v>
      </c>
      <c r="W357">
        <f>[9]D_技能表!W264</f>
        <v>12</v>
      </c>
      <c r="X357">
        <f>[9]D_技能表!X264</f>
        <v>70</v>
      </c>
      <c r="Y357">
        <f>[9]D_技能表!Y264</f>
        <v>18</v>
      </c>
      <c r="Z357">
        <f>[9]D_技能表!Z264</f>
        <v>0</v>
      </c>
      <c r="AA357" t="str">
        <f>[9]D_技能表!AA264</f>
        <v>9113100.png</v>
      </c>
      <c r="AB357">
        <f>[9]D_技能表!AB264</f>
        <v>7</v>
      </c>
      <c r="AC357">
        <f>[9]D_技能表!AC264</f>
        <v>22081</v>
      </c>
      <c r="AD357">
        <f>[9]D_技能表!AD264</f>
        <v>7.4319417866930761</v>
      </c>
    </row>
    <row r="358" spans="1:30" x14ac:dyDescent="0.15">
      <c r="A358">
        <f>[9]D_技能表!A265</f>
        <v>9113108</v>
      </c>
      <c r="B358" t="str">
        <f>[9]D_技能表!B265</f>
        <v>光刃·斩</v>
      </c>
      <c r="C358" t="str">
        <f>[9]D_技能表!C265</f>
        <v>光刃·斩</v>
      </c>
      <c r="D358">
        <f>[9]D_技能表!D265</f>
        <v>1</v>
      </c>
      <c r="E358">
        <f>[9]D_技能表!E265</f>
        <v>17</v>
      </c>
      <c r="F358" t="str">
        <f>[9]D_技能表!F265</f>
        <v>第8级，共造成231.4%点伤害</v>
      </c>
      <c r="G358">
        <f>[9]D_技能表!G265</f>
        <v>1</v>
      </c>
      <c r="H358">
        <f>[9]D_技能表!H265</f>
        <v>1</v>
      </c>
      <c r="I358">
        <f>[9]D_技能表!I265</f>
        <v>8</v>
      </c>
      <c r="J358">
        <f>[9]D_技能表!J265</f>
        <v>1</v>
      </c>
      <c r="K358">
        <f>[9]D_技能表!K265</f>
        <v>77.142857142857139</v>
      </c>
      <c r="L358">
        <f>[9]D_技能表!L265</f>
        <v>0</v>
      </c>
      <c r="M358">
        <f>[9]D_技能表!M265</f>
        <v>9200</v>
      </c>
      <c r="N358">
        <f>[9]D_技能表!N265</f>
        <v>1898</v>
      </c>
      <c r="O358">
        <f>[9]D_技能表!O265</f>
        <v>3</v>
      </c>
      <c r="P358">
        <f>[9]D_技能表!P265</f>
        <v>3</v>
      </c>
      <c r="Q358">
        <f>[9]D_技能表!Q265</f>
        <v>1</v>
      </c>
      <c r="R358">
        <f>[9]D_技能表!R265</f>
        <v>5</v>
      </c>
      <c r="S358">
        <f>[9]D_技能表!S265</f>
        <v>50</v>
      </c>
      <c r="T358">
        <f>[9]D_技能表!T265</f>
        <v>71.428571428571431</v>
      </c>
      <c r="U358">
        <f>[9]D_技能表!U265</f>
        <v>146</v>
      </c>
      <c r="V358">
        <f>[9]D_技能表!V265</f>
        <v>214.28571428571428</v>
      </c>
      <c r="W358">
        <f>[9]D_技能表!W265</f>
        <v>13</v>
      </c>
      <c r="X358">
        <f>[9]D_技能表!X265</f>
        <v>83</v>
      </c>
      <c r="Y358">
        <f>[9]D_技能表!Y265</f>
        <v>18</v>
      </c>
      <c r="Z358">
        <f>[9]D_技能表!Z265</f>
        <v>0</v>
      </c>
      <c r="AA358" t="str">
        <f>[9]D_技能表!AA265</f>
        <v>9113100.png</v>
      </c>
      <c r="AB358">
        <f>[9]D_技能表!AB265</f>
        <v>7</v>
      </c>
      <c r="AC358">
        <f>[9]D_技能表!AC265</f>
        <v>22081</v>
      </c>
      <c r="AD358">
        <f>[9]D_技能表!AD265</f>
        <v>8.6014078644725025</v>
      </c>
    </row>
    <row r="359" spans="1:30" x14ac:dyDescent="0.15">
      <c r="A359">
        <f>[9]D_技能表!A266</f>
        <v>9113109</v>
      </c>
      <c r="B359" t="str">
        <f>[9]D_技能表!B266</f>
        <v>光刃·斩</v>
      </c>
      <c r="C359" t="str">
        <f>[9]D_技能表!C266</f>
        <v>光刃·斩</v>
      </c>
      <c r="D359">
        <f>[9]D_技能表!D266</f>
        <v>1</v>
      </c>
      <c r="E359">
        <f>[9]D_技能表!E266</f>
        <v>19</v>
      </c>
      <c r="F359" t="str">
        <f>[9]D_技能表!F266</f>
        <v>第9级，共造成233.6%点伤害</v>
      </c>
      <c r="G359">
        <f>[9]D_技能表!G266</f>
        <v>1</v>
      </c>
      <c r="H359">
        <f>[9]D_技能表!H266</f>
        <v>1</v>
      </c>
      <c r="I359">
        <f>[9]D_技能表!I266</f>
        <v>9</v>
      </c>
      <c r="J359">
        <f>[9]D_技能表!J266</f>
        <v>1</v>
      </c>
      <c r="K359">
        <f>[9]D_技能表!K266</f>
        <v>77.857142857142861</v>
      </c>
      <c r="L359">
        <f>[9]D_技能表!L266</f>
        <v>0</v>
      </c>
      <c r="M359">
        <f>[9]D_技能表!M266</f>
        <v>9100</v>
      </c>
      <c r="N359">
        <f>[9]D_技能表!N266</f>
        <v>2212</v>
      </c>
      <c r="O359">
        <f>[9]D_技能表!O266</f>
        <v>3</v>
      </c>
      <c r="P359">
        <f>[9]D_技能表!P266</f>
        <v>3</v>
      </c>
      <c r="Q359">
        <f>[9]D_技能表!Q266</f>
        <v>1</v>
      </c>
      <c r="R359">
        <f>[9]D_技能表!R266</f>
        <v>5</v>
      </c>
      <c r="S359">
        <f>[9]D_技能表!S266</f>
        <v>50</v>
      </c>
      <c r="T359">
        <f>[9]D_技能表!T266</f>
        <v>71.428571428571431</v>
      </c>
      <c r="U359">
        <f>[9]D_技能表!U266</f>
        <v>158</v>
      </c>
      <c r="V359">
        <f>[9]D_技能表!V266</f>
        <v>214.28571428571428</v>
      </c>
      <c r="W359">
        <f>[9]D_技能表!W266</f>
        <v>14</v>
      </c>
      <c r="X359">
        <f>[9]D_技能表!X266</f>
        <v>97</v>
      </c>
      <c r="Y359">
        <f>[9]D_技能表!Y266</f>
        <v>18</v>
      </c>
      <c r="Z359">
        <f>[9]D_技能表!Z266</f>
        <v>0</v>
      </c>
      <c r="AA359" t="str">
        <f>[9]D_技能表!AA266</f>
        <v>9113100.png</v>
      </c>
      <c r="AB359">
        <f>[9]D_技能表!AB266</f>
        <v>7</v>
      </c>
      <c r="AC359">
        <f>[9]D_技能表!AC266</f>
        <v>22081</v>
      </c>
      <c r="AD359">
        <f>[9]D_技能表!AD266</f>
        <v>9.952250975499382</v>
      </c>
    </row>
    <row r="360" spans="1:30" x14ac:dyDescent="0.15">
      <c r="A360">
        <f>[9]D_技能表!A267</f>
        <v>9113110</v>
      </c>
      <c r="B360" t="str">
        <f>[9]D_技能表!B267</f>
        <v>光刃·斩</v>
      </c>
      <c r="C360" t="str">
        <f>[9]D_技能表!C267</f>
        <v>光刃·斩</v>
      </c>
      <c r="D360">
        <f>[9]D_技能表!D267</f>
        <v>1</v>
      </c>
      <c r="E360">
        <f>[9]D_技能表!E267</f>
        <v>20</v>
      </c>
      <c r="F360" t="str">
        <f>[9]D_技能表!F267</f>
        <v>第10级，共造成235.7%点伤害</v>
      </c>
      <c r="G360">
        <f>[9]D_技能表!G267</f>
        <v>1</v>
      </c>
      <c r="H360">
        <f>[9]D_技能表!H267</f>
        <v>1</v>
      </c>
      <c r="I360">
        <f>[9]D_技能表!I267</f>
        <v>10</v>
      </c>
      <c r="J360">
        <f>[9]D_技能表!J267</f>
        <v>1</v>
      </c>
      <c r="K360">
        <f>[9]D_技能表!K267</f>
        <v>78.571428571428569</v>
      </c>
      <c r="L360">
        <f>[9]D_技能表!L267</f>
        <v>0</v>
      </c>
      <c r="M360">
        <f>[9]D_技能表!M267</f>
        <v>9000</v>
      </c>
      <c r="N360">
        <f>[9]D_技能表!N267</f>
        <v>2730</v>
      </c>
      <c r="O360">
        <f>[9]D_技能表!O267</f>
        <v>3</v>
      </c>
      <c r="P360">
        <f>[9]D_技能表!P267</f>
        <v>3</v>
      </c>
      <c r="Q360">
        <f>[9]D_技能表!Q267</f>
        <v>1</v>
      </c>
      <c r="R360">
        <f>[9]D_技能表!R267</f>
        <v>5</v>
      </c>
      <c r="S360">
        <f>[9]D_技能表!S267</f>
        <v>50</v>
      </c>
      <c r="T360">
        <f>[9]D_技能表!T267</f>
        <v>71.428571428571431</v>
      </c>
      <c r="U360">
        <f>[9]D_技能表!U267</f>
        <v>182</v>
      </c>
      <c r="V360">
        <f>[9]D_技能表!V267</f>
        <v>214.28571428571428</v>
      </c>
      <c r="W360">
        <f>[9]D_技能表!W267</f>
        <v>15</v>
      </c>
      <c r="X360">
        <f>[9]D_技能表!X267</f>
        <v>112</v>
      </c>
      <c r="Y360">
        <f>[9]D_技能表!Y267</f>
        <v>18</v>
      </c>
      <c r="Z360">
        <f>[9]D_技能表!Z267</f>
        <v>0</v>
      </c>
      <c r="AA360" t="str">
        <f>[9]D_技能表!AA267</f>
        <v>9113100.png</v>
      </c>
      <c r="AB360">
        <f>[9]D_技能表!AB267</f>
        <v>7</v>
      </c>
      <c r="AC360">
        <f>[9]D_技能表!AC267</f>
        <v>22081</v>
      </c>
      <c r="AD360">
        <f>[9]D_技能表!AD267</f>
        <v>11.512279054249317</v>
      </c>
    </row>
    <row r="361" spans="1:30" x14ac:dyDescent="0.15">
      <c r="A361">
        <f>[9]D_技能表!A268</f>
        <v>9113111</v>
      </c>
      <c r="B361" t="str">
        <f>[9]D_技能表!B268</f>
        <v>光刃·斩</v>
      </c>
      <c r="C361" t="str">
        <f>[9]D_技能表!C268</f>
        <v>光刃·斩</v>
      </c>
      <c r="D361">
        <f>[9]D_技能表!D268</f>
        <v>1</v>
      </c>
      <c r="E361">
        <f>[9]D_技能表!E268</f>
        <v>22</v>
      </c>
      <c r="F361" t="str">
        <f>[9]D_技能表!F268</f>
        <v>第11级，共造成237.9%点伤害</v>
      </c>
      <c r="G361">
        <f>[9]D_技能表!G268</f>
        <v>1</v>
      </c>
      <c r="H361">
        <f>[9]D_技能表!H268</f>
        <v>1</v>
      </c>
      <c r="I361">
        <f>[9]D_技能表!I268</f>
        <v>11</v>
      </c>
      <c r="J361">
        <f>[9]D_技能表!J268</f>
        <v>1</v>
      </c>
      <c r="K361">
        <f>[9]D_技能表!K268</f>
        <v>79.285714285714292</v>
      </c>
      <c r="L361">
        <f>[9]D_技能表!L268</f>
        <v>0</v>
      </c>
      <c r="M361">
        <f>[9]D_技能表!M268</f>
        <v>8900</v>
      </c>
      <c r="N361">
        <f>[9]D_技能表!N268</f>
        <v>3824</v>
      </c>
      <c r="O361">
        <f>[9]D_技能表!O268</f>
        <v>3</v>
      </c>
      <c r="P361">
        <f>[9]D_技能表!P268</f>
        <v>3</v>
      </c>
      <c r="Q361">
        <f>[9]D_技能表!Q268</f>
        <v>1</v>
      </c>
      <c r="R361">
        <f>[9]D_技能表!R268</f>
        <v>5</v>
      </c>
      <c r="S361">
        <f>[9]D_技能表!S268</f>
        <v>50</v>
      </c>
      <c r="T361">
        <f>[9]D_技能表!T268</f>
        <v>71.428571428571431</v>
      </c>
      <c r="U361">
        <f>[9]D_技能表!U268</f>
        <v>239</v>
      </c>
      <c r="V361">
        <f>[9]D_技能表!V268</f>
        <v>214.28571428571428</v>
      </c>
      <c r="W361">
        <f>[9]D_技能表!W268</f>
        <v>16</v>
      </c>
      <c r="X361">
        <f>[9]D_技能表!X268</f>
        <v>128</v>
      </c>
      <c r="Y361">
        <f>[9]D_技能表!Y268</f>
        <v>18</v>
      </c>
      <c r="Z361">
        <f>[9]D_技能表!Z268</f>
        <v>0</v>
      </c>
      <c r="AA361" t="str">
        <f>[9]D_技能表!AA268</f>
        <v>9113100.png</v>
      </c>
      <c r="AB361">
        <f>[9]D_技能表!AB268</f>
        <v>7</v>
      </c>
      <c r="AC361">
        <f>[9]D_技能表!AC268</f>
        <v>22081</v>
      </c>
      <c r="AD361">
        <f>[9]D_技能表!AD268</f>
        <v>13.313523542402503</v>
      </c>
    </row>
    <row r="362" spans="1:30" x14ac:dyDescent="0.15">
      <c r="A362">
        <f>[9]D_技能表!A269</f>
        <v>9113112</v>
      </c>
      <c r="B362" t="str">
        <f>[9]D_技能表!B269</f>
        <v>光刃·斩</v>
      </c>
      <c r="C362" t="str">
        <f>[9]D_技能表!C269</f>
        <v>光刃·斩</v>
      </c>
      <c r="D362">
        <f>[9]D_技能表!D269</f>
        <v>1</v>
      </c>
      <c r="E362">
        <f>[9]D_技能表!E269</f>
        <v>23</v>
      </c>
      <c r="F362" t="str">
        <f>[9]D_技能表!F269</f>
        <v>第12级，共造成240%点伤害</v>
      </c>
      <c r="G362">
        <f>[9]D_技能表!G269</f>
        <v>1</v>
      </c>
      <c r="H362">
        <f>[9]D_技能表!H269</f>
        <v>1</v>
      </c>
      <c r="I362">
        <f>[9]D_技能表!I269</f>
        <v>12</v>
      </c>
      <c r="J362">
        <f>[9]D_技能表!J269</f>
        <v>1</v>
      </c>
      <c r="K362">
        <f>[9]D_技能表!K269</f>
        <v>80</v>
      </c>
      <c r="L362">
        <f>[9]D_技能表!L269</f>
        <v>0</v>
      </c>
      <c r="M362">
        <f>[9]D_技能表!M269</f>
        <v>8800</v>
      </c>
      <c r="N362">
        <f>[9]D_技能表!N269</f>
        <v>4590</v>
      </c>
      <c r="O362">
        <f>[9]D_技能表!O269</f>
        <v>3</v>
      </c>
      <c r="P362">
        <f>[9]D_技能表!P269</f>
        <v>3</v>
      </c>
      <c r="Q362">
        <f>[9]D_技能表!Q269</f>
        <v>1</v>
      </c>
      <c r="R362">
        <f>[9]D_技能表!R269</f>
        <v>5</v>
      </c>
      <c r="S362">
        <f>[9]D_技能表!S269</f>
        <v>50</v>
      </c>
      <c r="T362">
        <f>[9]D_技能表!T269</f>
        <v>71.428571428571431</v>
      </c>
      <c r="U362">
        <f>[9]D_技能表!U269</f>
        <v>270</v>
      </c>
      <c r="V362">
        <f>[9]D_技能表!V269</f>
        <v>214.28571428571428</v>
      </c>
      <c r="W362">
        <f>[9]D_技能表!W269</f>
        <v>17</v>
      </c>
      <c r="X362">
        <f>[9]D_技能表!X269</f>
        <v>145</v>
      </c>
      <c r="Y362">
        <f>[9]D_技能表!Y269</f>
        <v>18</v>
      </c>
      <c r="Z362">
        <f>[9]D_技能表!Z269</f>
        <v>0</v>
      </c>
      <c r="AA362" t="str">
        <f>[9]D_技能表!AA269</f>
        <v>9113100.png</v>
      </c>
      <c r="AB362">
        <f>[9]D_技能表!AB269</f>
        <v>7</v>
      </c>
      <c r="AC362">
        <f>[9]D_技能表!AC269</f>
        <v>22081</v>
      </c>
      <c r="AD362">
        <f>[9]D_技能表!AD269</f>
        <v>15.392875871749442</v>
      </c>
    </row>
    <row r="363" spans="1:30" x14ac:dyDescent="0.15">
      <c r="A363">
        <f>[9]D_技能表!A270</f>
        <v>9113113</v>
      </c>
      <c r="B363" t="str">
        <f>[9]D_技能表!B270</f>
        <v>光刃·斩</v>
      </c>
      <c r="C363" t="str">
        <f>[9]D_技能表!C270</f>
        <v>光刃·斩</v>
      </c>
      <c r="D363">
        <f>[9]D_技能表!D270</f>
        <v>1</v>
      </c>
      <c r="E363">
        <f>[9]D_技能表!E270</f>
        <v>25</v>
      </c>
      <c r="F363" t="str">
        <f>[9]D_技能表!F270</f>
        <v>第13级，共造成242.1%点伤害</v>
      </c>
      <c r="G363">
        <f>[9]D_技能表!G270</f>
        <v>1</v>
      </c>
      <c r="H363">
        <f>[9]D_技能表!H270</f>
        <v>1</v>
      </c>
      <c r="I363">
        <f>[9]D_技能表!I270</f>
        <v>13</v>
      </c>
      <c r="J363">
        <f>[9]D_技能表!J270</f>
        <v>1</v>
      </c>
      <c r="K363">
        <f>[9]D_技能表!K270</f>
        <v>80.714285714285722</v>
      </c>
      <c r="L363">
        <f>[9]D_技能表!L270</f>
        <v>0</v>
      </c>
      <c r="M363">
        <f>[9]D_技能表!M270</f>
        <v>8700</v>
      </c>
      <c r="N363">
        <f>[9]D_技能表!N270</f>
        <v>6030</v>
      </c>
      <c r="O363">
        <f>[9]D_技能表!O270</f>
        <v>3</v>
      </c>
      <c r="P363">
        <f>[9]D_技能表!P270</f>
        <v>3</v>
      </c>
      <c r="Q363">
        <f>[9]D_技能表!Q270</f>
        <v>1</v>
      </c>
      <c r="R363">
        <f>[9]D_技能表!R270</f>
        <v>5</v>
      </c>
      <c r="S363">
        <f>[9]D_技能表!S270</f>
        <v>50</v>
      </c>
      <c r="T363">
        <f>[9]D_技能表!T270</f>
        <v>71.428571428571431</v>
      </c>
      <c r="U363">
        <f>[9]D_技能表!U270</f>
        <v>335</v>
      </c>
      <c r="V363">
        <f>[9]D_技能表!V270</f>
        <v>214.28571428571428</v>
      </c>
      <c r="W363">
        <f>[9]D_技能表!W270</f>
        <v>18</v>
      </c>
      <c r="X363">
        <f>[9]D_技能表!X270</f>
        <v>163</v>
      </c>
      <c r="Y363">
        <f>[9]D_技能表!Y270</f>
        <v>18</v>
      </c>
      <c r="Z363">
        <f>[9]D_技能表!Z270</f>
        <v>0</v>
      </c>
      <c r="AA363" t="str">
        <f>[9]D_技能表!AA270</f>
        <v>9113100.png</v>
      </c>
      <c r="AB363">
        <f>[9]D_技能表!AB270</f>
        <v>7</v>
      </c>
      <c r="AC363">
        <f>[9]D_技能表!AC270</f>
        <v>22081</v>
      </c>
      <c r="AD363">
        <f>[9]D_技能表!AD270</f>
        <v>17.792819235127915</v>
      </c>
    </row>
    <row r="364" spans="1:30" x14ac:dyDescent="0.15">
      <c r="A364">
        <f>[9]D_技能表!A271</f>
        <v>9113114</v>
      </c>
      <c r="B364" t="str">
        <f>[9]D_技能表!B271</f>
        <v>光刃·斩</v>
      </c>
      <c r="C364" t="str">
        <f>[9]D_技能表!C271</f>
        <v>光刃·斩</v>
      </c>
      <c r="D364">
        <f>[9]D_技能表!D271</f>
        <v>1</v>
      </c>
      <c r="E364">
        <f>[9]D_技能表!E271</f>
        <v>26</v>
      </c>
      <c r="F364" t="str">
        <f>[9]D_技能表!F271</f>
        <v>第14级，共造成244.3%点伤害</v>
      </c>
      <c r="G364">
        <f>[9]D_技能表!G271</f>
        <v>1</v>
      </c>
      <c r="H364">
        <f>[9]D_技能表!H271</f>
        <v>1</v>
      </c>
      <c r="I364">
        <f>[9]D_技能表!I271</f>
        <v>14</v>
      </c>
      <c r="J364">
        <f>[9]D_技能表!J271</f>
        <v>1</v>
      </c>
      <c r="K364">
        <f>[9]D_技能表!K271</f>
        <v>81.428571428571431</v>
      </c>
      <c r="L364">
        <f>[9]D_技能表!L271</f>
        <v>0</v>
      </c>
      <c r="M364">
        <f>[9]D_技能表!M271</f>
        <v>8600</v>
      </c>
      <c r="N364">
        <f>[9]D_技能表!N271</f>
        <v>7030</v>
      </c>
      <c r="O364">
        <f>[9]D_技能表!O271</f>
        <v>3</v>
      </c>
      <c r="P364">
        <f>[9]D_技能表!P271</f>
        <v>3</v>
      </c>
      <c r="Q364">
        <f>[9]D_技能表!Q271</f>
        <v>1</v>
      </c>
      <c r="R364">
        <f>[9]D_技能表!R271</f>
        <v>5</v>
      </c>
      <c r="S364">
        <f>[9]D_技能表!S271</f>
        <v>50</v>
      </c>
      <c r="T364">
        <f>[9]D_技能表!T271</f>
        <v>71.428571428571431</v>
      </c>
      <c r="U364">
        <f>[9]D_技能表!U271</f>
        <v>370</v>
      </c>
      <c r="V364">
        <f>[9]D_技能表!V271</f>
        <v>214.28571428571428</v>
      </c>
      <c r="W364">
        <f>[9]D_技能表!W271</f>
        <v>19</v>
      </c>
      <c r="X364">
        <f>[9]D_技能表!X271</f>
        <v>182</v>
      </c>
      <c r="Y364">
        <f>[9]D_技能表!Y271</f>
        <v>18</v>
      </c>
      <c r="Z364">
        <f>[9]D_技能表!Z271</f>
        <v>0</v>
      </c>
      <c r="AA364" t="str">
        <f>[9]D_技能表!AA271</f>
        <v>9113100.png</v>
      </c>
      <c r="AB364">
        <f>[9]D_技能表!AB271</f>
        <v>7</v>
      </c>
      <c r="AC364">
        <f>[9]D_技能表!AC271</f>
        <v>22081</v>
      </c>
      <c r="AD364">
        <f>[9]D_技能表!AD271</f>
        <v>20.562269830813111</v>
      </c>
    </row>
    <row r="365" spans="1:30" x14ac:dyDescent="0.15">
      <c r="A365">
        <f>[9]D_技能表!A272</f>
        <v>9113115</v>
      </c>
      <c r="B365" t="str">
        <f>[9]D_技能表!B272</f>
        <v>光刃·斩</v>
      </c>
      <c r="C365" t="str">
        <f>[9]D_技能表!C272</f>
        <v>光刃·斩</v>
      </c>
      <c r="D365">
        <f>[9]D_技能表!D272</f>
        <v>1</v>
      </c>
      <c r="E365">
        <f>[9]D_技能表!E272</f>
        <v>28</v>
      </c>
      <c r="F365" t="str">
        <f>[9]D_技能表!F272</f>
        <v>第15级，共造成246.4%点伤害</v>
      </c>
      <c r="G365">
        <f>[9]D_技能表!G272</f>
        <v>1</v>
      </c>
      <c r="H365">
        <f>[9]D_技能表!H272</f>
        <v>1</v>
      </c>
      <c r="I365">
        <f>[9]D_技能表!I272</f>
        <v>15</v>
      </c>
      <c r="J365">
        <f>[9]D_技能表!J272</f>
        <v>1</v>
      </c>
      <c r="K365">
        <f>[9]D_技能表!K272</f>
        <v>82.142857142857139</v>
      </c>
      <c r="L365">
        <f>[9]D_技能表!L272</f>
        <v>0</v>
      </c>
      <c r="M365">
        <f>[9]D_技能表!M272</f>
        <v>8500</v>
      </c>
      <c r="N365">
        <f>[9]D_技能表!N272</f>
        <v>8860</v>
      </c>
      <c r="O365">
        <f>[9]D_技能表!O272</f>
        <v>3</v>
      </c>
      <c r="P365">
        <f>[9]D_技能表!P272</f>
        <v>3</v>
      </c>
      <c r="Q365">
        <f>[9]D_技能表!Q272</f>
        <v>1</v>
      </c>
      <c r="R365">
        <f>[9]D_技能表!R272</f>
        <v>5</v>
      </c>
      <c r="S365">
        <f>[9]D_技能表!S272</f>
        <v>50</v>
      </c>
      <c r="T365">
        <f>[9]D_技能表!T272</f>
        <v>71.428571428571431</v>
      </c>
      <c r="U365">
        <f>[9]D_技能表!U272</f>
        <v>443</v>
      </c>
      <c r="V365">
        <f>[9]D_技能表!V272</f>
        <v>214.28571428571428</v>
      </c>
      <c r="W365">
        <f>[9]D_技能表!W272</f>
        <v>20</v>
      </c>
      <c r="X365">
        <f>[9]D_技能表!X272</f>
        <v>202</v>
      </c>
      <c r="Y365">
        <f>[9]D_技能表!Y272</f>
        <v>18</v>
      </c>
      <c r="Z365">
        <f>[9]D_技能表!Z272</f>
        <v>0</v>
      </c>
      <c r="AA365" t="str">
        <f>[9]D_技能表!AA272</f>
        <v>9113100.png</v>
      </c>
      <c r="AB365">
        <f>[9]D_技能表!AB272</f>
        <v>7</v>
      </c>
      <c r="AC365">
        <f>[9]D_技能表!AC272</f>
        <v>22081</v>
      </c>
      <c r="AD365">
        <f>[9]D_技能表!AD272</f>
        <v>23.757543867279331</v>
      </c>
    </row>
    <row r="366" spans="1:30" x14ac:dyDescent="0.15">
      <c r="A366">
        <f>[9]D_技能表!A273</f>
        <v>9113116</v>
      </c>
      <c r="B366" t="str">
        <f>[9]D_技能表!B273</f>
        <v>光刃·斩</v>
      </c>
      <c r="C366" t="str">
        <f>[9]D_技能表!C273</f>
        <v>光刃·斩</v>
      </c>
      <c r="D366">
        <f>[9]D_技能表!D273</f>
        <v>1</v>
      </c>
      <c r="E366">
        <f>[9]D_技能表!E273</f>
        <v>29</v>
      </c>
      <c r="F366" t="str">
        <f>[9]D_技能表!F273</f>
        <v>第16级，共造成248.6%点伤害</v>
      </c>
      <c r="G366">
        <f>[9]D_技能表!G273</f>
        <v>1</v>
      </c>
      <c r="H366">
        <f>[9]D_技能表!H273</f>
        <v>1</v>
      </c>
      <c r="I366">
        <f>[9]D_技能表!I273</f>
        <v>16</v>
      </c>
      <c r="J366">
        <f>[9]D_技能表!J273</f>
        <v>1</v>
      </c>
      <c r="K366">
        <f>[9]D_技能表!K273</f>
        <v>82.857142857142861</v>
      </c>
      <c r="L366">
        <f>[9]D_技能表!L273</f>
        <v>0</v>
      </c>
      <c r="M366">
        <f>[9]D_技能表!M273</f>
        <v>8400</v>
      </c>
      <c r="N366">
        <f>[9]D_技能表!N273</f>
        <v>10604</v>
      </c>
      <c r="O366">
        <f>[9]D_技能表!O273</f>
        <v>3</v>
      </c>
      <c r="P366">
        <f>[9]D_技能表!P273</f>
        <v>3</v>
      </c>
      <c r="Q366">
        <f>[9]D_技能表!Q273</f>
        <v>1</v>
      </c>
      <c r="R366">
        <f>[9]D_技能表!R273</f>
        <v>5</v>
      </c>
      <c r="S366">
        <f>[9]D_技能表!S273</f>
        <v>50</v>
      </c>
      <c r="T366">
        <f>[9]D_技能表!T273</f>
        <v>71.428571428571431</v>
      </c>
      <c r="U366">
        <f>[9]D_技能表!U273</f>
        <v>482</v>
      </c>
      <c r="V366">
        <f>[9]D_技能表!V273</f>
        <v>214.28571428571428</v>
      </c>
      <c r="W366">
        <f>[9]D_技能表!W273</f>
        <v>22</v>
      </c>
      <c r="X366">
        <f>[9]D_技能表!X273</f>
        <v>224</v>
      </c>
      <c r="Y366">
        <f>[9]D_技能表!Y273</f>
        <v>18</v>
      </c>
      <c r="Z366">
        <f>[9]D_技能表!Z273</f>
        <v>0</v>
      </c>
      <c r="AA366" t="str">
        <f>[9]D_技能表!AA273</f>
        <v>9113100.png</v>
      </c>
      <c r="AB366">
        <f>[9]D_技能表!AB273</f>
        <v>7</v>
      </c>
      <c r="AC366">
        <f>[9]D_技能表!AC273</f>
        <v>22081</v>
      </c>
      <c r="AD366">
        <f>[9]D_技能表!AD273</f>
        <v>27.443469026751888</v>
      </c>
    </row>
    <row r="367" spans="1:30" x14ac:dyDescent="0.15">
      <c r="A367">
        <f>[9]D_技能表!A274</f>
        <v>9113117</v>
      </c>
      <c r="B367" t="str">
        <f>[9]D_技能表!B274</f>
        <v>光刃·斩</v>
      </c>
      <c r="C367" t="str">
        <f>[9]D_技能表!C274</f>
        <v>光刃·斩</v>
      </c>
      <c r="D367">
        <f>[9]D_技能表!D274</f>
        <v>1</v>
      </c>
      <c r="E367">
        <f>[9]D_技能表!E274</f>
        <v>31</v>
      </c>
      <c r="F367" t="str">
        <f>[9]D_技能表!F274</f>
        <v>第17级，共造成250.7%点伤害</v>
      </c>
      <c r="G367">
        <f>[9]D_技能表!G274</f>
        <v>1</v>
      </c>
      <c r="H367">
        <f>[9]D_技能表!H274</f>
        <v>1</v>
      </c>
      <c r="I367">
        <f>[9]D_技能表!I274</f>
        <v>17</v>
      </c>
      <c r="J367">
        <f>[9]D_技能表!J274</f>
        <v>1</v>
      </c>
      <c r="K367">
        <f>[9]D_技能表!K274</f>
        <v>83.571428571428569</v>
      </c>
      <c r="L367">
        <f>[9]D_技能表!L274</f>
        <v>0</v>
      </c>
      <c r="M367">
        <f>[9]D_技能表!M274</f>
        <v>8300</v>
      </c>
      <c r="N367">
        <f>[9]D_技能表!N274</f>
        <v>13512</v>
      </c>
      <c r="O367">
        <f>[9]D_技能表!O274</f>
        <v>3</v>
      </c>
      <c r="P367">
        <f>[9]D_技能表!P274</f>
        <v>3</v>
      </c>
      <c r="Q367">
        <f>[9]D_技能表!Q274</f>
        <v>1</v>
      </c>
      <c r="R367">
        <f>[9]D_技能表!R274</f>
        <v>5</v>
      </c>
      <c r="S367">
        <f>[9]D_技能表!S274</f>
        <v>50</v>
      </c>
      <c r="T367">
        <f>[9]D_技能表!T274</f>
        <v>71.428571428571431</v>
      </c>
      <c r="U367">
        <f>[9]D_技能表!U274</f>
        <v>563</v>
      </c>
      <c r="V367">
        <f>[9]D_技能表!V274</f>
        <v>214.28571428571428</v>
      </c>
      <c r="W367">
        <f>[9]D_技能表!W274</f>
        <v>24</v>
      </c>
      <c r="X367">
        <f>[9]D_技能表!X274</f>
        <v>248</v>
      </c>
      <c r="Y367">
        <f>[9]D_技能表!Y274</f>
        <v>18</v>
      </c>
      <c r="Z367">
        <f>[9]D_技能表!Z274</f>
        <v>0</v>
      </c>
      <c r="AA367" t="str">
        <f>[9]D_技能表!AA274</f>
        <v>9113100.png</v>
      </c>
      <c r="AB367">
        <f>[9]D_技能表!AB274</f>
        <v>7</v>
      </c>
      <c r="AC367">
        <f>[9]D_技能表!AC274</f>
        <v>22081</v>
      </c>
      <c r="AD367">
        <f>[9]D_技能表!AD274</f>
        <v>31.694661853027945</v>
      </c>
    </row>
    <row r="368" spans="1:30" x14ac:dyDescent="0.15">
      <c r="A368">
        <f>[9]D_技能表!A275</f>
        <v>9113118</v>
      </c>
      <c r="B368" t="str">
        <f>[9]D_技能表!B275</f>
        <v>光刃·斩</v>
      </c>
      <c r="C368" t="str">
        <f>[9]D_技能表!C275</f>
        <v>光刃·斩</v>
      </c>
      <c r="D368">
        <f>[9]D_技能表!D275</f>
        <v>1</v>
      </c>
      <c r="E368">
        <f>[9]D_技能表!E275</f>
        <v>32</v>
      </c>
      <c r="F368" t="str">
        <f>[9]D_技能表!F275</f>
        <v>第18级，共造成252.9%点伤害</v>
      </c>
      <c r="G368">
        <f>[9]D_技能表!G275</f>
        <v>1</v>
      </c>
      <c r="H368">
        <f>[9]D_技能表!H275</f>
        <v>1</v>
      </c>
      <c r="I368">
        <f>[9]D_技能表!I275</f>
        <v>18</v>
      </c>
      <c r="J368">
        <f>[9]D_技能表!J275</f>
        <v>1</v>
      </c>
      <c r="K368">
        <f>[9]D_技能表!K275</f>
        <v>84.285714285714292</v>
      </c>
      <c r="L368">
        <f>[9]D_技能表!L275</f>
        <v>0</v>
      </c>
      <c r="M368">
        <f>[9]D_技能表!M275</f>
        <v>8200</v>
      </c>
      <c r="N368">
        <f>[9]D_技能表!N275</f>
        <v>15150</v>
      </c>
      <c r="O368">
        <f>[9]D_技能表!O275</f>
        <v>3</v>
      </c>
      <c r="P368">
        <f>[9]D_技能表!P275</f>
        <v>3</v>
      </c>
      <c r="Q368">
        <f>[9]D_技能表!Q275</f>
        <v>1</v>
      </c>
      <c r="R368">
        <f>[9]D_技能表!R275</f>
        <v>5</v>
      </c>
      <c r="S368">
        <f>[9]D_技能表!S275</f>
        <v>50</v>
      </c>
      <c r="T368">
        <f>[9]D_技能表!T275</f>
        <v>71.428571428571431</v>
      </c>
      <c r="U368">
        <f>[9]D_技能表!U275</f>
        <v>606</v>
      </c>
      <c r="V368">
        <f>[9]D_技能表!V275</f>
        <v>214.28571428571428</v>
      </c>
      <c r="W368">
        <f>[9]D_技能表!W275</f>
        <v>25</v>
      </c>
      <c r="X368">
        <f>[9]D_技能表!X275</f>
        <v>273</v>
      </c>
      <c r="Y368">
        <f>[9]D_技能表!Y275</f>
        <v>18</v>
      </c>
      <c r="Z368">
        <f>[9]D_技能表!Z275</f>
        <v>10</v>
      </c>
      <c r="AA368" t="str">
        <f>[9]D_技能表!AA275</f>
        <v>9113100.png</v>
      </c>
      <c r="AB368">
        <f>[9]D_技能表!AB275</f>
        <v>7</v>
      </c>
      <c r="AC368">
        <f>[9]D_技能表!AC275</f>
        <v>22081</v>
      </c>
      <c r="AD368">
        <f>[9]D_技能表!AD275</f>
        <v>36.596995703900731</v>
      </c>
    </row>
    <row r="369" spans="1:30" x14ac:dyDescent="0.15">
      <c r="A369">
        <f>[9]D_技能表!A276</f>
        <v>9113119</v>
      </c>
      <c r="B369" t="str">
        <f>[9]D_技能表!B276</f>
        <v>光刃·斩</v>
      </c>
      <c r="C369" t="str">
        <f>[9]D_技能表!C276</f>
        <v>光刃·斩</v>
      </c>
      <c r="D369">
        <f>[9]D_技能表!D276</f>
        <v>1</v>
      </c>
      <c r="E369">
        <f>[9]D_技能表!E276</f>
        <v>34</v>
      </c>
      <c r="F369" t="str">
        <f>[9]D_技能表!F276</f>
        <v>第19级，共造成255%点伤害</v>
      </c>
      <c r="G369">
        <f>[9]D_技能表!G276</f>
        <v>1</v>
      </c>
      <c r="H369">
        <f>[9]D_技能表!H276</f>
        <v>1</v>
      </c>
      <c r="I369">
        <f>[9]D_技能表!I276</f>
        <v>19</v>
      </c>
      <c r="J369">
        <f>[9]D_技能表!J276</f>
        <v>1</v>
      </c>
      <c r="K369">
        <f>[9]D_技能表!K276</f>
        <v>85</v>
      </c>
      <c r="L369">
        <f>[9]D_技能表!L276</f>
        <v>0</v>
      </c>
      <c r="M369">
        <f>[9]D_技能表!M276</f>
        <v>8100</v>
      </c>
      <c r="N369">
        <f>[9]D_技能表!N276</f>
        <v>18792</v>
      </c>
      <c r="O369">
        <f>[9]D_技能表!O276</f>
        <v>3</v>
      </c>
      <c r="P369">
        <f>[9]D_技能表!P276</f>
        <v>3</v>
      </c>
      <c r="Q369">
        <f>[9]D_技能表!Q276</f>
        <v>1</v>
      </c>
      <c r="R369">
        <f>[9]D_技能表!R276</f>
        <v>5</v>
      </c>
      <c r="S369">
        <f>[9]D_技能表!S276</f>
        <v>50</v>
      </c>
      <c r="T369">
        <f>[9]D_技能表!T276</f>
        <v>71.428571428571431</v>
      </c>
      <c r="U369">
        <f>[9]D_技能表!U276</f>
        <v>696</v>
      </c>
      <c r="V369">
        <f>[9]D_技能表!V276</f>
        <v>214.28571428571428</v>
      </c>
      <c r="W369">
        <f>[9]D_技能表!W276</f>
        <v>27</v>
      </c>
      <c r="X369">
        <f>[9]D_技能表!X276</f>
        <v>300</v>
      </c>
      <c r="Y369">
        <f>[9]D_技能表!Y276</f>
        <v>18</v>
      </c>
      <c r="Z369">
        <f>[9]D_技能表!Z276</f>
        <v>11</v>
      </c>
      <c r="AA369" t="str">
        <f>[9]D_技能表!AA276</f>
        <v>9113100.png</v>
      </c>
      <c r="AB369">
        <f>[9]D_技能表!AB276</f>
        <v>7</v>
      </c>
      <c r="AC369">
        <f>[9]D_技能表!AC276</f>
        <v>22081</v>
      </c>
      <c r="AD369">
        <f>[9]D_技能表!AD276</f>
        <v>42.249287551048432</v>
      </c>
    </row>
    <row r="370" spans="1:30" x14ac:dyDescent="0.15">
      <c r="A370">
        <f>[9]D_技能表!A277</f>
        <v>9113120</v>
      </c>
      <c r="B370" t="str">
        <f>[9]D_技能表!B277</f>
        <v>光刃·斩</v>
      </c>
      <c r="C370" t="str">
        <f>[9]D_技能表!C277</f>
        <v>光刃·斩</v>
      </c>
      <c r="D370">
        <f>[9]D_技能表!D277</f>
        <v>1</v>
      </c>
      <c r="E370">
        <f>[9]D_技能表!E277</f>
        <v>35</v>
      </c>
      <c r="F370" t="str">
        <f>[9]D_技能表!F277</f>
        <v>第20级，共造成257.1%点伤害</v>
      </c>
      <c r="G370">
        <f>[9]D_技能表!G277</f>
        <v>1</v>
      </c>
      <c r="H370">
        <f>[9]D_技能表!H277</f>
        <v>1</v>
      </c>
      <c r="I370">
        <f>[9]D_技能表!I277</f>
        <v>20</v>
      </c>
      <c r="J370">
        <f>[9]D_技能表!J277</f>
        <v>1</v>
      </c>
      <c r="K370">
        <f>[9]D_技能表!K277</f>
        <v>85.714285714285722</v>
      </c>
      <c r="L370">
        <f>[9]D_技能表!L277</f>
        <v>0</v>
      </c>
      <c r="M370">
        <f>[9]D_技能表!M277</f>
        <v>8000</v>
      </c>
      <c r="N370">
        <f>[9]D_技能表!N277</f>
        <v>21547</v>
      </c>
      <c r="O370">
        <f>[9]D_技能表!O277</f>
        <v>3</v>
      </c>
      <c r="P370">
        <f>[9]D_技能表!P277</f>
        <v>3</v>
      </c>
      <c r="Q370">
        <f>[9]D_技能表!Q277</f>
        <v>1</v>
      </c>
      <c r="R370">
        <f>[9]D_技能表!R277</f>
        <v>5</v>
      </c>
      <c r="S370">
        <f>[9]D_技能表!S277</f>
        <v>50</v>
      </c>
      <c r="T370">
        <f>[9]D_技能表!T277</f>
        <v>71.428571428571431</v>
      </c>
      <c r="U370">
        <f>[9]D_技能表!U277</f>
        <v>743</v>
      </c>
      <c r="V370">
        <f>[9]D_技能表!V277</f>
        <v>214.28571428571428</v>
      </c>
      <c r="W370">
        <f>[9]D_技能表!W277</f>
        <v>29</v>
      </c>
      <c r="X370">
        <f>[9]D_技能表!X277</f>
        <v>329</v>
      </c>
      <c r="Y370">
        <f>[9]D_技能表!Y277</f>
        <v>18</v>
      </c>
      <c r="Z370">
        <f>[9]D_技能表!Z277</f>
        <v>12</v>
      </c>
      <c r="AA370" t="str">
        <f>[9]D_技能表!AA277</f>
        <v>9113100.png</v>
      </c>
      <c r="AB370">
        <f>[9]D_技能表!AB277</f>
        <v>7</v>
      </c>
      <c r="AC370">
        <f>[9]D_技能表!AC277</f>
        <v>22081</v>
      </c>
      <c r="AD370">
        <f>[9]D_技能表!AD277</f>
        <v>48.765236089094543</v>
      </c>
    </row>
    <row r="371" spans="1:30" x14ac:dyDescent="0.15">
      <c r="A371">
        <f>[9]D_技能表!A278</f>
        <v>9113121</v>
      </c>
      <c r="B371" t="str">
        <f>[9]D_技能表!B278</f>
        <v>光刃·斩</v>
      </c>
      <c r="C371" t="str">
        <f>[9]D_技能表!C278</f>
        <v>光刃·斩</v>
      </c>
      <c r="D371">
        <f>[9]D_技能表!D278</f>
        <v>1</v>
      </c>
      <c r="E371">
        <f>[9]D_技能表!E278</f>
        <v>37</v>
      </c>
      <c r="F371" t="str">
        <f>[9]D_技能表!F278</f>
        <v>第21级，共造成259.3%点伤害</v>
      </c>
      <c r="G371">
        <f>[9]D_技能表!G278</f>
        <v>1</v>
      </c>
      <c r="H371">
        <f>[9]D_技能表!H278</f>
        <v>1</v>
      </c>
      <c r="I371">
        <f>[9]D_技能表!I278</f>
        <v>21</v>
      </c>
      <c r="J371">
        <f>[9]D_技能表!J278</f>
        <v>1</v>
      </c>
      <c r="K371">
        <f>[9]D_技能表!K278</f>
        <v>86.428571428571431</v>
      </c>
      <c r="L371">
        <f>[9]D_技能表!L278</f>
        <v>0</v>
      </c>
      <c r="M371">
        <f>[9]D_技能表!M278</f>
        <v>7900</v>
      </c>
      <c r="N371">
        <f>[9]D_技能表!N278</f>
        <v>26071</v>
      </c>
      <c r="O371">
        <f>[9]D_技能表!O278</f>
        <v>3</v>
      </c>
      <c r="P371">
        <f>[9]D_技能表!P278</f>
        <v>3</v>
      </c>
      <c r="Q371">
        <f>[9]D_技能表!Q278</f>
        <v>1</v>
      </c>
      <c r="R371">
        <f>[9]D_技能表!R278</f>
        <v>5</v>
      </c>
      <c r="S371">
        <f>[9]D_技能表!S278</f>
        <v>50</v>
      </c>
      <c r="T371">
        <f>[9]D_技能表!T278</f>
        <v>71.428571428571431</v>
      </c>
      <c r="U371">
        <f>[9]D_技能表!U278</f>
        <v>841</v>
      </c>
      <c r="V371">
        <f>[9]D_技能表!V278</f>
        <v>214.28571428571428</v>
      </c>
      <c r="W371">
        <f>[9]D_技能表!W278</f>
        <v>31</v>
      </c>
      <c r="X371">
        <f>[9]D_技能表!X278</f>
        <v>360</v>
      </c>
      <c r="Y371">
        <f>[9]D_技能表!Y278</f>
        <v>18</v>
      </c>
      <c r="Z371">
        <f>[9]D_技能表!Z278</f>
        <v>13</v>
      </c>
      <c r="AA371" t="str">
        <f>[9]D_技能表!AA278</f>
        <v>9113100.png</v>
      </c>
      <c r="AB371">
        <f>[9]D_技能表!AB278</f>
        <v>7</v>
      </c>
      <c r="AC371">
        <f>[9]D_技能表!AC278</f>
        <v>22081</v>
      </c>
      <c r="AD371">
        <f>[9]D_技能表!AD278</f>
        <v>56.275648409394762</v>
      </c>
    </row>
    <row r="372" spans="1:30" x14ac:dyDescent="0.15">
      <c r="A372">
        <f>[9]D_技能表!A279</f>
        <v>9113122</v>
      </c>
      <c r="B372" t="str">
        <f>[9]D_技能表!B279</f>
        <v>光刃·斩</v>
      </c>
      <c r="C372" t="str">
        <f>[9]D_技能表!C279</f>
        <v>光刃·斩</v>
      </c>
      <c r="D372">
        <f>[9]D_技能表!D279</f>
        <v>1</v>
      </c>
      <c r="E372">
        <f>[9]D_技能表!E279</f>
        <v>38</v>
      </c>
      <c r="F372" t="str">
        <f>[9]D_技能表!F279</f>
        <v>第22级，共造成261.4%点伤害</v>
      </c>
      <c r="G372">
        <f>[9]D_技能表!G279</f>
        <v>1</v>
      </c>
      <c r="H372">
        <f>[9]D_技能表!H279</f>
        <v>1</v>
      </c>
      <c r="I372">
        <f>[9]D_技能表!I279</f>
        <v>22</v>
      </c>
      <c r="J372">
        <f>[9]D_技能表!J279</f>
        <v>1</v>
      </c>
      <c r="K372">
        <f>[9]D_技能表!K279</f>
        <v>87.142857142857139</v>
      </c>
      <c r="L372">
        <f>[9]D_技能表!L279</f>
        <v>0</v>
      </c>
      <c r="M372">
        <f>[9]D_技能表!M279</f>
        <v>7800</v>
      </c>
      <c r="N372">
        <f>[9]D_技能表!N279</f>
        <v>29436</v>
      </c>
      <c r="O372">
        <f>[9]D_技能表!O279</f>
        <v>3</v>
      </c>
      <c r="P372">
        <f>[9]D_技能表!P279</f>
        <v>3</v>
      </c>
      <c r="Q372">
        <f>[9]D_技能表!Q279</f>
        <v>1</v>
      </c>
      <c r="R372">
        <f>[9]D_技能表!R279</f>
        <v>5</v>
      </c>
      <c r="S372">
        <f>[9]D_技能表!S279</f>
        <v>50</v>
      </c>
      <c r="T372">
        <f>[9]D_技能表!T279</f>
        <v>71.428571428571431</v>
      </c>
      <c r="U372">
        <f>[9]D_技能表!U279</f>
        <v>892</v>
      </c>
      <c r="V372">
        <f>[9]D_技能表!V279</f>
        <v>214.28571428571428</v>
      </c>
      <c r="W372">
        <f>[9]D_技能表!W279</f>
        <v>33</v>
      </c>
      <c r="X372">
        <f>[9]D_技能表!X279</f>
        <v>393</v>
      </c>
      <c r="Y372">
        <f>[9]D_技能表!Y279</f>
        <v>18</v>
      </c>
      <c r="Z372">
        <f>[9]D_技能表!Z279</f>
        <v>14</v>
      </c>
      <c r="AA372" t="str">
        <f>[9]D_技能表!AA279</f>
        <v>9113100.png</v>
      </c>
      <c r="AB372">
        <f>[9]D_技能表!AB279</f>
        <v>7</v>
      </c>
      <c r="AC372">
        <f>[9]D_技能表!AC279</f>
        <v>22081</v>
      </c>
      <c r="AD372">
        <f>[9]D_技能表!AD279</f>
        <v>64.930997993155671</v>
      </c>
    </row>
    <row r="373" spans="1:30" x14ac:dyDescent="0.15">
      <c r="A373">
        <f>[9]D_技能表!A280</f>
        <v>9113123</v>
      </c>
      <c r="B373" t="str">
        <f>[9]D_技能表!B280</f>
        <v>光刃·斩</v>
      </c>
      <c r="C373" t="str">
        <f>[9]D_技能表!C280</f>
        <v>光刃·斩</v>
      </c>
      <c r="D373">
        <f>[9]D_技能表!D280</f>
        <v>1</v>
      </c>
      <c r="E373">
        <f>[9]D_技能表!E280</f>
        <v>40</v>
      </c>
      <c r="F373" t="str">
        <f>[9]D_技能表!F280</f>
        <v>第23级，共造成263.6%点伤害</v>
      </c>
      <c r="G373">
        <f>[9]D_技能表!G280</f>
        <v>1</v>
      </c>
      <c r="H373">
        <f>[9]D_技能表!H280</f>
        <v>1</v>
      </c>
      <c r="I373">
        <f>[9]D_技能表!I280</f>
        <v>23</v>
      </c>
      <c r="J373">
        <f>[9]D_技能表!J280</f>
        <v>1</v>
      </c>
      <c r="K373">
        <f>[9]D_技能表!K280</f>
        <v>87.857142857142861</v>
      </c>
      <c r="L373">
        <f>[9]D_技能表!L280</f>
        <v>0</v>
      </c>
      <c r="M373">
        <f>[9]D_技能表!M280</f>
        <v>7700</v>
      </c>
      <c r="N373">
        <f>[9]D_技能表!N280</f>
        <v>35928</v>
      </c>
      <c r="O373">
        <f>[9]D_技能表!O280</f>
        <v>3</v>
      </c>
      <c r="P373">
        <f>[9]D_技能表!P280</f>
        <v>3</v>
      </c>
      <c r="Q373">
        <f>[9]D_技能表!Q280</f>
        <v>1</v>
      </c>
      <c r="R373">
        <f>[9]D_技能表!R280</f>
        <v>5</v>
      </c>
      <c r="S373">
        <f>[9]D_技能表!S280</f>
        <v>50</v>
      </c>
      <c r="T373">
        <f>[9]D_技能表!T280</f>
        <v>71.428571428571431</v>
      </c>
      <c r="U373">
        <f>[9]D_技能表!U280</f>
        <v>998</v>
      </c>
      <c r="V373">
        <f>[9]D_技能表!V280</f>
        <v>214.28571428571428</v>
      </c>
      <c r="W373">
        <f>[9]D_技能表!W280</f>
        <v>36</v>
      </c>
      <c r="X373">
        <f>[9]D_技能表!X280</f>
        <v>429</v>
      </c>
      <c r="Y373">
        <f>[9]D_技能表!Y280</f>
        <v>18</v>
      </c>
      <c r="Z373">
        <f>[9]D_技能表!Z280</f>
        <v>15</v>
      </c>
      <c r="AA373" t="str">
        <f>[9]D_技能表!AA280</f>
        <v>9113100.png</v>
      </c>
      <c r="AB373">
        <f>[9]D_技能表!AB280</f>
        <v>7</v>
      </c>
      <c r="AC373">
        <f>[9]D_技能表!AC280</f>
        <v>22081</v>
      </c>
      <c r="AD373">
        <f>[9]D_技能表!AD280</f>
        <v>74.904363086119247</v>
      </c>
    </row>
    <row r="374" spans="1:30" x14ac:dyDescent="0.15">
      <c r="A374">
        <f>[9]D_技能表!A281</f>
        <v>9113124</v>
      </c>
      <c r="B374" t="str">
        <f>[9]D_技能表!B281</f>
        <v>光刃·斩</v>
      </c>
      <c r="C374" t="str">
        <f>[9]D_技能表!C281</f>
        <v>光刃·斩</v>
      </c>
      <c r="D374">
        <f>[9]D_技能表!D281</f>
        <v>1</v>
      </c>
      <c r="E374">
        <f>[9]D_技能表!E281</f>
        <v>41</v>
      </c>
      <c r="F374" t="str">
        <f>[9]D_技能表!F281</f>
        <v>第24级，共造成265.7%点伤害</v>
      </c>
      <c r="G374">
        <f>[9]D_技能表!G281</f>
        <v>1</v>
      </c>
      <c r="H374">
        <f>[9]D_技能表!H281</f>
        <v>1</v>
      </c>
      <c r="I374">
        <f>[9]D_技能表!I281</f>
        <v>24</v>
      </c>
      <c r="J374">
        <f>[9]D_技能表!J281</f>
        <v>1</v>
      </c>
      <c r="K374">
        <f>[9]D_技能表!K281</f>
        <v>88.571428571428569</v>
      </c>
      <c r="L374">
        <f>[9]D_技能表!L281</f>
        <v>0</v>
      </c>
      <c r="M374">
        <f>[9]D_技能表!M281</f>
        <v>7600</v>
      </c>
      <c r="N374">
        <f>[9]D_技能表!N281</f>
        <v>40014</v>
      </c>
      <c r="O374">
        <f>[9]D_技能表!O281</f>
        <v>3</v>
      </c>
      <c r="P374">
        <f>[9]D_技能表!P281</f>
        <v>3</v>
      </c>
      <c r="Q374">
        <f>[9]D_技能表!Q281</f>
        <v>1</v>
      </c>
      <c r="R374">
        <f>[9]D_技能表!R281</f>
        <v>5</v>
      </c>
      <c r="S374">
        <f>[9]D_技能表!S281</f>
        <v>50</v>
      </c>
      <c r="T374">
        <f>[9]D_技能表!T281</f>
        <v>71.428571428571431</v>
      </c>
      <c r="U374">
        <f>[9]D_技能表!U281</f>
        <v>1053</v>
      </c>
      <c r="V374">
        <f>[9]D_技能表!V281</f>
        <v>214.28571428571428</v>
      </c>
      <c r="W374">
        <f>[9]D_技能表!W281</f>
        <v>38</v>
      </c>
      <c r="X374">
        <f>[9]D_技能表!X281</f>
        <v>467</v>
      </c>
      <c r="Y374">
        <f>[9]D_技能表!Y281</f>
        <v>18</v>
      </c>
      <c r="Z374">
        <f>[9]D_技能表!Z281</f>
        <v>16</v>
      </c>
      <c r="AA374" t="str">
        <f>[9]D_技能表!AA281</f>
        <v>9113100.png</v>
      </c>
      <c r="AB374">
        <f>[9]D_技能表!AB281</f>
        <v>7</v>
      </c>
      <c r="AC374">
        <f>[9]D_技能表!AC281</f>
        <v>22081</v>
      </c>
      <c r="AD374">
        <f>[9]D_技能表!AD281</f>
        <v>86.394801751754272</v>
      </c>
    </row>
    <row r="375" spans="1:30" x14ac:dyDescent="0.15">
      <c r="A375">
        <f>[9]D_技能表!A282</f>
        <v>9113125</v>
      </c>
      <c r="B375" t="str">
        <f>[9]D_技能表!B282</f>
        <v>光刃·斩</v>
      </c>
      <c r="C375" t="str">
        <f>[9]D_技能表!C282</f>
        <v>光刃·斩</v>
      </c>
      <c r="D375">
        <f>[9]D_技能表!D282</f>
        <v>1</v>
      </c>
      <c r="E375">
        <f>[9]D_技能表!E282</f>
        <v>43</v>
      </c>
      <c r="F375" t="str">
        <f>[9]D_技能表!F282</f>
        <v>第25级，共造成267.9%点伤害</v>
      </c>
      <c r="G375">
        <f>[9]D_技能表!G282</f>
        <v>1</v>
      </c>
      <c r="H375">
        <f>[9]D_技能表!H282</f>
        <v>1</v>
      </c>
      <c r="I375">
        <f>[9]D_技能表!I282</f>
        <v>25</v>
      </c>
      <c r="J375">
        <f>[9]D_技能表!J282</f>
        <v>1</v>
      </c>
      <c r="K375">
        <f>[9]D_技能表!K282</f>
        <v>89.285714285714292</v>
      </c>
      <c r="L375">
        <f>[9]D_技能表!L282</f>
        <v>0</v>
      </c>
      <c r="M375">
        <f>[9]D_技能表!M282</f>
        <v>7500</v>
      </c>
      <c r="N375">
        <f>[9]D_技能表!N282</f>
        <v>47847</v>
      </c>
      <c r="O375">
        <f>[9]D_技能表!O282</f>
        <v>3</v>
      </c>
      <c r="P375">
        <f>[9]D_技能表!P282</f>
        <v>3</v>
      </c>
      <c r="Q375">
        <f>[9]D_技能表!Q282</f>
        <v>1</v>
      </c>
      <c r="R375">
        <f>[9]D_技能表!R282</f>
        <v>5</v>
      </c>
      <c r="S375">
        <f>[9]D_技能表!S282</f>
        <v>50</v>
      </c>
      <c r="T375">
        <f>[9]D_技能表!T282</f>
        <v>71.428571428571431</v>
      </c>
      <c r="U375">
        <f>[9]D_技能表!U282</f>
        <v>1167</v>
      </c>
      <c r="V375">
        <f>[9]D_技能表!V282</f>
        <v>214.28571428571428</v>
      </c>
      <c r="W375">
        <f>[9]D_技能表!W282</f>
        <v>41</v>
      </c>
      <c r="X375">
        <f>[9]D_技能表!X282</f>
        <v>508</v>
      </c>
      <c r="Y375">
        <f>[9]D_技能表!Y282</f>
        <v>18</v>
      </c>
      <c r="Z375">
        <f>[9]D_技能表!Z282</f>
        <v>17</v>
      </c>
      <c r="AA375" t="str">
        <f>[9]D_技能表!AA282</f>
        <v>9113100.png</v>
      </c>
      <c r="AB375">
        <f>[9]D_技能表!AB282</f>
        <v>7</v>
      </c>
      <c r="AC375">
        <f>[9]D_技能表!AC282</f>
        <v>22081</v>
      </c>
      <c r="AD375">
        <f>[9]D_技能表!AD282</f>
        <v>99.631228197477498</v>
      </c>
    </row>
    <row r="376" spans="1:30" x14ac:dyDescent="0.15">
      <c r="A376">
        <f>[9]D_技能表!A283</f>
        <v>9113126</v>
      </c>
      <c r="B376" t="str">
        <f>[9]D_技能表!B283</f>
        <v>光刃·斩</v>
      </c>
      <c r="C376" t="str">
        <f>[9]D_技能表!C283</f>
        <v>光刃·斩</v>
      </c>
      <c r="D376">
        <f>[9]D_技能表!D283</f>
        <v>1</v>
      </c>
      <c r="E376">
        <f>[9]D_技能表!E283</f>
        <v>44</v>
      </c>
      <c r="F376" t="str">
        <f>[9]D_技能表!F283</f>
        <v>第26级，共造成270%点伤害</v>
      </c>
      <c r="G376">
        <f>[9]D_技能表!G283</f>
        <v>1</v>
      </c>
      <c r="H376">
        <f>[9]D_技能表!H283</f>
        <v>1</v>
      </c>
      <c r="I376">
        <f>[9]D_技能表!I283</f>
        <v>26</v>
      </c>
      <c r="J376">
        <f>[9]D_技能表!J283</f>
        <v>1</v>
      </c>
      <c r="K376">
        <f>[9]D_技能表!K283</f>
        <v>90</v>
      </c>
      <c r="L376">
        <f>[9]D_技能表!L283</f>
        <v>0</v>
      </c>
      <c r="M376">
        <f>[9]D_技能表!M283</f>
        <v>7400</v>
      </c>
      <c r="N376">
        <f>[9]D_技能表!N283</f>
        <v>52718</v>
      </c>
      <c r="O376">
        <f>[9]D_技能表!O283</f>
        <v>3</v>
      </c>
      <c r="P376">
        <f>[9]D_技能表!P283</f>
        <v>3</v>
      </c>
      <c r="Q376">
        <f>[9]D_技能表!Q283</f>
        <v>1</v>
      </c>
      <c r="R376">
        <f>[9]D_技能表!R283</f>
        <v>5</v>
      </c>
      <c r="S376">
        <f>[9]D_技能表!S283</f>
        <v>50</v>
      </c>
      <c r="T376">
        <f>[9]D_技能表!T283</f>
        <v>71.428571428571431</v>
      </c>
      <c r="U376">
        <f>[9]D_技能表!U283</f>
        <v>1226</v>
      </c>
      <c r="V376">
        <f>[9]D_技能表!V283</f>
        <v>214.28571428571428</v>
      </c>
      <c r="W376">
        <f>[9]D_技能表!W283</f>
        <v>43</v>
      </c>
      <c r="X376">
        <f>[9]D_技能表!X283</f>
        <v>551</v>
      </c>
      <c r="Y376">
        <f>[9]D_技能表!Y283</f>
        <v>18</v>
      </c>
      <c r="Z376">
        <f>[9]D_技能表!Z283</f>
        <v>18</v>
      </c>
      <c r="AA376" t="str">
        <f>[9]D_技能表!AA283</f>
        <v>9113100.png</v>
      </c>
      <c r="AB376">
        <f>[9]D_技能表!AB283</f>
        <v>7</v>
      </c>
      <c r="AC376">
        <f>[9]D_技能表!AC283</f>
        <v>22081</v>
      </c>
      <c r="AD376">
        <f>[9]D_技能表!AD283</f>
        <v>114.87686448452378</v>
      </c>
    </row>
    <row r="377" spans="1:30" x14ac:dyDescent="0.15">
      <c r="A377">
        <f>[9]D_技能表!A284</f>
        <v>9113127</v>
      </c>
      <c r="B377" t="str">
        <f>[9]D_技能表!B284</f>
        <v>光刃·斩</v>
      </c>
      <c r="C377" t="str">
        <f>[9]D_技能表!C284</f>
        <v>光刃·斩</v>
      </c>
      <c r="D377">
        <f>[9]D_技能表!D284</f>
        <v>1</v>
      </c>
      <c r="E377">
        <f>[9]D_技能表!E284</f>
        <v>46</v>
      </c>
      <c r="F377" t="str">
        <f>[9]D_技能表!F284</f>
        <v>第27级，共造成272.1%点伤害</v>
      </c>
      <c r="G377">
        <f>[9]D_技能表!G284</f>
        <v>1</v>
      </c>
      <c r="H377">
        <f>[9]D_技能表!H284</f>
        <v>1</v>
      </c>
      <c r="I377">
        <f>[9]D_技能表!I284</f>
        <v>27</v>
      </c>
      <c r="J377">
        <f>[9]D_技能表!J284</f>
        <v>1</v>
      </c>
      <c r="K377">
        <f>[9]D_技能表!K284</f>
        <v>90.714285714285722</v>
      </c>
      <c r="L377">
        <f>[9]D_技能表!L284</f>
        <v>0</v>
      </c>
      <c r="M377">
        <f>[9]D_技能表!M284</f>
        <v>7300</v>
      </c>
      <c r="N377">
        <f>[9]D_技能表!N284</f>
        <v>62054</v>
      </c>
      <c r="O377">
        <f>[9]D_技能表!O284</f>
        <v>3</v>
      </c>
      <c r="P377">
        <f>[9]D_技能表!P284</f>
        <v>3</v>
      </c>
      <c r="Q377">
        <f>[9]D_技能表!Q284</f>
        <v>1</v>
      </c>
      <c r="R377">
        <f>[9]D_技能表!R284</f>
        <v>5</v>
      </c>
      <c r="S377">
        <f>[9]D_技能表!S284</f>
        <v>50</v>
      </c>
      <c r="T377">
        <f>[9]D_技能表!T284</f>
        <v>71.428571428571431</v>
      </c>
      <c r="U377">
        <f>[9]D_技能表!U284</f>
        <v>1349</v>
      </c>
      <c r="V377">
        <f>[9]D_技能表!V284</f>
        <v>214.28571428571428</v>
      </c>
      <c r="W377">
        <f>[9]D_技能表!W284</f>
        <v>46</v>
      </c>
      <c r="X377">
        <f>[9]D_技能表!X284</f>
        <v>597</v>
      </c>
      <c r="Y377">
        <f>[9]D_技能表!Y284</f>
        <v>18</v>
      </c>
      <c r="Z377">
        <f>[9]D_技能表!Z284</f>
        <v>19</v>
      </c>
      <c r="AA377" t="str">
        <f>[9]D_技能表!AA284</f>
        <v>9113100.png</v>
      </c>
      <c r="AB377">
        <f>[9]D_技能表!AB284</f>
        <v>7</v>
      </c>
      <c r="AC377">
        <f>[9]D_技能表!AC284</f>
        <v>22081</v>
      </c>
      <c r="AD377">
        <f>[9]D_技能表!AD284</f>
        <v>132.43435264506115</v>
      </c>
    </row>
    <row r="378" spans="1:30" x14ac:dyDescent="0.15">
      <c r="A378">
        <f>[9]D_技能表!A285</f>
        <v>9113128</v>
      </c>
      <c r="B378" t="str">
        <f>[9]D_技能表!B285</f>
        <v>光刃·斩</v>
      </c>
      <c r="C378" t="str">
        <f>[9]D_技能表!C285</f>
        <v>光刃·斩</v>
      </c>
      <c r="D378">
        <f>[9]D_技能表!D285</f>
        <v>1</v>
      </c>
      <c r="E378">
        <f>[9]D_技能表!E285</f>
        <v>47</v>
      </c>
      <c r="F378" t="str">
        <f>[9]D_技能表!F285</f>
        <v>第28级，共造成274.3%点伤害</v>
      </c>
      <c r="G378">
        <f>[9]D_技能表!G285</f>
        <v>1</v>
      </c>
      <c r="H378">
        <f>[9]D_技能表!H285</f>
        <v>1</v>
      </c>
      <c r="I378">
        <f>[9]D_技能表!I285</f>
        <v>28</v>
      </c>
      <c r="J378">
        <f>[9]D_技能表!J285</f>
        <v>1</v>
      </c>
      <c r="K378">
        <f>[9]D_技能表!K285</f>
        <v>91.428571428571431</v>
      </c>
      <c r="L378">
        <f>[9]D_技能表!L285</f>
        <v>0</v>
      </c>
      <c r="M378">
        <f>[9]D_技能表!M285</f>
        <v>7200</v>
      </c>
      <c r="N378">
        <f>[9]D_技能表!N285</f>
        <v>70600</v>
      </c>
      <c r="O378">
        <f>[9]D_技能表!O285</f>
        <v>3</v>
      </c>
      <c r="P378">
        <f>[9]D_技能表!P285</f>
        <v>3</v>
      </c>
      <c r="Q378">
        <f>[9]D_技能表!Q285</f>
        <v>1</v>
      </c>
      <c r="R378">
        <f>[9]D_技能表!R285</f>
        <v>5</v>
      </c>
      <c r="S378">
        <f>[9]D_技能表!S285</f>
        <v>50</v>
      </c>
      <c r="T378">
        <f>[9]D_技能表!T285</f>
        <v>71.428571428571431</v>
      </c>
      <c r="U378">
        <f>[9]D_技能表!U285</f>
        <v>1412</v>
      </c>
      <c r="V378">
        <f>[9]D_技能表!V285</f>
        <v>214.28571428571428</v>
      </c>
      <c r="W378">
        <f>[9]D_技能表!W285</f>
        <v>50</v>
      </c>
      <c r="X378">
        <f>[9]D_技能表!X285</f>
        <v>647</v>
      </c>
      <c r="Y378">
        <f>[9]D_技能表!Y285</f>
        <v>18</v>
      </c>
      <c r="Z378">
        <f>[9]D_技能表!Z285</f>
        <v>20</v>
      </c>
      <c r="AA378" t="str">
        <f>[9]D_技能表!AA285</f>
        <v>9113100.png</v>
      </c>
      <c r="AB378">
        <f>[9]D_技能表!AB285</f>
        <v>7</v>
      </c>
      <c r="AC378">
        <f>[9]D_技能表!AC285</f>
        <v>22081</v>
      </c>
      <c r="AD378">
        <f>[9]D_技能表!AD285</f>
        <v>152.65162474438381</v>
      </c>
    </row>
    <row r="379" spans="1:30" x14ac:dyDescent="0.15">
      <c r="A379">
        <f>[9]D_技能表!A286</f>
        <v>9113129</v>
      </c>
      <c r="B379" t="str">
        <f>[9]D_技能表!B286</f>
        <v>光刃·斩</v>
      </c>
      <c r="C379" t="str">
        <f>[9]D_技能表!C286</f>
        <v>光刃·斩</v>
      </c>
      <c r="D379">
        <f>[9]D_技能表!D286</f>
        <v>1</v>
      </c>
      <c r="E379">
        <f>[9]D_技能表!E286</f>
        <v>49</v>
      </c>
      <c r="F379" t="str">
        <f>[9]D_技能表!F286</f>
        <v>第29级，共造成276.4%点伤害</v>
      </c>
      <c r="G379">
        <f>[9]D_技能表!G286</f>
        <v>1</v>
      </c>
      <c r="H379">
        <f>[9]D_技能表!H286</f>
        <v>1</v>
      </c>
      <c r="I379">
        <f>[9]D_技能表!I286</f>
        <v>29</v>
      </c>
      <c r="J379">
        <f>[9]D_技能表!J286</f>
        <v>1</v>
      </c>
      <c r="K379">
        <f>[9]D_技能表!K286</f>
        <v>92.142857142857139</v>
      </c>
      <c r="L379">
        <f>[9]D_技能表!L286</f>
        <v>0</v>
      </c>
      <c r="M379">
        <f>[9]D_技能表!M286</f>
        <v>7100</v>
      </c>
      <c r="N379">
        <f>[9]D_技能表!N286</f>
        <v>81779</v>
      </c>
      <c r="O379">
        <f>[9]D_技能表!O286</f>
        <v>3</v>
      </c>
      <c r="P379">
        <f>[9]D_技能表!P286</f>
        <v>3</v>
      </c>
      <c r="Q379">
        <f>[9]D_技能表!Q286</f>
        <v>1</v>
      </c>
      <c r="R379">
        <f>[9]D_技能表!R286</f>
        <v>5</v>
      </c>
      <c r="S379">
        <f>[9]D_技能表!S286</f>
        <v>50</v>
      </c>
      <c r="T379">
        <f>[9]D_技能表!T286</f>
        <v>71.428571428571431</v>
      </c>
      <c r="U379">
        <f>[9]D_技能表!U286</f>
        <v>1543</v>
      </c>
      <c r="V379">
        <f>[9]D_技能表!V286</f>
        <v>214.28571428571428</v>
      </c>
      <c r="W379">
        <f>[9]D_技能表!W286</f>
        <v>53</v>
      </c>
      <c r="X379">
        <f>[9]D_技能表!X286</f>
        <v>700</v>
      </c>
      <c r="Y379">
        <f>[9]D_技能表!Y286</f>
        <v>18</v>
      </c>
      <c r="Z379">
        <f>[9]D_技能表!Z286</f>
        <v>22</v>
      </c>
      <c r="AA379" t="str">
        <f>[9]D_技能表!AA286</f>
        <v>9113100.png</v>
      </c>
      <c r="AB379">
        <f>[9]D_技能表!AB286</f>
        <v>7</v>
      </c>
      <c r="AC379">
        <f>[9]D_技能表!AC286</f>
        <v>22081</v>
      </c>
      <c r="AD379">
        <f>[9]D_技能表!AD286</f>
        <v>175.92864277574358</v>
      </c>
    </row>
    <row r="380" spans="1:30" x14ac:dyDescent="0.15">
      <c r="A380">
        <f>[9]D_技能表!A287</f>
        <v>9113130</v>
      </c>
      <c r="B380" t="str">
        <f>[9]D_技能表!B287</f>
        <v>光刃·斩</v>
      </c>
      <c r="C380" t="str">
        <f>[9]D_技能表!C287</f>
        <v>光刃·斩</v>
      </c>
      <c r="D380">
        <f>[9]D_技能表!D287</f>
        <v>1</v>
      </c>
      <c r="E380">
        <f>[9]D_技能表!E287</f>
        <v>50</v>
      </c>
      <c r="F380" t="str">
        <f>[9]D_技能表!F287</f>
        <v>第30级，共造成278.6%点伤害</v>
      </c>
      <c r="G380">
        <f>[9]D_技能表!G287</f>
        <v>1</v>
      </c>
      <c r="H380">
        <f>[9]D_技能表!H287</f>
        <v>1</v>
      </c>
      <c r="I380">
        <f>[9]D_技能表!I287</f>
        <v>30</v>
      </c>
      <c r="J380">
        <f>[9]D_技能表!J287</f>
        <v>1</v>
      </c>
      <c r="K380">
        <f>[9]D_技能表!K287</f>
        <v>92.857142857142861</v>
      </c>
      <c r="L380">
        <f>[9]D_技能表!L287</f>
        <v>0</v>
      </c>
      <c r="M380">
        <f>[9]D_技能表!M287</f>
        <v>7000</v>
      </c>
      <c r="N380">
        <f>[9]D_技能表!N287</f>
        <v>91770</v>
      </c>
      <c r="O380">
        <f>[9]D_技能表!O287</f>
        <v>3</v>
      </c>
      <c r="P380">
        <f>[9]D_技能表!P287</f>
        <v>3</v>
      </c>
      <c r="Q380">
        <f>[9]D_技能表!Q287</f>
        <v>1</v>
      </c>
      <c r="R380">
        <f>[9]D_技能表!R287</f>
        <v>5</v>
      </c>
      <c r="S380">
        <f>[9]D_技能表!S287</f>
        <v>50</v>
      </c>
      <c r="T380">
        <f>[9]D_技能表!T287</f>
        <v>71.428571428571431</v>
      </c>
      <c r="U380">
        <f>[9]D_技能表!U287</f>
        <v>1610</v>
      </c>
      <c r="V380">
        <f>[9]D_技能表!V287</f>
        <v>214.28571428571428</v>
      </c>
      <c r="W380">
        <f>[9]D_技能表!W287</f>
        <v>57</v>
      </c>
      <c r="X380">
        <f>[9]D_技能表!X287</f>
        <v>757</v>
      </c>
      <c r="Y380">
        <f>[9]D_技能表!Y287</f>
        <v>18</v>
      </c>
      <c r="Z380">
        <f>[9]D_技能表!Z287</f>
        <v>23</v>
      </c>
      <c r="AA380" t="str">
        <f>[9]D_技能表!AA287</f>
        <v>9113100.png</v>
      </c>
      <c r="AB380">
        <f>[9]D_技能表!AB287</f>
        <v>7</v>
      </c>
      <c r="AC380">
        <f>[9]D_技能表!AC287</f>
        <v>22081</v>
      </c>
      <c r="AD380">
        <f>[9]D_技能表!AD287</f>
        <v>202.72513672895505</v>
      </c>
    </row>
    <row r="381" spans="1:30" x14ac:dyDescent="0.15">
      <c r="A381">
        <f>[9]D_技能表!A288</f>
        <v>9113131</v>
      </c>
      <c r="B381" t="str">
        <f>[9]D_技能表!B288</f>
        <v>光刃·斩</v>
      </c>
      <c r="C381" t="str">
        <f>[9]D_技能表!C288</f>
        <v>光刃·斩</v>
      </c>
      <c r="D381">
        <f>[9]D_技能表!D288</f>
        <v>1</v>
      </c>
      <c r="E381">
        <f>[9]D_技能表!E288</f>
        <v>52</v>
      </c>
      <c r="F381" t="str">
        <f>[9]D_技能表!F288</f>
        <v>第31级，共造成280.7%点伤害</v>
      </c>
      <c r="G381">
        <f>[9]D_技能表!G288</f>
        <v>1</v>
      </c>
      <c r="H381">
        <f>[9]D_技能表!H288</f>
        <v>1</v>
      </c>
      <c r="I381">
        <f>[9]D_技能表!I288</f>
        <v>31</v>
      </c>
      <c r="J381">
        <f>[9]D_技能表!J288</f>
        <v>1</v>
      </c>
      <c r="K381">
        <f>[9]D_技能表!K288</f>
        <v>93.571428571428569</v>
      </c>
      <c r="L381">
        <f>[9]D_技能表!L288</f>
        <v>0</v>
      </c>
      <c r="M381">
        <f>[9]D_技能表!M288</f>
        <v>6900</v>
      </c>
      <c r="N381">
        <f>[9]D_技能表!N288</f>
        <v>106689</v>
      </c>
      <c r="O381">
        <f>[9]D_技能表!O288</f>
        <v>3</v>
      </c>
      <c r="P381">
        <f>[9]D_技能表!P288</f>
        <v>3</v>
      </c>
      <c r="Q381">
        <f>[9]D_技能表!Q288</f>
        <v>1</v>
      </c>
      <c r="R381">
        <f>[9]D_技能表!R288</f>
        <v>5</v>
      </c>
      <c r="S381">
        <f>[9]D_技能表!S288</f>
        <v>50</v>
      </c>
      <c r="T381">
        <f>[9]D_技能表!T288</f>
        <v>71.428571428571431</v>
      </c>
      <c r="U381">
        <f>[9]D_技能表!U288</f>
        <v>1749</v>
      </c>
      <c r="V381">
        <f>[9]D_技能表!V288</f>
        <v>214.28571428571428</v>
      </c>
      <c r="W381">
        <f>[9]D_技能表!W288</f>
        <v>61</v>
      </c>
      <c r="X381">
        <f>[9]D_技能表!X288</f>
        <v>818</v>
      </c>
      <c r="Y381">
        <f>[9]D_技能表!Y288</f>
        <v>18</v>
      </c>
      <c r="Z381">
        <f>[9]D_技能表!Z288</f>
        <v>25</v>
      </c>
      <c r="AA381" t="str">
        <f>[9]D_技能表!AA288</f>
        <v>9113100.png</v>
      </c>
      <c r="AB381">
        <f>[9]D_技能表!AB288</f>
        <v>7</v>
      </c>
      <c r="AC381">
        <f>[9]D_技能表!AC288</f>
        <v>22081</v>
      </c>
      <c r="AD381">
        <f>[9]D_技能表!AD288</f>
        <v>233.56948803885263</v>
      </c>
    </row>
    <row r="382" spans="1:30" x14ac:dyDescent="0.15">
      <c r="A382">
        <f>[9]D_技能表!A289</f>
        <v>9113132</v>
      </c>
      <c r="B382" t="str">
        <f>[9]D_技能表!B289</f>
        <v>光刃·斩</v>
      </c>
      <c r="C382" t="str">
        <f>[9]D_技能表!C289</f>
        <v>光刃·斩</v>
      </c>
      <c r="D382">
        <f>[9]D_技能表!D289</f>
        <v>1</v>
      </c>
      <c r="E382">
        <f>[9]D_技能表!E289</f>
        <v>53</v>
      </c>
      <c r="F382" t="str">
        <f>[9]D_技能表!F289</f>
        <v>第32级，共造成282.9%点伤害</v>
      </c>
      <c r="G382">
        <f>[9]D_技能表!G289</f>
        <v>1</v>
      </c>
      <c r="H382">
        <f>[9]D_技能表!H289</f>
        <v>1</v>
      </c>
      <c r="I382">
        <f>[9]D_技能表!I289</f>
        <v>32</v>
      </c>
      <c r="J382">
        <f>[9]D_技能表!J289</f>
        <v>1</v>
      </c>
      <c r="K382">
        <f>[9]D_技能表!K289</f>
        <v>94.285714285714292</v>
      </c>
      <c r="L382">
        <f>[9]D_技能表!L289</f>
        <v>0</v>
      </c>
      <c r="M382">
        <f>[9]D_技能表!M289</f>
        <v>6800</v>
      </c>
      <c r="N382">
        <f>[9]D_技能表!N289</f>
        <v>118300</v>
      </c>
      <c r="O382">
        <f>[9]D_技能表!O289</f>
        <v>3</v>
      </c>
      <c r="P382">
        <f>[9]D_技能表!P289</f>
        <v>3</v>
      </c>
      <c r="Q382">
        <f>[9]D_技能表!Q289</f>
        <v>1</v>
      </c>
      <c r="R382">
        <f>[9]D_技能表!R289</f>
        <v>5</v>
      </c>
      <c r="S382">
        <f>[9]D_技能表!S289</f>
        <v>50</v>
      </c>
      <c r="T382">
        <f>[9]D_技能表!T289</f>
        <v>71.428571428571431</v>
      </c>
      <c r="U382">
        <f>[9]D_技能表!U289</f>
        <v>1820</v>
      </c>
      <c r="V382">
        <f>[9]D_技能表!V289</f>
        <v>214.28571428571428</v>
      </c>
      <c r="W382">
        <f>[9]D_技能表!W289</f>
        <v>65</v>
      </c>
      <c r="X382">
        <f>[9]D_技能表!X289</f>
        <v>883</v>
      </c>
      <c r="Y382">
        <f>[9]D_技能表!Y289</f>
        <v>18</v>
      </c>
      <c r="Z382">
        <f>[9]D_技能表!Z289</f>
        <v>26</v>
      </c>
      <c r="AA382" t="str">
        <f>[9]D_技能表!AA289</f>
        <v>9113100.png</v>
      </c>
      <c r="AB382">
        <f>[9]D_技能表!AB289</f>
        <v>7</v>
      </c>
      <c r="AC382">
        <f>[9]D_技能表!AC289</f>
        <v>22081</v>
      </c>
      <c r="AD382">
        <f>[9]D_技能表!AD289</f>
        <v>269.06892724830334</v>
      </c>
    </row>
    <row r="383" spans="1:30" x14ac:dyDescent="0.15">
      <c r="A383">
        <f>[9]D_技能表!A290</f>
        <v>9113133</v>
      </c>
      <c r="B383" t="str">
        <f>[9]D_技能表!B290</f>
        <v>光刃·斩</v>
      </c>
      <c r="C383" t="str">
        <f>[9]D_技能表!C290</f>
        <v>光刃·斩</v>
      </c>
      <c r="D383">
        <f>[9]D_技能表!D290</f>
        <v>1</v>
      </c>
      <c r="E383">
        <f>[9]D_技能表!E290</f>
        <v>55</v>
      </c>
      <c r="F383" t="str">
        <f>[9]D_技能表!F290</f>
        <v>第33级，共造成285%点伤害</v>
      </c>
      <c r="G383">
        <f>[9]D_技能表!G290</f>
        <v>1</v>
      </c>
      <c r="H383">
        <f>[9]D_技能表!H290</f>
        <v>1</v>
      </c>
      <c r="I383">
        <f>[9]D_技能表!I290</f>
        <v>33</v>
      </c>
      <c r="J383">
        <f>[9]D_技能表!J290</f>
        <v>1</v>
      </c>
      <c r="K383">
        <f>[9]D_技能表!K290</f>
        <v>95</v>
      </c>
      <c r="L383">
        <f>[9]D_技能表!L290</f>
        <v>0</v>
      </c>
      <c r="M383">
        <f>[9]D_技能表!M290</f>
        <v>6700</v>
      </c>
      <c r="N383">
        <f>[9]D_技能表!N290</f>
        <v>137690</v>
      </c>
      <c r="O383">
        <f>[9]D_技能表!O290</f>
        <v>3</v>
      </c>
      <c r="P383">
        <f>[9]D_技能表!P290</f>
        <v>3</v>
      </c>
      <c r="Q383">
        <f>[9]D_技能表!Q290</f>
        <v>1</v>
      </c>
      <c r="R383">
        <f>[9]D_技能表!R290</f>
        <v>5</v>
      </c>
      <c r="S383">
        <f>[9]D_技能表!S290</f>
        <v>50</v>
      </c>
      <c r="T383">
        <f>[9]D_技能表!T290</f>
        <v>71.428571428571431</v>
      </c>
      <c r="U383">
        <f>[9]D_技能表!U290</f>
        <v>1967</v>
      </c>
      <c r="V383">
        <f>[9]D_技能表!V290</f>
        <v>214.28571428571428</v>
      </c>
      <c r="W383">
        <f>[9]D_技能表!W290</f>
        <v>70</v>
      </c>
      <c r="X383">
        <f>[9]D_技能表!X290</f>
        <v>953</v>
      </c>
      <c r="Y383">
        <f>[9]D_技能表!Y290</f>
        <v>18</v>
      </c>
      <c r="Z383">
        <f>[9]D_技能表!Z290</f>
        <v>28</v>
      </c>
      <c r="AA383" t="str">
        <f>[9]D_技能表!AA290</f>
        <v>9113100.png</v>
      </c>
      <c r="AB383">
        <f>[9]D_技能表!AB290</f>
        <v>7</v>
      </c>
      <c r="AC383">
        <f>[9]D_技能表!AC290</f>
        <v>22081</v>
      </c>
      <c r="AD383">
        <f>[9]D_技能表!AD290</f>
        <v>309.92123951646073</v>
      </c>
    </row>
    <row r="384" spans="1:30" x14ac:dyDescent="0.15">
      <c r="A384">
        <f>[9]D_技能表!A291</f>
        <v>9113134</v>
      </c>
      <c r="B384" t="str">
        <f>[9]D_技能表!B291</f>
        <v>光刃·斩</v>
      </c>
      <c r="C384" t="str">
        <f>[9]D_技能表!C291</f>
        <v>光刃·斩</v>
      </c>
      <c r="D384">
        <f>[9]D_技能表!D291</f>
        <v>1</v>
      </c>
      <c r="E384">
        <f>[9]D_技能表!E291</f>
        <v>56</v>
      </c>
      <c r="F384" t="str">
        <f>[9]D_技能表!F291</f>
        <v>第34级，共造成287.1%点伤害</v>
      </c>
      <c r="G384">
        <f>[9]D_技能表!G291</f>
        <v>1</v>
      </c>
      <c r="H384">
        <f>[9]D_技能表!H291</f>
        <v>1</v>
      </c>
      <c r="I384">
        <f>[9]D_技能表!I291</f>
        <v>34</v>
      </c>
      <c r="J384">
        <f>[9]D_技能表!J291</f>
        <v>1</v>
      </c>
      <c r="K384">
        <f>[9]D_技能表!K291</f>
        <v>95.714285714285722</v>
      </c>
      <c r="L384">
        <f>[9]D_技能表!L291</f>
        <v>0</v>
      </c>
      <c r="M384">
        <f>[9]D_技能表!M291</f>
        <v>6600</v>
      </c>
      <c r="N384">
        <f>[9]D_技能表!N291</f>
        <v>153150</v>
      </c>
      <c r="O384">
        <f>[9]D_技能表!O291</f>
        <v>3</v>
      </c>
      <c r="P384">
        <f>[9]D_技能表!P291</f>
        <v>3</v>
      </c>
      <c r="Q384">
        <f>[9]D_技能表!Q291</f>
        <v>1</v>
      </c>
      <c r="R384">
        <f>[9]D_技能表!R291</f>
        <v>5</v>
      </c>
      <c r="S384">
        <f>[9]D_技能表!S291</f>
        <v>50</v>
      </c>
      <c r="T384">
        <f>[9]D_技能表!T291</f>
        <v>71.428571428571431</v>
      </c>
      <c r="U384">
        <f>[9]D_技能表!U291</f>
        <v>2042</v>
      </c>
      <c r="V384">
        <f>[9]D_技能表!V291</f>
        <v>214.28571428571428</v>
      </c>
      <c r="W384">
        <f>[9]D_技能表!W291</f>
        <v>75</v>
      </c>
      <c r="X384">
        <f>[9]D_技能表!X291</f>
        <v>1028</v>
      </c>
      <c r="Y384">
        <f>[9]D_技能表!Y291</f>
        <v>18</v>
      </c>
      <c r="Z384">
        <f>[9]D_技能表!Z291</f>
        <v>30</v>
      </c>
      <c r="AA384" t="str">
        <f>[9]D_技能表!AA291</f>
        <v>9113100.png</v>
      </c>
      <c r="AB384">
        <f>[9]D_技能表!AB291</f>
        <v>7</v>
      </c>
      <c r="AC384">
        <f>[9]D_技能表!AC291</f>
        <v>22081</v>
      </c>
      <c r="AD384">
        <f>[9]D_技能表!AD291</f>
        <v>356.92820002874532</v>
      </c>
    </row>
    <row r="385" spans="1:30" x14ac:dyDescent="0.15">
      <c r="A385">
        <f>[9]D_技能表!A292</f>
        <v>9113135</v>
      </c>
      <c r="B385" t="str">
        <f>[9]D_技能表!B292</f>
        <v>光刃·斩</v>
      </c>
      <c r="C385" t="str">
        <f>[9]D_技能表!C292</f>
        <v>光刃·斩</v>
      </c>
      <c r="D385">
        <f>[9]D_技能表!D292</f>
        <v>1</v>
      </c>
      <c r="E385">
        <f>[9]D_技能表!E292</f>
        <v>58</v>
      </c>
      <c r="F385" t="str">
        <f>[9]D_技能表!F292</f>
        <v>第35级，共造成289.3%点伤害</v>
      </c>
      <c r="G385">
        <f>[9]D_技能表!G292</f>
        <v>1</v>
      </c>
      <c r="H385">
        <f>[9]D_技能表!H292</f>
        <v>1</v>
      </c>
      <c r="I385">
        <f>[9]D_技能表!I292</f>
        <v>35</v>
      </c>
      <c r="J385">
        <f>[9]D_技能表!J292</f>
        <v>1</v>
      </c>
      <c r="K385">
        <f>[9]D_技能表!K292</f>
        <v>96.428571428571431</v>
      </c>
      <c r="L385">
        <f>[9]D_技能表!L292</f>
        <v>0</v>
      </c>
      <c r="M385">
        <f>[9]D_技能表!M292</f>
        <v>6500</v>
      </c>
      <c r="N385">
        <f>[9]D_技能表!N292</f>
        <v>175840</v>
      </c>
      <c r="O385">
        <f>[9]D_技能表!O292</f>
        <v>3</v>
      </c>
      <c r="P385">
        <f>[9]D_技能表!P292</f>
        <v>3</v>
      </c>
      <c r="Q385">
        <f>[9]D_技能表!Q292</f>
        <v>1</v>
      </c>
      <c r="R385">
        <f>[9]D_技能表!R292</f>
        <v>5</v>
      </c>
      <c r="S385">
        <f>[9]D_技能表!S292</f>
        <v>50</v>
      </c>
      <c r="T385">
        <f>[9]D_技能表!T292</f>
        <v>71.428571428571431</v>
      </c>
      <c r="U385">
        <f>[9]D_技能表!U292</f>
        <v>2198</v>
      </c>
      <c r="V385">
        <f>[9]D_技能表!V292</f>
        <v>214.28571428571428</v>
      </c>
      <c r="W385">
        <f>[9]D_技能表!W292</f>
        <v>80</v>
      </c>
      <c r="X385">
        <f>[9]D_技能表!X292</f>
        <v>1108</v>
      </c>
      <c r="Y385">
        <f>[9]D_技能表!Y292</f>
        <v>18</v>
      </c>
      <c r="Z385">
        <f>[9]D_技能表!Z292</f>
        <v>32</v>
      </c>
      <c r="AA385" t="str">
        <f>[9]D_技能表!AA292</f>
        <v>9113100.png</v>
      </c>
      <c r="AB385">
        <f>[9]D_技能表!AB292</f>
        <v>7</v>
      </c>
      <c r="AC385">
        <f>[9]D_技能表!AC292</f>
        <v>22081</v>
      </c>
      <c r="AD385">
        <f>[9]D_技能表!AD292</f>
        <v>411.01099395046793</v>
      </c>
    </row>
    <row r="386" spans="1:30" x14ac:dyDescent="0.15">
      <c r="A386">
        <f>[9]D_技能表!A293</f>
        <v>9113136</v>
      </c>
      <c r="B386" t="str">
        <f>[9]D_技能表!B293</f>
        <v>光刃·斩</v>
      </c>
      <c r="C386" t="str">
        <f>[9]D_技能表!C293</f>
        <v>光刃·斩</v>
      </c>
      <c r="D386">
        <f>[9]D_技能表!D293</f>
        <v>1</v>
      </c>
      <c r="E386">
        <f>[9]D_技能表!E293</f>
        <v>59</v>
      </c>
      <c r="F386" t="str">
        <f>[9]D_技能表!F293</f>
        <v>第36级，共造成291.4%点伤害</v>
      </c>
      <c r="G386">
        <f>[9]D_技能表!G293</f>
        <v>1</v>
      </c>
      <c r="H386">
        <f>[9]D_技能表!H293</f>
        <v>1</v>
      </c>
      <c r="I386">
        <f>[9]D_技能表!I293</f>
        <v>36</v>
      </c>
      <c r="J386">
        <f>[9]D_技能表!J293</f>
        <v>1</v>
      </c>
      <c r="K386">
        <f>[9]D_技能表!K293</f>
        <v>97.142857142857139</v>
      </c>
      <c r="L386">
        <f>[9]D_技能表!L293</f>
        <v>0</v>
      </c>
      <c r="M386">
        <f>[9]D_技能表!M293</f>
        <v>6400</v>
      </c>
      <c r="N386">
        <f>[9]D_技能表!N293</f>
        <v>193545</v>
      </c>
      <c r="O386">
        <f>[9]D_技能表!O293</f>
        <v>3</v>
      </c>
      <c r="P386">
        <f>[9]D_技能表!P293</f>
        <v>3</v>
      </c>
      <c r="Q386">
        <f>[9]D_技能表!Q293</f>
        <v>1</v>
      </c>
      <c r="R386">
        <f>[9]D_技能表!R293</f>
        <v>5</v>
      </c>
      <c r="S386">
        <f>[9]D_技能表!S293</f>
        <v>50</v>
      </c>
      <c r="T386">
        <f>[9]D_技能表!T293</f>
        <v>71.428571428571431</v>
      </c>
      <c r="U386">
        <f>[9]D_技能表!U293</f>
        <v>2277</v>
      </c>
      <c r="V386">
        <f>[9]D_技能表!V293</f>
        <v>214.28571428571428</v>
      </c>
      <c r="W386">
        <f>[9]D_技能表!W293</f>
        <v>85</v>
      </c>
      <c r="X386">
        <f>[9]D_技能表!X293</f>
        <v>1193</v>
      </c>
      <c r="Y386">
        <f>[9]D_技能表!Y293</f>
        <v>18</v>
      </c>
      <c r="Z386">
        <f>[9]D_技能表!Z293</f>
        <v>34</v>
      </c>
      <c r="AA386" t="str">
        <f>[9]D_技能表!AA293</f>
        <v>9113100.png</v>
      </c>
      <c r="AB386">
        <f>[9]D_技能表!AB293</f>
        <v>7</v>
      </c>
      <c r="AC386">
        <f>[9]D_技能表!AC293</f>
        <v>22081</v>
      </c>
      <c r="AD386">
        <f>[9]D_技能表!AD293</f>
        <v>473.22791291802514</v>
      </c>
    </row>
    <row r="387" spans="1:30" x14ac:dyDescent="0.15">
      <c r="A387">
        <f>[9]D_技能表!A294</f>
        <v>9113137</v>
      </c>
      <c r="B387" t="str">
        <f>[9]D_技能表!B294</f>
        <v>光刃·斩</v>
      </c>
      <c r="C387" t="str">
        <f>[9]D_技能表!C294</f>
        <v>光刃·斩</v>
      </c>
      <c r="D387">
        <f>[9]D_技能表!D294</f>
        <v>1</v>
      </c>
      <c r="E387">
        <f>[9]D_技能表!E294</f>
        <v>61</v>
      </c>
      <c r="F387" t="str">
        <f>[9]D_技能表!F294</f>
        <v>第37级，共造成293.6%点伤害</v>
      </c>
      <c r="G387">
        <f>[9]D_技能表!G294</f>
        <v>1</v>
      </c>
      <c r="H387">
        <f>[9]D_技能表!H294</f>
        <v>1</v>
      </c>
      <c r="I387">
        <f>[9]D_技能表!I294</f>
        <v>37</v>
      </c>
      <c r="J387">
        <f>[9]D_技能表!J294</f>
        <v>1</v>
      </c>
      <c r="K387">
        <f>[9]D_技能表!K294</f>
        <v>97.857142857142861</v>
      </c>
      <c r="L387">
        <f>[9]D_技能表!L294</f>
        <v>0</v>
      </c>
      <c r="M387">
        <f>[9]D_技能表!M294</f>
        <v>6300</v>
      </c>
      <c r="N387">
        <f>[9]D_技能表!N294</f>
        <v>224480</v>
      </c>
      <c r="O387">
        <f>[9]D_技能表!O294</f>
        <v>3</v>
      </c>
      <c r="P387">
        <f>[9]D_技能表!P294</f>
        <v>3</v>
      </c>
      <c r="Q387">
        <f>[9]D_技能表!Q294</f>
        <v>1</v>
      </c>
      <c r="R387">
        <f>[9]D_技能表!R294</f>
        <v>5</v>
      </c>
      <c r="S387">
        <f>[9]D_技能表!S294</f>
        <v>50</v>
      </c>
      <c r="T387">
        <f>[9]D_技能表!T294</f>
        <v>71.428571428571431</v>
      </c>
      <c r="U387">
        <f>[9]D_技能表!U294</f>
        <v>2440</v>
      </c>
      <c r="V387">
        <f>[9]D_技能表!V294</f>
        <v>214.28571428571428</v>
      </c>
      <c r="W387">
        <f>[9]D_技能表!W294</f>
        <v>92</v>
      </c>
      <c r="X387">
        <f>[9]D_技能表!X294</f>
        <v>1285</v>
      </c>
      <c r="Y387">
        <f>[9]D_技能表!Y294</f>
        <v>18</v>
      </c>
      <c r="Z387">
        <f>[9]D_技能表!Z294</f>
        <v>37</v>
      </c>
      <c r="AA387" t="str">
        <f>[9]D_技能表!AA294</f>
        <v>9113100.png</v>
      </c>
      <c r="AB387">
        <f>[9]D_技能表!AB294</f>
        <v>7</v>
      </c>
      <c r="AC387">
        <f>[9]D_技能表!AC294</f>
        <v>22081</v>
      </c>
      <c r="AD387">
        <f>[9]D_技能表!AD294</f>
        <v>544.79466287543653</v>
      </c>
    </row>
    <row r="388" spans="1:30" x14ac:dyDescent="0.15">
      <c r="A388">
        <f>[9]D_技能表!A295</f>
        <v>9113138</v>
      </c>
      <c r="B388" t="str">
        <f>[9]D_技能表!B295</f>
        <v>光刃·斩</v>
      </c>
      <c r="C388" t="str">
        <f>[9]D_技能表!C295</f>
        <v>光刃·斩</v>
      </c>
      <c r="D388">
        <f>[9]D_技能表!D295</f>
        <v>1</v>
      </c>
      <c r="E388">
        <f>[9]D_技能表!E295</f>
        <v>62</v>
      </c>
      <c r="F388" t="str">
        <f>[9]D_技能表!F295</f>
        <v>第38级，共造成295.7%点伤害</v>
      </c>
      <c r="G388">
        <f>[9]D_技能表!G295</f>
        <v>1</v>
      </c>
      <c r="H388">
        <f>[9]D_技能表!H295</f>
        <v>1</v>
      </c>
      <c r="I388">
        <f>[9]D_技能表!I295</f>
        <v>38</v>
      </c>
      <c r="J388">
        <f>[9]D_技能表!J295</f>
        <v>1</v>
      </c>
      <c r="K388">
        <f>[9]D_技能表!K295</f>
        <v>98.571428571428569</v>
      </c>
      <c r="L388">
        <f>[9]D_技能表!L295</f>
        <v>0</v>
      </c>
      <c r="M388">
        <f>[9]D_技能表!M295</f>
        <v>6200</v>
      </c>
      <c r="N388">
        <f>[9]D_技能表!N295</f>
        <v>247352</v>
      </c>
      <c r="O388">
        <f>[9]D_技能表!O295</f>
        <v>3</v>
      </c>
      <c r="P388">
        <f>[9]D_技能表!P295</f>
        <v>3</v>
      </c>
      <c r="Q388">
        <f>[9]D_技能表!Q295</f>
        <v>1</v>
      </c>
      <c r="R388">
        <f>[9]D_技能表!R295</f>
        <v>5</v>
      </c>
      <c r="S388">
        <f>[9]D_技能表!S295</f>
        <v>50</v>
      </c>
      <c r="T388">
        <f>[9]D_技能表!T295</f>
        <v>71.428571428571431</v>
      </c>
      <c r="U388">
        <f>[9]D_技能表!U295</f>
        <v>2524</v>
      </c>
      <c r="V388">
        <f>[9]D_技能表!V295</f>
        <v>214.28571428571428</v>
      </c>
      <c r="W388">
        <f>[9]D_技能表!W295</f>
        <v>98</v>
      </c>
      <c r="X388">
        <f>[9]D_技能表!X295</f>
        <v>1383</v>
      </c>
      <c r="Y388">
        <f>[9]D_技能表!Y295</f>
        <v>18</v>
      </c>
      <c r="Z388">
        <f>[9]D_技能表!Z295</f>
        <v>40</v>
      </c>
      <c r="AA388" t="str">
        <f>[9]D_技能表!AA295</f>
        <v>9113100.png</v>
      </c>
      <c r="AB388">
        <f>[9]D_技能表!AB295</f>
        <v>7</v>
      </c>
      <c r="AC388">
        <f>[9]D_技能表!AC295</f>
        <v>22081</v>
      </c>
      <c r="AD388">
        <f>[9]D_技能表!AD295</f>
        <v>627.10766713612372</v>
      </c>
    </row>
    <row r="389" spans="1:30" x14ac:dyDescent="0.15">
      <c r="A389">
        <f>[9]D_技能表!A296</f>
        <v>9113139</v>
      </c>
      <c r="B389" t="str">
        <f>[9]D_技能表!B296</f>
        <v>光刃·斩</v>
      </c>
      <c r="C389" t="str">
        <f>[9]D_技能表!C296</f>
        <v>光刃·斩</v>
      </c>
      <c r="D389">
        <f>[9]D_技能表!D296</f>
        <v>1</v>
      </c>
      <c r="E389">
        <f>[9]D_技能表!E296</f>
        <v>64</v>
      </c>
      <c r="F389" t="str">
        <f>[9]D_技能表!F296</f>
        <v>第39级，共造成297.9%点伤害</v>
      </c>
      <c r="G389">
        <f>[9]D_技能表!G296</f>
        <v>1</v>
      </c>
      <c r="H389">
        <f>[9]D_技能表!H296</f>
        <v>1</v>
      </c>
      <c r="I389">
        <f>[9]D_技能表!I296</f>
        <v>39</v>
      </c>
      <c r="J389">
        <f>[9]D_技能表!J296</f>
        <v>1</v>
      </c>
      <c r="K389">
        <f>[9]D_技能表!K296</f>
        <v>99.285714285714292</v>
      </c>
      <c r="L389">
        <f>[9]D_技能表!L296</f>
        <v>0</v>
      </c>
      <c r="M389">
        <f>[9]D_技能表!M296</f>
        <v>6100</v>
      </c>
      <c r="N389">
        <f>[9]D_技能表!N296</f>
        <v>282975</v>
      </c>
      <c r="O389">
        <f>[9]D_技能表!O296</f>
        <v>3</v>
      </c>
      <c r="P389">
        <f>[9]D_技能表!P296</f>
        <v>3</v>
      </c>
      <c r="Q389">
        <f>[9]D_技能表!Q296</f>
        <v>1</v>
      </c>
      <c r="R389">
        <f>[9]D_技能表!R296</f>
        <v>5</v>
      </c>
      <c r="S389">
        <f>[9]D_技能表!S296</f>
        <v>50</v>
      </c>
      <c r="T389">
        <f>[9]D_技能表!T296</f>
        <v>71.428571428571431</v>
      </c>
      <c r="U389">
        <f>[9]D_技能表!U296</f>
        <v>2695</v>
      </c>
      <c r="V389">
        <f>[9]D_技能表!V296</f>
        <v>214.28571428571428</v>
      </c>
      <c r="W389">
        <f>[9]D_技能表!W296</f>
        <v>105</v>
      </c>
      <c r="X389">
        <f>[9]D_技能表!X296</f>
        <v>1488</v>
      </c>
      <c r="Y389">
        <f>[9]D_技能表!Y296</f>
        <v>18</v>
      </c>
      <c r="Z389">
        <f>[9]D_技能表!Z296</f>
        <v>42</v>
      </c>
      <c r="AA389" t="str">
        <f>[9]D_技能表!AA296</f>
        <v>9113100.png</v>
      </c>
      <c r="AB389">
        <f>[9]D_技能表!AB296</f>
        <v>7</v>
      </c>
      <c r="AC389">
        <f>[9]D_技能表!AC296</f>
        <v>22081</v>
      </c>
      <c r="AD389">
        <f>[9]D_技能表!AD296</f>
        <v>721.7708047925056</v>
      </c>
    </row>
    <row r="390" spans="1:30" x14ac:dyDescent="0.15">
      <c r="A390">
        <f>[9]D_技能表!A297</f>
        <v>9113140</v>
      </c>
      <c r="B390" t="str">
        <f>[9]D_技能表!B297</f>
        <v>光刃·斩</v>
      </c>
      <c r="C390" t="str">
        <f>[9]D_技能表!C297</f>
        <v>光刃·斩</v>
      </c>
      <c r="D390">
        <f>[9]D_技能表!D297</f>
        <v>1</v>
      </c>
      <c r="E390">
        <f>[9]D_技能表!E297</f>
        <v>65</v>
      </c>
      <c r="F390" t="str">
        <f>[9]D_技能表!F297</f>
        <v>第40级，共造成300%点伤害</v>
      </c>
      <c r="G390">
        <f>[9]D_技能表!G297</f>
        <v>1</v>
      </c>
      <c r="H390">
        <f>[9]D_技能表!H297</f>
        <v>1</v>
      </c>
      <c r="I390">
        <f>[9]D_技能表!I297</f>
        <v>40</v>
      </c>
      <c r="J390">
        <f>[9]D_技能表!J297</f>
        <v>1</v>
      </c>
      <c r="K390">
        <f>[9]D_技能表!K297</f>
        <v>100</v>
      </c>
      <c r="L390">
        <f>[9]D_技能表!L297</f>
        <v>0</v>
      </c>
      <c r="M390">
        <f>[9]D_技能表!M297</f>
        <v>6000</v>
      </c>
      <c r="N390">
        <f>[9]D_技能表!N297</f>
        <v>311696</v>
      </c>
      <c r="O390">
        <f>[9]D_技能表!O297</f>
        <v>3</v>
      </c>
      <c r="P390">
        <f>[9]D_技能表!P297</f>
        <v>3</v>
      </c>
      <c r="Q390">
        <f>[9]D_技能表!Q297</f>
        <v>1</v>
      </c>
      <c r="R390">
        <f>[9]D_技能表!R297</f>
        <v>5</v>
      </c>
      <c r="S390">
        <f>[9]D_技能表!S297</f>
        <v>50</v>
      </c>
      <c r="T390">
        <f>[9]D_技能表!T297</f>
        <v>71.428571428571431</v>
      </c>
      <c r="U390">
        <f>[9]D_技能表!U297</f>
        <v>2783</v>
      </c>
      <c r="V390">
        <f>[9]D_技能表!V297</f>
        <v>214.28571428571428</v>
      </c>
      <c r="W390">
        <f>[9]D_技能表!W297</f>
        <v>112</v>
      </c>
      <c r="X390">
        <f>[9]D_技能表!X297</f>
        <v>1600</v>
      </c>
      <c r="Y390">
        <f>[9]D_技能表!Y297</f>
        <v>18</v>
      </c>
      <c r="Z390">
        <f>[9]D_技能表!Z297</f>
        <v>45</v>
      </c>
      <c r="AA390" t="str">
        <f>[9]D_技能表!AA297</f>
        <v>9113100.png</v>
      </c>
      <c r="AB390">
        <f>[9]D_技能表!AB297</f>
        <v>7</v>
      </c>
      <c r="AC390">
        <f>[9]D_技能表!AC297</f>
        <v>22081</v>
      </c>
      <c r="AD390">
        <f>[9]D_技能表!AD297</f>
        <v>830.62608905409036</v>
      </c>
    </row>
    <row r="391" spans="1:30" x14ac:dyDescent="0.15">
      <c r="A391">
        <f>[9]D_技能表!A298</f>
        <v>9113141</v>
      </c>
      <c r="B391" t="str">
        <f>[9]D_技能表!B298</f>
        <v>光刃·斩</v>
      </c>
      <c r="C391" t="str">
        <f>[9]D_技能表!C298</f>
        <v>光刃·斩</v>
      </c>
      <c r="D391">
        <f>[9]D_技能表!D298</f>
        <v>1</v>
      </c>
      <c r="E391">
        <f>[9]D_技能表!E298</f>
        <v>67</v>
      </c>
      <c r="F391" t="str">
        <f>[9]D_技能表!F298</f>
        <v>第41级，共造成302.1%点伤害</v>
      </c>
      <c r="G391">
        <f>[9]D_技能表!G298</f>
        <v>1</v>
      </c>
      <c r="H391">
        <f>[9]D_技能表!H298</f>
        <v>1</v>
      </c>
      <c r="I391">
        <f>[9]D_技能表!I298</f>
        <v>41</v>
      </c>
      <c r="J391">
        <f>[9]D_技能表!J298</f>
        <v>1</v>
      </c>
      <c r="K391">
        <f>[9]D_技能表!K298</f>
        <v>100.71428571428572</v>
      </c>
      <c r="L391">
        <f>[9]D_技能表!L298</f>
        <v>0</v>
      </c>
      <c r="M391">
        <f>[9]D_技能表!M298</f>
        <v>5900</v>
      </c>
      <c r="N391">
        <f>[9]D_技能表!N298</f>
        <v>355560</v>
      </c>
      <c r="O391">
        <f>[9]D_技能表!O298</f>
        <v>3</v>
      </c>
      <c r="P391">
        <f>[9]D_技能表!P298</f>
        <v>3</v>
      </c>
      <c r="Q391">
        <f>[9]D_技能表!Q298</f>
        <v>1</v>
      </c>
      <c r="R391">
        <f>[9]D_技能表!R298</f>
        <v>5</v>
      </c>
      <c r="S391">
        <f>[9]D_技能表!S298</f>
        <v>50</v>
      </c>
      <c r="T391">
        <f>[9]D_技能表!T298</f>
        <v>71.428571428571431</v>
      </c>
      <c r="U391">
        <f>[9]D_技能表!U298</f>
        <v>2963</v>
      </c>
      <c r="V391">
        <f>[9]D_技能表!V298</f>
        <v>214.28571428571428</v>
      </c>
      <c r="W391">
        <f>[9]D_技能表!W298</f>
        <v>120</v>
      </c>
      <c r="X391">
        <f>[9]D_技能表!X298</f>
        <v>1720</v>
      </c>
      <c r="Y391">
        <f>[9]D_技能表!Y298</f>
        <v>18</v>
      </c>
      <c r="Z391">
        <f>[9]D_技能表!Z298</f>
        <v>48</v>
      </c>
      <c r="AA391" t="str">
        <f>[9]D_技能表!AA298</f>
        <v>9113100.png</v>
      </c>
      <c r="AB391">
        <f>[9]D_技能表!AB298</f>
        <v>7</v>
      </c>
      <c r="AC391">
        <f>[9]D_技能表!AC298</f>
        <v>22081</v>
      </c>
      <c r="AD391">
        <f>[9]D_技能表!AD298</f>
        <v>955.78886396514076</v>
      </c>
    </row>
    <row r="392" spans="1:30" x14ac:dyDescent="0.15">
      <c r="A392">
        <f>[9]D_技能表!A299</f>
        <v>9113142</v>
      </c>
      <c r="B392" t="str">
        <f>[9]D_技能表!B299</f>
        <v>光刃·斩</v>
      </c>
      <c r="C392" t="str">
        <f>[9]D_技能表!C299</f>
        <v>光刃·斩</v>
      </c>
      <c r="D392">
        <f>[9]D_技能表!D299</f>
        <v>1</v>
      </c>
      <c r="E392">
        <f>[9]D_技能表!E299</f>
        <v>68</v>
      </c>
      <c r="F392" t="str">
        <f>[9]D_技能表!F299</f>
        <v>第42级，共造成304.3%点伤害</v>
      </c>
      <c r="G392">
        <f>[9]D_技能表!G299</f>
        <v>1</v>
      </c>
      <c r="H392">
        <f>[9]D_技能表!H299</f>
        <v>1</v>
      </c>
      <c r="I392">
        <f>[9]D_技能表!I299</f>
        <v>42</v>
      </c>
      <c r="J392">
        <f>[9]D_技能表!J299</f>
        <v>1</v>
      </c>
      <c r="K392">
        <f>[9]D_技能表!K299</f>
        <v>101.42857142857143</v>
      </c>
      <c r="L392">
        <f>[9]D_技能表!L299</f>
        <v>0</v>
      </c>
      <c r="M392">
        <f>[9]D_技能表!M299</f>
        <v>5800</v>
      </c>
      <c r="N392">
        <f>[9]D_技能表!N299</f>
        <v>390912</v>
      </c>
      <c r="O392">
        <f>[9]D_技能表!O299</f>
        <v>3</v>
      </c>
      <c r="P392">
        <f>[9]D_技能表!P299</f>
        <v>3</v>
      </c>
      <c r="Q392">
        <f>[9]D_技能表!Q299</f>
        <v>1</v>
      </c>
      <c r="R392">
        <f>[9]D_技能表!R299</f>
        <v>5</v>
      </c>
      <c r="S392">
        <f>[9]D_技能表!S299</f>
        <v>50</v>
      </c>
      <c r="T392">
        <f>[9]D_技能表!T299</f>
        <v>71.428571428571431</v>
      </c>
      <c r="U392">
        <f>[9]D_技能表!U299</f>
        <v>3054</v>
      </c>
      <c r="V392">
        <f>[9]D_技能表!V299</f>
        <v>214.28571428571428</v>
      </c>
      <c r="W392">
        <f>[9]D_技能表!W299</f>
        <v>128</v>
      </c>
      <c r="X392">
        <f>[9]D_技能表!X299</f>
        <v>1848</v>
      </c>
      <c r="Y392">
        <f>[9]D_技能表!Y299</f>
        <v>18</v>
      </c>
      <c r="Z392">
        <f>[9]D_技能表!Z299</f>
        <v>52</v>
      </c>
      <c r="AA392" t="str">
        <f>[9]D_技能表!AA299</f>
        <v>9113100.png</v>
      </c>
      <c r="AB392">
        <f>[9]D_技能表!AB299</f>
        <v>7</v>
      </c>
      <c r="AC392">
        <f>[9]D_技能表!AC299</f>
        <v>22081</v>
      </c>
      <c r="AD392">
        <f>[9]D_技能表!AD299</f>
        <v>1099.6881826063925</v>
      </c>
    </row>
    <row r="393" spans="1:30" x14ac:dyDescent="0.15">
      <c r="A393">
        <f>[9]D_技能表!A300</f>
        <v>9113143</v>
      </c>
      <c r="B393" t="str">
        <f>[9]D_技能表!B300</f>
        <v>光刃·斩</v>
      </c>
      <c r="C393" t="str">
        <f>[9]D_技能表!C300</f>
        <v>光刃·斩</v>
      </c>
      <c r="D393">
        <f>[9]D_技能表!D300</f>
        <v>1</v>
      </c>
      <c r="E393">
        <f>[9]D_技能表!E300</f>
        <v>70</v>
      </c>
      <c r="F393" t="str">
        <f>[9]D_技能表!F300</f>
        <v>第43级，共造成306.4%点伤害</v>
      </c>
      <c r="G393">
        <f>[9]D_技能表!G300</f>
        <v>1</v>
      </c>
      <c r="H393">
        <f>[9]D_技能表!H300</f>
        <v>1</v>
      </c>
      <c r="I393">
        <f>[9]D_技能表!I300</f>
        <v>43</v>
      </c>
      <c r="J393">
        <f>[9]D_技能表!J300</f>
        <v>1</v>
      </c>
      <c r="K393">
        <f>[9]D_技能表!K300</f>
        <v>102.14285714285714</v>
      </c>
      <c r="L393">
        <f>[9]D_技能表!L300</f>
        <v>0</v>
      </c>
      <c r="M393">
        <f>[9]D_技能表!M300</f>
        <v>5700</v>
      </c>
      <c r="N393">
        <f>[9]D_技能表!N300</f>
        <v>444154</v>
      </c>
      <c r="O393">
        <f>[9]D_技能表!O300</f>
        <v>3</v>
      </c>
      <c r="P393">
        <f>[9]D_技能表!P300</f>
        <v>3</v>
      </c>
      <c r="Q393">
        <f>[9]D_技能表!Q300</f>
        <v>1</v>
      </c>
      <c r="R393">
        <f>[9]D_技能表!R300</f>
        <v>5</v>
      </c>
      <c r="S393">
        <f>[9]D_技能表!S300</f>
        <v>50</v>
      </c>
      <c r="T393">
        <f>[9]D_技能表!T300</f>
        <v>71.428571428571431</v>
      </c>
      <c r="U393">
        <f>[9]D_技能表!U300</f>
        <v>3242</v>
      </c>
      <c r="V393">
        <f>[9]D_技能表!V300</f>
        <v>214.28571428571428</v>
      </c>
      <c r="W393">
        <f>[9]D_技能表!W300</f>
        <v>137</v>
      </c>
      <c r="X393">
        <f>[9]D_技能表!X300</f>
        <v>1985</v>
      </c>
      <c r="Y393">
        <f>[9]D_技能表!Y300</f>
        <v>18</v>
      </c>
      <c r="Z393">
        <f>[9]D_技能表!Z300</f>
        <v>55</v>
      </c>
      <c r="AA393" t="str">
        <f>[9]D_技能表!AA300</f>
        <v>9113100.png</v>
      </c>
      <c r="AB393">
        <f>[9]D_技能表!AB300</f>
        <v>7</v>
      </c>
      <c r="AC393">
        <f>[9]D_技能表!AC300</f>
        <v>22081</v>
      </c>
      <c r="AD393">
        <f>[9]D_技能表!AD300</f>
        <v>1265.1131268915397</v>
      </c>
    </row>
    <row r="394" spans="1:30" x14ac:dyDescent="0.15">
      <c r="A394">
        <f>[9]D_技能表!A301</f>
        <v>9113144</v>
      </c>
      <c r="B394" t="str">
        <f>[9]D_技能表!B301</f>
        <v>光刃·斩</v>
      </c>
      <c r="C394" t="str">
        <f>[9]D_技能表!C301</f>
        <v>光刃·斩</v>
      </c>
      <c r="D394">
        <f>[9]D_技能表!D301</f>
        <v>1</v>
      </c>
      <c r="E394">
        <f>[9]D_技能表!E301</f>
        <v>71</v>
      </c>
      <c r="F394" t="str">
        <f>[9]D_技能表!F301</f>
        <v>第44级，共造成308.6%点伤害</v>
      </c>
      <c r="G394">
        <f>[9]D_技能表!G301</f>
        <v>1</v>
      </c>
      <c r="H394">
        <f>[9]D_技能表!H301</f>
        <v>1</v>
      </c>
      <c r="I394">
        <f>[9]D_技能表!I301</f>
        <v>44</v>
      </c>
      <c r="J394">
        <f>[9]D_技能表!J301</f>
        <v>1</v>
      </c>
      <c r="K394">
        <f>[9]D_技能表!K301</f>
        <v>102.85714285714286</v>
      </c>
      <c r="L394">
        <f>[9]D_技能表!L301</f>
        <v>0</v>
      </c>
      <c r="M394">
        <f>[9]D_技能表!M301</f>
        <v>5600</v>
      </c>
      <c r="N394">
        <f>[9]D_技能表!N301</f>
        <v>490686</v>
      </c>
      <c r="O394">
        <f>[9]D_技能表!O301</f>
        <v>3</v>
      </c>
      <c r="P394">
        <f>[9]D_技能表!P301</f>
        <v>3</v>
      </c>
      <c r="Q394">
        <f>[9]D_技能表!Q301</f>
        <v>1</v>
      </c>
      <c r="R394">
        <f>[9]D_技能表!R301</f>
        <v>5</v>
      </c>
      <c r="S394">
        <f>[9]D_技能表!S301</f>
        <v>50</v>
      </c>
      <c r="T394">
        <f>[9]D_技能表!T301</f>
        <v>71.428571428571431</v>
      </c>
      <c r="U394">
        <f>[9]D_技能表!U301</f>
        <v>3338</v>
      </c>
      <c r="V394">
        <f>[9]D_技能表!V301</f>
        <v>214.28571428571428</v>
      </c>
      <c r="W394">
        <f>[9]D_技能表!W301</f>
        <v>147</v>
      </c>
      <c r="X394">
        <f>[9]D_技能表!X301</f>
        <v>2132</v>
      </c>
      <c r="Y394">
        <f>[9]D_技能表!Y301</f>
        <v>18</v>
      </c>
      <c r="Z394">
        <f>[9]D_技能表!Z301</f>
        <v>59</v>
      </c>
      <c r="AA394" t="str">
        <f>[9]D_技能表!AA301</f>
        <v>9113100.png</v>
      </c>
      <c r="AB394">
        <f>[9]D_技能表!AB301</f>
        <v>7</v>
      </c>
      <c r="AC394">
        <f>[9]D_技能表!AC301</f>
        <v>22081</v>
      </c>
      <c r="AD394">
        <f>[9]D_技能表!AD301</f>
        <v>1455.2659402262477</v>
      </c>
    </row>
    <row r="395" spans="1:30" x14ac:dyDescent="0.15">
      <c r="A395">
        <f>[9]D_技能表!A302</f>
        <v>9113145</v>
      </c>
      <c r="B395" t="str">
        <f>[9]D_技能表!B302</f>
        <v>光刃·斩</v>
      </c>
      <c r="C395" t="str">
        <f>[9]D_技能表!C302</f>
        <v>光刃·斩</v>
      </c>
      <c r="D395">
        <f>[9]D_技能表!D302</f>
        <v>1</v>
      </c>
      <c r="E395">
        <f>[9]D_技能表!E302</f>
        <v>73</v>
      </c>
      <c r="F395" t="str">
        <f>[9]D_技能表!F302</f>
        <v>第45级，共造成310.7%点伤害</v>
      </c>
      <c r="G395">
        <f>[9]D_技能表!G302</f>
        <v>1</v>
      </c>
      <c r="H395">
        <f>[9]D_技能表!H302</f>
        <v>1</v>
      </c>
      <c r="I395">
        <f>[9]D_技能表!I302</f>
        <v>45</v>
      </c>
      <c r="J395">
        <f>[9]D_技能表!J302</f>
        <v>1</v>
      </c>
      <c r="K395">
        <f>[9]D_技能表!K302</f>
        <v>103.57142857142858</v>
      </c>
      <c r="L395">
        <f>[9]D_技能表!L302</f>
        <v>0</v>
      </c>
      <c r="M395">
        <f>[9]D_技能表!M302</f>
        <v>5500</v>
      </c>
      <c r="N395">
        <f>[9]D_技能表!N302</f>
        <v>554838</v>
      </c>
      <c r="O395">
        <f>[9]D_技能表!O302</f>
        <v>3</v>
      </c>
      <c r="P395">
        <f>[9]D_技能表!P302</f>
        <v>3</v>
      </c>
      <c r="Q395">
        <f>[9]D_技能表!Q302</f>
        <v>1</v>
      </c>
      <c r="R395">
        <f>[9]D_技能表!R302</f>
        <v>5</v>
      </c>
      <c r="S395">
        <f>[9]D_技能表!S302</f>
        <v>50</v>
      </c>
      <c r="T395">
        <f>[9]D_技能表!T302</f>
        <v>71.428571428571431</v>
      </c>
      <c r="U395">
        <f>[9]D_技能表!U302</f>
        <v>3534</v>
      </c>
      <c r="V395">
        <f>[9]D_技能表!V302</f>
        <v>214.28571428571428</v>
      </c>
      <c r="W395">
        <f>[9]D_技能表!W302</f>
        <v>157</v>
      </c>
      <c r="X395">
        <f>[9]D_技能表!X302</f>
        <v>2289</v>
      </c>
      <c r="Y395">
        <f>[9]D_技能表!Y302</f>
        <v>18</v>
      </c>
      <c r="Z395">
        <f>[9]D_技能表!Z302</f>
        <v>63</v>
      </c>
      <c r="AA395" t="str">
        <f>[9]D_技能表!AA302</f>
        <v>9113100.png</v>
      </c>
      <c r="AB395">
        <f>[9]D_技能表!AB302</f>
        <v>7</v>
      </c>
      <c r="AC395">
        <f>[9]D_技能表!AC302</f>
        <v>22081</v>
      </c>
      <c r="AD395">
        <f>[9]D_技能表!AD302</f>
        <v>1673.822971664197</v>
      </c>
    </row>
    <row r="396" spans="1:30" x14ac:dyDescent="0.15">
      <c r="A396">
        <f>[9]D_技能表!A303</f>
        <v>9113146</v>
      </c>
      <c r="B396" t="str">
        <f>[9]D_技能表!B303</f>
        <v>光刃·斩</v>
      </c>
      <c r="C396" t="str">
        <f>[9]D_技能表!C303</f>
        <v>光刃·斩</v>
      </c>
      <c r="D396">
        <f>[9]D_技能表!D303</f>
        <v>1</v>
      </c>
      <c r="E396">
        <f>[9]D_技能表!E303</f>
        <v>74</v>
      </c>
      <c r="F396" t="str">
        <f>[9]D_技能表!F303</f>
        <v>第46级，共造成312.9%点伤害</v>
      </c>
      <c r="G396">
        <f>[9]D_技能表!G303</f>
        <v>1</v>
      </c>
      <c r="H396">
        <f>[9]D_技能表!H303</f>
        <v>1</v>
      </c>
      <c r="I396">
        <f>[9]D_技能表!I303</f>
        <v>46</v>
      </c>
      <c r="J396">
        <f>[9]D_技能表!J303</f>
        <v>1</v>
      </c>
      <c r="K396">
        <f>[9]D_技能表!K303</f>
        <v>104.28571428571429</v>
      </c>
      <c r="L396">
        <f>[9]D_技能表!L303</f>
        <v>0</v>
      </c>
      <c r="M396">
        <f>[9]D_技能表!M303</f>
        <v>5400</v>
      </c>
      <c r="N396">
        <f>[9]D_技能表!N303</f>
        <v>610512</v>
      </c>
      <c r="O396">
        <f>[9]D_技能表!O303</f>
        <v>3</v>
      </c>
      <c r="P396">
        <f>[9]D_技能表!P303</f>
        <v>3</v>
      </c>
      <c r="Q396">
        <f>[9]D_技能表!Q303</f>
        <v>1</v>
      </c>
      <c r="R396">
        <f>[9]D_技能表!R303</f>
        <v>5</v>
      </c>
      <c r="S396">
        <f>[9]D_技能表!S303</f>
        <v>50</v>
      </c>
      <c r="T396">
        <f>[9]D_技能表!T303</f>
        <v>71.428571428571431</v>
      </c>
      <c r="U396">
        <f>[9]D_技能表!U303</f>
        <v>3634</v>
      </c>
      <c r="V396">
        <f>[9]D_技能表!V303</f>
        <v>214.28571428571428</v>
      </c>
      <c r="W396">
        <f>[9]D_技能表!W303</f>
        <v>168</v>
      </c>
      <c r="X396">
        <f>[9]D_技能表!X303</f>
        <v>2457</v>
      </c>
      <c r="Y396">
        <f>[9]D_技能表!Y303</f>
        <v>18</v>
      </c>
      <c r="Z396">
        <f>[9]D_技能表!Z303</f>
        <v>68</v>
      </c>
      <c r="AA396" t="str">
        <f>[9]D_技能表!AA303</f>
        <v>9113100.png</v>
      </c>
      <c r="AB396">
        <f>[9]D_技能表!AB303</f>
        <v>7</v>
      </c>
      <c r="AC396">
        <f>[9]D_技能表!AC303</f>
        <v>22081</v>
      </c>
      <c r="AD396">
        <f>[9]D_技能表!AD303</f>
        <v>1925.0045761288923</v>
      </c>
    </row>
    <row r="397" spans="1:30" x14ac:dyDescent="0.15">
      <c r="A397">
        <f>[9]D_技能表!A304</f>
        <v>9113147</v>
      </c>
      <c r="B397" t="str">
        <f>[9]D_技能表!B304</f>
        <v>光刃·斩</v>
      </c>
      <c r="C397" t="str">
        <f>[9]D_技能表!C304</f>
        <v>光刃·斩</v>
      </c>
      <c r="D397">
        <f>[9]D_技能表!D304</f>
        <v>1</v>
      </c>
      <c r="E397">
        <f>[9]D_技能表!E304</f>
        <v>76</v>
      </c>
      <c r="F397" t="str">
        <f>[9]D_技能表!F304</f>
        <v>第47级，共造成315%点伤害</v>
      </c>
      <c r="G397">
        <f>[9]D_技能表!G304</f>
        <v>1</v>
      </c>
      <c r="H397">
        <f>[9]D_技能表!H304</f>
        <v>1</v>
      </c>
      <c r="I397">
        <f>[9]D_技能表!I304</f>
        <v>47</v>
      </c>
      <c r="J397">
        <f>[9]D_技能表!J304</f>
        <v>1</v>
      </c>
      <c r="K397">
        <f>[9]D_技能表!K304</f>
        <v>105</v>
      </c>
      <c r="L397">
        <f>[9]D_技能表!L304</f>
        <v>0</v>
      </c>
      <c r="M397">
        <f>[9]D_技能表!M304</f>
        <v>5300</v>
      </c>
      <c r="N397">
        <f>[9]D_技能表!N304</f>
        <v>690840</v>
      </c>
      <c r="O397">
        <f>[9]D_技能表!O304</f>
        <v>3</v>
      </c>
      <c r="P397">
        <f>[9]D_技能表!P304</f>
        <v>3</v>
      </c>
      <c r="Q397">
        <f>[9]D_技能表!Q304</f>
        <v>1</v>
      </c>
      <c r="R397">
        <f>[9]D_技能表!R304</f>
        <v>5</v>
      </c>
      <c r="S397">
        <f>[9]D_技能表!S304</f>
        <v>50</v>
      </c>
      <c r="T397">
        <f>[9]D_技能表!T304</f>
        <v>71.428571428571431</v>
      </c>
      <c r="U397">
        <f>[9]D_技能表!U304</f>
        <v>3838</v>
      </c>
      <c r="V397">
        <f>[9]D_技能表!V304</f>
        <v>214.28571428571428</v>
      </c>
      <c r="W397">
        <f>[9]D_技能表!W304</f>
        <v>180</v>
      </c>
      <c r="X397">
        <f>[9]D_技能表!X304</f>
        <v>2637</v>
      </c>
      <c r="Y397">
        <f>[9]D_技能表!Y304</f>
        <v>18</v>
      </c>
      <c r="Z397">
        <f>[9]D_技能表!Z304</f>
        <v>72</v>
      </c>
      <c r="AA397" t="str">
        <f>[9]D_技能表!AA304</f>
        <v>9113100.png</v>
      </c>
      <c r="AB397">
        <f>[9]D_技能表!AB304</f>
        <v>7</v>
      </c>
      <c r="AC397">
        <f>[9]D_技能表!AC304</f>
        <v>22081</v>
      </c>
      <c r="AD397">
        <f>[9]D_技能表!AD304</f>
        <v>2213.6552824717974</v>
      </c>
    </row>
    <row r="398" spans="1:30" x14ac:dyDescent="0.15">
      <c r="A398">
        <f>[9]D_技能表!A305</f>
        <v>9113148</v>
      </c>
      <c r="B398" t="str">
        <f>[9]D_技能表!B305</f>
        <v>光刃·斩</v>
      </c>
      <c r="C398" t="str">
        <f>[9]D_技能表!C305</f>
        <v>光刃·斩</v>
      </c>
      <c r="D398">
        <f>[9]D_技能表!D305</f>
        <v>1</v>
      </c>
      <c r="E398">
        <f>[9]D_技能表!E305</f>
        <v>77</v>
      </c>
      <c r="F398" t="str">
        <f>[9]D_技能表!F305</f>
        <v>第48级，共造成317.1%点伤害</v>
      </c>
      <c r="G398">
        <f>[9]D_技能表!G305</f>
        <v>1</v>
      </c>
      <c r="H398">
        <f>[9]D_技能表!H305</f>
        <v>1</v>
      </c>
      <c r="I398">
        <f>[9]D_技能表!I305</f>
        <v>48</v>
      </c>
      <c r="J398">
        <f>[9]D_技能表!J305</f>
        <v>1</v>
      </c>
      <c r="K398">
        <f>[9]D_技能表!K305</f>
        <v>105.71428571428572</v>
      </c>
      <c r="L398">
        <f>[9]D_技能表!L305</f>
        <v>0</v>
      </c>
      <c r="M398">
        <f>[9]D_技能表!M305</f>
        <v>5200</v>
      </c>
      <c r="N398">
        <f>[9]D_技能表!N305</f>
        <v>760806</v>
      </c>
      <c r="O398">
        <f>[9]D_技能表!O305</f>
        <v>3</v>
      </c>
      <c r="P398">
        <f>[9]D_技能表!P305</f>
        <v>3</v>
      </c>
      <c r="Q398">
        <f>[9]D_技能表!Q305</f>
        <v>1</v>
      </c>
      <c r="R398">
        <f>[9]D_技能表!R305</f>
        <v>5</v>
      </c>
      <c r="S398">
        <f>[9]D_技能表!S305</f>
        <v>50</v>
      </c>
      <c r="T398">
        <f>[9]D_技能表!T305</f>
        <v>71.428571428571431</v>
      </c>
      <c r="U398">
        <f>[9]D_技能表!U305</f>
        <v>3942</v>
      </c>
      <c r="V398">
        <f>[9]D_技能表!V305</f>
        <v>214.28571428571428</v>
      </c>
      <c r="W398">
        <f>[9]D_技能表!W305</f>
        <v>193</v>
      </c>
      <c r="X398">
        <f>[9]D_技能表!X305</f>
        <v>2830</v>
      </c>
      <c r="Y398">
        <f>[9]D_技能表!Y305</f>
        <v>18</v>
      </c>
      <c r="Z398">
        <f>[9]D_技能表!Z305</f>
        <v>78</v>
      </c>
      <c r="AA398" t="str">
        <f>[9]D_技能表!AA305</f>
        <v>9113100.png</v>
      </c>
      <c r="AB398">
        <f>[9]D_技能表!AB305</f>
        <v>7</v>
      </c>
      <c r="AC398">
        <f>[9]D_技能表!AC305</f>
        <v>22081</v>
      </c>
      <c r="AD398">
        <f>[9]D_技能表!AD305</f>
        <v>2545.3357326984324</v>
      </c>
    </row>
    <row r="399" spans="1:30" x14ac:dyDescent="0.15">
      <c r="A399">
        <f>[9]D_技能表!A306</f>
        <v>9113149</v>
      </c>
      <c r="B399" t="str">
        <f>[9]D_技能表!B306</f>
        <v>光刃·斩</v>
      </c>
      <c r="C399" t="str">
        <f>[9]D_技能表!C306</f>
        <v>光刃·斩</v>
      </c>
      <c r="D399">
        <f>[9]D_技能表!D306</f>
        <v>1</v>
      </c>
      <c r="E399">
        <f>[9]D_技能表!E306</f>
        <v>79</v>
      </c>
      <c r="F399" t="str">
        <f>[9]D_技能表!F306</f>
        <v>第49级，共造成319.3%点伤害</v>
      </c>
      <c r="G399">
        <f>[9]D_技能表!G306</f>
        <v>1</v>
      </c>
      <c r="H399">
        <f>[9]D_技能表!H306</f>
        <v>1</v>
      </c>
      <c r="I399">
        <f>[9]D_技能表!I306</f>
        <v>49</v>
      </c>
      <c r="J399">
        <f>[9]D_技能表!J306</f>
        <v>1</v>
      </c>
      <c r="K399">
        <f>[9]D_技能表!K306</f>
        <v>106.42857142857143</v>
      </c>
      <c r="L399">
        <f>[9]D_技能表!L306</f>
        <v>0</v>
      </c>
      <c r="M399">
        <f>[9]D_技能表!M306</f>
        <v>5100</v>
      </c>
      <c r="N399">
        <f>[9]D_技能表!N306</f>
        <v>855724</v>
      </c>
      <c r="O399">
        <f>[9]D_技能表!O306</f>
        <v>3</v>
      </c>
      <c r="P399">
        <f>[9]D_技能表!P306</f>
        <v>3</v>
      </c>
      <c r="Q399">
        <f>[9]D_技能表!Q306</f>
        <v>1</v>
      </c>
      <c r="R399">
        <f>[9]D_技能表!R306</f>
        <v>5</v>
      </c>
      <c r="S399">
        <f>[9]D_技能表!S306</f>
        <v>50</v>
      </c>
      <c r="T399">
        <f>[9]D_技能表!T306</f>
        <v>71.428571428571431</v>
      </c>
      <c r="U399">
        <f>[9]D_技能表!U306</f>
        <v>4154</v>
      </c>
      <c r="V399">
        <f>[9]D_技能表!V306</f>
        <v>214.28571428571428</v>
      </c>
      <c r="W399">
        <f>[9]D_技能表!W306</f>
        <v>206</v>
      </c>
      <c r="X399">
        <f>[9]D_技能表!X306</f>
        <v>3036</v>
      </c>
      <c r="Y399">
        <f>[9]D_技能表!Y306</f>
        <v>18</v>
      </c>
      <c r="Z399">
        <f>[9]D_技能表!Z306</f>
        <v>83</v>
      </c>
      <c r="AA399" t="str">
        <f>[9]D_技能表!AA306</f>
        <v>9113100.png</v>
      </c>
      <c r="AB399">
        <f>[9]D_技能表!AB306</f>
        <v>7</v>
      </c>
      <c r="AC399">
        <f>[9]D_技能表!AC306</f>
        <v>22081</v>
      </c>
      <c r="AD399">
        <f>[9]D_技能表!AD306</f>
        <v>2926.4281151545192</v>
      </c>
    </row>
    <row r="400" spans="1:30" x14ac:dyDescent="0.15">
      <c r="A400">
        <f>[9]D_技能表!A307</f>
        <v>9113150</v>
      </c>
      <c r="B400" t="str">
        <f>[9]D_技能表!B307</f>
        <v>光刃·斩</v>
      </c>
      <c r="C400" t="str">
        <f>[9]D_技能表!C307</f>
        <v>光刃·斩</v>
      </c>
      <c r="D400">
        <f>[9]D_技能表!D307</f>
        <v>1</v>
      </c>
      <c r="E400">
        <f>[9]D_技能表!E307</f>
        <v>80</v>
      </c>
      <c r="F400" t="str">
        <f>[9]D_技能表!F307</f>
        <v>第50级，共造成321.4%点伤害</v>
      </c>
      <c r="G400">
        <f>[9]D_技能表!G307</f>
        <v>1</v>
      </c>
      <c r="H400">
        <f>[9]D_技能表!H307</f>
        <v>1</v>
      </c>
      <c r="I400">
        <f>[9]D_技能表!I307</f>
        <v>50</v>
      </c>
      <c r="J400">
        <f>[9]D_技能表!J307</f>
        <v>1</v>
      </c>
      <c r="K400">
        <f>[9]D_技能表!K307</f>
        <v>107.14285714285714</v>
      </c>
      <c r="L400">
        <f>[9]D_技能表!L307</f>
        <v>0</v>
      </c>
      <c r="M400">
        <f>[9]D_技能表!M307</f>
        <v>5000</v>
      </c>
      <c r="N400">
        <f>[9]D_技能表!N307</f>
        <v>941902</v>
      </c>
      <c r="O400">
        <f>[9]D_技能表!O307</f>
        <v>3</v>
      </c>
      <c r="P400">
        <f>[9]D_技能表!P307</f>
        <v>3</v>
      </c>
      <c r="Q400">
        <f>[9]D_技能表!Q307</f>
        <v>1</v>
      </c>
      <c r="R400">
        <f>[9]D_技能表!R307</f>
        <v>5</v>
      </c>
      <c r="S400">
        <f>[9]D_技能表!S307</f>
        <v>50</v>
      </c>
      <c r="T400">
        <f>[9]D_技能表!T307</f>
        <v>71.428571428571431</v>
      </c>
      <c r="U400">
        <f>[9]D_技能表!U307</f>
        <v>4262</v>
      </c>
      <c r="V400">
        <f>[9]D_技能表!V307</f>
        <v>214.28571428571428</v>
      </c>
      <c r="W400">
        <f>[9]D_技能表!W307</f>
        <v>221</v>
      </c>
      <c r="X400">
        <f>[9]D_技能表!X307</f>
        <v>3257</v>
      </c>
      <c r="Y400">
        <f>[9]D_技能表!Y307</f>
        <v>18</v>
      </c>
      <c r="Z400">
        <f>[9]D_技能表!Z307</f>
        <v>89</v>
      </c>
      <c r="AA400" t="str">
        <f>[9]D_技能表!AA307</f>
        <v>9113100.png</v>
      </c>
      <c r="AB400">
        <f>[9]D_技能表!AB307</f>
        <v>7</v>
      </c>
      <c r="AC400">
        <f>[9]D_技能表!AC307</f>
        <v>22081</v>
      </c>
      <c r="AD400">
        <f>[9]D_技能表!AD307</f>
        <v>3364.2570658778059</v>
      </c>
    </row>
    <row r="401" spans="1:30" x14ac:dyDescent="0.15">
      <c r="A401">
        <f>[9]D_技能表!A308</f>
        <v>9124000</v>
      </c>
      <c r="B401" t="str">
        <f>[9]D_技能表!B308</f>
        <v>裂空·斩</v>
      </c>
      <c r="C401" t="str">
        <f>[9]D_技能表!C308</f>
        <v>裂空·斩第1段</v>
      </c>
      <c r="D401">
        <f>[9]D_技能表!D308</f>
        <v>1</v>
      </c>
      <c r="E401">
        <f>[9]D_技能表!E308</f>
        <v>6</v>
      </c>
      <c r="F401" t="str">
        <f>[9]D_技能表!F308</f>
        <v>第0级，共造成119%点伤害</v>
      </c>
      <c r="G401">
        <f>[9]D_技能表!G308</f>
        <v>0</v>
      </c>
      <c r="H401">
        <f>[9]D_技能表!H308</f>
        <v>1</v>
      </c>
      <c r="I401">
        <f>[9]D_技能表!I308</f>
        <v>0</v>
      </c>
      <c r="J401">
        <f>[9]D_技能表!J308</f>
        <v>2</v>
      </c>
      <c r="K401">
        <f>[9]D_技能表!K308</f>
        <v>119.04761904761905</v>
      </c>
      <c r="L401">
        <f>[9]D_技能表!L308</f>
        <v>0</v>
      </c>
      <c r="M401">
        <f>[9]D_技能表!M308</f>
        <v>8000</v>
      </c>
      <c r="N401">
        <f>[9]D_技能表!N308</f>
        <v>0</v>
      </c>
      <c r="O401">
        <f>[9]D_技能表!O308</f>
        <v>4</v>
      </c>
      <c r="P401">
        <f>[9]D_技能表!P308</f>
        <v>1</v>
      </c>
      <c r="Q401">
        <f>[9]D_技能表!Q308</f>
        <v>1</v>
      </c>
      <c r="R401">
        <f>[9]D_技能表!R308</f>
        <v>6</v>
      </c>
      <c r="S401">
        <f>[9]D_技能表!S308</f>
        <v>50</v>
      </c>
      <c r="T401">
        <f>[9]D_技能表!T308</f>
        <v>119.04761904761905</v>
      </c>
      <c r="U401">
        <f>[9]D_技能表!U308</f>
        <v>80</v>
      </c>
      <c r="V401">
        <f>[9]D_技能表!V308</f>
        <v>119.04761904761905</v>
      </c>
      <c r="W401">
        <f>[9]D_技能表!W308</f>
        <v>0</v>
      </c>
      <c r="X401">
        <f>[9]D_技能表!X308</f>
        <v>0</v>
      </c>
      <c r="Y401">
        <f>[9]D_技能表!Y308</f>
        <v>18</v>
      </c>
      <c r="Z401">
        <f>[9]D_技能表!Z308</f>
        <v>0</v>
      </c>
      <c r="AA401" t="str">
        <f>[9]D_技能表!AA308</f>
        <v>9124100.png</v>
      </c>
      <c r="AB401">
        <f>[9]D_技能表!AB308</f>
        <v>20</v>
      </c>
      <c r="AC401">
        <f>[9]D_技能表!AC308</f>
        <v>945</v>
      </c>
      <c r="AD401">
        <f>[9]D_技能表!AD308</f>
        <v>0.44166857142857163</v>
      </c>
    </row>
    <row r="402" spans="1:30" x14ac:dyDescent="0.15">
      <c r="A402">
        <f>[9]D_技能表!A309</f>
        <v>9124101</v>
      </c>
      <c r="B402" t="str">
        <f>[9]D_技能表!B309</f>
        <v>裂空·斩第1段</v>
      </c>
      <c r="C402" t="str">
        <f>[9]D_技能表!C309</f>
        <v>裂空·斩第1段</v>
      </c>
      <c r="D402">
        <f>[9]D_技能表!D309</f>
        <v>1</v>
      </c>
      <c r="E402">
        <f>[9]D_技能表!E309</f>
        <v>6</v>
      </c>
      <c r="F402" t="str">
        <f>[9]D_技能表!F309</f>
        <v>第1级，共造成119%点伤害</v>
      </c>
      <c r="G402">
        <f>[9]D_技能表!G309</f>
        <v>1</v>
      </c>
      <c r="H402">
        <f>[9]D_技能表!H309</f>
        <v>1</v>
      </c>
      <c r="I402">
        <f>[9]D_技能表!I309</f>
        <v>1</v>
      </c>
      <c r="J402">
        <f>[9]D_技能表!J309</f>
        <v>2</v>
      </c>
      <c r="K402">
        <f>[9]D_技能表!K309</f>
        <v>119.04761904761905</v>
      </c>
      <c r="L402">
        <f>[9]D_技能表!L309</f>
        <v>0</v>
      </c>
      <c r="M402">
        <f>[9]D_技能表!M309</f>
        <v>8000</v>
      </c>
      <c r="N402">
        <f>[9]D_技能表!N309</f>
        <v>320</v>
      </c>
      <c r="O402">
        <f>[9]D_技能表!O309</f>
        <v>4</v>
      </c>
      <c r="P402">
        <f>[9]D_技能表!P309</f>
        <v>1</v>
      </c>
      <c r="Q402">
        <f>[9]D_技能表!Q309</f>
        <v>1</v>
      </c>
      <c r="R402">
        <f>[9]D_技能表!R309</f>
        <v>6</v>
      </c>
      <c r="S402">
        <f>[9]D_技能表!S309</f>
        <v>50</v>
      </c>
      <c r="T402">
        <f>[9]D_技能表!T309</f>
        <v>119.04761904761905</v>
      </c>
      <c r="U402">
        <f>[9]D_技能表!U309</f>
        <v>80</v>
      </c>
      <c r="V402">
        <f>[9]D_技能表!V309</f>
        <v>119.04761904761905</v>
      </c>
      <c r="W402">
        <f>[9]D_技能表!W309</f>
        <v>4</v>
      </c>
      <c r="X402">
        <f>[9]D_技能表!X309</f>
        <v>4</v>
      </c>
      <c r="Y402">
        <f>[9]D_技能表!Y309</f>
        <v>18</v>
      </c>
      <c r="Z402">
        <f>[9]D_技能表!Z309</f>
        <v>0</v>
      </c>
      <c r="AA402" t="str">
        <f>[9]D_技能表!AA309</f>
        <v>9124100.png</v>
      </c>
      <c r="AB402">
        <f>[9]D_技能表!AB309</f>
        <v>20</v>
      </c>
      <c r="AC402">
        <f>[9]D_技能表!AC309</f>
        <v>945</v>
      </c>
      <c r="AD402">
        <f>[9]D_技能表!AD309</f>
        <v>0.50283383238579415</v>
      </c>
    </row>
    <row r="403" spans="1:30" x14ac:dyDescent="0.15">
      <c r="A403">
        <f>[9]D_技能表!A310</f>
        <v>9124102</v>
      </c>
      <c r="B403" t="str">
        <f>[9]D_技能表!B310</f>
        <v>裂空·斩第1段</v>
      </c>
      <c r="C403" t="str">
        <f>[9]D_技能表!C310</f>
        <v>裂空·斩第1段</v>
      </c>
      <c r="D403">
        <f>[9]D_技能表!D310</f>
        <v>1</v>
      </c>
      <c r="E403">
        <f>[9]D_技能表!E310</f>
        <v>9</v>
      </c>
      <c r="F403" t="str">
        <f>[9]D_技能表!F310</f>
        <v>第2级，共造成121.4%点伤害</v>
      </c>
      <c r="G403">
        <f>[9]D_技能表!G310</f>
        <v>1</v>
      </c>
      <c r="H403">
        <f>[9]D_技能表!H310</f>
        <v>1</v>
      </c>
      <c r="I403">
        <f>[9]D_技能表!I310</f>
        <v>2</v>
      </c>
      <c r="J403">
        <f>[9]D_技能表!J310</f>
        <v>2</v>
      </c>
      <c r="K403">
        <f>[9]D_技能表!K310</f>
        <v>121.42857142857143</v>
      </c>
      <c r="L403">
        <f>[9]D_技能表!L310</f>
        <v>0</v>
      </c>
      <c r="M403">
        <f>[9]D_技能表!M310</f>
        <v>7840</v>
      </c>
      <c r="N403">
        <f>[9]D_技能表!N310</f>
        <v>392</v>
      </c>
      <c r="O403">
        <f>[9]D_技能表!O310</f>
        <v>4</v>
      </c>
      <c r="P403">
        <f>[9]D_技能表!P310</f>
        <v>1</v>
      </c>
      <c r="Q403">
        <f>[9]D_技能表!Q310</f>
        <v>1</v>
      </c>
      <c r="R403">
        <f>[9]D_技能表!R310</f>
        <v>6</v>
      </c>
      <c r="S403">
        <f>[9]D_技能表!S310</f>
        <v>50</v>
      </c>
      <c r="T403">
        <f>[9]D_技能表!T310</f>
        <v>119.04761904761905</v>
      </c>
      <c r="U403">
        <f>[9]D_技能表!U310</f>
        <v>98</v>
      </c>
      <c r="V403">
        <f>[9]D_技能表!V310</f>
        <v>119.04761904761905</v>
      </c>
      <c r="W403">
        <f>[9]D_技能表!W310</f>
        <v>4</v>
      </c>
      <c r="X403">
        <f>[9]D_技能表!X310</f>
        <v>8</v>
      </c>
      <c r="Y403">
        <f>[9]D_技能表!Y310</f>
        <v>18</v>
      </c>
      <c r="Z403">
        <f>[9]D_技能表!Z310</f>
        <v>0</v>
      </c>
      <c r="AA403" t="str">
        <f>[9]D_技能表!AA310</f>
        <v>9124100.png</v>
      </c>
      <c r="AB403">
        <f>[9]D_技能表!AB310</f>
        <v>20</v>
      </c>
      <c r="AC403">
        <f>[9]D_技能表!AC310</f>
        <v>945</v>
      </c>
      <c r="AD403">
        <f>[9]D_技能表!AD310</f>
        <v>0.64402838296987608</v>
      </c>
    </row>
    <row r="404" spans="1:30" x14ac:dyDescent="0.15">
      <c r="A404">
        <f>[9]D_技能表!A311</f>
        <v>9124103</v>
      </c>
      <c r="B404" t="str">
        <f>[9]D_技能表!B311</f>
        <v>裂空·斩第1段</v>
      </c>
      <c r="C404" t="str">
        <f>[9]D_技能表!C311</f>
        <v>裂空·斩第1段</v>
      </c>
      <c r="D404">
        <f>[9]D_技能表!D311</f>
        <v>1</v>
      </c>
      <c r="E404">
        <f>[9]D_技能表!E311</f>
        <v>10</v>
      </c>
      <c r="F404" t="str">
        <f>[9]D_技能表!F311</f>
        <v>第3级，共造成122.6%点伤害</v>
      </c>
      <c r="G404">
        <f>[9]D_技能表!G311</f>
        <v>1</v>
      </c>
      <c r="H404">
        <f>[9]D_技能表!H311</f>
        <v>1</v>
      </c>
      <c r="I404">
        <f>[9]D_技能表!I311</f>
        <v>3</v>
      </c>
      <c r="J404">
        <f>[9]D_技能表!J311</f>
        <v>2</v>
      </c>
      <c r="K404">
        <f>[9]D_技能表!K311</f>
        <v>122.61904761904762</v>
      </c>
      <c r="L404">
        <f>[9]D_技能表!L311</f>
        <v>0</v>
      </c>
      <c r="M404">
        <f>[9]D_技能表!M311</f>
        <v>7760</v>
      </c>
      <c r="N404">
        <f>[9]D_技能表!N311</f>
        <v>416</v>
      </c>
      <c r="O404">
        <f>[9]D_技能表!O311</f>
        <v>4</v>
      </c>
      <c r="P404">
        <f>[9]D_技能表!P311</f>
        <v>1</v>
      </c>
      <c r="Q404">
        <f>[9]D_技能表!Q311</f>
        <v>1</v>
      </c>
      <c r="R404">
        <f>[9]D_技能表!R311</f>
        <v>6</v>
      </c>
      <c r="S404">
        <f>[9]D_技能表!S311</f>
        <v>50</v>
      </c>
      <c r="T404">
        <f>[9]D_技能表!T311</f>
        <v>119.04761904761905</v>
      </c>
      <c r="U404">
        <f>[9]D_技能表!U311</f>
        <v>104</v>
      </c>
      <c r="V404">
        <f>[9]D_技能表!V311</f>
        <v>119.04761904761905</v>
      </c>
      <c r="W404">
        <f>[9]D_技能表!W311</f>
        <v>4</v>
      </c>
      <c r="X404">
        <f>[9]D_技能表!X311</f>
        <v>12</v>
      </c>
      <c r="Y404">
        <f>[9]D_技能表!Y311</f>
        <v>18</v>
      </c>
      <c r="Z404">
        <f>[9]D_技能表!Z311</f>
        <v>0</v>
      </c>
      <c r="AA404" t="str">
        <f>[9]D_技能表!AA311</f>
        <v>9124100.png</v>
      </c>
      <c r="AB404">
        <f>[9]D_技能表!AB311</f>
        <v>20</v>
      </c>
      <c r="AC404">
        <f>[9]D_技能表!AC311</f>
        <v>945</v>
      </c>
      <c r="AD404">
        <f>[9]D_技能表!AD311</f>
        <v>0.77395212628980237</v>
      </c>
    </row>
    <row r="405" spans="1:30" x14ac:dyDescent="0.15">
      <c r="A405">
        <f>[9]D_技能表!A312</f>
        <v>9124104</v>
      </c>
      <c r="B405" t="str">
        <f>[9]D_技能表!B312</f>
        <v>裂空·斩第1段</v>
      </c>
      <c r="C405" t="str">
        <f>[9]D_技能表!C312</f>
        <v>裂空·斩第1段</v>
      </c>
      <c r="D405">
        <f>[9]D_技能表!D312</f>
        <v>1</v>
      </c>
      <c r="E405">
        <f>[9]D_技能表!E312</f>
        <v>12</v>
      </c>
      <c r="F405" t="str">
        <f>[9]D_技能表!F312</f>
        <v>第4级，共造成123.8%点伤害</v>
      </c>
      <c r="G405">
        <f>[9]D_技能表!G312</f>
        <v>1</v>
      </c>
      <c r="H405">
        <f>[9]D_技能表!H312</f>
        <v>1</v>
      </c>
      <c r="I405">
        <f>[9]D_技能表!I312</f>
        <v>4</v>
      </c>
      <c r="J405">
        <f>[9]D_技能表!J312</f>
        <v>2</v>
      </c>
      <c r="K405">
        <f>[9]D_技能表!K312</f>
        <v>123.80952380952381</v>
      </c>
      <c r="L405">
        <f>[9]D_技能表!L312</f>
        <v>0</v>
      </c>
      <c r="M405">
        <f>[9]D_技能表!M312</f>
        <v>7680</v>
      </c>
      <c r="N405">
        <f>[9]D_技能表!N312</f>
        <v>580</v>
      </c>
      <c r="O405">
        <f>[9]D_技能表!O312</f>
        <v>4</v>
      </c>
      <c r="P405">
        <f>[9]D_技能表!P312</f>
        <v>1</v>
      </c>
      <c r="Q405">
        <f>[9]D_技能表!Q312</f>
        <v>1</v>
      </c>
      <c r="R405">
        <f>[9]D_技能表!R312</f>
        <v>6</v>
      </c>
      <c r="S405">
        <f>[9]D_技能表!S312</f>
        <v>50</v>
      </c>
      <c r="T405">
        <f>[9]D_技能表!T312</f>
        <v>119.04761904761905</v>
      </c>
      <c r="U405">
        <f>[9]D_技能表!U312</f>
        <v>116</v>
      </c>
      <c r="V405">
        <f>[9]D_技能表!V312</f>
        <v>119.04761904761905</v>
      </c>
      <c r="W405">
        <f>[9]D_技能表!W312</f>
        <v>5</v>
      </c>
      <c r="X405">
        <f>[9]D_技能表!X312</f>
        <v>17</v>
      </c>
      <c r="Y405">
        <f>[9]D_技能表!Y312</f>
        <v>18</v>
      </c>
      <c r="Z405">
        <f>[9]D_技能表!Z312</f>
        <v>0</v>
      </c>
      <c r="AA405" t="str">
        <f>[9]D_技能表!AA312</f>
        <v>9124100.png</v>
      </c>
      <c r="AB405">
        <f>[9]D_技能表!AB312</f>
        <v>20</v>
      </c>
      <c r="AC405">
        <f>[9]D_技能表!AC312</f>
        <v>945</v>
      </c>
      <c r="AD405">
        <f>[9]D_技能表!AD312</f>
        <v>0.92750975665012236</v>
      </c>
    </row>
    <row r="406" spans="1:30" x14ac:dyDescent="0.15">
      <c r="A406">
        <f>[9]D_技能表!A313</f>
        <v>9124105</v>
      </c>
      <c r="B406" t="str">
        <f>[9]D_技能表!B313</f>
        <v>裂空·斩第1段</v>
      </c>
      <c r="C406" t="str">
        <f>[9]D_技能表!C313</f>
        <v>裂空·斩第1段</v>
      </c>
      <c r="D406">
        <f>[9]D_技能表!D313</f>
        <v>1</v>
      </c>
      <c r="E406">
        <f>[9]D_技能表!E313</f>
        <v>13</v>
      </c>
      <c r="F406" t="str">
        <f>[9]D_技能表!F313</f>
        <v>第5级，共造成125%点伤害</v>
      </c>
      <c r="G406">
        <f>[9]D_技能表!G313</f>
        <v>1</v>
      </c>
      <c r="H406">
        <f>[9]D_技能表!H313</f>
        <v>1</v>
      </c>
      <c r="I406">
        <f>[9]D_技能表!I313</f>
        <v>5</v>
      </c>
      <c r="J406">
        <f>[9]D_技能表!J313</f>
        <v>2</v>
      </c>
      <c r="K406">
        <f>[9]D_技能表!K313</f>
        <v>125</v>
      </c>
      <c r="L406">
        <f>[9]D_技能表!L313</f>
        <v>0</v>
      </c>
      <c r="M406">
        <f>[9]D_技能表!M313</f>
        <v>7600</v>
      </c>
      <c r="N406">
        <f>[9]D_技能表!N313</f>
        <v>610</v>
      </c>
      <c r="O406">
        <f>[9]D_技能表!O313</f>
        <v>4</v>
      </c>
      <c r="P406">
        <f>[9]D_技能表!P313</f>
        <v>1</v>
      </c>
      <c r="Q406">
        <f>[9]D_技能表!Q313</f>
        <v>1</v>
      </c>
      <c r="R406">
        <f>[9]D_技能表!R313</f>
        <v>6</v>
      </c>
      <c r="S406">
        <f>[9]D_技能表!S313</f>
        <v>50</v>
      </c>
      <c r="T406">
        <f>[9]D_技能表!T313</f>
        <v>119.04761904761905</v>
      </c>
      <c r="U406">
        <f>[9]D_技能表!U313</f>
        <v>122</v>
      </c>
      <c r="V406">
        <f>[9]D_技能表!V313</f>
        <v>119.04761904761905</v>
      </c>
      <c r="W406">
        <f>[9]D_技能表!W313</f>
        <v>5</v>
      </c>
      <c r="X406">
        <f>[9]D_技能表!X313</f>
        <v>22</v>
      </c>
      <c r="Y406">
        <f>[9]D_技能表!Y313</f>
        <v>18</v>
      </c>
      <c r="Z406">
        <f>[9]D_技能表!Z313</f>
        <v>0</v>
      </c>
      <c r="AA406" t="str">
        <f>[9]D_技能表!AA313</f>
        <v>9124100.png</v>
      </c>
      <c r="AB406">
        <f>[9]D_技能表!AB313</f>
        <v>20</v>
      </c>
      <c r="AC406">
        <f>[9]D_技能表!AC313</f>
        <v>945</v>
      </c>
      <c r="AD406">
        <f>[9]D_技能表!AD313</f>
        <v>1.1087554819742784</v>
      </c>
    </row>
    <row r="407" spans="1:30" x14ac:dyDescent="0.15">
      <c r="A407">
        <f>[9]D_技能表!A314</f>
        <v>9124106</v>
      </c>
      <c r="B407" t="str">
        <f>[9]D_技能表!B314</f>
        <v>裂空·斩第1段</v>
      </c>
      <c r="C407" t="str">
        <f>[9]D_技能表!C314</f>
        <v>裂空·斩第1段</v>
      </c>
      <c r="D407">
        <f>[9]D_技能表!D314</f>
        <v>1</v>
      </c>
      <c r="E407">
        <f>[9]D_技能表!E314</f>
        <v>15</v>
      </c>
      <c r="F407" t="str">
        <f>[9]D_技能表!F314</f>
        <v>第6级，共造成126.2%点伤害</v>
      </c>
      <c r="G407">
        <f>[9]D_技能表!G314</f>
        <v>1</v>
      </c>
      <c r="H407">
        <f>[9]D_技能表!H314</f>
        <v>1</v>
      </c>
      <c r="I407">
        <f>[9]D_技能表!I314</f>
        <v>6</v>
      </c>
      <c r="J407">
        <f>[9]D_技能表!J314</f>
        <v>2</v>
      </c>
      <c r="K407">
        <f>[9]D_技能表!K314</f>
        <v>126.19047619047619</v>
      </c>
      <c r="L407">
        <f>[9]D_技能表!L314</f>
        <v>0</v>
      </c>
      <c r="M407">
        <f>[9]D_技能表!M314</f>
        <v>7520</v>
      </c>
      <c r="N407">
        <f>[9]D_技能表!N314</f>
        <v>670</v>
      </c>
      <c r="O407">
        <f>[9]D_技能表!O314</f>
        <v>4</v>
      </c>
      <c r="P407">
        <f>[9]D_技能表!P314</f>
        <v>1</v>
      </c>
      <c r="Q407">
        <f>[9]D_技能表!Q314</f>
        <v>1</v>
      </c>
      <c r="R407">
        <f>[9]D_技能表!R314</f>
        <v>6</v>
      </c>
      <c r="S407">
        <f>[9]D_技能表!S314</f>
        <v>50</v>
      </c>
      <c r="T407">
        <f>[9]D_技能表!T314</f>
        <v>119.04761904761905</v>
      </c>
      <c r="U407">
        <f>[9]D_技能表!U314</f>
        <v>134</v>
      </c>
      <c r="V407">
        <f>[9]D_技能表!V314</f>
        <v>119.04761904761905</v>
      </c>
      <c r="W407">
        <f>[9]D_技能表!W314</f>
        <v>5</v>
      </c>
      <c r="X407">
        <f>[9]D_技能表!X314</f>
        <v>27</v>
      </c>
      <c r="Y407">
        <f>[9]D_技能表!Y314</f>
        <v>18</v>
      </c>
      <c r="Z407">
        <f>[9]D_技能表!Z314</f>
        <v>0</v>
      </c>
      <c r="AA407" t="str">
        <f>[9]D_技能表!AA314</f>
        <v>9124100.png</v>
      </c>
      <c r="AB407">
        <f>[9]D_技能表!AB314</f>
        <v>20</v>
      </c>
      <c r="AC407">
        <f>[9]D_技能表!AC314</f>
        <v>945</v>
      </c>
      <c r="AD407">
        <f>[9]D_技能表!AD314</f>
        <v>1.3224131540087647</v>
      </c>
    </row>
    <row r="408" spans="1:30" x14ac:dyDescent="0.15">
      <c r="A408">
        <f>[9]D_技能表!A315</f>
        <v>9124107</v>
      </c>
      <c r="B408" t="str">
        <f>[9]D_技能表!B315</f>
        <v>裂空·斩第1段</v>
      </c>
      <c r="C408" t="str">
        <f>[9]D_技能表!C315</f>
        <v>裂空·斩第1段</v>
      </c>
      <c r="D408">
        <f>[9]D_技能表!D315</f>
        <v>1</v>
      </c>
      <c r="E408">
        <f>[9]D_技能表!E315</f>
        <v>16</v>
      </c>
      <c r="F408" t="str">
        <f>[9]D_技能表!F315</f>
        <v>第7级，共造成127.4%点伤害</v>
      </c>
      <c r="G408">
        <f>[9]D_技能表!G315</f>
        <v>1</v>
      </c>
      <c r="H408">
        <f>[9]D_技能表!H315</f>
        <v>1</v>
      </c>
      <c r="I408">
        <f>[9]D_技能表!I315</f>
        <v>7</v>
      </c>
      <c r="J408">
        <f>[9]D_技能表!J315</f>
        <v>2</v>
      </c>
      <c r="K408">
        <f>[9]D_技能表!K315</f>
        <v>127.38095238095238</v>
      </c>
      <c r="L408">
        <f>[9]D_技能表!L315</f>
        <v>0</v>
      </c>
      <c r="M408">
        <f>[9]D_技能表!M315</f>
        <v>7440</v>
      </c>
      <c r="N408">
        <f>[9]D_技能表!N315</f>
        <v>840</v>
      </c>
      <c r="O408">
        <f>[9]D_技能表!O315</f>
        <v>4</v>
      </c>
      <c r="P408">
        <f>[9]D_技能表!P315</f>
        <v>1</v>
      </c>
      <c r="Q408">
        <f>[9]D_技能表!Q315</f>
        <v>1</v>
      </c>
      <c r="R408">
        <f>[9]D_技能表!R315</f>
        <v>6</v>
      </c>
      <c r="S408">
        <f>[9]D_技能表!S315</f>
        <v>50</v>
      </c>
      <c r="T408">
        <f>[9]D_技能表!T315</f>
        <v>119.04761904761905</v>
      </c>
      <c r="U408">
        <f>[9]D_技能表!U315</f>
        <v>140</v>
      </c>
      <c r="V408">
        <f>[9]D_技能表!V315</f>
        <v>119.04761904761905</v>
      </c>
      <c r="W408">
        <f>[9]D_技能表!W315</f>
        <v>6</v>
      </c>
      <c r="X408">
        <f>[9]D_技能表!X315</f>
        <v>33</v>
      </c>
      <c r="Y408">
        <f>[9]D_技能表!Y315</f>
        <v>18</v>
      </c>
      <c r="Z408">
        <f>[9]D_技能表!Z315</f>
        <v>0</v>
      </c>
      <c r="AA408" t="str">
        <f>[9]D_技能表!AA315</f>
        <v>9124100.png</v>
      </c>
      <c r="AB408">
        <f>[9]D_技能表!AB315</f>
        <v>20</v>
      </c>
      <c r="AC408">
        <f>[9]D_技能表!AC315</f>
        <v>945</v>
      </c>
      <c r="AD408">
        <f>[9]D_技能表!AD315</f>
        <v>1.5739839879736715</v>
      </c>
    </row>
    <row r="409" spans="1:30" x14ac:dyDescent="0.15">
      <c r="A409">
        <f>[9]D_技能表!A316</f>
        <v>9124108</v>
      </c>
      <c r="B409" t="str">
        <f>[9]D_技能表!B316</f>
        <v>裂空·斩第1段</v>
      </c>
      <c r="C409" t="str">
        <f>[9]D_技能表!C316</f>
        <v>裂空·斩第1段</v>
      </c>
      <c r="D409">
        <f>[9]D_技能表!D316</f>
        <v>1</v>
      </c>
      <c r="E409">
        <f>[9]D_技能表!E316</f>
        <v>18</v>
      </c>
      <c r="F409" t="str">
        <f>[9]D_技能表!F316</f>
        <v>第8级，共造成128.6%点伤害</v>
      </c>
      <c r="G409">
        <f>[9]D_技能表!G316</f>
        <v>1</v>
      </c>
      <c r="H409">
        <f>[9]D_技能表!H316</f>
        <v>1</v>
      </c>
      <c r="I409">
        <f>[9]D_技能表!I316</f>
        <v>8</v>
      </c>
      <c r="J409">
        <f>[9]D_技能表!J316</f>
        <v>2</v>
      </c>
      <c r="K409">
        <f>[9]D_技能表!K316</f>
        <v>128.57142857142858</v>
      </c>
      <c r="L409">
        <f>[9]D_技能表!L316</f>
        <v>0</v>
      </c>
      <c r="M409">
        <f>[9]D_技能表!M316</f>
        <v>7360</v>
      </c>
      <c r="N409">
        <f>[9]D_技能表!N316</f>
        <v>912</v>
      </c>
      <c r="O409">
        <f>[9]D_技能表!O316</f>
        <v>4</v>
      </c>
      <c r="P409">
        <f>[9]D_技能表!P316</f>
        <v>1</v>
      </c>
      <c r="Q409">
        <f>[9]D_技能表!Q316</f>
        <v>1</v>
      </c>
      <c r="R409">
        <f>[9]D_技能表!R316</f>
        <v>6</v>
      </c>
      <c r="S409">
        <f>[9]D_技能表!S316</f>
        <v>50</v>
      </c>
      <c r="T409">
        <f>[9]D_技能表!T316</f>
        <v>119.04761904761905</v>
      </c>
      <c r="U409">
        <f>[9]D_技能表!U316</f>
        <v>152</v>
      </c>
      <c r="V409">
        <f>[9]D_技能表!V316</f>
        <v>119.04761904761905</v>
      </c>
      <c r="W409">
        <f>[9]D_技能表!W316</f>
        <v>6</v>
      </c>
      <c r="X409">
        <f>[9]D_技能表!X316</f>
        <v>39</v>
      </c>
      <c r="Y409">
        <f>[9]D_技能表!Y316</f>
        <v>18</v>
      </c>
      <c r="Z409">
        <f>[9]D_技能表!Z316</f>
        <v>0</v>
      </c>
      <c r="AA409" t="str">
        <f>[9]D_技能表!AA316</f>
        <v>9124100.png</v>
      </c>
      <c r="AB409">
        <f>[9]D_技能表!AB316</f>
        <v>20</v>
      </c>
      <c r="AC409">
        <f>[9]D_技能表!AC316</f>
        <v>945</v>
      </c>
      <c r="AD409">
        <f>[9]D_技能表!AD316</f>
        <v>1.8698712748853268</v>
      </c>
    </row>
    <row r="410" spans="1:30" x14ac:dyDescent="0.15">
      <c r="A410">
        <f>[9]D_技能表!A317</f>
        <v>9124109</v>
      </c>
      <c r="B410" t="str">
        <f>[9]D_技能表!B317</f>
        <v>裂空·斩第1段</v>
      </c>
      <c r="C410" t="str">
        <f>[9]D_技能表!C317</f>
        <v>裂空·斩第1段</v>
      </c>
      <c r="D410">
        <f>[9]D_技能表!D317</f>
        <v>1</v>
      </c>
      <c r="E410">
        <f>[9]D_技能表!E317</f>
        <v>19</v>
      </c>
      <c r="F410" t="str">
        <f>[9]D_技能表!F317</f>
        <v>第9级，共造成129.8%点伤害</v>
      </c>
      <c r="G410">
        <f>[9]D_技能表!G317</f>
        <v>1</v>
      </c>
      <c r="H410">
        <f>[9]D_技能表!H317</f>
        <v>1</v>
      </c>
      <c r="I410">
        <f>[9]D_技能表!I317</f>
        <v>9</v>
      </c>
      <c r="J410">
        <f>[9]D_技能表!J317</f>
        <v>2</v>
      </c>
      <c r="K410">
        <f>[9]D_技能表!K317</f>
        <v>129.76190476190476</v>
      </c>
      <c r="L410">
        <f>[9]D_技能表!L317</f>
        <v>0</v>
      </c>
      <c r="M410">
        <f>[9]D_技能表!M317</f>
        <v>7280</v>
      </c>
      <c r="N410">
        <f>[9]D_技能表!N317</f>
        <v>948</v>
      </c>
      <c r="O410">
        <f>[9]D_技能表!O317</f>
        <v>4</v>
      </c>
      <c r="P410">
        <f>[9]D_技能表!P317</f>
        <v>1</v>
      </c>
      <c r="Q410">
        <f>[9]D_技能表!Q317</f>
        <v>1</v>
      </c>
      <c r="R410">
        <f>[9]D_技能表!R317</f>
        <v>6</v>
      </c>
      <c r="S410">
        <f>[9]D_技能表!S317</f>
        <v>50</v>
      </c>
      <c r="T410">
        <f>[9]D_技能表!T317</f>
        <v>119.04761904761905</v>
      </c>
      <c r="U410">
        <f>[9]D_技能表!U317</f>
        <v>158</v>
      </c>
      <c r="V410">
        <f>[9]D_技能表!V317</f>
        <v>119.04761904761905</v>
      </c>
      <c r="W410">
        <f>[9]D_技能表!W317</f>
        <v>6</v>
      </c>
      <c r="X410">
        <f>[9]D_技能表!X317</f>
        <v>45</v>
      </c>
      <c r="Y410">
        <f>[9]D_技能表!Y317</f>
        <v>18</v>
      </c>
      <c r="Z410">
        <f>[9]D_技能表!Z317</f>
        <v>0</v>
      </c>
      <c r="AA410" t="str">
        <f>[9]D_技能表!AA317</f>
        <v>9124100.png</v>
      </c>
      <c r="AB410">
        <f>[9]D_技能表!AB317</f>
        <v>20</v>
      </c>
      <c r="AC410">
        <f>[9]D_技能表!AC317</f>
        <v>945</v>
      </c>
      <c r="AD410">
        <f>[9]D_技能表!AD317</f>
        <v>2.2175247271611824</v>
      </c>
    </row>
    <row r="411" spans="1:30" x14ac:dyDescent="0.15">
      <c r="A411">
        <f>[9]D_技能表!A318</f>
        <v>9124110</v>
      </c>
      <c r="B411" t="str">
        <f>[9]D_技能表!B318</f>
        <v>裂空·斩第1段</v>
      </c>
      <c r="C411" t="str">
        <f>[9]D_技能表!C318</f>
        <v>裂空·斩第1段</v>
      </c>
      <c r="D411">
        <f>[9]D_技能表!D318</f>
        <v>1</v>
      </c>
      <c r="E411">
        <f>[9]D_技能表!E318</f>
        <v>21</v>
      </c>
      <c r="F411" t="str">
        <f>[9]D_技能表!F318</f>
        <v>第10级，共造成131%点伤害</v>
      </c>
      <c r="G411">
        <f>[9]D_技能表!G318</f>
        <v>1</v>
      </c>
      <c r="H411">
        <f>[9]D_技能表!H318</f>
        <v>1</v>
      </c>
      <c r="I411">
        <f>[9]D_技能表!I318</f>
        <v>10</v>
      </c>
      <c r="J411">
        <f>[9]D_技能表!J318</f>
        <v>2</v>
      </c>
      <c r="K411">
        <f>[9]D_技能表!K318</f>
        <v>130.95238095238096</v>
      </c>
      <c r="L411">
        <f>[9]D_技能表!L318</f>
        <v>0</v>
      </c>
      <c r="M411">
        <f>[9]D_技能表!M318</f>
        <v>7200</v>
      </c>
      <c r="N411">
        <f>[9]D_技能表!N318</f>
        <v>1470</v>
      </c>
      <c r="O411">
        <f>[9]D_技能表!O318</f>
        <v>4</v>
      </c>
      <c r="P411">
        <f>[9]D_技能表!P318</f>
        <v>1</v>
      </c>
      <c r="Q411">
        <f>[9]D_技能表!Q318</f>
        <v>1</v>
      </c>
      <c r="R411">
        <f>[9]D_技能表!R318</f>
        <v>6</v>
      </c>
      <c r="S411">
        <f>[9]D_技能表!S318</f>
        <v>50</v>
      </c>
      <c r="T411">
        <f>[9]D_技能表!T318</f>
        <v>119.04761904761905</v>
      </c>
      <c r="U411">
        <f>[9]D_技能表!U318</f>
        <v>210</v>
      </c>
      <c r="V411">
        <f>[9]D_技能表!V318</f>
        <v>119.04761904761905</v>
      </c>
      <c r="W411">
        <f>[9]D_技能表!W318</f>
        <v>7</v>
      </c>
      <c r="X411">
        <f>[9]D_技能表!X318</f>
        <v>52</v>
      </c>
      <c r="Y411">
        <f>[9]D_技能表!Y318</f>
        <v>18</v>
      </c>
      <c r="Z411">
        <f>[9]D_技能表!Z318</f>
        <v>0</v>
      </c>
      <c r="AA411" t="str">
        <f>[9]D_技能表!AA318</f>
        <v>9124100.png</v>
      </c>
      <c r="AB411">
        <f>[9]D_技能表!AB318</f>
        <v>20</v>
      </c>
      <c r="AC411">
        <f>[9]D_技能表!AC318</f>
        <v>945</v>
      </c>
      <c r="AD411">
        <f>[9]D_技能表!AD318</f>
        <v>2.6256075036007216</v>
      </c>
    </row>
    <row r="412" spans="1:30" x14ac:dyDescent="0.15">
      <c r="A412">
        <f>[9]D_技能表!A319</f>
        <v>9124111</v>
      </c>
      <c r="B412" t="str">
        <f>[9]D_技能表!B319</f>
        <v>裂空·斩第1段</v>
      </c>
      <c r="C412" t="str">
        <f>[9]D_技能表!C319</f>
        <v>裂空·斩第1段</v>
      </c>
      <c r="D412">
        <f>[9]D_技能表!D319</f>
        <v>1</v>
      </c>
      <c r="E412">
        <f>[9]D_技能表!E319</f>
        <v>22</v>
      </c>
      <c r="F412" t="str">
        <f>[9]D_技能表!F319</f>
        <v>第11级，共造成132.1%点伤害</v>
      </c>
      <c r="G412">
        <f>[9]D_技能表!G319</f>
        <v>1</v>
      </c>
      <c r="H412">
        <f>[9]D_技能表!H319</f>
        <v>1</v>
      </c>
      <c r="I412">
        <f>[9]D_技能表!I319</f>
        <v>11</v>
      </c>
      <c r="J412">
        <f>[9]D_技能表!J319</f>
        <v>2</v>
      </c>
      <c r="K412">
        <f>[9]D_技能表!K319</f>
        <v>132.14285714285714</v>
      </c>
      <c r="L412">
        <f>[9]D_技能表!L319</f>
        <v>0</v>
      </c>
      <c r="M412">
        <f>[9]D_技能表!M319</f>
        <v>7120</v>
      </c>
      <c r="N412">
        <f>[9]D_技能表!N319</f>
        <v>1912</v>
      </c>
      <c r="O412">
        <f>[9]D_技能表!O319</f>
        <v>4</v>
      </c>
      <c r="P412">
        <f>[9]D_技能表!P319</f>
        <v>1</v>
      </c>
      <c r="Q412">
        <f>[9]D_技能表!Q319</f>
        <v>1</v>
      </c>
      <c r="R412">
        <f>[9]D_技能表!R319</f>
        <v>6</v>
      </c>
      <c r="S412">
        <f>[9]D_技能表!S319</f>
        <v>50</v>
      </c>
      <c r="T412">
        <f>[9]D_技能表!T319</f>
        <v>119.04761904761905</v>
      </c>
      <c r="U412">
        <f>[9]D_技能表!U319</f>
        <v>239</v>
      </c>
      <c r="V412">
        <f>[9]D_技能表!V319</f>
        <v>119.04761904761905</v>
      </c>
      <c r="W412">
        <f>[9]D_技能表!W319</f>
        <v>8</v>
      </c>
      <c r="X412">
        <f>[9]D_技能表!X319</f>
        <v>60</v>
      </c>
      <c r="Y412">
        <f>[9]D_技能表!Y319</f>
        <v>18</v>
      </c>
      <c r="Z412">
        <f>[9]D_技能表!Z319</f>
        <v>0</v>
      </c>
      <c r="AA412" t="str">
        <f>[9]D_技能表!AA319</f>
        <v>9124100.png</v>
      </c>
      <c r="AB412">
        <f>[9]D_技能表!AB319</f>
        <v>20</v>
      </c>
      <c r="AC412">
        <f>[9]D_技能表!AC319</f>
        <v>945</v>
      </c>
      <c r="AD412">
        <f>[9]D_技能表!AD319</f>
        <v>3.1041894269850387</v>
      </c>
    </row>
    <row r="413" spans="1:30" x14ac:dyDescent="0.15">
      <c r="A413">
        <f>[9]D_技能表!A320</f>
        <v>9124112</v>
      </c>
      <c r="B413" t="str">
        <f>[9]D_技能表!B320</f>
        <v>裂空·斩第1段</v>
      </c>
      <c r="C413" t="str">
        <f>[9]D_技能表!C320</f>
        <v>裂空·斩第1段</v>
      </c>
      <c r="D413">
        <f>[9]D_技能表!D320</f>
        <v>1</v>
      </c>
      <c r="E413">
        <f>[9]D_技能表!E320</f>
        <v>24</v>
      </c>
      <c r="F413" t="str">
        <f>[9]D_技能表!F320</f>
        <v>第12级，共造成133.3%点伤害</v>
      </c>
      <c r="G413">
        <f>[9]D_技能表!G320</f>
        <v>1</v>
      </c>
      <c r="H413">
        <f>[9]D_技能表!H320</f>
        <v>1</v>
      </c>
      <c r="I413">
        <f>[9]D_技能表!I320</f>
        <v>12</v>
      </c>
      <c r="J413">
        <f>[9]D_技能表!J320</f>
        <v>2</v>
      </c>
      <c r="K413">
        <f>[9]D_技能表!K320</f>
        <v>133.33333333333334</v>
      </c>
      <c r="L413">
        <f>[9]D_技能表!L320</f>
        <v>0</v>
      </c>
      <c r="M413">
        <f>[9]D_技能表!M320</f>
        <v>7040</v>
      </c>
      <c r="N413">
        <f>[9]D_技能表!N320</f>
        <v>2416</v>
      </c>
      <c r="O413">
        <f>[9]D_技能表!O320</f>
        <v>4</v>
      </c>
      <c r="P413">
        <f>[9]D_技能表!P320</f>
        <v>1</v>
      </c>
      <c r="Q413">
        <f>[9]D_技能表!Q320</f>
        <v>1</v>
      </c>
      <c r="R413">
        <f>[9]D_技能表!R320</f>
        <v>6</v>
      </c>
      <c r="S413">
        <f>[9]D_技能表!S320</f>
        <v>50</v>
      </c>
      <c r="T413">
        <f>[9]D_技能表!T320</f>
        <v>119.04761904761905</v>
      </c>
      <c r="U413">
        <f>[9]D_技能表!U320</f>
        <v>302</v>
      </c>
      <c r="V413">
        <f>[9]D_技能表!V320</f>
        <v>119.04761904761905</v>
      </c>
      <c r="W413">
        <f>[9]D_技能表!W320</f>
        <v>8</v>
      </c>
      <c r="X413">
        <f>[9]D_技能表!X320</f>
        <v>68</v>
      </c>
      <c r="Y413">
        <f>[9]D_技能表!Y320</f>
        <v>18</v>
      </c>
      <c r="Z413">
        <f>[9]D_技能表!Z320</f>
        <v>0</v>
      </c>
      <c r="AA413" t="str">
        <f>[9]D_技能表!AA320</f>
        <v>9124100.png</v>
      </c>
      <c r="AB413">
        <f>[9]D_技能表!AB320</f>
        <v>20</v>
      </c>
      <c r="AC413">
        <f>[9]D_技能表!AC320</f>
        <v>945</v>
      </c>
      <c r="AD413">
        <f>[9]D_技能表!AD320</f>
        <v>3.6649704456546304</v>
      </c>
    </row>
    <row r="414" spans="1:30" x14ac:dyDescent="0.15">
      <c r="A414">
        <f>[9]D_技能表!A321</f>
        <v>9124113</v>
      </c>
      <c r="B414" t="str">
        <f>[9]D_技能表!B321</f>
        <v>裂空·斩第1段</v>
      </c>
      <c r="C414" t="str">
        <f>[9]D_技能表!C321</f>
        <v>裂空·斩第1段</v>
      </c>
      <c r="D414">
        <f>[9]D_技能表!D321</f>
        <v>1</v>
      </c>
      <c r="E414">
        <f>[9]D_技能表!E321</f>
        <v>25</v>
      </c>
      <c r="F414" t="str">
        <f>[9]D_技能表!F321</f>
        <v>第13级，共造成134.5%点伤害</v>
      </c>
      <c r="G414">
        <f>[9]D_技能表!G321</f>
        <v>1</v>
      </c>
      <c r="H414">
        <f>[9]D_技能表!H321</f>
        <v>1</v>
      </c>
      <c r="I414">
        <f>[9]D_技能表!I321</f>
        <v>13</v>
      </c>
      <c r="J414">
        <f>[9]D_技能表!J321</f>
        <v>2</v>
      </c>
      <c r="K414">
        <f>[9]D_技能表!K321</f>
        <v>134.52380952380952</v>
      </c>
      <c r="L414">
        <f>[9]D_技能表!L321</f>
        <v>0</v>
      </c>
      <c r="M414">
        <f>[9]D_技能表!M321</f>
        <v>6960</v>
      </c>
      <c r="N414">
        <f>[9]D_技能表!N321</f>
        <v>3015</v>
      </c>
      <c r="O414">
        <f>[9]D_技能表!O321</f>
        <v>4</v>
      </c>
      <c r="P414">
        <f>[9]D_技能表!P321</f>
        <v>1</v>
      </c>
      <c r="Q414">
        <f>[9]D_技能表!Q321</f>
        <v>1</v>
      </c>
      <c r="R414">
        <f>[9]D_技能表!R321</f>
        <v>6</v>
      </c>
      <c r="S414">
        <f>[9]D_技能表!S321</f>
        <v>50</v>
      </c>
      <c r="T414">
        <f>[9]D_技能表!T321</f>
        <v>119.04761904761905</v>
      </c>
      <c r="U414">
        <f>[9]D_技能表!U321</f>
        <v>335</v>
      </c>
      <c r="V414">
        <f>[9]D_技能表!V321</f>
        <v>119.04761904761905</v>
      </c>
      <c r="W414">
        <f>[9]D_技能表!W321</f>
        <v>9</v>
      </c>
      <c r="X414">
        <f>[9]D_技能表!X321</f>
        <v>77</v>
      </c>
      <c r="Y414">
        <f>[9]D_技能表!Y321</f>
        <v>18</v>
      </c>
      <c r="Z414">
        <f>[9]D_技能表!Z321</f>
        <v>0</v>
      </c>
      <c r="AA414" t="str">
        <f>[9]D_技能表!AA321</f>
        <v>9124100.png</v>
      </c>
      <c r="AB414">
        <f>[9]D_技能表!AB321</f>
        <v>20</v>
      </c>
      <c r="AC414">
        <f>[9]D_技能表!AC321</f>
        <v>945</v>
      </c>
      <c r="AD414">
        <f>[9]D_技能表!AD321</f>
        <v>4.3215390102069478</v>
      </c>
    </row>
    <row r="415" spans="1:30" x14ac:dyDescent="0.15">
      <c r="A415">
        <f>[9]D_技能表!A322</f>
        <v>9124114</v>
      </c>
      <c r="B415" t="str">
        <f>[9]D_技能表!B322</f>
        <v>裂空·斩第1段</v>
      </c>
      <c r="C415" t="str">
        <f>[9]D_技能表!C322</f>
        <v>裂空·斩第1段</v>
      </c>
      <c r="D415">
        <f>[9]D_技能表!D322</f>
        <v>1</v>
      </c>
      <c r="E415">
        <f>[9]D_技能表!E322</f>
        <v>27</v>
      </c>
      <c r="F415" t="str">
        <f>[9]D_技能表!F322</f>
        <v>第14级，共造成135.7%点伤害</v>
      </c>
      <c r="G415">
        <f>[9]D_技能表!G322</f>
        <v>1</v>
      </c>
      <c r="H415">
        <f>[9]D_技能表!H322</f>
        <v>1</v>
      </c>
      <c r="I415">
        <f>[9]D_技能表!I322</f>
        <v>14</v>
      </c>
      <c r="J415">
        <f>[9]D_技能表!J322</f>
        <v>2</v>
      </c>
      <c r="K415">
        <f>[9]D_技能表!K322</f>
        <v>135.71428571428572</v>
      </c>
      <c r="L415">
        <f>[9]D_技能表!L322</f>
        <v>0</v>
      </c>
      <c r="M415">
        <f>[9]D_技能表!M322</f>
        <v>6880</v>
      </c>
      <c r="N415">
        <f>[9]D_技能表!N322</f>
        <v>3654</v>
      </c>
      <c r="O415">
        <f>[9]D_技能表!O322</f>
        <v>4</v>
      </c>
      <c r="P415">
        <f>[9]D_技能表!P322</f>
        <v>1</v>
      </c>
      <c r="Q415">
        <f>[9]D_技能表!Q322</f>
        <v>1</v>
      </c>
      <c r="R415">
        <f>[9]D_技能表!R322</f>
        <v>6</v>
      </c>
      <c r="S415">
        <f>[9]D_技能表!S322</f>
        <v>50</v>
      </c>
      <c r="T415">
        <f>[9]D_技能表!T322</f>
        <v>119.04761904761905</v>
      </c>
      <c r="U415">
        <f>[9]D_技能表!U322</f>
        <v>406</v>
      </c>
      <c r="V415">
        <f>[9]D_技能表!V322</f>
        <v>119.04761904761905</v>
      </c>
      <c r="W415">
        <f>[9]D_技能表!W322</f>
        <v>9</v>
      </c>
      <c r="X415">
        <f>[9]D_技能表!X322</f>
        <v>86</v>
      </c>
      <c r="Y415">
        <f>[9]D_技能表!Y322</f>
        <v>18</v>
      </c>
      <c r="Z415">
        <f>[9]D_技能表!Z322</f>
        <v>0</v>
      </c>
      <c r="AA415" t="str">
        <f>[9]D_技能表!AA322</f>
        <v>9124100.png</v>
      </c>
      <c r="AB415">
        <f>[9]D_技能表!AB322</f>
        <v>20</v>
      </c>
      <c r="AC415">
        <f>[9]D_技能表!AC322</f>
        <v>945</v>
      </c>
      <c r="AD415">
        <f>[9]D_技能表!AD322</f>
        <v>5.0896707502012646</v>
      </c>
    </row>
    <row r="416" spans="1:30" x14ac:dyDescent="0.15">
      <c r="A416">
        <f>[9]D_技能表!A323</f>
        <v>9124115</v>
      </c>
      <c r="B416" t="str">
        <f>[9]D_技能表!B323</f>
        <v>裂空·斩第1段</v>
      </c>
      <c r="C416" t="str">
        <f>[9]D_技能表!C323</f>
        <v>裂空·斩第1段</v>
      </c>
      <c r="D416">
        <f>[9]D_技能表!D323</f>
        <v>1</v>
      </c>
      <c r="E416">
        <f>[9]D_技能表!E323</f>
        <v>28</v>
      </c>
      <c r="F416" t="str">
        <f>[9]D_技能表!F323</f>
        <v>第15级，共造成136.9%点伤害</v>
      </c>
      <c r="G416">
        <f>[9]D_技能表!G323</f>
        <v>1</v>
      </c>
      <c r="H416">
        <f>[9]D_技能表!H323</f>
        <v>1</v>
      </c>
      <c r="I416">
        <f>[9]D_技能表!I323</f>
        <v>15</v>
      </c>
      <c r="J416">
        <f>[9]D_技能表!J323</f>
        <v>2</v>
      </c>
      <c r="K416">
        <f>[9]D_技能表!K323</f>
        <v>136.9047619047619</v>
      </c>
      <c r="L416">
        <f>[9]D_技能表!L323</f>
        <v>0</v>
      </c>
      <c r="M416">
        <f>[9]D_技能表!M323</f>
        <v>6800</v>
      </c>
      <c r="N416">
        <f>[9]D_技能表!N323</f>
        <v>4430</v>
      </c>
      <c r="O416">
        <f>[9]D_技能表!O323</f>
        <v>4</v>
      </c>
      <c r="P416">
        <f>[9]D_技能表!P323</f>
        <v>1</v>
      </c>
      <c r="Q416">
        <f>[9]D_技能表!Q323</f>
        <v>1</v>
      </c>
      <c r="R416">
        <f>[9]D_技能表!R323</f>
        <v>6</v>
      </c>
      <c r="S416">
        <f>[9]D_技能表!S323</f>
        <v>50</v>
      </c>
      <c r="T416">
        <f>[9]D_技能表!T323</f>
        <v>119.04761904761905</v>
      </c>
      <c r="U416">
        <f>[9]D_技能表!U323</f>
        <v>443</v>
      </c>
      <c r="V416">
        <f>[9]D_技能表!V323</f>
        <v>119.04761904761905</v>
      </c>
      <c r="W416">
        <f>[9]D_技能表!W323</f>
        <v>10</v>
      </c>
      <c r="X416">
        <f>[9]D_技能表!X323</f>
        <v>96</v>
      </c>
      <c r="Y416">
        <f>[9]D_技能表!Y323</f>
        <v>18</v>
      </c>
      <c r="Z416">
        <f>[9]D_技能表!Z323</f>
        <v>0</v>
      </c>
      <c r="AA416" t="str">
        <f>[9]D_技能表!AA323</f>
        <v>9124100.png</v>
      </c>
      <c r="AB416">
        <f>[9]D_技能表!AB323</f>
        <v>20</v>
      </c>
      <c r="AC416">
        <f>[9]D_技能表!AC323</f>
        <v>945</v>
      </c>
      <c r="AD416">
        <f>[9]D_技能表!AD323</f>
        <v>5.9876736576069876</v>
      </c>
    </row>
    <row r="417" spans="1:30" x14ac:dyDescent="0.15">
      <c r="A417">
        <f>[9]D_技能表!A324</f>
        <v>9124116</v>
      </c>
      <c r="B417" t="str">
        <f>[9]D_技能表!B324</f>
        <v>裂空·斩第1段</v>
      </c>
      <c r="C417" t="str">
        <f>[9]D_技能表!C324</f>
        <v>裂空·斩第1段</v>
      </c>
      <c r="D417">
        <f>[9]D_技能表!D324</f>
        <v>1</v>
      </c>
      <c r="E417">
        <f>[9]D_技能表!E324</f>
        <v>30</v>
      </c>
      <c r="F417" t="str">
        <f>[9]D_技能表!F324</f>
        <v>第16级，共造成138.1%点伤害</v>
      </c>
      <c r="G417">
        <f>[9]D_技能表!G324</f>
        <v>1</v>
      </c>
      <c r="H417">
        <f>[9]D_技能表!H324</f>
        <v>1</v>
      </c>
      <c r="I417">
        <f>[9]D_技能表!I324</f>
        <v>16</v>
      </c>
      <c r="J417">
        <f>[9]D_技能表!J324</f>
        <v>2</v>
      </c>
      <c r="K417">
        <f>[9]D_技能表!K324</f>
        <v>138.0952380952381</v>
      </c>
      <c r="L417">
        <f>[9]D_技能表!L324</f>
        <v>0</v>
      </c>
      <c r="M417">
        <f>[9]D_技能表!M324</f>
        <v>6720</v>
      </c>
      <c r="N417">
        <f>[9]D_技能表!N324</f>
        <v>5742</v>
      </c>
      <c r="O417">
        <f>[9]D_技能表!O324</f>
        <v>4</v>
      </c>
      <c r="P417">
        <f>[9]D_技能表!P324</f>
        <v>1</v>
      </c>
      <c r="Q417">
        <f>[9]D_技能表!Q324</f>
        <v>1</v>
      </c>
      <c r="R417">
        <f>[9]D_技能表!R324</f>
        <v>6</v>
      </c>
      <c r="S417">
        <f>[9]D_技能表!S324</f>
        <v>50</v>
      </c>
      <c r="T417">
        <f>[9]D_技能表!T324</f>
        <v>119.04761904761905</v>
      </c>
      <c r="U417">
        <f>[9]D_技能表!U324</f>
        <v>522</v>
      </c>
      <c r="V417">
        <f>[9]D_技能表!V324</f>
        <v>119.04761904761905</v>
      </c>
      <c r="W417">
        <f>[9]D_技能表!W324</f>
        <v>11</v>
      </c>
      <c r="X417">
        <f>[9]D_技能表!X324</f>
        <v>107</v>
      </c>
      <c r="Y417">
        <f>[9]D_技能表!Y324</f>
        <v>18</v>
      </c>
      <c r="Z417">
        <f>[9]D_技能表!Z324</f>
        <v>0</v>
      </c>
      <c r="AA417" t="str">
        <f>[9]D_技能表!AA324</f>
        <v>9124100.png</v>
      </c>
      <c r="AB417">
        <f>[9]D_技能表!AB324</f>
        <v>20</v>
      </c>
      <c r="AC417">
        <f>[9]D_技能表!AC324</f>
        <v>945</v>
      </c>
      <c r="AD417">
        <f>[9]D_技能表!AD324</f>
        <v>7.0367869299363806</v>
      </c>
    </row>
    <row r="418" spans="1:30" x14ac:dyDescent="0.15">
      <c r="A418">
        <f>[9]D_技能表!A325</f>
        <v>9124117</v>
      </c>
      <c r="B418" t="str">
        <f>[9]D_技能表!B325</f>
        <v>裂空·斩第1段</v>
      </c>
      <c r="C418" t="str">
        <f>[9]D_技能表!C325</f>
        <v>裂空·斩第1段</v>
      </c>
      <c r="D418">
        <f>[9]D_技能表!D325</f>
        <v>1</v>
      </c>
      <c r="E418">
        <f>[9]D_技能表!E325</f>
        <v>31</v>
      </c>
      <c r="F418" t="str">
        <f>[9]D_技能表!F325</f>
        <v>第17级，共造成139.3%点伤害</v>
      </c>
      <c r="G418">
        <f>[9]D_技能表!G325</f>
        <v>1</v>
      </c>
      <c r="H418">
        <f>[9]D_技能表!H325</f>
        <v>1</v>
      </c>
      <c r="I418">
        <f>[9]D_技能表!I325</f>
        <v>17</v>
      </c>
      <c r="J418">
        <f>[9]D_技能表!J325</f>
        <v>2</v>
      </c>
      <c r="K418">
        <f>[9]D_技能表!K325</f>
        <v>139.28571428571428</v>
      </c>
      <c r="L418">
        <f>[9]D_技能表!L325</f>
        <v>0</v>
      </c>
      <c r="M418">
        <f>[9]D_技能表!M325</f>
        <v>6640</v>
      </c>
      <c r="N418">
        <f>[9]D_技能表!N325</f>
        <v>6756</v>
      </c>
      <c r="O418">
        <f>[9]D_技能表!O325</f>
        <v>4</v>
      </c>
      <c r="P418">
        <f>[9]D_技能表!P325</f>
        <v>1</v>
      </c>
      <c r="Q418">
        <f>[9]D_技能表!Q325</f>
        <v>1</v>
      </c>
      <c r="R418">
        <f>[9]D_技能表!R325</f>
        <v>6</v>
      </c>
      <c r="S418">
        <f>[9]D_技能表!S325</f>
        <v>50</v>
      </c>
      <c r="T418">
        <f>[9]D_技能表!T325</f>
        <v>119.04761904761905</v>
      </c>
      <c r="U418">
        <f>[9]D_技能表!U325</f>
        <v>563</v>
      </c>
      <c r="V418">
        <f>[9]D_技能表!V325</f>
        <v>119.04761904761905</v>
      </c>
      <c r="W418">
        <f>[9]D_技能表!W325</f>
        <v>12</v>
      </c>
      <c r="X418">
        <f>[9]D_技能表!X325</f>
        <v>119</v>
      </c>
      <c r="Y418">
        <f>[9]D_技能表!Y325</f>
        <v>18</v>
      </c>
      <c r="Z418">
        <f>[9]D_技能表!Z325</f>
        <v>0</v>
      </c>
      <c r="AA418" t="str">
        <f>[9]D_技能表!AA325</f>
        <v>9124100.png</v>
      </c>
      <c r="AB418">
        <f>[9]D_技能表!AB325</f>
        <v>20</v>
      </c>
      <c r="AC418">
        <f>[9]D_技能表!AC325</f>
        <v>945</v>
      </c>
      <c r="AD418">
        <f>[9]D_技能表!AD325</f>
        <v>8.2616417152442487</v>
      </c>
    </row>
    <row r="419" spans="1:30" x14ac:dyDescent="0.15">
      <c r="A419">
        <f>[9]D_技能表!A326</f>
        <v>9124118</v>
      </c>
      <c r="B419" t="str">
        <f>[9]D_技能表!B326</f>
        <v>裂空·斩第1段</v>
      </c>
      <c r="C419" t="str">
        <f>[9]D_技能表!C326</f>
        <v>裂空·斩第1段</v>
      </c>
      <c r="D419">
        <f>[9]D_技能表!D326</f>
        <v>1</v>
      </c>
      <c r="E419">
        <f>[9]D_技能表!E326</f>
        <v>33</v>
      </c>
      <c r="F419" t="str">
        <f>[9]D_技能表!F326</f>
        <v>第18级，共造成140.5%点伤害</v>
      </c>
      <c r="G419">
        <f>[9]D_技能表!G326</f>
        <v>1</v>
      </c>
      <c r="H419">
        <f>[9]D_技能表!H326</f>
        <v>1</v>
      </c>
      <c r="I419">
        <f>[9]D_技能表!I326</f>
        <v>18</v>
      </c>
      <c r="J419">
        <f>[9]D_技能表!J326</f>
        <v>2</v>
      </c>
      <c r="K419">
        <f>[9]D_技能表!K326</f>
        <v>140.47619047619048</v>
      </c>
      <c r="L419">
        <f>[9]D_技能表!L326</f>
        <v>0</v>
      </c>
      <c r="M419">
        <f>[9]D_技能表!M326</f>
        <v>6560</v>
      </c>
      <c r="N419">
        <f>[9]D_技能表!N326</f>
        <v>7812</v>
      </c>
      <c r="O419">
        <f>[9]D_技能表!O326</f>
        <v>4</v>
      </c>
      <c r="P419">
        <f>[9]D_技能表!P326</f>
        <v>1</v>
      </c>
      <c r="Q419">
        <f>[9]D_技能表!Q326</f>
        <v>1</v>
      </c>
      <c r="R419">
        <f>[9]D_技能表!R326</f>
        <v>6</v>
      </c>
      <c r="S419">
        <f>[9]D_技能表!S326</f>
        <v>50</v>
      </c>
      <c r="T419">
        <f>[9]D_技能表!T326</f>
        <v>119.04761904761905</v>
      </c>
      <c r="U419">
        <f>[9]D_技能表!U326</f>
        <v>651</v>
      </c>
      <c r="V419">
        <f>[9]D_技能表!V326</f>
        <v>119.04761904761905</v>
      </c>
      <c r="W419">
        <f>[9]D_技能表!W326</f>
        <v>12</v>
      </c>
      <c r="X419">
        <f>[9]D_技能表!X326</f>
        <v>131</v>
      </c>
      <c r="Y419">
        <f>[9]D_技能表!Y326</f>
        <v>18</v>
      </c>
      <c r="Z419">
        <f>[9]D_技能表!Z326</f>
        <v>5</v>
      </c>
      <c r="AA419" t="str">
        <f>[9]D_技能表!AA326</f>
        <v>9124100.png</v>
      </c>
      <c r="AB419">
        <f>[9]D_技能表!AB326</f>
        <v>20</v>
      </c>
      <c r="AC419">
        <f>[9]D_技能表!AC326</f>
        <v>945</v>
      </c>
      <c r="AD419">
        <f>[9]D_技能表!AD326</f>
        <v>9.6907932549269837</v>
      </c>
    </row>
    <row r="420" spans="1:30" x14ac:dyDescent="0.15">
      <c r="A420">
        <f>[9]D_技能表!A327</f>
        <v>9124119</v>
      </c>
      <c r="B420" t="str">
        <f>[9]D_技能表!B327</f>
        <v>裂空·斩第1段</v>
      </c>
      <c r="C420" t="str">
        <f>[9]D_技能表!C327</f>
        <v>裂空·斩第1段</v>
      </c>
      <c r="D420">
        <f>[9]D_技能表!D327</f>
        <v>1</v>
      </c>
      <c r="E420">
        <f>[9]D_技能表!E327</f>
        <v>34</v>
      </c>
      <c r="F420" t="str">
        <f>[9]D_技能表!F327</f>
        <v>第19级，共造成141.7%点伤害</v>
      </c>
      <c r="G420">
        <f>[9]D_技能表!G327</f>
        <v>1</v>
      </c>
      <c r="H420">
        <f>[9]D_技能表!H327</f>
        <v>1</v>
      </c>
      <c r="I420">
        <f>[9]D_技能表!I327</f>
        <v>19</v>
      </c>
      <c r="J420">
        <f>[9]D_技能表!J327</f>
        <v>2</v>
      </c>
      <c r="K420">
        <f>[9]D_技能表!K327</f>
        <v>141.66666666666669</v>
      </c>
      <c r="L420">
        <f>[9]D_技能表!L327</f>
        <v>0</v>
      </c>
      <c r="M420">
        <f>[9]D_技能表!M327</f>
        <v>6480</v>
      </c>
      <c r="N420">
        <f>[9]D_技能表!N327</f>
        <v>9048</v>
      </c>
      <c r="O420">
        <f>[9]D_技能表!O327</f>
        <v>4</v>
      </c>
      <c r="P420">
        <f>[9]D_技能表!P327</f>
        <v>1</v>
      </c>
      <c r="Q420">
        <f>[9]D_技能表!Q327</f>
        <v>1</v>
      </c>
      <c r="R420">
        <f>[9]D_技能表!R327</f>
        <v>6</v>
      </c>
      <c r="S420">
        <f>[9]D_技能表!S327</f>
        <v>50</v>
      </c>
      <c r="T420">
        <f>[9]D_技能表!T327</f>
        <v>119.04761904761905</v>
      </c>
      <c r="U420">
        <f>[9]D_技能表!U327</f>
        <v>696</v>
      </c>
      <c r="V420">
        <f>[9]D_技能表!V327</f>
        <v>119.04761904761905</v>
      </c>
      <c r="W420">
        <f>[9]D_技能表!W327</f>
        <v>13</v>
      </c>
      <c r="X420">
        <f>[9]D_技能表!X327</f>
        <v>144</v>
      </c>
      <c r="Y420">
        <f>[9]D_技能表!Y327</f>
        <v>18</v>
      </c>
      <c r="Z420">
        <f>[9]D_技能表!Z327</f>
        <v>6</v>
      </c>
      <c r="AA420" t="str">
        <f>[9]D_技能表!AA327</f>
        <v>9124100.png</v>
      </c>
      <c r="AB420">
        <f>[9]D_技能表!AB327</f>
        <v>20</v>
      </c>
      <c r="AC420">
        <f>[9]D_技能表!AC327</f>
        <v>945</v>
      </c>
      <c r="AD420">
        <f>[9]D_技能表!AD327</f>
        <v>11.357335363185069</v>
      </c>
    </row>
    <row r="421" spans="1:30" x14ac:dyDescent="0.15">
      <c r="A421">
        <f>[9]D_技能表!A328</f>
        <v>9124120</v>
      </c>
      <c r="B421" t="str">
        <f>[9]D_技能表!B328</f>
        <v>裂空·斩第1段</v>
      </c>
      <c r="C421" t="str">
        <f>[9]D_技能表!C328</f>
        <v>裂空·斩第1段</v>
      </c>
      <c r="D421">
        <f>[9]D_技能表!D328</f>
        <v>1</v>
      </c>
      <c r="E421">
        <f>[9]D_技能表!E328</f>
        <v>36</v>
      </c>
      <c r="F421" t="str">
        <f>[9]D_技能表!F328</f>
        <v>第20级，共造成142.9%点伤害</v>
      </c>
      <c r="G421">
        <f>[9]D_技能表!G328</f>
        <v>1</v>
      </c>
      <c r="H421">
        <f>[9]D_技能表!H328</f>
        <v>1</v>
      </c>
      <c r="I421">
        <f>[9]D_技能表!I328</f>
        <v>20</v>
      </c>
      <c r="J421">
        <f>[9]D_技能表!J328</f>
        <v>2</v>
      </c>
      <c r="K421">
        <f>[9]D_技能表!K328</f>
        <v>142.85714285714286</v>
      </c>
      <c r="L421">
        <f>[9]D_技能表!L328</f>
        <v>0</v>
      </c>
      <c r="M421">
        <f>[9]D_技能表!M328</f>
        <v>6400</v>
      </c>
      <c r="N421">
        <f>[9]D_技能表!N328</f>
        <v>11074</v>
      </c>
      <c r="O421">
        <f>[9]D_技能表!O328</f>
        <v>4</v>
      </c>
      <c r="P421">
        <f>[9]D_技能表!P328</f>
        <v>1</v>
      </c>
      <c r="Q421">
        <f>[9]D_技能表!Q328</f>
        <v>1</v>
      </c>
      <c r="R421">
        <f>[9]D_技能表!R328</f>
        <v>6</v>
      </c>
      <c r="S421">
        <f>[9]D_技能表!S328</f>
        <v>50</v>
      </c>
      <c r="T421">
        <f>[9]D_技能表!T328</f>
        <v>119.04761904761905</v>
      </c>
      <c r="U421">
        <f>[9]D_技能表!U328</f>
        <v>791</v>
      </c>
      <c r="V421">
        <f>[9]D_技能表!V328</f>
        <v>119.04761904761905</v>
      </c>
      <c r="W421">
        <f>[9]D_技能表!W328</f>
        <v>14</v>
      </c>
      <c r="X421">
        <f>[9]D_技能表!X328</f>
        <v>158</v>
      </c>
      <c r="Y421">
        <f>[9]D_技能表!Y328</f>
        <v>18</v>
      </c>
      <c r="Z421">
        <f>[9]D_技能表!Z328</f>
        <v>6</v>
      </c>
      <c r="AA421" t="str">
        <f>[9]D_技能表!AA328</f>
        <v>9124100.png</v>
      </c>
      <c r="AB421">
        <f>[9]D_技能表!AB328</f>
        <v>20</v>
      </c>
      <c r="AC421">
        <f>[9]D_技能表!AC328</f>
        <v>945</v>
      </c>
      <c r="AD421">
        <f>[9]D_技能表!AD328</f>
        <v>13.299609842480328</v>
      </c>
    </row>
    <row r="422" spans="1:30" x14ac:dyDescent="0.15">
      <c r="A422">
        <f>[9]D_技能表!A329</f>
        <v>9124121</v>
      </c>
      <c r="B422" t="str">
        <f>[9]D_技能表!B329</f>
        <v>裂空·斩第1段</v>
      </c>
      <c r="C422" t="str">
        <f>[9]D_技能表!C329</f>
        <v>裂空·斩第1段</v>
      </c>
      <c r="D422">
        <f>[9]D_技能表!D329</f>
        <v>1</v>
      </c>
      <c r="E422">
        <f>[9]D_技能表!E329</f>
        <v>37</v>
      </c>
      <c r="F422" t="str">
        <f>[9]D_技能表!F329</f>
        <v>第21级，共造成144%点伤害</v>
      </c>
      <c r="G422">
        <f>[9]D_技能表!G329</f>
        <v>1</v>
      </c>
      <c r="H422">
        <f>[9]D_技能表!H329</f>
        <v>1</v>
      </c>
      <c r="I422">
        <f>[9]D_技能表!I329</f>
        <v>21</v>
      </c>
      <c r="J422">
        <f>[9]D_技能表!J329</f>
        <v>2</v>
      </c>
      <c r="K422">
        <f>[9]D_技能表!K329</f>
        <v>144.04761904761904</v>
      </c>
      <c r="L422">
        <f>[9]D_技能表!L329</f>
        <v>0</v>
      </c>
      <c r="M422">
        <f>[9]D_技能表!M329</f>
        <v>6320</v>
      </c>
      <c r="N422">
        <f>[9]D_技能表!N329</f>
        <v>12615</v>
      </c>
      <c r="O422">
        <f>[9]D_技能表!O329</f>
        <v>4</v>
      </c>
      <c r="P422">
        <f>[9]D_技能表!P329</f>
        <v>1</v>
      </c>
      <c r="Q422">
        <f>[9]D_技能表!Q329</f>
        <v>1</v>
      </c>
      <c r="R422">
        <f>[9]D_技能表!R329</f>
        <v>6</v>
      </c>
      <c r="S422">
        <f>[9]D_技能表!S329</f>
        <v>50</v>
      </c>
      <c r="T422">
        <f>[9]D_技能表!T329</f>
        <v>119.04761904761905</v>
      </c>
      <c r="U422">
        <f>[9]D_技能表!U329</f>
        <v>841</v>
      </c>
      <c r="V422">
        <f>[9]D_技能表!V329</f>
        <v>119.04761904761905</v>
      </c>
      <c r="W422">
        <f>[9]D_技能表!W329</f>
        <v>15</v>
      </c>
      <c r="X422">
        <f>[9]D_技能表!X329</f>
        <v>173</v>
      </c>
      <c r="Y422">
        <f>[9]D_技能表!Y329</f>
        <v>18</v>
      </c>
      <c r="Z422">
        <f>[9]D_技能表!Z329</f>
        <v>6</v>
      </c>
      <c r="AA422" t="str">
        <f>[9]D_技能表!AA329</f>
        <v>9124100.png</v>
      </c>
      <c r="AB422">
        <f>[9]D_技能表!AB329</f>
        <v>20</v>
      </c>
      <c r="AC422">
        <f>[9]D_技能表!AC329</f>
        <v>945</v>
      </c>
      <c r="AD422">
        <f>[9]D_技能表!AD329</f>
        <v>15.562025344899888</v>
      </c>
    </row>
    <row r="423" spans="1:30" x14ac:dyDescent="0.15">
      <c r="A423">
        <f>[9]D_技能表!A330</f>
        <v>9124122</v>
      </c>
      <c r="B423" t="str">
        <f>[9]D_技能表!B330</f>
        <v>裂空·斩第1段</v>
      </c>
      <c r="C423" t="str">
        <f>[9]D_技能表!C330</f>
        <v>裂空·斩第1段</v>
      </c>
      <c r="D423">
        <f>[9]D_技能表!D330</f>
        <v>1</v>
      </c>
      <c r="E423">
        <f>[9]D_技能表!E330</f>
        <v>39</v>
      </c>
      <c r="F423" t="str">
        <f>[9]D_技能表!F330</f>
        <v>第22级，共造成145.2%点伤害</v>
      </c>
      <c r="G423">
        <f>[9]D_技能表!G330</f>
        <v>1</v>
      </c>
      <c r="H423">
        <f>[9]D_技能表!H330</f>
        <v>1</v>
      </c>
      <c r="I423">
        <f>[9]D_技能表!I330</f>
        <v>22</v>
      </c>
      <c r="J423">
        <f>[9]D_技能表!J330</f>
        <v>2</v>
      </c>
      <c r="K423">
        <f>[9]D_技能表!K330</f>
        <v>145.23809523809524</v>
      </c>
      <c r="L423">
        <f>[9]D_技能表!L330</f>
        <v>0</v>
      </c>
      <c r="M423">
        <f>[9]D_技能表!M330</f>
        <v>6240</v>
      </c>
      <c r="N423">
        <f>[9]D_技能表!N330</f>
        <v>15104</v>
      </c>
      <c r="O423">
        <f>[9]D_技能表!O330</f>
        <v>4</v>
      </c>
      <c r="P423">
        <f>[9]D_技能表!P330</f>
        <v>1</v>
      </c>
      <c r="Q423">
        <f>[9]D_技能表!Q330</f>
        <v>1</v>
      </c>
      <c r="R423">
        <f>[9]D_技能表!R330</f>
        <v>6</v>
      </c>
      <c r="S423">
        <f>[9]D_技能表!S330</f>
        <v>50</v>
      </c>
      <c r="T423">
        <f>[9]D_技能表!T330</f>
        <v>119.04761904761905</v>
      </c>
      <c r="U423">
        <f>[9]D_技能表!U330</f>
        <v>944</v>
      </c>
      <c r="V423">
        <f>[9]D_技能表!V330</f>
        <v>119.04761904761905</v>
      </c>
      <c r="W423">
        <f>[9]D_技能表!W330</f>
        <v>16</v>
      </c>
      <c r="X423">
        <f>[9]D_技能表!X330</f>
        <v>189</v>
      </c>
      <c r="Y423">
        <f>[9]D_技能表!Y330</f>
        <v>18</v>
      </c>
      <c r="Z423">
        <f>[9]D_技能表!Z330</f>
        <v>7</v>
      </c>
      <c r="AA423" t="str">
        <f>[9]D_技能表!AA330</f>
        <v>9124100.png</v>
      </c>
      <c r="AB423">
        <f>[9]D_技能表!AB330</f>
        <v>20</v>
      </c>
      <c r="AC423">
        <f>[9]D_技能表!AC330</f>
        <v>945</v>
      </c>
      <c r="AD423">
        <f>[9]D_技能表!AD330</f>
        <v>18.19600238746251</v>
      </c>
    </row>
    <row r="424" spans="1:30" x14ac:dyDescent="0.15">
      <c r="A424">
        <f>[9]D_技能表!A331</f>
        <v>9124123</v>
      </c>
      <c r="B424" t="str">
        <f>[9]D_技能表!B331</f>
        <v>裂空·斩第1段</v>
      </c>
      <c r="C424" t="str">
        <f>[9]D_技能表!C331</f>
        <v>裂空·斩第1段</v>
      </c>
      <c r="D424">
        <f>[9]D_技能表!D331</f>
        <v>1</v>
      </c>
      <c r="E424">
        <f>[9]D_技能表!E331</f>
        <v>40</v>
      </c>
      <c r="F424" t="str">
        <f>[9]D_技能表!F331</f>
        <v>第23级，共造成146.4%点伤害</v>
      </c>
      <c r="G424">
        <f>[9]D_技能表!G331</f>
        <v>1</v>
      </c>
      <c r="H424">
        <f>[9]D_技能表!H331</f>
        <v>1</v>
      </c>
      <c r="I424">
        <f>[9]D_技能表!I331</f>
        <v>23</v>
      </c>
      <c r="J424">
        <f>[9]D_技能表!J331</f>
        <v>2</v>
      </c>
      <c r="K424">
        <f>[9]D_技能表!K331</f>
        <v>146.42857142857144</v>
      </c>
      <c r="L424">
        <f>[9]D_技能表!L331</f>
        <v>0</v>
      </c>
      <c r="M424">
        <f>[9]D_技能表!M331</f>
        <v>6160</v>
      </c>
      <c r="N424">
        <f>[9]D_技能表!N331</f>
        <v>16966</v>
      </c>
      <c r="O424">
        <f>[9]D_技能表!O331</f>
        <v>4</v>
      </c>
      <c r="P424">
        <f>[9]D_技能表!P331</f>
        <v>1</v>
      </c>
      <c r="Q424">
        <f>[9]D_技能表!Q331</f>
        <v>1</v>
      </c>
      <c r="R424">
        <f>[9]D_技能表!R331</f>
        <v>6</v>
      </c>
      <c r="S424">
        <f>[9]D_技能表!S331</f>
        <v>50</v>
      </c>
      <c r="T424">
        <f>[9]D_技能表!T331</f>
        <v>119.04761904761905</v>
      </c>
      <c r="U424">
        <f>[9]D_技能表!U331</f>
        <v>998</v>
      </c>
      <c r="V424">
        <f>[9]D_技能表!V331</f>
        <v>119.04761904761905</v>
      </c>
      <c r="W424">
        <f>[9]D_技能表!W331</f>
        <v>17</v>
      </c>
      <c r="X424">
        <f>[9]D_技能表!X331</f>
        <v>206</v>
      </c>
      <c r="Y424">
        <f>[9]D_技能表!Y331</f>
        <v>18</v>
      </c>
      <c r="Z424">
        <f>[9]D_技能表!Z331</f>
        <v>7</v>
      </c>
      <c r="AA424" t="str">
        <f>[9]D_技能表!AA331</f>
        <v>9124100.png</v>
      </c>
      <c r="AB424">
        <f>[9]D_技能表!AB331</f>
        <v>20</v>
      </c>
      <c r="AC424">
        <f>[9]D_技能表!AC331</f>
        <v>945</v>
      </c>
      <c r="AD424">
        <f>[9]D_技能表!AD331</f>
        <v>21.261063758068786</v>
      </c>
    </row>
    <row r="425" spans="1:30" x14ac:dyDescent="0.15">
      <c r="A425">
        <f>[9]D_技能表!A332</f>
        <v>9124124</v>
      </c>
      <c r="B425" t="str">
        <f>[9]D_技能表!B332</f>
        <v>裂空·斩第1段</v>
      </c>
      <c r="C425" t="str">
        <f>[9]D_技能表!C332</f>
        <v>裂空·斩第1段</v>
      </c>
      <c r="D425">
        <f>[9]D_技能表!D332</f>
        <v>1</v>
      </c>
      <c r="E425">
        <f>[9]D_技能表!E332</f>
        <v>42</v>
      </c>
      <c r="F425" t="str">
        <f>[9]D_技能表!F332</f>
        <v>第24级，共造成147.6%点伤害</v>
      </c>
      <c r="G425">
        <f>[9]D_技能表!G332</f>
        <v>1</v>
      </c>
      <c r="H425">
        <f>[9]D_技能表!H332</f>
        <v>1</v>
      </c>
      <c r="I425">
        <f>[9]D_技能表!I332</f>
        <v>24</v>
      </c>
      <c r="J425">
        <f>[9]D_技能表!J332</f>
        <v>2</v>
      </c>
      <c r="K425">
        <f>[9]D_技能表!K332</f>
        <v>147.61904761904762</v>
      </c>
      <c r="L425">
        <f>[9]D_技能表!L332</f>
        <v>0</v>
      </c>
      <c r="M425">
        <f>[9]D_技能表!M332</f>
        <v>6080</v>
      </c>
      <c r="N425">
        <f>[9]D_技能表!N332</f>
        <v>19980</v>
      </c>
      <c r="O425">
        <f>[9]D_技能表!O332</f>
        <v>4</v>
      </c>
      <c r="P425">
        <f>[9]D_技能表!P332</f>
        <v>1</v>
      </c>
      <c r="Q425">
        <f>[9]D_技能表!Q332</f>
        <v>1</v>
      </c>
      <c r="R425">
        <f>[9]D_技能表!R332</f>
        <v>6</v>
      </c>
      <c r="S425">
        <f>[9]D_技能表!S332</f>
        <v>50</v>
      </c>
      <c r="T425">
        <f>[9]D_技能表!T332</f>
        <v>119.04761904761905</v>
      </c>
      <c r="U425">
        <f>[9]D_技能表!U332</f>
        <v>1110</v>
      </c>
      <c r="V425">
        <f>[9]D_技能表!V332</f>
        <v>119.04761904761905</v>
      </c>
      <c r="W425">
        <f>[9]D_技能表!W332</f>
        <v>18</v>
      </c>
      <c r="X425">
        <f>[9]D_技能表!X332</f>
        <v>224</v>
      </c>
      <c r="Y425">
        <f>[9]D_技能表!Y332</f>
        <v>18</v>
      </c>
      <c r="Z425">
        <f>[9]D_技能表!Z332</f>
        <v>8</v>
      </c>
      <c r="AA425" t="str">
        <f>[9]D_技能表!AA332</f>
        <v>9124100.png</v>
      </c>
      <c r="AB425">
        <f>[9]D_技能表!AB332</f>
        <v>20</v>
      </c>
      <c r="AC425">
        <f>[9]D_技能表!AC332</f>
        <v>945</v>
      </c>
      <c r="AD425">
        <f>[9]D_技能表!AD332</f>
        <v>24.826092457400648</v>
      </c>
    </row>
    <row r="426" spans="1:30" x14ac:dyDescent="0.15">
      <c r="A426">
        <f>[9]D_技能表!A333</f>
        <v>9124125</v>
      </c>
      <c r="B426" t="str">
        <f>[9]D_技能表!B333</f>
        <v>裂空·斩第1段</v>
      </c>
      <c r="C426" t="str">
        <f>[9]D_技能表!C333</f>
        <v>裂空·斩第1段</v>
      </c>
      <c r="D426">
        <f>[9]D_技能表!D333</f>
        <v>1</v>
      </c>
      <c r="E426">
        <f>[9]D_技能表!E333</f>
        <v>43</v>
      </c>
      <c r="F426" t="str">
        <f>[9]D_技能表!F333</f>
        <v>第25级，共造成148.8%点伤害</v>
      </c>
      <c r="G426">
        <f>[9]D_技能表!G333</f>
        <v>1</v>
      </c>
      <c r="H426">
        <f>[9]D_技能表!H333</f>
        <v>1</v>
      </c>
      <c r="I426">
        <f>[9]D_技能表!I333</f>
        <v>25</v>
      </c>
      <c r="J426">
        <f>[9]D_技能表!J333</f>
        <v>2</v>
      </c>
      <c r="K426">
        <f>[9]D_技能表!K333</f>
        <v>148.80952380952382</v>
      </c>
      <c r="L426">
        <f>[9]D_技能表!L333</f>
        <v>0</v>
      </c>
      <c r="M426">
        <f>[9]D_技能表!M333</f>
        <v>6000</v>
      </c>
      <c r="N426">
        <f>[9]D_技能表!N333</f>
        <v>23340</v>
      </c>
      <c r="O426">
        <f>[9]D_技能表!O333</f>
        <v>4</v>
      </c>
      <c r="P426">
        <f>[9]D_技能表!P333</f>
        <v>1</v>
      </c>
      <c r="Q426">
        <f>[9]D_技能表!Q333</f>
        <v>1</v>
      </c>
      <c r="R426">
        <f>[9]D_技能表!R333</f>
        <v>6</v>
      </c>
      <c r="S426">
        <f>[9]D_技能表!S333</f>
        <v>50</v>
      </c>
      <c r="T426">
        <f>[9]D_技能表!T333</f>
        <v>119.04761904761905</v>
      </c>
      <c r="U426">
        <f>[9]D_技能表!U333</f>
        <v>1167</v>
      </c>
      <c r="V426">
        <f>[9]D_技能表!V333</f>
        <v>119.04761904761905</v>
      </c>
      <c r="W426">
        <f>[9]D_技能表!W333</f>
        <v>20</v>
      </c>
      <c r="X426">
        <f>[9]D_技能表!X333</f>
        <v>244</v>
      </c>
      <c r="Y426">
        <f>[9]D_技能表!Y333</f>
        <v>18</v>
      </c>
      <c r="Z426">
        <f>[9]D_技能表!Z333</f>
        <v>8</v>
      </c>
      <c r="AA426" t="str">
        <f>[9]D_技能表!AA333</f>
        <v>9124100.png</v>
      </c>
      <c r="AB426">
        <f>[9]D_技能表!AB333</f>
        <v>20</v>
      </c>
      <c r="AC426">
        <f>[9]D_技能表!AC333</f>
        <v>945</v>
      </c>
      <c r="AD426">
        <f>[9]D_技能表!AD333</f>
        <v>28.970782667351624</v>
      </c>
    </row>
    <row r="427" spans="1:30" x14ac:dyDescent="0.15">
      <c r="A427">
        <f>[9]D_技能表!A334</f>
        <v>9124126</v>
      </c>
      <c r="B427" t="str">
        <f>[9]D_技能表!B334</f>
        <v>裂空·斩第1段</v>
      </c>
      <c r="C427" t="str">
        <f>[9]D_技能表!C334</f>
        <v>裂空·斩第1段</v>
      </c>
      <c r="D427">
        <f>[9]D_技能表!D334</f>
        <v>1</v>
      </c>
      <c r="E427">
        <f>[9]D_技能表!E334</f>
        <v>44</v>
      </c>
      <c r="F427" t="str">
        <f>[9]D_技能表!F334</f>
        <v>第26级，共造成150%点伤害</v>
      </c>
      <c r="G427">
        <f>[9]D_技能表!G334</f>
        <v>1</v>
      </c>
      <c r="H427">
        <f>[9]D_技能表!H334</f>
        <v>1</v>
      </c>
      <c r="I427">
        <f>[9]D_技能表!I334</f>
        <v>26</v>
      </c>
      <c r="J427">
        <f>[9]D_技能表!J334</f>
        <v>2</v>
      </c>
      <c r="K427">
        <f>[9]D_技能表!K334</f>
        <v>150</v>
      </c>
      <c r="L427">
        <f>[9]D_技能表!L334</f>
        <v>0</v>
      </c>
      <c r="M427">
        <f>[9]D_技能表!M334</f>
        <v>5920</v>
      </c>
      <c r="N427">
        <f>[9]D_技能表!N334</f>
        <v>25746</v>
      </c>
      <c r="O427">
        <f>[9]D_技能表!O334</f>
        <v>4</v>
      </c>
      <c r="P427">
        <f>[9]D_技能表!P334</f>
        <v>1</v>
      </c>
      <c r="Q427">
        <f>[9]D_技能表!Q334</f>
        <v>1</v>
      </c>
      <c r="R427">
        <f>[9]D_技能表!R334</f>
        <v>6</v>
      </c>
      <c r="S427">
        <f>[9]D_技能表!S334</f>
        <v>50</v>
      </c>
      <c r="T427">
        <f>[9]D_技能表!T334</f>
        <v>119.04761904761905</v>
      </c>
      <c r="U427">
        <f>[9]D_技能表!U334</f>
        <v>1226</v>
      </c>
      <c r="V427">
        <f>[9]D_技能表!V334</f>
        <v>119.04761904761905</v>
      </c>
      <c r="W427">
        <f>[9]D_技能表!W334</f>
        <v>21</v>
      </c>
      <c r="X427">
        <f>[9]D_技能表!X334</f>
        <v>265</v>
      </c>
      <c r="Y427">
        <f>[9]D_技能表!Y334</f>
        <v>18</v>
      </c>
      <c r="Z427">
        <f>[9]D_技能表!Z334</f>
        <v>9</v>
      </c>
      <c r="AA427" t="str">
        <f>[9]D_技能表!AA334</f>
        <v>9124100.png</v>
      </c>
      <c r="AB427">
        <f>[9]D_技能表!AB334</f>
        <v>20</v>
      </c>
      <c r="AC427">
        <f>[9]D_技能表!AC334</f>
        <v>945</v>
      </c>
      <c r="AD427">
        <f>[9]D_技能表!AD334</f>
        <v>33.787313083683465</v>
      </c>
    </row>
    <row r="428" spans="1:30" x14ac:dyDescent="0.15">
      <c r="A428">
        <f>[9]D_技能表!A335</f>
        <v>9124127</v>
      </c>
      <c r="B428" t="str">
        <f>[9]D_技能表!B335</f>
        <v>裂空·斩第1段</v>
      </c>
      <c r="C428" t="str">
        <f>[9]D_技能表!C335</f>
        <v>裂空·斩第1段</v>
      </c>
      <c r="D428">
        <f>[9]D_技能表!D335</f>
        <v>1</v>
      </c>
      <c r="E428">
        <f>[9]D_技能表!E335</f>
        <v>46</v>
      </c>
      <c r="F428" t="str">
        <f>[9]D_技能表!F335</f>
        <v>第27级，共造成151.2%点伤害</v>
      </c>
      <c r="G428">
        <f>[9]D_技能表!G335</f>
        <v>1</v>
      </c>
      <c r="H428">
        <f>[9]D_技能表!H335</f>
        <v>1</v>
      </c>
      <c r="I428">
        <f>[9]D_技能表!I335</f>
        <v>27</v>
      </c>
      <c r="J428">
        <f>[9]D_技能表!J335</f>
        <v>2</v>
      </c>
      <c r="K428">
        <f>[9]D_技能表!K335</f>
        <v>151.1904761904762</v>
      </c>
      <c r="L428">
        <f>[9]D_技能表!L335</f>
        <v>0</v>
      </c>
      <c r="M428">
        <f>[9]D_技能表!M335</f>
        <v>5840</v>
      </c>
      <c r="N428">
        <f>[9]D_技能表!N335</f>
        <v>29678</v>
      </c>
      <c r="O428">
        <f>[9]D_技能表!O335</f>
        <v>4</v>
      </c>
      <c r="P428">
        <f>[9]D_技能表!P335</f>
        <v>1</v>
      </c>
      <c r="Q428">
        <f>[9]D_技能表!Q335</f>
        <v>1</v>
      </c>
      <c r="R428">
        <f>[9]D_技能表!R335</f>
        <v>6</v>
      </c>
      <c r="S428">
        <f>[9]D_技能表!S335</f>
        <v>50</v>
      </c>
      <c r="T428">
        <f>[9]D_技能表!T335</f>
        <v>119.04761904761905</v>
      </c>
      <c r="U428">
        <f>[9]D_技能表!U335</f>
        <v>1349</v>
      </c>
      <c r="V428">
        <f>[9]D_技能表!V335</f>
        <v>119.04761904761905</v>
      </c>
      <c r="W428">
        <f>[9]D_技能表!W335</f>
        <v>22</v>
      </c>
      <c r="X428">
        <f>[9]D_技能表!X335</f>
        <v>287</v>
      </c>
      <c r="Y428">
        <f>[9]D_技能表!Y335</f>
        <v>18</v>
      </c>
      <c r="Z428">
        <f>[9]D_技能表!Z335</f>
        <v>9</v>
      </c>
      <c r="AA428" t="str">
        <f>[9]D_技能表!AA335</f>
        <v>9124100.png</v>
      </c>
      <c r="AB428">
        <f>[9]D_技能表!AB335</f>
        <v>20</v>
      </c>
      <c r="AC428">
        <f>[9]D_技能表!AC335</f>
        <v>945</v>
      </c>
      <c r="AD428">
        <f>[9]D_技能表!AD335</f>
        <v>39.382276374395779</v>
      </c>
    </row>
    <row r="429" spans="1:30" x14ac:dyDescent="0.15">
      <c r="A429">
        <f>[9]D_技能表!A336</f>
        <v>9124128</v>
      </c>
      <c r="B429" t="str">
        <f>[9]D_技能表!B336</f>
        <v>裂空·斩第1段</v>
      </c>
      <c r="C429" t="str">
        <f>[9]D_技能表!C336</f>
        <v>裂空·斩第1段</v>
      </c>
      <c r="D429">
        <f>[9]D_技能表!D336</f>
        <v>1</v>
      </c>
      <c r="E429">
        <f>[9]D_技能表!E336</f>
        <v>47</v>
      </c>
      <c r="F429" t="str">
        <f>[9]D_技能表!F336</f>
        <v>第28级，共造成152.4%点伤害</v>
      </c>
      <c r="G429">
        <f>[9]D_技能表!G336</f>
        <v>1</v>
      </c>
      <c r="H429">
        <f>[9]D_技能表!H336</f>
        <v>1</v>
      </c>
      <c r="I429">
        <f>[9]D_技能表!I336</f>
        <v>28</v>
      </c>
      <c r="J429">
        <f>[9]D_技能表!J336</f>
        <v>2</v>
      </c>
      <c r="K429">
        <f>[9]D_技能表!K336</f>
        <v>152.38095238095238</v>
      </c>
      <c r="L429">
        <f>[9]D_技能表!L336</f>
        <v>0</v>
      </c>
      <c r="M429">
        <f>[9]D_技能表!M336</f>
        <v>5760</v>
      </c>
      <c r="N429">
        <f>[9]D_技能表!N336</f>
        <v>33888</v>
      </c>
      <c r="O429">
        <f>[9]D_技能表!O336</f>
        <v>4</v>
      </c>
      <c r="P429">
        <f>[9]D_技能表!P336</f>
        <v>1</v>
      </c>
      <c r="Q429">
        <f>[9]D_技能表!Q336</f>
        <v>1</v>
      </c>
      <c r="R429">
        <f>[9]D_技能表!R336</f>
        <v>6</v>
      </c>
      <c r="S429">
        <f>[9]D_技能表!S336</f>
        <v>50</v>
      </c>
      <c r="T429">
        <f>[9]D_技能表!T336</f>
        <v>119.04761904761905</v>
      </c>
      <c r="U429">
        <f>[9]D_技能表!U336</f>
        <v>1412</v>
      </c>
      <c r="V429">
        <f>[9]D_技能表!V336</f>
        <v>119.04761904761905</v>
      </c>
      <c r="W429">
        <f>[9]D_技能表!W336</f>
        <v>24</v>
      </c>
      <c r="X429">
        <f>[9]D_技能表!X336</f>
        <v>311</v>
      </c>
      <c r="Y429">
        <f>[9]D_技能表!Y336</f>
        <v>18</v>
      </c>
      <c r="Z429">
        <f>[9]D_技能表!Z336</f>
        <v>10</v>
      </c>
      <c r="AA429" t="str">
        <f>[9]D_技能表!AA336</f>
        <v>9124100.png</v>
      </c>
      <c r="AB429">
        <f>[9]D_技能表!AB336</f>
        <v>20</v>
      </c>
      <c r="AC429">
        <f>[9]D_技能表!AC336</f>
        <v>945</v>
      </c>
      <c r="AD429">
        <f>[9]D_技能表!AD336</f>
        <v>45.878903611700046</v>
      </c>
    </row>
    <row r="430" spans="1:30" x14ac:dyDescent="0.15">
      <c r="A430">
        <f>[9]D_技能表!A337</f>
        <v>9124129</v>
      </c>
      <c r="B430" t="str">
        <f>[9]D_技能表!B337</f>
        <v>裂空·斩第1段</v>
      </c>
      <c r="C430" t="str">
        <f>[9]D_技能表!C337</f>
        <v>裂空·斩第1段</v>
      </c>
      <c r="D430">
        <f>[9]D_技能表!D337</f>
        <v>1</v>
      </c>
      <c r="E430">
        <f>[9]D_技能表!E337</f>
        <v>49</v>
      </c>
      <c r="F430" t="str">
        <f>[9]D_技能表!F337</f>
        <v>第29级，共造成153.6%点伤害</v>
      </c>
      <c r="G430">
        <f>[9]D_技能表!G337</f>
        <v>1</v>
      </c>
      <c r="H430">
        <f>[9]D_技能表!H337</f>
        <v>1</v>
      </c>
      <c r="I430">
        <f>[9]D_技能表!I337</f>
        <v>29</v>
      </c>
      <c r="J430">
        <f>[9]D_技能表!J337</f>
        <v>2</v>
      </c>
      <c r="K430">
        <f>[9]D_技能表!K337</f>
        <v>153.57142857142858</v>
      </c>
      <c r="L430">
        <f>[9]D_技能表!L337</f>
        <v>0</v>
      </c>
      <c r="M430">
        <f>[9]D_技能表!M337</f>
        <v>5680</v>
      </c>
      <c r="N430">
        <f>[9]D_技能表!N337</f>
        <v>40118</v>
      </c>
      <c r="O430">
        <f>[9]D_技能表!O337</f>
        <v>4</v>
      </c>
      <c r="P430">
        <f>[9]D_技能表!P337</f>
        <v>1</v>
      </c>
      <c r="Q430">
        <f>[9]D_技能表!Q337</f>
        <v>1</v>
      </c>
      <c r="R430">
        <f>[9]D_技能表!R337</f>
        <v>6</v>
      </c>
      <c r="S430">
        <f>[9]D_技能表!S337</f>
        <v>50</v>
      </c>
      <c r="T430">
        <f>[9]D_技能表!T337</f>
        <v>119.04761904761905</v>
      </c>
      <c r="U430">
        <f>[9]D_技能表!U337</f>
        <v>1543</v>
      </c>
      <c r="V430">
        <f>[9]D_技能表!V337</f>
        <v>119.04761904761905</v>
      </c>
      <c r="W430">
        <f>[9]D_技能表!W337</f>
        <v>26</v>
      </c>
      <c r="X430">
        <f>[9]D_技能表!X337</f>
        <v>337</v>
      </c>
      <c r="Y430">
        <f>[9]D_技能表!Y337</f>
        <v>18</v>
      </c>
      <c r="Z430">
        <f>[9]D_技能表!Z337</f>
        <v>11</v>
      </c>
      <c r="AA430" t="str">
        <f>[9]D_技能表!AA337</f>
        <v>9124100.png</v>
      </c>
      <c r="AB430">
        <f>[9]D_技能表!AB337</f>
        <v>20</v>
      </c>
      <c r="AC430">
        <f>[9]D_技能表!AC337</f>
        <v>945</v>
      </c>
      <c r="AD430">
        <f>[9]D_技能表!AD337</f>
        <v>53.41962837320149</v>
      </c>
    </row>
    <row r="431" spans="1:30" x14ac:dyDescent="0.15">
      <c r="A431">
        <f>[9]D_技能表!A338</f>
        <v>9124130</v>
      </c>
      <c r="B431" t="str">
        <f>[9]D_技能表!B338</f>
        <v>裂空·斩第1段</v>
      </c>
      <c r="C431" t="str">
        <f>[9]D_技能表!C338</f>
        <v>裂空·斩第1段</v>
      </c>
      <c r="D431">
        <f>[9]D_技能表!D338</f>
        <v>1</v>
      </c>
      <c r="E431">
        <f>[9]D_技能表!E338</f>
        <v>50</v>
      </c>
      <c r="F431" t="str">
        <f>[9]D_技能表!F338</f>
        <v>第30级，共造成154.8%点伤害</v>
      </c>
      <c r="G431">
        <f>[9]D_技能表!G338</f>
        <v>1</v>
      </c>
      <c r="H431">
        <f>[9]D_技能表!H338</f>
        <v>1</v>
      </c>
      <c r="I431">
        <f>[9]D_技能表!I338</f>
        <v>30</v>
      </c>
      <c r="J431">
        <f>[9]D_技能表!J338</f>
        <v>2</v>
      </c>
      <c r="K431">
        <f>[9]D_技能表!K338</f>
        <v>154.76190476190476</v>
      </c>
      <c r="L431">
        <f>[9]D_技能表!L338</f>
        <v>0</v>
      </c>
      <c r="M431">
        <f>[9]D_技能表!M338</f>
        <v>5600</v>
      </c>
      <c r="N431">
        <f>[9]D_技能表!N338</f>
        <v>45080</v>
      </c>
      <c r="O431">
        <f>[9]D_技能表!O338</f>
        <v>4</v>
      </c>
      <c r="P431">
        <f>[9]D_技能表!P338</f>
        <v>1</v>
      </c>
      <c r="Q431">
        <f>[9]D_技能表!Q338</f>
        <v>1</v>
      </c>
      <c r="R431">
        <f>[9]D_技能表!R338</f>
        <v>6</v>
      </c>
      <c r="S431">
        <f>[9]D_技能表!S338</f>
        <v>50</v>
      </c>
      <c r="T431">
        <f>[9]D_技能表!T338</f>
        <v>119.04761904761905</v>
      </c>
      <c r="U431">
        <f>[9]D_技能表!U338</f>
        <v>1610</v>
      </c>
      <c r="V431">
        <f>[9]D_技能表!V338</f>
        <v>119.04761904761905</v>
      </c>
      <c r="W431">
        <f>[9]D_技能表!W338</f>
        <v>28</v>
      </c>
      <c r="X431">
        <f>[9]D_技能表!X338</f>
        <v>365</v>
      </c>
      <c r="Y431">
        <f>[9]D_技能表!Y338</f>
        <v>18</v>
      </c>
      <c r="Z431">
        <f>[9]D_技能表!Z338</f>
        <v>12</v>
      </c>
      <c r="AA431" t="str">
        <f>[9]D_技能表!AA338</f>
        <v>9124100.png</v>
      </c>
      <c r="AB431">
        <f>[9]D_技能表!AB338</f>
        <v>20</v>
      </c>
      <c r="AC431">
        <f>[9]D_技能表!AC338</f>
        <v>945</v>
      </c>
      <c r="AD431">
        <f>[9]D_技能表!AD338</f>
        <v>62.16904193021287</v>
      </c>
    </row>
    <row r="432" spans="1:30" x14ac:dyDescent="0.15">
      <c r="A432">
        <f>[9]D_技能表!A339</f>
        <v>9124131</v>
      </c>
      <c r="B432" t="str">
        <f>[9]D_技能表!B339</f>
        <v>裂空·斩第1段</v>
      </c>
      <c r="C432" t="str">
        <f>[9]D_技能表!C339</f>
        <v>裂空·斩第1段</v>
      </c>
      <c r="D432">
        <f>[9]D_技能表!D339</f>
        <v>1</v>
      </c>
      <c r="E432">
        <f>[9]D_技能表!E339</f>
        <v>52</v>
      </c>
      <c r="F432" t="str">
        <f>[9]D_技能表!F339</f>
        <v>第31级，共造成156%点伤害</v>
      </c>
      <c r="G432">
        <f>[9]D_技能表!G339</f>
        <v>1</v>
      </c>
      <c r="H432">
        <f>[9]D_技能表!H339</f>
        <v>1</v>
      </c>
      <c r="I432">
        <f>[9]D_技能表!I339</f>
        <v>31</v>
      </c>
      <c r="J432">
        <f>[9]D_技能表!J339</f>
        <v>2</v>
      </c>
      <c r="K432">
        <f>[9]D_技能表!K339</f>
        <v>155.95238095238096</v>
      </c>
      <c r="L432">
        <f>[9]D_技能表!L339</f>
        <v>0</v>
      </c>
      <c r="M432">
        <f>[9]D_技能表!M339</f>
        <v>5520</v>
      </c>
      <c r="N432">
        <f>[9]D_技能表!N339</f>
        <v>50721</v>
      </c>
      <c r="O432">
        <f>[9]D_技能表!O339</f>
        <v>4</v>
      </c>
      <c r="P432">
        <f>[9]D_技能表!P339</f>
        <v>1</v>
      </c>
      <c r="Q432">
        <f>[9]D_技能表!Q339</f>
        <v>1</v>
      </c>
      <c r="R432">
        <f>[9]D_技能表!R339</f>
        <v>6</v>
      </c>
      <c r="S432">
        <f>[9]D_技能表!S339</f>
        <v>50</v>
      </c>
      <c r="T432">
        <f>[9]D_技能表!T339</f>
        <v>119.04761904761905</v>
      </c>
      <c r="U432">
        <f>[9]D_技能表!U339</f>
        <v>1749</v>
      </c>
      <c r="V432">
        <f>[9]D_技能表!V339</f>
        <v>119.04761904761905</v>
      </c>
      <c r="W432">
        <f>[9]D_技能表!W339</f>
        <v>29</v>
      </c>
      <c r="X432">
        <f>[9]D_技能表!X339</f>
        <v>394</v>
      </c>
      <c r="Y432">
        <f>[9]D_技能表!Y339</f>
        <v>18</v>
      </c>
      <c r="Z432">
        <f>[9]D_技能表!Z339</f>
        <v>12</v>
      </c>
      <c r="AA432" t="str">
        <f>[9]D_技能表!AA339</f>
        <v>9124100.png</v>
      </c>
      <c r="AB432">
        <f>[9]D_技能表!AB339</f>
        <v>20</v>
      </c>
      <c r="AC432">
        <f>[9]D_技能表!AC339</f>
        <v>945</v>
      </c>
      <c r="AD432">
        <f>[9]D_技能表!AD339</f>
        <v>72.317298668155971</v>
      </c>
    </row>
    <row r="433" spans="1:30" x14ac:dyDescent="0.15">
      <c r="A433">
        <f>[9]D_技能表!A340</f>
        <v>9124132</v>
      </c>
      <c r="B433" t="str">
        <f>[9]D_技能表!B340</f>
        <v>裂空·斩第1段</v>
      </c>
      <c r="C433" t="str">
        <f>[9]D_技能表!C340</f>
        <v>裂空·斩第1段</v>
      </c>
      <c r="D433">
        <f>[9]D_技能表!D340</f>
        <v>1</v>
      </c>
      <c r="E433">
        <f>[9]D_技能表!E340</f>
        <v>53</v>
      </c>
      <c r="F433" t="str">
        <f>[9]D_技能表!F340</f>
        <v>第32级，共造成157.1%点伤害</v>
      </c>
      <c r="G433">
        <f>[9]D_技能表!G340</f>
        <v>1</v>
      </c>
      <c r="H433">
        <f>[9]D_技能表!H340</f>
        <v>1</v>
      </c>
      <c r="I433">
        <f>[9]D_技能表!I340</f>
        <v>32</v>
      </c>
      <c r="J433">
        <f>[9]D_技能表!J340</f>
        <v>2</v>
      </c>
      <c r="K433">
        <f>[9]D_技能表!K340</f>
        <v>157.14285714285714</v>
      </c>
      <c r="L433">
        <f>[9]D_技能表!L340</f>
        <v>0</v>
      </c>
      <c r="M433">
        <f>[9]D_技能表!M340</f>
        <v>5440</v>
      </c>
      <c r="N433">
        <f>[9]D_技能表!N340</f>
        <v>56420</v>
      </c>
      <c r="O433">
        <f>[9]D_技能表!O340</f>
        <v>4</v>
      </c>
      <c r="P433">
        <f>[9]D_技能表!P340</f>
        <v>1</v>
      </c>
      <c r="Q433">
        <f>[9]D_技能表!Q340</f>
        <v>1</v>
      </c>
      <c r="R433">
        <f>[9]D_技能表!R340</f>
        <v>6</v>
      </c>
      <c r="S433">
        <f>[9]D_技能表!S340</f>
        <v>50</v>
      </c>
      <c r="T433">
        <f>[9]D_技能表!T340</f>
        <v>119.04761904761905</v>
      </c>
      <c r="U433">
        <f>[9]D_技能表!U340</f>
        <v>1820</v>
      </c>
      <c r="V433">
        <f>[9]D_技能表!V340</f>
        <v>119.04761904761905</v>
      </c>
      <c r="W433">
        <f>[9]D_技能表!W340</f>
        <v>31</v>
      </c>
      <c r="X433">
        <f>[9]D_技能表!X340</f>
        <v>425</v>
      </c>
      <c r="Y433">
        <f>[9]D_技能表!Y340</f>
        <v>18</v>
      </c>
      <c r="Z433">
        <f>[9]D_技能表!Z340</f>
        <v>13</v>
      </c>
      <c r="AA433" t="str">
        <f>[9]D_技能表!AA340</f>
        <v>9124100.png</v>
      </c>
      <c r="AB433">
        <f>[9]D_技能表!AB340</f>
        <v>20</v>
      </c>
      <c r="AC433">
        <f>[9]D_技能表!AC340</f>
        <v>945</v>
      </c>
      <c r="AD433">
        <f>[9]D_技能表!AD340</f>
        <v>84.084039765094801</v>
      </c>
    </row>
    <row r="434" spans="1:30" x14ac:dyDescent="0.15">
      <c r="A434">
        <f>[9]D_技能表!A341</f>
        <v>9124133</v>
      </c>
      <c r="B434" t="str">
        <f>[9]D_技能表!B341</f>
        <v>裂空·斩第1段</v>
      </c>
      <c r="C434" t="str">
        <f>[9]D_技能表!C341</f>
        <v>裂空·斩第1段</v>
      </c>
      <c r="D434">
        <f>[9]D_技能表!D341</f>
        <v>1</v>
      </c>
      <c r="E434">
        <f>[9]D_技能表!E341</f>
        <v>55</v>
      </c>
      <c r="F434" t="str">
        <f>[9]D_技能表!F341</f>
        <v>第33级，共造成158.3%点伤害</v>
      </c>
      <c r="G434">
        <f>[9]D_技能表!G341</f>
        <v>1</v>
      </c>
      <c r="H434">
        <f>[9]D_技能表!H341</f>
        <v>1</v>
      </c>
      <c r="I434">
        <f>[9]D_技能表!I341</f>
        <v>33</v>
      </c>
      <c r="J434">
        <f>[9]D_技能表!J341</f>
        <v>2</v>
      </c>
      <c r="K434">
        <f>[9]D_技能表!K341</f>
        <v>158.33333333333334</v>
      </c>
      <c r="L434">
        <f>[9]D_技能表!L341</f>
        <v>0</v>
      </c>
      <c r="M434">
        <f>[9]D_技能表!M341</f>
        <v>5360</v>
      </c>
      <c r="N434">
        <f>[9]D_技能表!N341</f>
        <v>66878</v>
      </c>
      <c r="O434">
        <f>[9]D_技能表!O341</f>
        <v>4</v>
      </c>
      <c r="P434">
        <f>[9]D_技能表!P341</f>
        <v>1</v>
      </c>
      <c r="Q434">
        <f>[9]D_技能表!Q341</f>
        <v>1</v>
      </c>
      <c r="R434">
        <f>[9]D_技能表!R341</f>
        <v>6</v>
      </c>
      <c r="S434">
        <f>[9]D_技能表!S341</f>
        <v>50</v>
      </c>
      <c r="T434">
        <f>[9]D_技能表!T341</f>
        <v>119.04761904761905</v>
      </c>
      <c r="U434">
        <f>[9]D_技能表!U341</f>
        <v>1967</v>
      </c>
      <c r="V434">
        <f>[9]D_技能表!V341</f>
        <v>119.04761904761905</v>
      </c>
      <c r="W434">
        <f>[9]D_技能表!W341</f>
        <v>34</v>
      </c>
      <c r="X434">
        <f>[9]D_技能表!X341</f>
        <v>459</v>
      </c>
      <c r="Y434">
        <f>[9]D_技能表!Y341</f>
        <v>18</v>
      </c>
      <c r="Z434">
        <f>[9]D_技能表!Z341</f>
        <v>14</v>
      </c>
      <c r="AA434" t="str">
        <f>[9]D_技能表!AA341</f>
        <v>9124100.png</v>
      </c>
      <c r="AB434">
        <f>[9]D_技能表!AB341</f>
        <v>20</v>
      </c>
      <c r="AC434">
        <f>[9]D_技能表!AC341</f>
        <v>945</v>
      </c>
      <c r="AD434">
        <f>[9]D_技能表!AD341</f>
        <v>97.722913361046224</v>
      </c>
    </row>
    <row r="435" spans="1:30" x14ac:dyDescent="0.15">
      <c r="A435">
        <f>[9]D_技能表!A342</f>
        <v>9124134</v>
      </c>
      <c r="B435" t="str">
        <f>[9]D_技能表!B342</f>
        <v>裂空·斩第1段</v>
      </c>
      <c r="C435" t="str">
        <f>[9]D_技能表!C342</f>
        <v>裂空·斩第1段</v>
      </c>
      <c r="D435">
        <f>[9]D_技能表!D342</f>
        <v>1</v>
      </c>
      <c r="E435">
        <f>[9]D_技能表!E342</f>
        <v>56</v>
      </c>
      <c r="F435" t="str">
        <f>[9]D_技能表!F342</f>
        <v>第34级，共造成159.5%点伤害</v>
      </c>
      <c r="G435">
        <f>[9]D_技能表!G342</f>
        <v>1</v>
      </c>
      <c r="H435">
        <f>[9]D_技能表!H342</f>
        <v>1</v>
      </c>
      <c r="I435">
        <f>[9]D_技能表!I342</f>
        <v>34</v>
      </c>
      <c r="J435">
        <f>[9]D_技能表!J342</f>
        <v>2</v>
      </c>
      <c r="K435">
        <f>[9]D_技能表!K342</f>
        <v>159.52380952380952</v>
      </c>
      <c r="L435">
        <f>[9]D_技能表!L342</f>
        <v>0</v>
      </c>
      <c r="M435">
        <f>[9]D_技能表!M342</f>
        <v>5280</v>
      </c>
      <c r="N435">
        <f>[9]D_技能表!N342</f>
        <v>73512</v>
      </c>
      <c r="O435">
        <f>[9]D_技能表!O342</f>
        <v>4</v>
      </c>
      <c r="P435">
        <f>[9]D_技能表!P342</f>
        <v>1</v>
      </c>
      <c r="Q435">
        <f>[9]D_技能表!Q342</f>
        <v>1</v>
      </c>
      <c r="R435">
        <f>[9]D_技能表!R342</f>
        <v>6</v>
      </c>
      <c r="S435">
        <f>[9]D_技能表!S342</f>
        <v>50</v>
      </c>
      <c r="T435">
        <f>[9]D_技能表!T342</f>
        <v>119.04761904761905</v>
      </c>
      <c r="U435">
        <f>[9]D_技能表!U342</f>
        <v>2042</v>
      </c>
      <c r="V435">
        <f>[9]D_技能表!V342</f>
        <v>119.04761904761905</v>
      </c>
      <c r="W435">
        <f>[9]D_技能表!W342</f>
        <v>36</v>
      </c>
      <c r="X435">
        <f>[9]D_技能表!X342</f>
        <v>495</v>
      </c>
      <c r="Y435">
        <f>[9]D_技能表!Y342</f>
        <v>18</v>
      </c>
      <c r="Z435">
        <f>[9]D_技能表!Z342</f>
        <v>15</v>
      </c>
      <c r="AA435" t="str">
        <f>[9]D_技能表!AA342</f>
        <v>9124100.png</v>
      </c>
      <c r="AB435">
        <f>[9]D_技能表!AB342</f>
        <v>20</v>
      </c>
      <c r="AC435">
        <f>[9]D_技能表!AC342</f>
        <v>945</v>
      </c>
      <c r="AD435">
        <f>[9]D_技能表!AD342</f>
        <v>113.52678117962634</v>
      </c>
    </row>
    <row r="436" spans="1:30" x14ac:dyDescent="0.15">
      <c r="A436">
        <f>[9]D_技能表!A343</f>
        <v>9124135</v>
      </c>
      <c r="B436" t="str">
        <f>[9]D_技能表!B343</f>
        <v>裂空·斩第1段</v>
      </c>
      <c r="C436" t="str">
        <f>[9]D_技能表!C343</f>
        <v>裂空·斩第1段</v>
      </c>
      <c r="D436">
        <f>[9]D_技能表!D343</f>
        <v>1</v>
      </c>
      <c r="E436">
        <f>[9]D_技能表!E343</f>
        <v>58</v>
      </c>
      <c r="F436" t="str">
        <f>[9]D_技能表!F343</f>
        <v>第35级，共造成160.7%点伤害</v>
      </c>
      <c r="G436">
        <f>[9]D_技能表!G343</f>
        <v>1</v>
      </c>
      <c r="H436">
        <f>[9]D_技能表!H343</f>
        <v>1</v>
      </c>
      <c r="I436">
        <f>[9]D_技能表!I343</f>
        <v>35</v>
      </c>
      <c r="J436">
        <f>[9]D_技能表!J343</f>
        <v>2</v>
      </c>
      <c r="K436">
        <f>[9]D_技能表!K343</f>
        <v>160.71428571428572</v>
      </c>
      <c r="L436">
        <f>[9]D_技能表!L343</f>
        <v>0</v>
      </c>
      <c r="M436">
        <f>[9]D_技能表!M343</f>
        <v>5200</v>
      </c>
      <c r="N436">
        <f>[9]D_技能表!N343</f>
        <v>83524</v>
      </c>
      <c r="O436">
        <f>[9]D_技能表!O343</f>
        <v>4</v>
      </c>
      <c r="P436">
        <f>[9]D_技能表!P343</f>
        <v>1</v>
      </c>
      <c r="Q436">
        <f>[9]D_技能表!Q343</f>
        <v>1</v>
      </c>
      <c r="R436">
        <f>[9]D_技能表!R343</f>
        <v>6</v>
      </c>
      <c r="S436">
        <f>[9]D_技能表!S343</f>
        <v>50</v>
      </c>
      <c r="T436">
        <f>[9]D_技能表!T343</f>
        <v>119.04761904761905</v>
      </c>
      <c r="U436">
        <f>[9]D_技能表!U343</f>
        <v>2198</v>
      </c>
      <c r="V436">
        <f>[9]D_技能表!V343</f>
        <v>119.04761904761905</v>
      </c>
      <c r="W436">
        <f>[9]D_技能表!W343</f>
        <v>38</v>
      </c>
      <c r="X436">
        <f>[9]D_技能表!X343</f>
        <v>533</v>
      </c>
      <c r="Y436">
        <f>[9]D_技能表!Y343</f>
        <v>18</v>
      </c>
      <c r="Z436">
        <f>[9]D_技能表!Z343</f>
        <v>16</v>
      </c>
      <c r="AA436" t="str">
        <f>[9]D_技能表!AA343</f>
        <v>9124100.png</v>
      </c>
      <c r="AB436">
        <f>[9]D_技能表!AB343</f>
        <v>20</v>
      </c>
      <c r="AC436">
        <f>[9]D_技能表!AC343</f>
        <v>945</v>
      </c>
      <c r="AD436">
        <f>[9]D_技能表!AD343</f>
        <v>131.8337150407161</v>
      </c>
    </row>
    <row r="437" spans="1:30" x14ac:dyDescent="0.15">
      <c r="A437">
        <f>[9]D_技能表!A344</f>
        <v>9124136</v>
      </c>
      <c r="B437" t="str">
        <f>[9]D_技能表!B344</f>
        <v>裂空·斩第1段</v>
      </c>
      <c r="C437" t="str">
        <f>[9]D_技能表!C344</f>
        <v>裂空·斩第1段</v>
      </c>
      <c r="D437">
        <f>[9]D_技能表!D344</f>
        <v>1</v>
      </c>
      <c r="E437">
        <f>[9]D_技能表!E344</f>
        <v>59</v>
      </c>
      <c r="F437" t="str">
        <f>[9]D_技能表!F344</f>
        <v>第36级，共造成161.9%点伤害</v>
      </c>
      <c r="G437">
        <f>[9]D_技能表!G344</f>
        <v>1</v>
      </c>
      <c r="H437">
        <f>[9]D_技能表!H344</f>
        <v>1</v>
      </c>
      <c r="I437">
        <f>[9]D_技能表!I344</f>
        <v>36</v>
      </c>
      <c r="J437">
        <f>[9]D_技能表!J344</f>
        <v>2</v>
      </c>
      <c r="K437">
        <f>[9]D_技能表!K344</f>
        <v>161.9047619047619</v>
      </c>
      <c r="L437">
        <f>[9]D_技能表!L344</f>
        <v>0</v>
      </c>
      <c r="M437">
        <f>[9]D_技能表!M344</f>
        <v>5120</v>
      </c>
      <c r="N437">
        <f>[9]D_技能表!N344</f>
        <v>93357</v>
      </c>
      <c r="O437">
        <f>[9]D_技能表!O344</f>
        <v>4</v>
      </c>
      <c r="P437">
        <f>[9]D_技能表!P344</f>
        <v>1</v>
      </c>
      <c r="Q437">
        <f>[9]D_技能表!Q344</f>
        <v>1</v>
      </c>
      <c r="R437">
        <f>[9]D_技能表!R344</f>
        <v>6</v>
      </c>
      <c r="S437">
        <f>[9]D_技能表!S344</f>
        <v>50</v>
      </c>
      <c r="T437">
        <f>[9]D_技能表!T344</f>
        <v>119.04761904761905</v>
      </c>
      <c r="U437">
        <f>[9]D_技能表!U344</f>
        <v>2277</v>
      </c>
      <c r="V437">
        <f>[9]D_技能表!V344</f>
        <v>119.04761904761905</v>
      </c>
      <c r="W437">
        <f>[9]D_技能表!W344</f>
        <v>41</v>
      </c>
      <c r="X437">
        <f>[9]D_技能表!X344</f>
        <v>574</v>
      </c>
      <c r="Y437">
        <f>[9]D_技能表!Y344</f>
        <v>18</v>
      </c>
      <c r="Z437">
        <f>[9]D_技能表!Z344</f>
        <v>17</v>
      </c>
      <c r="AA437" t="str">
        <f>[9]D_技能表!AA344</f>
        <v>9124100.png</v>
      </c>
      <c r="AB437">
        <f>[9]D_技能表!AB344</f>
        <v>20</v>
      </c>
      <c r="AC437">
        <f>[9]D_技能表!AC344</f>
        <v>945</v>
      </c>
      <c r="AD437">
        <f>[9]D_技能表!AD344</f>
        <v>153.03390218742106</v>
      </c>
    </row>
    <row r="438" spans="1:30" x14ac:dyDescent="0.15">
      <c r="A438">
        <f>[9]D_技能表!A345</f>
        <v>9124137</v>
      </c>
      <c r="B438" t="str">
        <f>[9]D_技能表!B345</f>
        <v>裂空·斩第1段</v>
      </c>
      <c r="C438" t="str">
        <f>[9]D_技能表!C345</f>
        <v>裂空·斩第1段</v>
      </c>
      <c r="D438">
        <f>[9]D_技能表!D345</f>
        <v>1</v>
      </c>
      <c r="E438">
        <f>[9]D_技能表!E345</f>
        <v>61</v>
      </c>
      <c r="F438" t="str">
        <f>[9]D_技能表!F345</f>
        <v>第37级，共造成163.1%点伤害</v>
      </c>
      <c r="G438">
        <f>[9]D_技能表!G345</f>
        <v>1</v>
      </c>
      <c r="H438">
        <f>[9]D_技能表!H345</f>
        <v>1</v>
      </c>
      <c r="I438">
        <f>[9]D_技能表!I345</f>
        <v>37</v>
      </c>
      <c r="J438">
        <f>[9]D_技能表!J345</f>
        <v>2</v>
      </c>
      <c r="K438">
        <f>[9]D_技能表!K345</f>
        <v>163.0952380952381</v>
      </c>
      <c r="L438">
        <f>[9]D_技能表!L345</f>
        <v>0</v>
      </c>
      <c r="M438">
        <f>[9]D_技能表!M345</f>
        <v>5040</v>
      </c>
      <c r="N438">
        <f>[9]D_技能表!N345</f>
        <v>107360</v>
      </c>
      <c r="O438">
        <f>[9]D_技能表!O345</f>
        <v>4</v>
      </c>
      <c r="P438">
        <f>[9]D_技能表!P345</f>
        <v>1</v>
      </c>
      <c r="Q438">
        <f>[9]D_技能表!Q345</f>
        <v>1</v>
      </c>
      <c r="R438">
        <f>[9]D_技能表!R345</f>
        <v>6</v>
      </c>
      <c r="S438">
        <f>[9]D_技能表!S345</f>
        <v>50</v>
      </c>
      <c r="T438">
        <f>[9]D_技能表!T345</f>
        <v>119.04761904761905</v>
      </c>
      <c r="U438">
        <f>[9]D_技能表!U345</f>
        <v>2440</v>
      </c>
      <c r="V438">
        <f>[9]D_技能表!V345</f>
        <v>119.04761904761905</v>
      </c>
      <c r="W438">
        <f>[9]D_技能表!W345</f>
        <v>44</v>
      </c>
      <c r="X438">
        <f>[9]D_技能表!X345</f>
        <v>618</v>
      </c>
      <c r="Y438">
        <f>[9]D_技能表!Y345</f>
        <v>18</v>
      </c>
      <c r="Z438">
        <f>[9]D_技能表!Z345</f>
        <v>18</v>
      </c>
      <c r="AA438" t="str">
        <f>[9]D_技能表!AA345</f>
        <v>9124100.png</v>
      </c>
      <c r="AB438">
        <f>[9]D_技能表!AB345</f>
        <v>20</v>
      </c>
      <c r="AC438">
        <f>[9]D_技能表!AC345</f>
        <v>945</v>
      </c>
      <c r="AD438">
        <f>[9]D_技能表!AD345</f>
        <v>177.57759614021001</v>
      </c>
    </row>
    <row r="439" spans="1:30" x14ac:dyDescent="0.15">
      <c r="A439">
        <f>[9]D_技能表!A346</f>
        <v>9124138</v>
      </c>
      <c r="B439" t="str">
        <f>[9]D_技能表!B346</f>
        <v>裂空·斩第1段</v>
      </c>
      <c r="C439" t="str">
        <f>[9]D_技能表!C346</f>
        <v>裂空·斩第1段</v>
      </c>
      <c r="D439">
        <f>[9]D_技能表!D346</f>
        <v>1</v>
      </c>
      <c r="E439">
        <f>[9]D_技能表!E346</f>
        <v>62</v>
      </c>
      <c r="F439" t="str">
        <f>[9]D_技能表!F346</f>
        <v>第38级，共造成164.3%点伤害</v>
      </c>
      <c r="G439">
        <f>[9]D_技能表!G346</f>
        <v>1</v>
      </c>
      <c r="H439">
        <f>[9]D_技能表!H346</f>
        <v>1</v>
      </c>
      <c r="I439">
        <f>[9]D_技能表!I346</f>
        <v>38</v>
      </c>
      <c r="J439">
        <f>[9]D_技能表!J346</f>
        <v>2</v>
      </c>
      <c r="K439">
        <f>[9]D_技能表!K346</f>
        <v>164.28571428571428</v>
      </c>
      <c r="L439">
        <f>[9]D_技能表!L346</f>
        <v>0</v>
      </c>
      <c r="M439">
        <f>[9]D_技能表!M346</f>
        <v>4960</v>
      </c>
      <c r="N439">
        <f>[9]D_技能表!N346</f>
        <v>118628</v>
      </c>
      <c r="O439">
        <f>[9]D_技能表!O346</f>
        <v>4</v>
      </c>
      <c r="P439">
        <f>[9]D_技能表!P346</f>
        <v>1</v>
      </c>
      <c r="Q439">
        <f>[9]D_技能表!Q346</f>
        <v>1</v>
      </c>
      <c r="R439">
        <f>[9]D_技能表!R346</f>
        <v>6</v>
      </c>
      <c r="S439">
        <f>[9]D_技能表!S346</f>
        <v>50</v>
      </c>
      <c r="T439">
        <f>[9]D_技能表!T346</f>
        <v>119.04761904761905</v>
      </c>
      <c r="U439">
        <f>[9]D_技能表!U346</f>
        <v>2524</v>
      </c>
      <c r="V439">
        <f>[9]D_技能表!V346</f>
        <v>119.04761904761905</v>
      </c>
      <c r="W439">
        <f>[9]D_技能表!W346</f>
        <v>47</v>
      </c>
      <c r="X439">
        <f>[9]D_技能表!X346</f>
        <v>665</v>
      </c>
      <c r="Y439">
        <f>[9]D_技能表!Y346</f>
        <v>18</v>
      </c>
      <c r="Z439">
        <f>[9]D_技能表!Z346</f>
        <v>19</v>
      </c>
      <c r="AA439" t="str">
        <f>[9]D_技能表!AA346</f>
        <v>9124100.png</v>
      </c>
      <c r="AB439">
        <f>[9]D_技能表!AB346</f>
        <v>20</v>
      </c>
      <c r="AC439">
        <f>[9]D_技能表!AC346</f>
        <v>945</v>
      </c>
      <c r="AD439">
        <f>[9]D_技能表!AD346</f>
        <v>205.98427022719392</v>
      </c>
    </row>
    <row r="440" spans="1:30" x14ac:dyDescent="0.15">
      <c r="A440">
        <f>[9]D_技能表!A347</f>
        <v>9124139</v>
      </c>
      <c r="B440" t="str">
        <f>[9]D_技能表!B347</f>
        <v>裂空·斩第1段</v>
      </c>
      <c r="C440" t="str">
        <f>[9]D_技能表!C347</f>
        <v>裂空·斩第1段</v>
      </c>
      <c r="D440">
        <f>[9]D_技能表!D347</f>
        <v>1</v>
      </c>
      <c r="E440">
        <f>[9]D_技能表!E347</f>
        <v>64</v>
      </c>
      <c r="F440" t="str">
        <f>[9]D_技能表!F347</f>
        <v>第39级，共造成165.5%点伤害</v>
      </c>
      <c r="G440">
        <f>[9]D_技能表!G347</f>
        <v>1</v>
      </c>
      <c r="H440">
        <f>[9]D_技能表!H347</f>
        <v>1</v>
      </c>
      <c r="I440">
        <f>[9]D_技能表!I347</f>
        <v>39</v>
      </c>
      <c r="J440">
        <f>[9]D_技能表!J347</f>
        <v>2</v>
      </c>
      <c r="K440">
        <f>[9]D_技能表!K347</f>
        <v>165.47619047619048</v>
      </c>
      <c r="L440">
        <f>[9]D_技能表!L347</f>
        <v>0</v>
      </c>
      <c r="M440">
        <f>[9]D_技能表!M347</f>
        <v>4880</v>
      </c>
      <c r="N440">
        <f>[9]D_技能表!N347</f>
        <v>134750</v>
      </c>
      <c r="O440">
        <f>[9]D_技能表!O347</f>
        <v>4</v>
      </c>
      <c r="P440">
        <f>[9]D_技能表!P347</f>
        <v>1</v>
      </c>
      <c r="Q440">
        <f>[9]D_技能表!Q347</f>
        <v>1</v>
      </c>
      <c r="R440">
        <f>[9]D_技能表!R347</f>
        <v>6</v>
      </c>
      <c r="S440">
        <f>[9]D_技能表!S347</f>
        <v>50</v>
      </c>
      <c r="T440">
        <f>[9]D_技能表!T347</f>
        <v>119.04761904761905</v>
      </c>
      <c r="U440">
        <f>[9]D_技能表!U347</f>
        <v>2695</v>
      </c>
      <c r="V440">
        <f>[9]D_技能表!V347</f>
        <v>119.04761904761905</v>
      </c>
      <c r="W440">
        <f>[9]D_技能表!W347</f>
        <v>50</v>
      </c>
      <c r="X440">
        <f>[9]D_技能表!X347</f>
        <v>715</v>
      </c>
      <c r="Y440">
        <f>[9]D_技能表!Y347</f>
        <v>18</v>
      </c>
      <c r="Z440">
        <f>[9]D_技能表!Z347</f>
        <v>20</v>
      </c>
      <c r="AA440" t="str">
        <f>[9]D_技能表!AA347</f>
        <v>9124100.png</v>
      </c>
      <c r="AB440">
        <f>[9]D_技能表!AB347</f>
        <v>20</v>
      </c>
      <c r="AC440">
        <f>[9]D_技能表!AC347</f>
        <v>945</v>
      </c>
      <c r="AD440">
        <f>[9]D_技能表!AD347</f>
        <v>238.85315441388576</v>
      </c>
    </row>
    <row r="441" spans="1:30" x14ac:dyDescent="0.15">
      <c r="A441">
        <f>[9]D_技能表!A348</f>
        <v>9124140</v>
      </c>
      <c r="B441" t="str">
        <f>[9]D_技能表!B348</f>
        <v>裂空·斩第1段</v>
      </c>
      <c r="C441" t="str">
        <f>[9]D_技能表!C348</f>
        <v>裂空·斩第1段</v>
      </c>
      <c r="D441">
        <f>[9]D_技能表!D348</f>
        <v>1</v>
      </c>
      <c r="E441">
        <f>[9]D_技能表!E348</f>
        <v>65</v>
      </c>
      <c r="F441" t="str">
        <f>[9]D_技能表!F348</f>
        <v>第40级，共造成166.7%点伤害</v>
      </c>
      <c r="G441">
        <f>[9]D_技能表!G348</f>
        <v>1</v>
      </c>
      <c r="H441">
        <f>[9]D_技能表!H348</f>
        <v>1</v>
      </c>
      <c r="I441">
        <f>[9]D_技能表!I348</f>
        <v>40</v>
      </c>
      <c r="J441">
        <f>[9]D_技能表!J348</f>
        <v>2</v>
      </c>
      <c r="K441">
        <f>[9]D_技能表!K348</f>
        <v>166.66666666666669</v>
      </c>
      <c r="L441">
        <f>[9]D_技能表!L348</f>
        <v>0</v>
      </c>
      <c r="M441">
        <f>[9]D_技能表!M348</f>
        <v>4800</v>
      </c>
      <c r="N441">
        <f>[9]D_技能表!N348</f>
        <v>150282</v>
      </c>
      <c r="O441">
        <f>[9]D_技能表!O348</f>
        <v>4</v>
      </c>
      <c r="P441">
        <f>[9]D_技能表!P348</f>
        <v>1</v>
      </c>
      <c r="Q441">
        <f>[9]D_技能表!Q348</f>
        <v>1</v>
      </c>
      <c r="R441">
        <f>[9]D_技能表!R348</f>
        <v>6</v>
      </c>
      <c r="S441">
        <f>[9]D_技能表!S348</f>
        <v>50</v>
      </c>
      <c r="T441">
        <f>[9]D_技能表!T348</f>
        <v>119.04761904761905</v>
      </c>
      <c r="U441">
        <f>[9]D_技能表!U348</f>
        <v>2783</v>
      </c>
      <c r="V441">
        <f>[9]D_技能表!V348</f>
        <v>119.04761904761905</v>
      </c>
      <c r="W441">
        <f>[9]D_技能表!W348</f>
        <v>54</v>
      </c>
      <c r="X441">
        <f>[9]D_技能表!X348</f>
        <v>769</v>
      </c>
      <c r="Y441">
        <f>[9]D_技能表!Y348</f>
        <v>18</v>
      </c>
      <c r="Z441">
        <f>[9]D_技能表!Z348</f>
        <v>22</v>
      </c>
      <c r="AA441" t="str">
        <f>[9]D_技能表!AA348</f>
        <v>9124100.png</v>
      </c>
      <c r="AB441">
        <f>[9]D_技能表!AB348</f>
        <v>20</v>
      </c>
      <c r="AC441">
        <f>[9]D_技能表!AC348</f>
        <v>945</v>
      </c>
      <c r="AD441">
        <f>[9]D_技能表!AD348</f>
        <v>276.8753630180301</v>
      </c>
    </row>
    <row r="442" spans="1:30" x14ac:dyDescent="0.15">
      <c r="A442">
        <f>[9]D_技能表!A349</f>
        <v>9124141</v>
      </c>
      <c r="B442" t="str">
        <f>[9]D_技能表!B349</f>
        <v>裂空·斩第1段</v>
      </c>
      <c r="C442" t="str">
        <f>[9]D_技能表!C349</f>
        <v>裂空·斩第1段</v>
      </c>
      <c r="D442">
        <f>[9]D_技能表!D349</f>
        <v>1</v>
      </c>
      <c r="E442">
        <f>[9]D_技能表!E349</f>
        <v>67</v>
      </c>
      <c r="F442" t="str">
        <f>[9]D_技能表!F349</f>
        <v>第41级，共造成167.9%点伤害</v>
      </c>
      <c r="G442">
        <f>[9]D_技能表!G349</f>
        <v>1</v>
      </c>
      <c r="H442">
        <f>[9]D_技能表!H349</f>
        <v>1</v>
      </c>
      <c r="I442">
        <f>[9]D_技能表!I349</f>
        <v>41</v>
      </c>
      <c r="J442">
        <f>[9]D_技能表!J349</f>
        <v>2</v>
      </c>
      <c r="K442">
        <f>[9]D_技能表!K349</f>
        <v>167.85714285714286</v>
      </c>
      <c r="L442">
        <f>[9]D_技能表!L349</f>
        <v>0</v>
      </c>
      <c r="M442">
        <f>[9]D_技能表!M349</f>
        <v>4720</v>
      </c>
      <c r="N442">
        <f>[9]D_技能表!N349</f>
        <v>171854</v>
      </c>
      <c r="O442">
        <f>[9]D_技能表!O349</f>
        <v>4</v>
      </c>
      <c r="P442">
        <f>[9]D_技能表!P349</f>
        <v>1</v>
      </c>
      <c r="Q442">
        <f>[9]D_技能表!Q349</f>
        <v>1</v>
      </c>
      <c r="R442">
        <f>[9]D_技能表!R349</f>
        <v>6</v>
      </c>
      <c r="S442">
        <f>[9]D_技能表!S349</f>
        <v>50</v>
      </c>
      <c r="T442">
        <f>[9]D_技能表!T349</f>
        <v>119.04761904761905</v>
      </c>
      <c r="U442">
        <f>[9]D_技能表!U349</f>
        <v>2963</v>
      </c>
      <c r="V442">
        <f>[9]D_技能表!V349</f>
        <v>119.04761904761905</v>
      </c>
      <c r="W442">
        <f>[9]D_技能表!W349</f>
        <v>58</v>
      </c>
      <c r="X442">
        <f>[9]D_技能表!X349</f>
        <v>827</v>
      </c>
      <c r="Y442">
        <f>[9]D_技能表!Y349</f>
        <v>18</v>
      </c>
      <c r="Z442">
        <f>[9]D_技能表!Z349</f>
        <v>24</v>
      </c>
      <c r="AA442" t="str">
        <f>[9]D_技能表!AA349</f>
        <v>9124100.png</v>
      </c>
      <c r="AB442">
        <f>[9]D_技能表!AB349</f>
        <v>20</v>
      </c>
      <c r="AC442">
        <f>[9]D_技能表!AC349</f>
        <v>945</v>
      </c>
      <c r="AD442">
        <f>[9]D_技能表!AD349</f>
        <v>320.84785186108957</v>
      </c>
    </row>
    <row r="443" spans="1:30" x14ac:dyDescent="0.15">
      <c r="A443">
        <f>[9]D_技能表!A350</f>
        <v>9124142</v>
      </c>
      <c r="B443" t="str">
        <f>[9]D_技能表!B350</f>
        <v>裂空·斩第1段</v>
      </c>
      <c r="C443" t="str">
        <f>[9]D_技能表!C350</f>
        <v>裂空·斩第1段</v>
      </c>
      <c r="D443">
        <f>[9]D_技能表!D350</f>
        <v>1</v>
      </c>
      <c r="E443">
        <f>[9]D_技能表!E350</f>
        <v>68</v>
      </c>
      <c r="F443" t="str">
        <f>[9]D_技能表!F350</f>
        <v>第42级，共造成169%点伤害</v>
      </c>
      <c r="G443">
        <f>[9]D_技能表!G350</f>
        <v>1</v>
      </c>
      <c r="H443">
        <f>[9]D_技能表!H350</f>
        <v>1</v>
      </c>
      <c r="I443">
        <f>[9]D_技能表!I350</f>
        <v>42</v>
      </c>
      <c r="J443">
        <f>[9]D_技能表!J350</f>
        <v>2</v>
      </c>
      <c r="K443">
        <f>[9]D_技能表!K350</f>
        <v>169.04761904761904</v>
      </c>
      <c r="L443">
        <f>[9]D_技能表!L350</f>
        <v>0</v>
      </c>
      <c r="M443">
        <f>[9]D_技能表!M350</f>
        <v>4640</v>
      </c>
      <c r="N443">
        <f>[9]D_技能表!N350</f>
        <v>189348</v>
      </c>
      <c r="O443">
        <f>[9]D_技能表!O350</f>
        <v>4</v>
      </c>
      <c r="P443">
        <f>[9]D_技能表!P350</f>
        <v>1</v>
      </c>
      <c r="Q443">
        <f>[9]D_技能表!Q350</f>
        <v>1</v>
      </c>
      <c r="R443">
        <f>[9]D_技能表!R350</f>
        <v>6</v>
      </c>
      <c r="S443">
        <f>[9]D_技能表!S350</f>
        <v>50</v>
      </c>
      <c r="T443">
        <f>[9]D_技能表!T350</f>
        <v>119.04761904761905</v>
      </c>
      <c r="U443">
        <f>[9]D_技能表!U350</f>
        <v>3054</v>
      </c>
      <c r="V443">
        <f>[9]D_技能表!V350</f>
        <v>119.04761904761905</v>
      </c>
      <c r="W443">
        <f>[9]D_技能表!W350</f>
        <v>62</v>
      </c>
      <c r="X443">
        <f>[9]D_技能表!X350</f>
        <v>889</v>
      </c>
      <c r="Y443">
        <f>[9]D_技能表!Y350</f>
        <v>18</v>
      </c>
      <c r="Z443">
        <f>[9]D_技能表!Z350</f>
        <v>25</v>
      </c>
      <c r="AA443" t="str">
        <f>[9]D_技能表!AA350</f>
        <v>9124100.png</v>
      </c>
      <c r="AB443">
        <f>[9]D_技能表!AB350</f>
        <v>20</v>
      </c>
      <c r="AC443">
        <f>[9]D_技能表!AC350</f>
        <v>945</v>
      </c>
      <c r="AD443">
        <f>[9]D_技能表!AD350</f>
        <v>371.68947896952648</v>
      </c>
    </row>
    <row r="444" spans="1:30" x14ac:dyDescent="0.15">
      <c r="A444">
        <f>[9]D_技能表!A351</f>
        <v>9124143</v>
      </c>
      <c r="B444" t="str">
        <f>[9]D_技能表!B351</f>
        <v>裂空·斩第1段</v>
      </c>
      <c r="C444" t="str">
        <f>[9]D_技能表!C351</f>
        <v>裂空·斩第1段</v>
      </c>
      <c r="D444">
        <f>[9]D_技能表!D351</f>
        <v>1</v>
      </c>
      <c r="E444">
        <f>[9]D_技能表!E351</f>
        <v>70</v>
      </c>
      <c r="F444" t="str">
        <f>[9]D_技能表!F351</f>
        <v>第43级，共造成170.2%点伤害</v>
      </c>
      <c r="G444">
        <f>[9]D_技能表!G351</f>
        <v>1</v>
      </c>
      <c r="H444">
        <f>[9]D_技能表!H351</f>
        <v>1</v>
      </c>
      <c r="I444">
        <f>[9]D_技能表!I351</f>
        <v>43</v>
      </c>
      <c r="J444">
        <f>[9]D_技能表!J351</f>
        <v>2</v>
      </c>
      <c r="K444">
        <f>[9]D_技能表!K351</f>
        <v>170.23809523809524</v>
      </c>
      <c r="L444">
        <f>[9]D_技能表!L351</f>
        <v>0</v>
      </c>
      <c r="M444">
        <f>[9]D_技能表!M351</f>
        <v>4560</v>
      </c>
      <c r="N444">
        <f>[9]D_技能表!N351</f>
        <v>213972</v>
      </c>
      <c r="O444">
        <f>[9]D_技能表!O351</f>
        <v>4</v>
      </c>
      <c r="P444">
        <f>[9]D_技能表!P351</f>
        <v>1</v>
      </c>
      <c r="Q444">
        <f>[9]D_技能表!Q351</f>
        <v>1</v>
      </c>
      <c r="R444">
        <f>[9]D_技能表!R351</f>
        <v>6</v>
      </c>
      <c r="S444">
        <f>[9]D_技能表!S351</f>
        <v>50</v>
      </c>
      <c r="T444">
        <f>[9]D_技能表!T351</f>
        <v>119.04761904761905</v>
      </c>
      <c r="U444">
        <f>[9]D_技能表!U351</f>
        <v>3242</v>
      </c>
      <c r="V444">
        <f>[9]D_技能表!V351</f>
        <v>119.04761904761905</v>
      </c>
      <c r="W444">
        <f>[9]D_技能表!W351</f>
        <v>66</v>
      </c>
      <c r="X444">
        <f>[9]D_技能表!X351</f>
        <v>955</v>
      </c>
      <c r="Y444">
        <f>[9]D_技能表!Y351</f>
        <v>18</v>
      </c>
      <c r="Z444">
        <f>[9]D_技能表!Z351</f>
        <v>27</v>
      </c>
      <c r="AA444" t="str">
        <f>[9]D_技能表!AA351</f>
        <v>9124100.png</v>
      </c>
      <c r="AB444">
        <f>[9]D_技能表!AB351</f>
        <v>20</v>
      </c>
      <c r="AC444">
        <f>[9]D_技能表!AC351</f>
        <v>945</v>
      </c>
      <c r="AD444">
        <f>[9]D_技能表!AD351</f>
        <v>430.45948377509148</v>
      </c>
    </row>
    <row r="445" spans="1:30" x14ac:dyDescent="0.15">
      <c r="A445">
        <f>[9]D_技能表!A352</f>
        <v>9124144</v>
      </c>
      <c r="B445" t="str">
        <f>[9]D_技能表!B352</f>
        <v>裂空·斩第1段</v>
      </c>
      <c r="C445" t="str">
        <f>[9]D_技能表!C352</f>
        <v>裂空·斩第1段</v>
      </c>
      <c r="D445">
        <f>[9]D_技能表!D352</f>
        <v>1</v>
      </c>
      <c r="E445">
        <f>[9]D_技能表!E352</f>
        <v>71</v>
      </c>
      <c r="F445" t="str">
        <f>[9]D_技能表!F352</f>
        <v>第44级，共造成171.4%点伤害</v>
      </c>
      <c r="G445">
        <f>[9]D_技能表!G352</f>
        <v>1</v>
      </c>
      <c r="H445">
        <f>[9]D_技能表!H352</f>
        <v>1</v>
      </c>
      <c r="I445">
        <f>[9]D_技能表!I352</f>
        <v>44</v>
      </c>
      <c r="J445">
        <f>[9]D_技能表!J352</f>
        <v>2</v>
      </c>
      <c r="K445">
        <f>[9]D_技能表!K352</f>
        <v>171.42857142857144</v>
      </c>
      <c r="L445">
        <f>[9]D_技能表!L352</f>
        <v>0</v>
      </c>
      <c r="M445">
        <f>[9]D_技能表!M352</f>
        <v>4480</v>
      </c>
      <c r="N445">
        <f>[9]D_技能表!N352</f>
        <v>236998</v>
      </c>
      <c r="O445">
        <f>[9]D_技能表!O352</f>
        <v>4</v>
      </c>
      <c r="P445">
        <f>[9]D_技能表!P352</f>
        <v>1</v>
      </c>
      <c r="Q445">
        <f>[9]D_技能表!Q352</f>
        <v>1</v>
      </c>
      <c r="R445">
        <f>[9]D_技能表!R352</f>
        <v>6</v>
      </c>
      <c r="S445">
        <f>[9]D_技能表!S352</f>
        <v>50</v>
      </c>
      <c r="T445">
        <f>[9]D_技能表!T352</f>
        <v>119.04761904761905</v>
      </c>
      <c r="U445">
        <f>[9]D_技能表!U352</f>
        <v>3338</v>
      </c>
      <c r="V445">
        <f>[9]D_技能表!V352</f>
        <v>119.04761904761905</v>
      </c>
      <c r="W445">
        <f>[9]D_技能表!W352</f>
        <v>71</v>
      </c>
      <c r="X445">
        <f>[9]D_技能表!X352</f>
        <v>1026</v>
      </c>
      <c r="Y445">
        <f>[9]D_技能表!Y352</f>
        <v>18</v>
      </c>
      <c r="Z445">
        <f>[9]D_技能表!Z352</f>
        <v>29</v>
      </c>
      <c r="AA445" t="str">
        <f>[9]D_技能表!AA352</f>
        <v>9124100.png</v>
      </c>
      <c r="AB445">
        <f>[9]D_技能表!AB352</f>
        <v>20</v>
      </c>
      <c r="AC445">
        <f>[9]D_技能表!AC352</f>
        <v>945</v>
      </c>
      <c r="AD445">
        <f>[9]D_技能表!AD352</f>
        <v>498.37874665282482</v>
      </c>
    </row>
    <row r="446" spans="1:30" x14ac:dyDescent="0.15">
      <c r="A446">
        <f>[9]D_技能表!A353</f>
        <v>9124145</v>
      </c>
      <c r="B446" t="str">
        <f>[9]D_技能表!B353</f>
        <v>裂空·斩第1段</v>
      </c>
      <c r="C446" t="str">
        <f>[9]D_技能表!C353</f>
        <v>裂空·斩第1段</v>
      </c>
      <c r="D446">
        <f>[9]D_技能表!D353</f>
        <v>1</v>
      </c>
      <c r="E446">
        <f>[9]D_技能表!E353</f>
        <v>73</v>
      </c>
      <c r="F446" t="str">
        <f>[9]D_技能表!F353</f>
        <v>第45级，共造成172.6%点伤害</v>
      </c>
      <c r="G446">
        <f>[9]D_技能表!G353</f>
        <v>1</v>
      </c>
      <c r="H446">
        <f>[9]D_技能表!H353</f>
        <v>1</v>
      </c>
      <c r="I446">
        <f>[9]D_技能表!I353</f>
        <v>45</v>
      </c>
      <c r="J446">
        <f>[9]D_技能表!J353</f>
        <v>2</v>
      </c>
      <c r="K446">
        <f>[9]D_技能表!K353</f>
        <v>172.61904761904762</v>
      </c>
      <c r="L446">
        <f>[9]D_技能表!L353</f>
        <v>0</v>
      </c>
      <c r="M446">
        <f>[9]D_技能表!M353</f>
        <v>4400</v>
      </c>
      <c r="N446">
        <f>[9]D_技能表!N353</f>
        <v>268584</v>
      </c>
      <c r="O446">
        <f>[9]D_技能表!O353</f>
        <v>4</v>
      </c>
      <c r="P446">
        <f>[9]D_技能表!P353</f>
        <v>1</v>
      </c>
      <c r="Q446">
        <f>[9]D_技能表!Q353</f>
        <v>1</v>
      </c>
      <c r="R446">
        <f>[9]D_技能表!R353</f>
        <v>6</v>
      </c>
      <c r="S446">
        <f>[9]D_技能表!S353</f>
        <v>50</v>
      </c>
      <c r="T446">
        <f>[9]D_技能表!T353</f>
        <v>119.04761904761905</v>
      </c>
      <c r="U446">
        <f>[9]D_技能表!U353</f>
        <v>3534</v>
      </c>
      <c r="V446">
        <f>[9]D_技能表!V353</f>
        <v>119.04761904761905</v>
      </c>
      <c r="W446">
        <f>[9]D_技能表!W353</f>
        <v>76</v>
      </c>
      <c r="X446">
        <f>[9]D_技能表!X353</f>
        <v>1102</v>
      </c>
      <c r="Y446">
        <f>[9]D_技能表!Y353</f>
        <v>18</v>
      </c>
      <c r="Z446">
        <f>[9]D_技能表!Z353</f>
        <v>31</v>
      </c>
      <c r="AA446" t="str">
        <f>[9]D_技能表!AA353</f>
        <v>9124100.png</v>
      </c>
      <c r="AB446">
        <f>[9]D_技能表!AB353</f>
        <v>20</v>
      </c>
      <c r="AC446">
        <f>[9]D_技能表!AC353</f>
        <v>945</v>
      </c>
      <c r="AD446">
        <f>[9]D_技能表!AD353</f>
        <v>576.85424447184187</v>
      </c>
    </row>
    <row r="447" spans="1:30" x14ac:dyDescent="0.15">
      <c r="A447">
        <f>[9]D_技能表!A354</f>
        <v>9124146</v>
      </c>
      <c r="B447" t="str">
        <f>[9]D_技能表!B354</f>
        <v>裂空·斩第1段</v>
      </c>
      <c r="C447" t="str">
        <f>[9]D_技能表!C354</f>
        <v>裂空·斩第1段</v>
      </c>
      <c r="D447">
        <f>[9]D_技能表!D354</f>
        <v>1</v>
      </c>
      <c r="E447">
        <f>[9]D_技能表!E354</f>
        <v>74</v>
      </c>
      <c r="F447" t="str">
        <f>[9]D_技能表!F354</f>
        <v>第46级，共造成173.8%点伤害</v>
      </c>
      <c r="G447">
        <f>[9]D_技能表!G354</f>
        <v>1</v>
      </c>
      <c r="H447">
        <f>[9]D_技能表!H354</f>
        <v>1</v>
      </c>
      <c r="I447">
        <f>[9]D_技能表!I354</f>
        <v>46</v>
      </c>
      <c r="J447">
        <f>[9]D_技能表!J354</f>
        <v>2</v>
      </c>
      <c r="K447">
        <f>[9]D_技能表!K354</f>
        <v>173.8095238095238</v>
      </c>
      <c r="L447">
        <f>[9]D_技能表!L354</f>
        <v>0</v>
      </c>
      <c r="M447">
        <f>[9]D_技能表!M354</f>
        <v>4320</v>
      </c>
      <c r="N447">
        <f>[9]D_技能表!N354</f>
        <v>294354</v>
      </c>
      <c r="O447">
        <f>[9]D_技能表!O354</f>
        <v>4</v>
      </c>
      <c r="P447">
        <f>[9]D_技能表!P354</f>
        <v>1</v>
      </c>
      <c r="Q447">
        <f>[9]D_技能表!Q354</f>
        <v>1</v>
      </c>
      <c r="R447">
        <f>[9]D_技能表!R354</f>
        <v>6</v>
      </c>
      <c r="S447">
        <f>[9]D_技能表!S354</f>
        <v>50</v>
      </c>
      <c r="T447">
        <f>[9]D_技能表!T354</f>
        <v>119.04761904761905</v>
      </c>
      <c r="U447">
        <f>[9]D_技能表!U354</f>
        <v>3634</v>
      </c>
      <c r="V447">
        <f>[9]D_技能表!V354</f>
        <v>119.04761904761905</v>
      </c>
      <c r="W447">
        <f>[9]D_技能表!W354</f>
        <v>81</v>
      </c>
      <c r="X447">
        <f>[9]D_技能表!X354</f>
        <v>1183</v>
      </c>
      <c r="Y447">
        <f>[9]D_技能表!Y354</f>
        <v>18</v>
      </c>
      <c r="Z447">
        <f>[9]D_技能表!Z354</f>
        <v>33</v>
      </c>
      <c r="AA447" t="str">
        <f>[9]D_技能表!AA354</f>
        <v>9124100.png</v>
      </c>
      <c r="AB447">
        <f>[9]D_技能表!AB354</f>
        <v>20</v>
      </c>
      <c r="AC447">
        <f>[9]D_技能表!AC354</f>
        <v>945</v>
      </c>
      <c r="AD447">
        <f>[9]D_技能表!AD354</f>
        <v>667.50717964200942</v>
      </c>
    </row>
    <row r="448" spans="1:30" x14ac:dyDescent="0.15">
      <c r="A448">
        <f>[9]D_技能表!A355</f>
        <v>9124147</v>
      </c>
      <c r="B448" t="str">
        <f>[9]D_技能表!B355</f>
        <v>裂空·斩第1段</v>
      </c>
      <c r="C448" t="str">
        <f>[9]D_技能表!C355</f>
        <v>裂空·斩第1段</v>
      </c>
      <c r="D448">
        <f>[9]D_技能表!D355</f>
        <v>1</v>
      </c>
      <c r="E448">
        <f>[9]D_技能表!E355</f>
        <v>76</v>
      </c>
      <c r="F448" t="str">
        <f>[9]D_技能表!F355</f>
        <v>第47级，共造成175%点伤害</v>
      </c>
      <c r="G448">
        <f>[9]D_技能表!G355</f>
        <v>1</v>
      </c>
      <c r="H448">
        <f>[9]D_技能表!H355</f>
        <v>1</v>
      </c>
      <c r="I448">
        <f>[9]D_技能表!I355</f>
        <v>47</v>
      </c>
      <c r="J448">
        <f>[9]D_技能表!J355</f>
        <v>2</v>
      </c>
      <c r="K448">
        <f>[9]D_技能表!K355</f>
        <v>175</v>
      </c>
      <c r="L448">
        <f>[9]D_技能表!L355</f>
        <v>0</v>
      </c>
      <c r="M448">
        <f>[9]D_技能表!M355</f>
        <v>4240</v>
      </c>
      <c r="N448">
        <f>[9]D_技能表!N355</f>
        <v>333906</v>
      </c>
      <c r="O448">
        <f>[9]D_技能表!O355</f>
        <v>4</v>
      </c>
      <c r="P448">
        <f>[9]D_技能表!P355</f>
        <v>1</v>
      </c>
      <c r="Q448">
        <f>[9]D_技能表!Q355</f>
        <v>1</v>
      </c>
      <c r="R448">
        <f>[9]D_技能表!R355</f>
        <v>6</v>
      </c>
      <c r="S448">
        <f>[9]D_技能表!S355</f>
        <v>50</v>
      </c>
      <c r="T448">
        <f>[9]D_技能表!T355</f>
        <v>119.04761904761905</v>
      </c>
      <c r="U448">
        <f>[9]D_技能表!U355</f>
        <v>3838</v>
      </c>
      <c r="V448">
        <f>[9]D_技能表!V355</f>
        <v>119.04761904761905</v>
      </c>
      <c r="W448">
        <f>[9]D_技能表!W355</f>
        <v>87</v>
      </c>
      <c r="X448">
        <f>[9]D_技能表!X355</f>
        <v>1270</v>
      </c>
      <c r="Y448">
        <f>[9]D_技能表!Y355</f>
        <v>18</v>
      </c>
      <c r="Z448">
        <f>[9]D_技能表!Z355</f>
        <v>35</v>
      </c>
      <c r="AA448" t="str">
        <f>[9]D_技能表!AA355</f>
        <v>9124100.png</v>
      </c>
      <c r="AB448">
        <f>[9]D_技能表!AB355</f>
        <v>20</v>
      </c>
      <c r="AC448">
        <f>[9]D_技能表!AC355</f>
        <v>945</v>
      </c>
      <c r="AD448">
        <f>[9]D_技能表!AD355</f>
        <v>772.20533109481289</v>
      </c>
    </row>
    <row r="449" spans="1:30" x14ac:dyDescent="0.15">
      <c r="A449">
        <f>[9]D_技能表!A356</f>
        <v>9124148</v>
      </c>
      <c r="B449" t="str">
        <f>[9]D_技能表!B356</f>
        <v>裂空·斩第1段</v>
      </c>
      <c r="C449" t="str">
        <f>[9]D_技能表!C356</f>
        <v>裂空·斩第1段</v>
      </c>
      <c r="D449">
        <f>[9]D_技能表!D356</f>
        <v>1</v>
      </c>
      <c r="E449">
        <f>[9]D_技能表!E356</f>
        <v>77</v>
      </c>
      <c r="F449" t="str">
        <f>[9]D_技能表!F356</f>
        <v>第48级，共造成176.2%点伤害</v>
      </c>
      <c r="G449">
        <f>[9]D_技能表!G356</f>
        <v>1</v>
      </c>
      <c r="H449">
        <f>[9]D_技能表!H356</f>
        <v>1</v>
      </c>
      <c r="I449">
        <f>[9]D_技能表!I356</f>
        <v>48</v>
      </c>
      <c r="J449">
        <f>[9]D_技能表!J356</f>
        <v>2</v>
      </c>
      <c r="K449">
        <f>[9]D_技能表!K356</f>
        <v>176.1904761904762</v>
      </c>
      <c r="L449">
        <f>[9]D_技能表!L356</f>
        <v>0</v>
      </c>
      <c r="M449">
        <f>[9]D_技能表!M356</f>
        <v>4160</v>
      </c>
      <c r="N449">
        <f>[9]D_技能表!N356</f>
        <v>366606</v>
      </c>
      <c r="O449">
        <f>[9]D_技能表!O356</f>
        <v>4</v>
      </c>
      <c r="P449">
        <f>[9]D_技能表!P356</f>
        <v>1</v>
      </c>
      <c r="Q449">
        <f>[9]D_技能表!Q356</f>
        <v>1</v>
      </c>
      <c r="R449">
        <f>[9]D_技能表!R356</f>
        <v>6</v>
      </c>
      <c r="S449">
        <f>[9]D_技能表!S356</f>
        <v>50</v>
      </c>
      <c r="T449">
        <f>[9]D_技能表!T356</f>
        <v>119.04761904761905</v>
      </c>
      <c r="U449">
        <f>[9]D_技能表!U356</f>
        <v>3942</v>
      </c>
      <c r="V449">
        <f>[9]D_技能表!V356</f>
        <v>119.04761904761905</v>
      </c>
      <c r="W449">
        <f>[9]D_技能表!W356</f>
        <v>93</v>
      </c>
      <c r="X449">
        <f>[9]D_技能表!X356</f>
        <v>1363</v>
      </c>
      <c r="Y449">
        <f>[9]D_技能表!Y356</f>
        <v>18</v>
      </c>
      <c r="Z449">
        <f>[9]D_技能表!Z356</f>
        <v>38</v>
      </c>
      <c r="AA449" t="str">
        <f>[9]D_技能表!AA356</f>
        <v>9124100.png</v>
      </c>
      <c r="AB449">
        <f>[9]D_技能表!AB356</f>
        <v>20</v>
      </c>
      <c r="AC449">
        <f>[9]D_技能表!AC356</f>
        <v>945</v>
      </c>
      <c r="AD449">
        <f>[9]D_技能表!AD356</f>
        <v>893.10025708716933</v>
      </c>
    </row>
    <row r="450" spans="1:30" x14ac:dyDescent="0.15">
      <c r="A450">
        <f>[9]D_技能表!A357</f>
        <v>9124149</v>
      </c>
      <c r="B450" t="str">
        <f>[9]D_技能表!B357</f>
        <v>裂空·斩第1段</v>
      </c>
      <c r="C450" t="str">
        <f>[9]D_技能表!C357</f>
        <v>裂空·斩第1段</v>
      </c>
      <c r="D450">
        <f>[9]D_技能表!D357</f>
        <v>1</v>
      </c>
      <c r="E450">
        <f>[9]D_技能表!E357</f>
        <v>79</v>
      </c>
      <c r="F450" t="str">
        <f>[9]D_技能表!F357</f>
        <v>第49级，共造成177.4%点伤害</v>
      </c>
      <c r="G450">
        <f>[9]D_技能表!G357</f>
        <v>1</v>
      </c>
      <c r="H450">
        <f>[9]D_技能表!H357</f>
        <v>1</v>
      </c>
      <c r="I450">
        <f>[9]D_技能表!I357</f>
        <v>49</v>
      </c>
      <c r="J450">
        <f>[9]D_技能表!J357</f>
        <v>2</v>
      </c>
      <c r="K450">
        <f>[9]D_技能表!K357</f>
        <v>177.38095238095238</v>
      </c>
      <c r="L450">
        <f>[9]D_技能表!L357</f>
        <v>0</v>
      </c>
      <c r="M450">
        <f>[9]D_技能表!M357</f>
        <v>4080</v>
      </c>
      <c r="N450">
        <f>[9]D_技能表!N357</f>
        <v>411246</v>
      </c>
      <c r="O450">
        <f>[9]D_技能表!O357</f>
        <v>4</v>
      </c>
      <c r="P450">
        <f>[9]D_技能表!P357</f>
        <v>1</v>
      </c>
      <c r="Q450">
        <f>[9]D_技能表!Q357</f>
        <v>1</v>
      </c>
      <c r="R450">
        <f>[9]D_技能表!R357</f>
        <v>6</v>
      </c>
      <c r="S450">
        <f>[9]D_技能表!S357</f>
        <v>50</v>
      </c>
      <c r="T450">
        <f>[9]D_技能表!T357</f>
        <v>119.04761904761905</v>
      </c>
      <c r="U450">
        <f>[9]D_技能表!U357</f>
        <v>4154</v>
      </c>
      <c r="V450">
        <f>[9]D_技能表!V357</f>
        <v>119.04761904761905</v>
      </c>
      <c r="W450">
        <f>[9]D_技能表!W357</f>
        <v>99</v>
      </c>
      <c r="X450">
        <f>[9]D_技能表!X357</f>
        <v>1462</v>
      </c>
      <c r="Y450">
        <f>[9]D_技能表!Y357</f>
        <v>18</v>
      </c>
      <c r="Z450">
        <f>[9]D_技能表!Z357</f>
        <v>40</v>
      </c>
      <c r="AA450" t="str">
        <f>[9]D_技能表!AA357</f>
        <v>9124100.png</v>
      </c>
      <c r="AB450">
        <f>[9]D_技能表!AB357</f>
        <v>20</v>
      </c>
      <c r="AC450">
        <f>[9]D_技能表!AC357</f>
        <v>945</v>
      </c>
      <c r="AD450">
        <f>[9]D_技能表!AD357</f>
        <v>1032.6700732087068</v>
      </c>
    </row>
    <row r="451" spans="1:30" x14ac:dyDescent="0.15">
      <c r="A451">
        <f>[9]D_技能表!A358</f>
        <v>9124150</v>
      </c>
      <c r="B451" t="str">
        <f>[9]D_技能表!B358</f>
        <v>裂空·斩第1段</v>
      </c>
      <c r="C451" t="str">
        <f>[9]D_技能表!C358</f>
        <v>裂空·斩第1段</v>
      </c>
      <c r="D451">
        <f>[9]D_技能表!D358</f>
        <v>1</v>
      </c>
      <c r="E451">
        <f>[9]D_技能表!E358</f>
        <v>80</v>
      </c>
      <c r="F451" t="str">
        <f>[9]D_技能表!F358</f>
        <v>第50级，共造成178.6%点伤害</v>
      </c>
      <c r="G451">
        <f>[9]D_技能表!G358</f>
        <v>1</v>
      </c>
      <c r="H451">
        <f>[9]D_技能表!H358</f>
        <v>1</v>
      </c>
      <c r="I451">
        <f>[9]D_技能表!I358</f>
        <v>50</v>
      </c>
      <c r="J451">
        <f>[9]D_技能表!J358</f>
        <v>2</v>
      </c>
      <c r="K451">
        <f>[9]D_技能表!K358</f>
        <v>178.57142857142858</v>
      </c>
      <c r="L451">
        <f>[9]D_技能表!L358</f>
        <v>0</v>
      </c>
      <c r="M451">
        <f>[9]D_技能表!M358</f>
        <v>4000</v>
      </c>
      <c r="N451">
        <f>[9]D_技能表!N358</f>
        <v>451772</v>
      </c>
      <c r="O451">
        <f>[9]D_技能表!O358</f>
        <v>4</v>
      </c>
      <c r="P451">
        <f>[9]D_技能表!P358</f>
        <v>1</v>
      </c>
      <c r="Q451">
        <f>[9]D_技能表!Q358</f>
        <v>1</v>
      </c>
      <c r="R451">
        <f>[9]D_技能表!R358</f>
        <v>6</v>
      </c>
      <c r="S451">
        <f>[9]D_技能表!S358</f>
        <v>50</v>
      </c>
      <c r="T451">
        <f>[9]D_技能表!T358</f>
        <v>119.04761904761905</v>
      </c>
      <c r="U451">
        <f>[9]D_技能表!U358</f>
        <v>4262</v>
      </c>
      <c r="V451">
        <f>[9]D_技能表!V358</f>
        <v>119.04761904761905</v>
      </c>
      <c r="W451">
        <f>[9]D_技能表!W358</f>
        <v>106</v>
      </c>
      <c r="X451">
        <f>[9]D_技能表!X358</f>
        <v>1568</v>
      </c>
      <c r="Y451">
        <f>[9]D_技能表!Y358</f>
        <v>18</v>
      </c>
      <c r="Z451">
        <f>[9]D_技能表!Z358</f>
        <v>43</v>
      </c>
      <c r="AA451" t="str">
        <f>[9]D_技能表!AA358</f>
        <v>9124100.png</v>
      </c>
      <c r="AB451">
        <f>[9]D_技能表!AB358</f>
        <v>20</v>
      </c>
      <c r="AC451">
        <f>[9]D_技能表!AC358</f>
        <v>945</v>
      </c>
      <c r="AD451">
        <f>[9]D_技能表!AD358</f>
        <v>1193.7686362792215</v>
      </c>
    </row>
    <row r="452" spans="1:30" x14ac:dyDescent="0.15">
      <c r="A452">
        <f>[9]D_技能表!A359</f>
        <v>1</v>
      </c>
      <c r="B452" t="str">
        <f>[9]D_技能表!B359</f>
        <v>裂空·斩</v>
      </c>
      <c r="C452" t="str">
        <f>[9]D_技能表!C359</f>
        <v>裂空·斩第2段</v>
      </c>
      <c r="D452">
        <f>[9]D_技能表!D359</f>
        <v>1</v>
      </c>
      <c r="E452">
        <f>[9]D_技能表!E359</f>
        <v>6</v>
      </c>
      <c r="F452" t="str">
        <f>[9]D_技能表!F359</f>
        <v>第0级，共造成119%点伤害</v>
      </c>
      <c r="G452">
        <f>[9]D_技能表!G359</f>
        <v>0</v>
      </c>
      <c r="H452">
        <f>[9]D_技能表!H359</f>
        <v>2</v>
      </c>
      <c r="I452">
        <f>[9]D_技能表!I359</f>
        <v>0</v>
      </c>
      <c r="J452">
        <f>[9]D_技能表!J359</f>
        <v>2</v>
      </c>
      <c r="K452">
        <f>[9]D_技能表!K359</f>
        <v>119.04761904761905</v>
      </c>
      <c r="L452">
        <f>[9]D_技能表!L359</f>
        <v>0</v>
      </c>
      <c r="M452">
        <f>[9]D_技能表!M359</f>
        <v>8000</v>
      </c>
      <c r="N452">
        <f>[9]D_技能表!N359</f>
        <v>0</v>
      </c>
      <c r="O452">
        <f>[9]D_技能表!O359</f>
        <v>4</v>
      </c>
      <c r="P452">
        <f>[9]D_技能表!P359</f>
        <v>1</v>
      </c>
      <c r="Q452">
        <f>[9]D_技能表!Q359</f>
        <v>1</v>
      </c>
      <c r="R452">
        <f>[9]D_技能表!R359</f>
        <v>8</v>
      </c>
      <c r="S452">
        <f>[9]D_技能表!S359</f>
        <v>50</v>
      </c>
      <c r="T452">
        <f>[9]D_技能表!T359</f>
        <v>119.04761904761905</v>
      </c>
      <c r="U452">
        <f>[9]D_技能表!U359</f>
        <v>80</v>
      </c>
      <c r="V452">
        <f>[9]D_技能表!V359</f>
        <v>119.04761904761905</v>
      </c>
      <c r="W452">
        <f>[9]D_技能表!W359</f>
        <v>0</v>
      </c>
      <c r="X452">
        <f>[9]D_技能表!X359</f>
        <v>0</v>
      </c>
      <c r="Y452">
        <f>[9]D_技能表!Y359</f>
        <v>18</v>
      </c>
      <c r="Z452">
        <f>[9]D_技能表!Z359</f>
        <v>0</v>
      </c>
      <c r="AA452" t="str">
        <f>[9]D_技能表!AA359</f>
        <v>9124200.png</v>
      </c>
      <c r="AB452">
        <f>[9]D_技能表!AB359</f>
        <v>20</v>
      </c>
      <c r="AC452">
        <f>[9]D_技能表!AC359</f>
        <v>964</v>
      </c>
      <c r="AD452">
        <f>[9]D_技能表!AD359</f>
        <v>0.44166857142857163</v>
      </c>
    </row>
    <row r="453" spans="1:30" x14ac:dyDescent="0.15">
      <c r="A453">
        <f>[9]D_技能表!A360</f>
        <v>9124201</v>
      </c>
      <c r="B453" t="str">
        <f>[9]D_技能表!B360</f>
        <v>裂空·斩第2段</v>
      </c>
      <c r="C453" t="str">
        <f>[9]D_技能表!C360</f>
        <v>裂空·斩第2段</v>
      </c>
      <c r="D453">
        <f>[9]D_技能表!D360</f>
        <v>1</v>
      </c>
      <c r="E453">
        <f>[9]D_技能表!E360</f>
        <v>6</v>
      </c>
      <c r="F453" t="str">
        <f>[9]D_技能表!F360</f>
        <v>第1级，共造成119%点伤害</v>
      </c>
      <c r="G453">
        <f>[9]D_技能表!G360</f>
        <v>2</v>
      </c>
      <c r="H453">
        <f>[9]D_技能表!H360</f>
        <v>2</v>
      </c>
      <c r="I453">
        <f>[9]D_技能表!I360</f>
        <v>1</v>
      </c>
      <c r="J453">
        <f>[9]D_技能表!J360</f>
        <v>2</v>
      </c>
      <c r="K453">
        <f>[9]D_技能表!K360</f>
        <v>119.04761904761905</v>
      </c>
      <c r="L453">
        <f>[9]D_技能表!L360</f>
        <v>0</v>
      </c>
      <c r="M453">
        <f>[9]D_技能表!M360</f>
        <v>8000</v>
      </c>
      <c r="N453">
        <f>[9]D_技能表!N360</f>
        <v>240</v>
      </c>
      <c r="O453">
        <f>[9]D_技能表!O360</f>
        <v>4</v>
      </c>
      <c r="P453">
        <f>[9]D_技能表!P360</f>
        <v>1</v>
      </c>
      <c r="Q453">
        <f>[9]D_技能表!Q360</f>
        <v>1</v>
      </c>
      <c r="R453">
        <f>[9]D_技能表!R360</f>
        <v>8</v>
      </c>
      <c r="S453">
        <f>[9]D_技能表!S360</f>
        <v>50</v>
      </c>
      <c r="T453">
        <f>[9]D_技能表!T360</f>
        <v>119.04761904761905</v>
      </c>
      <c r="U453">
        <f>[9]D_技能表!U360</f>
        <v>80</v>
      </c>
      <c r="V453">
        <f>[9]D_技能表!V360</f>
        <v>119.04761904761905</v>
      </c>
      <c r="W453">
        <f>[9]D_技能表!W360</f>
        <v>3</v>
      </c>
      <c r="X453">
        <f>[9]D_技能表!X360</f>
        <v>3</v>
      </c>
      <c r="Y453">
        <f>[9]D_技能表!Y360</f>
        <v>18</v>
      </c>
      <c r="Z453">
        <f>[9]D_技能表!Z360</f>
        <v>0</v>
      </c>
      <c r="AA453" t="str">
        <f>[9]D_技能表!AA360</f>
        <v>9124200.png</v>
      </c>
      <c r="AB453">
        <f>[9]D_技能表!AB360</f>
        <v>20</v>
      </c>
      <c r="AC453">
        <f>[9]D_技能表!AC360</f>
        <v>964</v>
      </c>
      <c r="AD453">
        <f>[9]D_技能表!AD360</f>
        <v>0.50283383238579415</v>
      </c>
    </row>
    <row r="454" spans="1:30" x14ac:dyDescent="0.15">
      <c r="A454">
        <f>[9]D_技能表!A361</f>
        <v>9124202</v>
      </c>
      <c r="B454" t="str">
        <f>[9]D_技能表!B361</f>
        <v>裂空·斩第2段</v>
      </c>
      <c r="C454" t="str">
        <f>[9]D_技能表!C361</f>
        <v>裂空·斩第2段</v>
      </c>
      <c r="D454">
        <f>[9]D_技能表!D361</f>
        <v>1</v>
      </c>
      <c r="E454">
        <f>[9]D_技能表!E361</f>
        <v>11</v>
      </c>
      <c r="F454" t="str">
        <f>[9]D_技能表!F361</f>
        <v>第2级，共造成121.4%点伤害</v>
      </c>
      <c r="G454">
        <f>[9]D_技能表!G361</f>
        <v>2</v>
      </c>
      <c r="H454">
        <f>[9]D_技能表!H361</f>
        <v>2</v>
      </c>
      <c r="I454">
        <f>[9]D_技能表!I361</f>
        <v>2</v>
      </c>
      <c r="J454">
        <f>[9]D_技能表!J361</f>
        <v>2</v>
      </c>
      <c r="K454">
        <f>[9]D_技能表!K361</f>
        <v>121.42857142857143</v>
      </c>
      <c r="L454">
        <f>[9]D_技能表!L361</f>
        <v>0</v>
      </c>
      <c r="M454">
        <f>[9]D_技能表!M361</f>
        <v>7840</v>
      </c>
      <c r="N454">
        <f>[9]D_技能表!N361</f>
        <v>440</v>
      </c>
      <c r="O454">
        <f>[9]D_技能表!O361</f>
        <v>4</v>
      </c>
      <c r="P454">
        <f>[9]D_技能表!P361</f>
        <v>1</v>
      </c>
      <c r="Q454">
        <f>[9]D_技能表!Q361</f>
        <v>1</v>
      </c>
      <c r="R454">
        <f>[9]D_技能表!R361</f>
        <v>8</v>
      </c>
      <c r="S454">
        <f>[9]D_技能表!S361</f>
        <v>50</v>
      </c>
      <c r="T454">
        <f>[9]D_技能表!T361</f>
        <v>119.04761904761905</v>
      </c>
      <c r="U454">
        <f>[9]D_技能表!U361</f>
        <v>110</v>
      </c>
      <c r="V454">
        <f>[9]D_技能表!V361</f>
        <v>119.04761904761905</v>
      </c>
      <c r="W454">
        <f>[9]D_技能表!W361</f>
        <v>4</v>
      </c>
      <c r="X454">
        <f>[9]D_技能表!X361</f>
        <v>7</v>
      </c>
      <c r="Y454">
        <f>[9]D_技能表!Y361</f>
        <v>18</v>
      </c>
      <c r="Z454">
        <f>[9]D_技能表!Z361</f>
        <v>0</v>
      </c>
      <c r="AA454" t="str">
        <f>[9]D_技能表!AA361</f>
        <v>9124200.png</v>
      </c>
      <c r="AB454">
        <f>[9]D_技能表!AB361</f>
        <v>20</v>
      </c>
      <c r="AC454">
        <f>[9]D_技能表!AC361</f>
        <v>964</v>
      </c>
      <c r="AD454">
        <f>[9]D_技能表!AD361</f>
        <v>0.64402838296987608</v>
      </c>
    </row>
    <row r="455" spans="1:30" x14ac:dyDescent="0.15">
      <c r="A455">
        <f>[9]D_技能表!A362</f>
        <v>9124203</v>
      </c>
      <c r="B455" t="str">
        <f>[9]D_技能表!B362</f>
        <v>裂空·斩第2段</v>
      </c>
      <c r="C455" t="str">
        <f>[9]D_技能表!C362</f>
        <v>裂空·斩第2段</v>
      </c>
      <c r="D455">
        <f>[9]D_技能表!D362</f>
        <v>1</v>
      </c>
      <c r="E455">
        <f>[9]D_技能表!E362</f>
        <v>12</v>
      </c>
      <c r="F455" t="str">
        <f>[9]D_技能表!F362</f>
        <v>第3级，共造成122.6%点伤害</v>
      </c>
      <c r="G455">
        <f>[9]D_技能表!G362</f>
        <v>2</v>
      </c>
      <c r="H455">
        <f>[9]D_技能表!H362</f>
        <v>2</v>
      </c>
      <c r="I455">
        <f>[9]D_技能表!I362</f>
        <v>3</v>
      </c>
      <c r="J455">
        <f>[9]D_技能表!J362</f>
        <v>2</v>
      </c>
      <c r="K455">
        <f>[9]D_技能表!K362</f>
        <v>122.61904761904762</v>
      </c>
      <c r="L455">
        <f>[9]D_技能表!L362</f>
        <v>0</v>
      </c>
      <c r="M455">
        <f>[9]D_技能表!M362</f>
        <v>7760</v>
      </c>
      <c r="N455">
        <f>[9]D_技能表!N362</f>
        <v>464</v>
      </c>
      <c r="O455">
        <f>[9]D_技能表!O362</f>
        <v>4</v>
      </c>
      <c r="P455">
        <f>[9]D_技能表!P362</f>
        <v>1</v>
      </c>
      <c r="Q455">
        <f>[9]D_技能表!Q362</f>
        <v>1</v>
      </c>
      <c r="R455">
        <f>[9]D_技能表!R362</f>
        <v>8</v>
      </c>
      <c r="S455">
        <f>[9]D_技能表!S362</f>
        <v>50</v>
      </c>
      <c r="T455">
        <f>[9]D_技能表!T362</f>
        <v>119.04761904761905</v>
      </c>
      <c r="U455">
        <f>[9]D_技能表!U362</f>
        <v>116</v>
      </c>
      <c r="V455">
        <f>[9]D_技能表!V362</f>
        <v>119.04761904761905</v>
      </c>
      <c r="W455">
        <f>[9]D_技能表!W362</f>
        <v>4</v>
      </c>
      <c r="X455">
        <f>[9]D_技能表!X362</f>
        <v>11</v>
      </c>
      <c r="Y455">
        <f>[9]D_技能表!Y362</f>
        <v>18</v>
      </c>
      <c r="Z455">
        <f>[9]D_技能表!Z362</f>
        <v>0</v>
      </c>
      <c r="AA455" t="str">
        <f>[9]D_技能表!AA362</f>
        <v>9124200.png</v>
      </c>
      <c r="AB455">
        <f>[9]D_技能表!AB362</f>
        <v>20</v>
      </c>
      <c r="AC455">
        <f>[9]D_技能表!AC362</f>
        <v>964</v>
      </c>
      <c r="AD455">
        <f>[9]D_技能表!AD362</f>
        <v>0.77395212628980237</v>
      </c>
    </row>
    <row r="456" spans="1:30" x14ac:dyDescent="0.15">
      <c r="A456">
        <f>[9]D_技能表!A363</f>
        <v>9124204</v>
      </c>
      <c r="B456" t="str">
        <f>[9]D_技能表!B363</f>
        <v>裂空·斩第2段</v>
      </c>
      <c r="C456" t="str">
        <f>[9]D_技能表!C363</f>
        <v>裂空·斩第2段</v>
      </c>
      <c r="D456">
        <f>[9]D_技能表!D363</f>
        <v>1</v>
      </c>
      <c r="E456">
        <f>[9]D_技能表!E363</f>
        <v>14</v>
      </c>
      <c r="F456" t="str">
        <f>[9]D_技能表!F363</f>
        <v>第4级，共造成123.8%点伤害</v>
      </c>
      <c r="G456">
        <f>[9]D_技能表!G363</f>
        <v>2</v>
      </c>
      <c r="H456">
        <f>[9]D_技能表!H363</f>
        <v>2</v>
      </c>
      <c r="I456">
        <f>[9]D_技能表!I363</f>
        <v>4</v>
      </c>
      <c r="J456">
        <f>[9]D_技能表!J363</f>
        <v>2</v>
      </c>
      <c r="K456">
        <f>[9]D_技能表!K363</f>
        <v>123.80952380952381</v>
      </c>
      <c r="L456">
        <f>[9]D_技能表!L363</f>
        <v>0</v>
      </c>
      <c r="M456">
        <f>[9]D_技能表!M363</f>
        <v>7680</v>
      </c>
      <c r="N456">
        <f>[9]D_技能表!N363</f>
        <v>512</v>
      </c>
      <c r="O456">
        <f>[9]D_技能表!O363</f>
        <v>4</v>
      </c>
      <c r="P456">
        <f>[9]D_技能表!P363</f>
        <v>1</v>
      </c>
      <c r="Q456">
        <f>[9]D_技能表!Q363</f>
        <v>1</v>
      </c>
      <c r="R456">
        <f>[9]D_技能表!R363</f>
        <v>8</v>
      </c>
      <c r="S456">
        <f>[9]D_技能表!S363</f>
        <v>50</v>
      </c>
      <c r="T456">
        <f>[9]D_技能表!T363</f>
        <v>119.04761904761905</v>
      </c>
      <c r="U456">
        <f>[9]D_技能表!U363</f>
        <v>128</v>
      </c>
      <c r="V456">
        <f>[9]D_技能表!V363</f>
        <v>119.04761904761905</v>
      </c>
      <c r="W456">
        <f>[9]D_技能表!W363</f>
        <v>4</v>
      </c>
      <c r="X456">
        <f>[9]D_技能表!X363</f>
        <v>15</v>
      </c>
      <c r="Y456">
        <f>[9]D_技能表!Y363</f>
        <v>18</v>
      </c>
      <c r="Z456">
        <f>[9]D_技能表!Z363</f>
        <v>0</v>
      </c>
      <c r="AA456" t="str">
        <f>[9]D_技能表!AA363</f>
        <v>9124200.png</v>
      </c>
      <c r="AB456">
        <f>[9]D_技能表!AB363</f>
        <v>20</v>
      </c>
      <c r="AC456">
        <f>[9]D_技能表!AC363</f>
        <v>964</v>
      </c>
      <c r="AD456">
        <f>[9]D_技能表!AD363</f>
        <v>0.92750975665012236</v>
      </c>
    </row>
    <row r="457" spans="1:30" x14ac:dyDescent="0.15">
      <c r="A457">
        <f>[9]D_技能表!A364</f>
        <v>9124205</v>
      </c>
      <c r="B457" t="str">
        <f>[9]D_技能表!B364</f>
        <v>裂空·斩第2段</v>
      </c>
      <c r="C457" t="str">
        <f>[9]D_技能表!C364</f>
        <v>裂空·斩第2段</v>
      </c>
      <c r="D457">
        <f>[9]D_技能表!D364</f>
        <v>1</v>
      </c>
      <c r="E457">
        <f>[9]D_技能表!E364</f>
        <v>15</v>
      </c>
      <c r="F457" t="str">
        <f>[9]D_技能表!F364</f>
        <v>第5级，共造成125%点伤害</v>
      </c>
      <c r="G457">
        <f>[9]D_技能表!G364</f>
        <v>2</v>
      </c>
      <c r="H457">
        <f>[9]D_技能表!H364</f>
        <v>2</v>
      </c>
      <c r="I457">
        <f>[9]D_技能表!I364</f>
        <v>5</v>
      </c>
      <c r="J457">
        <f>[9]D_技能表!J364</f>
        <v>2</v>
      </c>
      <c r="K457">
        <f>[9]D_技能表!K364</f>
        <v>125</v>
      </c>
      <c r="L457">
        <f>[9]D_技能表!L364</f>
        <v>0</v>
      </c>
      <c r="M457">
        <f>[9]D_技能表!M364</f>
        <v>7600</v>
      </c>
      <c r="N457">
        <f>[9]D_技能表!N364</f>
        <v>670</v>
      </c>
      <c r="O457">
        <f>[9]D_技能表!O364</f>
        <v>4</v>
      </c>
      <c r="P457">
        <f>[9]D_技能表!P364</f>
        <v>1</v>
      </c>
      <c r="Q457">
        <f>[9]D_技能表!Q364</f>
        <v>1</v>
      </c>
      <c r="R457">
        <f>[9]D_技能表!R364</f>
        <v>8</v>
      </c>
      <c r="S457">
        <f>[9]D_技能表!S364</f>
        <v>50</v>
      </c>
      <c r="T457">
        <f>[9]D_技能表!T364</f>
        <v>119.04761904761905</v>
      </c>
      <c r="U457">
        <f>[9]D_技能表!U364</f>
        <v>134</v>
      </c>
      <c r="V457">
        <f>[9]D_技能表!V364</f>
        <v>119.04761904761905</v>
      </c>
      <c r="W457">
        <f>[9]D_技能表!W364</f>
        <v>5</v>
      </c>
      <c r="X457">
        <f>[9]D_技能表!X364</f>
        <v>20</v>
      </c>
      <c r="Y457">
        <f>[9]D_技能表!Y364</f>
        <v>18</v>
      </c>
      <c r="Z457">
        <f>[9]D_技能表!Z364</f>
        <v>0</v>
      </c>
      <c r="AA457" t="str">
        <f>[9]D_技能表!AA364</f>
        <v>9124200.png</v>
      </c>
      <c r="AB457">
        <f>[9]D_技能表!AB364</f>
        <v>20</v>
      </c>
      <c r="AC457">
        <f>[9]D_技能表!AC364</f>
        <v>964</v>
      </c>
      <c r="AD457">
        <f>[9]D_技能表!AD364</f>
        <v>1.1087554819742784</v>
      </c>
    </row>
    <row r="458" spans="1:30" x14ac:dyDescent="0.15">
      <c r="A458">
        <f>[9]D_技能表!A365</f>
        <v>9124206</v>
      </c>
      <c r="B458" t="str">
        <f>[9]D_技能表!B365</f>
        <v>裂空·斩第2段</v>
      </c>
      <c r="C458" t="str">
        <f>[9]D_技能表!C365</f>
        <v>裂空·斩第2段</v>
      </c>
      <c r="D458">
        <f>[9]D_技能表!D365</f>
        <v>1</v>
      </c>
      <c r="E458">
        <f>[9]D_技能表!E365</f>
        <v>17</v>
      </c>
      <c r="F458" t="str">
        <f>[9]D_技能表!F365</f>
        <v>第6级，共造成126.2%点伤害</v>
      </c>
      <c r="G458">
        <f>[9]D_技能表!G365</f>
        <v>2</v>
      </c>
      <c r="H458">
        <f>[9]D_技能表!H365</f>
        <v>2</v>
      </c>
      <c r="I458">
        <f>[9]D_技能表!I365</f>
        <v>6</v>
      </c>
      <c r="J458">
        <f>[9]D_技能表!J365</f>
        <v>2</v>
      </c>
      <c r="K458">
        <f>[9]D_技能表!K365</f>
        <v>126.19047619047619</v>
      </c>
      <c r="L458">
        <f>[9]D_技能表!L365</f>
        <v>0</v>
      </c>
      <c r="M458">
        <f>[9]D_技能表!M365</f>
        <v>7520</v>
      </c>
      <c r="N458">
        <f>[9]D_技能表!N365</f>
        <v>730</v>
      </c>
      <c r="O458">
        <f>[9]D_技能表!O365</f>
        <v>4</v>
      </c>
      <c r="P458">
        <f>[9]D_技能表!P365</f>
        <v>1</v>
      </c>
      <c r="Q458">
        <f>[9]D_技能表!Q365</f>
        <v>1</v>
      </c>
      <c r="R458">
        <f>[9]D_技能表!R365</f>
        <v>8</v>
      </c>
      <c r="S458">
        <f>[9]D_技能表!S365</f>
        <v>50</v>
      </c>
      <c r="T458">
        <f>[9]D_技能表!T365</f>
        <v>119.04761904761905</v>
      </c>
      <c r="U458">
        <f>[9]D_技能表!U365</f>
        <v>146</v>
      </c>
      <c r="V458">
        <f>[9]D_技能表!V365</f>
        <v>119.04761904761905</v>
      </c>
      <c r="W458">
        <f>[9]D_技能表!W365</f>
        <v>5</v>
      </c>
      <c r="X458">
        <f>[9]D_技能表!X365</f>
        <v>25</v>
      </c>
      <c r="Y458">
        <f>[9]D_技能表!Y365</f>
        <v>18</v>
      </c>
      <c r="Z458">
        <f>[9]D_技能表!Z365</f>
        <v>0</v>
      </c>
      <c r="AA458" t="str">
        <f>[9]D_技能表!AA365</f>
        <v>9124200.png</v>
      </c>
      <c r="AB458">
        <f>[9]D_技能表!AB365</f>
        <v>20</v>
      </c>
      <c r="AC458">
        <f>[9]D_技能表!AC365</f>
        <v>964</v>
      </c>
      <c r="AD458">
        <f>[9]D_技能表!AD365</f>
        <v>1.3224131540087647</v>
      </c>
    </row>
    <row r="459" spans="1:30" x14ac:dyDescent="0.15">
      <c r="A459">
        <f>[9]D_技能表!A366</f>
        <v>9124207</v>
      </c>
      <c r="B459" t="str">
        <f>[9]D_技能表!B366</f>
        <v>裂空·斩第2段</v>
      </c>
      <c r="C459" t="str">
        <f>[9]D_技能表!C366</f>
        <v>裂空·斩第2段</v>
      </c>
      <c r="D459">
        <f>[9]D_技能表!D366</f>
        <v>1</v>
      </c>
      <c r="E459">
        <f>[9]D_技能表!E366</f>
        <v>18</v>
      </c>
      <c r="F459" t="str">
        <f>[9]D_技能表!F366</f>
        <v>第7级，共造成127.4%点伤害</v>
      </c>
      <c r="G459">
        <f>[9]D_技能表!G366</f>
        <v>2</v>
      </c>
      <c r="H459">
        <f>[9]D_技能表!H366</f>
        <v>2</v>
      </c>
      <c r="I459">
        <f>[9]D_技能表!I366</f>
        <v>7</v>
      </c>
      <c r="J459">
        <f>[9]D_技能表!J366</f>
        <v>2</v>
      </c>
      <c r="K459">
        <f>[9]D_技能表!K366</f>
        <v>127.38095238095238</v>
      </c>
      <c r="L459">
        <f>[9]D_技能表!L366</f>
        <v>0</v>
      </c>
      <c r="M459">
        <f>[9]D_技能表!M366</f>
        <v>7440</v>
      </c>
      <c r="N459">
        <f>[9]D_技能表!N366</f>
        <v>760</v>
      </c>
      <c r="O459">
        <f>[9]D_技能表!O366</f>
        <v>4</v>
      </c>
      <c r="P459">
        <f>[9]D_技能表!P366</f>
        <v>1</v>
      </c>
      <c r="Q459">
        <f>[9]D_技能表!Q366</f>
        <v>1</v>
      </c>
      <c r="R459">
        <f>[9]D_技能表!R366</f>
        <v>8</v>
      </c>
      <c r="S459">
        <f>[9]D_技能表!S366</f>
        <v>50</v>
      </c>
      <c r="T459">
        <f>[9]D_技能表!T366</f>
        <v>119.04761904761905</v>
      </c>
      <c r="U459">
        <f>[9]D_技能表!U366</f>
        <v>152</v>
      </c>
      <c r="V459">
        <f>[9]D_技能表!V366</f>
        <v>119.04761904761905</v>
      </c>
      <c r="W459">
        <f>[9]D_技能表!W366</f>
        <v>5</v>
      </c>
      <c r="X459">
        <f>[9]D_技能表!X366</f>
        <v>30</v>
      </c>
      <c r="Y459">
        <f>[9]D_技能表!Y366</f>
        <v>18</v>
      </c>
      <c r="Z459">
        <f>[9]D_技能表!Z366</f>
        <v>0</v>
      </c>
      <c r="AA459" t="str">
        <f>[9]D_技能表!AA366</f>
        <v>9124200.png</v>
      </c>
      <c r="AB459">
        <f>[9]D_技能表!AB366</f>
        <v>20</v>
      </c>
      <c r="AC459">
        <f>[9]D_技能表!AC366</f>
        <v>964</v>
      </c>
      <c r="AD459">
        <f>[9]D_技能表!AD366</f>
        <v>1.5739839879736715</v>
      </c>
    </row>
    <row r="460" spans="1:30" x14ac:dyDescent="0.15">
      <c r="A460">
        <f>[9]D_技能表!A367</f>
        <v>9124208</v>
      </c>
      <c r="B460" t="str">
        <f>[9]D_技能表!B367</f>
        <v>裂空·斩第2段</v>
      </c>
      <c r="C460" t="str">
        <f>[9]D_技能表!C367</f>
        <v>裂空·斩第2段</v>
      </c>
      <c r="D460">
        <f>[9]D_技能表!D367</f>
        <v>1</v>
      </c>
      <c r="E460">
        <f>[9]D_技能表!E367</f>
        <v>20</v>
      </c>
      <c r="F460" t="str">
        <f>[9]D_技能表!F367</f>
        <v>第8级，共造成128.6%点伤害</v>
      </c>
      <c r="G460">
        <f>[9]D_技能表!G367</f>
        <v>2</v>
      </c>
      <c r="H460">
        <f>[9]D_技能表!H367</f>
        <v>2</v>
      </c>
      <c r="I460">
        <f>[9]D_技能表!I367</f>
        <v>8</v>
      </c>
      <c r="J460">
        <f>[9]D_技能表!J367</f>
        <v>2</v>
      </c>
      <c r="K460">
        <f>[9]D_技能表!K367</f>
        <v>128.57142857142858</v>
      </c>
      <c r="L460">
        <f>[9]D_技能表!L367</f>
        <v>0</v>
      </c>
      <c r="M460">
        <f>[9]D_技能表!M367</f>
        <v>7360</v>
      </c>
      <c r="N460">
        <f>[9]D_技能表!N367</f>
        <v>1092</v>
      </c>
      <c r="O460">
        <f>[9]D_技能表!O367</f>
        <v>4</v>
      </c>
      <c r="P460">
        <f>[9]D_技能表!P367</f>
        <v>1</v>
      </c>
      <c r="Q460">
        <f>[9]D_技能表!Q367</f>
        <v>1</v>
      </c>
      <c r="R460">
        <f>[9]D_技能表!R367</f>
        <v>8</v>
      </c>
      <c r="S460">
        <f>[9]D_技能表!S367</f>
        <v>50</v>
      </c>
      <c r="T460">
        <f>[9]D_技能表!T367</f>
        <v>119.04761904761905</v>
      </c>
      <c r="U460">
        <f>[9]D_技能表!U367</f>
        <v>182</v>
      </c>
      <c r="V460">
        <f>[9]D_技能表!V367</f>
        <v>119.04761904761905</v>
      </c>
      <c r="W460">
        <f>[9]D_技能表!W367</f>
        <v>6</v>
      </c>
      <c r="X460">
        <f>[9]D_技能表!X367</f>
        <v>36</v>
      </c>
      <c r="Y460">
        <f>[9]D_技能表!Y367</f>
        <v>18</v>
      </c>
      <c r="Z460">
        <f>[9]D_技能表!Z367</f>
        <v>0</v>
      </c>
      <c r="AA460" t="str">
        <f>[9]D_技能表!AA367</f>
        <v>9124200.png</v>
      </c>
      <c r="AB460">
        <f>[9]D_技能表!AB367</f>
        <v>20</v>
      </c>
      <c r="AC460">
        <f>[9]D_技能表!AC367</f>
        <v>964</v>
      </c>
      <c r="AD460">
        <f>[9]D_技能表!AD367</f>
        <v>1.8698712748853268</v>
      </c>
    </row>
    <row r="461" spans="1:30" x14ac:dyDescent="0.15">
      <c r="A461">
        <f>[9]D_技能表!A368</f>
        <v>9124209</v>
      </c>
      <c r="B461" t="str">
        <f>[9]D_技能表!B368</f>
        <v>裂空·斩第2段</v>
      </c>
      <c r="C461" t="str">
        <f>[9]D_技能表!C368</f>
        <v>裂空·斩第2段</v>
      </c>
      <c r="D461">
        <f>[9]D_技能表!D368</f>
        <v>1</v>
      </c>
      <c r="E461">
        <f>[9]D_技能表!E368</f>
        <v>21</v>
      </c>
      <c r="F461" t="str">
        <f>[9]D_技能表!F368</f>
        <v>第9级，共造成129.8%点伤害</v>
      </c>
      <c r="G461">
        <f>[9]D_技能表!G368</f>
        <v>2</v>
      </c>
      <c r="H461">
        <f>[9]D_技能表!H368</f>
        <v>2</v>
      </c>
      <c r="I461">
        <f>[9]D_技能表!I368</f>
        <v>9</v>
      </c>
      <c r="J461">
        <f>[9]D_技能表!J368</f>
        <v>2</v>
      </c>
      <c r="K461">
        <f>[9]D_技能表!K368</f>
        <v>129.76190476190476</v>
      </c>
      <c r="L461">
        <f>[9]D_技能表!L368</f>
        <v>0</v>
      </c>
      <c r="M461">
        <f>[9]D_技能表!M368</f>
        <v>7280</v>
      </c>
      <c r="N461">
        <f>[9]D_技能表!N368</f>
        <v>1260</v>
      </c>
      <c r="O461">
        <f>[9]D_技能表!O368</f>
        <v>4</v>
      </c>
      <c r="P461">
        <f>[9]D_技能表!P368</f>
        <v>1</v>
      </c>
      <c r="Q461">
        <f>[9]D_技能表!Q368</f>
        <v>1</v>
      </c>
      <c r="R461">
        <f>[9]D_技能表!R368</f>
        <v>8</v>
      </c>
      <c r="S461">
        <f>[9]D_技能表!S368</f>
        <v>50</v>
      </c>
      <c r="T461">
        <f>[9]D_技能表!T368</f>
        <v>119.04761904761905</v>
      </c>
      <c r="U461">
        <f>[9]D_技能表!U368</f>
        <v>210</v>
      </c>
      <c r="V461">
        <f>[9]D_技能表!V368</f>
        <v>119.04761904761905</v>
      </c>
      <c r="W461">
        <f>[9]D_技能表!W368</f>
        <v>6</v>
      </c>
      <c r="X461">
        <f>[9]D_技能表!X368</f>
        <v>42</v>
      </c>
      <c r="Y461">
        <f>[9]D_技能表!Y368</f>
        <v>18</v>
      </c>
      <c r="Z461">
        <f>[9]D_技能表!Z368</f>
        <v>0</v>
      </c>
      <c r="AA461" t="str">
        <f>[9]D_技能表!AA368</f>
        <v>9124200.png</v>
      </c>
      <c r="AB461">
        <f>[9]D_技能表!AB368</f>
        <v>20</v>
      </c>
      <c r="AC461">
        <f>[9]D_技能表!AC368</f>
        <v>964</v>
      </c>
      <c r="AD461">
        <f>[9]D_技能表!AD368</f>
        <v>2.2175247271611824</v>
      </c>
    </row>
    <row r="462" spans="1:30" x14ac:dyDescent="0.15">
      <c r="A462">
        <f>[9]D_技能表!A369</f>
        <v>9124210</v>
      </c>
      <c r="B462" t="str">
        <f>[9]D_技能表!B369</f>
        <v>裂空·斩第2段</v>
      </c>
      <c r="C462" t="str">
        <f>[9]D_技能表!C369</f>
        <v>裂空·斩第2段</v>
      </c>
      <c r="D462">
        <f>[9]D_技能表!D369</f>
        <v>1</v>
      </c>
      <c r="E462">
        <f>[9]D_技能表!E369</f>
        <v>22</v>
      </c>
      <c r="F462" t="str">
        <f>[9]D_技能表!F369</f>
        <v>第10级，共造成131%点伤害</v>
      </c>
      <c r="G462">
        <f>[9]D_技能表!G369</f>
        <v>2</v>
      </c>
      <c r="H462">
        <f>[9]D_技能表!H369</f>
        <v>2</v>
      </c>
      <c r="I462">
        <f>[9]D_技能表!I369</f>
        <v>10</v>
      </c>
      <c r="J462">
        <f>[9]D_技能表!J369</f>
        <v>2</v>
      </c>
      <c r="K462">
        <f>[9]D_技能表!K369</f>
        <v>130.95238095238096</v>
      </c>
      <c r="L462">
        <f>[9]D_技能表!L369</f>
        <v>0</v>
      </c>
      <c r="M462">
        <f>[9]D_技能表!M369</f>
        <v>7200</v>
      </c>
      <c r="N462">
        <f>[9]D_技能表!N369</f>
        <v>1434</v>
      </c>
      <c r="O462">
        <f>[9]D_技能表!O369</f>
        <v>4</v>
      </c>
      <c r="P462">
        <f>[9]D_技能表!P369</f>
        <v>1</v>
      </c>
      <c r="Q462">
        <f>[9]D_技能表!Q369</f>
        <v>1</v>
      </c>
      <c r="R462">
        <f>[9]D_技能表!R369</f>
        <v>8</v>
      </c>
      <c r="S462">
        <f>[9]D_技能表!S369</f>
        <v>50</v>
      </c>
      <c r="T462">
        <f>[9]D_技能表!T369</f>
        <v>119.04761904761905</v>
      </c>
      <c r="U462">
        <f>[9]D_技能表!U369</f>
        <v>239</v>
      </c>
      <c r="V462">
        <f>[9]D_技能表!V369</f>
        <v>119.04761904761905</v>
      </c>
      <c r="W462">
        <f>[9]D_技能表!W369</f>
        <v>6</v>
      </c>
      <c r="X462">
        <f>[9]D_技能表!X369</f>
        <v>48</v>
      </c>
      <c r="Y462">
        <f>[9]D_技能表!Y369</f>
        <v>18</v>
      </c>
      <c r="Z462">
        <f>[9]D_技能表!Z369</f>
        <v>0</v>
      </c>
      <c r="AA462" t="str">
        <f>[9]D_技能表!AA369</f>
        <v>9124200.png</v>
      </c>
      <c r="AB462">
        <f>[9]D_技能表!AB369</f>
        <v>20</v>
      </c>
      <c r="AC462">
        <f>[9]D_技能表!AC369</f>
        <v>964</v>
      </c>
      <c r="AD462">
        <f>[9]D_技能表!AD369</f>
        <v>2.6256075036007216</v>
      </c>
    </row>
    <row r="463" spans="1:30" x14ac:dyDescent="0.15">
      <c r="A463">
        <f>[9]D_技能表!A370</f>
        <v>9124211</v>
      </c>
      <c r="B463" t="str">
        <f>[9]D_技能表!B370</f>
        <v>裂空·斩第2段</v>
      </c>
      <c r="C463" t="str">
        <f>[9]D_技能表!C370</f>
        <v>裂空·斩第2段</v>
      </c>
      <c r="D463">
        <f>[9]D_技能表!D370</f>
        <v>1</v>
      </c>
      <c r="E463">
        <f>[9]D_技能表!E370</f>
        <v>24</v>
      </c>
      <c r="F463" t="str">
        <f>[9]D_技能表!F370</f>
        <v>第11级，共造成132.1%点伤害</v>
      </c>
      <c r="G463">
        <f>[9]D_技能表!G370</f>
        <v>2</v>
      </c>
      <c r="H463">
        <f>[9]D_技能表!H370</f>
        <v>2</v>
      </c>
      <c r="I463">
        <f>[9]D_技能表!I370</f>
        <v>11</v>
      </c>
      <c r="J463">
        <f>[9]D_技能表!J370</f>
        <v>2</v>
      </c>
      <c r="K463">
        <f>[9]D_技能表!K370</f>
        <v>132.14285714285714</v>
      </c>
      <c r="L463">
        <f>[9]D_技能表!L370</f>
        <v>0</v>
      </c>
      <c r="M463">
        <f>[9]D_技能表!M370</f>
        <v>7120</v>
      </c>
      <c r="N463">
        <f>[9]D_技能表!N370</f>
        <v>2114</v>
      </c>
      <c r="O463">
        <f>[9]D_技能表!O370</f>
        <v>4</v>
      </c>
      <c r="P463">
        <f>[9]D_技能表!P370</f>
        <v>1</v>
      </c>
      <c r="Q463">
        <f>[9]D_技能表!Q370</f>
        <v>1</v>
      </c>
      <c r="R463">
        <f>[9]D_技能表!R370</f>
        <v>8</v>
      </c>
      <c r="S463">
        <f>[9]D_技能表!S370</f>
        <v>50</v>
      </c>
      <c r="T463">
        <f>[9]D_技能表!T370</f>
        <v>119.04761904761905</v>
      </c>
      <c r="U463">
        <f>[9]D_技能表!U370</f>
        <v>302</v>
      </c>
      <c r="V463">
        <f>[9]D_技能表!V370</f>
        <v>119.04761904761905</v>
      </c>
      <c r="W463">
        <f>[9]D_技能表!W370</f>
        <v>7</v>
      </c>
      <c r="X463">
        <f>[9]D_技能表!X370</f>
        <v>55</v>
      </c>
      <c r="Y463">
        <f>[9]D_技能表!Y370</f>
        <v>18</v>
      </c>
      <c r="Z463">
        <f>[9]D_技能表!Z370</f>
        <v>0</v>
      </c>
      <c r="AA463" t="str">
        <f>[9]D_技能表!AA370</f>
        <v>9124200.png</v>
      </c>
      <c r="AB463">
        <f>[9]D_技能表!AB370</f>
        <v>20</v>
      </c>
      <c r="AC463">
        <f>[9]D_技能表!AC370</f>
        <v>964</v>
      </c>
      <c r="AD463">
        <f>[9]D_技能表!AD370</f>
        <v>3.1041894269850387</v>
      </c>
    </row>
    <row r="464" spans="1:30" x14ac:dyDescent="0.15">
      <c r="A464">
        <f>[9]D_技能表!A371</f>
        <v>9124212</v>
      </c>
      <c r="B464" t="str">
        <f>[9]D_技能表!B371</f>
        <v>裂空·斩第2段</v>
      </c>
      <c r="C464" t="str">
        <f>[9]D_技能表!C371</f>
        <v>裂空·斩第2段</v>
      </c>
      <c r="D464">
        <f>[9]D_技能表!D371</f>
        <v>1</v>
      </c>
      <c r="E464">
        <f>[9]D_技能表!E371</f>
        <v>25</v>
      </c>
      <c r="F464" t="str">
        <f>[9]D_技能表!F371</f>
        <v>第12级，共造成133.3%点伤害</v>
      </c>
      <c r="G464">
        <f>[9]D_技能表!G371</f>
        <v>2</v>
      </c>
      <c r="H464">
        <f>[9]D_技能表!H371</f>
        <v>2</v>
      </c>
      <c r="I464">
        <f>[9]D_技能表!I371</f>
        <v>12</v>
      </c>
      <c r="J464">
        <f>[9]D_技能表!J371</f>
        <v>2</v>
      </c>
      <c r="K464">
        <f>[9]D_技能表!K371</f>
        <v>133.33333333333334</v>
      </c>
      <c r="L464">
        <f>[9]D_技能表!L371</f>
        <v>0</v>
      </c>
      <c r="M464">
        <f>[9]D_技能表!M371</f>
        <v>7040</v>
      </c>
      <c r="N464">
        <f>[9]D_技能表!N371</f>
        <v>2345</v>
      </c>
      <c r="O464">
        <f>[9]D_技能表!O371</f>
        <v>4</v>
      </c>
      <c r="P464">
        <f>[9]D_技能表!P371</f>
        <v>1</v>
      </c>
      <c r="Q464">
        <f>[9]D_技能表!Q371</f>
        <v>1</v>
      </c>
      <c r="R464">
        <f>[9]D_技能表!R371</f>
        <v>8</v>
      </c>
      <c r="S464">
        <f>[9]D_技能表!S371</f>
        <v>50</v>
      </c>
      <c r="T464">
        <f>[9]D_技能表!T371</f>
        <v>119.04761904761905</v>
      </c>
      <c r="U464">
        <f>[9]D_技能表!U371</f>
        <v>335</v>
      </c>
      <c r="V464">
        <f>[9]D_技能表!V371</f>
        <v>119.04761904761905</v>
      </c>
      <c r="W464">
        <f>[9]D_技能表!W371</f>
        <v>7</v>
      </c>
      <c r="X464">
        <f>[9]D_技能表!X371</f>
        <v>62</v>
      </c>
      <c r="Y464">
        <f>[9]D_技能表!Y371</f>
        <v>18</v>
      </c>
      <c r="Z464">
        <f>[9]D_技能表!Z371</f>
        <v>0</v>
      </c>
      <c r="AA464" t="str">
        <f>[9]D_技能表!AA371</f>
        <v>9124200.png</v>
      </c>
      <c r="AB464">
        <f>[9]D_技能表!AB371</f>
        <v>20</v>
      </c>
      <c r="AC464">
        <f>[9]D_技能表!AC371</f>
        <v>964</v>
      </c>
      <c r="AD464">
        <f>[9]D_技能表!AD371</f>
        <v>3.6649704456546304</v>
      </c>
    </row>
    <row r="465" spans="1:30" x14ac:dyDescent="0.15">
      <c r="A465">
        <f>[9]D_技能表!A372</f>
        <v>9124213</v>
      </c>
      <c r="B465" t="str">
        <f>[9]D_技能表!B372</f>
        <v>裂空·斩第2段</v>
      </c>
      <c r="C465" t="str">
        <f>[9]D_技能表!C372</f>
        <v>裂空·斩第2段</v>
      </c>
      <c r="D465">
        <f>[9]D_技能表!D372</f>
        <v>1</v>
      </c>
      <c r="E465">
        <f>[9]D_技能表!E372</f>
        <v>27</v>
      </c>
      <c r="F465" t="str">
        <f>[9]D_技能表!F372</f>
        <v>第13级，共造成134.5%点伤害</v>
      </c>
      <c r="G465">
        <f>[9]D_技能表!G372</f>
        <v>2</v>
      </c>
      <c r="H465">
        <f>[9]D_技能表!H372</f>
        <v>2</v>
      </c>
      <c r="I465">
        <f>[9]D_技能表!I372</f>
        <v>13</v>
      </c>
      <c r="J465">
        <f>[9]D_技能表!J372</f>
        <v>2</v>
      </c>
      <c r="K465">
        <f>[9]D_技能表!K372</f>
        <v>134.52380952380952</v>
      </c>
      <c r="L465">
        <f>[9]D_技能表!L372</f>
        <v>0</v>
      </c>
      <c r="M465">
        <f>[9]D_技能表!M372</f>
        <v>6960</v>
      </c>
      <c r="N465">
        <f>[9]D_技能表!N372</f>
        <v>3248</v>
      </c>
      <c r="O465">
        <f>[9]D_技能表!O372</f>
        <v>4</v>
      </c>
      <c r="P465">
        <f>[9]D_技能表!P372</f>
        <v>1</v>
      </c>
      <c r="Q465">
        <f>[9]D_技能表!Q372</f>
        <v>1</v>
      </c>
      <c r="R465">
        <f>[9]D_技能表!R372</f>
        <v>8</v>
      </c>
      <c r="S465">
        <f>[9]D_技能表!S372</f>
        <v>50</v>
      </c>
      <c r="T465">
        <f>[9]D_技能表!T372</f>
        <v>119.04761904761905</v>
      </c>
      <c r="U465">
        <f>[9]D_技能表!U372</f>
        <v>406</v>
      </c>
      <c r="V465">
        <f>[9]D_技能表!V372</f>
        <v>119.04761904761905</v>
      </c>
      <c r="W465">
        <f>[9]D_技能表!W372</f>
        <v>8</v>
      </c>
      <c r="X465">
        <f>[9]D_技能表!X372</f>
        <v>70</v>
      </c>
      <c r="Y465">
        <f>[9]D_技能表!Y372</f>
        <v>18</v>
      </c>
      <c r="Z465">
        <f>[9]D_技能表!Z372</f>
        <v>0</v>
      </c>
      <c r="AA465" t="str">
        <f>[9]D_技能表!AA372</f>
        <v>9124200.png</v>
      </c>
      <c r="AB465">
        <f>[9]D_技能表!AB372</f>
        <v>20</v>
      </c>
      <c r="AC465">
        <f>[9]D_技能表!AC372</f>
        <v>964</v>
      </c>
      <c r="AD465">
        <f>[9]D_技能表!AD372</f>
        <v>4.3215390102069478</v>
      </c>
    </row>
    <row r="466" spans="1:30" x14ac:dyDescent="0.15">
      <c r="A466">
        <f>[9]D_技能表!A373</f>
        <v>9124214</v>
      </c>
      <c r="B466" t="str">
        <f>[9]D_技能表!B373</f>
        <v>裂空·斩第2段</v>
      </c>
      <c r="C466" t="str">
        <f>[9]D_技能表!C373</f>
        <v>裂空·斩第2段</v>
      </c>
      <c r="D466">
        <f>[9]D_技能表!D373</f>
        <v>1</v>
      </c>
      <c r="E466">
        <f>[9]D_技能表!E373</f>
        <v>28</v>
      </c>
      <c r="F466" t="str">
        <f>[9]D_技能表!F373</f>
        <v>第14级，共造成135.7%点伤害</v>
      </c>
      <c r="G466">
        <f>[9]D_技能表!G373</f>
        <v>2</v>
      </c>
      <c r="H466">
        <f>[9]D_技能表!H373</f>
        <v>2</v>
      </c>
      <c r="I466">
        <f>[9]D_技能表!I373</f>
        <v>14</v>
      </c>
      <c r="J466">
        <f>[9]D_技能表!J373</f>
        <v>2</v>
      </c>
      <c r="K466">
        <f>[9]D_技能表!K373</f>
        <v>135.71428571428572</v>
      </c>
      <c r="L466">
        <f>[9]D_技能表!L373</f>
        <v>0</v>
      </c>
      <c r="M466">
        <f>[9]D_技能表!M373</f>
        <v>6880</v>
      </c>
      <c r="N466">
        <f>[9]D_技能表!N373</f>
        <v>3544</v>
      </c>
      <c r="O466">
        <f>[9]D_技能表!O373</f>
        <v>4</v>
      </c>
      <c r="P466">
        <f>[9]D_技能表!P373</f>
        <v>1</v>
      </c>
      <c r="Q466">
        <f>[9]D_技能表!Q373</f>
        <v>1</v>
      </c>
      <c r="R466">
        <f>[9]D_技能表!R373</f>
        <v>8</v>
      </c>
      <c r="S466">
        <f>[9]D_技能表!S373</f>
        <v>50</v>
      </c>
      <c r="T466">
        <f>[9]D_技能表!T373</f>
        <v>119.04761904761905</v>
      </c>
      <c r="U466">
        <f>[9]D_技能表!U373</f>
        <v>443</v>
      </c>
      <c r="V466">
        <f>[9]D_技能表!V373</f>
        <v>119.04761904761905</v>
      </c>
      <c r="W466">
        <f>[9]D_技能表!W373</f>
        <v>8</v>
      </c>
      <c r="X466">
        <f>[9]D_技能表!X373</f>
        <v>78</v>
      </c>
      <c r="Y466">
        <f>[9]D_技能表!Y373</f>
        <v>18</v>
      </c>
      <c r="Z466">
        <f>[9]D_技能表!Z373</f>
        <v>0</v>
      </c>
      <c r="AA466" t="str">
        <f>[9]D_技能表!AA373</f>
        <v>9124200.png</v>
      </c>
      <c r="AB466">
        <f>[9]D_技能表!AB373</f>
        <v>20</v>
      </c>
      <c r="AC466">
        <f>[9]D_技能表!AC373</f>
        <v>964</v>
      </c>
      <c r="AD466">
        <f>[9]D_技能表!AD373</f>
        <v>5.0896707502012646</v>
      </c>
    </row>
    <row r="467" spans="1:30" x14ac:dyDescent="0.15">
      <c r="A467">
        <f>[9]D_技能表!A374</f>
        <v>9124215</v>
      </c>
      <c r="B467" t="str">
        <f>[9]D_技能表!B374</f>
        <v>裂空·斩第2段</v>
      </c>
      <c r="C467" t="str">
        <f>[9]D_技能表!C374</f>
        <v>裂空·斩第2段</v>
      </c>
      <c r="D467">
        <f>[9]D_技能表!D374</f>
        <v>1</v>
      </c>
      <c r="E467">
        <f>[9]D_技能表!E374</f>
        <v>30</v>
      </c>
      <c r="F467" t="str">
        <f>[9]D_技能表!F374</f>
        <v>第15级，共造成136.9%点伤害</v>
      </c>
      <c r="G467">
        <f>[9]D_技能表!G374</f>
        <v>2</v>
      </c>
      <c r="H467">
        <f>[9]D_技能表!H374</f>
        <v>2</v>
      </c>
      <c r="I467">
        <f>[9]D_技能表!I374</f>
        <v>15</v>
      </c>
      <c r="J467">
        <f>[9]D_技能表!J374</f>
        <v>2</v>
      </c>
      <c r="K467">
        <f>[9]D_技能表!K374</f>
        <v>136.9047619047619</v>
      </c>
      <c r="L467">
        <f>[9]D_技能表!L374</f>
        <v>0</v>
      </c>
      <c r="M467">
        <f>[9]D_技能表!M374</f>
        <v>6800</v>
      </c>
      <c r="N467">
        <f>[9]D_技能表!N374</f>
        <v>4698</v>
      </c>
      <c r="O467">
        <f>[9]D_技能表!O374</f>
        <v>4</v>
      </c>
      <c r="P467">
        <f>[9]D_技能表!P374</f>
        <v>1</v>
      </c>
      <c r="Q467">
        <f>[9]D_技能表!Q374</f>
        <v>1</v>
      </c>
      <c r="R467">
        <f>[9]D_技能表!R374</f>
        <v>8</v>
      </c>
      <c r="S467">
        <f>[9]D_技能表!S374</f>
        <v>50</v>
      </c>
      <c r="T467">
        <f>[9]D_技能表!T374</f>
        <v>119.04761904761905</v>
      </c>
      <c r="U467">
        <f>[9]D_技能表!U374</f>
        <v>522</v>
      </c>
      <c r="V467">
        <f>[9]D_技能表!V374</f>
        <v>119.04761904761905</v>
      </c>
      <c r="W467">
        <f>[9]D_技能表!W374</f>
        <v>9</v>
      </c>
      <c r="X467">
        <f>[9]D_技能表!X374</f>
        <v>87</v>
      </c>
      <c r="Y467">
        <f>[9]D_技能表!Y374</f>
        <v>18</v>
      </c>
      <c r="Z467">
        <f>[9]D_技能表!Z374</f>
        <v>0</v>
      </c>
      <c r="AA467" t="str">
        <f>[9]D_技能表!AA374</f>
        <v>9124200.png</v>
      </c>
      <c r="AB467">
        <f>[9]D_技能表!AB374</f>
        <v>20</v>
      </c>
      <c r="AC467">
        <f>[9]D_技能表!AC374</f>
        <v>964</v>
      </c>
      <c r="AD467">
        <f>[9]D_技能表!AD374</f>
        <v>5.9876736576069876</v>
      </c>
    </row>
    <row r="468" spans="1:30" x14ac:dyDescent="0.15">
      <c r="A468">
        <f>[9]D_技能表!A375</f>
        <v>9124216</v>
      </c>
      <c r="B468" t="str">
        <f>[9]D_技能表!B375</f>
        <v>裂空·斩第2段</v>
      </c>
      <c r="C468" t="str">
        <f>[9]D_技能表!C375</f>
        <v>裂空·斩第2段</v>
      </c>
      <c r="D468">
        <f>[9]D_技能表!D375</f>
        <v>1</v>
      </c>
      <c r="E468">
        <f>[9]D_技能表!E375</f>
        <v>31</v>
      </c>
      <c r="F468" t="str">
        <f>[9]D_技能表!F375</f>
        <v>第16级，共造成138.1%点伤害</v>
      </c>
      <c r="G468">
        <f>[9]D_技能表!G375</f>
        <v>2</v>
      </c>
      <c r="H468">
        <f>[9]D_技能表!H375</f>
        <v>2</v>
      </c>
      <c r="I468">
        <f>[9]D_技能表!I375</f>
        <v>16</v>
      </c>
      <c r="J468">
        <f>[9]D_技能表!J375</f>
        <v>2</v>
      </c>
      <c r="K468">
        <f>[9]D_技能表!K375</f>
        <v>138.0952380952381</v>
      </c>
      <c r="L468">
        <f>[9]D_技能表!L375</f>
        <v>0</v>
      </c>
      <c r="M468">
        <f>[9]D_技能表!M375</f>
        <v>6720</v>
      </c>
      <c r="N468">
        <f>[9]D_技能表!N375</f>
        <v>5630</v>
      </c>
      <c r="O468">
        <f>[9]D_技能表!O375</f>
        <v>4</v>
      </c>
      <c r="P468">
        <f>[9]D_技能表!P375</f>
        <v>1</v>
      </c>
      <c r="Q468">
        <f>[9]D_技能表!Q375</f>
        <v>1</v>
      </c>
      <c r="R468">
        <f>[9]D_技能表!R375</f>
        <v>8</v>
      </c>
      <c r="S468">
        <f>[9]D_技能表!S375</f>
        <v>50</v>
      </c>
      <c r="T468">
        <f>[9]D_技能表!T375</f>
        <v>119.04761904761905</v>
      </c>
      <c r="U468">
        <f>[9]D_技能表!U375</f>
        <v>563</v>
      </c>
      <c r="V468">
        <f>[9]D_技能表!V375</f>
        <v>119.04761904761905</v>
      </c>
      <c r="W468">
        <f>[9]D_技能表!W375</f>
        <v>10</v>
      </c>
      <c r="X468">
        <f>[9]D_技能表!X375</f>
        <v>97</v>
      </c>
      <c r="Y468">
        <f>[9]D_技能表!Y375</f>
        <v>18</v>
      </c>
      <c r="Z468">
        <f>[9]D_技能表!Z375</f>
        <v>0</v>
      </c>
      <c r="AA468" t="str">
        <f>[9]D_技能表!AA375</f>
        <v>9124200.png</v>
      </c>
      <c r="AB468">
        <f>[9]D_技能表!AB375</f>
        <v>20</v>
      </c>
      <c r="AC468">
        <f>[9]D_技能表!AC375</f>
        <v>964</v>
      </c>
      <c r="AD468">
        <f>[9]D_技能表!AD375</f>
        <v>7.0367869299363806</v>
      </c>
    </row>
    <row r="469" spans="1:30" x14ac:dyDescent="0.15">
      <c r="A469">
        <f>[9]D_技能表!A376</f>
        <v>9124217</v>
      </c>
      <c r="B469" t="str">
        <f>[9]D_技能表!B376</f>
        <v>裂空·斩第2段</v>
      </c>
      <c r="C469" t="str">
        <f>[9]D_技能表!C376</f>
        <v>裂空·斩第2段</v>
      </c>
      <c r="D469">
        <f>[9]D_技能表!D376</f>
        <v>1</v>
      </c>
      <c r="E469">
        <f>[9]D_技能表!E376</f>
        <v>32</v>
      </c>
      <c r="F469" t="str">
        <f>[9]D_技能表!F376</f>
        <v>第17级，共造成139.3%点伤害</v>
      </c>
      <c r="G469">
        <f>[9]D_技能表!G376</f>
        <v>2</v>
      </c>
      <c r="H469">
        <f>[9]D_技能表!H376</f>
        <v>2</v>
      </c>
      <c r="I469">
        <f>[9]D_技能表!I376</f>
        <v>17</v>
      </c>
      <c r="J469">
        <f>[9]D_技能表!J376</f>
        <v>2</v>
      </c>
      <c r="K469">
        <f>[9]D_技能表!K376</f>
        <v>139.28571428571428</v>
      </c>
      <c r="L469">
        <f>[9]D_技能表!L376</f>
        <v>0</v>
      </c>
      <c r="M469">
        <f>[9]D_技能表!M376</f>
        <v>6640</v>
      </c>
      <c r="N469">
        <f>[9]D_技能表!N376</f>
        <v>6060</v>
      </c>
      <c r="O469">
        <f>[9]D_技能表!O376</f>
        <v>4</v>
      </c>
      <c r="P469">
        <f>[9]D_技能表!P376</f>
        <v>1</v>
      </c>
      <c r="Q469">
        <f>[9]D_技能表!Q376</f>
        <v>1</v>
      </c>
      <c r="R469">
        <f>[9]D_技能表!R376</f>
        <v>8</v>
      </c>
      <c r="S469">
        <f>[9]D_技能表!S376</f>
        <v>50</v>
      </c>
      <c r="T469">
        <f>[9]D_技能表!T376</f>
        <v>119.04761904761905</v>
      </c>
      <c r="U469">
        <f>[9]D_技能表!U376</f>
        <v>606</v>
      </c>
      <c r="V469">
        <f>[9]D_技能表!V376</f>
        <v>119.04761904761905</v>
      </c>
      <c r="W469">
        <f>[9]D_技能表!W376</f>
        <v>10</v>
      </c>
      <c r="X469">
        <f>[9]D_技能表!X376</f>
        <v>107</v>
      </c>
      <c r="Y469">
        <f>[9]D_技能表!Y376</f>
        <v>18</v>
      </c>
      <c r="Z469">
        <f>[9]D_技能表!Z376</f>
        <v>0</v>
      </c>
      <c r="AA469" t="str">
        <f>[9]D_技能表!AA376</f>
        <v>9124200.png</v>
      </c>
      <c r="AB469">
        <f>[9]D_技能表!AB376</f>
        <v>20</v>
      </c>
      <c r="AC469">
        <f>[9]D_技能表!AC376</f>
        <v>964</v>
      </c>
      <c r="AD469">
        <f>[9]D_技能表!AD376</f>
        <v>8.2616417152442487</v>
      </c>
    </row>
    <row r="470" spans="1:30" x14ac:dyDescent="0.15">
      <c r="A470">
        <f>[9]D_技能表!A377</f>
        <v>9124218</v>
      </c>
      <c r="B470" t="str">
        <f>[9]D_技能表!B377</f>
        <v>裂空·斩第2段</v>
      </c>
      <c r="C470" t="str">
        <f>[9]D_技能表!C377</f>
        <v>裂空·斩第2段</v>
      </c>
      <c r="D470">
        <f>[9]D_技能表!D377</f>
        <v>1</v>
      </c>
      <c r="E470">
        <f>[9]D_技能表!E377</f>
        <v>34</v>
      </c>
      <c r="F470" t="str">
        <f>[9]D_技能表!F377</f>
        <v>第18级，共造成140.5%点伤害</v>
      </c>
      <c r="G470">
        <f>[9]D_技能表!G377</f>
        <v>2</v>
      </c>
      <c r="H470">
        <f>[9]D_技能表!H377</f>
        <v>2</v>
      </c>
      <c r="I470">
        <f>[9]D_技能表!I377</f>
        <v>18</v>
      </c>
      <c r="J470">
        <f>[9]D_技能表!J377</f>
        <v>2</v>
      </c>
      <c r="K470">
        <f>[9]D_技能表!K377</f>
        <v>140.47619047619048</v>
      </c>
      <c r="L470">
        <f>[9]D_技能表!L377</f>
        <v>0</v>
      </c>
      <c r="M470">
        <f>[9]D_技能表!M377</f>
        <v>6560</v>
      </c>
      <c r="N470">
        <f>[9]D_技能表!N377</f>
        <v>7656</v>
      </c>
      <c r="O470">
        <f>[9]D_技能表!O377</f>
        <v>4</v>
      </c>
      <c r="P470">
        <f>[9]D_技能表!P377</f>
        <v>1</v>
      </c>
      <c r="Q470">
        <f>[9]D_技能表!Q377</f>
        <v>1</v>
      </c>
      <c r="R470">
        <f>[9]D_技能表!R377</f>
        <v>8</v>
      </c>
      <c r="S470">
        <f>[9]D_技能表!S377</f>
        <v>50</v>
      </c>
      <c r="T470">
        <f>[9]D_技能表!T377</f>
        <v>119.04761904761905</v>
      </c>
      <c r="U470">
        <f>[9]D_技能表!U377</f>
        <v>696</v>
      </c>
      <c r="V470">
        <f>[9]D_技能表!V377</f>
        <v>119.04761904761905</v>
      </c>
      <c r="W470">
        <f>[9]D_技能表!W377</f>
        <v>11</v>
      </c>
      <c r="X470">
        <f>[9]D_技能表!X377</f>
        <v>118</v>
      </c>
      <c r="Y470">
        <f>[9]D_技能表!Y377</f>
        <v>18</v>
      </c>
      <c r="Z470">
        <f>[9]D_技能表!Z377</f>
        <v>5</v>
      </c>
      <c r="AA470" t="str">
        <f>[9]D_技能表!AA377</f>
        <v>9124200.png</v>
      </c>
      <c r="AB470">
        <f>[9]D_技能表!AB377</f>
        <v>20</v>
      </c>
      <c r="AC470">
        <f>[9]D_技能表!AC377</f>
        <v>964</v>
      </c>
      <c r="AD470">
        <f>[9]D_技能表!AD377</f>
        <v>9.6907932549269837</v>
      </c>
    </row>
    <row r="471" spans="1:30" x14ac:dyDescent="0.15">
      <c r="A471">
        <f>[9]D_技能表!A378</f>
        <v>9124219</v>
      </c>
      <c r="B471" t="str">
        <f>[9]D_技能表!B378</f>
        <v>裂空·斩第2段</v>
      </c>
      <c r="C471" t="str">
        <f>[9]D_技能表!C378</f>
        <v>裂空·斩第2段</v>
      </c>
      <c r="D471">
        <f>[9]D_技能表!D378</f>
        <v>1</v>
      </c>
      <c r="E471">
        <f>[9]D_技能表!E378</f>
        <v>35</v>
      </c>
      <c r="F471" t="str">
        <f>[9]D_技能表!F378</f>
        <v>第19级，共造成141.7%点伤害</v>
      </c>
      <c r="G471">
        <f>[9]D_技能表!G378</f>
        <v>2</v>
      </c>
      <c r="H471">
        <f>[9]D_技能表!H378</f>
        <v>2</v>
      </c>
      <c r="I471">
        <f>[9]D_技能表!I378</f>
        <v>19</v>
      </c>
      <c r="J471">
        <f>[9]D_技能表!J378</f>
        <v>2</v>
      </c>
      <c r="K471">
        <f>[9]D_技能表!K378</f>
        <v>141.66666666666669</v>
      </c>
      <c r="L471">
        <f>[9]D_技能表!L378</f>
        <v>0</v>
      </c>
      <c r="M471">
        <f>[9]D_技能表!M378</f>
        <v>6480</v>
      </c>
      <c r="N471">
        <f>[9]D_技能表!N378</f>
        <v>8916</v>
      </c>
      <c r="O471">
        <f>[9]D_技能表!O378</f>
        <v>4</v>
      </c>
      <c r="P471">
        <f>[9]D_技能表!P378</f>
        <v>1</v>
      </c>
      <c r="Q471">
        <f>[9]D_技能表!Q378</f>
        <v>1</v>
      </c>
      <c r="R471">
        <f>[9]D_技能表!R378</f>
        <v>8</v>
      </c>
      <c r="S471">
        <f>[9]D_技能表!S378</f>
        <v>50</v>
      </c>
      <c r="T471">
        <f>[9]D_技能表!T378</f>
        <v>119.04761904761905</v>
      </c>
      <c r="U471">
        <f>[9]D_技能表!U378</f>
        <v>743</v>
      </c>
      <c r="V471">
        <f>[9]D_技能表!V378</f>
        <v>119.04761904761905</v>
      </c>
      <c r="W471">
        <f>[9]D_技能表!W378</f>
        <v>12</v>
      </c>
      <c r="X471">
        <f>[9]D_技能表!X378</f>
        <v>130</v>
      </c>
      <c r="Y471">
        <f>[9]D_技能表!Y378</f>
        <v>18</v>
      </c>
      <c r="Z471">
        <f>[9]D_技能表!Z378</f>
        <v>5</v>
      </c>
      <c r="AA471" t="str">
        <f>[9]D_技能表!AA378</f>
        <v>9124200.png</v>
      </c>
      <c r="AB471">
        <f>[9]D_技能表!AB378</f>
        <v>20</v>
      </c>
      <c r="AC471">
        <f>[9]D_技能表!AC378</f>
        <v>964</v>
      </c>
      <c r="AD471">
        <f>[9]D_技能表!AD378</f>
        <v>11.357335363185069</v>
      </c>
    </row>
    <row r="472" spans="1:30" x14ac:dyDescent="0.15">
      <c r="A472">
        <f>[9]D_技能表!A379</f>
        <v>9124220</v>
      </c>
      <c r="B472" t="str">
        <f>[9]D_技能表!B379</f>
        <v>裂空·斩第2段</v>
      </c>
      <c r="C472" t="str">
        <f>[9]D_技能表!C379</f>
        <v>裂空·斩第2段</v>
      </c>
      <c r="D472">
        <f>[9]D_技能表!D379</f>
        <v>1</v>
      </c>
      <c r="E472">
        <f>[9]D_技能表!E379</f>
        <v>37</v>
      </c>
      <c r="F472" t="str">
        <f>[9]D_技能表!F379</f>
        <v>第20级，共造成142.9%点伤害</v>
      </c>
      <c r="G472">
        <f>[9]D_技能表!G379</f>
        <v>2</v>
      </c>
      <c r="H472">
        <f>[9]D_技能表!H379</f>
        <v>2</v>
      </c>
      <c r="I472">
        <f>[9]D_技能表!I379</f>
        <v>20</v>
      </c>
      <c r="J472">
        <f>[9]D_技能表!J379</f>
        <v>2</v>
      </c>
      <c r="K472">
        <f>[9]D_技能表!K379</f>
        <v>142.85714285714286</v>
      </c>
      <c r="L472">
        <f>[9]D_技能表!L379</f>
        <v>0</v>
      </c>
      <c r="M472">
        <f>[9]D_技能表!M379</f>
        <v>6400</v>
      </c>
      <c r="N472">
        <f>[9]D_技能表!N379</f>
        <v>10933</v>
      </c>
      <c r="O472">
        <f>[9]D_技能表!O379</f>
        <v>4</v>
      </c>
      <c r="P472">
        <f>[9]D_技能表!P379</f>
        <v>1</v>
      </c>
      <c r="Q472">
        <f>[9]D_技能表!Q379</f>
        <v>1</v>
      </c>
      <c r="R472">
        <f>[9]D_技能表!R379</f>
        <v>8</v>
      </c>
      <c r="S472">
        <f>[9]D_技能表!S379</f>
        <v>50</v>
      </c>
      <c r="T472">
        <f>[9]D_技能表!T379</f>
        <v>119.04761904761905</v>
      </c>
      <c r="U472">
        <f>[9]D_技能表!U379</f>
        <v>841</v>
      </c>
      <c r="V472">
        <f>[9]D_技能表!V379</f>
        <v>119.04761904761905</v>
      </c>
      <c r="W472">
        <f>[9]D_技能表!W379</f>
        <v>13</v>
      </c>
      <c r="X472">
        <f>[9]D_技能表!X379</f>
        <v>143</v>
      </c>
      <c r="Y472">
        <f>[9]D_技能表!Y379</f>
        <v>18</v>
      </c>
      <c r="Z472">
        <f>[9]D_技能表!Z379</f>
        <v>6</v>
      </c>
      <c r="AA472" t="str">
        <f>[9]D_技能表!AA379</f>
        <v>9124200.png</v>
      </c>
      <c r="AB472">
        <f>[9]D_技能表!AB379</f>
        <v>20</v>
      </c>
      <c r="AC472">
        <f>[9]D_技能表!AC379</f>
        <v>964</v>
      </c>
      <c r="AD472">
        <f>[9]D_技能表!AD379</f>
        <v>13.299609842480328</v>
      </c>
    </row>
    <row r="473" spans="1:30" x14ac:dyDescent="0.15">
      <c r="A473">
        <f>[9]D_技能表!A380</f>
        <v>9124221</v>
      </c>
      <c r="B473" t="str">
        <f>[9]D_技能表!B380</f>
        <v>裂空·斩第2段</v>
      </c>
      <c r="C473" t="str">
        <f>[9]D_技能表!C380</f>
        <v>裂空·斩第2段</v>
      </c>
      <c r="D473">
        <f>[9]D_技能表!D380</f>
        <v>1</v>
      </c>
      <c r="E473">
        <f>[9]D_技能表!E380</f>
        <v>38</v>
      </c>
      <c r="F473" t="str">
        <f>[9]D_技能表!F380</f>
        <v>第21级，共造成144%点伤害</v>
      </c>
      <c r="G473">
        <f>[9]D_技能表!G380</f>
        <v>2</v>
      </c>
      <c r="H473">
        <f>[9]D_技能表!H380</f>
        <v>2</v>
      </c>
      <c r="I473">
        <f>[9]D_技能表!I380</f>
        <v>21</v>
      </c>
      <c r="J473">
        <f>[9]D_技能表!J380</f>
        <v>2</v>
      </c>
      <c r="K473">
        <f>[9]D_技能表!K380</f>
        <v>144.04761904761904</v>
      </c>
      <c r="L473">
        <f>[9]D_技能表!L380</f>
        <v>0</v>
      </c>
      <c r="M473">
        <f>[9]D_技能表!M380</f>
        <v>6320</v>
      </c>
      <c r="N473">
        <f>[9]D_技能表!N380</f>
        <v>11596</v>
      </c>
      <c r="O473">
        <f>[9]D_技能表!O380</f>
        <v>4</v>
      </c>
      <c r="P473">
        <f>[9]D_技能表!P380</f>
        <v>1</v>
      </c>
      <c r="Q473">
        <f>[9]D_技能表!Q380</f>
        <v>1</v>
      </c>
      <c r="R473">
        <f>[9]D_技能表!R380</f>
        <v>8</v>
      </c>
      <c r="S473">
        <f>[9]D_技能表!S380</f>
        <v>50</v>
      </c>
      <c r="T473">
        <f>[9]D_技能表!T380</f>
        <v>119.04761904761905</v>
      </c>
      <c r="U473">
        <f>[9]D_技能表!U380</f>
        <v>892</v>
      </c>
      <c r="V473">
        <f>[9]D_技能表!V380</f>
        <v>119.04761904761905</v>
      </c>
      <c r="W473">
        <f>[9]D_技能表!W380</f>
        <v>13</v>
      </c>
      <c r="X473">
        <f>[9]D_技能表!X380</f>
        <v>156</v>
      </c>
      <c r="Y473">
        <f>[9]D_技能表!Y380</f>
        <v>18</v>
      </c>
      <c r="Z473">
        <f>[9]D_技能表!Z380</f>
        <v>6</v>
      </c>
      <c r="AA473" t="str">
        <f>[9]D_技能表!AA380</f>
        <v>9124200.png</v>
      </c>
      <c r="AB473">
        <f>[9]D_技能表!AB380</f>
        <v>20</v>
      </c>
      <c r="AC473">
        <f>[9]D_技能表!AC380</f>
        <v>964</v>
      </c>
      <c r="AD473">
        <f>[9]D_技能表!AD380</f>
        <v>15.562025344899888</v>
      </c>
    </row>
    <row r="474" spans="1:30" x14ac:dyDescent="0.15">
      <c r="A474">
        <f>[9]D_技能表!A381</f>
        <v>9124222</v>
      </c>
      <c r="B474" t="str">
        <f>[9]D_技能表!B381</f>
        <v>裂空·斩第2段</v>
      </c>
      <c r="C474" t="str">
        <f>[9]D_技能表!C381</f>
        <v>裂空·斩第2段</v>
      </c>
      <c r="D474">
        <f>[9]D_技能表!D381</f>
        <v>1</v>
      </c>
      <c r="E474">
        <f>[9]D_技能表!E381</f>
        <v>40</v>
      </c>
      <c r="F474" t="str">
        <f>[9]D_技能表!F381</f>
        <v>第22级，共造成145.2%点伤害</v>
      </c>
      <c r="G474">
        <f>[9]D_技能表!G381</f>
        <v>2</v>
      </c>
      <c r="H474">
        <f>[9]D_技能表!H381</f>
        <v>2</v>
      </c>
      <c r="I474">
        <f>[9]D_技能表!I381</f>
        <v>22</v>
      </c>
      <c r="J474">
        <f>[9]D_技能表!J381</f>
        <v>2</v>
      </c>
      <c r="K474">
        <f>[9]D_技能表!K381</f>
        <v>145.23809523809524</v>
      </c>
      <c r="L474">
        <f>[9]D_技能表!L381</f>
        <v>0</v>
      </c>
      <c r="M474">
        <f>[9]D_技能表!M381</f>
        <v>6240</v>
      </c>
      <c r="N474">
        <f>[9]D_技能表!N381</f>
        <v>13972</v>
      </c>
      <c r="O474">
        <f>[9]D_技能表!O381</f>
        <v>4</v>
      </c>
      <c r="P474">
        <f>[9]D_技能表!P381</f>
        <v>1</v>
      </c>
      <c r="Q474">
        <f>[9]D_技能表!Q381</f>
        <v>1</v>
      </c>
      <c r="R474">
        <f>[9]D_技能表!R381</f>
        <v>8</v>
      </c>
      <c r="S474">
        <f>[9]D_技能表!S381</f>
        <v>50</v>
      </c>
      <c r="T474">
        <f>[9]D_技能表!T381</f>
        <v>119.04761904761905</v>
      </c>
      <c r="U474">
        <f>[9]D_技能表!U381</f>
        <v>998</v>
      </c>
      <c r="V474">
        <f>[9]D_技能表!V381</f>
        <v>119.04761904761905</v>
      </c>
      <c r="W474">
        <f>[9]D_技能表!W381</f>
        <v>14</v>
      </c>
      <c r="X474">
        <f>[9]D_技能表!X381</f>
        <v>170</v>
      </c>
      <c r="Y474">
        <f>[9]D_技能表!Y381</f>
        <v>18</v>
      </c>
      <c r="Z474">
        <f>[9]D_技能表!Z381</f>
        <v>6</v>
      </c>
      <c r="AA474" t="str">
        <f>[9]D_技能表!AA381</f>
        <v>9124200.png</v>
      </c>
      <c r="AB474">
        <f>[9]D_技能表!AB381</f>
        <v>20</v>
      </c>
      <c r="AC474">
        <f>[9]D_技能表!AC381</f>
        <v>964</v>
      </c>
      <c r="AD474">
        <f>[9]D_技能表!AD381</f>
        <v>18.19600238746251</v>
      </c>
    </row>
    <row r="475" spans="1:30" x14ac:dyDescent="0.15">
      <c r="A475">
        <f>[9]D_技能表!A382</f>
        <v>9124223</v>
      </c>
      <c r="B475" t="str">
        <f>[9]D_技能表!B382</f>
        <v>裂空·斩第2段</v>
      </c>
      <c r="C475" t="str">
        <f>[9]D_技能表!C382</f>
        <v>裂空·斩第2段</v>
      </c>
      <c r="D475">
        <f>[9]D_技能表!D382</f>
        <v>1</v>
      </c>
      <c r="E475">
        <f>[9]D_技能表!E382</f>
        <v>41</v>
      </c>
      <c r="F475" t="str">
        <f>[9]D_技能表!F382</f>
        <v>第23级，共造成146.4%点伤害</v>
      </c>
      <c r="G475">
        <f>[9]D_技能表!G382</f>
        <v>2</v>
      </c>
      <c r="H475">
        <f>[9]D_技能表!H382</f>
        <v>2</v>
      </c>
      <c r="I475">
        <f>[9]D_技能表!I382</f>
        <v>23</v>
      </c>
      <c r="J475">
        <f>[9]D_技能表!J382</f>
        <v>2</v>
      </c>
      <c r="K475">
        <f>[9]D_技能表!K382</f>
        <v>146.42857142857144</v>
      </c>
      <c r="L475">
        <f>[9]D_技能表!L382</f>
        <v>0</v>
      </c>
      <c r="M475">
        <f>[9]D_技能表!M382</f>
        <v>6160</v>
      </c>
      <c r="N475">
        <f>[9]D_技能表!N382</f>
        <v>15795</v>
      </c>
      <c r="O475">
        <f>[9]D_技能表!O382</f>
        <v>4</v>
      </c>
      <c r="P475">
        <f>[9]D_技能表!P382</f>
        <v>1</v>
      </c>
      <c r="Q475">
        <f>[9]D_技能表!Q382</f>
        <v>1</v>
      </c>
      <c r="R475">
        <f>[9]D_技能表!R382</f>
        <v>8</v>
      </c>
      <c r="S475">
        <f>[9]D_技能表!S382</f>
        <v>50</v>
      </c>
      <c r="T475">
        <f>[9]D_技能表!T382</f>
        <v>119.04761904761905</v>
      </c>
      <c r="U475">
        <f>[9]D_技能表!U382</f>
        <v>1053</v>
      </c>
      <c r="V475">
        <f>[9]D_技能表!V382</f>
        <v>119.04761904761905</v>
      </c>
      <c r="W475">
        <f>[9]D_技能表!W382</f>
        <v>15</v>
      </c>
      <c r="X475">
        <f>[9]D_技能表!X382</f>
        <v>185</v>
      </c>
      <c r="Y475">
        <f>[9]D_技能表!Y382</f>
        <v>18</v>
      </c>
      <c r="Z475">
        <f>[9]D_技能表!Z382</f>
        <v>6</v>
      </c>
      <c r="AA475" t="str">
        <f>[9]D_技能表!AA382</f>
        <v>9124200.png</v>
      </c>
      <c r="AB475">
        <f>[9]D_技能表!AB382</f>
        <v>20</v>
      </c>
      <c r="AC475">
        <f>[9]D_技能表!AC382</f>
        <v>964</v>
      </c>
      <c r="AD475">
        <f>[9]D_技能表!AD382</f>
        <v>21.261063758068786</v>
      </c>
    </row>
    <row r="476" spans="1:30" x14ac:dyDescent="0.15">
      <c r="A476">
        <f>[9]D_技能表!A383</f>
        <v>9124224</v>
      </c>
      <c r="B476" t="str">
        <f>[9]D_技能表!B383</f>
        <v>裂空·斩第2段</v>
      </c>
      <c r="C476" t="str">
        <f>[9]D_技能表!C383</f>
        <v>裂空·斩第2段</v>
      </c>
      <c r="D476">
        <f>[9]D_技能表!D383</f>
        <v>1</v>
      </c>
      <c r="E476">
        <f>[9]D_技能表!E383</f>
        <v>43</v>
      </c>
      <c r="F476" t="str">
        <f>[9]D_技能表!F383</f>
        <v>第24级，共造成147.6%点伤害</v>
      </c>
      <c r="G476">
        <f>[9]D_技能表!G383</f>
        <v>2</v>
      </c>
      <c r="H476">
        <f>[9]D_技能表!H383</f>
        <v>2</v>
      </c>
      <c r="I476">
        <f>[9]D_技能表!I383</f>
        <v>24</v>
      </c>
      <c r="J476">
        <f>[9]D_技能表!J383</f>
        <v>2</v>
      </c>
      <c r="K476">
        <f>[9]D_技能表!K383</f>
        <v>147.61904761904762</v>
      </c>
      <c r="L476">
        <f>[9]D_技能表!L383</f>
        <v>0</v>
      </c>
      <c r="M476">
        <f>[9]D_技能表!M383</f>
        <v>6080</v>
      </c>
      <c r="N476">
        <f>[9]D_技能表!N383</f>
        <v>18672</v>
      </c>
      <c r="O476">
        <f>[9]D_技能表!O383</f>
        <v>4</v>
      </c>
      <c r="P476">
        <f>[9]D_技能表!P383</f>
        <v>1</v>
      </c>
      <c r="Q476">
        <f>[9]D_技能表!Q383</f>
        <v>1</v>
      </c>
      <c r="R476">
        <f>[9]D_技能表!R383</f>
        <v>8</v>
      </c>
      <c r="S476">
        <f>[9]D_技能表!S383</f>
        <v>50</v>
      </c>
      <c r="T476">
        <f>[9]D_技能表!T383</f>
        <v>119.04761904761905</v>
      </c>
      <c r="U476">
        <f>[9]D_技能表!U383</f>
        <v>1167</v>
      </c>
      <c r="V476">
        <f>[9]D_技能表!V383</f>
        <v>119.04761904761905</v>
      </c>
      <c r="W476">
        <f>[9]D_技能表!W383</f>
        <v>16</v>
      </c>
      <c r="X476">
        <f>[9]D_技能表!X383</f>
        <v>201</v>
      </c>
      <c r="Y476">
        <f>[9]D_技能表!Y383</f>
        <v>18</v>
      </c>
      <c r="Z476">
        <f>[9]D_技能表!Z383</f>
        <v>7</v>
      </c>
      <c r="AA476" t="str">
        <f>[9]D_技能表!AA383</f>
        <v>9124200.png</v>
      </c>
      <c r="AB476">
        <f>[9]D_技能表!AB383</f>
        <v>20</v>
      </c>
      <c r="AC476">
        <f>[9]D_技能表!AC383</f>
        <v>964</v>
      </c>
      <c r="AD476">
        <f>[9]D_技能表!AD383</f>
        <v>24.826092457400648</v>
      </c>
    </row>
    <row r="477" spans="1:30" x14ac:dyDescent="0.15">
      <c r="A477">
        <f>[9]D_技能表!A384</f>
        <v>9124225</v>
      </c>
      <c r="B477" t="str">
        <f>[9]D_技能表!B384</f>
        <v>裂空·斩第2段</v>
      </c>
      <c r="C477" t="str">
        <f>[9]D_技能表!C384</f>
        <v>裂空·斩第2段</v>
      </c>
      <c r="D477">
        <f>[9]D_技能表!D384</f>
        <v>1</v>
      </c>
      <c r="E477">
        <f>[9]D_技能表!E384</f>
        <v>44</v>
      </c>
      <c r="F477" t="str">
        <f>[9]D_技能表!F384</f>
        <v>第25级，共造成148.8%点伤害</v>
      </c>
      <c r="G477">
        <f>[9]D_技能表!G384</f>
        <v>2</v>
      </c>
      <c r="H477">
        <f>[9]D_技能表!H384</f>
        <v>2</v>
      </c>
      <c r="I477">
        <f>[9]D_技能表!I384</f>
        <v>25</v>
      </c>
      <c r="J477">
        <f>[9]D_技能表!J384</f>
        <v>2</v>
      </c>
      <c r="K477">
        <f>[9]D_技能表!K384</f>
        <v>148.80952380952382</v>
      </c>
      <c r="L477">
        <f>[9]D_技能表!L384</f>
        <v>0</v>
      </c>
      <c r="M477">
        <f>[9]D_技能表!M384</f>
        <v>6000</v>
      </c>
      <c r="N477">
        <f>[9]D_技能表!N384</f>
        <v>22068</v>
      </c>
      <c r="O477">
        <f>[9]D_技能表!O384</f>
        <v>4</v>
      </c>
      <c r="P477">
        <f>[9]D_技能表!P384</f>
        <v>1</v>
      </c>
      <c r="Q477">
        <f>[9]D_技能表!Q384</f>
        <v>1</v>
      </c>
      <c r="R477">
        <f>[9]D_技能表!R384</f>
        <v>8</v>
      </c>
      <c r="S477">
        <f>[9]D_技能表!S384</f>
        <v>50</v>
      </c>
      <c r="T477">
        <f>[9]D_技能表!T384</f>
        <v>119.04761904761905</v>
      </c>
      <c r="U477">
        <f>[9]D_技能表!U384</f>
        <v>1226</v>
      </c>
      <c r="V477">
        <f>[9]D_技能表!V384</f>
        <v>119.04761904761905</v>
      </c>
      <c r="W477">
        <f>[9]D_技能表!W384</f>
        <v>18</v>
      </c>
      <c r="X477">
        <f>[9]D_技能表!X384</f>
        <v>219</v>
      </c>
      <c r="Y477">
        <f>[9]D_技能表!Y384</f>
        <v>18</v>
      </c>
      <c r="Z477">
        <f>[9]D_技能表!Z384</f>
        <v>8</v>
      </c>
      <c r="AA477" t="str">
        <f>[9]D_技能表!AA384</f>
        <v>9124200.png</v>
      </c>
      <c r="AB477">
        <f>[9]D_技能表!AB384</f>
        <v>20</v>
      </c>
      <c r="AC477">
        <f>[9]D_技能表!AC384</f>
        <v>964</v>
      </c>
      <c r="AD477">
        <f>[9]D_技能表!AD384</f>
        <v>28.970782667351624</v>
      </c>
    </row>
    <row r="478" spans="1:30" x14ac:dyDescent="0.15">
      <c r="A478">
        <f>[9]D_技能表!A385</f>
        <v>9124226</v>
      </c>
      <c r="B478" t="str">
        <f>[9]D_技能表!B385</f>
        <v>裂空·斩第2段</v>
      </c>
      <c r="C478" t="str">
        <f>[9]D_技能表!C385</f>
        <v>裂空·斩第2段</v>
      </c>
      <c r="D478">
        <f>[9]D_技能表!D385</f>
        <v>1</v>
      </c>
      <c r="E478">
        <f>[9]D_技能表!E385</f>
        <v>45</v>
      </c>
      <c r="F478" t="str">
        <f>[9]D_技能表!F385</f>
        <v>第26级，共造成150%点伤害</v>
      </c>
      <c r="G478">
        <f>[9]D_技能表!G385</f>
        <v>2</v>
      </c>
      <c r="H478">
        <f>[9]D_技能表!H385</f>
        <v>2</v>
      </c>
      <c r="I478">
        <f>[9]D_技能表!I385</f>
        <v>26</v>
      </c>
      <c r="J478">
        <f>[9]D_技能表!J385</f>
        <v>2</v>
      </c>
      <c r="K478">
        <f>[9]D_技能表!K385</f>
        <v>150</v>
      </c>
      <c r="L478">
        <f>[9]D_技能表!L385</f>
        <v>0</v>
      </c>
      <c r="M478">
        <f>[9]D_技能表!M385</f>
        <v>5920</v>
      </c>
      <c r="N478">
        <f>[9]D_技能表!N385</f>
        <v>24453</v>
      </c>
      <c r="O478">
        <f>[9]D_技能表!O385</f>
        <v>4</v>
      </c>
      <c r="P478">
        <f>[9]D_技能表!P385</f>
        <v>1</v>
      </c>
      <c r="Q478">
        <f>[9]D_技能表!Q385</f>
        <v>1</v>
      </c>
      <c r="R478">
        <f>[9]D_技能表!R385</f>
        <v>8</v>
      </c>
      <c r="S478">
        <f>[9]D_技能表!S385</f>
        <v>50</v>
      </c>
      <c r="T478">
        <f>[9]D_技能表!T385</f>
        <v>119.04761904761905</v>
      </c>
      <c r="U478">
        <f>[9]D_技能表!U385</f>
        <v>1287</v>
      </c>
      <c r="V478">
        <f>[9]D_技能表!V385</f>
        <v>119.04761904761905</v>
      </c>
      <c r="W478">
        <f>[9]D_技能表!W385</f>
        <v>19</v>
      </c>
      <c r="X478">
        <f>[9]D_技能表!X385</f>
        <v>238</v>
      </c>
      <c r="Y478">
        <f>[9]D_技能表!Y385</f>
        <v>18</v>
      </c>
      <c r="Z478">
        <f>[9]D_技能表!Z385</f>
        <v>8</v>
      </c>
      <c r="AA478" t="str">
        <f>[9]D_技能表!AA385</f>
        <v>9124200.png</v>
      </c>
      <c r="AB478">
        <f>[9]D_技能表!AB385</f>
        <v>20</v>
      </c>
      <c r="AC478">
        <f>[9]D_技能表!AC385</f>
        <v>964</v>
      </c>
      <c r="AD478">
        <f>[9]D_技能表!AD385</f>
        <v>33.787313083683465</v>
      </c>
    </row>
    <row r="479" spans="1:30" x14ac:dyDescent="0.15">
      <c r="A479">
        <f>[9]D_技能表!A386</f>
        <v>9124227</v>
      </c>
      <c r="B479" t="str">
        <f>[9]D_技能表!B386</f>
        <v>裂空·斩第2段</v>
      </c>
      <c r="C479" t="str">
        <f>[9]D_技能表!C386</f>
        <v>裂空·斩第2段</v>
      </c>
      <c r="D479">
        <f>[9]D_技能表!D386</f>
        <v>1</v>
      </c>
      <c r="E479">
        <f>[9]D_技能表!E386</f>
        <v>47</v>
      </c>
      <c r="F479" t="str">
        <f>[9]D_技能表!F386</f>
        <v>第27级，共造成151.2%点伤害</v>
      </c>
      <c r="G479">
        <f>[9]D_技能表!G386</f>
        <v>2</v>
      </c>
      <c r="H479">
        <f>[9]D_技能表!H386</f>
        <v>2</v>
      </c>
      <c r="I479">
        <f>[9]D_技能表!I386</f>
        <v>27</v>
      </c>
      <c r="J479">
        <f>[9]D_技能表!J386</f>
        <v>2</v>
      </c>
      <c r="K479">
        <f>[9]D_技能表!K386</f>
        <v>151.1904761904762</v>
      </c>
      <c r="L479">
        <f>[9]D_技能表!L386</f>
        <v>0</v>
      </c>
      <c r="M479">
        <f>[9]D_技能表!M386</f>
        <v>5840</v>
      </c>
      <c r="N479">
        <f>[9]D_技能表!N386</f>
        <v>28240</v>
      </c>
      <c r="O479">
        <f>[9]D_技能表!O386</f>
        <v>4</v>
      </c>
      <c r="P479">
        <f>[9]D_技能表!P386</f>
        <v>1</v>
      </c>
      <c r="Q479">
        <f>[9]D_技能表!Q386</f>
        <v>1</v>
      </c>
      <c r="R479">
        <f>[9]D_技能表!R386</f>
        <v>8</v>
      </c>
      <c r="S479">
        <f>[9]D_技能表!S386</f>
        <v>50</v>
      </c>
      <c r="T479">
        <f>[9]D_技能表!T386</f>
        <v>119.04761904761905</v>
      </c>
      <c r="U479">
        <f>[9]D_技能表!U386</f>
        <v>1412</v>
      </c>
      <c r="V479">
        <f>[9]D_技能表!V386</f>
        <v>119.04761904761905</v>
      </c>
      <c r="W479">
        <f>[9]D_技能表!W386</f>
        <v>20</v>
      </c>
      <c r="X479">
        <f>[9]D_技能表!X386</f>
        <v>258</v>
      </c>
      <c r="Y479">
        <f>[9]D_技能表!Y386</f>
        <v>18</v>
      </c>
      <c r="Z479">
        <f>[9]D_技能表!Z386</f>
        <v>8</v>
      </c>
      <c r="AA479" t="str">
        <f>[9]D_技能表!AA386</f>
        <v>9124200.png</v>
      </c>
      <c r="AB479">
        <f>[9]D_技能表!AB386</f>
        <v>20</v>
      </c>
      <c r="AC479">
        <f>[9]D_技能表!AC386</f>
        <v>964</v>
      </c>
      <c r="AD479">
        <f>[9]D_技能表!AD386</f>
        <v>39.382276374395779</v>
      </c>
    </row>
    <row r="480" spans="1:30" x14ac:dyDescent="0.15">
      <c r="A480">
        <f>[9]D_技能表!A387</f>
        <v>9124228</v>
      </c>
      <c r="B480" t="str">
        <f>[9]D_技能表!B387</f>
        <v>裂空·斩第2段</v>
      </c>
      <c r="C480" t="str">
        <f>[9]D_技能表!C387</f>
        <v>裂空·斩第2段</v>
      </c>
      <c r="D480">
        <f>[9]D_技能表!D387</f>
        <v>1</v>
      </c>
      <c r="E480">
        <f>[9]D_技能表!E387</f>
        <v>48</v>
      </c>
      <c r="F480" t="str">
        <f>[9]D_技能表!F387</f>
        <v>第28级，共造成152.4%点伤害</v>
      </c>
      <c r="G480">
        <f>[9]D_技能表!G387</f>
        <v>2</v>
      </c>
      <c r="H480">
        <f>[9]D_技能表!H387</f>
        <v>2</v>
      </c>
      <c r="I480">
        <f>[9]D_技能表!I387</f>
        <v>28</v>
      </c>
      <c r="J480">
        <f>[9]D_技能表!J387</f>
        <v>2</v>
      </c>
      <c r="K480">
        <f>[9]D_技能表!K387</f>
        <v>152.38095238095238</v>
      </c>
      <c r="L480">
        <f>[9]D_技能表!L387</f>
        <v>0</v>
      </c>
      <c r="M480">
        <f>[9]D_技能表!M387</f>
        <v>5760</v>
      </c>
      <c r="N480">
        <f>[9]D_技能表!N387</f>
        <v>31017</v>
      </c>
      <c r="O480">
        <f>[9]D_技能表!O387</f>
        <v>4</v>
      </c>
      <c r="P480">
        <f>[9]D_技能表!P387</f>
        <v>1</v>
      </c>
      <c r="Q480">
        <f>[9]D_技能表!Q387</f>
        <v>1</v>
      </c>
      <c r="R480">
        <f>[9]D_技能表!R387</f>
        <v>8</v>
      </c>
      <c r="S480">
        <f>[9]D_技能表!S387</f>
        <v>50</v>
      </c>
      <c r="T480">
        <f>[9]D_技能表!T387</f>
        <v>119.04761904761905</v>
      </c>
      <c r="U480">
        <f>[9]D_技能表!U387</f>
        <v>1477</v>
      </c>
      <c r="V480">
        <f>[9]D_技能表!V387</f>
        <v>119.04761904761905</v>
      </c>
      <c r="W480">
        <f>[9]D_技能表!W387</f>
        <v>21</v>
      </c>
      <c r="X480">
        <f>[9]D_技能表!X387</f>
        <v>279</v>
      </c>
      <c r="Y480">
        <f>[9]D_技能表!Y387</f>
        <v>18</v>
      </c>
      <c r="Z480">
        <f>[9]D_技能表!Z387</f>
        <v>9</v>
      </c>
      <c r="AA480" t="str">
        <f>[9]D_技能表!AA387</f>
        <v>9124200.png</v>
      </c>
      <c r="AB480">
        <f>[9]D_技能表!AB387</f>
        <v>20</v>
      </c>
      <c r="AC480">
        <f>[9]D_技能表!AC387</f>
        <v>964</v>
      </c>
      <c r="AD480">
        <f>[9]D_技能表!AD387</f>
        <v>45.878903611700046</v>
      </c>
    </row>
    <row r="481" spans="1:30" x14ac:dyDescent="0.15">
      <c r="A481">
        <f>[9]D_技能表!A388</f>
        <v>9124229</v>
      </c>
      <c r="B481" t="str">
        <f>[9]D_技能表!B388</f>
        <v>裂空·斩第2段</v>
      </c>
      <c r="C481" t="str">
        <f>[9]D_技能表!C388</f>
        <v>裂空·斩第2段</v>
      </c>
      <c r="D481">
        <f>[9]D_技能表!D388</f>
        <v>1</v>
      </c>
      <c r="E481">
        <f>[9]D_技能表!E388</f>
        <v>50</v>
      </c>
      <c r="F481" t="str">
        <f>[9]D_技能表!F388</f>
        <v>第29级，共造成153.6%点伤害</v>
      </c>
      <c r="G481">
        <f>[9]D_技能表!G388</f>
        <v>2</v>
      </c>
      <c r="H481">
        <f>[9]D_技能表!H388</f>
        <v>2</v>
      </c>
      <c r="I481">
        <f>[9]D_技能表!I388</f>
        <v>29</v>
      </c>
      <c r="J481">
        <f>[9]D_技能表!J388</f>
        <v>2</v>
      </c>
      <c r="K481">
        <f>[9]D_技能表!K388</f>
        <v>153.57142857142858</v>
      </c>
      <c r="L481">
        <f>[9]D_技能表!L388</f>
        <v>0</v>
      </c>
      <c r="M481">
        <f>[9]D_技能表!M388</f>
        <v>5680</v>
      </c>
      <c r="N481">
        <f>[9]D_技能表!N388</f>
        <v>37030</v>
      </c>
      <c r="O481">
        <f>[9]D_技能表!O388</f>
        <v>4</v>
      </c>
      <c r="P481">
        <f>[9]D_技能表!P388</f>
        <v>1</v>
      </c>
      <c r="Q481">
        <f>[9]D_技能表!Q388</f>
        <v>1</v>
      </c>
      <c r="R481">
        <f>[9]D_技能表!R388</f>
        <v>8</v>
      </c>
      <c r="S481">
        <f>[9]D_技能表!S388</f>
        <v>50</v>
      </c>
      <c r="T481">
        <f>[9]D_技能表!T388</f>
        <v>119.04761904761905</v>
      </c>
      <c r="U481">
        <f>[9]D_技能表!U388</f>
        <v>1610</v>
      </c>
      <c r="V481">
        <f>[9]D_技能表!V388</f>
        <v>119.04761904761905</v>
      </c>
      <c r="W481">
        <f>[9]D_技能表!W388</f>
        <v>23</v>
      </c>
      <c r="X481">
        <f>[9]D_技能表!X388</f>
        <v>302</v>
      </c>
      <c r="Y481">
        <f>[9]D_技能表!Y388</f>
        <v>18</v>
      </c>
      <c r="Z481">
        <f>[9]D_技能表!Z388</f>
        <v>10</v>
      </c>
      <c r="AA481" t="str">
        <f>[9]D_技能表!AA388</f>
        <v>9124200.png</v>
      </c>
      <c r="AB481">
        <f>[9]D_技能表!AB388</f>
        <v>20</v>
      </c>
      <c r="AC481">
        <f>[9]D_技能表!AC388</f>
        <v>964</v>
      </c>
      <c r="AD481">
        <f>[9]D_技能表!AD388</f>
        <v>53.41962837320149</v>
      </c>
    </row>
    <row r="482" spans="1:30" x14ac:dyDescent="0.15">
      <c r="A482">
        <f>[9]D_技能表!A389</f>
        <v>9124230</v>
      </c>
      <c r="B482" t="str">
        <f>[9]D_技能表!B389</f>
        <v>裂空·斩第2段</v>
      </c>
      <c r="C482" t="str">
        <f>[9]D_技能表!C389</f>
        <v>裂空·斩第2段</v>
      </c>
      <c r="D482">
        <f>[9]D_技能表!D389</f>
        <v>1</v>
      </c>
      <c r="E482">
        <f>[9]D_技能表!E389</f>
        <v>51</v>
      </c>
      <c r="F482" t="str">
        <f>[9]D_技能表!F389</f>
        <v>第30级，共造成154.8%点伤害</v>
      </c>
      <c r="G482">
        <f>[9]D_技能表!G389</f>
        <v>2</v>
      </c>
      <c r="H482">
        <f>[9]D_技能表!H389</f>
        <v>2</v>
      </c>
      <c r="I482">
        <f>[9]D_技能表!I389</f>
        <v>30</v>
      </c>
      <c r="J482">
        <f>[9]D_技能表!J389</f>
        <v>2</v>
      </c>
      <c r="K482">
        <f>[9]D_技能表!K389</f>
        <v>154.76190476190476</v>
      </c>
      <c r="L482">
        <f>[9]D_技能表!L389</f>
        <v>0</v>
      </c>
      <c r="M482">
        <f>[9]D_技能表!M389</f>
        <v>5600</v>
      </c>
      <c r="N482">
        <f>[9]D_技能表!N389</f>
        <v>41975</v>
      </c>
      <c r="O482">
        <f>[9]D_技能表!O389</f>
        <v>4</v>
      </c>
      <c r="P482">
        <f>[9]D_技能表!P389</f>
        <v>1</v>
      </c>
      <c r="Q482">
        <f>[9]D_技能表!Q389</f>
        <v>1</v>
      </c>
      <c r="R482">
        <f>[9]D_技能表!R389</f>
        <v>8</v>
      </c>
      <c r="S482">
        <f>[9]D_技能表!S389</f>
        <v>50</v>
      </c>
      <c r="T482">
        <f>[9]D_技能表!T389</f>
        <v>119.04761904761905</v>
      </c>
      <c r="U482">
        <f>[9]D_技能表!U389</f>
        <v>1679</v>
      </c>
      <c r="V482">
        <f>[9]D_技能表!V389</f>
        <v>119.04761904761905</v>
      </c>
      <c r="W482">
        <f>[9]D_技能表!W389</f>
        <v>25</v>
      </c>
      <c r="X482">
        <f>[9]D_技能表!X389</f>
        <v>327</v>
      </c>
      <c r="Y482">
        <f>[9]D_技能表!Y389</f>
        <v>18</v>
      </c>
      <c r="Z482">
        <f>[9]D_技能表!Z389</f>
        <v>10</v>
      </c>
      <c r="AA482" t="str">
        <f>[9]D_技能表!AA389</f>
        <v>9124200.png</v>
      </c>
      <c r="AB482">
        <f>[9]D_技能表!AB389</f>
        <v>20</v>
      </c>
      <c r="AC482">
        <f>[9]D_技能表!AC389</f>
        <v>964</v>
      </c>
      <c r="AD482">
        <f>[9]D_技能表!AD389</f>
        <v>62.16904193021287</v>
      </c>
    </row>
    <row r="483" spans="1:30" x14ac:dyDescent="0.15">
      <c r="A483">
        <f>[9]D_技能表!A390</f>
        <v>9124231</v>
      </c>
      <c r="B483" t="str">
        <f>[9]D_技能表!B390</f>
        <v>裂空·斩第2段</v>
      </c>
      <c r="C483" t="str">
        <f>[9]D_技能表!C390</f>
        <v>裂空·斩第2段</v>
      </c>
      <c r="D483">
        <f>[9]D_技能表!D390</f>
        <v>1</v>
      </c>
      <c r="E483">
        <f>[9]D_技能表!E390</f>
        <v>53</v>
      </c>
      <c r="F483" t="str">
        <f>[9]D_技能表!F390</f>
        <v>第31级，共造成156%点伤害</v>
      </c>
      <c r="G483">
        <f>[9]D_技能表!G390</f>
        <v>2</v>
      </c>
      <c r="H483">
        <f>[9]D_技能表!H390</f>
        <v>2</v>
      </c>
      <c r="I483">
        <f>[9]D_技能表!I390</f>
        <v>31</v>
      </c>
      <c r="J483">
        <f>[9]D_技能表!J390</f>
        <v>2</v>
      </c>
      <c r="K483">
        <f>[9]D_技能表!K390</f>
        <v>155.95238095238096</v>
      </c>
      <c r="L483">
        <f>[9]D_技能表!L390</f>
        <v>0</v>
      </c>
      <c r="M483">
        <f>[9]D_技能表!M390</f>
        <v>5520</v>
      </c>
      <c r="N483">
        <f>[9]D_技能表!N390</f>
        <v>47320</v>
      </c>
      <c r="O483">
        <f>[9]D_技能表!O390</f>
        <v>4</v>
      </c>
      <c r="P483">
        <f>[9]D_技能表!P390</f>
        <v>1</v>
      </c>
      <c r="Q483">
        <f>[9]D_技能表!Q390</f>
        <v>1</v>
      </c>
      <c r="R483">
        <f>[9]D_技能表!R390</f>
        <v>8</v>
      </c>
      <c r="S483">
        <f>[9]D_技能表!S390</f>
        <v>50</v>
      </c>
      <c r="T483">
        <f>[9]D_技能表!T390</f>
        <v>119.04761904761905</v>
      </c>
      <c r="U483">
        <f>[9]D_技能表!U390</f>
        <v>1820</v>
      </c>
      <c r="V483">
        <f>[9]D_技能表!V390</f>
        <v>119.04761904761905</v>
      </c>
      <c r="W483">
        <f>[9]D_技能表!W390</f>
        <v>26</v>
      </c>
      <c r="X483">
        <f>[9]D_技能表!X390</f>
        <v>353</v>
      </c>
      <c r="Y483">
        <f>[9]D_技能表!Y390</f>
        <v>18</v>
      </c>
      <c r="Z483">
        <f>[9]D_技能表!Z390</f>
        <v>11</v>
      </c>
      <c r="AA483" t="str">
        <f>[9]D_技能表!AA390</f>
        <v>9124200.png</v>
      </c>
      <c r="AB483">
        <f>[9]D_技能表!AB390</f>
        <v>20</v>
      </c>
      <c r="AC483">
        <f>[9]D_技能表!AC390</f>
        <v>964</v>
      </c>
      <c r="AD483">
        <f>[9]D_技能表!AD390</f>
        <v>72.317298668155971</v>
      </c>
    </row>
    <row r="484" spans="1:30" x14ac:dyDescent="0.15">
      <c r="A484">
        <f>[9]D_技能表!A391</f>
        <v>9124232</v>
      </c>
      <c r="B484" t="str">
        <f>[9]D_技能表!B391</f>
        <v>裂空·斩第2段</v>
      </c>
      <c r="C484" t="str">
        <f>[9]D_技能表!C391</f>
        <v>裂空·斩第2段</v>
      </c>
      <c r="D484">
        <f>[9]D_技能表!D391</f>
        <v>1</v>
      </c>
      <c r="E484">
        <f>[9]D_技能表!E391</f>
        <v>54</v>
      </c>
      <c r="F484" t="str">
        <f>[9]D_技能表!F391</f>
        <v>第32级，共造成157.1%点伤害</v>
      </c>
      <c r="G484">
        <f>[9]D_技能表!G391</f>
        <v>2</v>
      </c>
      <c r="H484">
        <f>[9]D_技能表!H391</f>
        <v>2</v>
      </c>
      <c r="I484">
        <f>[9]D_技能表!I391</f>
        <v>32</v>
      </c>
      <c r="J484">
        <f>[9]D_技能表!J391</f>
        <v>2</v>
      </c>
      <c r="K484">
        <f>[9]D_技能表!K391</f>
        <v>157.14285714285714</v>
      </c>
      <c r="L484">
        <f>[9]D_技能表!L391</f>
        <v>0</v>
      </c>
      <c r="M484">
        <f>[9]D_技能表!M391</f>
        <v>5440</v>
      </c>
      <c r="N484">
        <f>[9]D_技能表!N391</f>
        <v>53004</v>
      </c>
      <c r="O484">
        <f>[9]D_技能表!O391</f>
        <v>4</v>
      </c>
      <c r="P484">
        <f>[9]D_技能表!P391</f>
        <v>1</v>
      </c>
      <c r="Q484">
        <f>[9]D_技能表!Q391</f>
        <v>1</v>
      </c>
      <c r="R484">
        <f>[9]D_技能表!R391</f>
        <v>8</v>
      </c>
      <c r="S484">
        <f>[9]D_技能表!S391</f>
        <v>50</v>
      </c>
      <c r="T484">
        <f>[9]D_技能表!T391</f>
        <v>119.04761904761905</v>
      </c>
      <c r="U484">
        <f>[9]D_技能表!U391</f>
        <v>1893</v>
      </c>
      <c r="V484">
        <f>[9]D_技能表!V391</f>
        <v>119.04761904761905</v>
      </c>
      <c r="W484">
        <f>[9]D_技能表!W391</f>
        <v>28</v>
      </c>
      <c r="X484">
        <f>[9]D_技能表!X391</f>
        <v>381</v>
      </c>
      <c r="Y484">
        <f>[9]D_技能表!Y391</f>
        <v>18</v>
      </c>
      <c r="Z484">
        <f>[9]D_技能表!Z391</f>
        <v>12</v>
      </c>
      <c r="AA484" t="str">
        <f>[9]D_技能表!AA391</f>
        <v>9124200.png</v>
      </c>
      <c r="AB484">
        <f>[9]D_技能表!AB391</f>
        <v>20</v>
      </c>
      <c r="AC484">
        <f>[9]D_技能表!AC391</f>
        <v>964</v>
      </c>
      <c r="AD484">
        <f>[9]D_技能表!AD391</f>
        <v>84.084039765094801</v>
      </c>
    </row>
    <row r="485" spans="1:30" x14ac:dyDescent="0.15">
      <c r="A485">
        <f>[9]D_技能表!A392</f>
        <v>9124233</v>
      </c>
      <c r="B485" t="str">
        <f>[9]D_技能表!B392</f>
        <v>裂空·斩第2段</v>
      </c>
      <c r="C485" t="str">
        <f>[9]D_技能表!C392</f>
        <v>裂空·斩第2段</v>
      </c>
      <c r="D485">
        <f>[9]D_技能表!D392</f>
        <v>1</v>
      </c>
      <c r="E485">
        <f>[9]D_技能表!E392</f>
        <v>56</v>
      </c>
      <c r="F485" t="str">
        <f>[9]D_技能表!F392</f>
        <v>第33级，共造成158.3%点伤害</v>
      </c>
      <c r="G485">
        <f>[9]D_技能表!G392</f>
        <v>2</v>
      </c>
      <c r="H485">
        <f>[9]D_技能表!H392</f>
        <v>2</v>
      </c>
      <c r="I485">
        <f>[9]D_技能表!I392</f>
        <v>33</v>
      </c>
      <c r="J485">
        <f>[9]D_技能表!J392</f>
        <v>2</v>
      </c>
      <c r="K485">
        <f>[9]D_技能表!K392</f>
        <v>158.33333333333334</v>
      </c>
      <c r="L485">
        <f>[9]D_技能表!L392</f>
        <v>0</v>
      </c>
      <c r="M485">
        <f>[9]D_技能表!M392</f>
        <v>5360</v>
      </c>
      <c r="N485">
        <f>[9]D_技能表!N392</f>
        <v>61260</v>
      </c>
      <c r="O485">
        <f>[9]D_技能表!O392</f>
        <v>4</v>
      </c>
      <c r="P485">
        <f>[9]D_技能表!P392</f>
        <v>1</v>
      </c>
      <c r="Q485">
        <f>[9]D_技能表!Q392</f>
        <v>1</v>
      </c>
      <c r="R485">
        <f>[9]D_技能表!R392</f>
        <v>8</v>
      </c>
      <c r="S485">
        <f>[9]D_技能表!S392</f>
        <v>50</v>
      </c>
      <c r="T485">
        <f>[9]D_技能表!T392</f>
        <v>119.04761904761905</v>
      </c>
      <c r="U485">
        <f>[9]D_技能表!U392</f>
        <v>2042</v>
      </c>
      <c r="V485">
        <f>[9]D_技能表!V392</f>
        <v>119.04761904761905</v>
      </c>
      <c r="W485">
        <f>[9]D_技能表!W392</f>
        <v>30</v>
      </c>
      <c r="X485">
        <f>[9]D_技能表!X392</f>
        <v>411</v>
      </c>
      <c r="Y485">
        <f>[9]D_技能表!Y392</f>
        <v>18</v>
      </c>
      <c r="Z485">
        <f>[9]D_技能表!Z392</f>
        <v>12</v>
      </c>
      <c r="AA485" t="str">
        <f>[9]D_技能表!AA392</f>
        <v>9124200.png</v>
      </c>
      <c r="AB485">
        <f>[9]D_技能表!AB392</f>
        <v>20</v>
      </c>
      <c r="AC485">
        <f>[9]D_技能表!AC392</f>
        <v>964</v>
      </c>
      <c r="AD485">
        <f>[9]D_技能表!AD392</f>
        <v>97.722913361046224</v>
      </c>
    </row>
    <row r="486" spans="1:30" x14ac:dyDescent="0.15">
      <c r="A486">
        <f>[9]D_技能表!A393</f>
        <v>9124234</v>
      </c>
      <c r="B486" t="str">
        <f>[9]D_技能表!B393</f>
        <v>裂空·斩第2段</v>
      </c>
      <c r="C486" t="str">
        <f>[9]D_技能表!C393</f>
        <v>裂空·斩第2段</v>
      </c>
      <c r="D486">
        <f>[9]D_技能表!D393</f>
        <v>1</v>
      </c>
      <c r="E486">
        <f>[9]D_技能表!E393</f>
        <v>57</v>
      </c>
      <c r="F486" t="str">
        <f>[9]D_技能表!F393</f>
        <v>第34级，共造成159.5%点伤害</v>
      </c>
      <c r="G486">
        <f>[9]D_技能表!G393</f>
        <v>2</v>
      </c>
      <c r="H486">
        <f>[9]D_技能表!H393</f>
        <v>2</v>
      </c>
      <c r="I486">
        <f>[9]D_技能表!I393</f>
        <v>34</v>
      </c>
      <c r="J486">
        <f>[9]D_技能表!J393</f>
        <v>2</v>
      </c>
      <c r="K486">
        <f>[9]D_技能表!K393</f>
        <v>159.52380952380952</v>
      </c>
      <c r="L486">
        <f>[9]D_技能表!L393</f>
        <v>0</v>
      </c>
      <c r="M486">
        <f>[9]D_技能表!M393</f>
        <v>5280</v>
      </c>
      <c r="N486">
        <f>[9]D_技能表!N393</f>
        <v>67808</v>
      </c>
      <c r="O486">
        <f>[9]D_技能表!O393</f>
        <v>4</v>
      </c>
      <c r="P486">
        <f>[9]D_技能表!P393</f>
        <v>1</v>
      </c>
      <c r="Q486">
        <f>[9]D_技能表!Q393</f>
        <v>1</v>
      </c>
      <c r="R486">
        <f>[9]D_技能表!R393</f>
        <v>8</v>
      </c>
      <c r="S486">
        <f>[9]D_技能表!S393</f>
        <v>50</v>
      </c>
      <c r="T486">
        <f>[9]D_技能表!T393</f>
        <v>119.04761904761905</v>
      </c>
      <c r="U486">
        <f>[9]D_技能表!U393</f>
        <v>2119</v>
      </c>
      <c r="V486">
        <f>[9]D_技能表!V393</f>
        <v>119.04761904761905</v>
      </c>
      <c r="W486">
        <f>[9]D_技能表!W393</f>
        <v>32</v>
      </c>
      <c r="X486">
        <f>[9]D_技能表!X393</f>
        <v>443</v>
      </c>
      <c r="Y486">
        <f>[9]D_技能表!Y393</f>
        <v>18</v>
      </c>
      <c r="Z486">
        <f>[9]D_技能表!Z393</f>
        <v>13</v>
      </c>
      <c r="AA486" t="str">
        <f>[9]D_技能表!AA393</f>
        <v>9124200.png</v>
      </c>
      <c r="AB486">
        <f>[9]D_技能表!AB393</f>
        <v>20</v>
      </c>
      <c r="AC486">
        <f>[9]D_技能表!AC393</f>
        <v>964</v>
      </c>
      <c r="AD486">
        <f>[9]D_技能表!AD393</f>
        <v>113.52678117962634</v>
      </c>
    </row>
    <row r="487" spans="1:30" x14ac:dyDescent="0.15">
      <c r="A487">
        <f>[9]D_技能表!A394</f>
        <v>9124235</v>
      </c>
      <c r="B487" t="str">
        <f>[9]D_技能表!B394</f>
        <v>裂空·斩第2段</v>
      </c>
      <c r="C487" t="str">
        <f>[9]D_技能表!C394</f>
        <v>裂空·斩第2段</v>
      </c>
      <c r="D487">
        <f>[9]D_技能表!D394</f>
        <v>1</v>
      </c>
      <c r="E487">
        <f>[9]D_技能表!E394</f>
        <v>58</v>
      </c>
      <c r="F487" t="str">
        <f>[9]D_技能表!F394</f>
        <v>第35级，共造成160.7%点伤害</v>
      </c>
      <c r="G487">
        <f>[9]D_技能表!G394</f>
        <v>2</v>
      </c>
      <c r="H487">
        <f>[9]D_技能表!H394</f>
        <v>2</v>
      </c>
      <c r="I487">
        <f>[9]D_技能表!I394</f>
        <v>35</v>
      </c>
      <c r="J487">
        <f>[9]D_技能表!J394</f>
        <v>2</v>
      </c>
      <c r="K487">
        <f>[9]D_技能表!K394</f>
        <v>160.71428571428572</v>
      </c>
      <c r="L487">
        <f>[9]D_技能表!L394</f>
        <v>0</v>
      </c>
      <c r="M487">
        <f>[9]D_技能表!M394</f>
        <v>5200</v>
      </c>
      <c r="N487">
        <f>[9]D_技能表!N394</f>
        <v>74732</v>
      </c>
      <c r="O487">
        <f>[9]D_技能表!O394</f>
        <v>4</v>
      </c>
      <c r="P487">
        <f>[9]D_技能表!P394</f>
        <v>1</v>
      </c>
      <c r="Q487">
        <f>[9]D_技能表!Q394</f>
        <v>1</v>
      </c>
      <c r="R487">
        <f>[9]D_技能表!R394</f>
        <v>8</v>
      </c>
      <c r="S487">
        <f>[9]D_技能表!S394</f>
        <v>50</v>
      </c>
      <c r="T487">
        <f>[9]D_技能表!T394</f>
        <v>119.04761904761905</v>
      </c>
      <c r="U487">
        <f>[9]D_技能表!U394</f>
        <v>2198</v>
      </c>
      <c r="V487">
        <f>[9]D_技能表!V394</f>
        <v>119.04761904761905</v>
      </c>
      <c r="W487">
        <f>[9]D_技能表!W394</f>
        <v>34</v>
      </c>
      <c r="X487">
        <f>[9]D_技能表!X394</f>
        <v>477</v>
      </c>
      <c r="Y487">
        <f>[9]D_技能表!Y394</f>
        <v>18</v>
      </c>
      <c r="Z487">
        <f>[9]D_技能表!Z394</f>
        <v>14</v>
      </c>
      <c r="AA487" t="str">
        <f>[9]D_技能表!AA394</f>
        <v>9124200.png</v>
      </c>
      <c r="AB487">
        <f>[9]D_技能表!AB394</f>
        <v>20</v>
      </c>
      <c r="AC487">
        <f>[9]D_技能表!AC394</f>
        <v>964</v>
      </c>
      <c r="AD487">
        <f>[9]D_技能表!AD394</f>
        <v>131.8337150407161</v>
      </c>
    </row>
    <row r="488" spans="1:30" x14ac:dyDescent="0.15">
      <c r="A488">
        <f>[9]D_技能表!A395</f>
        <v>9124236</v>
      </c>
      <c r="B488" t="str">
        <f>[9]D_技能表!B395</f>
        <v>裂空·斩第2段</v>
      </c>
      <c r="C488" t="str">
        <f>[9]D_技能表!C395</f>
        <v>裂空·斩第2段</v>
      </c>
      <c r="D488">
        <f>[9]D_技能表!D395</f>
        <v>1</v>
      </c>
      <c r="E488">
        <f>[9]D_技能表!E395</f>
        <v>60</v>
      </c>
      <c r="F488" t="str">
        <f>[9]D_技能表!F395</f>
        <v>第36级，共造成161.9%点伤害</v>
      </c>
      <c r="G488">
        <f>[9]D_技能表!G395</f>
        <v>2</v>
      </c>
      <c r="H488">
        <f>[9]D_技能表!H395</f>
        <v>2</v>
      </c>
      <c r="I488">
        <f>[9]D_技能表!I395</f>
        <v>36</v>
      </c>
      <c r="J488">
        <f>[9]D_技能表!J395</f>
        <v>2</v>
      </c>
      <c r="K488">
        <f>[9]D_技能表!K395</f>
        <v>161.9047619047619</v>
      </c>
      <c r="L488">
        <f>[9]D_技能表!L395</f>
        <v>0</v>
      </c>
      <c r="M488">
        <f>[9]D_技能表!M395</f>
        <v>5120</v>
      </c>
      <c r="N488">
        <f>[9]D_技能表!N395</f>
        <v>87246</v>
      </c>
      <c r="O488">
        <f>[9]D_技能表!O395</f>
        <v>4</v>
      </c>
      <c r="P488">
        <f>[9]D_技能表!P395</f>
        <v>1</v>
      </c>
      <c r="Q488">
        <f>[9]D_技能表!Q395</f>
        <v>1</v>
      </c>
      <c r="R488">
        <f>[9]D_技能表!R395</f>
        <v>8</v>
      </c>
      <c r="S488">
        <f>[9]D_技能表!S395</f>
        <v>50</v>
      </c>
      <c r="T488">
        <f>[9]D_技能表!T395</f>
        <v>119.04761904761905</v>
      </c>
      <c r="U488">
        <f>[9]D_技能表!U395</f>
        <v>2358</v>
      </c>
      <c r="V488">
        <f>[9]D_技能表!V395</f>
        <v>119.04761904761905</v>
      </c>
      <c r="W488">
        <f>[9]D_技能表!W395</f>
        <v>37</v>
      </c>
      <c r="X488">
        <f>[9]D_技能表!X395</f>
        <v>514</v>
      </c>
      <c r="Y488">
        <f>[9]D_技能表!Y395</f>
        <v>18</v>
      </c>
      <c r="Z488">
        <f>[9]D_技能表!Z395</f>
        <v>15</v>
      </c>
      <c r="AA488" t="str">
        <f>[9]D_技能表!AA395</f>
        <v>9124200.png</v>
      </c>
      <c r="AB488">
        <f>[9]D_技能表!AB395</f>
        <v>20</v>
      </c>
      <c r="AC488">
        <f>[9]D_技能表!AC395</f>
        <v>964</v>
      </c>
      <c r="AD488">
        <f>[9]D_技能表!AD395</f>
        <v>153.03390218742106</v>
      </c>
    </row>
    <row r="489" spans="1:30" x14ac:dyDescent="0.15">
      <c r="A489">
        <f>[9]D_技能表!A396</f>
        <v>9124237</v>
      </c>
      <c r="B489" t="str">
        <f>[9]D_技能表!B396</f>
        <v>裂空·斩第2段</v>
      </c>
      <c r="C489" t="str">
        <f>[9]D_技能表!C396</f>
        <v>裂空·斩第2段</v>
      </c>
      <c r="D489">
        <f>[9]D_技能表!D396</f>
        <v>1</v>
      </c>
      <c r="E489">
        <f>[9]D_技能表!E396</f>
        <v>61</v>
      </c>
      <c r="F489" t="str">
        <f>[9]D_技能表!F396</f>
        <v>第37级，共造成163.1%点伤害</v>
      </c>
      <c r="G489">
        <f>[9]D_技能表!G396</f>
        <v>2</v>
      </c>
      <c r="H489">
        <f>[9]D_技能表!H396</f>
        <v>2</v>
      </c>
      <c r="I489">
        <f>[9]D_技能表!I396</f>
        <v>37</v>
      </c>
      <c r="J489">
        <f>[9]D_技能表!J396</f>
        <v>2</v>
      </c>
      <c r="K489">
        <f>[9]D_技能表!K396</f>
        <v>163.0952380952381</v>
      </c>
      <c r="L489">
        <f>[9]D_技能表!L396</f>
        <v>0</v>
      </c>
      <c r="M489">
        <f>[9]D_技能表!M396</f>
        <v>5040</v>
      </c>
      <c r="N489">
        <f>[9]D_技能表!N396</f>
        <v>95160</v>
      </c>
      <c r="O489">
        <f>[9]D_技能表!O396</f>
        <v>4</v>
      </c>
      <c r="P489">
        <f>[9]D_技能表!P396</f>
        <v>1</v>
      </c>
      <c r="Q489">
        <f>[9]D_技能表!Q396</f>
        <v>1</v>
      </c>
      <c r="R489">
        <f>[9]D_技能表!R396</f>
        <v>8</v>
      </c>
      <c r="S489">
        <f>[9]D_技能表!S396</f>
        <v>50</v>
      </c>
      <c r="T489">
        <f>[9]D_技能表!T396</f>
        <v>119.04761904761905</v>
      </c>
      <c r="U489">
        <f>[9]D_技能表!U396</f>
        <v>2440</v>
      </c>
      <c r="V489">
        <f>[9]D_技能表!V396</f>
        <v>119.04761904761905</v>
      </c>
      <c r="W489">
        <f>[9]D_技能表!W396</f>
        <v>39</v>
      </c>
      <c r="X489">
        <f>[9]D_技能表!X396</f>
        <v>553</v>
      </c>
      <c r="Y489">
        <f>[9]D_技能表!Y396</f>
        <v>18</v>
      </c>
      <c r="Z489">
        <f>[9]D_技能表!Z396</f>
        <v>16</v>
      </c>
      <c r="AA489" t="str">
        <f>[9]D_技能表!AA396</f>
        <v>9124200.png</v>
      </c>
      <c r="AB489">
        <f>[9]D_技能表!AB396</f>
        <v>20</v>
      </c>
      <c r="AC489">
        <f>[9]D_技能表!AC396</f>
        <v>964</v>
      </c>
      <c r="AD489">
        <f>[9]D_技能表!AD396</f>
        <v>177.57759614021001</v>
      </c>
    </row>
    <row r="490" spans="1:30" x14ac:dyDescent="0.15">
      <c r="A490">
        <f>[9]D_技能表!A397</f>
        <v>9124238</v>
      </c>
      <c r="B490" t="str">
        <f>[9]D_技能表!B397</f>
        <v>裂空·斩第2段</v>
      </c>
      <c r="C490" t="str">
        <f>[9]D_技能表!C397</f>
        <v>裂空·斩第2段</v>
      </c>
      <c r="D490">
        <f>[9]D_技能表!D397</f>
        <v>1</v>
      </c>
      <c r="E490">
        <f>[9]D_技能表!E397</f>
        <v>63</v>
      </c>
      <c r="F490" t="str">
        <f>[9]D_技能表!F397</f>
        <v>第38级，共造成164.3%点伤害</v>
      </c>
      <c r="G490">
        <f>[9]D_技能表!G397</f>
        <v>2</v>
      </c>
      <c r="H490">
        <f>[9]D_技能表!H397</f>
        <v>2</v>
      </c>
      <c r="I490">
        <f>[9]D_技能表!I397</f>
        <v>38</v>
      </c>
      <c r="J490">
        <f>[9]D_技能表!J397</f>
        <v>2</v>
      </c>
      <c r="K490">
        <f>[9]D_技能表!K397</f>
        <v>164.28571428571428</v>
      </c>
      <c r="L490">
        <f>[9]D_技能表!L397</f>
        <v>0</v>
      </c>
      <c r="M490">
        <f>[9]D_技能表!M397</f>
        <v>4960</v>
      </c>
      <c r="N490">
        <f>[9]D_技能表!N397</f>
        <v>109578</v>
      </c>
      <c r="O490">
        <f>[9]D_技能表!O397</f>
        <v>4</v>
      </c>
      <c r="P490">
        <f>[9]D_技能表!P397</f>
        <v>1</v>
      </c>
      <c r="Q490">
        <f>[9]D_技能表!Q397</f>
        <v>1</v>
      </c>
      <c r="R490">
        <f>[9]D_技能表!R397</f>
        <v>8</v>
      </c>
      <c r="S490">
        <f>[9]D_技能表!S397</f>
        <v>50</v>
      </c>
      <c r="T490">
        <f>[9]D_技能表!T397</f>
        <v>119.04761904761905</v>
      </c>
      <c r="U490">
        <f>[9]D_技能表!U397</f>
        <v>2609</v>
      </c>
      <c r="V490">
        <f>[9]D_技能表!V397</f>
        <v>119.04761904761905</v>
      </c>
      <c r="W490">
        <f>[9]D_技能表!W397</f>
        <v>42</v>
      </c>
      <c r="X490">
        <f>[9]D_技能表!X397</f>
        <v>595</v>
      </c>
      <c r="Y490">
        <f>[9]D_技能表!Y397</f>
        <v>18</v>
      </c>
      <c r="Z490">
        <f>[9]D_技能表!Z397</f>
        <v>17</v>
      </c>
      <c r="AA490" t="str">
        <f>[9]D_技能表!AA397</f>
        <v>9124200.png</v>
      </c>
      <c r="AB490">
        <f>[9]D_技能表!AB397</f>
        <v>20</v>
      </c>
      <c r="AC490">
        <f>[9]D_技能表!AC397</f>
        <v>964</v>
      </c>
      <c r="AD490">
        <f>[9]D_技能表!AD397</f>
        <v>205.98427022719392</v>
      </c>
    </row>
    <row r="491" spans="1:30" x14ac:dyDescent="0.15">
      <c r="A491">
        <f>[9]D_技能表!A398</f>
        <v>9124239</v>
      </c>
      <c r="B491" t="str">
        <f>[9]D_技能表!B398</f>
        <v>裂空·斩第2段</v>
      </c>
      <c r="C491" t="str">
        <f>[9]D_技能表!C398</f>
        <v>裂空·斩第2段</v>
      </c>
      <c r="D491">
        <f>[9]D_技能表!D398</f>
        <v>1</v>
      </c>
      <c r="E491">
        <f>[9]D_技能表!E398</f>
        <v>64</v>
      </c>
      <c r="F491" t="str">
        <f>[9]D_技能表!F398</f>
        <v>第39级，共造成165.5%点伤害</v>
      </c>
      <c r="G491">
        <f>[9]D_技能表!G398</f>
        <v>2</v>
      </c>
      <c r="H491">
        <f>[9]D_技能表!H398</f>
        <v>2</v>
      </c>
      <c r="I491">
        <f>[9]D_技能表!I398</f>
        <v>39</v>
      </c>
      <c r="J491">
        <f>[9]D_技能表!J398</f>
        <v>2</v>
      </c>
      <c r="K491">
        <f>[9]D_技能表!K398</f>
        <v>165.47619047619048</v>
      </c>
      <c r="L491">
        <f>[9]D_技能表!L398</f>
        <v>0</v>
      </c>
      <c r="M491">
        <f>[9]D_技能表!M398</f>
        <v>4880</v>
      </c>
      <c r="N491">
        <f>[9]D_技能表!N398</f>
        <v>121275</v>
      </c>
      <c r="O491">
        <f>[9]D_技能表!O398</f>
        <v>4</v>
      </c>
      <c r="P491">
        <f>[9]D_技能表!P398</f>
        <v>1</v>
      </c>
      <c r="Q491">
        <f>[9]D_技能表!Q398</f>
        <v>1</v>
      </c>
      <c r="R491">
        <f>[9]D_技能表!R398</f>
        <v>8</v>
      </c>
      <c r="S491">
        <f>[9]D_技能表!S398</f>
        <v>50</v>
      </c>
      <c r="T491">
        <f>[9]D_技能表!T398</f>
        <v>119.04761904761905</v>
      </c>
      <c r="U491">
        <f>[9]D_技能表!U398</f>
        <v>2695</v>
      </c>
      <c r="V491">
        <f>[9]D_技能表!V398</f>
        <v>119.04761904761905</v>
      </c>
      <c r="W491">
        <f>[9]D_技能表!W398</f>
        <v>45</v>
      </c>
      <c r="X491">
        <f>[9]D_技能表!X398</f>
        <v>640</v>
      </c>
      <c r="Y491">
        <f>[9]D_技能表!Y398</f>
        <v>18</v>
      </c>
      <c r="Z491">
        <f>[9]D_技能表!Z398</f>
        <v>18</v>
      </c>
      <c r="AA491" t="str">
        <f>[9]D_技能表!AA398</f>
        <v>9124200.png</v>
      </c>
      <c r="AB491">
        <f>[9]D_技能表!AB398</f>
        <v>20</v>
      </c>
      <c r="AC491">
        <f>[9]D_技能表!AC398</f>
        <v>964</v>
      </c>
      <c r="AD491">
        <f>[9]D_技能表!AD398</f>
        <v>238.85315441388576</v>
      </c>
    </row>
    <row r="492" spans="1:30" x14ac:dyDescent="0.15">
      <c r="A492">
        <f>[9]D_技能表!A399</f>
        <v>9124240</v>
      </c>
      <c r="B492" t="str">
        <f>[9]D_技能表!B399</f>
        <v>裂空·斩第2段</v>
      </c>
      <c r="C492" t="str">
        <f>[9]D_技能表!C399</f>
        <v>裂空·斩第2段</v>
      </c>
      <c r="D492">
        <f>[9]D_技能表!D399</f>
        <v>1</v>
      </c>
      <c r="E492">
        <f>[9]D_技能表!E399</f>
        <v>66</v>
      </c>
      <c r="F492" t="str">
        <f>[9]D_技能表!F399</f>
        <v>第40级，共造成166.7%点伤害</v>
      </c>
      <c r="G492">
        <f>[9]D_技能表!G399</f>
        <v>2</v>
      </c>
      <c r="H492">
        <f>[9]D_技能表!H399</f>
        <v>2</v>
      </c>
      <c r="I492">
        <f>[9]D_技能表!I399</f>
        <v>40</v>
      </c>
      <c r="J492">
        <f>[9]D_技能表!J399</f>
        <v>2</v>
      </c>
      <c r="K492">
        <f>[9]D_技能表!K399</f>
        <v>166.66666666666669</v>
      </c>
      <c r="L492">
        <f>[9]D_技能表!L399</f>
        <v>0</v>
      </c>
      <c r="M492">
        <f>[9]D_技能表!M399</f>
        <v>4800</v>
      </c>
      <c r="N492">
        <f>[9]D_技能表!N399</f>
        <v>137856</v>
      </c>
      <c r="O492">
        <f>[9]D_技能表!O399</f>
        <v>4</v>
      </c>
      <c r="P492">
        <f>[9]D_技能表!P399</f>
        <v>1</v>
      </c>
      <c r="Q492">
        <f>[9]D_技能表!Q399</f>
        <v>1</v>
      </c>
      <c r="R492">
        <f>[9]D_技能表!R399</f>
        <v>8</v>
      </c>
      <c r="S492">
        <f>[9]D_技能表!S399</f>
        <v>50</v>
      </c>
      <c r="T492">
        <f>[9]D_技能表!T399</f>
        <v>119.04761904761905</v>
      </c>
      <c r="U492">
        <f>[9]D_技能表!U399</f>
        <v>2872</v>
      </c>
      <c r="V492">
        <f>[9]D_技能表!V399</f>
        <v>119.04761904761905</v>
      </c>
      <c r="W492">
        <f>[9]D_技能表!W399</f>
        <v>48</v>
      </c>
      <c r="X492">
        <f>[9]D_技能表!X399</f>
        <v>688</v>
      </c>
      <c r="Y492">
        <f>[9]D_技能表!Y399</f>
        <v>18</v>
      </c>
      <c r="Z492">
        <f>[9]D_技能表!Z399</f>
        <v>20</v>
      </c>
      <c r="AA492" t="str">
        <f>[9]D_技能表!AA399</f>
        <v>9124200.png</v>
      </c>
      <c r="AB492">
        <f>[9]D_技能表!AB399</f>
        <v>20</v>
      </c>
      <c r="AC492">
        <f>[9]D_技能表!AC399</f>
        <v>964</v>
      </c>
      <c r="AD492">
        <f>[9]D_技能表!AD399</f>
        <v>276.8753630180301</v>
      </c>
    </row>
    <row r="493" spans="1:30" x14ac:dyDescent="0.15">
      <c r="A493">
        <f>[9]D_技能表!A400</f>
        <v>9124241</v>
      </c>
      <c r="B493" t="str">
        <f>[9]D_技能表!B400</f>
        <v>裂空·斩第2段</v>
      </c>
      <c r="C493" t="str">
        <f>[9]D_技能表!C400</f>
        <v>裂空·斩第2段</v>
      </c>
      <c r="D493">
        <f>[9]D_技能表!D400</f>
        <v>1</v>
      </c>
      <c r="E493">
        <f>[9]D_技能表!E400</f>
        <v>67</v>
      </c>
      <c r="F493" t="str">
        <f>[9]D_技能表!F400</f>
        <v>第41级，共造成167.9%点伤害</v>
      </c>
      <c r="G493">
        <f>[9]D_技能表!G400</f>
        <v>2</v>
      </c>
      <c r="H493">
        <f>[9]D_技能表!H400</f>
        <v>2</v>
      </c>
      <c r="I493">
        <f>[9]D_技能表!I400</f>
        <v>41</v>
      </c>
      <c r="J493">
        <f>[9]D_技能表!J400</f>
        <v>2</v>
      </c>
      <c r="K493">
        <f>[9]D_技能表!K400</f>
        <v>167.85714285714286</v>
      </c>
      <c r="L493">
        <f>[9]D_技能表!L400</f>
        <v>0</v>
      </c>
      <c r="M493">
        <f>[9]D_技能表!M400</f>
        <v>4720</v>
      </c>
      <c r="N493">
        <f>[9]D_技能表!N400</f>
        <v>151113</v>
      </c>
      <c r="O493">
        <f>[9]D_技能表!O400</f>
        <v>4</v>
      </c>
      <c r="P493">
        <f>[9]D_技能表!P400</f>
        <v>1</v>
      </c>
      <c r="Q493">
        <f>[9]D_技能表!Q400</f>
        <v>1</v>
      </c>
      <c r="R493">
        <f>[9]D_技能表!R400</f>
        <v>8</v>
      </c>
      <c r="S493">
        <f>[9]D_技能表!S400</f>
        <v>50</v>
      </c>
      <c r="T493">
        <f>[9]D_技能表!T400</f>
        <v>119.04761904761905</v>
      </c>
      <c r="U493">
        <f>[9]D_技能表!U400</f>
        <v>2963</v>
      </c>
      <c r="V493">
        <f>[9]D_技能表!V400</f>
        <v>119.04761904761905</v>
      </c>
      <c r="W493">
        <f>[9]D_技能表!W400</f>
        <v>51</v>
      </c>
      <c r="X493">
        <f>[9]D_技能表!X400</f>
        <v>739</v>
      </c>
      <c r="Y493">
        <f>[9]D_技能表!Y400</f>
        <v>18</v>
      </c>
      <c r="Z493">
        <f>[9]D_技能表!Z400</f>
        <v>21</v>
      </c>
      <c r="AA493" t="str">
        <f>[9]D_技能表!AA400</f>
        <v>9124200.png</v>
      </c>
      <c r="AB493">
        <f>[9]D_技能表!AB400</f>
        <v>20</v>
      </c>
      <c r="AC493">
        <f>[9]D_技能表!AC400</f>
        <v>964</v>
      </c>
      <c r="AD493">
        <f>[9]D_技能表!AD400</f>
        <v>320.84785186108957</v>
      </c>
    </row>
    <row r="494" spans="1:30" x14ac:dyDescent="0.15">
      <c r="A494">
        <f>[9]D_技能表!A401</f>
        <v>9124242</v>
      </c>
      <c r="B494" t="str">
        <f>[9]D_技能表!B401</f>
        <v>裂空·斩第2段</v>
      </c>
      <c r="C494" t="str">
        <f>[9]D_技能表!C401</f>
        <v>裂空·斩第2段</v>
      </c>
      <c r="D494">
        <f>[9]D_技能表!D401</f>
        <v>1</v>
      </c>
      <c r="E494">
        <f>[9]D_技能表!E401</f>
        <v>68</v>
      </c>
      <c r="F494" t="str">
        <f>[9]D_技能表!F401</f>
        <v>第42级，共造成169%点伤害</v>
      </c>
      <c r="G494">
        <f>[9]D_技能表!G401</f>
        <v>2</v>
      </c>
      <c r="H494">
        <f>[9]D_技能表!H401</f>
        <v>2</v>
      </c>
      <c r="I494">
        <f>[9]D_技能表!I401</f>
        <v>42</v>
      </c>
      <c r="J494">
        <f>[9]D_技能表!J401</f>
        <v>2</v>
      </c>
      <c r="K494">
        <f>[9]D_技能表!K401</f>
        <v>169.04761904761904</v>
      </c>
      <c r="L494">
        <f>[9]D_技能表!L401</f>
        <v>0</v>
      </c>
      <c r="M494">
        <f>[9]D_技能表!M401</f>
        <v>4640</v>
      </c>
      <c r="N494">
        <f>[9]D_技能表!N401</f>
        <v>167970</v>
      </c>
      <c r="O494">
        <f>[9]D_技能表!O401</f>
        <v>4</v>
      </c>
      <c r="P494">
        <f>[9]D_技能表!P401</f>
        <v>1</v>
      </c>
      <c r="Q494">
        <f>[9]D_技能表!Q401</f>
        <v>1</v>
      </c>
      <c r="R494">
        <f>[9]D_技能表!R401</f>
        <v>8</v>
      </c>
      <c r="S494">
        <f>[9]D_技能表!S401</f>
        <v>50</v>
      </c>
      <c r="T494">
        <f>[9]D_技能表!T401</f>
        <v>119.04761904761905</v>
      </c>
      <c r="U494">
        <f>[9]D_技能表!U401</f>
        <v>3054</v>
      </c>
      <c r="V494">
        <f>[9]D_技能表!V401</f>
        <v>119.04761904761905</v>
      </c>
      <c r="W494">
        <f>[9]D_技能表!W401</f>
        <v>55</v>
      </c>
      <c r="X494">
        <f>[9]D_技能表!X401</f>
        <v>794</v>
      </c>
      <c r="Y494">
        <f>[9]D_技能表!Y401</f>
        <v>18</v>
      </c>
      <c r="Z494">
        <f>[9]D_技能表!Z401</f>
        <v>22</v>
      </c>
      <c r="AA494" t="str">
        <f>[9]D_技能表!AA401</f>
        <v>9124200.png</v>
      </c>
      <c r="AB494">
        <f>[9]D_技能表!AB401</f>
        <v>20</v>
      </c>
      <c r="AC494">
        <f>[9]D_技能表!AC401</f>
        <v>964</v>
      </c>
      <c r="AD494">
        <f>[9]D_技能表!AD401</f>
        <v>371.68947896952648</v>
      </c>
    </row>
    <row r="495" spans="1:30" x14ac:dyDescent="0.15">
      <c r="A495">
        <f>[9]D_技能表!A402</f>
        <v>9124243</v>
      </c>
      <c r="B495" t="str">
        <f>[9]D_技能表!B402</f>
        <v>裂空·斩第2段</v>
      </c>
      <c r="C495" t="str">
        <f>[9]D_技能表!C402</f>
        <v>裂空·斩第2段</v>
      </c>
      <c r="D495">
        <f>[9]D_技能表!D402</f>
        <v>1</v>
      </c>
      <c r="E495">
        <f>[9]D_技能表!E402</f>
        <v>70</v>
      </c>
      <c r="F495" t="str">
        <f>[9]D_技能表!F402</f>
        <v>第43级，共造成170.2%点伤害</v>
      </c>
      <c r="G495">
        <f>[9]D_技能表!G402</f>
        <v>2</v>
      </c>
      <c r="H495">
        <f>[9]D_技能表!H402</f>
        <v>2</v>
      </c>
      <c r="I495">
        <f>[9]D_技能表!I402</f>
        <v>43</v>
      </c>
      <c r="J495">
        <f>[9]D_技能表!J402</f>
        <v>2</v>
      </c>
      <c r="K495">
        <f>[9]D_技能表!K402</f>
        <v>170.23809523809524</v>
      </c>
      <c r="L495">
        <f>[9]D_技能表!L402</f>
        <v>0</v>
      </c>
      <c r="M495">
        <f>[9]D_技能表!M402</f>
        <v>4560</v>
      </c>
      <c r="N495">
        <f>[9]D_技能表!N402</f>
        <v>191278</v>
      </c>
      <c r="O495">
        <f>[9]D_技能表!O402</f>
        <v>4</v>
      </c>
      <c r="P495">
        <f>[9]D_技能表!P402</f>
        <v>1</v>
      </c>
      <c r="Q495">
        <f>[9]D_技能表!Q402</f>
        <v>1</v>
      </c>
      <c r="R495">
        <f>[9]D_技能表!R402</f>
        <v>8</v>
      </c>
      <c r="S495">
        <f>[9]D_技能表!S402</f>
        <v>50</v>
      </c>
      <c r="T495">
        <f>[9]D_技能表!T402</f>
        <v>119.04761904761905</v>
      </c>
      <c r="U495">
        <f>[9]D_技能表!U402</f>
        <v>3242</v>
      </c>
      <c r="V495">
        <f>[9]D_技能表!V402</f>
        <v>119.04761904761905</v>
      </c>
      <c r="W495">
        <f>[9]D_技能表!W402</f>
        <v>59</v>
      </c>
      <c r="X495">
        <f>[9]D_技能表!X402</f>
        <v>853</v>
      </c>
      <c r="Y495">
        <f>[9]D_技能表!Y402</f>
        <v>18</v>
      </c>
      <c r="Z495">
        <f>[9]D_技能表!Z402</f>
        <v>24</v>
      </c>
      <c r="AA495" t="str">
        <f>[9]D_技能表!AA402</f>
        <v>9124200.png</v>
      </c>
      <c r="AB495">
        <f>[9]D_技能表!AB402</f>
        <v>20</v>
      </c>
      <c r="AC495">
        <f>[9]D_技能表!AC402</f>
        <v>964</v>
      </c>
      <c r="AD495">
        <f>[9]D_技能表!AD402</f>
        <v>430.45948377509148</v>
      </c>
    </row>
    <row r="496" spans="1:30" x14ac:dyDescent="0.15">
      <c r="A496">
        <f>[9]D_技能表!A403</f>
        <v>9124244</v>
      </c>
      <c r="B496" t="str">
        <f>[9]D_技能表!B403</f>
        <v>裂空·斩第2段</v>
      </c>
      <c r="C496" t="str">
        <f>[9]D_技能表!C403</f>
        <v>裂空·斩第2段</v>
      </c>
      <c r="D496">
        <f>[9]D_技能表!D403</f>
        <v>1</v>
      </c>
      <c r="E496">
        <f>[9]D_技能表!E403</f>
        <v>71</v>
      </c>
      <c r="F496" t="str">
        <f>[9]D_技能表!F403</f>
        <v>第44级，共造成171.4%点伤害</v>
      </c>
      <c r="G496">
        <f>[9]D_技能表!G403</f>
        <v>2</v>
      </c>
      <c r="H496">
        <f>[9]D_技能表!H403</f>
        <v>2</v>
      </c>
      <c r="I496">
        <f>[9]D_技能表!I403</f>
        <v>44</v>
      </c>
      <c r="J496">
        <f>[9]D_技能表!J403</f>
        <v>2</v>
      </c>
      <c r="K496">
        <f>[9]D_技能表!K403</f>
        <v>171.42857142857144</v>
      </c>
      <c r="L496">
        <f>[9]D_技能表!L403</f>
        <v>0</v>
      </c>
      <c r="M496">
        <f>[9]D_技能表!M403</f>
        <v>4480</v>
      </c>
      <c r="N496">
        <f>[9]D_技能表!N403</f>
        <v>210294</v>
      </c>
      <c r="O496">
        <f>[9]D_技能表!O403</f>
        <v>4</v>
      </c>
      <c r="P496">
        <f>[9]D_技能表!P403</f>
        <v>1</v>
      </c>
      <c r="Q496">
        <f>[9]D_技能表!Q403</f>
        <v>1</v>
      </c>
      <c r="R496">
        <f>[9]D_技能表!R403</f>
        <v>8</v>
      </c>
      <c r="S496">
        <f>[9]D_技能表!S403</f>
        <v>50</v>
      </c>
      <c r="T496">
        <f>[9]D_技能表!T403</f>
        <v>119.04761904761905</v>
      </c>
      <c r="U496">
        <f>[9]D_技能表!U403</f>
        <v>3338</v>
      </c>
      <c r="V496">
        <f>[9]D_技能表!V403</f>
        <v>119.04761904761905</v>
      </c>
      <c r="W496">
        <f>[9]D_技能表!W403</f>
        <v>63</v>
      </c>
      <c r="X496">
        <f>[9]D_技能表!X403</f>
        <v>916</v>
      </c>
      <c r="Y496">
        <f>[9]D_技能表!Y403</f>
        <v>18</v>
      </c>
      <c r="Z496">
        <f>[9]D_技能表!Z403</f>
        <v>26</v>
      </c>
      <c r="AA496" t="str">
        <f>[9]D_技能表!AA403</f>
        <v>9124200.png</v>
      </c>
      <c r="AB496">
        <f>[9]D_技能表!AB403</f>
        <v>20</v>
      </c>
      <c r="AC496">
        <f>[9]D_技能表!AC403</f>
        <v>964</v>
      </c>
      <c r="AD496">
        <f>[9]D_技能表!AD403</f>
        <v>498.37874665282482</v>
      </c>
    </row>
    <row r="497" spans="1:30" x14ac:dyDescent="0.15">
      <c r="A497">
        <f>[9]D_技能表!A404</f>
        <v>9124245</v>
      </c>
      <c r="B497" t="str">
        <f>[9]D_技能表!B404</f>
        <v>裂空·斩第2段</v>
      </c>
      <c r="C497" t="str">
        <f>[9]D_技能表!C404</f>
        <v>裂空·斩第2段</v>
      </c>
      <c r="D497">
        <f>[9]D_技能表!D404</f>
        <v>1</v>
      </c>
      <c r="E497">
        <f>[9]D_技能表!E404</f>
        <v>73</v>
      </c>
      <c r="F497" t="str">
        <f>[9]D_技能表!F404</f>
        <v>第45级，共造成172.6%点伤害</v>
      </c>
      <c r="G497">
        <f>[9]D_技能表!G404</f>
        <v>2</v>
      </c>
      <c r="H497">
        <f>[9]D_技能表!H404</f>
        <v>2</v>
      </c>
      <c r="I497">
        <f>[9]D_技能表!I404</f>
        <v>45</v>
      </c>
      <c r="J497">
        <f>[9]D_技能表!J404</f>
        <v>2</v>
      </c>
      <c r="K497">
        <f>[9]D_技能表!K404</f>
        <v>172.61904761904762</v>
      </c>
      <c r="L497">
        <f>[9]D_技能表!L404</f>
        <v>0</v>
      </c>
      <c r="M497">
        <f>[9]D_技能表!M404</f>
        <v>4400</v>
      </c>
      <c r="N497">
        <f>[9]D_技能表!N404</f>
        <v>240312</v>
      </c>
      <c r="O497">
        <f>[9]D_技能表!O404</f>
        <v>4</v>
      </c>
      <c r="P497">
        <f>[9]D_技能表!P404</f>
        <v>1</v>
      </c>
      <c r="Q497">
        <f>[9]D_技能表!Q404</f>
        <v>1</v>
      </c>
      <c r="R497">
        <f>[9]D_技能表!R404</f>
        <v>8</v>
      </c>
      <c r="S497">
        <f>[9]D_技能表!S404</f>
        <v>50</v>
      </c>
      <c r="T497">
        <f>[9]D_技能表!T404</f>
        <v>119.04761904761905</v>
      </c>
      <c r="U497">
        <f>[9]D_技能表!U404</f>
        <v>3534</v>
      </c>
      <c r="V497">
        <f>[9]D_技能表!V404</f>
        <v>119.04761904761905</v>
      </c>
      <c r="W497">
        <f>[9]D_技能表!W404</f>
        <v>68</v>
      </c>
      <c r="X497">
        <f>[9]D_技能表!X404</f>
        <v>984</v>
      </c>
      <c r="Y497">
        <f>[9]D_技能表!Y404</f>
        <v>18</v>
      </c>
      <c r="Z497">
        <f>[9]D_技能表!Z404</f>
        <v>28</v>
      </c>
      <c r="AA497" t="str">
        <f>[9]D_技能表!AA404</f>
        <v>9124200.png</v>
      </c>
      <c r="AB497">
        <f>[9]D_技能表!AB404</f>
        <v>20</v>
      </c>
      <c r="AC497">
        <f>[9]D_技能表!AC404</f>
        <v>964</v>
      </c>
      <c r="AD497">
        <f>[9]D_技能表!AD404</f>
        <v>576.85424447184187</v>
      </c>
    </row>
    <row r="498" spans="1:30" x14ac:dyDescent="0.15">
      <c r="A498">
        <f>[9]D_技能表!A405</f>
        <v>9124246</v>
      </c>
      <c r="B498" t="str">
        <f>[9]D_技能表!B405</f>
        <v>裂空·斩第2段</v>
      </c>
      <c r="C498" t="str">
        <f>[9]D_技能表!C405</f>
        <v>裂空·斩第2段</v>
      </c>
      <c r="D498">
        <f>[9]D_技能表!D405</f>
        <v>1</v>
      </c>
      <c r="E498">
        <f>[9]D_技能表!E405</f>
        <v>74</v>
      </c>
      <c r="F498" t="str">
        <f>[9]D_技能表!F405</f>
        <v>第46级，共造成173.8%点伤害</v>
      </c>
      <c r="G498">
        <f>[9]D_技能表!G405</f>
        <v>2</v>
      </c>
      <c r="H498">
        <f>[9]D_技能表!H405</f>
        <v>2</v>
      </c>
      <c r="I498">
        <f>[9]D_技能表!I405</f>
        <v>46</v>
      </c>
      <c r="J498">
        <f>[9]D_技能表!J405</f>
        <v>2</v>
      </c>
      <c r="K498">
        <f>[9]D_技能表!K405</f>
        <v>173.8095238095238</v>
      </c>
      <c r="L498">
        <f>[9]D_技能表!L405</f>
        <v>0</v>
      </c>
      <c r="M498">
        <f>[9]D_技能表!M405</f>
        <v>4320</v>
      </c>
      <c r="N498">
        <f>[9]D_技能表!N405</f>
        <v>261648</v>
      </c>
      <c r="O498">
        <f>[9]D_技能表!O405</f>
        <v>4</v>
      </c>
      <c r="P498">
        <f>[9]D_技能表!P405</f>
        <v>1</v>
      </c>
      <c r="Q498">
        <f>[9]D_技能表!Q405</f>
        <v>1</v>
      </c>
      <c r="R498">
        <f>[9]D_技能表!R405</f>
        <v>8</v>
      </c>
      <c r="S498">
        <f>[9]D_技能表!S405</f>
        <v>50</v>
      </c>
      <c r="T498">
        <f>[9]D_技能表!T405</f>
        <v>119.04761904761905</v>
      </c>
      <c r="U498">
        <f>[9]D_技能表!U405</f>
        <v>3634</v>
      </c>
      <c r="V498">
        <f>[9]D_技能表!V405</f>
        <v>119.04761904761905</v>
      </c>
      <c r="W498">
        <f>[9]D_技能表!W405</f>
        <v>72</v>
      </c>
      <c r="X498">
        <f>[9]D_技能表!X405</f>
        <v>1056</v>
      </c>
      <c r="Y498">
        <f>[9]D_技能表!Y405</f>
        <v>18</v>
      </c>
      <c r="Z498">
        <f>[9]D_技能表!Z405</f>
        <v>29</v>
      </c>
      <c r="AA498" t="str">
        <f>[9]D_技能表!AA405</f>
        <v>9124200.png</v>
      </c>
      <c r="AB498">
        <f>[9]D_技能表!AB405</f>
        <v>20</v>
      </c>
      <c r="AC498">
        <f>[9]D_技能表!AC405</f>
        <v>964</v>
      </c>
      <c r="AD498">
        <f>[9]D_技能表!AD405</f>
        <v>667.50717964200942</v>
      </c>
    </row>
    <row r="499" spans="1:30" x14ac:dyDescent="0.15">
      <c r="A499">
        <f>[9]D_技能表!A406</f>
        <v>9124247</v>
      </c>
      <c r="B499" t="str">
        <f>[9]D_技能表!B406</f>
        <v>裂空·斩第2段</v>
      </c>
      <c r="C499" t="str">
        <f>[9]D_技能表!C406</f>
        <v>裂空·斩第2段</v>
      </c>
      <c r="D499">
        <f>[9]D_技能表!D406</f>
        <v>1</v>
      </c>
      <c r="E499">
        <f>[9]D_技能表!E406</f>
        <v>76</v>
      </c>
      <c r="F499" t="str">
        <f>[9]D_技能表!F406</f>
        <v>第47级，共造成175%点伤害</v>
      </c>
      <c r="G499">
        <f>[9]D_技能表!G406</f>
        <v>2</v>
      </c>
      <c r="H499">
        <f>[9]D_技能表!H406</f>
        <v>2</v>
      </c>
      <c r="I499">
        <f>[9]D_技能表!I406</f>
        <v>47</v>
      </c>
      <c r="J499">
        <f>[9]D_技能表!J406</f>
        <v>2</v>
      </c>
      <c r="K499">
        <f>[9]D_技能表!K406</f>
        <v>175</v>
      </c>
      <c r="L499">
        <f>[9]D_技能表!L406</f>
        <v>0</v>
      </c>
      <c r="M499">
        <f>[9]D_技能表!M406</f>
        <v>4240</v>
      </c>
      <c r="N499">
        <f>[9]D_技能表!N406</f>
        <v>295526</v>
      </c>
      <c r="O499">
        <f>[9]D_技能表!O406</f>
        <v>4</v>
      </c>
      <c r="P499">
        <f>[9]D_技能表!P406</f>
        <v>1</v>
      </c>
      <c r="Q499">
        <f>[9]D_技能表!Q406</f>
        <v>1</v>
      </c>
      <c r="R499">
        <f>[9]D_技能表!R406</f>
        <v>8</v>
      </c>
      <c r="S499">
        <f>[9]D_技能表!S406</f>
        <v>50</v>
      </c>
      <c r="T499">
        <f>[9]D_技能表!T406</f>
        <v>119.04761904761905</v>
      </c>
      <c r="U499">
        <f>[9]D_技能表!U406</f>
        <v>3838</v>
      </c>
      <c r="V499">
        <f>[9]D_技能表!V406</f>
        <v>119.04761904761905</v>
      </c>
      <c r="W499">
        <f>[9]D_技能表!W406</f>
        <v>77</v>
      </c>
      <c r="X499">
        <f>[9]D_技能表!X406</f>
        <v>1133</v>
      </c>
      <c r="Y499">
        <f>[9]D_技能表!Y406</f>
        <v>18</v>
      </c>
      <c r="Z499">
        <f>[9]D_技能表!Z406</f>
        <v>31</v>
      </c>
      <c r="AA499" t="str">
        <f>[9]D_技能表!AA406</f>
        <v>9124200.png</v>
      </c>
      <c r="AB499">
        <f>[9]D_技能表!AB406</f>
        <v>20</v>
      </c>
      <c r="AC499">
        <f>[9]D_技能表!AC406</f>
        <v>964</v>
      </c>
      <c r="AD499">
        <f>[9]D_技能表!AD406</f>
        <v>772.20533109481289</v>
      </c>
    </row>
    <row r="500" spans="1:30" x14ac:dyDescent="0.15">
      <c r="A500">
        <f>[9]D_技能表!A407</f>
        <v>9124248</v>
      </c>
      <c r="B500" t="str">
        <f>[9]D_技能表!B407</f>
        <v>裂空·斩第2段</v>
      </c>
      <c r="C500" t="str">
        <f>[9]D_技能表!C407</f>
        <v>裂空·斩第2段</v>
      </c>
      <c r="D500">
        <f>[9]D_技能表!D407</f>
        <v>1</v>
      </c>
      <c r="E500">
        <f>[9]D_技能表!E407</f>
        <v>77</v>
      </c>
      <c r="F500" t="str">
        <f>[9]D_技能表!F407</f>
        <v>第48级，共造成176.2%点伤害</v>
      </c>
      <c r="G500">
        <f>[9]D_技能表!G407</f>
        <v>2</v>
      </c>
      <c r="H500">
        <f>[9]D_技能表!H407</f>
        <v>2</v>
      </c>
      <c r="I500">
        <f>[9]D_技能表!I407</f>
        <v>48</v>
      </c>
      <c r="J500">
        <f>[9]D_技能表!J407</f>
        <v>2</v>
      </c>
      <c r="K500">
        <f>[9]D_技能表!K407</f>
        <v>176.1904761904762</v>
      </c>
      <c r="L500">
        <f>[9]D_技能表!L407</f>
        <v>0</v>
      </c>
      <c r="M500">
        <f>[9]D_技能表!M407</f>
        <v>4160</v>
      </c>
      <c r="N500">
        <f>[9]D_技能表!N407</f>
        <v>327186</v>
      </c>
      <c r="O500">
        <f>[9]D_技能表!O407</f>
        <v>4</v>
      </c>
      <c r="P500">
        <f>[9]D_技能表!P407</f>
        <v>1</v>
      </c>
      <c r="Q500">
        <f>[9]D_技能表!Q407</f>
        <v>1</v>
      </c>
      <c r="R500">
        <f>[9]D_技能表!R407</f>
        <v>8</v>
      </c>
      <c r="S500">
        <f>[9]D_技能表!S407</f>
        <v>50</v>
      </c>
      <c r="T500">
        <f>[9]D_技能表!T407</f>
        <v>119.04761904761905</v>
      </c>
      <c r="U500">
        <f>[9]D_技能表!U407</f>
        <v>3942</v>
      </c>
      <c r="V500">
        <f>[9]D_技能表!V407</f>
        <v>119.04761904761905</v>
      </c>
      <c r="W500">
        <f>[9]D_技能表!W407</f>
        <v>83</v>
      </c>
      <c r="X500">
        <f>[9]D_技能表!X407</f>
        <v>1216</v>
      </c>
      <c r="Y500">
        <f>[9]D_技能表!Y407</f>
        <v>18</v>
      </c>
      <c r="Z500">
        <f>[9]D_技能表!Z407</f>
        <v>34</v>
      </c>
      <c r="AA500" t="str">
        <f>[9]D_技能表!AA407</f>
        <v>9124200.png</v>
      </c>
      <c r="AB500">
        <f>[9]D_技能表!AB407</f>
        <v>20</v>
      </c>
      <c r="AC500">
        <f>[9]D_技能表!AC407</f>
        <v>964</v>
      </c>
      <c r="AD500">
        <f>[9]D_技能表!AD407</f>
        <v>893.10025708716933</v>
      </c>
    </row>
    <row r="501" spans="1:30" x14ac:dyDescent="0.15">
      <c r="A501">
        <f>[9]D_技能表!A408</f>
        <v>9124249</v>
      </c>
      <c r="B501" t="str">
        <f>[9]D_技能表!B408</f>
        <v>裂空·斩第2段</v>
      </c>
      <c r="C501" t="str">
        <f>[9]D_技能表!C408</f>
        <v>裂空·斩第2段</v>
      </c>
      <c r="D501">
        <f>[9]D_技能表!D408</f>
        <v>1</v>
      </c>
      <c r="E501">
        <f>[9]D_技能表!E408</f>
        <v>79</v>
      </c>
      <c r="F501" t="str">
        <f>[9]D_技能表!F408</f>
        <v>第49级，共造成177.4%点伤害</v>
      </c>
      <c r="G501">
        <f>[9]D_技能表!G408</f>
        <v>2</v>
      </c>
      <c r="H501">
        <f>[9]D_技能表!H408</f>
        <v>2</v>
      </c>
      <c r="I501">
        <f>[9]D_技能表!I408</f>
        <v>49</v>
      </c>
      <c r="J501">
        <f>[9]D_技能表!J408</f>
        <v>2</v>
      </c>
      <c r="K501">
        <f>[9]D_技能表!K408</f>
        <v>177.38095238095238</v>
      </c>
      <c r="L501">
        <f>[9]D_技能表!L408</f>
        <v>0</v>
      </c>
      <c r="M501">
        <f>[9]D_技能表!M408</f>
        <v>4080</v>
      </c>
      <c r="N501">
        <f>[9]D_技能表!N408</f>
        <v>369706</v>
      </c>
      <c r="O501">
        <f>[9]D_技能表!O408</f>
        <v>4</v>
      </c>
      <c r="P501">
        <f>[9]D_技能表!P408</f>
        <v>1</v>
      </c>
      <c r="Q501">
        <f>[9]D_技能表!Q408</f>
        <v>1</v>
      </c>
      <c r="R501">
        <f>[9]D_技能表!R408</f>
        <v>8</v>
      </c>
      <c r="S501">
        <f>[9]D_技能表!S408</f>
        <v>50</v>
      </c>
      <c r="T501">
        <f>[9]D_技能表!T408</f>
        <v>119.04761904761905</v>
      </c>
      <c r="U501">
        <f>[9]D_技能表!U408</f>
        <v>4154</v>
      </c>
      <c r="V501">
        <f>[9]D_技能表!V408</f>
        <v>119.04761904761905</v>
      </c>
      <c r="W501">
        <f>[9]D_技能表!W408</f>
        <v>89</v>
      </c>
      <c r="X501">
        <f>[9]D_技能表!X408</f>
        <v>1305</v>
      </c>
      <c r="Y501">
        <f>[9]D_技能表!Y408</f>
        <v>18</v>
      </c>
      <c r="Z501">
        <f>[9]D_技能表!Z408</f>
        <v>36</v>
      </c>
      <c r="AA501" t="str">
        <f>[9]D_技能表!AA408</f>
        <v>9124200.png</v>
      </c>
      <c r="AB501">
        <f>[9]D_技能表!AB408</f>
        <v>20</v>
      </c>
      <c r="AC501">
        <f>[9]D_技能表!AC408</f>
        <v>964</v>
      </c>
      <c r="AD501">
        <f>[9]D_技能表!AD408</f>
        <v>1032.6700732087068</v>
      </c>
    </row>
    <row r="502" spans="1:30" x14ac:dyDescent="0.15">
      <c r="A502">
        <f>[9]D_技能表!A409</f>
        <v>9124250</v>
      </c>
      <c r="B502" t="str">
        <f>[9]D_技能表!B409</f>
        <v>裂空·斩第2段</v>
      </c>
      <c r="C502" t="str">
        <f>[9]D_技能表!C409</f>
        <v>裂空·斩第2段</v>
      </c>
      <c r="D502">
        <f>[9]D_技能表!D409</f>
        <v>1</v>
      </c>
      <c r="E502">
        <f>[9]D_技能表!E409</f>
        <v>80</v>
      </c>
      <c r="F502" t="str">
        <f>[9]D_技能表!F409</f>
        <v>第50级，共造成178.6%点伤害</v>
      </c>
      <c r="G502">
        <f>[9]D_技能表!G409</f>
        <v>2</v>
      </c>
      <c r="H502">
        <f>[9]D_技能表!H409</f>
        <v>2</v>
      </c>
      <c r="I502">
        <f>[9]D_技能表!I409</f>
        <v>50</v>
      </c>
      <c r="J502">
        <f>[9]D_技能表!J409</f>
        <v>2</v>
      </c>
      <c r="K502">
        <f>[9]D_技能表!K409</f>
        <v>178.57142857142858</v>
      </c>
      <c r="L502">
        <f>[9]D_技能表!L409</f>
        <v>0</v>
      </c>
      <c r="M502">
        <f>[9]D_技能表!M409</f>
        <v>4000</v>
      </c>
      <c r="N502">
        <f>[9]D_技能表!N409</f>
        <v>404890</v>
      </c>
      <c r="O502">
        <f>[9]D_技能表!O409</f>
        <v>4</v>
      </c>
      <c r="P502">
        <f>[9]D_技能表!P409</f>
        <v>1</v>
      </c>
      <c r="Q502">
        <f>[9]D_技能表!Q409</f>
        <v>1</v>
      </c>
      <c r="R502">
        <f>[9]D_技能表!R409</f>
        <v>8</v>
      </c>
      <c r="S502">
        <f>[9]D_技能表!S409</f>
        <v>50</v>
      </c>
      <c r="T502">
        <f>[9]D_技能表!T409</f>
        <v>119.04761904761905</v>
      </c>
      <c r="U502">
        <f>[9]D_技能表!U409</f>
        <v>4262</v>
      </c>
      <c r="V502">
        <f>[9]D_技能表!V409</f>
        <v>119.04761904761905</v>
      </c>
      <c r="W502">
        <f>[9]D_技能表!W409</f>
        <v>95</v>
      </c>
      <c r="X502">
        <f>[9]D_技能表!X409</f>
        <v>1400</v>
      </c>
      <c r="Y502">
        <f>[9]D_技能表!Y409</f>
        <v>18</v>
      </c>
      <c r="Z502">
        <f>[9]D_技能表!Z409</f>
        <v>38</v>
      </c>
      <c r="AA502" t="str">
        <f>[9]D_技能表!AA409</f>
        <v>9124200.png</v>
      </c>
      <c r="AB502">
        <f>[9]D_技能表!AB409</f>
        <v>20</v>
      </c>
      <c r="AC502">
        <f>[9]D_技能表!AC409</f>
        <v>964</v>
      </c>
      <c r="AD502">
        <f>[9]D_技能表!AD409</f>
        <v>1193.7686362792215</v>
      </c>
    </row>
    <row r="503" spans="1:30" x14ac:dyDescent="0.15">
      <c r="A503">
        <f>[9]D_技能表!A410</f>
        <v>1</v>
      </c>
      <c r="B503" t="str">
        <f>[9]D_技能表!B410</f>
        <v>裂空·斩</v>
      </c>
      <c r="C503" t="str">
        <f>[9]D_技能表!C410</f>
        <v>裂空·斩第3段</v>
      </c>
      <c r="D503">
        <f>[9]D_技能表!D410</f>
        <v>1</v>
      </c>
      <c r="E503">
        <f>[9]D_技能表!E410</f>
        <v>6</v>
      </c>
      <c r="F503" t="str">
        <f>[9]D_技能表!F410</f>
        <v>第0级，共造成119%点伤害</v>
      </c>
      <c r="G503">
        <f>[9]D_技能表!G410</f>
        <v>0</v>
      </c>
      <c r="H503">
        <f>[9]D_技能表!H410</f>
        <v>3</v>
      </c>
      <c r="I503">
        <f>[9]D_技能表!I410</f>
        <v>0</v>
      </c>
      <c r="J503">
        <f>[9]D_技能表!J410</f>
        <v>2</v>
      </c>
      <c r="K503">
        <f>[9]D_技能表!K410</f>
        <v>29.761904761904763</v>
      </c>
      <c r="L503">
        <f>[9]D_技能表!L410</f>
        <v>0</v>
      </c>
      <c r="M503">
        <f>[9]D_技能表!M410</f>
        <v>8000</v>
      </c>
      <c r="N503">
        <f>[9]D_技能表!N410</f>
        <v>0</v>
      </c>
      <c r="O503">
        <f>[9]D_技能表!O410</f>
        <v>4</v>
      </c>
      <c r="P503">
        <f>[9]D_技能表!P410</f>
        <v>4</v>
      </c>
      <c r="Q503">
        <f>[9]D_技能表!Q410</f>
        <v>1</v>
      </c>
      <c r="R503">
        <f>[9]D_技能表!R410</f>
        <v>10</v>
      </c>
      <c r="S503">
        <f>[9]D_技能表!S410</f>
        <v>50</v>
      </c>
      <c r="T503">
        <f>[9]D_技能表!T410</f>
        <v>29.761904761904763</v>
      </c>
      <c r="U503">
        <f>[9]D_技能表!U410</f>
        <v>80</v>
      </c>
      <c r="V503">
        <f>[9]D_技能表!V410</f>
        <v>119.04761904761905</v>
      </c>
      <c r="W503">
        <f>[9]D_技能表!W410</f>
        <v>0</v>
      </c>
      <c r="X503">
        <f>[9]D_技能表!X410</f>
        <v>0</v>
      </c>
      <c r="Y503">
        <f>[9]D_技能表!Y410</f>
        <v>18</v>
      </c>
      <c r="Z503">
        <f>[9]D_技能表!Z410</f>
        <v>0</v>
      </c>
      <c r="AA503" t="str">
        <f>[9]D_技能表!AA410</f>
        <v>9124300.png</v>
      </c>
      <c r="AB503">
        <f>[9]D_技能表!AB410</f>
        <v>5</v>
      </c>
      <c r="AC503">
        <f>[9]D_技能表!AC410</f>
        <v>974</v>
      </c>
      <c r="AD503">
        <f>[9]D_技能表!AD410</f>
        <v>0.44166857142857163</v>
      </c>
    </row>
    <row r="504" spans="1:30" x14ac:dyDescent="0.15">
      <c r="A504">
        <f>[9]D_技能表!A411</f>
        <v>9124301</v>
      </c>
      <c r="B504" t="str">
        <f>[9]D_技能表!B411</f>
        <v>裂空·斩第3段</v>
      </c>
      <c r="C504" t="str">
        <f>[9]D_技能表!C411</f>
        <v>裂空·斩第3段</v>
      </c>
      <c r="D504">
        <f>[9]D_技能表!D411</f>
        <v>1</v>
      </c>
      <c r="E504">
        <f>[9]D_技能表!E411</f>
        <v>6</v>
      </c>
      <c r="F504" t="str">
        <f>[9]D_技能表!F411</f>
        <v>第1级，共造成119%点伤害</v>
      </c>
      <c r="G504">
        <f>[9]D_技能表!G411</f>
        <v>3</v>
      </c>
      <c r="H504">
        <f>[9]D_技能表!H411</f>
        <v>3</v>
      </c>
      <c r="I504">
        <f>[9]D_技能表!I411</f>
        <v>1</v>
      </c>
      <c r="J504">
        <f>[9]D_技能表!J411</f>
        <v>2</v>
      </c>
      <c r="K504">
        <f>[9]D_技能表!K411</f>
        <v>29.761904761904763</v>
      </c>
      <c r="L504">
        <f>[9]D_技能表!L411</f>
        <v>0</v>
      </c>
      <c r="M504">
        <f>[9]D_技能表!M411</f>
        <v>8000</v>
      </c>
      <c r="N504">
        <f>[9]D_技能表!N411</f>
        <v>240</v>
      </c>
      <c r="O504">
        <f>[9]D_技能表!O411</f>
        <v>4</v>
      </c>
      <c r="P504">
        <f>[9]D_技能表!P411</f>
        <v>4</v>
      </c>
      <c r="Q504">
        <f>[9]D_技能表!Q411</f>
        <v>1</v>
      </c>
      <c r="R504">
        <f>[9]D_技能表!R411</f>
        <v>10</v>
      </c>
      <c r="S504">
        <f>[9]D_技能表!S411</f>
        <v>50</v>
      </c>
      <c r="T504">
        <f>[9]D_技能表!T411</f>
        <v>29.761904761904763</v>
      </c>
      <c r="U504">
        <f>[9]D_技能表!U411</f>
        <v>80</v>
      </c>
      <c r="V504">
        <f>[9]D_技能表!V411</f>
        <v>119.04761904761905</v>
      </c>
      <c r="W504">
        <f>[9]D_技能表!W411</f>
        <v>3</v>
      </c>
      <c r="X504">
        <f>[9]D_技能表!X411</f>
        <v>3</v>
      </c>
      <c r="Y504">
        <f>[9]D_技能表!Y411</f>
        <v>18</v>
      </c>
      <c r="Z504">
        <f>[9]D_技能表!Z411</f>
        <v>0</v>
      </c>
      <c r="AA504" t="str">
        <f>[9]D_技能表!AA411</f>
        <v>9124300.png</v>
      </c>
      <c r="AB504">
        <f>[9]D_技能表!AB411</f>
        <v>5</v>
      </c>
      <c r="AC504">
        <f>[9]D_技能表!AC411</f>
        <v>974</v>
      </c>
      <c r="AD504">
        <f>[9]D_技能表!AD411</f>
        <v>0.50283383238579415</v>
      </c>
    </row>
    <row r="505" spans="1:30" x14ac:dyDescent="0.15">
      <c r="A505">
        <f>[9]D_技能表!A412</f>
        <v>9124302</v>
      </c>
      <c r="B505" t="str">
        <f>[9]D_技能表!B412</f>
        <v>裂空·斩第3段</v>
      </c>
      <c r="C505" t="str">
        <f>[9]D_技能表!C412</f>
        <v>裂空·斩第3段</v>
      </c>
      <c r="D505">
        <f>[9]D_技能表!D412</f>
        <v>1</v>
      </c>
      <c r="E505">
        <f>[9]D_技能表!E412</f>
        <v>13</v>
      </c>
      <c r="F505" t="str">
        <f>[9]D_技能表!F412</f>
        <v>第2级，共造成121.4%点伤害</v>
      </c>
      <c r="G505">
        <f>[9]D_技能表!G412</f>
        <v>3</v>
      </c>
      <c r="H505">
        <f>[9]D_技能表!H412</f>
        <v>3</v>
      </c>
      <c r="I505">
        <f>[9]D_技能表!I412</f>
        <v>2</v>
      </c>
      <c r="J505">
        <f>[9]D_技能表!J412</f>
        <v>2</v>
      </c>
      <c r="K505">
        <f>[9]D_技能表!K412</f>
        <v>30.357142857142858</v>
      </c>
      <c r="L505">
        <f>[9]D_技能表!L412</f>
        <v>0</v>
      </c>
      <c r="M505">
        <f>[9]D_技能表!M412</f>
        <v>7840</v>
      </c>
      <c r="N505">
        <f>[9]D_技能表!N412</f>
        <v>488</v>
      </c>
      <c r="O505">
        <f>[9]D_技能表!O412</f>
        <v>4</v>
      </c>
      <c r="P505">
        <f>[9]D_技能表!P412</f>
        <v>4</v>
      </c>
      <c r="Q505">
        <f>[9]D_技能表!Q412</f>
        <v>1</v>
      </c>
      <c r="R505">
        <f>[9]D_技能表!R412</f>
        <v>10</v>
      </c>
      <c r="S505">
        <f>[9]D_技能表!S412</f>
        <v>50</v>
      </c>
      <c r="T505">
        <f>[9]D_技能表!T412</f>
        <v>29.761904761904763</v>
      </c>
      <c r="U505">
        <f>[9]D_技能表!U412</f>
        <v>122</v>
      </c>
      <c r="V505">
        <f>[9]D_技能表!V412</f>
        <v>119.04761904761905</v>
      </c>
      <c r="W505">
        <f>[9]D_技能表!W412</f>
        <v>4</v>
      </c>
      <c r="X505">
        <f>[9]D_技能表!X412</f>
        <v>7</v>
      </c>
      <c r="Y505">
        <f>[9]D_技能表!Y412</f>
        <v>18</v>
      </c>
      <c r="Z505">
        <f>[9]D_技能表!Z412</f>
        <v>0</v>
      </c>
      <c r="AA505" t="str">
        <f>[9]D_技能表!AA412</f>
        <v>9124300.png</v>
      </c>
      <c r="AB505">
        <f>[9]D_技能表!AB412</f>
        <v>5</v>
      </c>
      <c r="AC505">
        <f>[9]D_技能表!AC412</f>
        <v>974</v>
      </c>
      <c r="AD505">
        <f>[9]D_技能表!AD412</f>
        <v>0.64402838296987608</v>
      </c>
    </row>
    <row r="506" spans="1:30" x14ac:dyDescent="0.15">
      <c r="A506">
        <f>[9]D_技能表!A413</f>
        <v>9124303</v>
      </c>
      <c r="B506" t="str">
        <f>[9]D_技能表!B413</f>
        <v>裂空·斩第3段</v>
      </c>
      <c r="C506" t="str">
        <f>[9]D_技能表!C413</f>
        <v>裂空·斩第3段</v>
      </c>
      <c r="D506">
        <f>[9]D_技能表!D413</f>
        <v>1</v>
      </c>
      <c r="E506">
        <f>[9]D_技能表!E413</f>
        <v>14</v>
      </c>
      <c r="F506" t="str">
        <f>[9]D_技能表!F413</f>
        <v>第3级，共造成122.6%点伤害</v>
      </c>
      <c r="G506">
        <f>[9]D_技能表!G413</f>
        <v>3</v>
      </c>
      <c r="H506">
        <f>[9]D_技能表!H413</f>
        <v>3</v>
      </c>
      <c r="I506">
        <f>[9]D_技能表!I413</f>
        <v>3</v>
      </c>
      <c r="J506">
        <f>[9]D_技能表!J413</f>
        <v>2</v>
      </c>
      <c r="K506">
        <f>[9]D_技能表!K413</f>
        <v>30.654761904761905</v>
      </c>
      <c r="L506">
        <f>[9]D_技能表!L413</f>
        <v>0</v>
      </c>
      <c r="M506">
        <f>[9]D_技能表!M413</f>
        <v>7760</v>
      </c>
      <c r="N506">
        <f>[9]D_技能表!N413</f>
        <v>512</v>
      </c>
      <c r="O506">
        <f>[9]D_技能表!O413</f>
        <v>4</v>
      </c>
      <c r="P506">
        <f>[9]D_技能表!P413</f>
        <v>4</v>
      </c>
      <c r="Q506">
        <f>[9]D_技能表!Q413</f>
        <v>1</v>
      </c>
      <c r="R506">
        <f>[9]D_技能表!R413</f>
        <v>10</v>
      </c>
      <c r="S506">
        <f>[9]D_技能表!S413</f>
        <v>50</v>
      </c>
      <c r="T506">
        <f>[9]D_技能表!T413</f>
        <v>29.761904761904763</v>
      </c>
      <c r="U506">
        <f>[9]D_技能表!U413</f>
        <v>128</v>
      </c>
      <c r="V506">
        <f>[9]D_技能表!V413</f>
        <v>119.04761904761905</v>
      </c>
      <c r="W506">
        <f>[9]D_技能表!W413</f>
        <v>4</v>
      </c>
      <c r="X506">
        <f>[9]D_技能表!X413</f>
        <v>11</v>
      </c>
      <c r="Y506">
        <f>[9]D_技能表!Y413</f>
        <v>18</v>
      </c>
      <c r="Z506">
        <f>[9]D_技能表!Z413</f>
        <v>0</v>
      </c>
      <c r="AA506" t="str">
        <f>[9]D_技能表!AA413</f>
        <v>9124300.png</v>
      </c>
      <c r="AB506">
        <f>[9]D_技能表!AB413</f>
        <v>5</v>
      </c>
      <c r="AC506">
        <f>[9]D_技能表!AC413</f>
        <v>974</v>
      </c>
      <c r="AD506">
        <f>[9]D_技能表!AD413</f>
        <v>0.77395212628980237</v>
      </c>
    </row>
    <row r="507" spans="1:30" x14ac:dyDescent="0.15">
      <c r="A507">
        <f>[9]D_技能表!A414</f>
        <v>9124304</v>
      </c>
      <c r="B507" t="str">
        <f>[9]D_技能表!B414</f>
        <v>裂空·斩第3段</v>
      </c>
      <c r="C507" t="str">
        <f>[9]D_技能表!C414</f>
        <v>裂空·斩第3段</v>
      </c>
      <c r="D507">
        <f>[9]D_技能表!D414</f>
        <v>1</v>
      </c>
      <c r="E507">
        <f>[9]D_技能表!E414</f>
        <v>16</v>
      </c>
      <c r="F507" t="str">
        <f>[9]D_技能表!F414</f>
        <v>第4级，共造成123.8%点伤害</v>
      </c>
      <c r="G507">
        <f>[9]D_技能表!G414</f>
        <v>3</v>
      </c>
      <c r="H507">
        <f>[9]D_技能表!H414</f>
        <v>3</v>
      </c>
      <c r="I507">
        <f>[9]D_技能表!I414</f>
        <v>4</v>
      </c>
      <c r="J507">
        <f>[9]D_技能表!J414</f>
        <v>2</v>
      </c>
      <c r="K507">
        <f>[9]D_技能表!K414</f>
        <v>30.952380952380953</v>
      </c>
      <c r="L507">
        <f>[9]D_技能表!L414</f>
        <v>0</v>
      </c>
      <c r="M507">
        <f>[9]D_技能表!M414</f>
        <v>7680</v>
      </c>
      <c r="N507">
        <f>[9]D_技能表!N414</f>
        <v>560</v>
      </c>
      <c r="O507">
        <f>[9]D_技能表!O414</f>
        <v>4</v>
      </c>
      <c r="P507">
        <f>[9]D_技能表!P414</f>
        <v>4</v>
      </c>
      <c r="Q507">
        <f>[9]D_技能表!Q414</f>
        <v>1</v>
      </c>
      <c r="R507">
        <f>[9]D_技能表!R414</f>
        <v>10</v>
      </c>
      <c r="S507">
        <f>[9]D_技能表!S414</f>
        <v>50</v>
      </c>
      <c r="T507">
        <f>[9]D_技能表!T414</f>
        <v>29.761904761904763</v>
      </c>
      <c r="U507">
        <f>[9]D_技能表!U414</f>
        <v>140</v>
      </c>
      <c r="V507">
        <f>[9]D_技能表!V414</f>
        <v>119.04761904761905</v>
      </c>
      <c r="W507">
        <f>[9]D_技能表!W414</f>
        <v>4</v>
      </c>
      <c r="X507">
        <f>[9]D_技能表!X414</f>
        <v>15</v>
      </c>
      <c r="Y507">
        <f>[9]D_技能表!Y414</f>
        <v>18</v>
      </c>
      <c r="Z507">
        <f>[9]D_技能表!Z414</f>
        <v>0</v>
      </c>
      <c r="AA507" t="str">
        <f>[9]D_技能表!AA414</f>
        <v>9124300.png</v>
      </c>
      <c r="AB507">
        <f>[9]D_技能表!AB414</f>
        <v>5</v>
      </c>
      <c r="AC507">
        <f>[9]D_技能表!AC414</f>
        <v>974</v>
      </c>
      <c r="AD507">
        <f>[9]D_技能表!AD414</f>
        <v>0.92750975665012236</v>
      </c>
    </row>
    <row r="508" spans="1:30" x14ac:dyDescent="0.15">
      <c r="A508">
        <f>[9]D_技能表!A415</f>
        <v>9124305</v>
      </c>
      <c r="B508" t="str">
        <f>[9]D_技能表!B415</f>
        <v>裂空·斩第3段</v>
      </c>
      <c r="C508" t="str">
        <f>[9]D_技能表!C415</f>
        <v>裂空·斩第3段</v>
      </c>
      <c r="D508">
        <f>[9]D_技能表!D415</f>
        <v>1</v>
      </c>
      <c r="E508">
        <f>[9]D_技能表!E415</f>
        <v>17</v>
      </c>
      <c r="F508" t="str">
        <f>[9]D_技能表!F415</f>
        <v>第5级，共造成125%点伤害</v>
      </c>
      <c r="G508">
        <f>[9]D_技能表!G415</f>
        <v>3</v>
      </c>
      <c r="H508">
        <f>[9]D_技能表!H415</f>
        <v>3</v>
      </c>
      <c r="I508">
        <f>[9]D_技能表!I415</f>
        <v>5</v>
      </c>
      <c r="J508">
        <f>[9]D_技能表!J415</f>
        <v>2</v>
      </c>
      <c r="K508">
        <f>[9]D_技能表!K415</f>
        <v>31.25</v>
      </c>
      <c r="L508">
        <f>[9]D_技能表!L415</f>
        <v>0</v>
      </c>
      <c r="M508">
        <f>[9]D_技能表!M415</f>
        <v>7600</v>
      </c>
      <c r="N508">
        <f>[9]D_技能表!N415</f>
        <v>730</v>
      </c>
      <c r="O508">
        <f>[9]D_技能表!O415</f>
        <v>4</v>
      </c>
      <c r="P508">
        <f>[9]D_技能表!P415</f>
        <v>4</v>
      </c>
      <c r="Q508">
        <f>[9]D_技能表!Q415</f>
        <v>1</v>
      </c>
      <c r="R508">
        <f>[9]D_技能表!R415</f>
        <v>10</v>
      </c>
      <c r="S508">
        <f>[9]D_技能表!S415</f>
        <v>50</v>
      </c>
      <c r="T508">
        <f>[9]D_技能表!T415</f>
        <v>29.761904761904763</v>
      </c>
      <c r="U508">
        <f>[9]D_技能表!U415</f>
        <v>146</v>
      </c>
      <c r="V508">
        <f>[9]D_技能表!V415</f>
        <v>119.04761904761905</v>
      </c>
      <c r="W508">
        <f>[9]D_技能表!W415</f>
        <v>5</v>
      </c>
      <c r="X508">
        <f>[9]D_技能表!X415</f>
        <v>20</v>
      </c>
      <c r="Y508">
        <f>[9]D_技能表!Y415</f>
        <v>18</v>
      </c>
      <c r="Z508">
        <f>[9]D_技能表!Z415</f>
        <v>0</v>
      </c>
      <c r="AA508" t="str">
        <f>[9]D_技能表!AA415</f>
        <v>9124300.png</v>
      </c>
      <c r="AB508">
        <f>[9]D_技能表!AB415</f>
        <v>5</v>
      </c>
      <c r="AC508">
        <f>[9]D_技能表!AC415</f>
        <v>974</v>
      </c>
      <c r="AD508">
        <f>[9]D_技能表!AD415</f>
        <v>1.1087554819742784</v>
      </c>
    </row>
    <row r="509" spans="1:30" x14ac:dyDescent="0.15">
      <c r="A509">
        <f>[9]D_技能表!A416</f>
        <v>9124306</v>
      </c>
      <c r="B509" t="str">
        <f>[9]D_技能表!B416</f>
        <v>裂空·斩第3段</v>
      </c>
      <c r="C509" t="str">
        <f>[9]D_技能表!C416</f>
        <v>裂空·斩第3段</v>
      </c>
      <c r="D509">
        <f>[9]D_技能表!D416</f>
        <v>1</v>
      </c>
      <c r="E509">
        <f>[9]D_技能表!E416</f>
        <v>18</v>
      </c>
      <c r="F509" t="str">
        <f>[9]D_技能表!F416</f>
        <v>第6级，共造成126.2%点伤害</v>
      </c>
      <c r="G509">
        <f>[9]D_技能表!G416</f>
        <v>3</v>
      </c>
      <c r="H509">
        <f>[9]D_技能表!H416</f>
        <v>3</v>
      </c>
      <c r="I509">
        <f>[9]D_技能表!I416</f>
        <v>6</v>
      </c>
      <c r="J509">
        <f>[9]D_技能表!J416</f>
        <v>2</v>
      </c>
      <c r="K509">
        <f>[9]D_技能表!K416</f>
        <v>31.547619047619047</v>
      </c>
      <c r="L509">
        <f>[9]D_技能表!L416</f>
        <v>0</v>
      </c>
      <c r="M509">
        <f>[9]D_技能表!M416</f>
        <v>7520</v>
      </c>
      <c r="N509">
        <f>[9]D_技能表!N416</f>
        <v>760</v>
      </c>
      <c r="O509">
        <f>[9]D_技能表!O416</f>
        <v>4</v>
      </c>
      <c r="P509">
        <f>[9]D_技能表!P416</f>
        <v>4</v>
      </c>
      <c r="Q509">
        <f>[9]D_技能表!Q416</f>
        <v>1</v>
      </c>
      <c r="R509">
        <f>[9]D_技能表!R416</f>
        <v>10</v>
      </c>
      <c r="S509">
        <f>[9]D_技能表!S416</f>
        <v>50</v>
      </c>
      <c r="T509">
        <f>[9]D_技能表!T416</f>
        <v>29.761904761904763</v>
      </c>
      <c r="U509">
        <f>[9]D_技能表!U416</f>
        <v>152</v>
      </c>
      <c r="V509">
        <f>[9]D_技能表!V416</f>
        <v>119.04761904761905</v>
      </c>
      <c r="W509">
        <f>[9]D_技能表!W416</f>
        <v>5</v>
      </c>
      <c r="X509">
        <f>[9]D_技能表!X416</f>
        <v>25</v>
      </c>
      <c r="Y509">
        <f>[9]D_技能表!Y416</f>
        <v>18</v>
      </c>
      <c r="Z509">
        <f>[9]D_技能表!Z416</f>
        <v>0</v>
      </c>
      <c r="AA509" t="str">
        <f>[9]D_技能表!AA416</f>
        <v>9124300.png</v>
      </c>
      <c r="AB509">
        <f>[9]D_技能表!AB416</f>
        <v>5</v>
      </c>
      <c r="AC509">
        <f>[9]D_技能表!AC416</f>
        <v>974</v>
      </c>
      <c r="AD509">
        <f>[9]D_技能表!AD416</f>
        <v>1.3224131540087647</v>
      </c>
    </row>
    <row r="510" spans="1:30" x14ac:dyDescent="0.15">
      <c r="A510">
        <f>[9]D_技能表!A417</f>
        <v>9124307</v>
      </c>
      <c r="B510" t="str">
        <f>[9]D_技能表!B417</f>
        <v>裂空·斩第3段</v>
      </c>
      <c r="C510" t="str">
        <f>[9]D_技能表!C417</f>
        <v>裂空·斩第3段</v>
      </c>
      <c r="D510">
        <f>[9]D_技能表!D417</f>
        <v>1</v>
      </c>
      <c r="E510">
        <f>[9]D_技能表!E417</f>
        <v>20</v>
      </c>
      <c r="F510" t="str">
        <f>[9]D_技能表!F417</f>
        <v>第7级，共造成127.4%点伤害</v>
      </c>
      <c r="G510">
        <f>[9]D_技能表!G417</f>
        <v>3</v>
      </c>
      <c r="H510">
        <f>[9]D_技能表!H417</f>
        <v>3</v>
      </c>
      <c r="I510">
        <f>[9]D_技能表!I417</f>
        <v>7</v>
      </c>
      <c r="J510">
        <f>[9]D_技能表!J417</f>
        <v>2</v>
      </c>
      <c r="K510">
        <f>[9]D_技能表!K417</f>
        <v>31.845238095238095</v>
      </c>
      <c r="L510">
        <f>[9]D_技能表!L417</f>
        <v>0</v>
      </c>
      <c r="M510">
        <f>[9]D_技能表!M417</f>
        <v>7440</v>
      </c>
      <c r="N510">
        <f>[9]D_技能表!N417</f>
        <v>910</v>
      </c>
      <c r="O510">
        <f>[9]D_技能表!O417</f>
        <v>4</v>
      </c>
      <c r="P510">
        <f>[9]D_技能表!P417</f>
        <v>4</v>
      </c>
      <c r="Q510">
        <f>[9]D_技能表!Q417</f>
        <v>1</v>
      </c>
      <c r="R510">
        <f>[9]D_技能表!R417</f>
        <v>10</v>
      </c>
      <c r="S510">
        <f>[9]D_技能表!S417</f>
        <v>50</v>
      </c>
      <c r="T510">
        <f>[9]D_技能表!T417</f>
        <v>29.761904761904763</v>
      </c>
      <c r="U510">
        <f>[9]D_技能表!U417</f>
        <v>182</v>
      </c>
      <c r="V510">
        <f>[9]D_技能表!V417</f>
        <v>119.04761904761905</v>
      </c>
      <c r="W510">
        <f>[9]D_技能表!W417</f>
        <v>5</v>
      </c>
      <c r="X510">
        <f>[9]D_技能表!X417</f>
        <v>30</v>
      </c>
      <c r="Y510">
        <f>[9]D_技能表!Y417</f>
        <v>18</v>
      </c>
      <c r="Z510">
        <f>[9]D_技能表!Z417</f>
        <v>0</v>
      </c>
      <c r="AA510" t="str">
        <f>[9]D_技能表!AA417</f>
        <v>9124300.png</v>
      </c>
      <c r="AB510">
        <f>[9]D_技能表!AB417</f>
        <v>5</v>
      </c>
      <c r="AC510">
        <f>[9]D_技能表!AC417</f>
        <v>974</v>
      </c>
      <c r="AD510">
        <f>[9]D_技能表!AD417</f>
        <v>1.5739839879736715</v>
      </c>
    </row>
    <row r="511" spans="1:30" x14ac:dyDescent="0.15">
      <c r="A511">
        <f>[9]D_技能表!A418</f>
        <v>9124308</v>
      </c>
      <c r="B511" t="str">
        <f>[9]D_技能表!B418</f>
        <v>裂空·斩第3段</v>
      </c>
      <c r="C511" t="str">
        <f>[9]D_技能表!C418</f>
        <v>裂空·斩第3段</v>
      </c>
      <c r="D511">
        <f>[9]D_技能表!D418</f>
        <v>1</v>
      </c>
      <c r="E511">
        <f>[9]D_技能表!E418</f>
        <v>21</v>
      </c>
      <c r="F511" t="str">
        <f>[9]D_技能表!F418</f>
        <v>第8级，共造成128.6%点伤害</v>
      </c>
      <c r="G511">
        <f>[9]D_技能表!G418</f>
        <v>3</v>
      </c>
      <c r="H511">
        <f>[9]D_技能表!H418</f>
        <v>3</v>
      </c>
      <c r="I511">
        <f>[9]D_技能表!I418</f>
        <v>8</v>
      </c>
      <c r="J511">
        <f>[9]D_技能表!J418</f>
        <v>2</v>
      </c>
      <c r="K511">
        <f>[9]D_技能表!K418</f>
        <v>32.142857142857146</v>
      </c>
      <c r="L511">
        <f>[9]D_技能表!L418</f>
        <v>0</v>
      </c>
      <c r="M511">
        <f>[9]D_技能表!M418</f>
        <v>7360</v>
      </c>
      <c r="N511">
        <f>[9]D_技能表!N418</f>
        <v>1260</v>
      </c>
      <c r="O511">
        <f>[9]D_技能表!O418</f>
        <v>4</v>
      </c>
      <c r="P511">
        <f>[9]D_技能表!P418</f>
        <v>4</v>
      </c>
      <c r="Q511">
        <f>[9]D_技能表!Q418</f>
        <v>1</v>
      </c>
      <c r="R511">
        <f>[9]D_技能表!R418</f>
        <v>10</v>
      </c>
      <c r="S511">
        <f>[9]D_技能表!S418</f>
        <v>50</v>
      </c>
      <c r="T511">
        <f>[9]D_技能表!T418</f>
        <v>29.761904761904763</v>
      </c>
      <c r="U511">
        <f>[9]D_技能表!U418</f>
        <v>210</v>
      </c>
      <c r="V511">
        <f>[9]D_技能表!V418</f>
        <v>119.04761904761905</v>
      </c>
      <c r="W511">
        <f>[9]D_技能表!W418</f>
        <v>6</v>
      </c>
      <c r="X511">
        <f>[9]D_技能表!X418</f>
        <v>36</v>
      </c>
      <c r="Y511">
        <f>[9]D_技能表!Y418</f>
        <v>18</v>
      </c>
      <c r="Z511">
        <f>[9]D_技能表!Z418</f>
        <v>0</v>
      </c>
      <c r="AA511" t="str">
        <f>[9]D_技能表!AA418</f>
        <v>9124300.png</v>
      </c>
      <c r="AB511">
        <f>[9]D_技能表!AB418</f>
        <v>5</v>
      </c>
      <c r="AC511">
        <f>[9]D_技能表!AC418</f>
        <v>974</v>
      </c>
      <c r="AD511">
        <f>[9]D_技能表!AD418</f>
        <v>1.8698712748853268</v>
      </c>
    </row>
    <row r="512" spans="1:30" x14ac:dyDescent="0.15">
      <c r="A512">
        <f>[9]D_技能表!A419</f>
        <v>9124309</v>
      </c>
      <c r="B512" t="str">
        <f>[9]D_技能表!B419</f>
        <v>裂空·斩第3段</v>
      </c>
      <c r="C512" t="str">
        <f>[9]D_技能表!C419</f>
        <v>裂空·斩第3段</v>
      </c>
      <c r="D512">
        <f>[9]D_技能表!D419</f>
        <v>1</v>
      </c>
      <c r="E512">
        <f>[9]D_技能表!E419</f>
        <v>23</v>
      </c>
      <c r="F512" t="str">
        <f>[9]D_技能表!F419</f>
        <v>第9级，共造成129.8%点伤害</v>
      </c>
      <c r="G512">
        <f>[9]D_技能表!G419</f>
        <v>3</v>
      </c>
      <c r="H512">
        <f>[9]D_技能表!H419</f>
        <v>3</v>
      </c>
      <c r="I512">
        <f>[9]D_技能表!I419</f>
        <v>9</v>
      </c>
      <c r="J512">
        <f>[9]D_技能表!J419</f>
        <v>2</v>
      </c>
      <c r="K512">
        <f>[9]D_技能表!K419</f>
        <v>32.44047619047619</v>
      </c>
      <c r="L512">
        <f>[9]D_技能表!L419</f>
        <v>0</v>
      </c>
      <c r="M512">
        <f>[9]D_技能表!M419</f>
        <v>7280</v>
      </c>
      <c r="N512">
        <f>[9]D_技能表!N419</f>
        <v>1620</v>
      </c>
      <c r="O512">
        <f>[9]D_技能表!O419</f>
        <v>4</v>
      </c>
      <c r="P512">
        <f>[9]D_技能表!P419</f>
        <v>4</v>
      </c>
      <c r="Q512">
        <f>[9]D_技能表!Q419</f>
        <v>1</v>
      </c>
      <c r="R512">
        <f>[9]D_技能表!R419</f>
        <v>10</v>
      </c>
      <c r="S512">
        <f>[9]D_技能表!S419</f>
        <v>50</v>
      </c>
      <c r="T512">
        <f>[9]D_技能表!T419</f>
        <v>29.761904761904763</v>
      </c>
      <c r="U512">
        <f>[9]D_技能表!U419</f>
        <v>270</v>
      </c>
      <c r="V512">
        <f>[9]D_技能表!V419</f>
        <v>119.04761904761905</v>
      </c>
      <c r="W512">
        <f>[9]D_技能表!W419</f>
        <v>6</v>
      </c>
      <c r="X512">
        <f>[9]D_技能表!X419</f>
        <v>42</v>
      </c>
      <c r="Y512">
        <f>[9]D_技能表!Y419</f>
        <v>18</v>
      </c>
      <c r="Z512">
        <f>[9]D_技能表!Z419</f>
        <v>0</v>
      </c>
      <c r="AA512" t="str">
        <f>[9]D_技能表!AA419</f>
        <v>9124300.png</v>
      </c>
      <c r="AB512">
        <f>[9]D_技能表!AB419</f>
        <v>5</v>
      </c>
      <c r="AC512">
        <f>[9]D_技能表!AC419</f>
        <v>974</v>
      </c>
      <c r="AD512">
        <f>[9]D_技能表!AD419</f>
        <v>2.2175247271611824</v>
      </c>
    </row>
    <row r="513" spans="1:30" x14ac:dyDescent="0.15">
      <c r="A513">
        <f>[9]D_技能表!A420</f>
        <v>9124310</v>
      </c>
      <c r="B513" t="str">
        <f>[9]D_技能表!B420</f>
        <v>裂空·斩第3段</v>
      </c>
      <c r="C513" t="str">
        <f>[9]D_技能表!C420</f>
        <v>裂空·斩第3段</v>
      </c>
      <c r="D513">
        <f>[9]D_技能表!D420</f>
        <v>1</v>
      </c>
      <c r="E513">
        <f>[9]D_技能表!E420</f>
        <v>24</v>
      </c>
      <c r="F513" t="str">
        <f>[9]D_技能表!F420</f>
        <v>第10级，共造成131%点伤害</v>
      </c>
      <c r="G513">
        <f>[9]D_技能表!G420</f>
        <v>3</v>
      </c>
      <c r="H513">
        <f>[9]D_技能表!H420</f>
        <v>3</v>
      </c>
      <c r="I513">
        <f>[9]D_技能表!I420</f>
        <v>10</v>
      </c>
      <c r="J513">
        <f>[9]D_技能表!J420</f>
        <v>2</v>
      </c>
      <c r="K513">
        <f>[9]D_技能表!K420</f>
        <v>32.738095238095241</v>
      </c>
      <c r="L513">
        <f>[9]D_技能表!L420</f>
        <v>0</v>
      </c>
      <c r="M513">
        <f>[9]D_技能表!M420</f>
        <v>7200</v>
      </c>
      <c r="N513">
        <f>[9]D_技能表!N420</f>
        <v>1812</v>
      </c>
      <c r="O513">
        <f>[9]D_技能表!O420</f>
        <v>4</v>
      </c>
      <c r="P513">
        <f>[9]D_技能表!P420</f>
        <v>4</v>
      </c>
      <c r="Q513">
        <f>[9]D_技能表!Q420</f>
        <v>1</v>
      </c>
      <c r="R513">
        <f>[9]D_技能表!R420</f>
        <v>10</v>
      </c>
      <c r="S513">
        <f>[9]D_技能表!S420</f>
        <v>50</v>
      </c>
      <c r="T513">
        <f>[9]D_技能表!T420</f>
        <v>29.761904761904763</v>
      </c>
      <c r="U513">
        <f>[9]D_技能表!U420</f>
        <v>302</v>
      </c>
      <c r="V513">
        <f>[9]D_技能表!V420</f>
        <v>119.04761904761905</v>
      </c>
      <c r="W513">
        <f>[9]D_技能表!W420</f>
        <v>6</v>
      </c>
      <c r="X513">
        <f>[9]D_技能表!X420</f>
        <v>48</v>
      </c>
      <c r="Y513">
        <f>[9]D_技能表!Y420</f>
        <v>18</v>
      </c>
      <c r="Z513">
        <f>[9]D_技能表!Z420</f>
        <v>0</v>
      </c>
      <c r="AA513" t="str">
        <f>[9]D_技能表!AA420</f>
        <v>9124300.png</v>
      </c>
      <c r="AB513">
        <f>[9]D_技能表!AB420</f>
        <v>5</v>
      </c>
      <c r="AC513">
        <f>[9]D_技能表!AC420</f>
        <v>974</v>
      </c>
      <c r="AD513">
        <f>[9]D_技能表!AD420</f>
        <v>2.6256075036007216</v>
      </c>
    </row>
    <row r="514" spans="1:30" x14ac:dyDescent="0.15">
      <c r="A514">
        <f>[9]D_技能表!A421</f>
        <v>9124311</v>
      </c>
      <c r="B514" t="str">
        <f>[9]D_技能表!B421</f>
        <v>裂空·斩第3段</v>
      </c>
      <c r="C514" t="str">
        <f>[9]D_技能表!C421</f>
        <v>裂空·斩第3段</v>
      </c>
      <c r="D514">
        <f>[9]D_技能表!D421</f>
        <v>1</v>
      </c>
      <c r="E514">
        <f>[9]D_技能表!E421</f>
        <v>25</v>
      </c>
      <c r="F514" t="str">
        <f>[9]D_技能表!F421</f>
        <v>第11级，共造成132.1%点伤害</v>
      </c>
      <c r="G514">
        <f>[9]D_技能表!G421</f>
        <v>3</v>
      </c>
      <c r="H514">
        <f>[9]D_技能表!H421</f>
        <v>3</v>
      </c>
      <c r="I514">
        <f>[9]D_技能表!I421</f>
        <v>11</v>
      </c>
      <c r="J514">
        <f>[9]D_技能表!J421</f>
        <v>2</v>
      </c>
      <c r="K514">
        <f>[9]D_技能表!K421</f>
        <v>33.035714285714285</v>
      </c>
      <c r="L514">
        <f>[9]D_技能表!L421</f>
        <v>0</v>
      </c>
      <c r="M514">
        <f>[9]D_技能表!M421</f>
        <v>7120</v>
      </c>
      <c r="N514">
        <f>[9]D_技能表!N421</f>
        <v>2345</v>
      </c>
      <c r="O514">
        <f>[9]D_技能表!O421</f>
        <v>4</v>
      </c>
      <c r="P514">
        <f>[9]D_技能表!P421</f>
        <v>4</v>
      </c>
      <c r="Q514">
        <f>[9]D_技能表!Q421</f>
        <v>1</v>
      </c>
      <c r="R514">
        <f>[9]D_技能表!R421</f>
        <v>10</v>
      </c>
      <c r="S514">
        <f>[9]D_技能表!S421</f>
        <v>50</v>
      </c>
      <c r="T514">
        <f>[9]D_技能表!T421</f>
        <v>29.761904761904763</v>
      </c>
      <c r="U514">
        <f>[9]D_技能表!U421</f>
        <v>335</v>
      </c>
      <c r="V514">
        <f>[9]D_技能表!V421</f>
        <v>119.04761904761905</v>
      </c>
      <c r="W514">
        <f>[9]D_技能表!W421</f>
        <v>7</v>
      </c>
      <c r="X514">
        <f>[9]D_技能表!X421</f>
        <v>55</v>
      </c>
      <c r="Y514">
        <f>[9]D_技能表!Y421</f>
        <v>18</v>
      </c>
      <c r="Z514">
        <f>[9]D_技能表!Z421</f>
        <v>0</v>
      </c>
      <c r="AA514" t="str">
        <f>[9]D_技能表!AA421</f>
        <v>9124300.png</v>
      </c>
      <c r="AB514">
        <f>[9]D_技能表!AB421</f>
        <v>5</v>
      </c>
      <c r="AC514">
        <f>[9]D_技能表!AC421</f>
        <v>974</v>
      </c>
      <c r="AD514">
        <f>[9]D_技能表!AD421</f>
        <v>3.1041894269850387</v>
      </c>
    </row>
    <row r="515" spans="1:30" x14ac:dyDescent="0.15">
      <c r="A515">
        <f>[9]D_技能表!A422</f>
        <v>9124312</v>
      </c>
      <c r="B515" t="str">
        <f>[9]D_技能表!B422</f>
        <v>裂空·斩第3段</v>
      </c>
      <c r="C515" t="str">
        <f>[9]D_技能表!C422</f>
        <v>裂空·斩第3段</v>
      </c>
      <c r="D515">
        <f>[9]D_技能表!D422</f>
        <v>1</v>
      </c>
      <c r="E515">
        <f>[9]D_技能表!E422</f>
        <v>27</v>
      </c>
      <c r="F515" t="str">
        <f>[9]D_技能表!F422</f>
        <v>第12级，共造成133.3%点伤害</v>
      </c>
      <c r="G515">
        <f>[9]D_技能表!G422</f>
        <v>3</v>
      </c>
      <c r="H515">
        <f>[9]D_技能表!H422</f>
        <v>3</v>
      </c>
      <c r="I515">
        <f>[9]D_技能表!I422</f>
        <v>12</v>
      </c>
      <c r="J515">
        <f>[9]D_技能表!J422</f>
        <v>2</v>
      </c>
      <c r="K515">
        <f>[9]D_技能表!K422</f>
        <v>33.333333333333336</v>
      </c>
      <c r="L515">
        <f>[9]D_技能表!L422</f>
        <v>0</v>
      </c>
      <c r="M515">
        <f>[9]D_技能表!M422</f>
        <v>7040</v>
      </c>
      <c r="N515">
        <f>[9]D_技能表!N422</f>
        <v>2842</v>
      </c>
      <c r="O515">
        <f>[9]D_技能表!O422</f>
        <v>4</v>
      </c>
      <c r="P515">
        <f>[9]D_技能表!P422</f>
        <v>4</v>
      </c>
      <c r="Q515">
        <f>[9]D_技能表!Q422</f>
        <v>1</v>
      </c>
      <c r="R515">
        <f>[9]D_技能表!R422</f>
        <v>10</v>
      </c>
      <c r="S515">
        <f>[9]D_技能表!S422</f>
        <v>50</v>
      </c>
      <c r="T515">
        <f>[9]D_技能表!T422</f>
        <v>29.761904761904763</v>
      </c>
      <c r="U515">
        <f>[9]D_技能表!U422</f>
        <v>406</v>
      </c>
      <c r="V515">
        <f>[9]D_技能表!V422</f>
        <v>119.04761904761905</v>
      </c>
      <c r="W515">
        <f>[9]D_技能表!W422</f>
        <v>7</v>
      </c>
      <c r="X515">
        <f>[9]D_技能表!X422</f>
        <v>62</v>
      </c>
      <c r="Y515">
        <f>[9]D_技能表!Y422</f>
        <v>18</v>
      </c>
      <c r="Z515">
        <f>[9]D_技能表!Z422</f>
        <v>0</v>
      </c>
      <c r="AA515" t="str">
        <f>[9]D_技能表!AA422</f>
        <v>9124300.png</v>
      </c>
      <c r="AB515">
        <f>[9]D_技能表!AB422</f>
        <v>5</v>
      </c>
      <c r="AC515">
        <f>[9]D_技能表!AC422</f>
        <v>974</v>
      </c>
      <c r="AD515">
        <f>[9]D_技能表!AD422</f>
        <v>3.6649704456546304</v>
      </c>
    </row>
    <row r="516" spans="1:30" x14ac:dyDescent="0.15">
      <c r="A516">
        <f>[9]D_技能表!A423</f>
        <v>9124313</v>
      </c>
      <c r="B516" t="str">
        <f>[9]D_技能表!B423</f>
        <v>裂空·斩第3段</v>
      </c>
      <c r="C516" t="str">
        <f>[9]D_技能表!C423</f>
        <v>裂空·斩第3段</v>
      </c>
      <c r="D516">
        <f>[9]D_技能表!D423</f>
        <v>1</v>
      </c>
      <c r="E516">
        <f>[9]D_技能表!E423</f>
        <v>28</v>
      </c>
      <c r="F516" t="str">
        <f>[9]D_技能表!F423</f>
        <v>第13级，共造成134.5%点伤害</v>
      </c>
      <c r="G516">
        <f>[9]D_技能表!G423</f>
        <v>3</v>
      </c>
      <c r="H516">
        <f>[9]D_技能表!H423</f>
        <v>3</v>
      </c>
      <c r="I516">
        <f>[9]D_技能表!I423</f>
        <v>13</v>
      </c>
      <c r="J516">
        <f>[9]D_技能表!J423</f>
        <v>2</v>
      </c>
      <c r="K516">
        <f>[9]D_技能表!K423</f>
        <v>33.63095238095238</v>
      </c>
      <c r="L516">
        <f>[9]D_技能表!L423</f>
        <v>0</v>
      </c>
      <c r="M516">
        <f>[9]D_技能表!M423</f>
        <v>6960</v>
      </c>
      <c r="N516">
        <f>[9]D_技能表!N423</f>
        <v>3544</v>
      </c>
      <c r="O516">
        <f>[9]D_技能表!O423</f>
        <v>4</v>
      </c>
      <c r="P516">
        <f>[9]D_技能表!P423</f>
        <v>4</v>
      </c>
      <c r="Q516">
        <f>[9]D_技能表!Q423</f>
        <v>1</v>
      </c>
      <c r="R516">
        <f>[9]D_技能表!R423</f>
        <v>10</v>
      </c>
      <c r="S516">
        <f>[9]D_技能表!S423</f>
        <v>50</v>
      </c>
      <c r="T516">
        <f>[9]D_技能表!T423</f>
        <v>29.761904761904763</v>
      </c>
      <c r="U516">
        <f>[9]D_技能表!U423</f>
        <v>443</v>
      </c>
      <c r="V516">
        <f>[9]D_技能表!V423</f>
        <v>119.04761904761905</v>
      </c>
      <c r="W516">
        <f>[9]D_技能表!W423</f>
        <v>8</v>
      </c>
      <c r="X516">
        <f>[9]D_技能表!X423</f>
        <v>70</v>
      </c>
      <c r="Y516">
        <f>[9]D_技能表!Y423</f>
        <v>18</v>
      </c>
      <c r="Z516">
        <f>[9]D_技能表!Z423</f>
        <v>0</v>
      </c>
      <c r="AA516" t="str">
        <f>[9]D_技能表!AA423</f>
        <v>9124300.png</v>
      </c>
      <c r="AB516">
        <f>[9]D_技能表!AB423</f>
        <v>5</v>
      </c>
      <c r="AC516">
        <f>[9]D_技能表!AC423</f>
        <v>974</v>
      </c>
      <c r="AD516">
        <f>[9]D_技能表!AD423</f>
        <v>4.3215390102069478</v>
      </c>
    </row>
    <row r="517" spans="1:30" x14ac:dyDescent="0.15">
      <c r="A517">
        <f>[9]D_技能表!A424</f>
        <v>9124314</v>
      </c>
      <c r="B517" t="str">
        <f>[9]D_技能表!B424</f>
        <v>裂空·斩第3段</v>
      </c>
      <c r="C517" t="str">
        <f>[9]D_技能表!C424</f>
        <v>裂空·斩第3段</v>
      </c>
      <c r="D517">
        <f>[9]D_技能表!D424</f>
        <v>1</v>
      </c>
      <c r="E517">
        <f>[9]D_技能表!E424</f>
        <v>30</v>
      </c>
      <c r="F517" t="str">
        <f>[9]D_技能表!F424</f>
        <v>第14级，共造成135.7%点伤害</v>
      </c>
      <c r="G517">
        <f>[9]D_技能表!G424</f>
        <v>3</v>
      </c>
      <c r="H517">
        <f>[9]D_技能表!H424</f>
        <v>3</v>
      </c>
      <c r="I517">
        <f>[9]D_技能表!I424</f>
        <v>14</v>
      </c>
      <c r="J517">
        <f>[9]D_技能表!J424</f>
        <v>2</v>
      </c>
      <c r="K517">
        <f>[9]D_技能表!K424</f>
        <v>33.928571428571431</v>
      </c>
      <c r="L517">
        <f>[9]D_技能表!L424</f>
        <v>0</v>
      </c>
      <c r="M517">
        <f>[9]D_技能表!M424</f>
        <v>6880</v>
      </c>
      <c r="N517">
        <f>[9]D_技能表!N424</f>
        <v>4176</v>
      </c>
      <c r="O517">
        <f>[9]D_技能表!O424</f>
        <v>4</v>
      </c>
      <c r="P517">
        <f>[9]D_技能表!P424</f>
        <v>4</v>
      </c>
      <c r="Q517">
        <f>[9]D_技能表!Q424</f>
        <v>1</v>
      </c>
      <c r="R517">
        <f>[9]D_技能表!R424</f>
        <v>10</v>
      </c>
      <c r="S517">
        <f>[9]D_技能表!S424</f>
        <v>50</v>
      </c>
      <c r="T517">
        <f>[9]D_技能表!T424</f>
        <v>29.761904761904763</v>
      </c>
      <c r="U517">
        <f>[9]D_技能表!U424</f>
        <v>522</v>
      </c>
      <c r="V517">
        <f>[9]D_技能表!V424</f>
        <v>119.04761904761905</v>
      </c>
      <c r="W517">
        <f>[9]D_技能表!W424</f>
        <v>8</v>
      </c>
      <c r="X517">
        <f>[9]D_技能表!X424</f>
        <v>78</v>
      </c>
      <c r="Y517">
        <f>[9]D_技能表!Y424</f>
        <v>18</v>
      </c>
      <c r="Z517">
        <f>[9]D_技能表!Z424</f>
        <v>0</v>
      </c>
      <c r="AA517" t="str">
        <f>[9]D_技能表!AA424</f>
        <v>9124300.png</v>
      </c>
      <c r="AB517">
        <f>[9]D_技能表!AB424</f>
        <v>5</v>
      </c>
      <c r="AC517">
        <f>[9]D_技能表!AC424</f>
        <v>974</v>
      </c>
      <c r="AD517">
        <f>[9]D_技能表!AD424</f>
        <v>5.0896707502012646</v>
      </c>
    </row>
    <row r="518" spans="1:30" x14ac:dyDescent="0.15">
      <c r="A518">
        <f>[9]D_技能表!A425</f>
        <v>9124315</v>
      </c>
      <c r="B518" t="str">
        <f>[9]D_技能表!B425</f>
        <v>裂空·斩第3段</v>
      </c>
      <c r="C518" t="str">
        <f>[9]D_技能表!C425</f>
        <v>裂空·斩第3段</v>
      </c>
      <c r="D518">
        <f>[9]D_技能表!D425</f>
        <v>1</v>
      </c>
      <c r="E518">
        <f>[9]D_技能表!E425</f>
        <v>31</v>
      </c>
      <c r="F518" t="str">
        <f>[9]D_技能表!F425</f>
        <v>第15级，共造成136.9%点伤害</v>
      </c>
      <c r="G518">
        <f>[9]D_技能表!G425</f>
        <v>3</v>
      </c>
      <c r="H518">
        <f>[9]D_技能表!H425</f>
        <v>3</v>
      </c>
      <c r="I518">
        <f>[9]D_技能表!I425</f>
        <v>15</v>
      </c>
      <c r="J518">
        <f>[9]D_技能表!J425</f>
        <v>2</v>
      </c>
      <c r="K518">
        <f>[9]D_技能表!K425</f>
        <v>34.226190476190474</v>
      </c>
      <c r="L518">
        <f>[9]D_技能表!L425</f>
        <v>0</v>
      </c>
      <c r="M518">
        <f>[9]D_技能表!M425</f>
        <v>6800</v>
      </c>
      <c r="N518">
        <f>[9]D_技能表!N425</f>
        <v>5067</v>
      </c>
      <c r="O518">
        <f>[9]D_技能表!O425</f>
        <v>4</v>
      </c>
      <c r="P518">
        <f>[9]D_技能表!P425</f>
        <v>4</v>
      </c>
      <c r="Q518">
        <f>[9]D_技能表!Q425</f>
        <v>1</v>
      </c>
      <c r="R518">
        <f>[9]D_技能表!R425</f>
        <v>10</v>
      </c>
      <c r="S518">
        <f>[9]D_技能表!S425</f>
        <v>50</v>
      </c>
      <c r="T518">
        <f>[9]D_技能表!T425</f>
        <v>29.761904761904763</v>
      </c>
      <c r="U518">
        <f>[9]D_技能表!U425</f>
        <v>563</v>
      </c>
      <c r="V518">
        <f>[9]D_技能表!V425</f>
        <v>119.04761904761905</v>
      </c>
      <c r="W518">
        <f>[9]D_技能表!W425</f>
        <v>9</v>
      </c>
      <c r="X518">
        <f>[9]D_技能表!X425</f>
        <v>87</v>
      </c>
      <c r="Y518">
        <f>[9]D_技能表!Y425</f>
        <v>18</v>
      </c>
      <c r="Z518">
        <f>[9]D_技能表!Z425</f>
        <v>0</v>
      </c>
      <c r="AA518" t="str">
        <f>[9]D_技能表!AA425</f>
        <v>9124300.png</v>
      </c>
      <c r="AB518">
        <f>[9]D_技能表!AB425</f>
        <v>5</v>
      </c>
      <c r="AC518">
        <f>[9]D_技能表!AC425</f>
        <v>974</v>
      </c>
      <c r="AD518">
        <f>[9]D_技能表!AD425</f>
        <v>5.9876736576069876</v>
      </c>
    </row>
    <row r="519" spans="1:30" x14ac:dyDescent="0.15">
      <c r="A519">
        <f>[9]D_技能表!A426</f>
        <v>9124316</v>
      </c>
      <c r="B519" t="str">
        <f>[9]D_技能表!B426</f>
        <v>裂空·斩第3段</v>
      </c>
      <c r="C519" t="str">
        <f>[9]D_技能表!C426</f>
        <v>裂空·斩第3段</v>
      </c>
      <c r="D519">
        <f>[9]D_技能表!D426</f>
        <v>1</v>
      </c>
      <c r="E519">
        <f>[9]D_技能表!E426</f>
        <v>32</v>
      </c>
      <c r="F519" t="str">
        <f>[9]D_技能表!F426</f>
        <v>第16级，共造成138.1%点伤害</v>
      </c>
      <c r="G519">
        <f>[9]D_技能表!G426</f>
        <v>3</v>
      </c>
      <c r="H519">
        <f>[9]D_技能表!H426</f>
        <v>3</v>
      </c>
      <c r="I519">
        <f>[9]D_技能表!I426</f>
        <v>16</v>
      </c>
      <c r="J519">
        <f>[9]D_技能表!J426</f>
        <v>2</v>
      </c>
      <c r="K519">
        <f>[9]D_技能表!K426</f>
        <v>34.523809523809526</v>
      </c>
      <c r="L519">
        <f>[9]D_技能表!L426</f>
        <v>0</v>
      </c>
      <c r="M519">
        <f>[9]D_技能表!M426</f>
        <v>6720</v>
      </c>
      <c r="N519">
        <f>[9]D_技能表!N426</f>
        <v>6060</v>
      </c>
      <c r="O519">
        <f>[9]D_技能表!O426</f>
        <v>4</v>
      </c>
      <c r="P519">
        <f>[9]D_技能表!P426</f>
        <v>4</v>
      </c>
      <c r="Q519">
        <f>[9]D_技能表!Q426</f>
        <v>1</v>
      </c>
      <c r="R519">
        <f>[9]D_技能表!R426</f>
        <v>10</v>
      </c>
      <c r="S519">
        <f>[9]D_技能表!S426</f>
        <v>50</v>
      </c>
      <c r="T519">
        <f>[9]D_技能表!T426</f>
        <v>29.761904761904763</v>
      </c>
      <c r="U519">
        <f>[9]D_技能表!U426</f>
        <v>606</v>
      </c>
      <c r="V519">
        <f>[9]D_技能表!V426</f>
        <v>119.04761904761905</v>
      </c>
      <c r="W519">
        <f>[9]D_技能表!W426</f>
        <v>10</v>
      </c>
      <c r="X519">
        <f>[9]D_技能表!X426</f>
        <v>97</v>
      </c>
      <c r="Y519">
        <f>[9]D_技能表!Y426</f>
        <v>18</v>
      </c>
      <c r="Z519">
        <f>[9]D_技能表!Z426</f>
        <v>0</v>
      </c>
      <c r="AA519" t="str">
        <f>[9]D_技能表!AA426</f>
        <v>9124300.png</v>
      </c>
      <c r="AB519">
        <f>[9]D_技能表!AB426</f>
        <v>5</v>
      </c>
      <c r="AC519">
        <f>[9]D_技能表!AC426</f>
        <v>974</v>
      </c>
      <c r="AD519">
        <f>[9]D_技能表!AD426</f>
        <v>7.0367869299363806</v>
      </c>
    </row>
    <row r="520" spans="1:30" x14ac:dyDescent="0.15">
      <c r="A520">
        <f>[9]D_技能表!A427</f>
        <v>9124317</v>
      </c>
      <c r="B520" t="str">
        <f>[9]D_技能表!B427</f>
        <v>裂空·斩第3段</v>
      </c>
      <c r="C520" t="str">
        <f>[9]D_技能表!C427</f>
        <v>裂空·斩第3段</v>
      </c>
      <c r="D520">
        <f>[9]D_技能表!D427</f>
        <v>1</v>
      </c>
      <c r="E520">
        <f>[9]D_技能表!E427</f>
        <v>34</v>
      </c>
      <c r="F520" t="str">
        <f>[9]D_技能表!F427</f>
        <v>第17级，共造成139.3%点伤害</v>
      </c>
      <c r="G520">
        <f>[9]D_技能表!G427</f>
        <v>3</v>
      </c>
      <c r="H520">
        <f>[9]D_技能表!H427</f>
        <v>3</v>
      </c>
      <c r="I520">
        <f>[9]D_技能表!I427</f>
        <v>17</v>
      </c>
      <c r="J520">
        <f>[9]D_技能表!J427</f>
        <v>2</v>
      </c>
      <c r="K520">
        <f>[9]D_技能表!K427</f>
        <v>34.821428571428569</v>
      </c>
      <c r="L520">
        <f>[9]D_技能表!L427</f>
        <v>0</v>
      </c>
      <c r="M520">
        <f>[9]D_技能表!M427</f>
        <v>6640</v>
      </c>
      <c r="N520">
        <f>[9]D_技能表!N427</f>
        <v>6960</v>
      </c>
      <c r="O520">
        <f>[9]D_技能表!O427</f>
        <v>4</v>
      </c>
      <c r="P520">
        <f>[9]D_技能表!P427</f>
        <v>4</v>
      </c>
      <c r="Q520">
        <f>[9]D_技能表!Q427</f>
        <v>1</v>
      </c>
      <c r="R520">
        <f>[9]D_技能表!R427</f>
        <v>10</v>
      </c>
      <c r="S520">
        <f>[9]D_技能表!S427</f>
        <v>50</v>
      </c>
      <c r="T520">
        <f>[9]D_技能表!T427</f>
        <v>29.761904761904763</v>
      </c>
      <c r="U520">
        <f>[9]D_技能表!U427</f>
        <v>696</v>
      </c>
      <c r="V520">
        <f>[9]D_技能表!V427</f>
        <v>119.04761904761905</v>
      </c>
      <c r="W520">
        <f>[9]D_技能表!W427</f>
        <v>10</v>
      </c>
      <c r="X520">
        <f>[9]D_技能表!X427</f>
        <v>107</v>
      </c>
      <c r="Y520">
        <f>[9]D_技能表!Y427</f>
        <v>18</v>
      </c>
      <c r="Z520">
        <f>[9]D_技能表!Z427</f>
        <v>0</v>
      </c>
      <c r="AA520" t="str">
        <f>[9]D_技能表!AA427</f>
        <v>9124300.png</v>
      </c>
      <c r="AB520">
        <f>[9]D_技能表!AB427</f>
        <v>5</v>
      </c>
      <c r="AC520">
        <f>[9]D_技能表!AC427</f>
        <v>974</v>
      </c>
      <c r="AD520">
        <f>[9]D_技能表!AD427</f>
        <v>8.2616417152442487</v>
      </c>
    </row>
    <row r="521" spans="1:30" x14ac:dyDescent="0.15">
      <c r="A521">
        <f>[9]D_技能表!A428</f>
        <v>9124318</v>
      </c>
      <c r="B521" t="str">
        <f>[9]D_技能表!B428</f>
        <v>裂空·斩第3段</v>
      </c>
      <c r="C521" t="str">
        <f>[9]D_技能表!C428</f>
        <v>裂空·斩第3段</v>
      </c>
      <c r="D521">
        <f>[9]D_技能表!D428</f>
        <v>1</v>
      </c>
      <c r="E521">
        <f>[9]D_技能表!E428</f>
        <v>35</v>
      </c>
      <c r="F521" t="str">
        <f>[9]D_技能表!F428</f>
        <v>第18级，共造成140.5%点伤害</v>
      </c>
      <c r="G521">
        <f>[9]D_技能表!G428</f>
        <v>3</v>
      </c>
      <c r="H521">
        <f>[9]D_技能表!H428</f>
        <v>3</v>
      </c>
      <c r="I521">
        <f>[9]D_技能表!I428</f>
        <v>18</v>
      </c>
      <c r="J521">
        <f>[9]D_技能表!J428</f>
        <v>2</v>
      </c>
      <c r="K521">
        <f>[9]D_技能表!K428</f>
        <v>35.11904761904762</v>
      </c>
      <c r="L521">
        <f>[9]D_技能表!L428</f>
        <v>0</v>
      </c>
      <c r="M521">
        <f>[9]D_技能表!M428</f>
        <v>6560</v>
      </c>
      <c r="N521">
        <f>[9]D_技能表!N428</f>
        <v>8173</v>
      </c>
      <c r="O521">
        <f>[9]D_技能表!O428</f>
        <v>4</v>
      </c>
      <c r="P521">
        <f>[9]D_技能表!P428</f>
        <v>4</v>
      </c>
      <c r="Q521">
        <f>[9]D_技能表!Q428</f>
        <v>1</v>
      </c>
      <c r="R521">
        <f>[9]D_技能表!R428</f>
        <v>10</v>
      </c>
      <c r="S521">
        <f>[9]D_技能表!S428</f>
        <v>50</v>
      </c>
      <c r="T521">
        <f>[9]D_技能表!T428</f>
        <v>29.761904761904763</v>
      </c>
      <c r="U521">
        <f>[9]D_技能表!U428</f>
        <v>743</v>
      </c>
      <c r="V521">
        <f>[9]D_技能表!V428</f>
        <v>119.04761904761905</v>
      </c>
      <c r="W521">
        <f>[9]D_技能表!W428</f>
        <v>11</v>
      </c>
      <c r="X521">
        <f>[9]D_技能表!X428</f>
        <v>118</v>
      </c>
      <c r="Y521">
        <f>[9]D_技能表!Y428</f>
        <v>18</v>
      </c>
      <c r="Z521">
        <f>[9]D_技能表!Z428</f>
        <v>5</v>
      </c>
      <c r="AA521" t="str">
        <f>[9]D_技能表!AA428</f>
        <v>9124300.png</v>
      </c>
      <c r="AB521">
        <f>[9]D_技能表!AB428</f>
        <v>5</v>
      </c>
      <c r="AC521">
        <f>[9]D_技能表!AC428</f>
        <v>974</v>
      </c>
      <c r="AD521">
        <f>[9]D_技能表!AD428</f>
        <v>9.6907932549269837</v>
      </c>
    </row>
    <row r="522" spans="1:30" x14ac:dyDescent="0.15">
      <c r="A522">
        <f>[9]D_技能表!A429</f>
        <v>9124319</v>
      </c>
      <c r="B522" t="str">
        <f>[9]D_技能表!B429</f>
        <v>裂空·斩第3段</v>
      </c>
      <c r="C522" t="str">
        <f>[9]D_技能表!C429</f>
        <v>裂空·斩第3段</v>
      </c>
      <c r="D522">
        <f>[9]D_技能表!D429</f>
        <v>1</v>
      </c>
      <c r="E522">
        <f>[9]D_技能表!E429</f>
        <v>37</v>
      </c>
      <c r="F522" t="str">
        <f>[9]D_技能表!F429</f>
        <v>第19级，共造成141.7%点伤害</v>
      </c>
      <c r="G522">
        <f>[9]D_技能表!G429</f>
        <v>3</v>
      </c>
      <c r="H522">
        <f>[9]D_技能表!H429</f>
        <v>3</v>
      </c>
      <c r="I522">
        <f>[9]D_技能表!I429</f>
        <v>19</v>
      </c>
      <c r="J522">
        <f>[9]D_技能表!J429</f>
        <v>2</v>
      </c>
      <c r="K522">
        <f>[9]D_技能表!K429</f>
        <v>35.416666666666671</v>
      </c>
      <c r="L522">
        <f>[9]D_技能表!L429</f>
        <v>0</v>
      </c>
      <c r="M522">
        <f>[9]D_技能表!M429</f>
        <v>6480</v>
      </c>
      <c r="N522">
        <f>[9]D_技能表!N429</f>
        <v>10092</v>
      </c>
      <c r="O522">
        <f>[9]D_技能表!O429</f>
        <v>4</v>
      </c>
      <c r="P522">
        <f>[9]D_技能表!P429</f>
        <v>4</v>
      </c>
      <c r="Q522">
        <f>[9]D_技能表!Q429</f>
        <v>1</v>
      </c>
      <c r="R522">
        <f>[9]D_技能表!R429</f>
        <v>10</v>
      </c>
      <c r="S522">
        <f>[9]D_技能表!S429</f>
        <v>50</v>
      </c>
      <c r="T522">
        <f>[9]D_技能表!T429</f>
        <v>29.761904761904763</v>
      </c>
      <c r="U522">
        <f>[9]D_技能表!U429</f>
        <v>841</v>
      </c>
      <c r="V522">
        <f>[9]D_技能表!V429</f>
        <v>119.04761904761905</v>
      </c>
      <c r="W522">
        <f>[9]D_技能表!W429</f>
        <v>12</v>
      </c>
      <c r="X522">
        <f>[9]D_技能表!X429</f>
        <v>130</v>
      </c>
      <c r="Y522">
        <f>[9]D_技能表!Y429</f>
        <v>18</v>
      </c>
      <c r="Z522">
        <f>[9]D_技能表!Z429</f>
        <v>5</v>
      </c>
      <c r="AA522" t="str">
        <f>[9]D_技能表!AA429</f>
        <v>9124300.png</v>
      </c>
      <c r="AB522">
        <f>[9]D_技能表!AB429</f>
        <v>5</v>
      </c>
      <c r="AC522">
        <f>[9]D_技能表!AC429</f>
        <v>974</v>
      </c>
      <c r="AD522">
        <f>[9]D_技能表!AD429</f>
        <v>11.357335363185069</v>
      </c>
    </row>
    <row r="523" spans="1:30" x14ac:dyDescent="0.15">
      <c r="A523">
        <f>[9]D_技能表!A430</f>
        <v>9124320</v>
      </c>
      <c r="B523" t="str">
        <f>[9]D_技能表!B430</f>
        <v>裂空·斩第3段</v>
      </c>
      <c r="C523" t="str">
        <f>[9]D_技能表!C430</f>
        <v>裂空·斩第3段</v>
      </c>
      <c r="D523">
        <f>[9]D_技能表!D430</f>
        <v>1</v>
      </c>
      <c r="E523">
        <f>[9]D_技能表!E430</f>
        <v>38</v>
      </c>
      <c r="F523" t="str">
        <f>[9]D_技能表!F430</f>
        <v>第20级，共造成142.9%点伤害</v>
      </c>
      <c r="G523">
        <f>[9]D_技能表!G430</f>
        <v>3</v>
      </c>
      <c r="H523">
        <f>[9]D_技能表!H430</f>
        <v>3</v>
      </c>
      <c r="I523">
        <f>[9]D_技能表!I430</f>
        <v>20</v>
      </c>
      <c r="J523">
        <f>[9]D_技能表!J430</f>
        <v>2</v>
      </c>
      <c r="K523">
        <f>[9]D_技能表!K430</f>
        <v>35.714285714285715</v>
      </c>
      <c r="L523">
        <f>[9]D_技能表!L430</f>
        <v>0</v>
      </c>
      <c r="M523">
        <f>[9]D_技能表!M430</f>
        <v>6400</v>
      </c>
      <c r="N523">
        <f>[9]D_技能表!N430</f>
        <v>11596</v>
      </c>
      <c r="O523">
        <f>[9]D_技能表!O430</f>
        <v>4</v>
      </c>
      <c r="P523">
        <f>[9]D_技能表!P430</f>
        <v>4</v>
      </c>
      <c r="Q523">
        <f>[9]D_技能表!Q430</f>
        <v>1</v>
      </c>
      <c r="R523">
        <f>[9]D_技能表!R430</f>
        <v>10</v>
      </c>
      <c r="S523">
        <f>[9]D_技能表!S430</f>
        <v>50</v>
      </c>
      <c r="T523">
        <f>[9]D_技能表!T430</f>
        <v>29.761904761904763</v>
      </c>
      <c r="U523">
        <f>[9]D_技能表!U430</f>
        <v>892</v>
      </c>
      <c r="V523">
        <f>[9]D_技能表!V430</f>
        <v>119.04761904761905</v>
      </c>
      <c r="W523">
        <f>[9]D_技能表!W430</f>
        <v>13</v>
      </c>
      <c r="X523">
        <f>[9]D_技能表!X430</f>
        <v>143</v>
      </c>
      <c r="Y523">
        <f>[9]D_技能表!Y430</f>
        <v>18</v>
      </c>
      <c r="Z523">
        <f>[9]D_技能表!Z430</f>
        <v>6</v>
      </c>
      <c r="AA523" t="str">
        <f>[9]D_技能表!AA430</f>
        <v>9124300.png</v>
      </c>
      <c r="AB523">
        <f>[9]D_技能表!AB430</f>
        <v>5</v>
      </c>
      <c r="AC523">
        <f>[9]D_技能表!AC430</f>
        <v>974</v>
      </c>
      <c r="AD523">
        <f>[9]D_技能表!AD430</f>
        <v>13.299609842480328</v>
      </c>
    </row>
    <row r="524" spans="1:30" x14ac:dyDescent="0.15">
      <c r="A524">
        <f>[9]D_技能表!A431</f>
        <v>9124321</v>
      </c>
      <c r="B524" t="str">
        <f>[9]D_技能表!B431</f>
        <v>裂空·斩第3段</v>
      </c>
      <c r="C524" t="str">
        <f>[9]D_技能表!C431</f>
        <v>裂空·斩第3段</v>
      </c>
      <c r="D524">
        <f>[9]D_技能表!D431</f>
        <v>1</v>
      </c>
      <c r="E524">
        <f>[9]D_技能表!E431</f>
        <v>39</v>
      </c>
      <c r="F524" t="str">
        <f>[9]D_技能表!F431</f>
        <v>第21级，共造成144%点伤害</v>
      </c>
      <c r="G524">
        <f>[9]D_技能表!G431</f>
        <v>3</v>
      </c>
      <c r="H524">
        <f>[9]D_技能表!H431</f>
        <v>3</v>
      </c>
      <c r="I524">
        <f>[9]D_技能表!I431</f>
        <v>21</v>
      </c>
      <c r="J524">
        <f>[9]D_技能表!J431</f>
        <v>2</v>
      </c>
      <c r="K524">
        <f>[9]D_技能表!K431</f>
        <v>36.011904761904759</v>
      </c>
      <c r="L524">
        <f>[9]D_技能表!L431</f>
        <v>0</v>
      </c>
      <c r="M524">
        <f>[9]D_技能表!M431</f>
        <v>6320</v>
      </c>
      <c r="N524">
        <f>[9]D_技能表!N431</f>
        <v>12272</v>
      </c>
      <c r="O524">
        <f>[9]D_技能表!O431</f>
        <v>4</v>
      </c>
      <c r="P524">
        <f>[9]D_技能表!P431</f>
        <v>4</v>
      </c>
      <c r="Q524">
        <f>[9]D_技能表!Q431</f>
        <v>1</v>
      </c>
      <c r="R524">
        <f>[9]D_技能表!R431</f>
        <v>10</v>
      </c>
      <c r="S524">
        <f>[9]D_技能表!S431</f>
        <v>50</v>
      </c>
      <c r="T524">
        <f>[9]D_技能表!T431</f>
        <v>29.761904761904763</v>
      </c>
      <c r="U524">
        <f>[9]D_技能表!U431</f>
        <v>944</v>
      </c>
      <c r="V524">
        <f>[9]D_技能表!V431</f>
        <v>119.04761904761905</v>
      </c>
      <c r="W524">
        <f>[9]D_技能表!W431</f>
        <v>13</v>
      </c>
      <c r="X524">
        <f>[9]D_技能表!X431</f>
        <v>156</v>
      </c>
      <c r="Y524">
        <f>[9]D_技能表!Y431</f>
        <v>18</v>
      </c>
      <c r="Z524">
        <f>[9]D_技能表!Z431</f>
        <v>6</v>
      </c>
      <c r="AA524" t="str">
        <f>[9]D_技能表!AA431</f>
        <v>9124300.png</v>
      </c>
      <c r="AB524">
        <f>[9]D_技能表!AB431</f>
        <v>5</v>
      </c>
      <c r="AC524">
        <f>[9]D_技能表!AC431</f>
        <v>974</v>
      </c>
      <c r="AD524">
        <f>[9]D_技能表!AD431</f>
        <v>15.562025344899888</v>
      </c>
    </row>
    <row r="525" spans="1:30" x14ac:dyDescent="0.15">
      <c r="A525">
        <f>[9]D_技能表!A432</f>
        <v>9124322</v>
      </c>
      <c r="B525" t="str">
        <f>[9]D_技能表!B432</f>
        <v>裂空·斩第3段</v>
      </c>
      <c r="C525" t="str">
        <f>[9]D_技能表!C432</f>
        <v>裂空·斩第3段</v>
      </c>
      <c r="D525">
        <f>[9]D_技能表!D432</f>
        <v>1</v>
      </c>
      <c r="E525">
        <f>[9]D_技能表!E432</f>
        <v>41</v>
      </c>
      <c r="F525" t="str">
        <f>[9]D_技能表!F432</f>
        <v>第22级，共造成145.2%点伤害</v>
      </c>
      <c r="G525">
        <f>[9]D_技能表!G432</f>
        <v>3</v>
      </c>
      <c r="H525">
        <f>[9]D_技能表!H432</f>
        <v>3</v>
      </c>
      <c r="I525">
        <f>[9]D_技能表!I432</f>
        <v>22</v>
      </c>
      <c r="J525">
        <f>[9]D_技能表!J432</f>
        <v>2</v>
      </c>
      <c r="K525">
        <f>[9]D_技能表!K432</f>
        <v>36.30952380952381</v>
      </c>
      <c r="L525">
        <f>[9]D_技能表!L432</f>
        <v>0</v>
      </c>
      <c r="M525">
        <f>[9]D_技能表!M432</f>
        <v>6240</v>
      </c>
      <c r="N525">
        <f>[9]D_技能表!N432</f>
        <v>14742</v>
      </c>
      <c r="O525">
        <f>[9]D_技能表!O432</f>
        <v>4</v>
      </c>
      <c r="P525">
        <f>[9]D_技能表!P432</f>
        <v>4</v>
      </c>
      <c r="Q525">
        <f>[9]D_技能表!Q432</f>
        <v>1</v>
      </c>
      <c r="R525">
        <f>[9]D_技能表!R432</f>
        <v>10</v>
      </c>
      <c r="S525">
        <f>[9]D_技能表!S432</f>
        <v>50</v>
      </c>
      <c r="T525">
        <f>[9]D_技能表!T432</f>
        <v>29.761904761904763</v>
      </c>
      <c r="U525">
        <f>[9]D_技能表!U432</f>
        <v>1053</v>
      </c>
      <c r="V525">
        <f>[9]D_技能表!V432</f>
        <v>119.04761904761905</v>
      </c>
      <c r="W525">
        <f>[9]D_技能表!W432</f>
        <v>14</v>
      </c>
      <c r="X525">
        <f>[9]D_技能表!X432</f>
        <v>170</v>
      </c>
      <c r="Y525">
        <f>[9]D_技能表!Y432</f>
        <v>18</v>
      </c>
      <c r="Z525">
        <f>[9]D_技能表!Z432</f>
        <v>6</v>
      </c>
      <c r="AA525" t="str">
        <f>[9]D_技能表!AA432</f>
        <v>9124300.png</v>
      </c>
      <c r="AB525">
        <f>[9]D_技能表!AB432</f>
        <v>5</v>
      </c>
      <c r="AC525">
        <f>[9]D_技能表!AC432</f>
        <v>974</v>
      </c>
      <c r="AD525">
        <f>[9]D_技能表!AD432</f>
        <v>18.19600238746251</v>
      </c>
    </row>
    <row r="526" spans="1:30" x14ac:dyDescent="0.15">
      <c r="A526">
        <f>[9]D_技能表!A433</f>
        <v>9124323</v>
      </c>
      <c r="B526" t="str">
        <f>[9]D_技能表!B433</f>
        <v>裂空·斩第3段</v>
      </c>
      <c r="C526" t="str">
        <f>[9]D_技能表!C433</f>
        <v>裂空·斩第3段</v>
      </c>
      <c r="D526">
        <f>[9]D_技能表!D433</f>
        <v>1</v>
      </c>
      <c r="E526">
        <f>[9]D_技能表!E433</f>
        <v>42</v>
      </c>
      <c r="F526" t="str">
        <f>[9]D_技能表!F433</f>
        <v>第23级，共造成146.4%点伤害</v>
      </c>
      <c r="G526">
        <f>[9]D_技能表!G433</f>
        <v>3</v>
      </c>
      <c r="H526">
        <f>[9]D_技能表!H433</f>
        <v>3</v>
      </c>
      <c r="I526">
        <f>[9]D_技能表!I433</f>
        <v>23</v>
      </c>
      <c r="J526">
        <f>[9]D_技能表!J433</f>
        <v>2</v>
      </c>
      <c r="K526">
        <f>[9]D_技能表!K433</f>
        <v>36.607142857142861</v>
      </c>
      <c r="L526">
        <f>[9]D_技能表!L433</f>
        <v>0</v>
      </c>
      <c r="M526">
        <f>[9]D_技能表!M433</f>
        <v>6160</v>
      </c>
      <c r="N526">
        <f>[9]D_技能表!N433</f>
        <v>16650</v>
      </c>
      <c r="O526">
        <f>[9]D_技能表!O433</f>
        <v>4</v>
      </c>
      <c r="P526">
        <f>[9]D_技能表!P433</f>
        <v>4</v>
      </c>
      <c r="Q526">
        <f>[9]D_技能表!Q433</f>
        <v>1</v>
      </c>
      <c r="R526">
        <f>[9]D_技能表!R433</f>
        <v>10</v>
      </c>
      <c r="S526">
        <f>[9]D_技能表!S433</f>
        <v>50</v>
      </c>
      <c r="T526">
        <f>[9]D_技能表!T433</f>
        <v>29.761904761904763</v>
      </c>
      <c r="U526">
        <f>[9]D_技能表!U433</f>
        <v>1110</v>
      </c>
      <c r="V526">
        <f>[9]D_技能表!V433</f>
        <v>119.04761904761905</v>
      </c>
      <c r="W526">
        <f>[9]D_技能表!W433</f>
        <v>15</v>
      </c>
      <c r="X526">
        <f>[9]D_技能表!X433</f>
        <v>185</v>
      </c>
      <c r="Y526">
        <f>[9]D_技能表!Y433</f>
        <v>18</v>
      </c>
      <c r="Z526">
        <f>[9]D_技能表!Z433</f>
        <v>6</v>
      </c>
      <c r="AA526" t="str">
        <f>[9]D_技能表!AA433</f>
        <v>9124300.png</v>
      </c>
      <c r="AB526">
        <f>[9]D_技能表!AB433</f>
        <v>5</v>
      </c>
      <c r="AC526">
        <f>[9]D_技能表!AC433</f>
        <v>974</v>
      </c>
      <c r="AD526">
        <f>[9]D_技能表!AD433</f>
        <v>21.261063758068786</v>
      </c>
    </row>
    <row r="527" spans="1:30" x14ac:dyDescent="0.15">
      <c r="A527">
        <f>[9]D_技能表!A434</f>
        <v>9124324</v>
      </c>
      <c r="B527" t="str">
        <f>[9]D_技能表!B434</f>
        <v>裂空·斩第3段</v>
      </c>
      <c r="C527" t="str">
        <f>[9]D_技能表!C434</f>
        <v>裂空·斩第3段</v>
      </c>
      <c r="D527">
        <f>[9]D_技能表!D434</f>
        <v>1</v>
      </c>
      <c r="E527">
        <f>[9]D_技能表!E434</f>
        <v>44</v>
      </c>
      <c r="F527" t="str">
        <f>[9]D_技能表!F434</f>
        <v>第24级，共造成147.6%点伤害</v>
      </c>
      <c r="G527">
        <f>[9]D_技能表!G434</f>
        <v>3</v>
      </c>
      <c r="H527">
        <f>[9]D_技能表!H434</f>
        <v>3</v>
      </c>
      <c r="I527">
        <f>[9]D_技能表!I434</f>
        <v>24</v>
      </c>
      <c r="J527">
        <f>[9]D_技能表!J434</f>
        <v>2</v>
      </c>
      <c r="K527">
        <f>[9]D_技能表!K434</f>
        <v>36.904761904761905</v>
      </c>
      <c r="L527">
        <f>[9]D_技能表!L434</f>
        <v>0</v>
      </c>
      <c r="M527">
        <f>[9]D_技能表!M434</f>
        <v>6080</v>
      </c>
      <c r="N527">
        <f>[9]D_技能表!N434</f>
        <v>19616</v>
      </c>
      <c r="O527">
        <f>[9]D_技能表!O434</f>
        <v>4</v>
      </c>
      <c r="P527">
        <f>[9]D_技能表!P434</f>
        <v>4</v>
      </c>
      <c r="Q527">
        <f>[9]D_技能表!Q434</f>
        <v>1</v>
      </c>
      <c r="R527">
        <f>[9]D_技能表!R434</f>
        <v>10</v>
      </c>
      <c r="S527">
        <f>[9]D_技能表!S434</f>
        <v>50</v>
      </c>
      <c r="T527">
        <f>[9]D_技能表!T434</f>
        <v>29.761904761904763</v>
      </c>
      <c r="U527">
        <f>[9]D_技能表!U434</f>
        <v>1226</v>
      </c>
      <c r="V527">
        <f>[9]D_技能表!V434</f>
        <v>119.04761904761905</v>
      </c>
      <c r="W527">
        <f>[9]D_技能表!W434</f>
        <v>16</v>
      </c>
      <c r="X527">
        <f>[9]D_技能表!X434</f>
        <v>201</v>
      </c>
      <c r="Y527">
        <f>[9]D_技能表!Y434</f>
        <v>18</v>
      </c>
      <c r="Z527">
        <f>[9]D_技能表!Z434</f>
        <v>7</v>
      </c>
      <c r="AA527" t="str">
        <f>[9]D_技能表!AA434</f>
        <v>9124300.png</v>
      </c>
      <c r="AB527">
        <f>[9]D_技能表!AB434</f>
        <v>5</v>
      </c>
      <c r="AC527">
        <f>[9]D_技能表!AC434</f>
        <v>974</v>
      </c>
      <c r="AD527">
        <f>[9]D_技能表!AD434</f>
        <v>24.826092457400648</v>
      </c>
    </row>
    <row r="528" spans="1:30" x14ac:dyDescent="0.15">
      <c r="A528">
        <f>[9]D_技能表!A435</f>
        <v>9124325</v>
      </c>
      <c r="B528" t="str">
        <f>[9]D_技能表!B435</f>
        <v>裂空·斩第3段</v>
      </c>
      <c r="C528" t="str">
        <f>[9]D_技能表!C435</f>
        <v>裂空·斩第3段</v>
      </c>
      <c r="D528">
        <f>[9]D_技能表!D435</f>
        <v>1</v>
      </c>
      <c r="E528">
        <f>[9]D_技能表!E435</f>
        <v>45</v>
      </c>
      <c r="F528" t="str">
        <f>[9]D_技能表!F435</f>
        <v>第25级，共造成148.8%点伤害</v>
      </c>
      <c r="G528">
        <f>[9]D_技能表!G435</f>
        <v>3</v>
      </c>
      <c r="H528">
        <f>[9]D_技能表!H435</f>
        <v>3</v>
      </c>
      <c r="I528">
        <f>[9]D_技能表!I435</f>
        <v>25</v>
      </c>
      <c r="J528">
        <f>[9]D_技能表!J435</f>
        <v>2</v>
      </c>
      <c r="K528">
        <f>[9]D_技能表!K435</f>
        <v>37.202380952380956</v>
      </c>
      <c r="L528">
        <f>[9]D_技能表!L435</f>
        <v>0</v>
      </c>
      <c r="M528">
        <f>[9]D_技能表!M435</f>
        <v>6000</v>
      </c>
      <c r="N528">
        <f>[9]D_技能表!N435</f>
        <v>23166</v>
      </c>
      <c r="O528">
        <f>[9]D_技能表!O435</f>
        <v>4</v>
      </c>
      <c r="P528">
        <f>[9]D_技能表!P435</f>
        <v>4</v>
      </c>
      <c r="Q528">
        <f>[9]D_技能表!Q435</f>
        <v>1</v>
      </c>
      <c r="R528">
        <f>[9]D_技能表!R435</f>
        <v>10</v>
      </c>
      <c r="S528">
        <f>[9]D_技能表!S435</f>
        <v>50</v>
      </c>
      <c r="T528">
        <f>[9]D_技能表!T435</f>
        <v>29.761904761904763</v>
      </c>
      <c r="U528">
        <f>[9]D_技能表!U435</f>
        <v>1287</v>
      </c>
      <c r="V528">
        <f>[9]D_技能表!V435</f>
        <v>119.04761904761905</v>
      </c>
      <c r="W528">
        <f>[9]D_技能表!W435</f>
        <v>18</v>
      </c>
      <c r="X528">
        <f>[9]D_技能表!X435</f>
        <v>219</v>
      </c>
      <c r="Y528">
        <f>[9]D_技能表!Y435</f>
        <v>18</v>
      </c>
      <c r="Z528">
        <f>[9]D_技能表!Z435</f>
        <v>8</v>
      </c>
      <c r="AA528" t="str">
        <f>[9]D_技能表!AA435</f>
        <v>9124300.png</v>
      </c>
      <c r="AB528">
        <f>[9]D_技能表!AB435</f>
        <v>5</v>
      </c>
      <c r="AC528">
        <f>[9]D_技能表!AC435</f>
        <v>974</v>
      </c>
      <c r="AD528">
        <f>[9]D_技能表!AD435</f>
        <v>28.970782667351624</v>
      </c>
    </row>
    <row r="529" spans="1:30" x14ac:dyDescent="0.15">
      <c r="A529">
        <f>[9]D_技能表!A436</f>
        <v>9124326</v>
      </c>
      <c r="B529" t="str">
        <f>[9]D_技能表!B436</f>
        <v>裂空·斩第3段</v>
      </c>
      <c r="C529" t="str">
        <f>[9]D_技能表!C436</f>
        <v>裂空·斩第3段</v>
      </c>
      <c r="D529">
        <f>[9]D_技能表!D436</f>
        <v>1</v>
      </c>
      <c r="E529">
        <f>[9]D_技能表!E436</f>
        <v>46</v>
      </c>
      <c r="F529" t="str">
        <f>[9]D_技能表!F436</f>
        <v>第26级，共造成150%点伤害</v>
      </c>
      <c r="G529">
        <f>[9]D_技能表!G436</f>
        <v>3</v>
      </c>
      <c r="H529">
        <f>[9]D_技能表!H436</f>
        <v>3</v>
      </c>
      <c r="I529">
        <f>[9]D_技能表!I436</f>
        <v>26</v>
      </c>
      <c r="J529">
        <f>[9]D_技能表!J436</f>
        <v>2</v>
      </c>
      <c r="K529">
        <f>[9]D_技能表!K436</f>
        <v>37.5</v>
      </c>
      <c r="L529">
        <f>[9]D_技能表!L436</f>
        <v>0</v>
      </c>
      <c r="M529">
        <f>[9]D_技能表!M436</f>
        <v>5920</v>
      </c>
      <c r="N529">
        <f>[9]D_技能表!N436</f>
        <v>25631</v>
      </c>
      <c r="O529">
        <f>[9]D_技能表!O436</f>
        <v>4</v>
      </c>
      <c r="P529">
        <f>[9]D_技能表!P436</f>
        <v>4</v>
      </c>
      <c r="Q529">
        <f>[9]D_技能表!Q436</f>
        <v>1</v>
      </c>
      <c r="R529">
        <f>[9]D_技能表!R436</f>
        <v>10</v>
      </c>
      <c r="S529">
        <f>[9]D_技能表!S436</f>
        <v>50</v>
      </c>
      <c r="T529">
        <f>[9]D_技能表!T436</f>
        <v>29.761904761904763</v>
      </c>
      <c r="U529">
        <f>[9]D_技能表!U436</f>
        <v>1349</v>
      </c>
      <c r="V529">
        <f>[9]D_技能表!V436</f>
        <v>119.04761904761905</v>
      </c>
      <c r="W529">
        <f>[9]D_技能表!W436</f>
        <v>19</v>
      </c>
      <c r="X529">
        <f>[9]D_技能表!X436</f>
        <v>238</v>
      </c>
      <c r="Y529">
        <f>[9]D_技能表!Y436</f>
        <v>18</v>
      </c>
      <c r="Z529">
        <f>[9]D_技能表!Z436</f>
        <v>8</v>
      </c>
      <c r="AA529" t="str">
        <f>[9]D_技能表!AA436</f>
        <v>9124300.png</v>
      </c>
      <c r="AB529">
        <f>[9]D_技能表!AB436</f>
        <v>5</v>
      </c>
      <c r="AC529">
        <f>[9]D_技能表!AC436</f>
        <v>974</v>
      </c>
      <c r="AD529">
        <f>[9]D_技能表!AD436</f>
        <v>33.787313083683465</v>
      </c>
    </row>
    <row r="530" spans="1:30" x14ac:dyDescent="0.15">
      <c r="A530">
        <f>[9]D_技能表!A437</f>
        <v>9124327</v>
      </c>
      <c r="B530" t="str">
        <f>[9]D_技能表!B437</f>
        <v>裂空·斩第3段</v>
      </c>
      <c r="C530" t="str">
        <f>[9]D_技能表!C437</f>
        <v>裂空·斩第3段</v>
      </c>
      <c r="D530">
        <f>[9]D_技能表!D437</f>
        <v>1</v>
      </c>
      <c r="E530">
        <f>[9]D_技能表!E437</f>
        <v>48</v>
      </c>
      <c r="F530" t="str">
        <f>[9]D_技能表!F437</f>
        <v>第27级，共造成151.2%点伤害</v>
      </c>
      <c r="G530">
        <f>[9]D_技能表!G437</f>
        <v>3</v>
      </c>
      <c r="H530">
        <f>[9]D_技能表!H437</f>
        <v>3</v>
      </c>
      <c r="I530">
        <f>[9]D_技能表!I437</f>
        <v>27</v>
      </c>
      <c r="J530">
        <f>[9]D_技能表!J437</f>
        <v>2</v>
      </c>
      <c r="K530">
        <f>[9]D_技能表!K437</f>
        <v>37.797619047619051</v>
      </c>
      <c r="L530">
        <f>[9]D_技能表!L437</f>
        <v>0</v>
      </c>
      <c r="M530">
        <f>[9]D_技能表!M437</f>
        <v>5840</v>
      </c>
      <c r="N530">
        <f>[9]D_技能表!N437</f>
        <v>29540</v>
      </c>
      <c r="O530">
        <f>[9]D_技能表!O437</f>
        <v>4</v>
      </c>
      <c r="P530">
        <f>[9]D_技能表!P437</f>
        <v>4</v>
      </c>
      <c r="Q530">
        <f>[9]D_技能表!Q437</f>
        <v>1</v>
      </c>
      <c r="R530">
        <f>[9]D_技能表!R437</f>
        <v>10</v>
      </c>
      <c r="S530">
        <f>[9]D_技能表!S437</f>
        <v>50</v>
      </c>
      <c r="T530">
        <f>[9]D_技能表!T437</f>
        <v>29.761904761904763</v>
      </c>
      <c r="U530">
        <f>[9]D_技能表!U437</f>
        <v>1477</v>
      </c>
      <c r="V530">
        <f>[9]D_技能表!V437</f>
        <v>119.04761904761905</v>
      </c>
      <c r="W530">
        <f>[9]D_技能表!W437</f>
        <v>20</v>
      </c>
      <c r="X530">
        <f>[9]D_技能表!X437</f>
        <v>258</v>
      </c>
      <c r="Y530">
        <f>[9]D_技能表!Y437</f>
        <v>18</v>
      </c>
      <c r="Z530">
        <f>[9]D_技能表!Z437</f>
        <v>8</v>
      </c>
      <c r="AA530" t="str">
        <f>[9]D_技能表!AA437</f>
        <v>9124300.png</v>
      </c>
      <c r="AB530">
        <f>[9]D_技能表!AB437</f>
        <v>5</v>
      </c>
      <c r="AC530">
        <f>[9]D_技能表!AC437</f>
        <v>974</v>
      </c>
      <c r="AD530">
        <f>[9]D_技能表!AD437</f>
        <v>39.382276374395779</v>
      </c>
    </row>
    <row r="531" spans="1:30" x14ac:dyDescent="0.15">
      <c r="A531">
        <f>[9]D_技能表!A438</f>
        <v>9124328</v>
      </c>
      <c r="B531" t="str">
        <f>[9]D_技能表!B438</f>
        <v>裂空·斩第3段</v>
      </c>
      <c r="C531" t="str">
        <f>[9]D_技能表!C438</f>
        <v>裂空·斩第3段</v>
      </c>
      <c r="D531">
        <f>[9]D_技能表!D438</f>
        <v>1</v>
      </c>
      <c r="E531">
        <f>[9]D_技能表!E438</f>
        <v>49</v>
      </c>
      <c r="F531" t="str">
        <f>[9]D_技能表!F438</f>
        <v>第28级，共造成152.4%点伤害</v>
      </c>
      <c r="G531">
        <f>[9]D_技能表!G438</f>
        <v>3</v>
      </c>
      <c r="H531">
        <f>[9]D_技能表!H438</f>
        <v>3</v>
      </c>
      <c r="I531">
        <f>[9]D_技能表!I438</f>
        <v>28</v>
      </c>
      <c r="J531">
        <f>[9]D_技能表!J438</f>
        <v>2</v>
      </c>
      <c r="K531">
        <f>[9]D_技能表!K438</f>
        <v>38.095238095238095</v>
      </c>
      <c r="L531">
        <f>[9]D_技能表!L438</f>
        <v>0</v>
      </c>
      <c r="M531">
        <f>[9]D_技能表!M438</f>
        <v>5760</v>
      </c>
      <c r="N531">
        <f>[9]D_技能表!N438</f>
        <v>32403</v>
      </c>
      <c r="O531">
        <f>[9]D_技能表!O438</f>
        <v>4</v>
      </c>
      <c r="P531">
        <f>[9]D_技能表!P438</f>
        <v>4</v>
      </c>
      <c r="Q531">
        <f>[9]D_技能表!Q438</f>
        <v>1</v>
      </c>
      <c r="R531">
        <f>[9]D_技能表!R438</f>
        <v>10</v>
      </c>
      <c r="S531">
        <f>[9]D_技能表!S438</f>
        <v>50</v>
      </c>
      <c r="T531">
        <f>[9]D_技能表!T438</f>
        <v>29.761904761904763</v>
      </c>
      <c r="U531">
        <f>[9]D_技能表!U438</f>
        <v>1543</v>
      </c>
      <c r="V531">
        <f>[9]D_技能表!V438</f>
        <v>119.04761904761905</v>
      </c>
      <c r="W531">
        <f>[9]D_技能表!W438</f>
        <v>21</v>
      </c>
      <c r="X531">
        <f>[9]D_技能表!X438</f>
        <v>279</v>
      </c>
      <c r="Y531">
        <f>[9]D_技能表!Y438</f>
        <v>18</v>
      </c>
      <c r="Z531">
        <f>[9]D_技能表!Z438</f>
        <v>9</v>
      </c>
      <c r="AA531" t="str">
        <f>[9]D_技能表!AA438</f>
        <v>9124300.png</v>
      </c>
      <c r="AB531">
        <f>[9]D_技能表!AB438</f>
        <v>5</v>
      </c>
      <c r="AC531">
        <f>[9]D_技能表!AC438</f>
        <v>974</v>
      </c>
      <c r="AD531">
        <f>[9]D_技能表!AD438</f>
        <v>45.878903611700046</v>
      </c>
    </row>
    <row r="532" spans="1:30" x14ac:dyDescent="0.15">
      <c r="A532">
        <f>[9]D_技能表!A439</f>
        <v>9124329</v>
      </c>
      <c r="B532" t="str">
        <f>[9]D_技能表!B439</f>
        <v>裂空·斩第3段</v>
      </c>
      <c r="C532" t="str">
        <f>[9]D_技能表!C439</f>
        <v>裂空·斩第3段</v>
      </c>
      <c r="D532">
        <f>[9]D_技能表!D439</f>
        <v>1</v>
      </c>
      <c r="E532">
        <f>[9]D_技能表!E439</f>
        <v>51</v>
      </c>
      <c r="F532" t="str">
        <f>[9]D_技能表!F439</f>
        <v>第29级，共造成153.6%点伤害</v>
      </c>
      <c r="G532">
        <f>[9]D_技能表!G439</f>
        <v>3</v>
      </c>
      <c r="H532">
        <f>[9]D_技能表!H439</f>
        <v>3</v>
      </c>
      <c r="I532">
        <f>[9]D_技能表!I439</f>
        <v>29</v>
      </c>
      <c r="J532">
        <f>[9]D_技能表!J439</f>
        <v>2</v>
      </c>
      <c r="K532">
        <f>[9]D_技能表!K439</f>
        <v>38.392857142857146</v>
      </c>
      <c r="L532">
        <f>[9]D_技能表!L439</f>
        <v>0</v>
      </c>
      <c r="M532">
        <f>[9]D_技能表!M439</f>
        <v>5680</v>
      </c>
      <c r="N532">
        <f>[9]D_技能表!N439</f>
        <v>38617</v>
      </c>
      <c r="O532">
        <f>[9]D_技能表!O439</f>
        <v>4</v>
      </c>
      <c r="P532">
        <f>[9]D_技能表!P439</f>
        <v>4</v>
      </c>
      <c r="Q532">
        <f>[9]D_技能表!Q439</f>
        <v>1</v>
      </c>
      <c r="R532">
        <f>[9]D_技能表!R439</f>
        <v>10</v>
      </c>
      <c r="S532">
        <f>[9]D_技能表!S439</f>
        <v>50</v>
      </c>
      <c r="T532">
        <f>[9]D_技能表!T439</f>
        <v>29.761904761904763</v>
      </c>
      <c r="U532">
        <f>[9]D_技能表!U439</f>
        <v>1679</v>
      </c>
      <c r="V532">
        <f>[9]D_技能表!V439</f>
        <v>119.04761904761905</v>
      </c>
      <c r="W532">
        <f>[9]D_技能表!W439</f>
        <v>23</v>
      </c>
      <c r="X532">
        <f>[9]D_技能表!X439</f>
        <v>302</v>
      </c>
      <c r="Y532">
        <f>[9]D_技能表!Y439</f>
        <v>18</v>
      </c>
      <c r="Z532">
        <f>[9]D_技能表!Z439</f>
        <v>10</v>
      </c>
      <c r="AA532" t="str">
        <f>[9]D_技能表!AA439</f>
        <v>9124300.png</v>
      </c>
      <c r="AB532">
        <f>[9]D_技能表!AB439</f>
        <v>5</v>
      </c>
      <c r="AC532">
        <f>[9]D_技能表!AC439</f>
        <v>974</v>
      </c>
      <c r="AD532">
        <f>[9]D_技能表!AD439</f>
        <v>53.41962837320149</v>
      </c>
    </row>
    <row r="533" spans="1:30" x14ac:dyDescent="0.15">
      <c r="A533">
        <f>[9]D_技能表!A440</f>
        <v>9124330</v>
      </c>
      <c r="B533" t="str">
        <f>[9]D_技能表!B440</f>
        <v>裂空·斩第3段</v>
      </c>
      <c r="C533" t="str">
        <f>[9]D_技能表!C440</f>
        <v>裂空·斩第3段</v>
      </c>
      <c r="D533">
        <f>[9]D_技能表!D440</f>
        <v>1</v>
      </c>
      <c r="E533">
        <f>[9]D_技能表!E440</f>
        <v>52</v>
      </c>
      <c r="F533" t="str">
        <f>[9]D_技能表!F440</f>
        <v>第30级，共造成154.8%点伤害</v>
      </c>
      <c r="G533">
        <f>[9]D_技能表!G440</f>
        <v>3</v>
      </c>
      <c r="H533">
        <f>[9]D_技能表!H440</f>
        <v>3</v>
      </c>
      <c r="I533">
        <f>[9]D_技能表!I440</f>
        <v>30</v>
      </c>
      <c r="J533">
        <f>[9]D_技能表!J440</f>
        <v>2</v>
      </c>
      <c r="K533">
        <f>[9]D_技能表!K440</f>
        <v>38.69047619047619</v>
      </c>
      <c r="L533">
        <f>[9]D_技能表!L440</f>
        <v>0</v>
      </c>
      <c r="M533">
        <f>[9]D_技能表!M440</f>
        <v>5600</v>
      </c>
      <c r="N533">
        <f>[9]D_技能表!N440</f>
        <v>43725</v>
      </c>
      <c r="O533">
        <f>[9]D_技能表!O440</f>
        <v>4</v>
      </c>
      <c r="P533">
        <f>[9]D_技能表!P440</f>
        <v>4</v>
      </c>
      <c r="Q533">
        <f>[9]D_技能表!Q440</f>
        <v>1</v>
      </c>
      <c r="R533">
        <f>[9]D_技能表!R440</f>
        <v>10</v>
      </c>
      <c r="S533">
        <f>[9]D_技能表!S440</f>
        <v>50</v>
      </c>
      <c r="T533">
        <f>[9]D_技能表!T440</f>
        <v>29.761904761904763</v>
      </c>
      <c r="U533">
        <f>[9]D_技能表!U440</f>
        <v>1749</v>
      </c>
      <c r="V533">
        <f>[9]D_技能表!V440</f>
        <v>119.04761904761905</v>
      </c>
      <c r="W533">
        <f>[9]D_技能表!W440</f>
        <v>25</v>
      </c>
      <c r="X533">
        <f>[9]D_技能表!X440</f>
        <v>327</v>
      </c>
      <c r="Y533">
        <f>[9]D_技能表!Y440</f>
        <v>18</v>
      </c>
      <c r="Z533">
        <f>[9]D_技能表!Z440</f>
        <v>10</v>
      </c>
      <c r="AA533" t="str">
        <f>[9]D_技能表!AA440</f>
        <v>9124300.png</v>
      </c>
      <c r="AB533">
        <f>[9]D_技能表!AB440</f>
        <v>5</v>
      </c>
      <c r="AC533">
        <f>[9]D_技能表!AC440</f>
        <v>974</v>
      </c>
      <c r="AD533">
        <f>[9]D_技能表!AD440</f>
        <v>62.16904193021287</v>
      </c>
    </row>
    <row r="534" spans="1:30" x14ac:dyDescent="0.15">
      <c r="A534">
        <f>[9]D_技能表!A441</f>
        <v>9124331</v>
      </c>
      <c r="B534" t="str">
        <f>[9]D_技能表!B441</f>
        <v>裂空·斩第3段</v>
      </c>
      <c r="C534" t="str">
        <f>[9]D_技能表!C441</f>
        <v>裂空·斩第3段</v>
      </c>
      <c r="D534">
        <f>[9]D_技能表!D441</f>
        <v>1</v>
      </c>
      <c r="E534">
        <f>[9]D_技能表!E441</f>
        <v>53</v>
      </c>
      <c r="F534" t="str">
        <f>[9]D_技能表!F441</f>
        <v>第31级，共造成156%点伤害</v>
      </c>
      <c r="G534">
        <f>[9]D_技能表!G441</f>
        <v>3</v>
      </c>
      <c r="H534">
        <f>[9]D_技能表!H441</f>
        <v>3</v>
      </c>
      <c r="I534">
        <f>[9]D_技能表!I441</f>
        <v>31</v>
      </c>
      <c r="J534">
        <f>[9]D_技能表!J441</f>
        <v>2</v>
      </c>
      <c r="K534">
        <f>[9]D_技能表!K441</f>
        <v>38.988095238095241</v>
      </c>
      <c r="L534">
        <f>[9]D_技能表!L441</f>
        <v>0</v>
      </c>
      <c r="M534">
        <f>[9]D_技能表!M441</f>
        <v>5520</v>
      </c>
      <c r="N534">
        <f>[9]D_技能表!N441</f>
        <v>47320</v>
      </c>
      <c r="O534">
        <f>[9]D_技能表!O441</f>
        <v>4</v>
      </c>
      <c r="P534">
        <f>[9]D_技能表!P441</f>
        <v>4</v>
      </c>
      <c r="Q534">
        <f>[9]D_技能表!Q441</f>
        <v>1</v>
      </c>
      <c r="R534">
        <f>[9]D_技能表!R441</f>
        <v>10</v>
      </c>
      <c r="S534">
        <f>[9]D_技能表!S441</f>
        <v>50</v>
      </c>
      <c r="T534">
        <f>[9]D_技能表!T441</f>
        <v>29.761904761904763</v>
      </c>
      <c r="U534">
        <f>[9]D_技能表!U441</f>
        <v>1820</v>
      </c>
      <c r="V534">
        <f>[9]D_技能表!V441</f>
        <v>119.04761904761905</v>
      </c>
      <c r="W534">
        <f>[9]D_技能表!W441</f>
        <v>26</v>
      </c>
      <c r="X534">
        <f>[9]D_技能表!X441</f>
        <v>353</v>
      </c>
      <c r="Y534">
        <f>[9]D_技能表!Y441</f>
        <v>18</v>
      </c>
      <c r="Z534">
        <f>[9]D_技能表!Z441</f>
        <v>11</v>
      </c>
      <c r="AA534" t="str">
        <f>[9]D_技能表!AA441</f>
        <v>9124300.png</v>
      </c>
      <c r="AB534">
        <f>[9]D_技能表!AB441</f>
        <v>5</v>
      </c>
      <c r="AC534">
        <f>[9]D_技能表!AC441</f>
        <v>974</v>
      </c>
      <c r="AD534">
        <f>[9]D_技能表!AD441</f>
        <v>72.317298668155971</v>
      </c>
    </row>
    <row r="535" spans="1:30" x14ac:dyDescent="0.15">
      <c r="A535">
        <f>[9]D_技能表!A442</f>
        <v>9124332</v>
      </c>
      <c r="B535" t="str">
        <f>[9]D_技能表!B442</f>
        <v>裂空·斩第3段</v>
      </c>
      <c r="C535" t="str">
        <f>[9]D_技能表!C442</f>
        <v>裂空·斩第3段</v>
      </c>
      <c r="D535">
        <f>[9]D_技能表!D442</f>
        <v>1</v>
      </c>
      <c r="E535">
        <f>[9]D_技能表!E442</f>
        <v>55</v>
      </c>
      <c r="F535" t="str">
        <f>[9]D_技能表!F442</f>
        <v>第32级，共造成157.1%点伤害</v>
      </c>
      <c r="G535">
        <f>[9]D_技能表!G442</f>
        <v>3</v>
      </c>
      <c r="H535">
        <f>[9]D_技能表!H442</f>
        <v>3</v>
      </c>
      <c r="I535">
        <f>[9]D_技能表!I442</f>
        <v>32</v>
      </c>
      <c r="J535">
        <f>[9]D_技能表!J442</f>
        <v>2</v>
      </c>
      <c r="K535">
        <f>[9]D_技能表!K442</f>
        <v>39.285714285714285</v>
      </c>
      <c r="L535">
        <f>[9]D_技能表!L442</f>
        <v>0</v>
      </c>
      <c r="M535">
        <f>[9]D_技能表!M442</f>
        <v>5440</v>
      </c>
      <c r="N535">
        <f>[9]D_技能表!N442</f>
        <v>55076</v>
      </c>
      <c r="O535">
        <f>[9]D_技能表!O442</f>
        <v>4</v>
      </c>
      <c r="P535">
        <f>[9]D_技能表!P442</f>
        <v>4</v>
      </c>
      <c r="Q535">
        <f>[9]D_技能表!Q442</f>
        <v>1</v>
      </c>
      <c r="R535">
        <f>[9]D_技能表!R442</f>
        <v>10</v>
      </c>
      <c r="S535">
        <f>[9]D_技能表!S442</f>
        <v>50</v>
      </c>
      <c r="T535">
        <f>[9]D_技能表!T442</f>
        <v>29.761904761904763</v>
      </c>
      <c r="U535">
        <f>[9]D_技能表!U442</f>
        <v>1967</v>
      </c>
      <c r="V535">
        <f>[9]D_技能表!V442</f>
        <v>119.04761904761905</v>
      </c>
      <c r="W535">
        <f>[9]D_技能表!W442</f>
        <v>28</v>
      </c>
      <c r="X535">
        <f>[9]D_技能表!X442</f>
        <v>381</v>
      </c>
      <c r="Y535">
        <f>[9]D_技能表!Y442</f>
        <v>18</v>
      </c>
      <c r="Z535">
        <f>[9]D_技能表!Z442</f>
        <v>12</v>
      </c>
      <c r="AA535" t="str">
        <f>[9]D_技能表!AA442</f>
        <v>9124300.png</v>
      </c>
      <c r="AB535">
        <f>[9]D_技能表!AB442</f>
        <v>5</v>
      </c>
      <c r="AC535">
        <f>[9]D_技能表!AC442</f>
        <v>974</v>
      </c>
      <c r="AD535">
        <f>[9]D_技能表!AD442</f>
        <v>84.084039765094801</v>
      </c>
    </row>
    <row r="536" spans="1:30" x14ac:dyDescent="0.15">
      <c r="A536">
        <f>[9]D_技能表!A443</f>
        <v>9124333</v>
      </c>
      <c r="B536" t="str">
        <f>[9]D_技能表!B443</f>
        <v>裂空·斩第3段</v>
      </c>
      <c r="C536" t="str">
        <f>[9]D_技能表!C443</f>
        <v>裂空·斩第3段</v>
      </c>
      <c r="D536">
        <f>[9]D_技能表!D443</f>
        <v>1</v>
      </c>
      <c r="E536">
        <f>[9]D_技能表!E443</f>
        <v>56</v>
      </c>
      <c r="F536" t="str">
        <f>[9]D_技能表!F443</f>
        <v>第33级，共造成158.3%点伤害</v>
      </c>
      <c r="G536">
        <f>[9]D_技能表!G443</f>
        <v>3</v>
      </c>
      <c r="H536">
        <f>[9]D_技能表!H443</f>
        <v>3</v>
      </c>
      <c r="I536">
        <f>[9]D_技能表!I443</f>
        <v>33</v>
      </c>
      <c r="J536">
        <f>[9]D_技能表!J443</f>
        <v>2</v>
      </c>
      <c r="K536">
        <f>[9]D_技能表!K443</f>
        <v>39.583333333333336</v>
      </c>
      <c r="L536">
        <f>[9]D_技能表!L443</f>
        <v>0</v>
      </c>
      <c r="M536">
        <f>[9]D_技能表!M443</f>
        <v>5360</v>
      </c>
      <c r="N536">
        <f>[9]D_技能表!N443</f>
        <v>61260</v>
      </c>
      <c r="O536">
        <f>[9]D_技能表!O443</f>
        <v>4</v>
      </c>
      <c r="P536">
        <f>[9]D_技能表!P443</f>
        <v>4</v>
      </c>
      <c r="Q536">
        <f>[9]D_技能表!Q443</f>
        <v>1</v>
      </c>
      <c r="R536">
        <f>[9]D_技能表!R443</f>
        <v>10</v>
      </c>
      <c r="S536">
        <f>[9]D_技能表!S443</f>
        <v>50</v>
      </c>
      <c r="T536">
        <f>[9]D_技能表!T443</f>
        <v>29.761904761904763</v>
      </c>
      <c r="U536">
        <f>[9]D_技能表!U443</f>
        <v>2042</v>
      </c>
      <c r="V536">
        <f>[9]D_技能表!V443</f>
        <v>119.04761904761905</v>
      </c>
      <c r="W536">
        <f>[9]D_技能表!W443</f>
        <v>30</v>
      </c>
      <c r="X536">
        <f>[9]D_技能表!X443</f>
        <v>411</v>
      </c>
      <c r="Y536">
        <f>[9]D_技能表!Y443</f>
        <v>18</v>
      </c>
      <c r="Z536">
        <f>[9]D_技能表!Z443</f>
        <v>12</v>
      </c>
      <c r="AA536" t="str">
        <f>[9]D_技能表!AA443</f>
        <v>9124300.png</v>
      </c>
      <c r="AB536">
        <f>[9]D_技能表!AB443</f>
        <v>5</v>
      </c>
      <c r="AC536">
        <f>[9]D_技能表!AC443</f>
        <v>974</v>
      </c>
      <c r="AD536">
        <f>[9]D_技能表!AD443</f>
        <v>97.722913361046224</v>
      </c>
    </row>
    <row r="537" spans="1:30" x14ac:dyDescent="0.15">
      <c r="A537">
        <f>[9]D_技能表!A444</f>
        <v>9124334</v>
      </c>
      <c r="B537" t="str">
        <f>[9]D_技能表!B444</f>
        <v>裂空·斩第3段</v>
      </c>
      <c r="C537" t="str">
        <f>[9]D_技能表!C444</f>
        <v>裂空·斩第3段</v>
      </c>
      <c r="D537">
        <f>[9]D_技能表!D444</f>
        <v>1</v>
      </c>
      <c r="E537">
        <f>[9]D_技能表!E444</f>
        <v>58</v>
      </c>
      <c r="F537" t="str">
        <f>[9]D_技能表!F444</f>
        <v>第34级，共造成159.5%点伤害</v>
      </c>
      <c r="G537">
        <f>[9]D_技能表!G444</f>
        <v>3</v>
      </c>
      <c r="H537">
        <f>[9]D_技能表!H444</f>
        <v>3</v>
      </c>
      <c r="I537">
        <f>[9]D_技能表!I444</f>
        <v>34</v>
      </c>
      <c r="J537">
        <f>[9]D_技能表!J444</f>
        <v>2</v>
      </c>
      <c r="K537">
        <f>[9]D_技能表!K444</f>
        <v>39.88095238095238</v>
      </c>
      <c r="L537">
        <f>[9]D_技能表!L444</f>
        <v>0</v>
      </c>
      <c r="M537">
        <f>[9]D_技能表!M444</f>
        <v>5280</v>
      </c>
      <c r="N537">
        <f>[9]D_技能表!N444</f>
        <v>70336</v>
      </c>
      <c r="O537">
        <f>[9]D_技能表!O444</f>
        <v>4</v>
      </c>
      <c r="P537">
        <f>[9]D_技能表!P444</f>
        <v>4</v>
      </c>
      <c r="Q537">
        <f>[9]D_技能表!Q444</f>
        <v>1</v>
      </c>
      <c r="R537">
        <f>[9]D_技能表!R444</f>
        <v>10</v>
      </c>
      <c r="S537">
        <f>[9]D_技能表!S444</f>
        <v>50</v>
      </c>
      <c r="T537">
        <f>[9]D_技能表!T444</f>
        <v>29.761904761904763</v>
      </c>
      <c r="U537">
        <f>[9]D_技能表!U444</f>
        <v>2198</v>
      </c>
      <c r="V537">
        <f>[9]D_技能表!V444</f>
        <v>119.04761904761905</v>
      </c>
      <c r="W537">
        <f>[9]D_技能表!W444</f>
        <v>32</v>
      </c>
      <c r="X537">
        <f>[9]D_技能表!X444</f>
        <v>443</v>
      </c>
      <c r="Y537">
        <f>[9]D_技能表!Y444</f>
        <v>18</v>
      </c>
      <c r="Z537">
        <f>[9]D_技能表!Z444</f>
        <v>13</v>
      </c>
      <c r="AA537" t="str">
        <f>[9]D_技能表!AA444</f>
        <v>9124300.png</v>
      </c>
      <c r="AB537">
        <f>[9]D_技能表!AB444</f>
        <v>5</v>
      </c>
      <c r="AC537">
        <f>[9]D_技能表!AC444</f>
        <v>974</v>
      </c>
      <c r="AD537">
        <f>[9]D_技能表!AD444</f>
        <v>113.52678117962634</v>
      </c>
    </row>
    <row r="538" spans="1:30" x14ac:dyDescent="0.15">
      <c r="A538">
        <f>[9]D_技能表!A445</f>
        <v>9124335</v>
      </c>
      <c r="B538" t="str">
        <f>[9]D_技能表!B445</f>
        <v>裂空·斩第3段</v>
      </c>
      <c r="C538" t="str">
        <f>[9]D_技能表!C445</f>
        <v>裂空·斩第3段</v>
      </c>
      <c r="D538">
        <f>[9]D_技能表!D445</f>
        <v>1</v>
      </c>
      <c r="E538">
        <f>[9]D_技能表!E445</f>
        <v>59</v>
      </c>
      <c r="F538" t="str">
        <f>[9]D_技能表!F445</f>
        <v>第35级，共造成160.7%点伤害</v>
      </c>
      <c r="G538">
        <f>[9]D_技能表!G445</f>
        <v>3</v>
      </c>
      <c r="H538">
        <f>[9]D_技能表!H445</f>
        <v>3</v>
      </c>
      <c r="I538">
        <f>[9]D_技能表!I445</f>
        <v>35</v>
      </c>
      <c r="J538">
        <f>[9]D_技能表!J445</f>
        <v>2</v>
      </c>
      <c r="K538">
        <f>[9]D_技能表!K445</f>
        <v>40.178571428571431</v>
      </c>
      <c r="L538">
        <f>[9]D_技能表!L445</f>
        <v>0</v>
      </c>
      <c r="M538">
        <f>[9]D_技能表!M445</f>
        <v>5200</v>
      </c>
      <c r="N538">
        <f>[9]D_技能表!N445</f>
        <v>77418</v>
      </c>
      <c r="O538">
        <f>[9]D_技能表!O445</f>
        <v>4</v>
      </c>
      <c r="P538">
        <f>[9]D_技能表!P445</f>
        <v>4</v>
      </c>
      <c r="Q538">
        <f>[9]D_技能表!Q445</f>
        <v>1</v>
      </c>
      <c r="R538">
        <f>[9]D_技能表!R445</f>
        <v>10</v>
      </c>
      <c r="S538">
        <f>[9]D_技能表!S445</f>
        <v>50</v>
      </c>
      <c r="T538">
        <f>[9]D_技能表!T445</f>
        <v>29.761904761904763</v>
      </c>
      <c r="U538">
        <f>[9]D_技能表!U445</f>
        <v>2277</v>
      </c>
      <c r="V538">
        <f>[9]D_技能表!V445</f>
        <v>119.04761904761905</v>
      </c>
      <c r="W538">
        <f>[9]D_技能表!W445</f>
        <v>34</v>
      </c>
      <c r="X538">
        <f>[9]D_技能表!X445</f>
        <v>477</v>
      </c>
      <c r="Y538">
        <f>[9]D_技能表!Y445</f>
        <v>18</v>
      </c>
      <c r="Z538">
        <f>[9]D_技能表!Z445</f>
        <v>14</v>
      </c>
      <c r="AA538" t="str">
        <f>[9]D_技能表!AA445</f>
        <v>9124300.png</v>
      </c>
      <c r="AB538">
        <f>[9]D_技能表!AB445</f>
        <v>5</v>
      </c>
      <c r="AC538">
        <f>[9]D_技能表!AC445</f>
        <v>974</v>
      </c>
      <c r="AD538">
        <f>[9]D_技能表!AD445</f>
        <v>131.8337150407161</v>
      </c>
    </row>
    <row r="539" spans="1:30" x14ac:dyDescent="0.15">
      <c r="A539">
        <f>[9]D_技能表!A446</f>
        <v>9124336</v>
      </c>
      <c r="B539" t="str">
        <f>[9]D_技能表!B446</f>
        <v>裂空·斩第3段</v>
      </c>
      <c r="C539" t="str">
        <f>[9]D_技能表!C446</f>
        <v>裂空·斩第3段</v>
      </c>
      <c r="D539">
        <f>[9]D_技能表!D446</f>
        <v>1</v>
      </c>
      <c r="E539">
        <f>[9]D_技能表!E446</f>
        <v>60</v>
      </c>
      <c r="F539" t="str">
        <f>[9]D_技能表!F446</f>
        <v>第36级，共造成161.9%点伤害</v>
      </c>
      <c r="G539">
        <f>[9]D_技能表!G446</f>
        <v>3</v>
      </c>
      <c r="H539">
        <f>[9]D_技能表!H446</f>
        <v>3</v>
      </c>
      <c r="I539">
        <f>[9]D_技能表!I446</f>
        <v>36</v>
      </c>
      <c r="J539">
        <f>[9]D_技能表!J446</f>
        <v>2</v>
      </c>
      <c r="K539">
        <f>[9]D_技能表!K446</f>
        <v>40.476190476190474</v>
      </c>
      <c r="L539">
        <f>[9]D_技能表!L446</f>
        <v>0</v>
      </c>
      <c r="M539">
        <f>[9]D_技能表!M446</f>
        <v>5120</v>
      </c>
      <c r="N539">
        <f>[9]D_技能表!N446</f>
        <v>87246</v>
      </c>
      <c r="O539">
        <f>[9]D_技能表!O446</f>
        <v>4</v>
      </c>
      <c r="P539">
        <f>[9]D_技能表!P446</f>
        <v>4</v>
      </c>
      <c r="Q539">
        <f>[9]D_技能表!Q446</f>
        <v>1</v>
      </c>
      <c r="R539">
        <f>[9]D_技能表!R446</f>
        <v>10</v>
      </c>
      <c r="S539">
        <f>[9]D_技能表!S446</f>
        <v>50</v>
      </c>
      <c r="T539">
        <f>[9]D_技能表!T446</f>
        <v>29.761904761904763</v>
      </c>
      <c r="U539">
        <f>[9]D_技能表!U446</f>
        <v>2358</v>
      </c>
      <c r="V539">
        <f>[9]D_技能表!V446</f>
        <v>119.04761904761905</v>
      </c>
      <c r="W539">
        <f>[9]D_技能表!W446</f>
        <v>37</v>
      </c>
      <c r="X539">
        <f>[9]D_技能表!X446</f>
        <v>514</v>
      </c>
      <c r="Y539">
        <f>[9]D_技能表!Y446</f>
        <v>18</v>
      </c>
      <c r="Z539">
        <f>[9]D_技能表!Z446</f>
        <v>15</v>
      </c>
      <c r="AA539" t="str">
        <f>[9]D_技能表!AA446</f>
        <v>9124300.png</v>
      </c>
      <c r="AB539">
        <f>[9]D_技能表!AB446</f>
        <v>5</v>
      </c>
      <c r="AC539">
        <f>[9]D_技能表!AC446</f>
        <v>974</v>
      </c>
      <c r="AD539">
        <f>[9]D_技能表!AD446</f>
        <v>153.03390218742106</v>
      </c>
    </row>
    <row r="540" spans="1:30" x14ac:dyDescent="0.15">
      <c r="A540">
        <f>[9]D_技能表!A447</f>
        <v>9124337</v>
      </c>
      <c r="B540" t="str">
        <f>[9]D_技能表!B447</f>
        <v>裂空·斩第3段</v>
      </c>
      <c r="C540" t="str">
        <f>[9]D_技能表!C447</f>
        <v>裂空·斩第3段</v>
      </c>
      <c r="D540">
        <f>[9]D_技能表!D447</f>
        <v>1</v>
      </c>
      <c r="E540">
        <f>[9]D_技能表!E447</f>
        <v>62</v>
      </c>
      <c r="F540" t="str">
        <f>[9]D_技能表!F447</f>
        <v>第37级，共造成163.1%点伤害</v>
      </c>
      <c r="G540">
        <f>[9]D_技能表!G447</f>
        <v>3</v>
      </c>
      <c r="H540">
        <f>[9]D_技能表!H447</f>
        <v>3</v>
      </c>
      <c r="I540">
        <f>[9]D_技能表!I447</f>
        <v>37</v>
      </c>
      <c r="J540">
        <f>[9]D_技能表!J447</f>
        <v>2</v>
      </c>
      <c r="K540">
        <f>[9]D_技能表!K447</f>
        <v>40.773809523809526</v>
      </c>
      <c r="L540">
        <f>[9]D_技能表!L447</f>
        <v>0</v>
      </c>
      <c r="M540">
        <f>[9]D_技能表!M447</f>
        <v>5040</v>
      </c>
      <c r="N540">
        <f>[9]D_技能表!N447</f>
        <v>98436</v>
      </c>
      <c r="O540">
        <f>[9]D_技能表!O447</f>
        <v>4</v>
      </c>
      <c r="P540">
        <f>[9]D_技能表!P447</f>
        <v>4</v>
      </c>
      <c r="Q540">
        <f>[9]D_技能表!Q447</f>
        <v>1</v>
      </c>
      <c r="R540">
        <f>[9]D_技能表!R447</f>
        <v>10</v>
      </c>
      <c r="S540">
        <f>[9]D_技能表!S447</f>
        <v>50</v>
      </c>
      <c r="T540">
        <f>[9]D_技能表!T447</f>
        <v>29.761904761904763</v>
      </c>
      <c r="U540">
        <f>[9]D_技能表!U447</f>
        <v>2524</v>
      </c>
      <c r="V540">
        <f>[9]D_技能表!V447</f>
        <v>119.04761904761905</v>
      </c>
      <c r="W540">
        <f>[9]D_技能表!W447</f>
        <v>39</v>
      </c>
      <c r="X540">
        <f>[9]D_技能表!X447</f>
        <v>553</v>
      </c>
      <c r="Y540">
        <f>[9]D_技能表!Y447</f>
        <v>18</v>
      </c>
      <c r="Z540">
        <f>[9]D_技能表!Z447</f>
        <v>16</v>
      </c>
      <c r="AA540" t="str">
        <f>[9]D_技能表!AA447</f>
        <v>9124300.png</v>
      </c>
      <c r="AB540">
        <f>[9]D_技能表!AB447</f>
        <v>5</v>
      </c>
      <c r="AC540">
        <f>[9]D_技能表!AC447</f>
        <v>974</v>
      </c>
      <c r="AD540">
        <f>[9]D_技能表!AD447</f>
        <v>177.57759614021001</v>
      </c>
    </row>
    <row r="541" spans="1:30" x14ac:dyDescent="0.15">
      <c r="A541">
        <f>[9]D_技能表!A448</f>
        <v>9124338</v>
      </c>
      <c r="B541" t="str">
        <f>[9]D_技能表!B448</f>
        <v>裂空·斩第3段</v>
      </c>
      <c r="C541" t="str">
        <f>[9]D_技能表!C448</f>
        <v>裂空·斩第3段</v>
      </c>
      <c r="D541">
        <f>[9]D_技能表!D448</f>
        <v>1</v>
      </c>
      <c r="E541">
        <f>[9]D_技能表!E448</f>
        <v>63</v>
      </c>
      <c r="F541" t="str">
        <f>[9]D_技能表!F448</f>
        <v>第38级，共造成164.3%点伤害</v>
      </c>
      <c r="G541">
        <f>[9]D_技能表!G448</f>
        <v>3</v>
      </c>
      <c r="H541">
        <f>[9]D_技能表!H448</f>
        <v>3</v>
      </c>
      <c r="I541">
        <f>[9]D_技能表!I448</f>
        <v>38</v>
      </c>
      <c r="J541">
        <f>[9]D_技能表!J448</f>
        <v>2</v>
      </c>
      <c r="K541">
        <f>[9]D_技能表!K448</f>
        <v>41.071428571428569</v>
      </c>
      <c r="L541">
        <f>[9]D_技能表!L448</f>
        <v>0</v>
      </c>
      <c r="M541">
        <f>[9]D_技能表!M448</f>
        <v>4960</v>
      </c>
      <c r="N541">
        <f>[9]D_技能表!N448</f>
        <v>109578</v>
      </c>
      <c r="O541">
        <f>[9]D_技能表!O448</f>
        <v>4</v>
      </c>
      <c r="P541">
        <f>[9]D_技能表!P448</f>
        <v>4</v>
      </c>
      <c r="Q541">
        <f>[9]D_技能表!Q448</f>
        <v>1</v>
      </c>
      <c r="R541">
        <f>[9]D_技能表!R448</f>
        <v>10</v>
      </c>
      <c r="S541">
        <f>[9]D_技能表!S448</f>
        <v>50</v>
      </c>
      <c r="T541">
        <f>[9]D_技能表!T448</f>
        <v>29.761904761904763</v>
      </c>
      <c r="U541">
        <f>[9]D_技能表!U448</f>
        <v>2609</v>
      </c>
      <c r="V541">
        <f>[9]D_技能表!V448</f>
        <v>119.04761904761905</v>
      </c>
      <c r="W541">
        <f>[9]D_技能表!W448</f>
        <v>42</v>
      </c>
      <c r="X541">
        <f>[9]D_技能表!X448</f>
        <v>595</v>
      </c>
      <c r="Y541">
        <f>[9]D_技能表!Y448</f>
        <v>18</v>
      </c>
      <c r="Z541">
        <f>[9]D_技能表!Z448</f>
        <v>17</v>
      </c>
      <c r="AA541" t="str">
        <f>[9]D_技能表!AA448</f>
        <v>9124300.png</v>
      </c>
      <c r="AB541">
        <f>[9]D_技能表!AB448</f>
        <v>5</v>
      </c>
      <c r="AC541">
        <f>[9]D_技能表!AC448</f>
        <v>974</v>
      </c>
      <c r="AD541">
        <f>[9]D_技能表!AD448</f>
        <v>205.98427022719392</v>
      </c>
    </row>
    <row r="542" spans="1:30" x14ac:dyDescent="0.15">
      <c r="A542">
        <f>[9]D_技能表!A449</f>
        <v>9124339</v>
      </c>
      <c r="B542" t="str">
        <f>[9]D_技能表!B449</f>
        <v>裂空·斩第3段</v>
      </c>
      <c r="C542" t="str">
        <f>[9]D_技能表!C449</f>
        <v>裂空·斩第3段</v>
      </c>
      <c r="D542">
        <f>[9]D_技能表!D449</f>
        <v>1</v>
      </c>
      <c r="E542">
        <f>[9]D_技能表!E449</f>
        <v>65</v>
      </c>
      <c r="F542" t="str">
        <f>[9]D_技能表!F449</f>
        <v>第39级，共造成165.5%点伤害</v>
      </c>
      <c r="G542">
        <f>[9]D_技能表!G449</f>
        <v>3</v>
      </c>
      <c r="H542">
        <f>[9]D_技能表!H449</f>
        <v>3</v>
      </c>
      <c r="I542">
        <f>[9]D_技能表!I449</f>
        <v>39</v>
      </c>
      <c r="J542">
        <f>[9]D_技能表!J449</f>
        <v>2</v>
      </c>
      <c r="K542">
        <f>[9]D_技能表!K449</f>
        <v>41.36904761904762</v>
      </c>
      <c r="L542">
        <f>[9]D_技能表!L449</f>
        <v>0</v>
      </c>
      <c r="M542">
        <f>[9]D_技能表!M449</f>
        <v>4880</v>
      </c>
      <c r="N542">
        <f>[9]D_技能表!N449</f>
        <v>125235</v>
      </c>
      <c r="O542">
        <f>[9]D_技能表!O449</f>
        <v>4</v>
      </c>
      <c r="P542">
        <f>[9]D_技能表!P449</f>
        <v>4</v>
      </c>
      <c r="Q542">
        <f>[9]D_技能表!Q449</f>
        <v>1</v>
      </c>
      <c r="R542">
        <f>[9]D_技能表!R449</f>
        <v>10</v>
      </c>
      <c r="S542">
        <f>[9]D_技能表!S449</f>
        <v>50</v>
      </c>
      <c r="T542">
        <f>[9]D_技能表!T449</f>
        <v>29.761904761904763</v>
      </c>
      <c r="U542">
        <f>[9]D_技能表!U449</f>
        <v>2783</v>
      </c>
      <c r="V542">
        <f>[9]D_技能表!V449</f>
        <v>119.04761904761905</v>
      </c>
      <c r="W542">
        <f>[9]D_技能表!W449</f>
        <v>45</v>
      </c>
      <c r="X542">
        <f>[9]D_技能表!X449</f>
        <v>640</v>
      </c>
      <c r="Y542">
        <f>[9]D_技能表!Y449</f>
        <v>18</v>
      </c>
      <c r="Z542">
        <f>[9]D_技能表!Z449</f>
        <v>18</v>
      </c>
      <c r="AA542" t="str">
        <f>[9]D_技能表!AA449</f>
        <v>9124300.png</v>
      </c>
      <c r="AB542">
        <f>[9]D_技能表!AB449</f>
        <v>5</v>
      </c>
      <c r="AC542">
        <f>[9]D_技能表!AC449</f>
        <v>974</v>
      </c>
      <c r="AD542">
        <f>[9]D_技能表!AD449</f>
        <v>238.85315441388576</v>
      </c>
    </row>
    <row r="543" spans="1:30" x14ac:dyDescent="0.15">
      <c r="A543">
        <f>[9]D_技能表!A450</f>
        <v>9124340</v>
      </c>
      <c r="B543" t="str">
        <f>[9]D_技能表!B450</f>
        <v>裂空·斩第3段</v>
      </c>
      <c r="C543" t="str">
        <f>[9]D_技能表!C450</f>
        <v>裂空·斩第3段</v>
      </c>
      <c r="D543">
        <f>[9]D_技能表!D450</f>
        <v>1</v>
      </c>
      <c r="E543">
        <f>[9]D_技能表!E450</f>
        <v>66</v>
      </c>
      <c r="F543" t="str">
        <f>[9]D_技能表!F450</f>
        <v>第40级，共造成166.7%点伤害</v>
      </c>
      <c r="G543">
        <f>[9]D_技能表!G450</f>
        <v>3</v>
      </c>
      <c r="H543">
        <f>[9]D_技能表!H450</f>
        <v>3</v>
      </c>
      <c r="I543">
        <f>[9]D_技能表!I450</f>
        <v>40</v>
      </c>
      <c r="J543">
        <f>[9]D_技能表!J450</f>
        <v>2</v>
      </c>
      <c r="K543">
        <f>[9]D_技能表!K450</f>
        <v>41.666666666666671</v>
      </c>
      <c r="L543">
        <f>[9]D_技能表!L450</f>
        <v>0</v>
      </c>
      <c r="M543">
        <f>[9]D_技能表!M450</f>
        <v>4800</v>
      </c>
      <c r="N543">
        <f>[9]D_技能表!N450</f>
        <v>137856</v>
      </c>
      <c r="O543">
        <f>[9]D_技能表!O450</f>
        <v>4</v>
      </c>
      <c r="P543">
        <f>[9]D_技能表!P450</f>
        <v>4</v>
      </c>
      <c r="Q543">
        <f>[9]D_技能表!Q450</f>
        <v>1</v>
      </c>
      <c r="R543">
        <f>[9]D_技能表!R450</f>
        <v>10</v>
      </c>
      <c r="S543">
        <f>[9]D_技能表!S450</f>
        <v>50</v>
      </c>
      <c r="T543">
        <f>[9]D_技能表!T450</f>
        <v>29.761904761904763</v>
      </c>
      <c r="U543">
        <f>[9]D_技能表!U450</f>
        <v>2872</v>
      </c>
      <c r="V543">
        <f>[9]D_技能表!V450</f>
        <v>119.04761904761905</v>
      </c>
      <c r="W543">
        <f>[9]D_技能表!W450</f>
        <v>48</v>
      </c>
      <c r="X543">
        <f>[9]D_技能表!X450</f>
        <v>688</v>
      </c>
      <c r="Y543">
        <f>[9]D_技能表!Y450</f>
        <v>18</v>
      </c>
      <c r="Z543">
        <f>[9]D_技能表!Z450</f>
        <v>20</v>
      </c>
      <c r="AA543" t="str">
        <f>[9]D_技能表!AA450</f>
        <v>9124300.png</v>
      </c>
      <c r="AB543">
        <f>[9]D_技能表!AB450</f>
        <v>5</v>
      </c>
      <c r="AC543">
        <f>[9]D_技能表!AC450</f>
        <v>974</v>
      </c>
      <c r="AD543">
        <f>[9]D_技能表!AD450</f>
        <v>276.8753630180301</v>
      </c>
    </row>
    <row r="544" spans="1:30" x14ac:dyDescent="0.15">
      <c r="A544">
        <f>[9]D_技能表!A451</f>
        <v>9124341</v>
      </c>
      <c r="B544" t="str">
        <f>[9]D_技能表!B451</f>
        <v>裂空·斩第3段</v>
      </c>
      <c r="C544" t="str">
        <f>[9]D_技能表!C451</f>
        <v>裂空·斩第3段</v>
      </c>
      <c r="D544">
        <f>[9]D_技能表!D451</f>
        <v>1</v>
      </c>
      <c r="E544">
        <f>[9]D_技能表!E451</f>
        <v>67</v>
      </c>
      <c r="F544" t="str">
        <f>[9]D_技能表!F451</f>
        <v>第41级，共造成167.9%点伤害</v>
      </c>
      <c r="G544">
        <f>[9]D_技能表!G451</f>
        <v>3</v>
      </c>
      <c r="H544">
        <f>[9]D_技能表!H451</f>
        <v>3</v>
      </c>
      <c r="I544">
        <f>[9]D_技能表!I451</f>
        <v>41</v>
      </c>
      <c r="J544">
        <f>[9]D_技能表!J451</f>
        <v>2</v>
      </c>
      <c r="K544">
        <f>[9]D_技能表!K451</f>
        <v>41.964285714285715</v>
      </c>
      <c r="L544">
        <f>[9]D_技能表!L451</f>
        <v>0</v>
      </c>
      <c r="M544">
        <f>[9]D_技能表!M451</f>
        <v>4720</v>
      </c>
      <c r="N544">
        <f>[9]D_技能表!N451</f>
        <v>151113</v>
      </c>
      <c r="O544">
        <f>[9]D_技能表!O451</f>
        <v>4</v>
      </c>
      <c r="P544">
        <f>[9]D_技能表!P451</f>
        <v>4</v>
      </c>
      <c r="Q544">
        <f>[9]D_技能表!Q451</f>
        <v>1</v>
      </c>
      <c r="R544">
        <f>[9]D_技能表!R451</f>
        <v>10</v>
      </c>
      <c r="S544">
        <f>[9]D_技能表!S451</f>
        <v>50</v>
      </c>
      <c r="T544">
        <f>[9]D_技能表!T451</f>
        <v>29.761904761904763</v>
      </c>
      <c r="U544">
        <f>[9]D_技能表!U451</f>
        <v>2963</v>
      </c>
      <c r="V544">
        <f>[9]D_技能表!V451</f>
        <v>119.04761904761905</v>
      </c>
      <c r="W544">
        <f>[9]D_技能表!W451</f>
        <v>51</v>
      </c>
      <c r="X544">
        <f>[9]D_技能表!X451</f>
        <v>739</v>
      </c>
      <c r="Y544">
        <f>[9]D_技能表!Y451</f>
        <v>18</v>
      </c>
      <c r="Z544">
        <f>[9]D_技能表!Z451</f>
        <v>21</v>
      </c>
      <c r="AA544" t="str">
        <f>[9]D_技能表!AA451</f>
        <v>9124300.png</v>
      </c>
      <c r="AB544">
        <f>[9]D_技能表!AB451</f>
        <v>5</v>
      </c>
      <c r="AC544">
        <f>[9]D_技能表!AC451</f>
        <v>974</v>
      </c>
      <c r="AD544">
        <f>[9]D_技能表!AD451</f>
        <v>320.84785186108957</v>
      </c>
    </row>
    <row r="545" spans="1:30" x14ac:dyDescent="0.15">
      <c r="A545">
        <f>[9]D_技能表!A452</f>
        <v>9124342</v>
      </c>
      <c r="B545" t="str">
        <f>[9]D_技能表!B452</f>
        <v>裂空·斩第3段</v>
      </c>
      <c r="C545" t="str">
        <f>[9]D_技能表!C452</f>
        <v>裂空·斩第3段</v>
      </c>
      <c r="D545">
        <f>[9]D_技能表!D452</f>
        <v>1</v>
      </c>
      <c r="E545">
        <f>[9]D_技能表!E452</f>
        <v>69</v>
      </c>
      <c r="F545" t="str">
        <f>[9]D_技能表!F452</f>
        <v>第42级，共造成169%点伤害</v>
      </c>
      <c r="G545">
        <f>[9]D_技能表!G452</f>
        <v>3</v>
      </c>
      <c r="H545">
        <f>[9]D_技能表!H452</f>
        <v>3</v>
      </c>
      <c r="I545">
        <f>[9]D_技能表!I452</f>
        <v>42</v>
      </c>
      <c r="J545">
        <f>[9]D_技能表!J452</f>
        <v>2</v>
      </c>
      <c r="K545">
        <f>[9]D_技能表!K452</f>
        <v>42.261904761904759</v>
      </c>
      <c r="L545">
        <f>[9]D_技能表!L452</f>
        <v>0</v>
      </c>
      <c r="M545">
        <f>[9]D_技能表!M452</f>
        <v>4640</v>
      </c>
      <c r="N545">
        <f>[9]D_技能表!N452</f>
        <v>173085</v>
      </c>
      <c r="O545">
        <f>[9]D_技能表!O452</f>
        <v>4</v>
      </c>
      <c r="P545">
        <f>[9]D_技能表!P452</f>
        <v>4</v>
      </c>
      <c r="Q545">
        <f>[9]D_技能表!Q452</f>
        <v>1</v>
      </c>
      <c r="R545">
        <f>[9]D_技能表!R452</f>
        <v>10</v>
      </c>
      <c r="S545">
        <f>[9]D_技能表!S452</f>
        <v>50</v>
      </c>
      <c r="T545">
        <f>[9]D_技能表!T452</f>
        <v>29.761904761904763</v>
      </c>
      <c r="U545">
        <f>[9]D_技能表!U452</f>
        <v>3147</v>
      </c>
      <c r="V545">
        <f>[9]D_技能表!V452</f>
        <v>119.04761904761905</v>
      </c>
      <c r="W545">
        <f>[9]D_技能表!W452</f>
        <v>55</v>
      </c>
      <c r="X545">
        <f>[9]D_技能表!X452</f>
        <v>794</v>
      </c>
      <c r="Y545">
        <f>[9]D_技能表!Y452</f>
        <v>18</v>
      </c>
      <c r="Z545">
        <f>[9]D_技能表!Z452</f>
        <v>22</v>
      </c>
      <c r="AA545" t="str">
        <f>[9]D_技能表!AA452</f>
        <v>9124300.png</v>
      </c>
      <c r="AB545">
        <f>[9]D_技能表!AB452</f>
        <v>5</v>
      </c>
      <c r="AC545">
        <f>[9]D_技能表!AC452</f>
        <v>974</v>
      </c>
      <c r="AD545">
        <f>[9]D_技能表!AD452</f>
        <v>371.68947896952648</v>
      </c>
    </row>
    <row r="546" spans="1:30" x14ac:dyDescent="0.15">
      <c r="A546">
        <f>[9]D_技能表!A453</f>
        <v>9124343</v>
      </c>
      <c r="B546" t="str">
        <f>[9]D_技能表!B453</f>
        <v>裂空·斩第3段</v>
      </c>
      <c r="C546" t="str">
        <f>[9]D_技能表!C453</f>
        <v>裂空·斩第3段</v>
      </c>
      <c r="D546">
        <f>[9]D_技能表!D453</f>
        <v>1</v>
      </c>
      <c r="E546">
        <f>[9]D_技能表!E453</f>
        <v>70</v>
      </c>
      <c r="F546" t="str">
        <f>[9]D_技能表!F453</f>
        <v>第43级，共造成170.2%点伤害</v>
      </c>
      <c r="G546">
        <f>[9]D_技能表!G453</f>
        <v>3</v>
      </c>
      <c r="H546">
        <f>[9]D_技能表!H453</f>
        <v>3</v>
      </c>
      <c r="I546">
        <f>[9]D_技能表!I453</f>
        <v>43</v>
      </c>
      <c r="J546">
        <f>[9]D_技能表!J453</f>
        <v>2</v>
      </c>
      <c r="K546">
        <f>[9]D_技能表!K453</f>
        <v>42.55952380952381</v>
      </c>
      <c r="L546">
        <f>[9]D_技能表!L453</f>
        <v>0</v>
      </c>
      <c r="M546">
        <f>[9]D_技能表!M453</f>
        <v>4560</v>
      </c>
      <c r="N546">
        <f>[9]D_技能表!N453</f>
        <v>191278</v>
      </c>
      <c r="O546">
        <f>[9]D_技能表!O453</f>
        <v>4</v>
      </c>
      <c r="P546">
        <f>[9]D_技能表!P453</f>
        <v>4</v>
      </c>
      <c r="Q546">
        <f>[9]D_技能表!Q453</f>
        <v>1</v>
      </c>
      <c r="R546">
        <f>[9]D_技能表!R453</f>
        <v>10</v>
      </c>
      <c r="S546">
        <f>[9]D_技能表!S453</f>
        <v>50</v>
      </c>
      <c r="T546">
        <f>[9]D_技能表!T453</f>
        <v>29.761904761904763</v>
      </c>
      <c r="U546">
        <f>[9]D_技能表!U453</f>
        <v>3242</v>
      </c>
      <c r="V546">
        <f>[9]D_技能表!V453</f>
        <v>119.04761904761905</v>
      </c>
      <c r="W546">
        <f>[9]D_技能表!W453</f>
        <v>59</v>
      </c>
      <c r="X546">
        <f>[9]D_技能表!X453</f>
        <v>853</v>
      </c>
      <c r="Y546">
        <f>[9]D_技能表!Y453</f>
        <v>18</v>
      </c>
      <c r="Z546">
        <f>[9]D_技能表!Z453</f>
        <v>24</v>
      </c>
      <c r="AA546" t="str">
        <f>[9]D_技能表!AA453</f>
        <v>9124300.png</v>
      </c>
      <c r="AB546">
        <f>[9]D_技能表!AB453</f>
        <v>5</v>
      </c>
      <c r="AC546">
        <f>[9]D_技能表!AC453</f>
        <v>974</v>
      </c>
      <c r="AD546">
        <f>[9]D_技能表!AD453</f>
        <v>430.45948377509148</v>
      </c>
    </row>
    <row r="547" spans="1:30" x14ac:dyDescent="0.15">
      <c r="A547">
        <f>[9]D_技能表!A454</f>
        <v>9124344</v>
      </c>
      <c r="B547" t="str">
        <f>[9]D_技能表!B454</f>
        <v>裂空·斩第3段</v>
      </c>
      <c r="C547" t="str">
        <f>[9]D_技能表!C454</f>
        <v>裂空·斩第3段</v>
      </c>
      <c r="D547">
        <f>[9]D_技能表!D454</f>
        <v>1</v>
      </c>
      <c r="E547">
        <f>[9]D_技能表!E454</f>
        <v>72</v>
      </c>
      <c r="F547" t="str">
        <f>[9]D_技能表!F454</f>
        <v>第44级，共造成171.4%点伤害</v>
      </c>
      <c r="G547">
        <f>[9]D_技能表!G454</f>
        <v>3</v>
      </c>
      <c r="H547">
        <f>[9]D_技能表!H454</f>
        <v>3</v>
      </c>
      <c r="I547">
        <f>[9]D_技能表!I454</f>
        <v>44</v>
      </c>
      <c r="J547">
        <f>[9]D_技能表!J454</f>
        <v>2</v>
      </c>
      <c r="K547">
        <f>[9]D_技能表!K454</f>
        <v>42.857142857142861</v>
      </c>
      <c r="L547">
        <f>[9]D_技能表!L454</f>
        <v>0</v>
      </c>
      <c r="M547">
        <f>[9]D_技能表!M454</f>
        <v>4480</v>
      </c>
      <c r="N547">
        <f>[9]D_技能表!N454</f>
        <v>216405</v>
      </c>
      <c r="O547">
        <f>[9]D_技能表!O454</f>
        <v>4</v>
      </c>
      <c r="P547">
        <f>[9]D_技能表!P454</f>
        <v>4</v>
      </c>
      <c r="Q547">
        <f>[9]D_技能表!Q454</f>
        <v>1</v>
      </c>
      <c r="R547">
        <f>[9]D_技能表!R454</f>
        <v>10</v>
      </c>
      <c r="S547">
        <f>[9]D_技能表!S454</f>
        <v>50</v>
      </c>
      <c r="T547">
        <f>[9]D_技能表!T454</f>
        <v>29.761904761904763</v>
      </c>
      <c r="U547">
        <f>[9]D_技能表!U454</f>
        <v>3435</v>
      </c>
      <c r="V547">
        <f>[9]D_技能表!V454</f>
        <v>119.04761904761905</v>
      </c>
      <c r="W547">
        <f>[9]D_技能表!W454</f>
        <v>63</v>
      </c>
      <c r="X547">
        <f>[9]D_技能表!X454</f>
        <v>916</v>
      </c>
      <c r="Y547">
        <f>[9]D_技能表!Y454</f>
        <v>18</v>
      </c>
      <c r="Z547">
        <f>[9]D_技能表!Z454</f>
        <v>26</v>
      </c>
      <c r="AA547" t="str">
        <f>[9]D_技能表!AA454</f>
        <v>9124300.png</v>
      </c>
      <c r="AB547">
        <f>[9]D_技能表!AB454</f>
        <v>5</v>
      </c>
      <c r="AC547">
        <f>[9]D_技能表!AC454</f>
        <v>974</v>
      </c>
      <c r="AD547">
        <f>[9]D_技能表!AD454</f>
        <v>498.37874665282482</v>
      </c>
    </row>
    <row r="548" spans="1:30" x14ac:dyDescent="0.15">
      <c r="A548">
        <f>[9]D_技能表!A455</f>
        <v>9124345</v>
      </c>
      <c r="B548" t="str">
        <f>[9]D_技能表!B455</f>
        <v>裂空·斩第3段</v>
      </c>
      <c r="C548" t="str">
        <f>[9]D_技能表!C455</f>
        <v>裂空·斩第3段</v>
      </c>
      <c r="D548">
        <f>[9]D_技能表!D455</f>
        <v>1</v>
      </c>
      <c r="E548">
        <f>[9]D_技能表!E455</f>
        <v>73</v>
      </c>
      <c r="F548" t="str">
        <f>[9]D_技能表!F455</f>
        <v>第45级，共造成172.6%点伤害</v>
      </c>
      <c r="G548">
        <f>[9]D_技能表!G455</f>
        <v>3</v>
      </c>
      <c r="H548">
        <f>[9]D_技能表!H455</f>
        <v>3</v>
      </c>
      <c r="I548">
        <f>[9]D_技能表!I455</f>
        <v>45</v>
      </c>
      <c r="J548">
        <f>[9]D_技能表!J455</f>
        <v>2</v>
      </c>
      <c r="K548">
        <f>[9]D_技能表!K455</f>
        <v>43.154761904761905</v>
      </c>
      <c r="L548">
        <f>[9]D_技能表!L455</f>
        <v>0</v>
      </c>
      <c r="M548">
        <f>[9]D_技能表!M455</f>
        <v>4400</v>
      </c>
      <c r="N548">
        <f>[9]D_技能表!N455</f>
        <v>240312</v>
      </c>
      <c r="O548">
        <f>[9]D_技能表!O455</f>
        <v>4</v>
      </c>
      <c r="P548">
        <f>[9]D_技能表!P455</f>
        <v>4</v>
      </c>
      <c r="Q548">
        <f>[9]D_技能表!Q455</f>
        <v>1</v>
      </c>
      <c r="R548">
        <f>[9]D_技能表!R455</f>
        <v>10</v>
      </c>
      <c r="S548">
        <f>[9]D_技能表!S455</f>
        <v>50</v>
      </c>
      <c r="T548">
        <f>[9]D_技能表!T455</f>
        <v>29.761904761904763</v>
      </c>
      <c r="U548">
        <f>[9]D_技能表!U455</f>
        <v>3534</v>
      </c>
      <c r="V548">
        <f>[9]D_技能表!V455</f>
        <v>119.04761904761905</v>
      </c>
      <c r="W548">
        <f>[9]D_技能表!W455</f>
        <v>68</v>
      </c>
      <c r="X548">
        <f>[9]D_技能表!X455</f>
        <v>984</v>
      </c>
      <c r="Y548">
        <f>[9]D_技能表!Y455</f>
        <v>18</v>
      </c>
      <c r="Z548">
        <f>[9]D_技能表!Z455</f>
        <v>28</v>
      </c>
      <c r="AA548" t="str">
        <f>[9]D_技能表!AA455</f>
        <v>9124300.png</v>
      </c>
      <c r="AB548">
        <f>[9]D_技能表!AB455</f>
        <v>5</v>
      </c>
      <c r="AC548">
        <f>[9]D_技能表!AC455</f>
        <v>974</v>
      </c>
      <c r="AD548">
        <f>[9]D_技能表!AD455</f>
        <v>576.85424447184187</v>
      </c>
    </row>
    <row r="549" spans="1:30" x14ac:dyDescent="0.15">
      <c r="A549">
        <f>[9]D_技能表!A456</f>
        <v>9124346</v>
      </c>
      <c r="B549" t="str">
        <f>[9]D_技能表!B456</f>
        <v>裂空·斩第3段</v>
      </c>
      <c r="C549" t="str">
        <f>[9]D_技能表!C456</f>
        <v>裂空·斩第3段</v>
      </c>
      <c r="D549">
        <f>[9]D_技能表!D456</f>
        <v>1</v>
      </c>
      <c r="E549">
        <f>[9]D_技能表!E456</f>
        <v>74</v>
      </c>
      <c r="F549" t="str">
        <f>[9]D_技能表!F456</f>
        <v>第46级，共造成173.8%点伤害</v>
      </c>
      <c r="G549">
        <f>[9]D_技能表!G456</f>
        <v>3</v>
      </c>
      <c r="H549">
        <f>[9]D_技能表!H456</f>
        <v>3</v>
      </c>
      <c r="I549">
        <f>[9]D_技能表!I456</f>
        <v>46</v>
      </c>
      <c r="J549">
        <f>[9]D_技能表!J456</f>
        <v>2</v>
      </c>
      <c r="K549">
        <f>[9]D_技能表!K456</f>
        <v>43.452380952380949</v>
      </c>
      <c r="L549">
        <f>[9]D_技能表!L456</f>
        <v>0</v>
      </c>
      <c r="M549">
        <f>[9]D_技能表!M456</f>
        <v>4320</v>
      </c>
      <c r="N549">
        <f>[9]D_技能表!N456</f>
        <v>261648</v>
      </c>
      <c r="O549">
        <f>[9]D_技能表!O456</f>
        <v>4</v>
      </c>
      <c r="P549">
        <f>[9]D_技能表!P456</f>
        <v>4</v>
      </c>
      <c r="Q549">
        <f>[9]D_技能表!Q456</f>
        <v>1</v>
      </c>
      <c r="R549">
        <f>[9]D_技能表!R456</f>
        <v>10</v>
      </c>
      <c r="S549">
        <f>[9]D_技能表!S456</f>
        <v>50</v>
      </c>
      <c r="T549">
        <f>[9]D_技能表!T456</f>
        <v>29.761904761904763</v>
      </c>
      <c r="U549">
        <f>[9]D_技能表!U456</f>
        <v>3634</v>
      </c>
      <c r="V549">
        <f>[9]D_技能表!V456</f>
        <v>119.04761904761905</v>
      </c>
      <c r="W549">
        <f>[9]D_技能表!W456</f>
        <v>72</v>
      </c>
      <c r="X549">
        <f>[9]D_技能表!X456</f>
        <v>1056</v>
      </c>
      <c r="Y549">
        <f>[9]D_技能表!Y456</f>
        <v>18</v>
      </c>
      <c r="Z549">
        <f>[9]D_技能表!Z456</f>
        <v>29</v>
      </c>
      <c r="AA549" t="str">
        <f>[9]D_技能表!AA456</f>
        <v>9124300.png</v>
      </c>
      <c r="AB549">
        <f>[9]D_技能表!AB456</f>
        <v>5</v>
      </c>
      <c r="AC549">
        <f>[9]D_技能表!AC456</f>
        <v>974</v>
      </c>
      <c r="AD549">
        <f>[9]D_技能表!AD456</f>
        <v>667.50717964200942</v>
      </c>
    </row>
    <row r="550" spans="1:30" x14ac:dyDescent="0.15">
      <c r="A550">
        <f>[9]D_技能表!A457</f>
        <v>9124347</v>
      </c>
      <c r="B550" t="str">
        <f>[9]D_技能表!B457</f>
        <v>裂空·斩第3段</v>
      </c>
      <c r="C550" t="str">
        <f>[9]D_技能表!C457</f>
        <v>裂空·斩第3段</v>
      </c>
      <c r="D550">
        <f>[9]D_技能表!D457</f>
        <v>1</v>
      </c>
      <c r="E550">
        <f>[9]D_技能表!E457</f>
        <v>76</v>
      </c>
      <c r="F550" t="str">
        <f>[9]D_技能表!F457</f>
        <v>第47级，共造成175%点伤害</v>
      </c>
      <c r="G550">
        <f>[9]D_技能表!G457</f>
        <v>3</v>
      </c>
      <c r="H550">
        <f>[9]D_技能表!H457</f>
        <v>3</v>
      </c>
      <c r="I550">
        <f>[9]D_技能表!I457</f>
        <v>47</v>
      </c>
      <c r="J550">
        <f>[9]D_技能表!J457</f>
        <v>2</v>
      </c>
      <c r="K550">
        <f>[9]D_技能表!K457</f>
        <v>43.75</v>
      </c>
      <c r="L550">
        <f>[9]D_技能表!L457</f>
        <v>0</v>
      </c>
      <c r="M550">
        <f>[9]D_技能表!M457</f>
        <v>4240</v>
      </c>
      <c r="N550">
        <f>[9]D_技能表!N457</f>
        <v>295526</v>
      </c>
      <c r="O550">
        <f>[9]D_技能表!O457</f>
        <v>4</v>
      </c>
      <c r="P550">
        <f>[9]D_技能表!P457</f>
        <v>4</v>
      </c>
      <c r="Q550">
        <f>[9]D_技能表!Q457</f>
        <v>1</v>
      </c>
      <c r="R550">
        <f>[9]D_技能表!R457</f>
        <v>10</v>
      </c>
      <c r="S550">
        <f>[9]D_技能表!S457</f>
        <v>50</v>
      </c>
      <c r="T550">
        <f>[9]D_技能表!T457</f>
        <v>29.761904761904763</v>
      </c>
      <c r="U550">
        <f>[9]D_技能表!U457</f>
        <v>3838</v>
      </c>
      <c r="V550">
        <f>[9]D_技能表!V457</f>
        <v>119.04761904761905</v>
      </c>
      <c r="W550">
        <f>[9]D_技能表!W457</f>
        <v>77</v>
      </c>
      <c r="X550">
        <f>[9]D_技能表!X457</f>
        <v>1133</v>
      </c>
      <c r="Y550">
        <f>[9]D_技能表!Y457</f>
        <v>18</v>
      </c>
      <c r="Z550">
        <f>[9]D_技能表!Z457</f>
        <v>31</v>
      </c>
      <c r="AA550" t="str">
        <f>[9]D_技能表!AA457</f>
        <v>9124300.png</v>
      </c>
      <c r="AB550">
        <f>[9]D_技能表!AB457</f>
        <v>5</v>
      </c>
      <c r="AC550">
        <f>[9]D_技能表!AC457</f>
        <v>974</v>
      </c>
      <c r="AD550">
        <f>[9]D_技能表!AD457</f>
        <v>772.20533109481289</v>
      </c>
    </row>
    <row r="551" spans="1:30" x14ac:dyDescent="0.15">
      <c r="A551">
        <f>[9]D_技能表!A458</f>
        <v>9124348</v>
      </c>
      <c r="B551" t="str">
        <f>[9]D_技能表!B458</f>
        <v>裂空·斩第3段</v>
      </c>
      <c r="C551" t="str">
        <f>[9]D_技能表!C458</f>
        <v>裂空·斩第3段</v>
      </c>
      <c r="D551">
        <f>[9]D_技能表!D458</f>
        <v>1</v>
      </c>
      <c r="E551">
        <f>[9]D_技能表!E458</f>
        <v>77</v>
      </c>
      <c r="F551" t="str">
        <f>[9]D_技能表!F458</f>
        <v>第48级，共造成176.2%点伤害</v>
      </c>
      <c r="G551">
        <f>[9]D_技能表!G458</f>
        <v>3</v>
      </c>
      <c r="H551">
        <f>[9]D_技能表!H458</f>
        <v>3</v>
      </c>
      <c r="I551">
        <f>[9]D_技能表!I458</f>
        <v>48</v>
      </c>
      <c r="J551">
        <f>[9]D_技能表!J458</f>
        <v>2</v>
      </c>
      <c r="K551">
        <f>[9]D_技能表!K458</f>
        <v>44.047619047619051</v>
      </c>
      <c r="L551">
        <f>[9]D_技能表!L458</f>
        <v>0</v>
      </c>
      <c r="M551">
        <f>[9]D_技能表!M458</f>
        <v>4160</v>
      </c>
      <c r="N551">
        <f>[9]D_技能表!N458</f>
        <v>327186</v>
      </c>
      <c r="O551">
        <f>[9]D_技能表!O458</f>
        <v>4</v>
      </c>
      <c r="P551">
        <f>[9]D_技能表!P458</f>
        <v>4</v>
      </c>
      <c r="Q551">
        <f>[9]D_技能表!Q458</f>
        <v>1</v>
      </c>
      <c r="R551">
        <f>[9]D_技能表!R458</f>
        <v>10</v>
      </c>
      <c r="S551">
        <f>[9]D_技能表!S458</f>
        <v>50</v>
      </c>
      <c r="T551">
        <f>[9]D_技能表!T458</f>
        <v>29.761904761904763</v>
      </c>
      <c r="U551">
        <f>[9]D_技能表!U458</f>
        <v>3942</v>
      </c>
      <c r="V551">
        <f>[9]D_技能表!V458</f>
        <v>119.04761904761905</v>
      </c>
      <c r="W551">
        <f>[9]D_技能表!W458</f>
        <v>83</v>
      </c>
      <c r="X551">
        <f>[9]D_技能表!X458</f>
        <v>1216</v>
      </c>
      <c r="Y551">
        <f>[9]D_技能表!Y458</f>
        <v>18</v>
      </c>
      <c r="Z551">
        <f>[9]D_技能表!Z458</f>
        <v>34</v>
      </c>
      <c r="AA551" t="str">
        <f>[9]D_技能表!AA458</f>
        <v>9124300.png</v>
      </c>
      <c r="AB551">
        <f>[9]D_技能表!AB458</f>
        <v>5</v>
      </c>
      <c r="AC551">
        <f>[9]D_技能表!AC458</f>
        <v>974</v>
      </c>
      <c r="AD551">
        <f>[9]D_技能表!AD458</f>
        <v>893.10025708716933</v>
      </c>
    </row>
    <row r="552" spans="1:30" x14ac:dyDescent="0.15">
      <c r="A552">
        <f>[9]D_技能表!A459</f>
        <v>9124349</v>
      </c>
      <c r="B552" t="str">
        <f>[9]D_技能表!B459</f>
        <v>裂空·斩第3段</v>
      </c>
      <c r="C552" t="str">
        <f>[9]D_技能表!C459</f>
        <v>裂空·斩第3段</v>
      </c>
      <c r="D552">
        <f>[9]D_技能表!D459</f>
        <v>1</v>
      </c>
      <c r="E552">
        <f>[9]D_技能表!E459</f>
        <v>79</v>
      </c>
      <c r="F552" t="str">
        <f>[9]D_技能表!F459</f>
        <v>第49级，共造成177.4%点伤害</v>
      </c>
      <c r="G552">
        <f>[9]D_技能表!G459</f>
        <v>3</v>
      </c>
      <c r="H552">
        <f>[9]D_技能表!H459</f>
        <v>3</v>
      </c>
      <c r="I552">
        <f>[9]D_技能表!I459</f>
        <v>49</v>
      </c>
      <c r="J552">
        <f>[9]D_技能表!J459</f>
        <v>2</v>
      </c>
      <c r="K552">
        <f>[9]D_技能表!K459</f>
        <v>44.345238095238095</v>
      </c>
      <c r="L552">
        <f>[9]D_技能表!L459</f>
        <v>0</v>
      </c>
      <c r="M552">
        <f>[9]D_技能表!M459</f>
        <v>4080</v>
      </c>
      <c r="N552">
        <f>[9]D_技能表!N459</f>
        <v>369706</v>
      </c>
      <c r="O552">
        <f>[9]D_技能表!O459</f>
        <v>4</v>
      </c>
      <c r="P552">
        <f>[9]D_技能表!P459</f>
        <v>4</v>
      </c>
      <c r="Q552">
        <f>[9]D_技能表!Q459</f>
        <v>1</v>
      </c>
      <c r="R552">
        <f>[9]D_技能表!R459</f>
        <v>10</v>
      </c>
      <c r="S552">
        <f>[9]D_技能表!S459</f>
        <v>50</v>
      </c>
      <c r="T552">
        <f>[9]D_技能表!T459</f>
        <v>29.761904761904763</v>
      </c>
      <c r="U552">
        <f>[9]D_技能表!U459</f>
        <v>4154</v>
      </c>
      <c r="V552">
        <f>[9]D_技能表!V459</f>
        <v>119.04761904761905</v>
      </c>
      <c r="W552">
        <f>[9]D_技能表!W459</f>
        <v>89</v>
      </c>
      <c r="X552">
        <f>[9]D_技能表!X459</f>
        <v>1305</v>
      </c>
      <c r="Y552">
        <f>[9]D_技能表!Y459</f>
        <v>18</v>
      </c>
      <c r="Z552">
        <f>[9]D_技能表!Z459</f>
        <v>36</v>
      </c>
      <c r="AA552" t="str">
        <f>[9]D_技能表!AA459</f>
        <v>9124300.png</v>
      </c>
      <c r="AB552">
        <f>[9]D_技能表!AB459</f>
        <v>5</v>
      </c>
      <c r="AC552">
        <f>[9]D_技能表!AC459</f>
        <v>974</v>
      </c>
      <c r="AD552">
        <f>[9]D_技能表!AD459</f>
        <v>1032.6700732087068</v>
      </c>
    </row>
    <row r="553" spans="1:30" x14ac:dyDescent="0.15">
      <c r="A553">
        <f>[9]D_技能表!A460</f>
        <v>9124350</v>
      </c>
      <c r="B553" t="str">
        <f>[9]D_技能表!B460</f>
        <v>裂空·斩第3段</v>
      </c>
      <c r="C553" t="str">
        <f>[9]D_技能表!C460</f>
        <v>裂空·斩第3段</v>
      </c>
      <c r="D553">
        <f>[9]D_技能表!D460</f>
        <v>1</v>
      </c>
      <c r="E553">
        <f>[9]D_技能表!E460</f>
        <v>80</v>
      </c>
      <c r="F553" t="str">
        <f>[9]D_技能表!F460</f>
        <v>第50级，共造成178.6%点伤害</v>
      </c>
      <c r="G553">
        <f>[9]D_技能表!G460</f>
        <v>3</v>
      </c>
      <c r="H553">
        <f>[9]D_技能表!H460</f>
        <v>3</v>
      </c>
      <c r="I553">
        <f>[9]D_技能表!I460</f>
        <v>50</v>
      </c>
      <c r="J553">
        <f>[9]D_技能表!J460</f>
        <v>2</v>
      </c>
      <c r="K553">
        <f>[9]D_技能表!K460</f>
        <v>44.642857142857146</v>
      </c>
      <c r="L553">
        <f>[9]D_技能表!L460</f>
        <v>0</v>
      </c>
      <c r="M553">
        <f>[9]D_技能表!M460</f>
        <v>4000</v>
      </c>
      <c r="N553">
        <f>[9]D_技能表!N460</f>
        <v>404890</v>
      </c>
      <c r="O553">
        <f>[9]D_技能表!O460</f>
        <v>4</v>
      </c>
      <c r="P553">
        <f>[9]D_技能表!P460</f>
        <v>4</v>
      </c>
      <c r="Q553">
        <f>[9]D_技能表!Q460</f>
        <v>1</v>
      </c>
      <c r="R553">
        <f>[9]D_技能表!R460</f>
        <v>10</v>
      </c>
      <c r="S553">
        <f>[9]D_技能表!S460</f>
        <v>50</v>
      </c>
      <c r="T553">
        <f>[9]D_技能表!T460</f>
        <v>29.761904761904763</v>
      </c>
      <c r="U553">
        <f>[9]D_技能表!U460</f>
        <v>4262</v>
      </c>
      <c r="V553">
        <f>[9]D_技能表!V460</f>
        <v>119.04761904761905</v>
      </c>
      <c r="W553">
        <f>[9]D_技能表!W460</f>
        <v>95</v>
      </c>
      <c r="X553">
        <f>[9]D_技能表!X460</f>
        <v>1400</v>
      </c>
      <c r="Y553">
        <f>[9]D_技能表!Y460</f>
        <v>18</v>
      </c>
      <c r="Z553">
        <f>[9]D_技能表!Z460</f>
        <v>38</v>
      </c>
      <c r="AA553" t="str">
        <f>[9]D_技能表!AA460</f>
        <v>9124300.png</v>
      </c>
      <c r="AB553">
        <f>[9]D_技能表!AB460</f>
        <v>5</v>
      </c>
      <c r="AC553">
        <f>[9]D_技能表!AC460</f>
        <v>974</v>
      </c>
      <c r="AD553">
        <f>[9]D_技能表!AD460</f>
        <v>1193.7686362792215</v>
      </c>
    </row>
    <row r="554" spans="1:30" x14ac:dyDescent="0.15">
      <c r="A554">
        <f>[9]D_技能表!A461</f>
        <v>1</v>
      </c>
      <c r="B554" t="str">
        <f>[9]D_技能表!B461</f>
        <v>裂空·斩</v>
      </c>
      <c r="C554" t="str">
        <f>[9]D_技能表!C461</f>
        <v>裂空·斩第4段</v>
      </c>
      <c r="D554">
        <f>[9]D_技能表!D461</f>
        <v>1</v>
      </c>
      <c r="E554">
        <f>[9]D_技能表!E461</f>
        <v>6</v>
      </c>
      <c r="F554" t="str">
        <f>[9]D_技能表!F461</f>
        <v>第0级，共造成178.6%点伤害</v>
      </c>
      <c r="G554">
        <f>[9]D_技能表!G461</f>
        <v>0</v>
      </c>
      <c r="H554">
        <f>[9]D_技能表!H461</f>
        <v>4</v>
      </c>
      <c r="I554">
        <f>[9]D_技能表!I461</f>
        <v>0</v>
      </c>
      <c r="J554">
        <f>[9]D_技能表!J461</f>
        <v>2</v>
      </c>
      <c r="K554">
        <f>[9]D_技能表!K461</f>
        <v>178.57142857142858</v>
      </c>
      <c r="L554">
        <f>[9]D_技能表!L461</f>
        <v>0</v>
      </c>
      <c r="M554">
        <f>[9]D_技能表!M461</f>
        <v>8000</v>
      </c>
      <c r="N554">
        <f>[9]D_技能表!N461</f>
        <v>0</v>
      </c>
      <c r="O554">
        <f>[9]D_技能表!O461</f>
        <v>4</v>
      </c>
      <c r="P554">
        <f>[9]D_技能表!P461</f>
        <v>1</v>
      </c>
      <c r="Q554">
        <f>[9]D_技能表!Q461</f>
        <v>1</v>
      </c>
      <c r="R554">
        <f>[9]D_技能表!R461</f>
        <v>12</v>
      </c>
      <c r="S554">
        <f>[9]D_技能表!S461</f>
        <v>50</v>
      </c>
      <c r="T554">
        <f>[9]D_技能表!T461</f>
        <v>178.57142857142858</v>
      </c>
      <c r="U554">
        <f>[9]D_技能表!U461</f>
        <v>80</v>
      </c>
      <c r="V554">
        <f>[9]D_技能表!V461</f>
        <v>178.57142857142858</v>
      </c>
      <c r="W554">
        <f>[9]D_技能表!W461</f>
        <v>0</v>
      </c>
      <c r="X554">
        <f>[9]D_技能表!X461</f>
        <v>0</v>
      </c>
      <c r="Y554">
        <f>[9]D_技能表!Y461</f>
        <v>18</v>
      </c>
      <c r="Z554">
        <f>[9]D_技能表!Z461</f>
        <v>0</v>
      </c>
      <c r="AA554" t="str">
        <f>[9]D_技能表!AA461</f>
        <v>9124400.png</v>
      </c>
      <c r="AB554">
        <f>[9]D_技能表!AB461</f>
        <v>20</v>
      </c>
      <c r="AC554">
        <f>[9]D_技能表!AC461</f>
        <v>982</v>
      </c>
      <c r="AD554">
        <f>[9]D_技能表!AD461</f>
        <v>1.8218828571428578</v>
      </c>
    </row>
    <row r="555" spans="1:30" x14ac:dyDescent="0.15">
      <c r="A555">
        <f>[9]D_技能表!A462</f>
        <v>9124401</v>
      </c>
      <c r="B555" t="str">
        <f>[9]D_技能表!B462</f>
        <v>裂空·斩第4段</v>
      </c>
      <c r="C555" t="str">
        <f>[9]D_技能表!C462</f>
        <v>裂空·斩第4段</v>
      </c>
      <c r="D555">
        <f>[9]D_技能表!D462</f>
        <v>1</v>
      </c>
      <c r="E555">
        <f>[9]D_技能表!E462</f>
        <v>6</v>
      </c>
      <c r="F555" t="str">
        <f>[9]D_技能表!F462</f>
        <v>第1级，共造成178.6%点伤害</v>
      </c>
      <c r="G555">
        <f>[9]D_技能表!G462</f>
        <v>4</v>
      </c>
      <c r="H555">
        <f>[9]D_技能表!H462</f>
        <v>4</v>
      </c>
      <c r="I555">
        <f>[9]D_技能表!I462</f>
        <v>1</v>
      </c>
      <c r="J555">
        <f>[9]D_技能表!J462</f>
        <v>2</v>
      </c>
      <c r="K555">
        <f>[9]D_技能表!K462</f>
        <v>178.57142857142858</v>
      </c>
      <c r="L555">
        <f>[9]D_技能表!L462</f>
        <v>0</v>
      </c>
      <c r="M555">
        <f>[9]D_技能表!M462</f>
        <v>8000</v>
      </c>
      <c r="N555">
        <f>[9]D_技能表!N462</f>
        <v>480</v>
      </c>
      <c r="O555">
        <f>[9]D_技能表!O462</f>
        <v>4</v>
      </c>
      <c r="P555">
        <f>[9]D_技能表!P462</f>
        <v>1</v>
      </c>
      <c r="Q555">
        <f>[9]D_技能表!Q462</f>
        <v>1</v>
      </c>
      <c r="R555">
        <f>[9]D_技能表!R462</f>
        <v>12</v>
      </c>
      <c r="S555">
        <f>[9]D_技能表!S462</f>
        <v>50</v>
      </c>
      <c r="T555">
        <f>[9]D_技能表!T462</f>
        <v>178.57142857142858</v>
      </c>
      <c r="U555">
        <f>[9]D_技能表!U462</f>
        <v>80</v>
      </c>
      <c r="V555">
        <f>[9]D_技能表!V462</f>
        <v>178.57142857142858</v>
      </c>
      <c r="W555">
        <f>[9]D_技能表!W462</f>
        <v>6</v>
      </c>
      <c r="X555">
        <f>[9]D_技能表!X462</f>
        <v>6</v>
      </c>
      <c r="Y555">
        <f>[9]D_技能表!Y462</f>
        <v>18</v>
      </c>
      <c r="Z555">
        <f>[9]D_技能表!Z462</f>
        <v>0</v>
      </c>
      <c r="AA555" t="str">
        <f>[9]D_技能表!AA462</f>
        <v>9124400.png</v>
      </c>
      <c r="AB555">
        <f>[9]D_技能表!AB462</f>
        <v>20</v>
      </c>
      <c r="AC555">
        <f>[9]D_技能表!AC462</f>
        <v>982</v>
      </c>
      <c r="AD555">
        <f>[9]D_技能表!AD462</f>
        <v>2.0741895585914008</v>
      </c>
    </row>
    <row r="556" spans="1:30" x14ac:dyDescent="0.15">
      <c r="A556">
        <f>[9]D_技能表!A463</f>
        <v>9124402</v>
      </c>
      <c r="B556" t="str">
        <f>[9]D_技能表!B463</f>
        <v>裂空·斩第4段</v>
      </c>
      <c r="C556" t="str">
        <f>[9]D_技能表!C463</f>
        <v>裂空·斩第4段</v>
      </c>
      <c r="D556">
        <f>[9]D_技能表!D463</f>
        <v>1</v>
      </c>
      <c r="E556">
        <f>[9]D_技能表!E463</f>
        <v>15</v>
      </c>
      <c r="F556" t="str">
        <f>[9]D_技能表!F463</f>
        <v>第2级，共造成182.1%点伤害</v>
      </c>
      <c r="G556">
        <f>[9]D_技能表!G463</f>
        <v>4</v>
      </c>
      <c r="H556">
        <f>[9]D_技能表!H463</f>
        <v>4</v>
      </c>
      <c r="I556">
        <f>[9]D_技能表!I463</f>
        <v>2</v>
      </c>
      <c r="J556">
        <f>[9]D_技能表!J463</f>
        <v>2</v>
      </c>
      <c r="K556">
        <f>[9]D_技能表!K463</f>
        <v>182.14285714285717</v>
      </c>
      <c r="L556">
        <f>[9]D_技能表!L463</f>
        <v>0</v>
      </c>
      <c r="M556">
        <f>[9]D_技能表!M463</f>
        <v>7840</v>
      </c>
      <c r="N556">
        <f>[9]D_技能表!N463</f>
        <v>938</v>
      </c>
      <c r="O556">
        <f>[9]D_技能表!O463</f>
        <v>4</v>
      </c>
      <c r="P556">
        <f>[9]D_技能表!P463</f>
        <v>1</v>
      </c>
      <c r="Q556">
        <f>[9]D_技能表!Q463</f>
        <v>1</v>
      </c>
      <c r="R556">
        <f>[9]D_技能表!R463</f>
        <v>12</v>
      </c>
      <c r="S556">
        <f>[9]D_技能表!S463</f>
        <v>50</v>
      </c>
      <c r="T556">
        <f>[9]D_技能表!T463</f>
        <v>178.57142857142858</v>
      </c>
      <c r="U556">
        <f>[9]D_技能表!U463</f>
        <v>134</v>
      </c>
      <c r="V556">
        <f>[9]D_技能表!V463</f>
        <v>178.57142857142858</v>
      </c>
      <c r="W556">
        <f>[9]D_技能表!W463</f>
        <v>7</v>
      </c>
      <c r="X556">
        <f>[9]D_技能表!X463</f>
        <v>13</v>
      </c>
      <c r="Y556">
        <f>[9]D_技能表!Y463</f>
        <v>18</v>
      </c>
      <c r="Z556">
        <f>[9]D_技能表!Z463</f>
        <v>0</v>
      </c>
      <c r="AA556" t="str">
        <f>[9]D_技能表!AA463</f>
        <v>9124400.png</v>
      </c>
      <c r="AB556">
        <f>[9]D_技能表!AB463</f>
        <v>20</v>
      </c>
      <c r="AC556">
        <f>[9]D_技能表!AC463</f>
        <v>982</v>
      </c>
      <c r="AD556">
        <f>[9]D_技能表!AD463</f>
        <v>2.4687754680511924</v>
      </c>
    </row>
    <row r="557" spans="1:30" x14ac:dyDescent="0.15">
      <c r="A557">
        <f>[9]D_技能表!A464</f>
        <v>9124403</v>
      </c>
      <c r="B557" t="str">
        <f>[9]D_技能表!B464</f>
        <v>裂空·斩第4段</v>
      </c>
      <c r="C557" t="str">
        <f>[9]D_技能表!C464</f>
        <v>裂空·斩第4段</v>
      </c>
      <c r="D557">
        <f>[9]D_技能表!D464</f>
        <v>1</v>
      </c>
      <c r="E557">
        <f>[9]D_技能表!E464</f>
        <v>16</v>
      </c>
      <c r="F557" t="str">
        <f>[9]D_技能表!F464</f>
        <v>第3级，共造成183.9%点伤害</v>
      </c>
      <c r="G557">
        <f>[9]D_技能表!G464</f>
        <v>4</v>
      </c>
      <c r="H557">
        <f>[9]D_技能表!H464</f>
        <v>4</v>
      </c>
      <c r="I557">
        <f>[9]D_技能表!I464</f>
        <v>3</v>
      </c>
      <c r="J557">
        <f>[9]D_技能表!J464</f>
        <v>2</v>
      </c>
      <c r="K557">
        <f>[9]D_技能表!K464</f>
        <v>183.92857142857144</v>
      </c>
      <c r="L557">
        <f>[9]D_技能表!L464</f>
        <v>0</v>
      </c>
      <c r="M557">
        <f>[9]D_技能表!M464</f>
        <v>7760</v>
      </c>
      <c r="N557">
        <f>[9]D_技能表!N464</f>
        <v>980</v>
      </c>
      <c r="O557">
        <f>[9]D_技能表!O464</f>
        <v>4</v>
      </c>
      <c r="P557">
        <f>[9]D_技能表!P464</f>
        <v>1</v>
      </c>
      <c r="Q557">
        <f>[9]D_技能表!Q464</f>
        <v>1</v>
      </c>
      <c r="R557">
        <f>[9]D_技能表!R464</f>
        <v>12</v>
      </c>
      <c r="S557">
        <f>[9]D_技能表!S464</f>
        <v>50</v>
      </c>
      <c r="T557">
        <f>[9]D_技能表!T464</f>
        <v>178.57142857142858</v>
      </c>
      <c r="U557">
        <f>[9]D_技能表!U464</f>
        <v>140</v>
      </c>
      <c r="V557">
        <f>[9]D_技能表!V464</f>
        <v>178.57142857142858</v>
      </c>
      <c r="W557">
        <f>[9]D_技能表!W464</f>
        <v>7</v>
      </c>
      <c r="X557">
        <f>[9]D_技能表!X464</f>
        <v>20</v>
      </c>
      <c r="Y557">
        <f>[9]D_技能表!Y464</f>
        <v>18</v>
      </c>
      <c r="Z557">
        <f>[9]D_技能表!Z464</f>
        <v>0</v>
      </c>
      <c r="AA557" t="str">
        <f>[9]D_技能表!AA464</f>
        <v>9124400.png</v>
      </c>
      <c r="AB557">
        <f>[9]D_技能表!AB464</f>
        <v>20</v>
      </c>
      <c r="AC557">
        <f>[9]D_技能表!AC464</f>
        <v>982</v>
      </c>
      <c r="AD557">
        <f>[9]D_技能表!AD464</f>
        <v>2.8717697317595317</v>
      </c>
    </row>
    <row r="558" spans="1:30" x14ac:dyDescent="0.15">
      <c r="A558">
        <f>[9]D_技能表!A465</f>
        <v>9124404</v>
      </c>
      <c r="B558" t="str">
        <f>[9]D_技能表!B465</f>
        <v>裂空·斩第4段</v>
      </c>
      <c r="C558" t="str">
        <f>[9]D_技能表!C465</f>
        <v>裂空·斩第4段</v>
      </c>
      <c r="D558">
        <f>[9]D_技能表!D465</f>
        <v>1</v>
      </c>
      <c r="E558">
        <f>[9]D_技能表!E465</f>
        <v>17</v>
      </c>
      <c r="F558" t="str">
        <f>[9]D_技能表!F465</f>
        <v>第4级，共造成185.7%点伤害</v>
      </c>
      <c r="G558">
        <f>[9]D_技能表!G465</f>
        <v>4</v>
      </c>
      <c r="H558">
        <f>[9]D_技能表!H465</f>
        <v>4</v>
      </c>
      <c r="I558">
        <f>[9]D_技能表!I465</f>
        <v>4</v>
      </c>
      <c r="J558">
        <f>[9]D_技能表!J465</f>
        <v>2</v>
      </c>
      <c r="K558">
        <f>[9]D_技能表!K465</f>
        <v>185.71428571428572</v>
      </c>
      <c r="L558">
        <f>[9]D_技能表!L465</f>
        <v>0</v>
      </c>
      <c r="M558">
        <f>[9]D_技能表!M465</f>
        <v>7680</v>
      </c>
      <c r="N558">
        <f>[9]D_技能表!N465</f>
        <v>1168</v>
      </c>
      <c r="O558">
        <f>[9]D_技能表!O465</f>
        <v>4</v>
      </c>
      <c r="P558">
        <f>[9]D_技能表!P465</f>
        <v>1</v>
      </c>
      <c r="Q558">
        <f>[9]D_技能表!Q465</f>
        <v>1</v>
      </c>
      <c r="R558">
        <f>[9]D_技能表!R465</f>
        <v>12</v>
      </c>
      <c r="S558">
        <f>[9]D_技能表!S465</f>
        <v>50</v>
      </c>
      <c r="T558">
        <f>[9]D_技能表!T465</f>
        <v>178.57142857142858</v>
      </c>
      <c r="U558">
        <f>[9]D_技能表!U465</f>
        <v>146</v>
      </c>
      <c r="V558">
        <f>[9]D_技能表!V465</f>
        <v>178.57142857142858</v>
      </c>
      <c r="W558">
        <f>[9]D_技能表!W465</f>
        <v>8</v>
      </c>
      <c r="X558">
        <f>[9]D_技能表!X465</f>
        <v>28</v>
      </c>
      <c r="Y558">
        <f>[9]D_技能表!Y465</f>
        <v>18</v>
      </c>
      <c r="Z558">
        <f>[9]D_技能表!Z465</f>
        <v>0</v>
      </c>
      <c r="AA558" t="str">
        <f>[9]D_技能表!AA465</f>
        <v>9124400.png</v>
      </c>
      <c r="AB558">
        <f>[9]D_技能表!AB465</f>
        <v>20</v>
      </c>
      <c r="AC558">
        <f>[9]D_技能表!AC465</f>
        <v>982</v>
      </c>
      <c r="AD558">
        <f>[9]D_技能表!AD465</f>
        <v>3.3390351239404432</v>
      </c>
    </row>
    <row r="559" spans="1:30" x14ac:dyDescent="0.15">
      <c r="A559">
        <f>[9]D_技能表!A466</f>
        <v>9124405</v>
      </c>
      <c r="B559" t="str">
        <f>[9]D_技能表!B466</f>
        <v>裂空·斩第4段</v>
      </c>
      <c r="C559" t="str">
        <f>[9]D_技能表!C466</f>
        <v>裂空·斩第4段</v>
      </c>
      <c r="D559">
        <f>[9]D_技能表!D466</f>
        <v>1</v>
      </c>
      <c r="E559">
        <f>[9]D_技能表!E466</f>
        <v>19</v>
      </c>
      <c r="F559" t="str">
        <f>[9]D_技能表!F466</f>
        <v>第5级，共造成187.5%点伤害</v>
      </c>
      <c r="G559">
        <f>[9]D_技能表!G466</f>
        <v>4</v>
      </c>
      <c r="H559">
        <f>[9]D_技能表!H466</f>
        <v>4</v>
      </c>
      <c r="I559">
        <f>[9]D_技能表!I466</f>
        <v>5</v>
      </c>
      <c r="J559">
        <f>[9]D_技能表!J466</f>
        <v>2</v>
      </c>
      <c r="K559">
        <f>[9]D_技能表!K466</f>
        <v>187.5</v>
      </c>
      <c r="L559">
        <f>[9]D_技能表!L466</f>
        <v>0</v>
      </c>
      <c r="M559">
        <f>[9]D_技能表!M466</f>
        <v>7600</v>
      </c>
      <c r="N559">
        <f>[9]D_技能表!N466</f>
        <v>1264</v>
      </c>
      <c r="O559">
        <f>[9]D_技能表!O466</f>
        <v>4</v>
      </c>
      <c r="P559">
        <f>[9]D_技能表!P466</f>
        <v>1</v>
      </c>
      <c r="Q559">
        <f>[9]D_技能表!Q466</f>
        <v>1</v>
      </c>
      <c r="R559">
        <f>[9]D_技能表!R466</f>
        <v>12</v>
      </c>
      <c r="S559">
        <f>[9]D_技能表!S466</f>
        <v>50</v>
      </c>
      <c r="T559">
        <f>[9]D_技能表!T466</f>
        <v>178.57142857142858</v>
      </c>
      <c r="U559">
        <f>[9]D_技能表!U466</f>
        <v>158</v>
      </c>
      <c r="V559">
        <f>[9]D_技能表!V466</f>
        <v>178.57142857142858</v>
      </c>
      <c r="W559">
        <f>[9]D_技能表!W466</f>
        <v>8</v>
      </c>
      <c r="X559">
        <f>[9]D_技能表!X466</f>
        <v>36</v>
      </c>
      <c r="Y559">
        <f>[9]D_技能表!Y466</f>
        <v>18</v>
      </c>
      <c r="Z559">
        <f>[9]D_技能表!Z466</f>
        <v>0</v>
      </c>
      <c r="AA559" t="str">
        <f>[9]D_技能表!AA466</f>
        <v>9124400.png</v>
      </c>
      <c r="AB559">
        <f>[9]D_技能表!AB466</f>
        <v>20</v>
      </c>
      <c r="AC559">
        <f>[9]D_技能表!AC466</f>
        <v>982</v>
      </c>
      <c r="AD559">
        <f>[9]D_技能表!AD466</f>
        <v>3.8806441869099735</v>
      </c>
    </row>
    <row r="560" spans="1:30" x14ac:dyDescent="0.15">
      <c r="A560">
        <f>[9]D_技能表!A467</f>
        <v>9124406</v>
      </c>
      <c r="B560" t="str">
        <f>[9]D_技能表!B467</f>
        <v>裂空·斩第4段</v>
      </c>
      <c r="C560" t="str">
        <f>[9]D_技能表!C467</f>
        <v>裂空·斩第4段</v>
      </c>
      <c r="D560">
        <f>[9]D_技能表!D467</f>
        <v>1</v>
      </c>
      <c r="E560">
        <f>[9]D_技能表!E467</f>
        <v>20</v>
      </c>
      <c r="F560" t="str">
        <f>[9]D_技能表!F467</f>
        <v>第6级，共造成189.3%点伤害</v>
      </c>
      <c r="G560">
        <f>[9]D_技能表!G467</f>
        <v>4</v>
      </c>
      <c r="H560">
        <f>[9]D_技能表!H467</f>
        <v>4</v>
      </c>
      <c r="I560">
        <f>[9]D_技能表!I467</f>
        <v>6</v>
      </c>
      <c r="J560">
        <f>[9]D_技能表!J467</f>
        <v>2</v>
      </c>
      <c r="K560">
        <f>[9]D_技能表!K467</f>
        <v>189.28571428571431</v>
      </c>
      <c r="L560">
        <f>[9]D_技能表!L467</f>
        <v>0</v>
      </c>
      <c r="M560">
        <f>[9]D_技能表!M467</f>
        <v>7520</v>
      </c>
      <c r="N560">
        <f>[9]D_技能表!N467</f>
        <v>1638</v>
      </c>
      <c r="O560">
        <f>[9]D_技能表!O467</f>
        <v>4</v>
      </c>
      <c r="P560">
        <f>[9]D_技能表!P467</f>
        <v>1</v>
      </c>
      <c r="Q560">
        <f>[9]D_技能表!Q467</f>
        <v>1</v>
      </c>
      <c r="R560">
        <f>[9]D_技能表!R467</f>
        <v>12</v>
      </c>
      <c r="S560">
        <f>[9]D_技能表!S467</f>
        <v>50</v>
      </c>
      <c r="T560">
        <f>[9]D_技能表!T467</f>
        <v>178.57142857142858</v>
      </c>
      <c r="U560">
        <f>[9]D_技能表!U467</f>
        <v>182</v>
      </c>
      <c r="V560">
        <f>[9]D_技能表!V467</f>
        <v>178.57142857142858</v>
      </c>
      <c r="W560">
        <f>[9]D_技能表!W467</f>
        <v>9</v>
      </c>
      <c r="X560">
        <f>[9]D_技能表!X467</f>
        <v>45</v>
      </c>
      <c r="Y560">
        <f>[9]D_技能表!Y467</f>
        <v>18</v>
      </c>
      <c r="Z560">
        <f>[9]D_技能表!Z467</f>
        <v>0</v>
      </c>
      <c r="AA560" t="str">
        <f>[9]D_技能表!AA467</f>
        <v>9124400.png</v>
      </c>
      <c r="AB560">
        <f>[9]D_技能表!AB467</f>
        <v>20</v>
      </c>
      <c r="AC560">
        <f>[9]D_技能表!AC467</f>
        <v>982</v>
      </c>
      <c r="AD560">
        <f>[9]D_技能表!AD467</f>
        <v>4.5082266613935182</v>
      </c>
    </row>
    <row r="561" spans="1:30" x14ac:dyDescent="0.15">
      <c r="A561">
        <f>[9]D_技能表!A468</f>
        <v>9124407</v>
      </c>
      <c r="B561" t="str">
        <f>[9]D_技能表!B468</f>
        <v>裂空·斩第4段</v>
      </c>
      <c r="C561" t="str">
        <f>[9]D_技能表!C468</f>
        <v>裂空·斩第4段</v>
      </c>
      <c r="D561">
        <f>[9]D_技能表!D468</f>
        <v>1</v>
      </c>
      <c r="E561">
        <f>[9]D_技能表!E468</f>
        <v>22</v>
      </c>
      <c r="F561" t="str">
        <f>[9]D_技能表!F468</f>
        <v>第7级，共造成191.1%点伤害</v>
      </c>
      <c r="G561">
        <f>[9]D_技能表!G468</f>
        <v>4</v>
      </c>
      <c r="H561">
        <f>[9]D_技能表!H468</f>
        <v>4</v>
      </c>
      <c r="I561">
        <f>[9]D_技能表!I468</f>
        <v>7</v>
      </c>
      <c r="J561">
        <f>[9]D_技能表!J468</f>
        <v>2</v>
      </c>
      <c r="K561">
        <f>[9]D_技能表!K468</f>
        <v>191.07142857142858</v>
      </c>
      <c r="L561">
        <f>[9]D_技能表!L468</f>
        <v>0</v>
      </c>
      <c r="M561">
        <f>[9]D_技能表!M468</f>
        <v>7440</v>
      </c>
      <c r="N561">
        <f>[9]D_技能表!N468</f>
        <v>2151</v>
      </c>
      <c r="O561">
        <f>[9]D_技能表!O468</f>
        <v>4</v>
      </c>
      <c r="P561">
        <f>[9]D_技能表!P468</f>
        <v>1</v>
      </c>
      <c r="Q561">
        <f>[9]D_技能表!Q468</f>
        <v>1</v>
      </c>
      <c r="R561">
        <f>[9]D_技能表!R468</f>
        <v>12</v>
      </c>
      <c r="S561">
        <f>[9]D_技能表!S468</f>
        <v>50</v>
      </c>
      <c r="T561">
        <f>[9]D_技能表!T468</f>
        <v>178.57142857142858</v>
      </c>
      <c r="U561">
        <f>[9]D_技能表!U468</f>
        <v>239</v>
      </c>
      <c r="V561">
        <f>[9]D_技能表!V468</f>
        <v>178.57142857142858</v>
      </c>
      <c r="W561">
        <f>[9]D_技能表!W468</f>
        <v>9</v>
      </c>
      <c r="X561">
        <f>[9]D_技能表!X468</f>
        <v>54</v>
      </c>
      <c r="Y561">
        <f>[9]D_技能表!Y468</f>
        <v>18</v>
      </c>
      <c r="Z561">
        <f>[9]D_技能表!Z468</f>
        <v>0</v>
      </c>
      <c r="AA561" t="str">
        <f>[9]D_技能表!AA468</f>
        <v>9124400.png</v>
      </c>
      <c r="AB561">
        <f>[9]D_技能表!AB468</f>
        <v>20</v>
      </c>
      <c r="AC561">
        <f>[9]D_技能表!AC468</f>
        <v>982</v>
      </c>
      <c r="AD561">
        <f>[9]D_技能表!AD468</f>
        <v>5.2352076121732969</v>
      </c>
    </row>
    <row r="562" spans="1:30" x14ac:dyDescent="0.15">
      <c r="A562">
        <f>[9]D_技能表!A469</f>
        <v>9124408</v>
      </c>
      <c r="B562" t="str">
        <f>[9]D_技能表!B469</f>
        <v>裂空·斩第4段</v>
      </c>
      <c r="C562" t="str">
        <f>[9]D_技能表!C469</f>
        <v>裂空·斩第4段</v>
      </c>
      <c r="D562">
        <f>[9]D_技能表!D469</f>
        <v>1</v>
      </c>
      <c r="E562">
        <f>[9]D_技能表!E469</f>
        <v>23</v>
      </c>
      <c r="F562" t="str">
        <f>[9]D_技能表!F469</f>
        <v>第8级，共造成192.9%点伤害</v>
      </c>
      <c r="G562">
        <f>[9]D_技能表!G469</f>
        <v>4</v>
      </c>
      <c r="H562">
        <f>[9]D_技能表!H469</f>
        <v>4</v>
      </c>
      <c r="I562">
        <f>[9]D_技能表!I469</f>
        <v>8</v>
      </c>
      <c r="J562">
        <f>[9]D_技能表!J469</f>
        <v>2</v>
      </c>
      <c r="K562">
        <f>[9]D_技能表!K469</f>
        <v>192.85714285714286</v>
      </c>
      <c r="L562">
        <f>[9]D_技能表!L469</f>
        <v>0</v>
      </c>
      <c r="M562">
        <f>[9]D_技能表!M469</f>
        <v>7360</v>
      </c>
      <c r="N562">
        <f>[9]D_技能表!N469</f>
        <v>2700</v>
      </c>
      <c r="O562">
        <f>[9]D_技能表!O469</f>
        <v>4</v>
      </c>
      <c r="P562">
        <f>[9]D_技能表!P469</f>
        <v>1</v>
      </c>
      <c r="Q562">
        <f>[9]D_技能表!Q469</f>
        <v>1</v>
      </c>
      <c r="R562">
        <f>[9]D_技能表!R469</f>
        <v>12</v>
      </c>
      <c r="S562">
        <f>[9]D_技能表!S469</f>
        <v>50</v>
      </c>
      <c r="T562">
        <f>[9]D_技能表!T469</f>
        <v>178.57142857142858</v>
      </c>
      <c r="U562">
        <f>[9]D_技能表!U469</f>
        <v>270</v>
      </c>
      <c r="V562">
        <f>[9]D_技能表!V469</f>
        <v>178.57142857142858</v>
      </c>
      <c r="W562">
        <f>[9]D_技能表!W469</f>
        <v>10</v>
      </c>
      <c r="X562">
        <f>[9]D_技能表!X469</f>
        <v>64</v>
      </c>
      <c r="Y562">
        <f>[9]D_技能表!Y469</f>
        <v>18</v>
      </c>
      <c r="Z562">
        <f>[9]D_技能表!Z469</f>
        <v>0</v>
      </c>
      <c r="AA562" t="str">
        <f>[9]D_技能表!AA469</f>
        <v>9124400.png</v>
      </c>
      <c r="AB562">
        <f>[9]D_技能表!AB469</f>
        <v>20</v>
      </c>
      <c r="AC562">
        <f>[9]D_技能表!AC469</f>
        <v>982</v>
      </c>
      <c r="AD562">
        <f>[9]D_技能表!AD469</f>
        <v>6.0770816433773103</v>
      </c>
    </row>
    <row r="563" spans="1:30" x14ac:dyDescent="0.15">
      <c r="A563">
        <f>[9]D_技能表!A470</f>
        <v>9124409</v>
      </c>
      <c r="B563" t="str">
        <f>[9]D_技能表!B470</f>
        <v>裂空·斩第4段</v>
      </c>
      <c r="C563" t="str">
        <f>[9]D_技能表!C470</f>
        <v>裂空·斩第4段</v>
      </c>
      <c r="D563">
        <f>[9]D_技能表!D470</f>
        <v>1</v>
      </c>
      <c r="E563">
        <f>[9]D_技能表!E470</f>
        <v>24</v>
      </c>
      <c r="F563" t="str">
        <f>[9]D_技能表!F470</f>
        <v>第9级，共造成194.6%点伤害</v>
      </c>
      <c r="G563">
        <f>[9]D_技能表!G470</f>
        <v>4</v>
      </c>
      <c r="H563">
        <f>[9]D_技能表!H470</f>
        <v>4</v>
      </c>
      <c r="I563">
        <f>[9]D_技能表!I470</f>
        <v>9</v>
      </c>
      <c r="J563">
        <f>[9]D_技能表!J470</f>
        <v>2</v>
      </c>
      <c r="K563">
        <f>[9]D_技能表!K470</f>
        <v>194.64285714285717</v>
      </c>
      <c r="L563">
        <f>[9]D_技能表!L470</f>
        <v>0</v>
      </c>
      <c r="M563">
        <f>[9]D_技能表!M470</f>
        <v>7280</v>
      </c>
      <c r="N563">
        <f>[9]D_技能表!N470</f>
        <v>3322</v>
      </c>
      <c r="O563">
        <f>[9]D_技能表!O470</f>
        <v>4</v>
      </c>
      <c r="P563">
        <f>[9]D_技能表!P470</f>
        <v>1</v>
      </c>
      <c r="Q563">
        <f>[9]D_技能表!Q470</f>
        <v>1</v>
      </c>
      <c r="R563">
        <f>[9]D_技能表!R470</f>
        <v>12</v>
      </c>
      <c r="S563">
        <f>[9]D_技能表!S470</f>
        <v>50</v>
      </c>
      <c r="T563">
        <f>[9]D_技能表!T470</f>
        <v>178.57142857142858</v>
      </c>
      <c r="U563">
        <f>[9]D_技能表!U470</f>
        <v>302</v>
      </c>
      <c r="V563">
        <f>[9]D_技能表!V470</f>
        <v>178.57142857142858</v>
      </c>
      <c r="W563">
        <f>[9]D_技能表!W470</f>
        <v>11</v>
      </c>
      <c r="X563">
        <f>[9]D_技能表!X470</f>
        <v>75</v>
      </c>
      <c r="Y563">
        <f>[9]D_技能表!Y470</f>
        <v>18</v>
      </c>
      <c r="Z563">
        <f>[9]D_技能表!Z470</f>
        <v>0</v>
      </c>
      <c r="AA563" t="str">
        <f>[9]D_技能表!AA470</f>
        <v>9124400.png</v>
      </c>
      <c r="AB563">
        <f>[9]D_技能表!AB470</f>
        <v>20</v>
      </c>
      <c r="AC563">
        <f>[9]D_技能表!AC470</f>
        <v>982</v>
      </c>
      <c r="AD563">
        <f>[9]D_技能表!AD470</f>
        <v>7.0517286323725585</v>
      </c>
    </row>
    <row r="564" spans="1:30" x14ac:dyDescent="0.15">
      <c r="A564">
        <f>[9]D_技能表!A471</f>
        <v>9124410</v>
      </c>
      <c r="B564" t="str">
        <f>[9]D_技能表!B471</f>
        <v>裂空·斩第4段</v>
      </c>
      <c r="C564" t="str">
        <f>[9]D_技能表!C471</f>
        <v>裂空·斩第4段</v>
      </c>
      <c r="D564">
        <f>[9]D_技能表!D471</f>
        <v>1</v>
      </c>
      <c r="E564">
        <f>[9]D_技能表!E471</f>
        <v>26</v>
      </c>
      <c r="F564" t="str">
        <f>[9]D_技能表!F471</f>
        <v>第10级，共造成196.4%点伤害</v>
      </c>
      <c r="G564">
        <f>[9]D_技能表!G471</f>
        <v>4</v>
      </c>
      <c r="H564">
        <f>[9]D_技能表!H471</f>
        <v>4</v>
      </c>
      <c r="I564">
        <f>[9]D_技能表!I471</f>
        <v>10</v>
      </c>
      <c r="J564">
        <f>[9]D_技能表!J471</f>
        <v>2</v>
      </c>
      <c r="K564">
        <f>[9]D_技能表!K471</f>
        <v>196.42857142857144</v>
      </c>
      <c r="L564">
        <f>[9]D_技能表!L471</f>
        <v>0</v>
      </c>
      <c r="M564">
        <f>[9]D_技能表!M471</f>
        <v>7200</v>
      </c>
      <c r="N564">
        <f>[9]D_技能表!N471</f>
        <v>4440</v>
      </c>
      <c r="O564">
        <f>[9]D_技能表!O471</f>
        <v>4</v>
      </c>
      <c r="P564">
        <f>[9]D_技能表!P471</f>
        <v>1</v>
      </c>
      <c r="Q564">
        <f>[9]D_技能表!Q471</f>
        <v>1</v>
      </c>
      <c r="R564">
        <f>[9]D_技能表!R471</f>
        <v>12</v>
      </c>
      <c r="S564">
        <f>[9]D_技能表!S471</f>
        <v>50</v>
      </c>
      <c r="T564">
        <f>[9]D_技能表!T471</f>
        <v>178.57142857142858</v>
      </c>
      <c r="U564">
        <f>[9]D_技能表!U471</f>
        <v>370</v>
      </c>
      <c r="V564">
        <f>[9]D_技能表!V471</f>
        <v>178.57142857142858</v>
      </c>
      <c r="W564">
        <f>[9]D_技能表!W471</f>
        <v>12</v>
      </c>
      <c r="X564">
        <f>[9]D_技能表!X471</f>
        <v>87</v>
      </c>
      <c r="Y564">
        <f>[9]D_技能表!Y471</f>
        <v>18</v>
      </c>
      <c r="Z564">
        <f>[9]D_技能表!Z471</f>
        <v>0</v>
      </c>
      <c r="AA564" t="str">
        <f>[9]D_技能表!AA471</f>
        <v>9124400.png</v>
      </c>
      <c r="AB564">
        <f>[9]D_技能表!AB471</f>
        <v>20</v>
      </c>
      <c r="AC564">
        <f>[9]D_技能表!AC471</f>
        <v>982</v>
      </c>
      <c r="AD564">
        <f>[9]D_技能表!AD471</f>
        <v>8.1797772227560976</v>
      </c>
    </row>
    <row r="565" spans="1:30" x14ac:dyDescent="0.15">
      <c r="A565">
        <f>[9]D_技能表!A472</f>
        <v>9124411</v>
      </c>
      <c r="B565" t="str">
        <f>[9]D_技能表!B472</f>
        <v>裂空·斩第4段</v>
      </c>
      <c r="C565" t="str">
        <f>[9]D_技能表!C472</f>
        <v>裂空·斩第4段</v>
      </c>
      <c r="D565">
        <f>[9]D_技能表!D472</f>
        <v>1</v>
      </c>
      <c r="E565">
        <f>[9]D_技能表!E472</f>
        <v>27</v>
      </c>
      <c r="F565" t="str">
        <f>[9]D_技能表!F472</f>
        <v>第11级，共造成198.2%点伤害</v>
      </c>
      <c r="G565">
        <f>[9]D_技能表!G472</f>
        <v>4</v>
      </c>
      <c r="H565">
        <f>[9]D_技能表!H472</f>
        <v>4</v>
      </c>
      <c r="I565">
        <f>[9]D_技能表!I472</f>
        <v>11</v>
      </c>
      <c r="J565">
        <f>[9]D_技能表!J472</f>
        <v>2</v>
      </c>
      <c r="K565">
        <f>[9]D_技能表!K472</f>
        <v>198.21428571428572</v>
      </c>
      <c r="L565">
        <f>[9]D_技能表!L472</f>
        <v>0</v>
      </c>
      <c r="M565">
        <f>[9]D_技能表!M472</f>
        <v>7120</v>
      </c>
      <c r="N565">
        <f>[9]D_技能表!N472</f>
        <v>4872</v>
      </c>
      <c r="O565">
        <f>[9]D_技能表!O472</f>
        <v>4</v>
      </c>
      <c r="P565">
        <f>[9]D_技能表!P472</f>
        <v>1</v>
      </c>
      <c r="Q565">
        <f>[9]D_技能表!Q472</f>
        <v>1</v>
      </c>
      <c r="R565">
        <f>[9]D_技能表!R472</f>
        <v>12</v>
      </c>
      <c r="S565">
        <f>[9]D_技能表!S472</f>
        <v>50</v>
      </c>
      <c r="T565">
        <f>[9]D_技能表!T472</f>
        <v>178.57142857142858</v>
      </c>
      <c r="U565">
        <f>[9]D_技能表!U472</f>
        <v>406</v>
      </c>
      <c r="V565">
        <f>[9]D_技能表!V472</f>
        <v>178.57142857142858</v>
      </c>
      <c r="W565">
        <f>[9]D_技能表!W472</f>
        <v>12</v>
      </c>
      <c r="X565">
        <f>[9]D_技能表!X472</f>
        <v>99</v>
      </c>
      <c r="Y565">
        <f>[9]D_技能表!Y472</f>
        <v>18</v>
      </c>
      <c r="Z565">
        <f>[9]D_技能表!Z472</f>
        <v>0</v>
      </c>
      <c r="AA565" t="str">
        <f>[9]D_技能表!AA472</f>
        <v>9124400.png</v>
      </c>
      <c r="AB565">
        <f>[9]D_技能表!AB472</f>
        <v>20</v>
      </c>
      <c r="AC565">
        <f>[9]D_技能表!AC472</f>
        <v>982</v>
      </c>
      <c r="AD565">
        <f>[9]D_技能表!AD472</f>
        <v>9.4850232491209532</v>
      </c>
    </row>
    <row r="566" spans="1:30" x14ac:dyDescent="0.15">
      <c r="A566">
        <f>[9]D_技能表!A473</f>
        <v>9124412</v>
      </c>
      <c r="B566" t="str">
        <f>[9]D_技能表!B473</f>
        <v>裂空·斩第4段</v>
      </c>
      <c r="C566" t="str">
        <f>[9]D_技能表!C473</f>
        <v>裂空·斩第4段</v>
      </c>
      <c r="D566">
        <f>[9]D_技能表!D473</f>
        <v>1</v>
      </c>
      <c r="E566">
        <f>[9]D_技能表!E473</f>
        <v>28</v>
      </c>
      <c r="F566" t="str">
        <f>[9]D_技能表!F473</f>
        <v>第12级，共造成200%点伤害</v>
      </c>
      <c r="G566">
        <f>[9]D_技能表!G473</f>
        <v>4</v>
      </c>
      <c r="H566">
        <f>[9]D_技能表!H473</f>
        <v>4</v>
      </c>
      <c r="I566">
        <f>[9]D_技能表!I473</f>
        <v>12</v>
      </c>
      <c r="J566">
        <f>[9]D_技能表!J473</f>
        <v>2</v>
      </c>
      <c r="K566">
        <f>[9]D_技能表!K473</f>
        <v>200</v>
      </c>
      <c r="L566">
        <f>[9]D_技能表!L473</f>
        <v>0</v>
      </c>
      <c r="M566">
        <f>[9]D_技能表!M473</f>
        <v>7040</v>
      </c>
      <c r="N566">
        <f>[9]D_技能表!N473</f>
        <v>5759</v>
      </c>
      <c r="O566">
        <f>[9]D_技能表!O473</f>
        <v>4</v>
      </c>
      <c r="P566">
        <f>[9]D_技能表!P473</f>
        <v>1</v>
      </c>
      <c r="Q566">
        <f>[9]D_技能表!Q473</f>
        <v>1</v>
      </c>
      <c r="R566">
        <f>[9]D_技能表!R473</f>
        <v>12</v>
      </c>
      <c r="S566">
        <f>[9]D_技能表!S473</f>
        <v>50</v>
      </c>
      <c r="T566">
        <f>[9]D_技能表!T473</f>
        <v>178.57142857142858</v>
      </c>
      <c r="U566">
        <f>[9]D_技能表!U473</f>
        <v>443</v>
      </c>
      <c r="V566">
        <f>[9]D_技能表!V473</f>
        <v>178.57142857142858</v>
      </c>
      <c r="W566">
        <f>[9]D_技能表!W473</f>
        <v>13</v>
      </c>
      <c r="X566">
        <f>[9]D_技能表!X473</f>
        <v>112</v>
      </c>
      <c r="Y566">
        <f>[9]D_技能表!Y473</f>
        <v>18</v>
      </c>
      <c r="Z566">
        <f>[9]D_技能表!Z473</f>
        <v>0</v>
      </c>
      <c r="AA566" t="str">
        <f>[9]D_技能表!AA473</f>
        <v>9124400.png</v>
      </c>
      <c r="AB566">
        <f>[9]D_技能表!AB473</f>
        <v>20</v>
      </c>
      <c r="AC566">
        <f>[9]D_技能表!AC473</f>
        <v>982</v>
      </c>
      <c r="AD566">
        <f>[9]D_技能表!AD473</f>
        <v>10.994911336963884</v>
      </c>
    </row>
    <row r="567" spans="1:30" x14ac:dyDescent="0.15">
      <c r="A567">
        <f>[9]D_技能表!A474</f>
        <v>9124413</v>
      </c>
      <c r="B567" t="str">
        <f>[9]D_技能表!B474</f>
        <v>裂空·斩第4段</v>
      </c>
      <c r="C567" t="str">
        <f>[9]D_技能表!C474</f>
        <v>裂空·斩第4段</v>
      </c>
      <c r="D567">
        <f>[9]D_技能表!D474</f>
        <v>1</v>
      </c>
      <c r="E567">
        <f>[9]D_技能表!E474</f>
        <v>30</v>
      </c>
      <c r="F567" t="str">
        <f>[9]D_技能表!F474</f>
        <v>第13级，共造成201.8%点伤害</v>
      </c>
      <c r="G567">
        <f>[9]D_技能表!G474</f>
        <v>4</v>
      </c>
      <c r="H567">
        <f>[9]D_技能表!H474</f>
        <v>4</v>
      </c>
      <c r="I567">
        <f>[9]D_技能表!I474</f>
        <v>13</v>
      </c>
      <c r="J567">
        <f>[9]D_技能表!J474</f>
        <v>2</v>
      </c>
      <c r="K567">
        <f>[9]D_技能表!K474</f>
        <v>201.78571428571431</v>
      </c>
      <c r="L567">
        <f>[9]D_技能表!L474</f>
        <v>0</v>
      </c>
      <c r="M567">
        <f>[9]D_技能表!M474</f>
        <v>6960</v>
      </c>
      <c r="N567">
        <f>[9]D_技能表!N474</f>
        <v>7308</v>
      </c>
      <c r="O567">
        <f>[9]D_技能表!O474</f>
        <v>4</v>
      </c>
      <c r="P567">
        <f>[9]D_技能表!P474</f>
        <v>1</v>
      </c>
      <c r="Q567">
        <f>[9]D_技能表!Q474</f>
        <v>1</v>
      </c>
      <c r="R567">
        <f>[9]D_技能表!R474</f>
        <v>12</v>
      </c>
      <c r="S567">
        <f>[9]D_技能表!S474</f>
        <v>50</v>
      </c>
      <c r="T567">
        <f>[9]D_技能表!T474</f>
        <v>178.57142857142858</v>
      </c>
      <c r="U567">
        <f>[9]D_技能表!U474</f>
        <v>522</v>
      </c>
      <c r="V567">
        <f>[9]D_技能表!V474</f>
        <v>178.57142857142858</v>
      </c>
      <c r="W567">
        <f>[9]D_技能表!W474</f>
        <v>14</v>
      </c>
      <c r="X567">
        <f>[9]D_技能表!X474</f>
        <v>126</v>
      </c>
      <c r="Y567">
        <f>[9]D_技能表!Y474</f>
        <v>18</v>
      </c>
      <c r="Z567">
        <f>[9]D_技能表!Z474</f>
        <v>0</v>
      </c>
      <c r="AA567" t="str">
        <f>[9]D_技能表!AA474</f>
        <v>9124400.png</v>
      </c>
      <c r="AB567">
        <f>[9]D_技能表!AB474</f>
        <v>20</v>
      </c>
      <c r="AC567">
        <f>[9]D_技能表!AC474</f>
        <v>982</v>
      </c>
      <c r="AD567">
        <f>[9]D_技能表!AD474</f>
        <v>12.74108915078256</v>
      </c>
    </row>
    <row r="568" spans="1:30" x14ac:dyDescent="0.15">
      <c r="A568">
        <f>[9]D_技能表!A475</f>
        <v>9124414</v>
      </c>
      <c r="B568" t="str">
        <f>[9]D_技能表!B475</f>
        <v>裂空·斩第4段</v>
      </c>
      <c r="C568" t="str">
        <f>[9]D_技能表!C475</f>
        <v>裂空·斩第4段</v>
      </c>
      <c r="D568">
        <f>[9]D_技能表!D475</f>
        <v>1</v>
      </c>
      <c r="E568">
        <f>[9]D_技能表!E475</f>
        <v>31</v>
      </c>
      <c r="F568" t="str">
        <f>[9]D_技能表!F475</f>
        <v>第14级，共造成203.6%点伤害</v>
      </c>
      <c r="G568">
        <f>[9]D_技能表!G475</f>
        <v>4</v>
      </c>
      <c r="H568">
        <f>[9]D_技能表!H475</f>
        <v>4</v>
      </c>
      <c r="I568">
        <f>[9]D_技能表!I475</f>
        <v>14</v>
      </c>
      <c r="J568">
        <f>[9]D_技能表!J475</f>
        <v>2</v>
      </c>
      <c r="K568">
        <f>[9]D_技能表!K475</f>
        <v>203.57142857142858</v>
      </c>
      <c r="L568">
        <f>[9]D_技能表!L475</f>
        <v>0</v>
      </c>
      <c r="M568">
        <f>[9]D_技能表!M475</f>
        <v>6880</v>
      </c>
      <c r="N568">
        <f>[9]D_技能表!N475</f>
        <v>8445</v>
      </c>
      <c r="O568">
        <f>[9]D_技能表!O475</f>
        <v>4</v>
      </c>
      <c r="P568">
        <f>[9]D_技能表!P475</f>
        <v>1</v>
      </c>
      <c r="Q568">
        <f>[9]D_技能表!Q475</f>
        <v>1</v>
      </c>
      <c r="R568">
        <f>[9]D_技能表!R475</f>
        <v>12</v>
      </c>
      <c r="S568">
        <f>[9]D_技能表!S475</f>
        <v>50</v>
      </c>
      <c r="T568">
        <f>[9]D_技能表!T475</f>
        <v>178.57142857142858</v>
      </c>
      <c r="U568">
        <f>[9]D_技能表!U475</f>
        <v>563</v>
      </c>
      <c r="V568">
        <f>[9]D_技能表!V475</f>
        <v>178.57142857142858</v>
      </c>
      <c r="W568">
        <f>[9]D_技能表!W475</f>
        <v>15</v>
      </c>
      <c r="X568">
        <f>[9]D_技能表!X475</f>
        <v>141</v>
      </c>
      <c r="Y568">
        <f>[9]D_技能表!Y475</f>
        <v>18</v>
      </c>
      <c r="Z568">
        <f>[9]D_技能表!Z475</f>
        <v>0</v>
      </c>
      <c r="AA568" t="str">
        <f>[9]D_技能表!AA475</f>
        <v>9124400.png</v>
      </c>
      <c r="AB568">
        <f>[9]D_技能表!AB475</f>
        <v>20</v>
      </c>
      <c r="AC568">
        <f>[9]D_技能表!AC475</f>
        <v>982</v>
      </c>
      <c r="AD568">
        <f>[9]D_技能表!AD475</f>
        <v>14.76004517558367</v>
      </c>
    </row>
    <row r="569" spans="1:30" x14ac:dyDescent="0.15">
      <c r="A569">
        <f>[9]D_技能表!A476</f>
        <v>9124415</v>
      </c>
      <c r="B569" t="str">
        <f>[9]D_技能表!B476</f>
        <v>裂空·斩第4段</v>
      </c>
      <c r="C569" t="str">
        <f>[9]D_技能表!C476</f>
        <v>裂空·斩第4段</v>
      </c>
      <c r="D569">
        <f>[9]D_技能表!D476</f>
        <v>1</v>
      </c>
      <c r="E569">
        <f>[9]D_技能表!E476</f>
        <v>32</v>
      </c>
      <c r="F569" t="str">
        <f>[9]D_技能表!F476</f>
        <v>第15级，共造成205.4%点伤害</v>
      </c>
      <c r="G569">
        <f>[9]D_技能表!G476</f>
        <v>4</v>
      </c>
      <c r="H569">
        <f>[9]D_技能表!H476</f>
        <v>4</v>
      </c>
      <c r="I569">
        <f>[9]D_技能表!I476</f>
        <v>15</v>
      </c>
      <c r="J569">
        <f>[9]D_技能表!J476</f>
        <v>2</v>
      </c>
      <c r="K569">
        <f>[9]D_技能表!K476</f>
        <v>205.35714285714286</v>
      </c>
      <c r="L569">
        <f>[9]D_技能表!L476</f>
        <v>0</v>
      </c>
      <c r="M569">
        <f>[9]D_技能表!M476</f>
        <v>6800</v>
      </c>
      <c r="N569">
        <f>[9]D_技能表!N476</f>
        <v>9696</v>
      </c>
      <c r="O569">
        <f>[9]D_技能表!O476</f>
        <v>4</v>
      </c>
      <c r="P569">
        <f>[9]D_技能表!P476</f>
        <v>1</v>
      </c>
      <c r="Q569">
        <f>[9]D_技能表!Q476</f>
        <v>1</v>
      </c>
      <c r="R569">
        <f>[9]D_技能表!R476</f>
        <v>12</v>
      </c>
      <c r="S569">
        <f>[9]D_技能表!S476</f>
        <v>50</v>
      </c>
      <c r="T569">
        <f>[9]D_技能表!T476</f>
        <v>178.57142857142858</v>
      </c>
      <c r="U569">
        <f>[9]D_技能表!U476</f>
        <v>606</v>
      </c>
      <c r="V569">
        <f>[9]D_技能表!V476</f>
        <v>178.57142857142858</v>
      </c>
      <c r="W569">
        <f>[9]D_技能表!W476</f>
        <v>16</v>
      </c>
      <c r="X569">
        <f>[9]D_技能表!X476</f>
        <v>157</v>
      </c>
      <c r="Y569">
        <f>[9]D_技能表!Y476</f>
        <v>18</v>
      </c>
      <c r="Z569">
        <f>[9]D_技能表!Z476</f>
        <v>0</v>
      </c>
      <c r="AA569" t="str">
        <f>[9]D_技能表!AA476</f>
        <v>9124400.png</v>
      </c>
      <c r="AB569">
        <f>[9]D_技能表!AB476</f>
        <v>20</v>
      </c>
      <c r="AC569">
        <f>[9]D_技能表!AC476</f>
        <v>982</v>
      </c>
      <c r="AD569">
        <f>[9]D_技能表!AD476</f>
        <v>17.093842538652211</v>
      </c>
    </row>
    <row r="570" spans="1:30" x14ac:dyDescent="0.15">
      <c r="A570">
        <f>[9]D_技能表!A477</f>
        <v>9124416</v>
      </c>
      <c r="B570" t="str">
        <f>[9]D_技能表!B477</f>
        <v>裂空·斩第4段</v>
      </c>
      <c r="C570" t="str">
        <f>[9]D_技能表!C477</f>
        <v>裂空·斩第4段</v>
      </c>
      <c r="D570">
        <f>[9]D_技能表!D477</f>
        <v>1</v>
      </c>
      <c r="E570">
        <f>[9]D_技能表!E477</f>
        <v>34</v>
      </c>
      <c r="F570" t="str">
        <f>[9]D_技能表!F477</f>
        <v>第16级，共造成207.1%点伤害</v>
      </c>
      <c r="G570">
        <f>[9]D_技能表!G477</f>
        <v>4</v>
      </c>
      <c r="H570">
        <f>[9]D_技能表!H477</f>
        <v>4</v>
      </c>
      <c r="I570">
        <f>[9]D_技能表!I477</f>
        <v>16</v>
      </c>
      <c r="J570">
        <f>[9]D_技能表!J477</f>
        <v>2</v>
      </c>
      <c r="K570">
        <f>[9]D_技能表!K477</f>
        <v>207.14285714285717</v>
      </c>
      <c r="L570">
        <f>[9]D_技能表!L477</f>
        <v>0</v>
      </c>
      <c r="M570">
        <f>[9]D_技能表!M477</f>
        <v>6720</v>
      </c>
      <c r="N570">
        <f>[9]D_技能表!N477</f>
        <v>11832</v>
      </c>
      <c r="O570">
        <f>[9]D_技能表!O477</f>
        <v>4</v>
      </c>
      <c r="P570">
        <f>[9]D_技能表!P477</f>
        <v>1</v>
      </c>
      <c r="Q570">
        <f>[9]D_技能表!Q477</f>
        <v>1</v>
      </c>
      <c r="R570">
        <f>[9]D_技能表!R477</f>
        <v>12</v>
      </c>
      <c r="S570">
        <f>[9]D_技能表!S477</f>
        <v>50</v>
      </c>
      <c r="T570">
        <f>[9]D_技能表!T477</f>
        <v>178.57142857142858</v>
      </c>
      <c r="U570">
        <f>[9]D_技能表!U477</f>
        <v>696</v>
      </c>
      <c r="V570">
        <f>[9]D_技能表!V477</f>
        <v>178.57142857142858</v>
      </c>
      <c r="W570">
        <f>[9]D_技能表!W477</f>
        <v>17</v>
      </c>
      <c r="X570">
        <f>[9]D_技能表!X477</f>
        <v>174</v>
      </c>
      <c r="Y570">
        <f>[9]D_技能表!Y477</f>
        <v>18</v>
      </c>
      <c r="Z570">
        <f>[9]D_技能表!Z477</f>
        <v>0</v>
      </c>
      <c r="AA570" t="str">
        <f>[9]D_技能表!AA477</f>
        <v>9124400.png</v>
      </c>
      <c r="AB570">
        <f>[9]D_技能表!AB477</f>
        <v>20</v>
      </c>
      <c r="AC570">
        <f>[9]D_技能表!AC477</f>
        <v>982</v>
      </c>
      <c r="AD570">
        <f>[9]D_技能表!AD477</f>
        <v>19.790963240446075</v>
      </c>
    </row>
    <row r="571" spans="1:30" x14ac:dyDescent="0.15">
      <c r="A571">
        <f>[9]D_技能表!A478</f>
        <v>9124417</v>
      </c>
      <c r="B571" t="str">
        <f>[9]D_技能表!B478</f>
        <v>裂空·斩第4段</v>
      </c>
      <c r="C571" t="str">
        <f>[9]D_技能表!C478</f>
        <v>裂空·斩第4段</v>
      </c>
      <c r="D571">
        <f>[9]D_技能表!D478</f>
        <v>1</v>
      </c>
      <c r="E571">
        <f>[9]D_技能表!E478</f>
        <v>35</v>
      </c>
      <c r="F571" t="str">
        <f>[9]D_技能表!F478</f>
        <v>第17级，共造成208.9%点伤害</v>
      </c>
      <c r="G571">
        <f>[9]D_技能表!G478</f>
        <v>4</v>
      </c>
      <c r="H571">
        <f>[9]D_技能表!H478</f>
        <v>4</v>
      </c>
      <c r="I571">
        <f>[9]D_技能表!I478</f>
        <v>17</v>
      </c>
      <c r="J571">
        <f>[9]D_技能表!J478</f>
        <v>2</v>
      </c>
      <c r="K571">
        <f>[9]D_技能表!K478</f>
        <v>208.92857142857144</v>
      </c>
      <c r="L571">
        <f>[9]D_技能表!L478</f>
        <v>0</v>
      </c>
      <c r="M571">
        <f>[9]D_技能表!M478</f>
        <v>6640</v>
      </c>
      <c r="N571">
        <f>[9]D_技能表!N478</f>
        <v>14117</v>
      </c>
      <c r="O571">
        <f>[9]D_技能表!O478</f>
        <v>4</v>
      </c>
      <c r="P571">
        <f>[9]D_技能表!P478</f>
        <v>1</v>
      </c>
      <c r="Q571">
        <f>[9]D_技能表!Q478</f>
        <v>1</v>
      </c>
      <c r="R571">
        <f>[9]D_技能表!R478</f>
        <v>12</v>
      </c>
      <c r="S571">
        <f>[9]D_技能表!S478</f>
        <v>50</v>
      </c>
      <c r="T571">
        <f>[9]D_技能表!T478</f>
        <v>178.57142857142858</v>
      </c>
      <c r="U571">
        <f>[9]D_技能表!U478</f>
        <v>743</v>
      </c>
      <c r="V571">
        <f>[9]D_技能表!V478</f>
        <v>178.57142857142858</v>
      </c>
      <c r="W571">
        <f>[9]D_技能表!W478</f>
        <v>19</v>
      </c>
      <c r="X571">
        <f>[9]D_技能表!X478</f>
        <v>193</v>
      </c>
      <c r="Y571">
        <f>[9]D_技能表!Y478</f>
        <v>18</v>
      </c>
      <c r="Z571">
        <f>[9]D_技能表!Z478</f>
        <v>0</v>
      </c>
      <c r="AA571" t="str">
        <f>[9]D_技能表!AA478</f>
        <v>9124400.png</v>
      </c>
      <c r="AB571">
        <f>[9]D_技能表!AB478</f>
        <v>20</v>
      </c>
      <c r="AC571">
        <f>[9]D_技能表!AC478</f>
        <v>982</v>
      </c>
      <c r="AD571">
        <f>[9]D_技能表!AD478</f>
        <v>22.907279301359061</v>
      </c>
    </row>
    <row r="572" spans="1:30" x14ac:dyDescent="0.15">
      <c r="A572">
        <f>[9]D_技能表!A479</f>
        <v>9124418</v>
      </c>
      <c r="B572" t="str">
        <f>[9]D_技能表!B479</f>
        <v>裂空·斩第4段</v>
      </c>
      <c r="C572" t="str">
        <f>[9]D_技能表!C479</f>
        <v>裂空·斩第4段</v>
      </c>
      <c r="D572">
        <f>[9]D_技能表!D479</f>
        <v>1</v>
      </c>
      <c r="E572">
        <f>[9]D_技能表!E479</f>
        <v>36</v>
      </c>
      <c r="F572" t="str">
        <f>[9]D_技能表!F479</f>
        <v>第18级，共造成210.7%点伤害</v>
      </c>
      <c r="G572">
        <f>[9]D_技能表!G479</f>
        <v>4</v>
      </c>
      <c r="H572">
        <f>[9]D_技能表!H479</f>
        <v>4</v>
      </c>
      <c r="I572">
        <f>[9]D_技能表!I479</f>
        <v>18</v>
      </c>
      <c r="J572">
        <f>[9]D_技能表!J479</f>
        <v>2</v>
      </c>
      <c r="K572">
        <f>[9]D_技能表!K479</f>
        <v>210.71428571428572</v>
      </c>
      <c r="L572">
        <f>[9]D_技能表!L479</f>
        <v>0</v>
      </c>
      <c r="M572">
        <f>[9]D_技能表!M479</f>
        <v>6560</v>
      </c>
      <c r="N572">
        <f>[9]D_技能表!N479</f>
        <v>15820</v>
      </c>
      <c r="O572">
        <f>[9]D_技能表!O479</f>
        <v>4</v>
      </c>
      <c r="P572">
        <f>[9]D_技能表!P479</f>
        <v>1</v>
      </c>
      <c r="Q572">
        <f>[9]D_技能表!Q479</f>
        <v>1</v>
      </c>
      <c r="R572">
        <f>[9]D_技能表!R479</f>
        <v>12</v>
      </c>
      <c r="S572">
        <f>[9]D_技能表!S479</f>
        <v>50</v>
      </c>
      <c r="T572">
        <f>[9]D_技能表!T479</f>
        <v>178.57142857142858</v>
      </c>
      <c r="U572">
        <f>[9]D_技能表!U479</f>
        <v>791</v>
      </c>
      <c r="V572">
        <f>[9]D_技能表!V479</f>
        <v>178.57142857142858</v>
      </c>
      <c r="W572">
        <f>[9]D_技能表!W479</f>
        <v>20</v>
      </c>
      <c r="X572">
        <f>[9]D_技能表!X479</f>
        <v>213</v>
      </c>
      <c r="Y572">
        <f>[9]D_技能表!Y479</f>
        <v>18</v>
      </c>
      <c r="Z572">
        <f>[9]D_技能表!Z479</f>
        <v>8</v>
      </c>
      <c r="AA572" t="str">
        <f>[9]D_技能表!AA479</f>
        <v>9124400.png</v>
      </c>
      <c r="AB572">
        <f>[9]D_技能表!AB479</f>
        <v>20</v>
      </c>
      <c r="AC572">
        <f>[9]D_技能表!AC479</f>
        <v>982</v>
      </c>
      <c r="AD572">
        <f>[9]D_技能表!AD479</f>
        <v>26.50716978553557</v>
      </c>
    </row>
    <row r="573" spans="1:30" x14ac:dyDescent="0.15">
      <c r="A573">
        <f>[9]D_技能表!A480</f>
        <v>9124419</v>
      </c>
      <c r="B573" t="str">
        <f>[9]D_技能表!B480</f>
        <v>裂空·斩第4段</v>
      </c>
      <c r="C573" t="str">
        <f>[9]D_技能表!C480</f>
        <v>裂空·斩第4段</v>
      </c>
      <c r="D573">
        <f>[9]D_技能表!D480</f>
        <v>1</v>
      </c>
      <c r="E573">
        <f>[9]D_技能表!E480</f>
        <v>38</v>
      </c>
      <c r="F573" t="str">
        <f>[9]D_技能表!F480</f>
        <v>第19级，共造成212.5%点伤害</v>
      </c>
      <c r="G573">
        <f>[9]D_技能表!G480</f>
        <v>4</v>
      </c>
      <c r="H573">
        <f>[9]D_技能表!H480</f>
        <v>4</v>
      </c>
      <c r="I573">
        <f>[9]D_技能表!I480</f>
        <v>19</v>
      </c>
      <c r="J573">
        <f>[9]D_技能表!J480</f>
        <v>2</v>
      </c>
      <c r="K573">
        <f>[9]D_技能表!K480</f>
        <v>212.5</v>
      </c>
      <c r="L573">
        <f>[9]D_技能表!L480</f>
        <v>0</v>
      </c>
      <c r="M573">
        <f>[9]D_技能表!M480</f>
        <v>6480</v>
      </c>
      <c r="N573">
        <f>[9]D_技能表!N480</f>
        <v>18732</v>
      </c>
      <c r="O573">
        <f>[9]D_技能表!O480</f>
        <v>4</v>
      </c>
      <c r="P573">
        <f>[9]D_技能表!P480</f>
        <v>1</v>
      </c>
      <c r="Q573">
        <f>[9]D_技能表!Q480</f>
        <v>1</v>
      </c>
      <c r="R573">
        <f>[9]D_技能表!R480</f>
        <v>12</v>
      </c>
      <c r="S573">
        <f>[9]D_技能表!S480</f>
        <v>50</v>
      </c>
      <c r="T573">
        <f>[9]D_技能表!T480</f>
        <v>178.57142857142858</v>
      </c>
      <c r="U573">
        <f>[9]D_技能表!U480</f>
        <v>892</v>
      </c>
      <c r="V573">
        <f>[9]D_技能表!V480</f>
        <v>178.57142857142858</v>
      </c>
      <c r="W573">
        <f>[9]D_技能表!W480</f>
        <v>21</v>
      </c>
      <c r="X573">
        <f>[9]D_技能表!X480</f>
        <v>234</v>
      </c>
      <c r="Y573">
        <f>[9]D_技能表!Y480</f>
        <v>18</v>
      </c>
      <c r="Z573">
        <f>[9]D_技能表!Z480</f>
        <v>9</v>
      </c>
      <c r="AA573" t="str">
        <f>[9]D_技能表!AA480</f>
        <v>9124400.png</v>
      </c>
      <c r="AB573">
        <f>[9]D_技能表!AB480</f>
        <v>20</v>
      </c>
      <c r="AC573">
        <f>[9]D_技能表!AC480</f>
        <v>982</v>
      </c>
      <c r="AD573">
        <f>[9]D_技能表!AD480</f>
        <v>30.664805480599675</v>
      </c>
    </row>
    <row r="574" spans="1:30" x14ac:dyDescent="0.15">
      <c r="A574">
        <f>[9]D_技能表!A481</f>
        <v>9124420</v>
      </c>
      <c r="B574" t="str">
        <f>[9]D_技能表!B481</f>
        <v>裂空·斩第4段</v>
      </c>
      <c r="C574" t="str">
        <f>[9]D_技能表!C481</f>
        <v>裂空·斩第4段</v>
      </c>
      <c r="D574">
        <f>[9]D_技能表!D481</f>
        <v>1</v>
      </c>
      <c r="E574">
        <f>[9]D_技能表!E481</f>
        <v>39</v>
      </c>
      <c r="F574" t="str">
        <f>[9]D_技能表!F481</f>
        <v>第20级，共造成214.3%点伤害</v>
      </c>
      <c r="G574">
        <f>[9]D_技能表!G481</f>
        <v>4</v>
      </c>
      <c r="H574">
        <f>[9]D_技能表!H481</f>
        <v>4</v>
      </c>
      <c r="I574">
        <f>[9]D_技能表!I481</f>
        <v>20</v>
      </c>
      <c r="J574">
        <f>[9]D_技能表!J481</f>
        <v>2</v>
      </c>
      <c r="K574">
        <f>[9]D_技能表!K481</f>
        <v>214.28571428571431</v>
      </c>
      <c r="L574">
        <f>[9]D_技能表!L481</f>
        <v>0</v>
      </c>
      <c r="M574">
        <f>[9]D_技能表!M481</f>
        <v>6400</v>
      </c>
      <c r="N574">
        <f>[9]D_技能表!N481</f>
        <v>21712</v>
      </c>
      <c r="O574">
        <f>[9]D_技能表!O481</f>
        <v>4</v>
      </c>
      <c r="P574">
        <f>[9]D_技能表!P481</f>
        <v>1</v>
      </c>
      <c r="Q574">
        <f>[9]D_技能表!Q481</f>
        <v>1</v>
      </c>
      <c r="R574">
        <f>[9]D_技能表!R481</f>
        <v>12</v>
      </c>
      <c r="S574">
        <f>[9]D_技能表!S481</f>
        <v>50</v>
      </c>
      <c r="T574">
        <f>[9]D_技能表!T481</f>
        <v>178.57142857142858</v>
      </c>
      <c r="U574">
        <f>[9]D_技能表!U481</f>
        <v>944</v>
      </c>
      <c r="V574">
        <f>[9]D_技能表!V481</f>
        <v>178.57142857142858</v>
      </c>
      <c r="W574">
        <f>[9]D_技能表!W481</f>
        <v>23</v>
      </c>
      <c r="X574">
        <f>[9]D_技能表!X481</f>
        <v>257</v>
      </c>
      <c r="Y574">
        <f>[9]D_技能表!Y481</f>
        <v>18</v>
      </c>
      <c r="Z574">
        <f>[9]D_技能表!Z481</f>
        <v>10</v>
      </c>
      <c r="AA574" t="str">
        <f>[9]D_技能表!AA481</f>
        <v>9124400.png</v>
      </c>
      <c r="AB574">
        <f>[9]D_技能表!AB481</f>
        <v>20</v>
      </c>
      <c r="AC574">
        <f>[9]D_技能表!AC481</f>
        <v>982</v>
      </c>
      <c r="AD574">
        <f>[9]D_技能表!AD481</f>
        <v>35.465626246614221</v>
      </c>
    </row>
    <row r="575" spans="1:30" x14ac:dyDescent="0.15">
      <c r="A575">
        <f>[9]D_技能表!A482</f>
        <v>9124421</v>
      </c>
      <c r="B575" t="str">
        <f>[9]D_技能表!B482</f>
        <v>裂空·斩第4段</v>
      </c>
      <c r="C575" t="str">
        <f>[9]D_技能表!C482</f>
        <v>裂空·斩第4段</v>
      </c>
      <c r="D575">
        <f>[9]D_技能表!D482</f>
        <v>1</v>
      </c>
      <c r="E575">
        <f>[9]D_技能表!E482</f>
        <v>41</v>
      </c>
      <c r="F575" t="str">
        <f>[9]D_技能表!F482</f>
        <v>第21级，共造成216.1%点伤害</v>
      </c>
      <c r="G575">
        <f>[9]D_技能表!G482</f>
        <v>4</v>
      </c>
      <c r="H575">
        <f>[9]D_技能表!H482</f>
        <v>4</v>
      </c>
      <c r="I575">
        <f>[9]D_技能表!I482</f>
        <v>21</v>
      </c>
      <c r="J575">
        <f>[9]D_技能表!J482</f>
        <v>2</v>
      </c>
      <c r="K575">
        <f>[9]D_技能表!K482</f>
        <v>216.07142857142858</v>
      </c>
      <c r="L575">
        <f>[9]D_技能表!L482</f>
        <v>0</v>
      </c>
      <c r="M575">
        <f>[9]D_技能表!M482</f>
        <v>6320</v>
      </c>
      <c r="N575">
        <f>[9]D_技能表!N482</f>
        <v>25272</v>
      </c>
      <c r="O575">
        <f>[9]D_技能表!O482</f>
        <v>4</v>
      </c>
      <c r="P575">
        <f>[9]D_技能表!P482</f>
        <v>1</v>
      </c>
      <c r="Q575">
        <f>[9]D_技能表!Q482</f>
        <v>1</v>
      </c>
      <c r="R575">
        <f>[9]D_技能表!R482</f>
        <v>12</v>
      </c>
      <c r="S575">
        <f>[9]D_技能表!S482</f>
        <v>50</v>
      </c>
      <c r="T575">
        <f>[9]D_技能表!T482</f>
        <v>178.57142857142858</v>
      </c>
      <c r="U575">
        <f>[9]D_技能表!U482</f>
        <v>1053</v>
      </c>
      <c r="V575">
        <f>[9]D_技能表!V482</f>
        <v>178.57142857142858</v>
      </c>
      <c r="W575">
        <f>[9]D_技能表!W482</f>
        <v>24</v>
      </c>
      <c r="X575">
        <f>[9]D_技能表!X482</f>
        <v>281</v>
      </c>
      <c r="Y575">
        <f>[9]D_技能表!Y482</f>
        <v>18</v>
      </c>
      <c r="Z575">
        <f>[9]D_技能表!Z482</f>
        <v>10</v>
      </c>
      <c r="AA575" t="str">
        <f>[9]D_技能表!AA482</f>
        <v>9124400.png</v>
      </c>
      <c r="AB575">
        <f>[9]D_技能表!AB482</f>
        <v>20</v>
      </c>
      <c r="AC575">
        <f>[9]D_技能表!AC482</f>
        <v>982</v>
      </c>
      <c r="AD575">
        <f>[9]D_技能表!AD482</f>
        <v>41.008039760209201</v>
      </c>
    </row>
    <row r="576" spans="1:30" x14ac:dyDescent="0.15">
      <c r="A576">
        <f>[9]D_技能表!A483</f>
        <v>9124422</v>
      </c>
      <c r="B576" t="str">
        <f>[9]D_技能表!B483</f>
        <v>裂空·斩第4段</v>
      </c>
      <c r="C576" t="str">
        <f>[9]D_技能表!C483</f>
        <v>裂空·斩第4段</v>
      </c>
      <c r="D576">
        <f>[9]D_技能表!D483</f>
        <v>1</v>
      </c>
      <c r="E576">
        <f>[9]D_技能表!E483</f>
        <v>42</v>
      </c>
      <c r="F576" t="str">
        <f>[9]D_技能表!F483</f>
        <v>第22级，共造成217.9%点伤害</v>
      </c>
      <c r="G576">
        <f>[9]D_技能表!G483</f>
        <v>4</v>
      </c>
      <c r="H576">
        <f>[9]D_技能表!H483</f>
        <v>4</v>
      </c>
      <c r="I576">
        <f>[9]D_技能表!I483</f>
        <v>22</v>
      </c>
      <c r="J576">
        <f>[9]D_技能表!J483</f>
        <v>2</v>
      </c>
      <c r="K576">
        <f>[9]D_技能表!K483</f>
        <v>217.85714285714286</v>
      </c>
      <c r="L576">
        <f>[9]D_技能表!L483</f>
        <v>0</v>
      </c>
      <c r="M576">
        <f>[9]D_技能表!M483</f>
        <v>6240</v>
      </c>
      <c r="N576">
        <f>[9]D_技能表!N483</f>
        <v>28860</v>
      </c>
      <c r="O576">
        <f>[9]D_技能表!O483</f>
        <v>4</v>
      </c>
      <c r="P576">
        <f>[9]D_技能表!P483</f>
        <v>1</v>
      </c>
      <c r="Q576">
        <f>[9]D_技能表!Q483</f>
        <v>1</v>
      </c>
      <c r="R576">
        <f>[9]D_技能表!R483</f>
        <v>12</v>
      </c>
      <c r="S576">
        <f>[9]D_技能表!S483</f>
        <v>50</v>
      </c>
      <c r="T576">
        <f>[9]D_技能表!T483</f>
        <v>178.57142857142858</v>
      </c>
      <c r="U576">
        <f>[9]D_技能表!U483</f>
        <v>1110</v>
      </c>
      <c r="V576">
        <f>[9]D_技能表!V483</f>
        <v>178.57142857142858</v>
      </c>
      <c r="W576">
        <f>[9]D_技能表!W483</f>
        <v>26</v>
      </c>
      <c r="X576">
        <f>[9]D_技能表!X483</f>
        <v>307</v>
      </c>
      <c r="Y576">
        <f>[9]D_技能表!Y483</f>
        <v>18</v>
      </c>
      <c r="Z576">
        <f>[9]D_技能表!Z483</f>
        <v>11</v>
      </c>
      <c r="AA576" t="str">
        <f>[9]D_技能表!AA483</f>
        <v>9124400.png</v>
      </c>
      <c r="AB576">
        <f>[9]D_技能表!AB483</f>
        <v>20</v>
      </c>
      <c r="AC576">
        <f>[9]D_技能表!AC483</f>
        <v>982</v>
      </c>
      <c r="AD576">
        <f>[9]D_技能表!AD483</f>
        <v>47.405374641020749</v>
      </c>
    </row>
    <row r="577" spans="1:30" x14ac:dyDescent="0.15">
      <c r="A577">
        <f>[9]D_技能表!A484</f>
        <v>9124423</v>
      </c>
      <c r="B577" t="str">
        <f>[9]D_技能表!B484</f>
        <v>裂空·斩第4段</v>
      </c>
      <c r="C577" t="str">
        <f>[9]D_技能表!C484</f>
        <v>裂空·斩第4段</v>
      </c>
      <c r="D577">
        <f>[9]D_技能表!D484</f>
        <v>1</v>
      </c>
      <c r="E577">
        <f>[9]D_技能表!E484</f>
        <v>43</v>
      </c>
      <c r="F577" t="str">
        <f>[9]D_技能表!F484</f>
        <v>第23级，共造成219.6%点伤害</v>
      </c>
      <c r="G577">
        <f>[9]D_技能表!G484</f>
        <v>4</v>
      </c>
      <c r="H577">
        <f>[9]D_技能表!H484</f>
        <v>4</v>
      </c>
      <c r="I577">
        <f>[9]D_技能表!I484</f>
        <v>23</v>
      </c>
      <c r="J577">
        <f>[9]D_技能表!J484</f>
        <v>2</v>
      </c>
      <c r="K577">
        <f>[9]D_技能表!K484</f>
        <v>219.64285714285717</v>
      </c>
      <c r="L577">
        <f>[9]D_技能表!L484</f>
        <v>0</v>
      </c>
      <c r="M577">
        <f>[9]D_技能表!M484</f>
        <v>6160</v>
      </c>
      <c r="N577">
        <f>[9]D_技能表!N484</f>
        <v>32676</v>
      </c>
      <c r="O577">
        <f>[9]D_技能表!O484</f>
        <v>4</v>
      </c>
      <c r="P577">
        <f>[9]D_技能表!P484</f>
        <v>1</v>
      </c>
      <c r="Q577">
        <f>[9]D_技能表!Q484</f>
        <v>1</v>
      </c>
      <c r="R577">
        <f>[9]D_技能表!R484</f>
        <v>12</v>
      </c>
      <c r="S577">
        <f>[9]D_技能表!S484</f>
        <v>50</v>
      </c>
      <c r="T577">
        <f>[9]D_技能表!T484</f>
        <v>178.57142857142858</v>
      </c>
      <c r="U577">
        <f>[9]D_技能表!U484</f>
        <v>1167</v>
      </c>
      <c r="V577">
        <f>[9]D_技能表!V484</f>
        <v>178.57142857142858</v>
      </c>
      <c r="W577">
        <f>[9]D_技能表!W484</f>
        <v>28</v>
      </c>
      <c r="X577">
        <f>[9]D_技能表!X484</f>
        <v>335</v>
      </c>
      <c r="Y577">
        <f>[9]D_技能表!Y484</f>
        <v>18</v>
      </c>
      <c r="Z577">
        <f>[9]D_技能表!Z484</f>
        <v>12</v>
      </c>
      <c r="AA577" t="str">
        <f>[9]D_技能表!AA484</f>
        <v>9124400.png</v>
      </c>
      <c r="AB577">
        <f>[9]D_技能表!AB484</f>
        <v>20</v>
      </c>
      <c r="AC577">
        <f>[9]D_技能表!AC484</f>
        <v>982</v>
      </c>
      <c r="AD577">
        <f>[9]D_技能表!AD484</f>
        <v>54.788125838100335</v>
      </c>
    </row>
    <row r="578" spans="1:30" x14ac:dyDescent="0.15">
      <c r="A578">
        <f>[9]D_技能表!A485</f>
        <v>9124424</v>
      </c>
      <c r="B578" t="str">
        <f>[9]D_技能表!B485</f>
        <v>裂空·斩第4段</v>
      </c>
      <c r="C578" t="str">
        <f>[9]D_技能表!C485</f>
        <v>裂空·斩第4段</v>
      </c>
      <c r="D578">
        <f>[9]D_技能表!D485</f>
        <v>1</v>
      </c>
      <c r="E578">
        <f>[9]D_技能表!E485</f>
        <v>45</v>
      </c>
      <c r="F578" t="str">
        <f>[9]D_技能表!F485</f>
        <v>第24级，共造成221.4%点伤害</v>
      </c>
      <c r="G578">
        <f>[9]D_技能表!G485</f>
        <v>4</v>
      </c>
      <c r="H578">
        <f>[9]D_技能表!H485</f>
        <v>4</v>
      </c>
      <c r="I578">
        <f>[9]D_技能表!I485</f>
        <v>24</v>
      </c>
      <c r="J578">
        <f>[9]D_技能表!J485</f>
        <v>2</v>
      </c>
      <c r="K578">
        <f>[9]D_技能表!K485</f>
        <v>221.42857142857144</v>
      </c>
      <c r="L578">
        <f>[9]D_技能表!L485</f>
        <v>0</v>
      </c>
      <c r="M578">
        <f>[9]D_技能表!M485</f>
        <v>6080</v>
      </c>
      <c r="N578">
        <f>[9]D_技能表!N485</f>
        <v>38610</v>
      </c>
      <c r="O578">
        <f>[9]D_技能表!O485</f>
        <v>4</v>
      </c>
      <c r="P578">
        <f>[9]D_技能表!P485</f>
        <v>1</v>
      </c>
      <c r="Q578">
        <f>[9]D_技能表!Q485</f>
        <v>1</v>
      </c>
      <c r="R578">
        <f>[9]D_技能表!R485</f>
        <v>12</v>
      </c>
      <c r="S578">
        <f>[9]D_技能表!S485</f>
        <v>50</v>
      </c>
      <c r="T578">
        <f>[9]D_技能表!T485</f>
        <v>178.57142857142858</v>
      </c>
      <c r="U578">
        <f>[9]D_技能表!U485</f>
        <v>1287</v>
      </c>
      <c r="V578">
        <f>[9]D_技能表!V485</f>
        <v>178.57142857142858</v>
      </c>
      <c r="W578">
        <f>[9]D_技能表!W485</f>
        <v>30</v>
      </c>
      <c r="X578">
        <f>[9]D_技能表!X485</f>
        <v>365</v>
      </c>
      <c r="Y578">
        <f>[9]D_技能表!Y485</f>
        <v>18</v>
      </c>
      <c r="Z578">
        <f>[9]D_技能表!Z485</f>
        <v>12</v>
      </c>
      <c r="AA578" t="str">
        <f>[9]D_技能表!AA485</f>
        <v>9124400.png</v>
      </c>
      <c r="AB578">
        <f>[9]D_技能表!AB485</f>
        <v>20</v>
      </c>
      <c r="AC578">
        <f>[9]D_技能表!AC485</f>
        <v>982</v>
      </c>
      <c r="AD578">
        <f>[9]D_技能表!AD485</f>
        <v>63.306535766371688</v>
      </c>
    </row>
    <row r="579" spans="1:30" x14ac:dyDescent="0.15">
      <c r="A579">
        <f>[9]D_技能表!A486</f>
        <v>9124425</v>
      </c>
      <c r="B579" t="str">
        <f>[9]D_技能表!B486</f>
        <v>裂空·斩第4段</v>
      </c>
      <c r="C579" t="str">
        <f>[9]D_技能表!C486</f>
        <v>裂空·斩第4段</v>
      </c>
      <c r="D579">
        <f>[9]D_技能表!D486</f>
        <v>1</v>
      </c>
      <c r="E579">
        <f>[9]D_技能表!E486</f>
        <v>46</v>
      </c>
      <c r="F579" t="str">
        <f>[9]D_技能表!F486</f>
        <v>第25级，共造成223.2%点伤害</v>
      </c>
      <c r="G579">
        <f>[9]D_技能表!G486</f>
        <v>4</v>
      </c>
      <c r="H579">
        <f>[9]D_技能表!H486</f>
        <v>4</v>
      </c>
      <c r="I579">
        <f>[9]D_技能表!I486</f>
        <v>25</v>
      </c>
      <c r="J579">
        <f>[9]D_技能表!J486</f>
        <v>2</v>
      </c>
      <c r="K579">
        <f>[9]D_技能表!K486</f>
        <v>223.21428571428572</v>
      </c>
      <c r="L579">
        <f>[9]D_技能表!L486</f>
        <v>0</v>
      </c>
      <c r="M579">
        <f>[9]D_技能表!M486</f>
        <v>6000</v>
      </c>
      <c r="N579">
        <f>[9]D_技能表!N486</f>
        <v>43168</v>
      </c>
      <c r="O579">
        <f>[9]D_技能表!O486</f>
        <v>4</v>
      </c>
      <c r="P579">
        <f>[9]D_技能表!P486</f>
        <v>1</v>
      </c>
      <c r="Q579">
        <f>[9]D_技能表!Q486</f>
        <v>1</v>
      </c>
      <c r="R579">
        <f>[9]D_技能表!R486</f>
        <v>12</v>
      </c>
      <c r="S579">
        <f>[9]D_技能表!S486</f>
        <v>50</v>
      </c>
      <c r="T579">
        <f>[9]D_技能表!T486</f>
        <v>178.57142857142858</v>
      </c>
      <c r="U579">
        <f>[9]D_技能表!U486</f>
        <v>1349</v>
      </c>
      <c r="V579">
        <f>[9]D_技能表!V486</f>
        <v>178.57142857142858</v>
      </c>
      <c r="W579">
        <f>[9]D_技能表!W486</f>
        <v>32</v>
      </c>
      <c r="X579">
        <f>[9]D_技能表!X486</f>
        <v>397</v>
      </c>
      <c r="Y579">
        <f>[9]D_技能表!Y486</f>
        <v>18</v>
      </c>
      <c r="Z579">
        <f>[9]D_技能表!Z486</f>
        <v>13</v>
      </c>
      <c r="AA579" t="str">
        <f>[9]D_技能表!AA486</f>
        <v>9124400.png</v>
      </c>
      <c r="AB579">
        <f>[9]D_技能表!AB486</f>
        <v>20</v>
      </c>
      <c r="AC579">
        <f>[9]D_技能表!AC486</f>
        <v>982</v>
      </c>
      <c r="AD579">
        <f>[9]D_技能表!AD486</f>
        <v>73.133561123680281</v>
      </c>
    </row>
    <row r="580" spans="1:30" x14ac:dyDescent="0.15">
      <c r="A580">
        <f>[9]D_技能表!A487</f>
        <v>9124426</v>
      </c>
      <c r="B580" t="str">
        <f>[9]D_技能表!B487</f>
        <v>裂空·斩第4段</v>
      </c>
      <c r="C580" t="str">
        <f>[9]D_技能表!C487</f>
        <v>裂空·斩第4段</v>
      </c>
      <c r="D580">
        <f>[9]D_技能表!D487</f>
        <v>1</v>
      </c>
      <c r="E580">
        <f>[9]D_技能表!E487</f>
        <v>47</v>
      </c>
      <c r="F580" t="str">
        <f>[9]D_技能表!F487</f>
        <v>第26级，共造成225%点伤害</v>
      </c>
      <c r="G580">
        <f>[9]D_技能表!G487</f>
        <v>4</v>
      </c>
      <c r="H580">
        <f>[9]D_技能表!H487</f>
        <v>4</v>
      </c>
      <c r="I580">
        <f>[9]D_技能表!I487</f>
        <v>26</v>
      </c>
      <c r="J580">
        <f>[9]D_技能表!J487</f>
        <v>2</v>
      </c>
      <c r="K580">
        <f>[9]D_技能表!K487</f>
        <v>225</v>
      </c>
      <c r="L580">
        <f>[9]D_技能表!L487</f>
        <v>0</v>
      </c>
      <c r="M580">
        <f>[9]D_技能表!M487</f>
        <v>5920</v>
      </c>
      <c r="N580">
        <f>[9]D_技能表!N487</f>
        <v>48008</v>
      </c>
      <c r="O580">
        <f>[9]D_技能表!O487</f>
        <v>4</v>
      </c>
      <c r="P580">
        <f>[9]D_技能表!P487</f>
        <v>1</v>
      </c>
      <c r="Q580">
        <f>[9]D_技能表!Q487</f>
        <v>1</v>
      </c>
      <c r="R580">
        <f>[9]D_技能表!R487</f>
        <v>12</v>
      </c>
      <c r="S580">
        <f>[9]D_技能表!S487</f>
        <v>50</v>
      </c>
      <c r="T580">
        <f>[9]D_技能表!T487</f>
        <v>178.57142857142858</v>
      </c>
      <c r="U580">
        <f>[9]D_技能表!U487</f>
        <v>1412</v>
      </c>
      <c r="V580">
        <f>[9]D_技能表!V487</f>
        <v>178.57142857142858</v>
      </c>
      <c r="W580">
        <f>[9]D_技能表!W487</f>
        <v>34</v>
      </c>
      <c r="X580">
        <f>[9]D_技能表!X487</f>
        <v>431</v>
      </c>
      <c r="Y580">
        <f>[9]D_技能表!Y487</f>
        <v>18</v>
      </c>
      <c r="Z580">
        <f>[9]D_技能表!Z487</f>
        <v>14</v>
      </c>
      <c r="AA580" t="str">
        <f>[9]D_技能表!AA487</f>
        <v>9124400.png</v>
      </c>
      <c r="AB580">
        <f>[9]D_技能表!AB487</f>
        <v>20</v>
      </c>
      <c r="AC580">
        <f>[9]D_技能表!AC487</f>
        <v>982</v>
      </c>
      <c r="AD580">
        <f>[9]D_技能表!AD487</f>
        <v>84.46828270920868</v>
      </c>
    </row>
    <row r="581" spans="1:30" x14ac:dyDescent="0.15">
      <c r="A581">
        <f>[9]D_技能表!A488</f>
        <v>9124427</v>
      </c>
      <c r="B581" t="str">
        <f>[9]D_技能表!B488</f>
        <v>裂空·斩第4段</v>
      </c>
      <c r="C581" t="str">
        <f>[9]D_技能表!C488</f>
        <v>裂空·斩第4段</v>
      </c>
      <c r="D581">
        <f>[9]D_技能表!D488</f>
        <v>1</v>
      </c>
      <c r="E581">
        <f>[9]D_技能表!E488</f>
        <v>49</v>
      </c>
      <c r="F581" t="str">
        <f>[9]D_技能表!F488</f>
        <v>第27级，共造成226.8%点伤害</v>
      </c>
      <c r="G581">
        <f>[9]D_技能表!G488</f>
        <v>4</v>
      </c>
      <c r="H581">
        <f>[9]D_技能表!H488</f>
        <v>4</v>
      </c>
      <c r="I581">
        <f>[9]D_技能表!I488</f>
        <v>27</v>
      </c>
      <c r="J581">
        <f>[9]D_技能表!J488</f>
        <v>2</v>
      </c>
      <c r="K581">
        <f>[9]D_技能表!K488</f>
        <v>226.78571428571431</v>
      </c>
      <c r="L581">
        <f>[9]D_技能表!L488</f>
        <v>0</v>
      </c>
      <c r="M581">
        <f>[9]D_技能表!M488</f>
        <v>5840</v>
      </c>
      <c r="N581">
        <f>[9]D_技能表!N488</f>
        <v>55548</v>
      </c>
      <c r="O581">
        <f>[9]D_技能表!O488</f>
        <v>4</v>
      </c>
      <c r="P581">
        <f>[9]D_技能表!P488</f>
        <v>1</v>
      </c>
      <c r="Q581">
        <f>[9]D_技能表!Q488</f>
        <v>1</v>
      </c>
      <c r="R581">
        <f>[9]D_技能表!R488</f>
        <v>12</v>
      </c>
      <c r="S581">
        <f>[9]D_技能表!S488</f>
        <v>50</v>
      </c>
      <c r="T581">
        <f>[9]D_技能表!T488</f>
        <v>178.57142857142858</v>
      </c>
      <c r="U581">
        <f>[9]D_技能表!U488</f>
        <v>1543</v>
      </c>
      <c r="V581">
        <f>[9]D_技能表!V488</f>
        <v>178.57142857142858</v>
      </c>
      <c r="W581">
        <f>[9]D_技能表!W488</f>
        <v>36</v>
      </c>
      <c r="X581">
        <f>[9]D_技能表!X488</f>
        <v>467</v>
      </c>
      <c r="Y581">
        <f>[9]D_技能表!Y488</f>
        <v>18</v>
      </c>
      <c r="Z581">
        <f>[9]D_技能表!Z488</f>
        <v>15</v>
      </c>
      <c r="AA581" t="str">
        <f>[9]D_技能表!AA488</f>
        <v>9124400.png</v>
      </c>
      <c r="AB581">
        <f>[9]D_技能表!AB488</f>
        <v>20</v>
      </c>
      <c r="AC581">
        <f>[9]D_技能表!AC488</f>
        <v>982</v>
      </c>
      <c r="AD581">
        <f>[9]D_技能表!AD488</f>
        <v>97.539824043561666</v>
      </c>
    </row>
    <row r="582" spans="1:30" x14ac:dyDescent="0.15">
      <c r="A582">
        <f>[9]D_技能表!A489</f>
        <v>9124428</v>
      </c>
      <c r="B582" t="str">
        <f>[9]D_技能表!B489</f>
        <v>裂空·斩第4段</v>
      </c>
      <c r="C582" t="str">
        <f>[9]D_技能表!C489</f>
        <v>裂空·斩第4段</v>
      </c>
      <c r="D582">
        <f>[9]D_技能表!D489</f>
        <v>1</v>
      </c>
      <c r="E582">
        <f>[9]D_技能表!E489</f>
        <v>50</v>
      </c>
      <c r="F582" t="str">
        <f>[9]D_技能表!F489</f>
        <v>第28级，共造成228.6%点伤害</v>
      </c>
      <c r="G582">
        <f>[9]D_技能表!G489</f>
        <v>4</v>
      </c>
      <c r="H582">
        <f>[9]D_技能表!H489</f>
        <v>4</v>
      </c>
      <c r="I582">
        <f>[9]D_技能表!I489</f>
        <v>28</v>
      </c>
      <c r="J582">
        <f>[9]D_技能表!J489</f>
        <v>2</v>
      </c>
      <c r="K582">
        <f>[9]D_技能表!K489</f>
        <v>228.57142857142858</v>
      </c>
      <c r="L582">
        <f>[9]D_技能表!L489</f>
        <v>0</v>
      </c>
      <c r="M582">
        <f>[9]D_技能表!M489</f>
        <v>5760</v>
      </c>
      <c r="N582">
        <f>[9]D_技能表!N489</f>
        <v>62790</v>
      </c>
      <c r="O582">
        <f>[9]D_技能表!O489</f>
        <v>4</v>
      </c>
      <c r="P582">
        <f>[9]D_技能表!P489</f>
        <v>1</v>
      </c>
      <c r="Q582">
        <f>[9]D_技能表!Q489</f>
        <v>1</v>
      </c>
      <c r="R582">
        <f>[9]D_技能表!R489</f>
        <v>12</v>
      </c>
      <c r="S582">
        <f>[9]D_技能表!S489</f>
        <v>50</v>
      </c>
      <c r="T582">
        <f>[9]D_技能表!T489</f>
        <v>178.57142857142858</v>
      </c>
      <c r="U582">
        <f>[9]D_技能表!U489</f>
        <v>1610</v>
      </c>
      <c r="V582">
        <f>[9]D_技能表!V489</f>
        <v>178.57142857142858</v>
      </c>
      <c r="W582">
        <f>[9]D_技能表!W489</f>
        <v>39</v>
      </c>
      <c r="X582">
        <f>[9]D_技能表!X489</f>
        <v>506</v>
      </c>
      <c r="Y582">
        <f>[9]D_技能表!Y489</f>
        <v>18</v>
      </c>
      <c r="Z582">
        <f>[9]D_技能表!Z489</f>
        <v>16</v>
      </c>
      <c r="AA582" t="str">
        <f>[9]D_技能表!AA489</f>
        <v>9124400.png</v>
      </c>
      <c r="AB582">
        <f>[9]D_技能表!AB489</f>
        <v>20</v>
      </c>
      <c r="AC582">
        <f>[9]D_技能表!AC489</f>
        <v>982</v>
      </c>
      <c r="AD582">
        <f>[9]D_技能表!AD489</f>
        <v>112.6118543196274</v>
      </c>
    </row>
    <row r="583" spans="1:30" x14ac:dyDescent="0.15">
      <c r="A583">
        <f>[9]D_技能表!A490</f>
        <v>9124429</v>
      </c>
      <c r="B583" t="str">
        <f>[9]D_技能表!B490</f>
        <v>裂空·斩第4段</v>
      </c>
      <c r="C583" t="str">
        <f>[9]D_技能表!C490</f>
        <v>裂空·斩第4段</v>
      </c>
      <c r="D583">
        <f>[9]D_技能表!D490</f>
        <v>1</v>
      </c>
      <c r="E583">
        <f>[9]D_技能表!E490</f>
        <v>51</v>
      </c>
      <c r="F583" t="str">
        <f>[9]D_技能表!F490</f>
        <v>第29级，共造成230.4%点伤害</v>
      </c>
      <c r="G583">
        <f>[9]D_技能表!G490</f>
        <v>4</v>
      </c>
      <c r="H583">
        <f>[9]D_技能表!H490</f>
        <v>4</v>
      </c>
      <c r="I583">
        <f>[9]D_技能表!I490</f>
        <v>29</v>
      </c>
      <c r="J583">
        <f>[9]D_技能表!J490</f>
        <v>2</v>
      </c>
      <c r="K583">
        <f>[9]D_技能表!K490</f>
        <v>230.35714285714289</v>
      </c>
      <c r="L583">
        <f>[9]D_技能表!L490</f>
        <v>0</v>
      </c>
      <c r="M583">
        <f>[9]D_技能表!M490</f>
        <v>5680</v>
      </c>
      <c r="N583">
        <f>[9]D_技能表!N490</f>
        <v>70518</v>
      </c>
      <c r="O583">
        <f>[9]D_技能表!O490</f>
        <v>4</v>
      </c>
      <c r="P583">
        <f>[9]D_技能表!P490</f>
        <v>1</v>
      </c>
      <c r="Q583">
        <f>[9]D_技能表!Q490</f>
        <v>1</v>
      </c>
      <c r="R583">
        <f>[9]D_技能表!R490</f>
        <v>12</v>
      </c>
      <c r="S583">
        <f>[9]D_技能表!S490</f>
        <v>50</v>
      </c>
      <c r="T583">
        <f>[9]D_技能表!T490</f>
        <v>178.57142857142858</v>
      </c>
      <c r="U583">
        <f>[9]D_技能表!U490</f>
        <v>1679</v>
      </c>
      <c r="V583">
        <f>[9]D_技能表!V490</f>
        <v>178.57142857142858</v>
      </c>
      <c r="W583">
        <f>[9]D_技能表!W490</f>
        <v>42</v>
      </c>
      <c r="X583">
        <f>[9]D_技能表!X490</f>
        <v>548</v>
      </c>
      <c r="Y583">
        <f>[9]D_技能表!Y490</f>
        <v>18</v>
      </c>
      <c r="Z583">
        <f>[9]D_技能表!Z490</f>
        <v>17</v>
      </c>
      <c r="AA583" t="str">
        <f>[9]D_技能表!AA490</f>
        <v>9124400.png</v>
      </c>
      <c r="AB583">
        <f>[9]D_技能表!AB490</f>
        <v>20</v>
      </c>
      <c r="AC583">
        <f>[9]D_技能表!AC490</f>
        <v>982</v>
      </c>
      <c r="AD583">
        <f>[9]D_技能表!AD490</f>
        <v>129.98776237479032</v>
      </c>
    </row>
    <row r="584" spans="1:30" x14ac:dyDescent="0.15">
      <c r="A584">
        <f>[9]D_技能表!A491</f>
        <v>9124430</v>
      </c>
      <c r="B584" t="str">
        <f>[9]D_技能表!B491</f>
        <v>裂空·斩第4段</v>
      </c>
      <c r="C584" t="str">
        <f>[9]D_技能表!C491</f>
        <v>裂空·斩第4段</v>
      </c>
      <c r="D584">
        <f>[9]D_技能表!D491</f>
        <v>1</v>
      </c>
      <c r="E584">
        <f>[9]D_技能表!E491</f>
        <v>53</v>
      </c>
      <c r="F584" t="str">
        <f>[9]D_技能表!F491</f>
        <v>第30级，共造成232.1%点伤害</v>
      </c>
      <c r="G584">
        <f>[9]D_技能表!G491</f>
        <v>4</v>
      </c>
      <c r="H584">
        <f>[9]D_技能表!H491</f>
        <v>4</v>
      </c>
      <c r="I584">
        <f>[9]D_技能表!I491</f>
        <v>30</v>
      </c>
      <c r="J584">
        <f>[9]D_技能表!J491</f>
        <v>2</v>
      </c>
      <c r="K584">
        <f>[9]D_技能表!K491</f>
        <v>232.14285714285717</v>
      </c>
      <c r="L584">
        <f>[9]D_技能表!L491</f>
        <v>0</v>
      </c>
      <c r="M584">
        <f>[9]D_技能表!M491</f>
        <v>5600</v>
      </c>
      <c r="N584">
        <f>[9]D_技能表!N491</f>
        <v>81900</v>
      </c>
      <c r="O584">
        <f>[9]D_技能表!O491</f>
        <v>4</v>
      </c>
      <c r="P584">
        <f>[9]D_技能表!P491</f>
        <v>1</v>
      </c>
      <c r="Q584">
        <f>[9]D_技能表!Q491</f>
        <v>1</v>
      </c>
      <c r="R584">
        <f>[9]D_技能表!R491</f>
        <v>12</v>
      </c>
      <c r="S584">
        <f>[9]D_技能表!S491</f>
        <v>50</v>
      </c>
      <c r="T584">
        <f>[9]D_技能表!T491</f>
        <v>178.57142857142858</v>
      </c>
      <c r="U584">
        <f>[9]D_技能表!U491</f>
        <v>1820</v>
      </c>
      <c r="V584">
        <f>[9]D_技能表!V491</f>
        <v>178.57142857142858</v>
      </c>
      <c r="W584">
        <f>[9]D_技能表!W491</f>
        <v>45</v>
      </c>
      <c r="X584">
        <f>[9]D_技能表!X491</f>
        <v>593</v>
      </c>
      <c r="Y584">
        <f>[9]D_技能表!Y491</f>
        <v>18</v>
      </c>
      <c r="Z584">
        <f>[9]D_技能表!Z491</f>
        <v>18</v>
      </c>
      <c r="AA584" t="str">
        <f>[9]D_技能表!AA491</f>
        <v>9124400.png</v>
      </c>
      <c r="AB584">
        <f>[9]D_技能表!AB491</f>
        <v>20</v>
      </c>
      <c r="AC584">
        <f>[9]D_技能表!AC491</f>
        <v>982</v>
      </c>
      <c r="AD584">
        <f>[9]D_技能表!AD491</f>
        <v>150.01660117942677</v>
      </c>
    </row>
    <row r="585" spans="1:30" x14ac:dyDescent="0.15">
      <c r="A585">
        <f>[9]D_技能表!A492</f>
        <v>9124431</v>
      </c>
      <c r="B585" t="str">
        <f>[9]D_技能表!B492</f>
        <v>裂空·斩第4段</v>
      </c>
      <c r="C585" t="str">
        <f>[9]D_技能表!C492</f>
        <v>裂空·斩第4段</v>
      </c>
      <c r="D585">
        <f>[9]D_技能表!D492</f>
        <v>1</v>
      </c>
      <c r="E585">
        <f>[9]D_技能表!E492</f>
        <v>54</v>
      </c>
      <c r="F585" t="str">
        <f>[9]D_技能表!F492</f>
        <v>第31级，共造成233.9%点伤害</v>
      </c>
      <c r="G585">
        <f>[9]D_技能表!G492</f>
        <v>4</v>
      </c>
      <c r="H585">
        <f>[9]D_技能表!H492</f>
        <v>4</v>
      </c>
      <c r="I585">
        <f>[9]D_技能表!I492</f>
        <v>31</v>
      </c>
      <c r="J585">
        <f>[9]D_技能表!J492</f>
        <v>2</v>
      </c>
      <c r="K585">
        <f>[9]D_技能表!K492</f>
        <v>233.92857142857144</v>
      </c>
      <c r="L585">
        <f>[9]D_技能表!L492</f>
        <v>0</v>
      </c>
      <c r="M585">
        <f>[9]D_技能表!M492</f>
        <v>5520</v>
      </c>
      <c r="N585">
        <f>[9]D_技能表!N492</f>
        <v>90864</v>
      </c>
      <c r="O585">
        <f>[9]D_技能表!O492</f>
        <v>4</v>
      </c>
      <c r="P585">
        <f>[9]D_技能表!P492</f>
        <v>1</v>
      </c>
      <c r="Q585">
        <f>[9]D_技能表!Q492</f>
        <v>1</v>
      </c>
      <c r="R585">
        <f>[9]D_技能表!R492</f>
        <v>12</v>
      </c>
      <c r="S585">
        <f>[9]D_技能表!S492</f>
        <v>50</v>
      </c>
      <c r="T585">
        <f>[9]D_技能表!T492</f>
        <v>178.57142857142858</v>
      </c>
      <c r="U585">
        <f>[9]D_技能表!U492</f>
        <v>1893</v>
      </c>
      <c r="V585">
        <f>[9]D_技能表!V492</f>
        <v>178.57142857142858</v>
      </c>
      <c r="W585">
        <f>[9]D_技能表!W492</f>
        <v>48</v>
      </c>
      <c r="X585">
        <f>[9]D_技能表!X492</f>
        <v>641</v>
      </c>
      <c r="Y585">
        <f>[9]D_技能表!Y492</f>
        <v>18</v>
      </c>
      <c r="Z585">
        <f>[9]D_技能表!Z492</f>
        <v>20</v>
      </c>
      <c r="AA585" t="str">
        <f>[9]D_技能表!AA492</f>
        <v>9124400.png</v>
      </c>
      <c r="AB585">
        <f>[9]D_技能表!AB492</f>
        <v>20</v>
      </c>
      <c r="AC585">
        <f>[9]D_技能表!AC492</f>
        <v>982</v>
      </c>
      <c r="AD585">
        <f>[9]D_技能表!AD492</f>
        <v>173.09991702484137</v>
      </c>
    </row>
    <row r="586" spans="1:30" x14ac:dyDescent="0.15">
      <c r="A586">
        <f>[9]D_技能表!A493</f>
        <v>9124432</v>
      </c>
      <c r="B586" t="str">
        <f>[9]D_技能表!B493</f>
        <v>裂空·斩第4段</v>
      </c>
      <c r="C586" t="str">
        <f>[9]D_技能表!C493</f>
        <v>裂空·斩第4段</v>
      </c>
      <c r="D586">
        <f>[9]D_技能表!D493</f>
        <v>1</v>
      </c>
      <c r="E586">
        <f>[9]D_技能表!E493</f>
        <v>56</v>
      </c>
      <c r="F586" t="str">
        <f>[9]D_技能表!F493</f>
        <v>第32级，共造成235.7%点伤害</v>
      </c>
      <c r="G586">
        <f>[9]D_技能表!G493</f>
        <v>4</v>
      </c>
      <c r="H586">
        <f>[9]D_技能表!H493</f>
        <v>4</v>
      </c>
      <c r="I586">
        <f>[9]D_技能表!I493</f>
        <v>32</v>
      </c>
      <c r="J586">
        <f>[9]D_技能表!J493</f>
        <v>2</v>
      </c>
      <c r="K586">
        <f>[9]D_技能表!K493</f>
        <v>235.71428571428572</v>
      </c>
      <c r="L586">
        <f>[9]D_技能表!L493</f>
        <v>0</v>
      </c>
      <c r="M586">
        <f>[9]D_技能表!M493</f>
        <v>5440</v>
      </c>
      <c r="N586">
        <f>[9]D_技能表!N493</f>
        <v>104142</v>
      </c>
      <c r="O586">
        <f>[9]D_技能表!O493</f>
        <v>4</v>
      </c>
      <c r="P586">
        <f>[9]D_技能表!P493</f>
        <v>1</v>
      </c>
      <c r="Q586">
        <f>[9]D_技能表!Q493</f>
        <v>1</v>
      </c>
      <c r="R586">
        <f>[9]D_技能表!R493</f>
        <v>12</v>
      </c>
      <c r="S586">
        <f>[9]D_技能表!S493</f>
        <v>50</v>
      </c>
      <c r="T586">
        <f>[9]D_技能表!T493</f>
        <v>178.57142857142858</v>
      </c>
      <c r="U586">
        <f>[9]D_技能表!U493</f>
        <v>2042</v>
      </c>
      <c r="V586">
        <f>[9]D_技能表!V493</f>
        <v>178.57142857142858</v>
      </c>
      <c r="W586">
        <f>[9]D_技能表!W493</f>
        <v>51</v>
      </c>
      <c r="X586">
        <f>[9]D_技能表!X493</f>
        <v>692</v>
      </c>
      <c r="Y586">
        <f>[9]D_技能表!Y493</f>
        <v>18</v>
      </c>
      <c r="Z586">
        <f>[9]D_技能表!Z493</f>
        <v>21</v>
      </c>
      <c r="AA586" t="str">
        <f>[9]D_技能表!AA493</f>
        <v>9124400.png</v>
      </c>
      <c r="AB586">
        <f>[9]D_技能表!AB493</f>
        <v>20</v>
      </c>
      <c r="AC586">
        <f>[9]D_技能表!AC493</f>
        <v>982</v>
      </c>
      <c r="AD586">
        <f>[9]D_技能表!AD493</f>
        <v>199.69959444210014</v>
      </c>
    </row>
    <row r="587" spans="1:30" x14ac:dyDescent="0.15">
      <c r="A587">
        <f>[9]D_技能表!A494</f>
        <v>9124433</v>
      </c>
      <c r="B587" t="str">
        <f>[9]D_技能表!B494</f>
        <v>裂空·斩第4段</v>
      </c>
      <c r="C587" t="str">
        <f>[9]D_技能表!C494</f>
        <v>裂空·斩第4段</v>
      </c>
      <c r="D587">
        <f>[9]D_技能表!D494</f>
        <v>1</v>
      </c>
      <c r="E587">
        <f>[9]D_技能表!E494</f>
        <v>57</v>
      </c>
      <c r="F587" t="str">
        <f>[9]D_技能表!F494</f>
        <v>第33级，共造成237.5%点伤害</v>
      </c>
      <c r="G587">
        <f>[9]D_技能表!G494</f>
        <v>4</v>
      </c>
      <c r="H587">
        <f>[9]D_技能表!H494</f>
        <v>4</v>
      </c>
      <c r="I587">
        <f>[9]D_技能表!I494</f>
        <v>33</v>
      </c>
      <c r="J587">
        <f>[9]D_技能表!J494</f>
        <v>2</v>
      </c>
      <c r="K587">
        <f>[9]D_技能表!K494</f>
        <v>237.5</v>
      </c>
      <c r="L587">
        <f>[9]D_技能表!L494</f>
        <v>0</v>
      </c>
      <c r="M587">
        <f>[9]D_技能表!M494</f>
        <v>5360</v>
      </c>
      <c r="N587">
        <f>[9]D_技能表!N494</f>
        <v>116545</v>
      </c>
      <c r="O587">
        <f>[9]D_技能表!O494</f>
        <v>4</v>
      </c>
      <c r="P587">
        <f>[9]D_技能表!P494</f>
        <v>1</v>
      </c>
      <c r="Q587">
        <f>[9]D_技能表!Q494</f>
        <v>1</v>
      </c>
      <c r="R587">
        <f>[9]D_技能表!R494</f>
        <v>12</v>
      </c>
      <c r="S587">
        <f>[9]D_技能表!S494</f>
        <v>50</v>
      </c>
      <c r="T587">
        <f>[9]D_技能表!T494</f>
        <v>178.57142857142858</v>
      </c>
      <c r="U587">
        <f>[9]D_技能表!U494</f>
        <v>2119</v>
      </c>
      <c r="V587">
        <f>[9]D_技能表!V494</f>
        <v>178.57142857142858</v>
      </c>
      <c r="W587">
        <f>[9]D_技能表!W494</f>
        <v>55</v>
      </c>
      <c r="X587">
        <f>[9]D_技能表!X494</f>
        <v>747</v>
      </c>
      <c r="Y587">
        <f>[9]D_技能表!Y494</f>
        <v>18</v>
      </c>
      <c r="Z587">
        <f>[9]D_技能表!Z494</f>
        <v>22</v>
      </c>
      <c r="AA587" t="str">
        <f>[9]D_技能表!AA494</f>
        <v>9124400.png</v>
      </c>
      <c r="AB587">
        <f>[9]D_技能表!AB494</f>
        <v>20</v>
      </c>
      <c r="AC587">
        <f>[9]D_技能表!AC494</f>
        <v>982</v>
      </c>
      <c r="AD587">
        <f>[9]D_技能表!AD494</f>
        <v>230.34686720818021</v>
      </c>
    </row>
    <row r="588" spans="1:30" x14ac:dyDescent="0.15">
      <c r="A588">
        <f>[9]D_技能表!A495</f>
        <v>9124434</v>
      </c>
      <c r="B588" t="str">
        <f>[9]D_技能表!B495</f>
        <v>裂空·斩第4段</v>
      </c>
      <c r="C588" t="str">
        <f>[9]D_技能表!C495</f>
        <v>裂空·斩第4段</v>
      </c>
      <c r="D588">
        <f>[9]D_技能表!D495</f>
        <v>1</v>
      </c>
      <c r="E588">
        <f>[9]D_技能表!E495</f>
        <v>58</v>
      </c>
      <c r="F588" t="str">
        <f>[9]D_技能表!F495</f>
        <v>第34级，共造成239.3%点伤害</v>
      </c>
      <c r="G588">
        <f>[9]D_技能表!G495</f>
        <v>4</v>
      </c>
      <c r="H588">
        <f>[9]D_技能表!H495</f>
        <v>4</v>
      </c>
      <c r="I588">
        <f>[9]D_技能表!I495</f>
        <v>34</v>
      </c>
      <c r="J588">
        <f>[9]D_技能表!J495</f>
        <v>2</v>
      </c>
      <c r="K588">
        <f>[9]D_技能表!K495</f>
        <v>239.28571428571431</v>
      </c>
      <c r="L588">
        <f>[9]D_技能表!L495</f>
        <v>0</v>
      </c>
      <c r="M588">
        <f>[9]D_技能表!M495</f>
        <v>5280</v>
      </c>
      <c r="N588">
        <f>[9]D_技能表!N495</f>
        <v>129682</v>
      </c>
      <c r="O588">
        <f>[9]D_技能表!O495</f>
        <v>4</v>
      </c>
      <c r="P588">
        <f>[9]D_技能表!P495</f>
        <v>1</v>
      </c>
      <c r="Q588">
        <f>[9]D_技能表!Q495</f>
        <v>1</v>
      </c>
      <c r="R588">
        <f>[9]D_技能表!R495</f>
        <v>12</v>
      </c>
      <c r="S588">
        <f>[9]D_技能表!S495</f>
        <v>50</v>
      </c>
      <c r="T588">
        <f>[9]D_技能表!T495</f>
        <v>178.57142857142858</v>
      </c>
      <c r="U588">
        <f>[9]D_技能表!U495</f>
        <v>2198</v>
      </c>
      <c r="V588">
        <f>[9]D_技能表!V495</f>
        <v>178.57142857142858</v>
      </c>
      <c r="W588">
        <f>[9]D_技能表!W495</f>
        <v>59</v>
      </c>
      <c r="X588">
        <f>[9]D_技能表!X495</f>
        <v>806</v>
      </c>
      <c r="Y588">
        <f>[9]D_技能表!Y495</f>
        <v>18</v>
      </c>
      <c r="Z588">
        <f>[9]D_技能表!Z495</f>
        <v>24</v>
      </c>
      <c r="AA588" t="str">
        <f>[9]D_技能表!AA495</f>
        <v>9124400.png</v>
      </c>
      <c r="AB588">
        <f>[9]D_技能表!AB495</f>
        <v>20</v>
      </c>
      <c r="AC588">
        <f>[9]D_技能表!AC495</f>
        <v>982</v>
      </c>
      <c r="AD588">
        <f>[9]D_技能表!AD495</f>
        <v>265.65266796032574</v>
      </c>
    </row>
    <row r="589" spans="1:30" x14ac:dyDescent="0.15">
      <c r="A589">
        <f>[9]D_技能表!A496</f>
        <v>9124435</v>
      </c>
      <c r="B589" t="str">
        <f>[9]D_技能表!B496</f>
        <v>裂空·斩第4段</v>
      </c>
      <c r="C589" t="str">
        <f>[9]D_技能表!C496</f>
        <v>裂空·斩第4段</v>
      </c>
      <c r="D589">
        <f>[9]D_技能表!D496</f>
        <v>1</v>
      </c>
      <c r="E589">
        <f>[9]D_技能表!E496</f>
        <v>60</v>
      </c>
      <c r="F589" t="str">
        <f>[9]D_技能表!F496</f>
        <v>第35级，共造成241.1%点伤害</v>
      </c>
      <c r="G589">
        <f>[9]D_技能表!G496</f>
        <v>4</v>
      </c>
      <c r="H589">
        <f>[9]D_技能表!H496</f>
        <v>4</v>
      </c>
      <c r="I589">
        <f>[9]D_技能表!I496</f>
        <v>35</v>
      </c>
      <c r="J589">
        <f>[9]D_技能表!J496</f>
        <v>2</v>
      </c>
      <c r="K589">
        <f>[9]D_技能表!K496</f>
        <v>241.07142857142858</v>
      </c>
      <c r="L589">
        <f>[9]D_技能表!L496</f>
        <v>0</v>
      </c>
      <c r="M589">
        <f>[9]D_技能表!M496</f>
        <v>5200</v>
      </c>
      <c r="N589">
        <f>[9]D_技能表!N496</f>
        <v>148554</v>
      </c>
      <c r="O589">
        <f>[9]D_技能表!O496</f>
        <v>4</v>
      </c>
      <c r="P589">
        <f>[9]D_技能表!P496</f>
        <v>1</v>
      </c>
      <c r="Q589">
        <f>[9]D_技能表!Q496</f>
        <v>1</v>
      </c>
      <c r="R589">
        <f>[9]D_技能表!R496</f>
        <v>12</v>
      </c>
      <c r="S589">
        <f>[9]D_技能表!S496</f>
        <v>50</v>
      </c>
      <c r="T589">
        <f>[9]D_技能表!T496</f>
        <v>178.57142857142858</v>
      </c>
      <c r="U589">
        <f>[9]D_技能表!U496</f>
        <v>2358</v>
      </c>
      <c r="V589">
        <f>[9]D_技能表!V496</f>
        <v>178.57142857142858</v>
      </c>
      <c r="W589">
        <f>[9]D_技能表!W496</f>
        <v>63</v>
      </c>
      <c r="X589">
        <f>[9]D_技能表!X496</f>
        <v>869</v>
      </c>
      <c r="Y589">
        <f>[9]D_技能表!Y496</f>
        <v>18</v>
      </c>
      <c r="Z589">
        <f>[9]D_技能表!Z496</f>
        <v>26</v>
      </c>
      <c r="AA589" t="str">
        <f>[9]D_技能表!AA496</f>
        <v>9124400.png</v>
      </c>
      <c r="AB589">
        <f>[9]D_技能表!AB496</f>
        <v>20</v>
      </c>
      <c r="AC589">
        <f>[9]D_技能表!AC496</f>
        <v>982</v>
      </c>
      <c r="AD589">
        <f>[9]D_技能表!AD496</f>
        <v>306.31951435931103</v>
      </c>
    </row>
    <row r="590" spans="1:30" x14ac:dyDescent="0.15">
      <c r="A590">
        <f>[9]D_技能表!A497</f>
        <v>9124436</v>
      </c>
      <c r="B590" t="str">
        <f>[9]D_技能表!B497</f>
        <v>裂空·斩第4段</v>
      </c>
      <c r="C590" t="str">
        <f>[9]D_技能表!C497</f>
        <v>裂空·斩第4段</v>
      </c>
      <c r="D590">
        <f>[9]D_技能表!D497</f>
        <v>1</v>
      </c>
      <c r="E590">
        <f>[9]D_技能表!E497</f>
        <v>61</v>
      </c>
      <c r="F590" t="str">
        <f>[9]D_技能表!F497</f>
        <v>第36级，共造成242.9%点伤害</v>
      </c>
      <c r="G590">
        <f>[9]D_技能表!G497</f>
        <v>4</v>
      </c>
      <c r="H590">
        <f>[9]D_技能表!H497</f>
        <v>4</v>
      </c>
      <c r="I590">
        <f>[9]D_技能表!I497</f>
        <v>36</v>
      </c>
      <c r="J590">
        <f>[9]D_技能表!J497</f>
        <v>2</v>
      </c>
      <c r="K590">
        <f>[9]D_技能表!K497</f>
        <v>242.85714285714289</v>
      </c>
      <c r="L590">
        <f>[9]D_技能表!L497</f>
        <v>0</v>
      </c>
      <c r="M590">
        <f>[9]D_技能表!M497</f>
        <v>5120</v>
      </c>
      <c r="N590">
        <f>[9]D_技能表!N497</f>
        <v>163480</v>
      </c>
      <c r="O590">
        <f>[9]D_技能表!O497</f>
        <v>4</v>
      </c>
      <c r="P590">
        <f>[9]D_技能表!P497</f>
        <v>1</v>
      </c>
      <c r="Q590">
        <f>[9]D_技能表!Q497</f>
        <v>1</v>
      </c>
      <c r="R590">
        <f>[9]D_技能表!R497</f>
        <v>12</v>
      </c>
      <c r="S590">
        <f>[9]D_技能表!S497</f>
        <v>50</v>
      </c>
      <c r="T590">
        <f>[9]D_技能表!T497</f>
        <v>178.57142857142858</v>
      </c>
      <c r="U590">
        <f>[9]D_技能表!U497</f>
        <v>2440</v>
      </c>
      <c r="V590">
        <f>[9]D_技能表!V497</f>
        <v>178.57142857142858</v>
      </c>
      <c r="W590">
        <f>[9]D_技能表!W497</f>
        <v>67</v>
      </c>
      <c r="X590">
        <f>[9]D_技能表!X497</f>
        <v>936</v>
      </c>
      <c r="Y590">
        <f>[9]D_技能表!Y497</f>
        <v>18</v>
      </c>
      <c r="Z590">
        <f>[9]D_技能表!Z497</f>
        <v>27</v>
      </c>
      <c r="AA590" t="str">
        <f>[9]D_技能表!AA497</f>
        <v>9124400.png</v>
      </c>
      <c r="AB590">
        <f>[9]D_技能表!AB497</f>
        <v>20</v>
      </c>
      <c r="AC590">
        <f>[9]D_技能表!AC497</f>
        <v>982</v>
      </c>
      <c r="AD590">
        <f>[9]D_技能表!AD497</f>
        <v>353.15515889404872</v>
      </c>
    </row>
    <row r="591" spans="1:30" x14ac:dyDescent="0.15">
      <c r="A591">
        <f>[9]D_技能表!A498</f>
        <v>9124437</v>
      </c>
      <c r="B591" t="str">
        <f>[9]D_技能表!B498</f>
        <v>裂空·斩第4段</v>
      </c>
      <c r="C591" t="str">
        <f>[9]D_技能表!C498</f>
        <v>裂空·斩第4段</v>
      </c>
      <c r="D591">
        <f>[9]D_技能表!D498</f>
        <v>1</v>
      </c>
      <c r="E591">
        <f>[9]D_技能表!E498</f>
        <v>62</v>
      </c>
      <c r="F591" t="str">
        <f>[9]D_技能表!F498</f>
        <v>第37级，共造成244.6%点伤害</v>
      </c>
      <c r="G591">
        <f>[9]D_技能表!G498</f>
        <v>4</v>
      </c>
      <c r="H591">
        <f>[9]D_技能表!H498</f>
        <v>4</v>
      </c>
      <c r="I591">
        <f>[9]D_技能表!I498</f>
        <v>37</v>
      </c>
      <c r="J591">
        <f>[9]D_技能表!J498</f>
        <v>2</v>
      </c>
      <c r="K591">
        <f>[9]D_技能表!K498</f>
        <v>244.64285714285717</v>
      </c>
      <c r="L591">
        <f>[9]D_技能表!L498</f>
        <v>0</v>
      </c>
      <c r="M591">
        <f>[9]D_技能表!M498</f>
        <v>5040</v>
      </c>
      <c r="N591">
        <f>[9]D_技能表!N498</f>
        <v>181728</v>
      </c>
      <c r="O591">
        <f>[9]D_技能表!O498</f>
        <v>4</v>
      </c>
      <c r="P591">
        <f>[9]D_技能表!P498</f>
        <v>1</v>
      </c>
      <c r="Q591">
        <f>[9]D_技能表!Q498</f>
        <v>1</v>
      </c>
      <c r="R591">
        <f>[9]D_技能表!R498</f>
        <v>12</v>
      </c>
      <c r="S591">
        <f>[9]D_技能表!S498</f>
        <v>50</v>
      </c>
      <c r="T591">
        <f>[9]D_技能表!T498</f>
        <v>178.57142857142858</v>
      </c>
      <c r="U591">
        <f>[9]D_技能表!U498</f>
        <v>2524</v>
      </c>
      <c r="V591">
        <f>[9]D_技能表!V498</f>
        <v>178.57142857142858</v>
      </c>
      <c r="W591">
        <f>[9]D_技能表!W498</f>
        <v>72</v>
      </c>
      <c r="X591">
        <f>[9]D_技能表!X498</f>
        <v>1008</v>
      </c>
      <c r="Y591">
        <f>[9]D_技能表!Y498</f>
        <v>18</v>
      </c>
      <c r="Z591">
        <f>[9]D_技能表!Z498</f>
        <v>29</v>
      </c>
      <c r="AA591" t="str">
        <f>[9]D_技能表!AA498</f>
        <v>9124400.png</v>
      </c>
      <c r="AB591">
        <f>[9]D_技能表!AB498</f>
        <v>20</v>
      </c>
      <c r="AC591">
        <f>[9]D_技能表!AC498</f>
        <v>982</v>
      </c>
      <c r="AD591">
        <f>[9]D_技能表!AD498</f>
        <v>407.08826284972662</v>
      </c>
    </row>
    <row r="592" spans="1:30" x14ac:dyDescent="0.15">
      <c r="A592">
        <f>[9]D_技能表!A499</f>
        <v>9124438</v>
      </c>
      <c r="B592" t="str">
        <f>[9]D_技能表!B499</f>
        <v>裂空·斩第4段</v>
      </c>
      <c r="C592" t="str">
        <f>[9]D_技能表!C499</f>
        <v>裂空·斩第4段</v>
      </c>
      <c r="D592">
        <f>[9]D_技能表!D499</f>
        <v>1</v>
      </c>
      <c r="E592">
        <f>[9]D_技能表!E499</f>
        <v>64</v>
      </c>
      <c r="F592" t="str">
        <f>[9]D_技能表!F499</f>
        <v>第38级，共造成246.4%点伤害</v>
      </c>
      <c r="G592">
        <f>[9]D_技能表!G499</f>
        <v>4</v>
      </c>
      <c r="H592">
        <f>[9]D_技能表!H499</f>
        <v>4</v>
      </c>
      <c r="I592">
        <f>[9]D_技能表!I499</f>
        <v>38</v>
      </c>
      <c r="J592">
        <f>[9]D_技能表!J499</f>
        <v>2</v>
      </c>
      <c r="K592">
        <f>[9]D_技能表!K499</f>
        <v>246.42857142857144</v>
      </c>
      <c r="L592">
        <f>[9]D_技能表!L499</f>
        <v>0</v>
      </c>
      <c r="M592">
        <f>[9]D_技能表!M499</f>
        <v>4960</v>
      </c>
      <c r="N592">
        <f>[9]D_技能表!N499</f>
        <v>207515</v>
      </c>
      <c r="O592">
        <f>[9]D_技能表!O499</f>
        <v>4</v>
      </c>
      <c r="P592">
        <f>[9]D_技能表!P499</f>
        <v>1</v>
      </c>
      <c r="Q592">
        <f>[9]D_技能表!Q499</f>
        <v>1</v>
      </c>
      <c r="R592">
        <f>[9]D_技能表!R499</f>
        <v>12</v>
      </c>
      <c r="S592">
        <f>[9]D_技能表!S499</f>
        <v>50</v>
      </c>
      <c r="T592">
        <f>[9]D_技能表!T499</f>
        <v>178.57142857142858</v>
      </c>
      <c r="U592">
        <f>[9]D_技能表!U499</f>
        <v>2695</v>
      </c>
      <c r="V592">
        <f>[9]D_技能表!V499</f>
        <v>178.57142857142858</v>
      </c>
      <c r="W592">
        <f>[9]D_技能表!W499</f>
        <v>77</v>
      </c>
      <c r="X592">
        <f>[9]D_技能表!X499</f>
        <v>1085</v>
      </c>
      <c r="Y592">
        <f>[9]D_技能表!Y499</f>
        <v>18</v>
      </c>
      <c r="Z592">
        <f>[9]D_技能表!Z499</f>
        <v>31</v>
      </c>
      <c r="AA592" t="str">
        <f>[9]D_技能表!AA499</f>
        <v>9124400.png</v>
      </c>
      <c r="AB592">
        <f>[9]D_技能表!AB499</f>
        <v>20</v>
      </c>
      <c r="AC592">
        <f>[9]D_技能表!AC499</f>
        <v>982</v>
      </c>
      <c r="AD592">
        <f>[9]D_技能表!AD499</f>
        <v>469.18639329527502</v>
      </c>
    </row>
    <row r="593" spans="1:30" x14ac:dyDescent="0.15">
      <c r="A593">
        <f>[9]D_技能表!A500</f>
        <v>9124439</v>
      </c>
      <c r="B593" t="str">
        <f>[9]D_技能表!B500</f>
        <v>裂空·斩第4段</v>
      </c>
      <c r="C593" t="str">
        <f>[9]D_技能表!C500</f>
        <v>裂空·斩第4段</v>
      </c>
      <c r="D593">
        <f>[9]D_技能表!D500</f>
        <v>1</v>
      </c>
      <c r="E593">
        <f>[9]D_技能表!E500</f>
        <v>65</v>
      </c>
      <c r="F593" t="str">
        <f>[9]D_技能表!F500</f>
        <v>第39级，共造成248.2%点伤害</v>
      </c>
      <c r="G593">
        <f>[9]D_技能表!G500</f>
        <v>4</v>
      </c>
      <c r="H593">
        <f>[9]D_技能表!H500</f>
        <v>4</v>
      </c>
      <c r="I593">
        <f>[9]D_技能表!I500</f>
        <v>39</v>
      </c>
      <c r="J593">
        <f>[9]D_技能表!J500</f>
        <v>2</v>
      </c>
      <c r="K593">
        <f>[9]D_技能表!K500</f>
        <v>248.21428571428572</v>
      </c>
      <c r="L593">
        <f>[9]D_技能表!L500</f>
        <v>0</v>
      </c>
      <c r="M593">
        <f>[9]D_技能表!M500</f>
        <v>4880</v>
      </c>
      <c r="N593">
        <f>[9]D_技能表!N500</f>
        <v>228206</v>
      </c>
      <c r="O593">
        <f>[9]D_技能表!O500</f>
        <v>4</v>
      </c>
      <c r="P593">
        <f>[9]D_技能表!P500</f>
        <v>1</v>
      </c>
      <c r="Q593">
        <f>[9]D_技能表!Q500</f>
        <v>1</v>
      </c>
      <c r="R593">
        <f>[9]D_技能表!R500</f>
        <v>12</v>
      </c>
      <c r="S593">
        <f>[9]D_技能表!S500</f>
        <v>50</v>
      </c>
      <c r="T593">
        <f>[9]D_技能表!T500</f>
        <v>178.57142857142858</v>
      </c>
      <c r="U593">
        <f>[9]D_技能表!U500</f>
        <v>2783</v>
      </c>
      <c r="V593">
        <f>[9]D_技能表!V500</f>
        <v>178.57142857142858</v>
      </c>
      <c r="W593">
        <f>[9]D_技能表!W500</f>
        <v>82</v>
      </c>
      <c r="X593">
        <f>[9]D_技能表!X500</f>
        <v>1167</v>
      </c>
      <c r="Y593">
        <f>[9]D_技能表!Y500</f>
        <v>18</v>
      </c>
      <c r="Z593">
        <f>[9]D_技能表!Z500</f>
        <v>33</v>
      </c>
      <c r="AA593" t="str">
        <f>[9]D_技能表!AA500</f>
        <v>9124400.png</v>
      </c>
      <c r="AB593">
        <f>[9]D_技能表!AB500</f>
        <v>20</v>
      </c>
      <c r="AC593">
        <f>[9]D_技能表!AC500</f>
        <v>982</v>
      </c>
      <c r="AD593">
        <f>[9]D_技能表!AD500</f>
        <v>540.67668590052324</v>
      </c>
    </row>
    <row r="594" spans="1:30" x14ac:dyDescent="0.15">
      <c r="A594">
        <f>[9]D_技能表!A501</f>
        <v>9124440</v>
      </c>
      <c r="B594" t="str">
        <f>[9]D_技能表!B501</f>
        <v>裂空·斩第4段</v>
      </c>
      <c r="C594" t="str">
        <f>[9]D_技能表!C501</f>
        <v>裂空·斩第4段</v>
      </c>
      <c r="D594">
        <f>[9]D_技能表!D501</f>
        <v>1</v>
      </c>
      <c r="E594">
        <f>[9]D_技能表!E501</f>
        <v>66</v>
      </c>
      <c r="F594" t="str">
        <f>[9]D_技能表!F501</f>
        <v>第40级，共造成250%点伤害</v>
      </c>
      <c r="G594">
        <f>[9]D_技能表!G501</f>
        <v>4</v>
      </c>
      <c r="H594">
        <f>[9]D_技能表!H501</f>
        <v>4</v>
      </c>
      <c r="I594">
        <f>[9]D_技能表!I501</f>
        <v>40</v>
      </c>
      <c r="J594">
        <f>[9]D_技能表!J501</f>
        <v>2</v>
      </c>
      <c r="K594">
        <f>[9]D_技能表!K501</f>
        <v>250</v>
      </c>
      <c r="L594">
        <f>[9]D_技能表!L501</f>
        <v>0</v>
      </c>
      <c r="M594">
        <f>[9]D_技能表!M501</f>
        <v>4800</v>
      </c>
      <c r="N594">
        <f>[9]D_技能表!N501</f>
        <v>252736</v>
      </c>
      <c r="O594">
        <f>[9]D_技能表!O501</f>
        <v>4</v>
      </c>
      <c r="P594">
        <f>[9]D_技能表!P501</f>
        <v>1</v>
      </c>
      <c r="Q594">
        <f>[9]D_技能表!Q501</f>
        <v>1</v>
      </c>
      <c r="R594">
        <f>[9]D_技能表!R501</f>
        <v>12</v>
      </c>
      <c r="S594">
        <f>[9]D_技能表!S501</f>
        <v>50</v>
      </c>
      <c r="T594">
        <f>[9]D_技能表!T501</f>
        <v>178.57142857142858</v>
      </c>
      <c r="U594">
        <f>[9]D_技能表!U501</f>
        <v>2872</v>
      </c>
      <c r="V594">
        <f>[9]D_技能表!V501</f>
        <v>178.57142857142858</v>
      </c>
      <c r="W594">
        <f>[9]D_技能表!W501</f>
        <v>88</v>
      </c>
      <c r="X594">
        <f>[9]D_技能表!X501</f>
        <v>1255</v>
      </c>
      <c r="Y594">
        <f>[9]D_技能表!Y501</f>
        <v>18</v>
      </c>
      <c r="Z594">
        <f>[9]D_技能表!Z501</f>
        <v>36</v>
      </c>
      <c r="AA594" t="str">
        <f>[9]D_技能表!AA501</f>
        <v>9124400.png</v>
      </c>
      <c r="AB594">
        <f>[9]D_技能表!AB501</f>
        <v>20</v>
      </c>
      <c r="AC594">
        <f>[9]D_技能表!AC501</f>
        <v>982</v>
      </c>
      <c r="AD594">
        <f>[9]D_技能表!AD501</f>
        <v>622.96956679056757</v>
      </c>
    </row>
    <row r="595" spans="1:30" x14ac:dyDescent="0.15">
      <c r="A595">
        <f>[9]D_技能表!A502</f>
        <v>9124441</v>
      </c>
      <c r="B595" t="str">
        <f>[9]D_技能表!B502</f>
        <v>裂空·斩第4段</v>
      </c>
      <c r="C595" t="str">
        <f>[9]D_技能表!C502</f>
        <v>裂空·斩第4段</v>
      </c>
      <c r="D595">
        <f>[9]D_技能表!D502</f>
        <v>1</v>
      </c>
      <c r="E595">
        <f>[9]D_技能表!E502</f>
        <v>68</v>
      </c>
      <c r="F595" t="str">
        <f>[9]D_技能表!F502</f>
        <v>第41级，共造成251.8%点伤害</v>
      </c>
      <c r="G595">
        <f>[9]D_技能表!G502</f>
        <v>4</v>
      </c>
      <c r="H595">
        <f>[9]D_技能表!H502</f>
        <v>4</v>
      </c>
      <c r="I595">
        <f>[9]D_技能表!I502</f>
        <v>41</v>
      </c>
      <c r="J595">
        <f>[9]D_技能表!J502</f>
        <v>2</v>
      </c>
      <c r="K595">
        <f>[9]D_技能表!K502</f>
        <v>251.78571428571431</v>
      </c>
      <c r="L595">
        <f>[9]D_技能表!L502</f>
        <v>0</v>
      </c>
      <c r="M595">
        <f>[9]D_技能表!M502</f>
        <v>4720</v>
      </c>
      <c r="N595">
        <f>[9]D_技能表!N502</f>
        <v>287076</v>
      </c>
      <c r="O595">
        <f>[9]D_技能表!O502</f>
        <v>4</v>
      </c>
      <c r="P595">
        <f>[9]D_技能表!P502</f>
        <v>1</v>
      </c>
      <c r="Q595">
        <f>[9]D_技能表!Q502</f>
        <v>1</v>
      </c>
      <c r="R595">
        <f>[9]D_技能表!R502</f>
        <v>12</v>
      </c>
      <c r="S595">
        <f>[9]D_技能表!S502</f>
        <v>50</v>
      </c>
      <c r="T595">
        <f>[9]D_技能表!T502</f>
        <v>178.57142857142858</v>
      </c>
      <c r="U595">
        <f>[9]D_技能表!U502</f>
        <v>3054</v>
      </c>
      <c r="V595">
        <f>[9]D_技能表!V502</f>
        <v>178.57142857142858</v>
      </c>
      <c r="W595">
        <f>[9]D_技能表!W502</f>
        <v>94</v>
      </c>
      <c r="X595">
        <f>[9]D_技能表!X502</f>
        <v>1349</v>
      </c>
      <c r="Y595">
        <f>[9]D_技能表!Y502</f>
        <v>18</v>
      </c>
      <c r="Z595">
        <f>[9]D_技能表!Z502</f>
        <v>38</v>
      </c>
      <c r="AA595" t="str">
        <f>[9]D_技能表!AA502</f>
        <v>9124400.png</v>
      </c>
      <c r="AB595">
        <f>[9]D_技能表!AB502</f>
        <v>20</v>
      </c>
      <c r="AC595">
        <f>[9]D_技能表!AC502</f>
        <v>982</v>
      </c>
      <c r="AD595">
        <f>[9]D_技能表!AD502</f>
        <v>717.68598442612165</v>
      </c>
    </row>
    <row r="596" spans="1:30" x14ac:dyDescent="0.15">
      <c r="A596">
        <f>[9]D_技能表!A503</f>
        <v>9124442</v>
      </c>
      <c r="B596" t="str">
        <f>[9]D_技能表!B503</f>
        <v>裂空·斩第4段</v>
      </c>
      <c r="C596" t="str">
        <f>[9]D_技能表!C503</f>
        <v>裂空·斩第4段</v>
      </c>
      <c r="D596">
        <f>[9]D_技能表!D503</f>
        <v>1</v>
      </c>
      <c r="E596">
        <f>[9]D_技能表!E503</f>
        <v>69</v>
      </c>
      <c r="F596" t="str">
        <f>[9]D_技能表!F503</f>
        <v>第42级，共造成253.6%点伤害</v>
      </c>
      <c r="G596">
        <f>[9]D_技能表!G503</f>
        <v>4</v>
      </c>
      <c r="H596">
        <f>[9]D_技能表!H503</f>
        <v>4</v>
      </c>
      <c r="I596">
        <f>[9]D_技能表!I503</f>
        <v>42</v>
      </c>
      <c r="J596">
        <f>[9]D_技能表!J503</f>
        <v>2</v>
      </c>
      <c r="K596">
        <f>[9]D_技能表!K503</f>
        <v>253.57142857142858</v>
      </c>
      <c r="L596">
        <f>[9]D_技能表!L503</f>
        <v>0</v>
      </c>
      <c r="M596">
        <f>[9]D_技能表!M503</f>
        <v>4640</v>
      </c>
      <c r="N596">
        <f>[9]D_技能表!N503</f>
        <v>314700</v>
      </c>
      <c r="O596">
        <f>[9]D_技能表!O503</f>
        <v>4</v>
      </c>
      <c r="P596">
        <f>[9]D_技能表!P503</f>
        <v>1</v>
      </c>
      <c r="Q596">
        <f>[9]D_技能表!Q503</f>
        <v>1</v>
      </c>
      <c r="R596">
        <f>[9]D_技能表!R503</f>
        <v>12</v>
      </c>
      <c r="S596">
        <f>[9]D_技能表!S503</f>
        <v>50</v>
      </c>
      <c r="T596">
        <f>[9]D_技能表!T503</f>
        <v>178.57142857142858</v>
      </c>
      <c r="U596">
        <f>[9]D_技能表!U503</f>
        <v>3147</v>
      </c>
      <c r="V596">
        <f>[9]D_技能表!V503</f>
        <v>178.57142857142858</v>
      </c>
      <c r="W596">
        <f>[9]D_技能表!W503</f>
        <v>100</v>
      </c>
      <c r="X596">
        <f>[9]D_技能表!X503</f>
        <v>1449</v>
      </c>
      <c r="Y596">
        <f>[9]D_技能表!Y503</f>
        <v>18</v>
      </c>
      <c r="Z596">
        <f>[9]D_技能表!Z503</f>
        <v>40</v>
      </c>
      <c r="AA596" t="str">
        <f>[9]D_技能表!AA503</f>
        <v>9124400.png</v>
      </c>
      <c r="AB596">
        <f>[9]D_技能表!AB503</f>
        <v>20</v>
      </c>
      <c r="AC596">
        <f>[9]D_技能表!AC503</f>
        <v>982</v>
      </c>
      <c r="AD596">
        <f>[9]D_技能表!AD503</f>
        <v>826.68866874256787</v>
      </c>
    </row>
    <row r="597" spans="1:30" x14ac:dyDescent="0.15">
      <c r="A597">
        <f>[9]D_技能表!A504</f>
        <v>9124443</v>
      </c>
      <c r="B597" t="str">
        <f>[9]D_技能表!B504</f>
        <v>裂空·斩第4段</v>
      </c>
      <c r="C597" t="str">
        <f>[9]D_技能表!C504</f>
        <v>裂空·斩第4段</v>
      </c>
      <c r="D597">
        <f>[9]D_技能表!D504</f>
        <v>1</v>
      </c>
      <c r="E597">
        <f>[9]D_技能表!E504</f>
        <v>70</v>
      </c>
      <c r="F597" t="str">
        <f>[9]D_技能表!F504</f>
        <v>第43级，共造成255.4%点伤害</v>
      </c>
      <c r="G597">
        <f>[9]D_技能表!G504</f>
        <v>4</v>
      </c>
      <c r="H597">
        <f>[9]D_技能表!H504</f>
        <v>4</v>
      </c>
      <c r="I597">
        <f>[9]D_技能表!I504</f>
        <v>43</v>
      </c>
      <c r="J597">
        <f>[9]D_技能表!J504</f>
        <v>2</v>
      </c>
      <c r="K597">
        <f>[9]D_技能表!K504</f>
        <v>255.35714285714289</v>
      </c>
      <c r="L597">
        <f>[9]D_技能表!L504</f>
        <v>0</v>
      </c>
      <c r="M597">
        <f>[9]D_技能表!M504</f>
        <v>4560</v>
      </c>
      <c r="N597">
        <f>[9]D_技能表!N504</f>
        <v>346894</v>
      </c>
      <c r="O597">
        <f>[9]D_技能表!O504</f>
        <v>4</v>
      </c>
      <c r="P597">
        <f>[9]D_技能表!P504</f>
        <v>1</v>
      </c>
      <c r="Q597">
        <f>[9]D_技能表!Q504</f>
        <v>1</v>
      </c>
      <c r="R597">
        <f>[9]D_技能表!R504</f>
        <v>12</v>
      </c>
      <c r="S597">
        <f>[9]D_技能表!S504</f>
        <v>50</v>
      </c>
      <c r="T597">
        <f>[9]D_技能表!T504</f>
        <v>178.57142857142858</v>
      </c>
      <c r="U597">
        <f>[9]D_技能表!U504</f>
        <v>3242</v>
      </c>
      <c r="V597">
        <f>[9]D_技能表!V504</f>
        <v>178.57142857142858</v>
      </c>
      <c r="W597">
        <f>[9]D_技能表!W504</f>
        <v>107</v>
      </c>
      <c r="X597">
        <f>[9]D_技能表!X504</f>
        <v>1556</v>
      </c>
      <c r="Y597">
        <f>[9]D_技能表!Y504</f>
        <v>18</v>
      </c>
      <c r="Z597">
        <f>[9]D_技能表!Z504</f>
        <v>43</v>
      </c>
      <c r="AA597" t="str">
        <f>[9]D_技能表!AA504</f>
        <v>9124400.png</v>
      </c>
      <c r="AB597">
        <f>[9]D_技能表!AB504</f>
        <v>20</v>
      </c>
      <c r="AC597">
        <f>[9]D_技能表!AC504</f>
        <v>982</v>
      </c>
      <c r="AD597">
        <f>[9]D_技能表!AD504</f>
        <v>952.11801072287199</v>
      </c>
    </row>
    <row r="598" spans="1:30" x14ac:dyDescent="0.15">
      <c r="A598">
        <f>[9]D_技能表!A505</f>
        <v>9124444</v>
      </c>
      <c r="B598" t="str">
        <f>[9]D_技能表!B505</f>
        <v>裂空·斩第4段</v>
      </c>
      <c r="C598" t="str">
        <f>[9]D_技能表!C505</f>
        <v>裂空·斩第4段</v>
      </c>
      <c r="D598">
        <f>[9]D_技能表!D505</f>
        <v>1</v>
      </c>
      <c r="E598">
        <f>[9]D_技能表!E505</f>
        <v>72</v>
      </c>
      <c r="F598" t="str">
        <f>[9]D_技能表!F505</f>
        <v>第44级，共造成257.1%点伤害</v>
      </c>
      <c r="G598">
        <f>[9]D_技能表!G505</f>
        <v>4</v>
      </c>
      <c r="H598">
        <f>[9]D_技能表!H505</f>
        <v>4</v>
      </c>
      <c r="I598">
        <f>[9]D_技能表!I505</f>
        <v>44</v>
      </c>
      <c r="J598">
        <f>[9]D_技能表!J505</f>
        <v>2</v>
      </c>
      <c r="K598">
        <f>[9]D_技能表!K505</f>
        <v>257.14285714285717</v>
      </c>
      <c r="L598">
        <f>[9]D_技能表!L505</f>
        <v>0</v>
      </c>
      <c r="M598">
        <f>[9]D_技能表!M505</f>
        <v>4480</v>
      </c>
      <c r="N598">
        <f>[9]D_技能表!N505</f>
        <v>395025</v>
      </c>
      <c r="O598">
        <f>[9]D_技能表!O505</f>
        <v>4</v>
      </c>
      <c r="P598">
        <f>[9]D_技能表!P505</f>
        <v>1</v>
      </c>
      <c r="Q598">
        <f>[9]D_技能表!Q505</f>
        <v>1</v>
      </c>
      <c r="R598">
        <f>[9]D_技能表!R505</f>
        <v>12</v>
      </c>
      <c r="S598">
        <f>[9]D_技能表!S505</f>
        <v>50</v>
      </c>
      <c r="T598">
        <f>[9]D_技能表!T505</f>
        <v>178.57142857142858</v>
      </c>
      <c r="U598">
        <f>[9]D_技能表!U505</f>
        <v>3435</v>
      </c>
      <c r="V598">
        <f>[9]D_技能表!V505</f>
        <v>178.57142857142858</v>
      </c>
      <c r="W598">
        <f>[9]D_技能表!W505</f>
        <v>115</v>
      </c>
      <c r="X598">
        <f>[9]D_技能表!X505</f>
        <v>1671</v>
      </c>
      <c r="Y598">
        <f>[9]D_技能表!Y505</f>
        <v>18</v>
      </c>
      <c r="Z598">
        <f>[9]D_技能表!Z505</f>
        <v>46</v>
      </c>
      <c r="AA598" t="str">
        <f>[9]D_技能表!AA505</f>
        <v>9124400.png</v>
      </c>
      <c r="AB598">
        <f>[9]D_技能表!AB505</f>
        <v>20</v>
      </c>
      <c r="AC598">
        <f>[9]D_技能表!AC505</f>
        <v>982</v>
      </c>
      <c r="AD598">
        <f>[9]D_技能表!AD505</f>
        <v>1096.4332426362143</v>
      </c>
    </row>
    <row r="599" spans="1:30" x14ac:dyDescent="0.15">
      <c r="A599">
        <f>[9]D_技能表!A506</f>
        <v>9124445</v>
      </c>
      <c r="B599" t="str">
        <f>[9]D_技能表!B506</f>
        <v>裂空·斩第4段</v>
      </c>
      <c r="C599" t="str">
        <f>[9]D_技能表!C506</f>
        <v>裂空·斩第4段</v>
      </c>
      <c r="D599">
        <f>[9]D_技能表!D506</f>
        <v>1</v>
      </c>
      <c r="E599">
        <f>[9]D_技能表!E506</f>
        <v>73</v>
      </c>
      <c r="F599" t="str">
        <f>[9]D_技能表!F506</f>
        <v>第45级，共造成258.9%点伤害</v>
      </c>
      <c r="G599">
        <f>[9]D_技能表!G506</f>
        <v>4</v>
      </c>
      <c r="H599">
        <f>[9]D_技能表!H506</f>
        <v>4</v>
      </c>
      <c r="I599">
        <f>[9]D_技能表!I506</f>
        <v>45</v>
      </c>
      <c r="J599">
        <f>[9]D_技能表!J506</f>
        <v>2</v>
      </c>
      <c r="K599">
        <f>[9]D_技能表!K506</f>
        <v>258.92857142857144</v>
      </c>
      <c r="L599">
        <f>[9]D_技能表!L506</f>
        <v>0</v>
      </c>
      <c r="M599">
        <f>[9]D_技能表!M506</f>
        <v>4400</v>
      </c>
      <c r="N599">
        <f>[9]D_技能表!N506</f>
        <v>434682</v>
      </c>
      <c r="O599">
        <f>[9]D_技能表!O506</f>
        <v>4</v>
      </c>
      <c r="P599">
        <f>[9]D_技能表!P506</f>
        <v>1</v>
      </c>
      <c r="Q599">
        <f>[9]D_技能表!Q506</f>
        <v>1</v>
      </c>
      <c r="R599">
        <f>[9]D_技能表!R506</f>
        <v>12</v>
      </c>
      <c r="S599">
        <f>[9]D_技能表!S506</f>
        <v>50</v>
      </c>
      <c r="T599">
        <f>[9]D_技能表!T506</f>
        <v>178.57142857142858</v>
      </c>
      <c r="U599">
        <f>[9]D_技能表!U506</f>
        <v>3534</v>
      </c>
      <c r="V599">
        <f>[9]D_技能表!V506</f>
        <v>178.57142857142858</v>
      </c>
      <c r="W599">
        <f>[9]D_技能表!W506</f>
        <v>123</v>
      </c>
      <c r="X599">
        <f>[9]D_技能表!X506</f>
        <v>1794</v>
      </c>
      <c r="Y599">
        <f>[9]D_技能表!Y506</f>
        <v>18</v>
      </c>
      <c r="Z599">
        <f>[9]D_技能表!Z506</f>
        <v>50</v>
      </c>
      <c r="AA599" t="str">
        <f>[9]D_技能表!AA506</f>
        <v>9124400.png</v>
      </c>
      <c r="AB599">
        <f>[9]D_技能表!AB506</f>
        <v>20</v>
      </c>
      <c r="AC599">
        <f>[9]D_技能表!AC506</f>
        <v>982</v>
      </c>
      <c r="AD599">
        <f>[9]D_技能表!AD506</f>
        <v>1262.4596989670638</v>
      </c>
    </row>
    <row r="600" spans="1:30" x14ac:dyDescent="0.15">
      <c r="A600">
        <f>[9]D_技能表!A507</f>
        <v>9124446</v>
      </c>
      <c r="B600" t="str">
        <f>[9]D_技能表!B507</f>
        <v>裂空·斩第4段</v>
      </c>
      <c r="C600" t="str">
        <f>[9]D_技能表!C507</f>
        <v>裂空·斩第4段</v>
      </c>
      <c r="D600">
        <f>[9]D_技能表!D507</f>
        <v>1</v>
      </c>
      <c r="E600">
        <f>[9]D_技能表!E507</f>
        <v>75</v>
      </c>
      <c r="F600" t="str">
        <f>[9]D_技能表!F507</f>
        <v>第46级，共造成260.7%点伤害</v>
      </c>
      <c r="G600">
        <f>[9]D_技能表!G507</f>
        <v>4</v>
      </c>
      <c r="H600">
        <f>[9]D_技能表!H507</f>
        <v>4</v>
      </c>
      <c r="I600">
        <f>[9]D_技能表!I507</f>
        <v>46</v>
      </c>
      <c r="J600">
        <f>[9]D_技能表!J507</f>
        <v>2</v>
      </c>
      <c r="K600">
        <f>[9]D_技能表!K507</f>
        <v>260.71428571428572</v>
      </c>
      <c r="L600">
        <f>[9]D_技能表!L507</f>
        <v>0</v>
      </c>
      <c r="M600">
        <f>[9]D_技能表!M507</f>
        <v>4320</v>
      </c>
      <c r="N600">
        <f>[9]D_技能表!N507</f>
        <v>493020</v>
      </c>
      <c r="O600">
        <f>[9]D_技能表!O507</f>
        <v>4</v>
      </c>
      <c r="P600">
        <f>[9]D_技能表!P507</f>
        <v>1</v>
      </c>
      <c r="Q600">
        <f>[9]D_技能表!Q507</f>
        <v>1</v>
      </c>
      <c r="R600">
        <f>[9]D_技能表!R507</f>
        <v>12</v>
      </c>
      <c r="S600">
        <f>[9]D_技能表!S507</f>
        <v>50</v>
      </c>
      <c r="T600">
        <f>[9]D_技能表!T507</f>
        <v>178.57142857142858</v>
      </c>
      <c r="U600">
        <f>[9]D_技能表!U507</f>
        <v>3735</v>
      </c>
      <c r="V600">
        <f>[9]D_技能表!V507</f>
        <v>178.57142857142858</v>
      </c>
      <c r="W600">
        <f>[9]D_技能表!W507</f>
        <v>132</v>
      </c>
      <c r="X600">
        <f>[9]D_技能表!X507</f>
        <v>1926</v>
      </c>
      <c r="Y600">
        <f>[9]D_技能表!Y507</f>
        <v>18</v>
      </c>
      <c r="Z600">
        <f>[9]D_技能表!Z507</f>
        <v>53</v>
      </c>
      <c r="AA600" t="str">
        <f>[9]D_技能表!AA507</f>
        <v>9124400.png</v>
      </c>
      <c r="AB600">
        <f>[9]D_技能表!AB507</f>
        <v>20</v>
      </c>
      <c r="AC600">
        <f>[9]D_技能表!AC507</f>
        <v>982</v>
      </c>
      <c r="AD600">
        <f>[9]D_技能表!AD507</f>
        <v>1453.443052446311</v>
      </c>
    </row>
    <row r="601" spans="1:30" x14ac:dyDescent="0.15">
      <c r="A601">
        <f>[9]D_技能表!A508</f>
        <v>9124447</v>
      </c>
      <c r="B601" t="str">
        <f>[9]D_技能表!B508</f>
        <v>裂空·斩第4段</v>
      </c>
      <c r="C601" t="str">
        <f>[9]D_技能表!C508</f>
        <v>裂空·斩第4段</v>
      </c>
      <c r="D601">
        <f>[9]D_技能表!D508</f>
        <v>1</v>
      </c>
      <c r="E601">
        <f>[9]D_技能表!E508</f>
        <v>76</v>
      </c>
      <c r="F601" t="str">
        <f>[9]D_技能表!F508</f>
        <v>第47级，共造成262.5%点伤害</v>
      </c>
      <c r="G601">
        <f>[9]D_技能表!G508</f>
        <v>4</v>
      </c>
      <c r="H601">
        <f>[9]D_技能表!H508</f>
        <v>4</v>
      </c>
      <c r="I601">
        <f>[9]D_技能表!I508</f>
        <v>47</v>
      </c>
      <c r="J601">
        <f>[9]D_技能表!J508</f>
        <v>2</v>
      </c>
      <c r="K601">
        <f>[9]D_技能表!K508</f>
        <v>262.5</v>
      </c>
      <c r="L601">
        <f>[9]D_技能表!L508</f>
        <v>0</v>
      </c>
      <c r="M601">
        <f>[9]D_技能表!M508</f>
        <v>4240</v>
      </c>
      <c r="N601">
        <f>[9]D_技能表!N508</f>
        <v>541158</v>
      </c>
      <c r="O601">
        <f>[9]D_技能表!O508</f>
        <v>4</v>
      </c>
      <c r="P601">
        <f>[9]D_技能表!P508</f>
        <v>1</v>
      </c>
      <c r="Q601">
        <f>[9]D_技能表!Q508</f>
        <v>1</v>
      </c>
      <c r="R601">
        <f>[9]D_技能表!R508</f>
        <v>12</v>
      </c>
      <c r="S601">
        <f>[9]D_技能表!S508</f>
        <v>50</v>
      </c>
      <c r="T601">
        <f>[9]D_技能表!T508</f>
        <v>178.57142857142858</v>
      </c>
      <c r="U601">
        <f>[9]D_技能表!U508</f>
        <v>3838</v>
      </c>
      <c r="V601">
        <f>[9]D_技能表!V508</f>
        <v>178.57142857142858</v>
      </c>
      <c r="W601">
        <f>[9]D_技能表!W508</f>
        <v>141</v>
      </c>
      <c r="X601">
        <f>[9]D_技能表!X508</f>
        <v>2067</v>
      </c>
      <c r="Y601">
        <f>[9]D_技能表!Y508</f>
        <v>18</v>
      </c>
      <c r="Z601">
        <f>[9]D_技能表!Z508</f>
        <v>57</v>
      </c>
      <c r="AA601" t="str">
        <f>[9]D_技能表!AA508</f>
        <v>9124400.png</v>
      </c>
      <c r="AB601">
        <f>[9]D_技能表!AB508</f>
        <v>20</v>
      </c>
      <c r="AC601">
        <f>[9]D_技能表!AC508</f>
        <v>982</v>
      </c>
      <c r="AD601">
        <f>[9]D_技能表!AD508</f>
        <v>1673.111550705428</v>
      </c>
    </row>
    <row r="602" spans="1:30" x14ac:dyDescent="0.15">
      <c r="A602">
        <f>[9]D_技能表!A509</f>
        <v>9124448</v>
      </c>
      <c r="B602" t="str">
        <f>[9]D_技能表!B509</f>
        <v>裂空·斩第4段</v>
      </c>
      <c r="C602" t="str">
        <f>[9]D_技能表!C509</f>
        <v>裂空·斩第4段</v>
      </c>
      <c r="D602">
        <f>[9]D_技能表!D509</f>
        <v>1</v>
      </c>
      <c r="E602">
        <f>[9]D_技能表!E509</f>
        <v>77</v>
      </c>
      <c r="F602" t="str">
        <f>[9]D_技能表!F509</f>
        <v>第48级，共造成264.3%点伤害</v>
      </c>
      <c r="G602">
        <f>[9]D_技能表!G509</f>
        <v>4</v>
      </c>
      <c r="H602">
        <f>[9]D_技能表!H509</f>
        <v>4</v>
      </c>
      <c r="I602">
        <f>[9]D_技能表!I509</f>
        <v>48</v>
      </c>
      <c r="J602">
        <f>[9]D_技能表!J509</f>
        <v>2</v>
      </c>
      <c r="K602">
        <f>[9]D_技能表!K509</f>
        <v>264.28571428571433</v>
      </c>
      <c r="L602">
        <f>[9]D_技能表!L509</f>
        <v>0</v>
      </c>
      <c r="M602">
        <f>[9]D_技能表!M509</f>
        <v>4160</v>
      </c>
      <c r="N602">
        <f>[9]D_技能表!N509</f>
        <v>595242</v>
      </c>
      <c r="O602">
        <f>[9]D_技能表!O509</f>
        <v>4</v>
      </c>
      <c r="P602">
        <f>[9]D_技能表!P509</f>
        <v>1</v>
      </c>
      <c r="Q602">
        <f>[9]D_技能表!Q509</f>
        <v>1</v>
      </c>
      <c r="R602">
        <f>[9]D_技能表!R509</f>
        <v>12</v>
      </c>
      <c r="S602">
        <f>[9]D_技能表!S509</f>
        <v>50</v>
      </c>
      <c r="T602">
        <f>[9]D_技能表!T509</f>
        <v>178.57142857142858</v>
      </c>
      <c r="U602">
        <f>[9]D_技能表!U509</f>
        <v>3942</v>
      </c>
      <c r="V602">
        <f>[9]D_技能表!V509</f>
        <v>178.57142857142858</v>
      </c>
      <c r="W602">
        <f>[9]D_技能表!W509</f>
        <v>151</v>
      </c>
      <c r="X602">
        <f>[9]D_技能表!X509</f>
        <v>2218</v>
      </c>
      <c r="Y602">
        <f>[9]D_技能表!Y509</f>
        <v>18</v>
      </c>
      <c r="Z602">
        <f>[9]D_技能表!Z509</f>
        <v>61</v>
      </c>
      <c r="AA602" t="str">
        <f>[9]D_技能表!AA509</f>
        <v>9124400.png</v>
      </c>
      <c r="AB602">
        <f>[9]D_技能表!AB509</f>
        <v>20</v>
      </c>
      <c r="AC602">
        <f>[9]D_技能表!AC509</f>
        <v>982</v>
      </c>
      <c r="AD602">
        <f>[9]D_技能表!AD509</f>
        <v>1925.7474293442087</v>
      </c>
    </row>
    <row r="603" spans="1:30" x14ac:dyDescent="0.15">
      <c r="A603">
        <f>[9]D_技能表!A510</f>
        <v>9124449</v>
      </c>
      <c r="B603" t="str">
        <f>[9]D_技能表!B510</f>
        <v>裂空·斩第4段</v>
      </c>
      <c r="C603" t="str">
        <f>[9]D_技能表!C510</f>
        <v>裂空·斩第4段</v>
      </c>
      <c r="D603">
        <f>[9]D_技能表!D510</f>
        <v>1</v>
      </c>
      <c r="E603">
        <f>[9]D_技能表!E510</f>
        <v>79</v>
      </c>
      <c r="F603" t="str">
        <f>[9]D_技能表!F510</f>
        <v>第49级，共造成266.1%点伤害</v>
      </c>
      <c r="G603">
        <f>[9]D_技能表!G510</f>
        <v>4</v>
      </c>
      <c r="H603">
        <f>[9]D_技能表!H510</f>
        <v>4</v>
      </c>
      <c r="I603">
        <f>[9]D_技能表!I510</f>
        <v>49</v>
      </c>
      <c r="J603">
        <f>[9]D_技能表!J510</f>
        <v>2</v>
      </c>
      <c r="K603">
        <f>[9]D_技能表!K510</f>
        <v>266.07142857142856</v>
      </c>
      <c r="L603">
        <f>[9]D_技能表!L510</f>
        <v>0</v>
      </c>
      <c r="M603">
        <f>[9]D_技能表!M510</f>
        <v>4080</v>
      </c>
      <c r="N603">
        <f>[9]D_技能表!N510</f>
        <v>668794</v>
      </c>
      <c r="O603">
        <f>[9]D_技能表!O510</f>
        <v>4</v>
      </c>
      <c r="P603">
        <f>[9]D_技能表!P510</f>
        <v>1</v>
      </c>
      <c r="Q603">
        <f>[9]D_技能表!Q510</f>
        <v>1</v>
      </c>
      <c r="R603">
        <f>[9]D_技能表!R510</f>
        <v>12</v>
      </c>
      <c r="S603">
        <f>[9]D_技能表!S510</f>
        <v>50</v>
      </c>
      <c r="T603">
        <f>[9]D_技能表!T510</f>
        <v>178.57142857142858</v>
      </c>
      <c r="U603">
        <f>[9]D_技能表!U510</f>
        <v>4154</v>
      </c>
      <c r="V603">
        <f>[9]D_技能表!V510</f>
        <v>178.57142857142858</v>
      </c>
      <c r="W603">
        <f>[9]D_技能表!W510</f>
        <v>161</v>
      </c>
      <c r="X603">
        <f>[9]D_技能表!X510</f>
        <v>2379</v>
      </c>
      <c r="Y603">
        <f>[9]D_技能表!Y510</f>
        <v>18</v>
      </c>
      <c r="Z603">
        <f>[9]D_技能表!Z510</f>
        <v>65</v>
      </c>
      <c r="AA603" t="str">
        <f>[9]D_技能表!AA510</f>
        <v>9124400.png</v>
      </c>
      <c r="AB603">
        <f>[9]D_技能表!AB510</f>
        <v>20</v>
      </c>
      <c r="AC603">
        <f>[9]D_技能表!AC510</f>
        <v>982</v>
      </c>
      <c r="AD603">
        <f>[9]D_技能表!AD510</f>
        <v>2216.2688494248387</v>
      </c>
    </row>
    <row r="604" spans="1:30" x14ac:dyDescent="0.15">
      <c r="A604">
        <f>[9]D_技能表!A511</f>
        <v>9124450</v>
      </c>
      <c r="B604" t="str">
        <f>[9]D_技能表!B511</f>
        <v>裂空·斩第4段</v>
      </c>
      <c r="C604" t="str">
        <f>[9]D_技能表!C511</f>
        <v>裂空·斩第4段</v>
      </c>
      <c r="D604">
        <f>[9]D_技能表!D511</f>
        <v>1</v>
      </c>
      <c r="E604">
        <f>[9]D_技能表!E511</f>
        <v>80</v>
      </c>
      <c r="F604" t="str">
        <f>[9]D_技能表!F511</f>
        <v>第50级，共造成267.9%点伤害</v>
      </c>
      <c r="G604">
        <f>[9]D_技能表!G511</f>
        <v>4</v>
      </c>
      <c r="H604">
        <f>[9]D_技能表!H511</f>
        <v>4</v>
      </c>
      <c r="I604">
        <f>[9]D_技能表!I511</f>
        <v>50</v>
      </c>
      <c r="J604">
        <f>[9]D_技能表!J511</f>
        <v>2</v>
      </c>
      <c r="K604">
        <f>[9]D_技能表!K511</f>
        <v>267.85714285714289</v>
      </c>
      <c r="L604">
        <f>[9]D_技能表!L511</f>
        <v>0</v>
      </c>
      <c r="M604">
        <f>[9]D_技能表!M511</f>
        <v>4000</v>
      </c>
      <c r="N604">
        <f>[9]D_技能表!N511</f>
        <v>737326</v>
      </c>
      <c r="O604">
        <f>[9]D_技能表!O511</f>
        <v>4</v>
      </c>
      <c r="P604">
        <f>[9]D_技能表!P511</f>
        <v>1</v>
      </c>
      <c r="Q604">
        <f>[9]D_技能表!Q511</f>
        <v>1</v>
      </c>
      <c r="R604">
        <f>[9]D_技能表!R511</f>
        <v>12</v>
      </c>
      <c r="S604">
        <f>[9]D_技能表!S511</f>
        <v>50</v>
      </c>
      <c r="T604">
        <f>[9]D_技能表!T511</f>
        <v>178.57142857142858</v>
      </c>
      <c r="U604">
        <f>[9]D_技能表!U511</f>
        <v>4262</v>
      </c>
      <c r="V604">
        <f>[9]D_技能表!V511</f>
        <v>178.57142857142858</v>
      </c>
      <c r="W604">
        <f>[9]D_技能表!W511</f>
        <v>173</v>
      </c>
      <c r="X604">
        <f>[9]D_技能表!X511</f>
        <v>2552</v>
      </c>
      <c r="Y604">
        <f>[9]D_技能表!Y511</f>
        <v>18</v>
      </c>
      <c r="Z604">
        <f>[9]D_技能表!Z511</f>
        <v>70</v>
      </c>
      <c r="AA604" t="str">
        <f>[9]D_技能表!AA511</f>
        <v>9124400.png</v>
      </c>
      <c r="AB604">
        <f>[9]D_技能表!AB511</f>
        <v>20</v>
      </c>
      <c r="AC604">
        <f>[9]D_技能表!AC511</f>
        <v>982</v>
      </c>
      <c r="AD604">
        <f>[9]D_技能表!AD511</f>
        <v>2550.3239047783368</v>
      </c>
    </row>
    <row r="605" spans="1:30" x14ac:dyDescent="0.15">
      <c r="A605">
        <f>[9]D_技能表!A512</f>
        <v>9211000</v>
      </c>
      <c r="B605" t="str">
        <f>[9]D_技能表!B512</f>
        <v>虎啸</v>
      </c>
      <c r="C605" t="str">
        <f>[9]D_技能表!C512</f>
        <v>虎啸</v>
      </c>
      <c r="D605">
        <f>[9]D_技能表!D512</f>
        <v>2</v>
      </c>
      <c r="E605">
        <f>[9]D_技能表!E512</f>
        <v>2</v>
      </c>
      <c r="F605" t="str">
        <f>[9]D_技能表!F512</f>
        <v>第0级，共造成215.2%点伤害</v>
      </c>
      <c r="G605">
        <f>[9]D_技能表!G512</f>
        <v>0</v>
      </c>
      <c r="H605">
        <f>[9]D_技能表!H512</f>
        <v>1</v>
      </c>
      <c r="I605">
        <f>[9]D_技能表!I512</f>
        <v>0</v>
      </c>
      <c r="J605">
        <f>[9]D_技能表!J512</f>
        <v>1</v>
      </c>
      <c r="K605">
        <f>[9]D_技能表!K512</f>
        <v>107.60869565217392</v>
      </c>
      <c r="L605">
        <f>[9]D_技能表!L512</f>
        <v>0</v>
      </c>
      <c r="M605">
        <f>[9]D_技能表!M512</f>
        <v>10000</v>
      </c>
      <c r="N605">
        <f>[9]D_技能表!N512</f>
        <v>0</v>
      </c>
      <c r="O605">
        <f>[9]D_技能表!O512</f>
        <v>1</v>
      </c>
      <c r="P605">
        <f>[9]D_技能表!P512</f>
        <v>2</v>
      </c>
      <c r="Q605">
        <f>[9]D_技能表!Q512</f>
        <v>1</v>
      </c>
      <c r="R605">
        <f>[9]D_技能表!R512</f>
        <v>2</v>
      </c>
      <c r="S605">
        <f>[9]D_技能表!S512</f>
        <v>50</v>
      </c>
      <c r="T605">
        <f>[9]D_技能表!T512</f>
        <v>107.60869565217392</v>
      </c>
      <c r="U605">
        <f>[9]D_技能表!U512</f>
        <v>56</v>
      </c>
      <c r="V605">
        <f>[9]D_技能表!V512</f>
        <v>215.21739130434784</v>
      </c>
      <c r="W605">
        <f>[9]D_技能表!W512</f>
        <v>0</v>
      </c>
      <c r="X605">
        <f>[9]D_技能表!X512</f>
        <v>0</v>
      </c>
      <c r="Y605">
        <f>[9]D_技能表!Y512</f>
        <v>18</v>
      </c>
      <c r="Z605">
        <f>[9]D_技能表!Z512</f>
        <v>0</v>
      </c>
      <c r="AA605" t="str">
        <f>[9]D_技能表!AA512</f>
        <v>9211100.png</v>
      </c>
      <c r="AB605">
        <f>[9]D_技能表!AB512</f>
        <v>10</v>
      </c>
      <c r="AC605">
        <f>[9]D_技能表!AC512</f>
        <v>20</v>
      </c>
      <c r="AD605">
        <f>[9]D_技能表!AD512</f>
        <v>2.6716147826086956</v>
      </c>
    </row>
    <row r="606" spans="1:30" x14ac:dyDescent="0.15">
      <c r="A606">
        <f>[9]D_技能表!A513</f>
        <v>9211101</v>
      </c>
      <c r="B606" t="str">
        <f>[9]D_技能表!B513</f>
        <v>虎啸</v>
      </c>
      <c r="C606" t="str">
        <f>[9]D_技能表!C513</f>
        <v>虎啸</v>
      </c>
      <c r="D606">
        <f>[9]D_技能表!D513</f>
        <v>2</v>
      </c>
      <c r="E606">
        <f>[9]D_技能表!E513</f>
        <v>2</v>
      </c>
      <c r="F606" t="str">
        <f>[9]D_技能表!F513</f>
        <v>第1级，共造成215.2%点伤害</v>
      </c>
      <c r="G606">
        <f>[9]D_技能表!G513</f>
        <v>1</v>
      </c>
      <c r="H606">
        <f>[9]D_技能表!H513</f>
        <v>1</v>
      </c>
      <c r="I606">
        <f>[9]D_技能表!I513</f>
        <v>1</v>
      </c>
      <c r="J606">
        <f>[9]D_技能表!J513</f>
        <v>1</v>
      </c>
      <c r="K606">
        <f>[9]D_技能表!K513</f>
        <v>107.60869565217392</v>
      </c>
      <c r="L606">
        <f>[9]D_技能表!L513</f>
        <v>0</v>
      </c>
      <c r="M606">
        <f>[9]D_技能表!M513</f>
        <v>10000</v>
      </c>
      <c r="N606">
        <f>[9]D_技能表!N513</f>
        <v>448</v>
      </c>
      <c r="O606">
        <f>[9]D_技能表!O513</f>
        <v>1</v>
      </c>
      <c r="P606">
        <f>[9]D_技能表!P513</f>
        <v>2</v>
      </c>
      <c r="Q606">
        <f>[9]D_技能表!Q513</f>
        <v>1</v>
      </c>
      <c r="R606">
        <f>[9]D_技能表!R513</f>
        <v>2</v>
      </c>
      <c r="S606">
        <f>[9]D_技能表!S513</f>
        <v>50</v>
      </c>
      <c r="T606">
        <f>[9]D_技能表!T513</f>
        <v>107.60869565217392</v>
      </c>
      <c r="U606">
        <f>[9]D_技能表!U513</f>
        <v>56</v>
      </c>
      <c r="V606">
        <f>[9]D_技能表!V513</f>
        <v>215.21739130434784</v>
      </c>
      <c r="W606">
        <f>[9]D_技能表!W513</f>
        <v>8</v>
      </c>
      <c r="X606">
        <f>[9]D_技能表!X513</f>
        <v>8</v>
      </c>
      <c r="Y606">
        <f>[9]D_技能表!Y513</f>
        <v>18</v>
      </c>
      <c r="Z606">
        <f>[9]D_技能表!Z513</f>
        <v>0</v>
      </c>
      <c r="AA606" t="str">
        <f>[9]D_技能表!AA513</f>
        <v>9211100.png</v>
      </c>
      <c r="AB606">
        <f>[9]D_技能表!AB513</f>
        <v>10</v>
      </c>
      <c r="AC606">
        <f>[9]D_技能表!AC513</f>
        <v>20</v>
      </c>
      <c r="AD606">
        <f>[9]D_技能表!AD513</f>
        <v>3.0415981274205919</v>
      </c>
    </row>
    <row r="607" spans="1:30" x14ac:dyDescent="0.15">
      <c r="A607">
        <f>[9]D_技能表!A514</f>
        <v>9211102</v>
      </c>
      <c r="B607" t="str">
        <f>[9]D_技能表!B514</f>
        <v>虎啸</v>
      </c>
      <c r="C607" t="str">
        <f>[9]D_技能表!C514</f>
        <v>虎啸</v>
      </c>
      <c r="D607">
        <f>[9]D_技能表!D514</f>
        <v>2</v>
      </c>
      <c r="E607">
        <f>[9]D_技能表!E514</f>
        <v>2</v>
      </c>
      <c r="F607" t="str">
        <f>[9]D_技能表!F514</f>
        <v>第2级，共造成219.5%点伤害</v>
      </c>
      <c r="G607">
        <f>[9]D_技能表!G514</f>
        <v>1</v>
      </c>
      <c r="H607">
        <f>[9]D_技能表!H514</f>
        <v>1</v>
      </c>
      <c r="I607">
        <f>[9]D_技能表!I514</f>
        <v>2</v>
      </c>
      <c r="J607">
        <f>[9]D_技能表!J514</f>
        <v>1</v>
      </c>
      <c r="K607">
        <f>[9]D_技能表!K514</f>
        <v>109.7608695652174</v>
      </c>
      <c r="L607">
        <f>[9]D_技能表!L514</f>
        <v>0</v>
      </c>
      <c r="M607">
        <f>[9]D_技能表!M514</f>
        <v>9800</v>
      </c>
      <c r="N607">
        <f>[9]D_技能表!N514</f>
        <v>504</v>
      </c>
      <c r="O607">
        <f>[9]D_技能表!O514</f>
        <v>1</v>
      </c>
      <c r="P607">
        <f>[9]D_技能表!P514</f>
        <v>2</v>
      </c>
      <c r="Q607">
        <f>[9]D_技能表!Q514</f>
        <v>1</v>
      </c>
      <c r="R607">
        <f>[9]D_技能表!R514</f>
        <v>2</v>
      </c>
      <c r="S607">
        <f>[9]D_技能表!S514</f>
        <v>50</v>
      </c>
      <c r="T607">
        <f>[9]D_技能表!T514</f>
        <v>107.60869565217392</v>
      </c>
      <c r="U607">
        <f>[9]D_技能表!U514</f>
        <v>56</v>
      </c>
      <c r="V607">
        <f>[9]D_技能表!V514</f>
        <v>215.21739130434784</v>
      </c>
      <c r="W607">
        <f>[9]D_技能表!W514</f>
        <v>9</v>
      </c>
      <c r="X607">
        <f>[9]D_技能表!X514</f>
        <v>17</v>
      </c>
      <c r="Y607">
        <f>[9]D_技能表!Y514</f>
        <v>18</v>
      </c>
      <c r="Z607">
        <f>[9]D_技能表!Z514</f>
        <v>0</v>
      </c>
      <c r="AA607" t="str">
        <f>[9]D_技能表!AA514</f>
        <v>9211100.png</v>
      </c>
      <c r="AB607">
        <f>[9]D_技能表!AB514</f>
        <v>10</v>
      </c>
      <c r="AC607">
        <f>[9]D_技能表!AC514</f>
        <v>20</v>
      </c>
      <c r="AD607">
        <f>[9]D_技能表!AD514</f>
        <v>3.5921849778229942</v>
      </c>
    </row>
    <row r="608" spans="1:30" x14ac:dyDescent="0.15">
      <c r="A608">
        <f>[9]D_技能表!A515</f>
        <v>9211103</v>
      </c>
      <c r="B608" t="str">
        <f>[9]D_技能表!B515</f>
        <v>虎啸</v>
      </c>
      <c r="C608" t="str">
        <f>[9]D_技能表!C515</f>
        <v>虎啸</v>
      </c>
      <c r="D608">
        <f>[9]D_技能表!D515</f>
        <v>2</v>
      </c>
      <c r="E608">
        <f>[9]D_技能表!E515</f>
        <v>7</v>
      </c>
      <c r="F608" t="str">
        <f>[9]D_技能表!F515</f>
        <v>第3级，共造成221.7%点伤害</v>
      </c>
      <c r="G608">
        <f>[9]D_技能表!G515</f>
        <v>1</v>
      </c>
      <c r="H608">
        <f>[9]D_技能表!H515</f>
        <v>1</v>
      </c>
      <c r="I608">
        <f>[9]D_技能表!I515</f>
        <v>3</v>
      </c>
      <c r="J608">
        <f>[9]D_技能表!J515</f>
        <v>1</v>
      </c>
      <c r="K608">
        <f>[9]D_技能表!K515</f>
        <v>110.83695652173914</v>
      </c>
      <c r="L608">
        <f>[9]D_技能表!L515</f>
        <v>0</v>
      </c>
      <c r="M608">
        <f>[9]D_技能表!M515</f>
        <v>9700</v>
      </c>
      <c r="N608">
        <f>[9]D_技能表!N515</f>
        <v>860</v>
      </c>
      <c r="O608">
        <f>[9]D_技能表!O515</f>
        <v>1</v>
      </c>
      <c r="P608">
        <f>[9]D_技能表!P515</f>
        <v>2</v>
      </c>
      <c r="Q608">
        <f>[9]D_技能表!Q515</f>
        <v>1</v>
      </c>
      <c r="R608">
        <f>[9]D_技能表!R515</f>
        <v>2</v>
      </c>
      <c r="S608">
        <f>[9]D_技能表!S515</f>
        <v>50</v>
      </c>
      <c r="T608">
        <f>[9]D_技能表!T515</f>
        <v>107.60869565217392</v>
      </c>
      <c r="U608">
        <f>[9]D_技能表!U515</f>
        <v>86</v>
      </c>
      <c r="V608">
        <f>[9]D_技能表!V515</f>
        <v>215.21739130434784</v>
      </c>
      <c r="W608">
        <f>[9]D_技能表!W515</f>
        <v>10</v>
      </c>
      <c r="X608">
        <f>[9]D_技能表!X515</f>
        <v>27</v>
      </c>
      <c r="Y608">
        <f>[9]D_技能表!Y515</f>
        <v>18</v>
      </c>
      <c r="Z608">
        <f>[9]D_技能表!Z515</f>
        <v>0</v>
      </c>
      <c r="AA608" t="str">
        <f>[9]D_技能表!AA515</f>
        <v>9211100.png</v>
      </c>
      <c r="AB608">
        <f>[9]D_技能表!AB515</f>
        <v>10</v>
      </c>
      <c r="AC608">
        <f>[9]D_技能表!AC515</f>
        <v>20</v>
      </c>
      <c r="AD608">
        <f>[9]D_技能表!AD515</f>
        <v>4.1632957010400258</v>
      </c>
    </row>
    <row r="609" spans="1:30" x14ac:dyDescent="0.15">
      <c r="A609">
        <f>[9]D_技能表!A516</f>
        <v>9211104</v>
      </c>
      <c r="B609" t="str">
        <f>[9]D_技能表!B516</f>
        <v>虎啸</v>
      </c>
      <c r="C609" t="str">
        <f>[9]D_技能表!C516</f>
        <v>虎啸</v>
      </c>
      <c r="D609">
        <f>[9]D_技能表!D516</f>
        <v>2</v>
      </c>
      <c r="E609">
        <f>[9]D_技能表!E516</f>
        <v>8</v>
      </c>
      <c r="F609" t="str">
        <f>[9]D_技能表!F516</f>
        <v>第4级，共造成223.8%点伤害</v>
      </c>
      <c r="G609">
        <f>[9]D_技能表!G516</f>
        <v>1</v>
      </c>
      <c r="H609">
        <f>[9]D_技能表!H516</f>
        <v>1</v>
      </c>
      <c r="I609">
        <f>[9]D_技能表!I516</f>
        <v>4</v>
      </c>
      <c r="J609">
        <f>[9]D_技能表!J516</f>
        <v>1</v>
      </c>
      <c r="K609">
        <f>[9]D_技能表!K516</f>
        <v>111.91304347826087</v>
      </c>
      <c r="L609">
        <f>[9]D_技能表!L516</f>
        <v>0</v>
      </c>
      <c r="M609">
        <f>[9]D_技能表!M516</f>
        <v>9600</v>
      </c>
      <c r="N609">
        <f>[9]D_技能表!N516</f>
        <v>920</v>
      </c>
      <c r="O609">
        <f>[9]D_技能表!O516</f>
        <v>1</v>
      </c>
      <c r="P609">
        <f>[9]D_技能表!P516</f>
        <v>2</v>
      </c>
      <c r="Q609">
        <f>[9]D_技能表!Q516</f>
        <v>1</v>
      </c>
      <c r="R609">
        <f>[9]D_技能表!R516</f>
        <v>2</v>
      </c>
      <c r="S609">
        <f>[9]D_技能表!S516</f>
        <v>50</v>
      </c>
      <c r="T609">
        <f>[9]D_技能表!T516</f>
        <v>107.60869565217392</v>
      </c>
      <c r="U609">
        <f>[9]D_技能表!U516</f>
        <v>92</v>
      </c>
      <c r="V609">
        <f>[9]D_技能表!V516</f>
        <v>215.21739130434784</v>
      </c>
      <c r="W609">
        <f>[9]D_技能表!W516</f>
        <v>10</v>
      </c>
      <c r="X609">
        <f>[9]D_技能表!X516</f>
        <v>37</v>
      </c>
      <c r="Y609">
        <f>[9]D_技能表!Y516</f>
        <v>18</v>
      </c>
      <c r="Z609">
        <f>[9]D_技能表!Z516</f>
        <v>0</v>
      </c>
      <c r="AA609" t="str">
        <f>[9]D_技能表!AA516</f>
        <v>9211100.png</v>
      </c>
      <c r="AB609">
        <f>[9]D_技能表!AB516</f>
        <v>10</v>
      </c>
      <c r="AC609">
        <f>[9]D_技能表!AC516</f>
        <v>20</v>
      </c>
      <c r="AD609">
        <f>[9]D_技能表!AD516</f>
        <v>4.8236959587591777</v>
      </c>
    </row>
    <row r="610" spans="1:30" x14ac:dyDescent="0.15">
      <c r="A610">
        <f>[9]D_技能表!A517</f>
        <v>9211105</v>
      </c>
      <c r="B610" t="str">
        <f>[9]D_技能表!B517</f>
        <v>虎啸</v>
      </c>
      <c r="C610" t="str">
        <f>[9]D_技能表!C517</f>
        <v>虎啸</v>
      </c>
      <c r="D610">
        <f>[9]D_技能表!D517</f>
        <v>2</v>
      </c>
      <c r="E610">
        <f>[9]D_技能表!E517</f>
        <v>10</v>
      </c>
      <c r="F610" t="str">
        <f>[9]D_技能表!F517</f>
        <v>第5级，共造成226%点伤害</v>
      </c>
      <c r="G610">
        <f>[9]D_技能表!G517</f>
        <v>1</v>
      </c>
      <c r="H610">
        <f>[9]D_技能表!H517</f>
        <v>1</v>
      </c>
      <c r="I610">
        <f>[9]D_技能表!I517</f>
        <v>5</v>
      </c>
      <c r="J610">
        <f>[9]D_技能表!J517</f>
        <v>1</v>
      </c>
      <c r="K610">
        <f>[9]D_技能表!K517</f>
        <v>112.98913043478262</v>
      </c>
      <c r="L610">
        <f>[9]D_技能表!L517</f>
        <v>0</v>
      </c>
      <c r="M610">
        <f>[9]D_技能表!M517</f>
        <v>9500</v>
      </c>
      <c r="N610">
        <f>[9]D_技能表!N517</f>
        <v>1144</v>
      </c>
      <c r="O610">
        <f>[9]D_技能表!O517</f>
        <v>1</v>
      </c>
      <c r="P610">
        <f>[9]D_技能表!P517</f>
        <v>2</v>
      </c>
      <c r="Q610">
        <f>[9]D_技能表!Q517</f>
        <v>1</v>
      </c>
      <c r="R610">
        <f>[9]D_技能表!R517</f>
        <v>2</v>
      </c>
      <c r="S610">
        <f>[9]D_技能表!S517</f>
        <v>50</v>
      </c>
      <c r="T610">
        <f>[9]D_技能表!T517</f>
        <v>107.60869565217392</v>
      </c>
      <c r="U610">
        <f>[9]D_技能表!U517</f>
        <v>104</v>
      </c>
      <c r="V610">
        <f>[9]D_技能表!V517</f>
        <v>215.21739130434784</v>
      </c>
      <c r="W610">
        <f>[9]D_技能表!W517</f>
        <v>11</v>
      </c>
      <c r="X610">
        <f>[9]D_技能表!X517</f>
        <v>48</v>
      </c>
      <c r="Y610">
        <f>[9]D_技能表!Y517</f>
        <v>18</v>
      </c>
      <c r="Z610">
        <f>[9]D_技能表!Z517</f>
        <v>0</v>
      </c>
      <c r="AA610" t="str">
        <f>[9]D_技能表!AA517</f>
        <v>9211100.png</v>
      </c>
      <c r="AB610">
        <f>[9]D_技能表!AB517</f>
        <v>10</v>
      </c>
      <c r="AC610">
        <f>[9]D_技能表!AC517</f>
        <v>20</v>
      </c>
      <c r="AD610">
        <f>[9]D_技能表!AD517</f>
        <v>5.5871634939486459</v>
      </c>
    </row>
    <row r="611" spans="1:30" x14ac:dyDescent="0.15">
      <c r="A611">
        <f>[9]D_技能表!A518</f>
        <v>9211106</v>
      </c>
      <c r="B611" t="str">
        <f>[9]D_技能表!B518</f>
        <v>虎啸</v>
      </c>
      <c r="C611" t="str">
        <f>[9]D_技能表!C518</f>
        <v>虎啸</v>
      </c>
      <c r="D611">
        <f>[9]D_技能表!D518</f>
        <v>2</v>
      </c>
      <c r="E611">
        <f>[9]D_技能表!E518</f>
        <v>11</v>
      </c>
      <c r="F611" t="str">
        <f>[9]D_技能表!F518</f>
        <v>第6级，共造成228.1%点伤害</v>
      </c>
      <c r="G611">
        <f>[9]D_技能表!G518</f>
        <v>1</v>
      </c>
      <c r="H611">
        <f>[9]D_技能表!H518</f>
        <v>1</v>
      </c>
      <c r="I611">
        <f>[9]D_技能表!I518</f>
        <v>6</v>
      </c>
      <c r="J611">
        <f>[9]D_技能表!J518</f>
        <v>1</v>
      </c>
      <c r="K611">
        <f>[9]D_技能表!K518</f>
        <v>114.06521739130436</v>
      </c>
      <c r="L611">
        <f>[9]D_技能表!L518</f>
        <v>0</v>
      </c>
      <c r="M611">
        <f>[9]D_技能表!M518</f>
        <v>9400</v>
      </c>
      <c r="N611">
        <f>[9]D_技能表!N518</f>
        <v>1320</v>
      </c>
      <c r="O611">
        <f>[9]D_技能表!O518</f>
        <v>1</v>
      </c>
      <c r="P611">
        <f>[9]D_技能表!P518</f>
        <v>2</v>
      </c>
      <c r="Q611">
        <f>[9]D_技能表!Q518</f>
        <v>1</v>
      </c>
      <c r="R611">
        <f>[9]D_技能表!R518</f>
        <v>2</v>
      </c>
      <c r="S611">
        <f>[9]D_技能表!S518</f>
        <v>50</v>
      </c>
      <c r="T611">
        <f>[9]D_技能表!T518</f>
        <v>107.60869565217392</v>
      </c>
      <c r="U611">
        <f>[9]D_技能表!U518</f>
        <v>110</v>
      </c>
      <c r="V611">
        <f>[9]D_技能表!V518</f>
        <v>215.21739130434784</v>
      </c>
      <c r="W611">
        <f>[9]D_技能表!W518</f>
        <v>12</v>
      </c>
      <c r="X611">
        <f>[9]D_技能表!X518</f>
        <v>60</v>
      </c>
      <c r="Y611">
        <f>[9]D_技能表!Y518</f>
        <v>18</v>
      </c>
      <c r="Z611">
        <f>[9]D_技能表!Z518</f>
        <v>0</v>
      </c>
      <c r="AA611" t="str">
        <f>[9]D_技能表!AA518</f>
        <v>9211100.png</v>
      </c>
      <c r="AB611">
        <f>[9]D_技能表!AB518</f>
        <v>10</v>
      </c>
      <c r="AC611">
        <f>[9]D_技能表!AC518</f>
        <v>20</v>
      </c>
      <c r="AD611">
        <f>[9]D_技能表!AD518</f>
        <v>6.4695796728964812</v>
      </c>
    </row>
    <row r="612" spans="1:30" x14ac:dyDescent="0.15">
      <c r="A612">
        <f>[9]D_技能表!A519</f>
        <v>9211107</v>
      </c>
      <c r="B612" t="str">
        <f>[9]D_技能表!B519</f>
        <v>虎啸</v>
      </c>
      <c r="C612" t="str">
        <f>[9]D_技能表!C519</f>
        <v>虎啸</v>
      </c>
      <c r="D612">
        <f>[9]D_技能表!D519</f>
        <v>2</v>
      </c>
      <c r="E612">
        <f>[9]D_技能表!E519</f>
        <v>13</v>
      </c>
      <c r="F612" t="str">
        <f>[9]D_技能表!F519</f>
        <v>第7级，共造成230.3%点伤害</v>
      </c>
      <c r="G612">
        <f>[9]D_技能表!G519</f>
        <v>1</v>
      </c>
      <c r="H612">
        <f>[9]D_技能表!H519</f>
        <v>1</v>
      </c>
      <c r="I612">
        <f>[9]D_技能表!I519</f>
        <v>7</v>
      </c>
      <c r="J612">
        <f>[9]D_技能表!J519</f>
        <v>1</v>
      </c>
      <c r="K612">
        <f>[9]D_技能表!K519</f>
        <v>115.14130434782609</v>
      </c>
      <c r="L612">
        <f>[9]D_技能表!L519</f>
        <v>0</v>
      </c>
      <c r="M612">
        <f>[9]D_技能表!M519</f>
        <v>9300</v>
      </c>
      <c r="N612">
        <f>[9]D_技能表!N519</f>
        <v>1464</v>
      </c>
      <c r="O612">
        <f>[9]D_技能表!O519</f>
        <v>1</v>
      </c>
      <c r="P612">
        <f>[9]D_技能表!P519</f>
        <v>2</v>
      </c>
      <c r="Q612">
        <f>[9]D_技能表!Q519</f>
        <v>1</v>
      </c>
      <c r="R612">
        <f>[9]D_技能表!R519</f>
        <v>2</v>
      </c>
      <c r="S612">
        <f>[9]D_技能表!S519</f>
        <v>50</v>
      </c>
      <c r="T612">
        <f>[9]D_技能表!T519</f>
        <v>107.60869565217392</v>
      </c>
      <c r="U612">
        <f>[9]D_技能表!U519</f>
        <v>122</v>
      </c>
      <c r="V612">
        <f>[9]D_技能表!V519</f>
        <v>215.21739130434784</v>
      </c>
      <c r="W612">
        <f>[9]D_技能表!W519</f>
        <v>12</v>
      </c>
      <c r="X612">
        <f>[9]D_技能表!X519</f>
        <v>72</v>
      </c>
      <c r="Y612">
        <f>[9]D_技能表!Y519</f>
        <v>18</v>
      </c>
      <c r="Z612">
        <f>[9]D_技能表!Z519</f>
        <v>0</v>
      </c>
      <c r="AA612" t="str">
        <f>[9]D_技能表!AA519</f>
        <v>9211100.png</v>
      </c>
      <c r="AB612">
        <f>[9]D_技能表!AB519</f>
        <v>10</v>
      </c>
      <c r="AC612">
        <f>[9]D_技能表!AC519</f>
        <v>20</v>
      </c>
      <c r="AD612">
        <f>[9]D_技能表!AD519</f>
        <v>7.4892478955935902</v>
      </c>
    </row>
    <row r="613" spans="1:30" x14ac:dyDescent="0.15">
      <c r="A613">
        <f>[9]D_技能表!A520</f>
        <v>9211108</v>
      </c>
      <c r="B613" t="str">
        <f>[9]D_技能表!B520</f>
        <v>虎啸</v>
      </c>
      <c r="C613" t="str">
        <f>[9]D_技能表!C520</f>
        <v>虎啸</v>
      </c>
      <c r="D613">
        <f>[9]D_技能表!D520</f>
        <v>2</v>
      </c>
      <c r="E613">
        <f>[9]D_技能表!E520</f>
        <v>14</v>
      </c>
      <c r="F613" t="str">
        <f>[9]D_技能表!F520</f>
        <v>第8级，共造成232.4%点伤害</v>
      </c>
      <c r="G613">
        <f>[9]D_技能表!G520</f>
        <v>1</v>
      </c>
      <c r="H613">
        <f>[9]D_技能表!H520</f>
        <v>1</v>
      </c>
      <c r="I613">
        <f>[9]D_技能表!I520</f>
        <v>8</v>
      </c>
      <c r="J613">
        <f>[9]D_技能表!J520</f>
        <v>1</v>
      </c>
      <c r="K613">
        <f>[9]D_技能表!K520</f>
        <v>116.21739130434784</v>
      </c>
      <c r="L613">
        <f>[9]D_技能表!L520</f>
        <v>0</v>
      </c>
      <c r="M613">
        <f>[9]D_技能表!M520</f>
        <v>9200</v>
      </c>
      <c r="N613">
        <f>[9]D_技能表!N520</f>
        <v>1664</v>
      </c>
      <c r="O613">
        <f>[9]D_技能表!O520</f>
        <v>1</v>
      </c>
      <c r="P613">
        <f>[9]D_技能表!P520</f>
        <v>2</v>
      </c>
      <c r="Q613">
        <f>[9]D_技能表!Q520</f>
        <v>1</v>
      </c>
      <c r="R613">
        <f>[9]D_技能表!R520</f>
        <v>2</v>
      </c>
      <c r="S613">
        <f>[9]D_技能表!S520</f>
        <v>50</v>
      </c>
      <c r="T613">
        <f>[9]D_技能表!T520</f>
        <v>107.60869565217392</v>
      </c>
      <c r="U613">
        <f>[9]D_技能表!U520</f>
        <v>128</v>
      </c>
      <c r="V613">
        <f>[9]D_技能表!V520</f>
        <v>215.21739130434784</v>
      </c>
      <c r="W613">
        <f>[9]D_技能表!W520</f>
        <v>13</v>
      </c>
      <c r="X613">
        <f>[9]D_技能表!X520</f>
        <v>85</v>
      </c>
      <c r="Y613">
        <f>[9]D_技能表!Y520</f>
        <v>18</v>
      </c>
      <c r="Z613">
        <f>[9]D_技能表!Z520</f>
        <v>0</v>
      </c>
      <c r="AA613" t="str">
        <f>[9]D_技能表!AA520</f>
        <v>9211100.png</v>
      </c>
      <c r="AB613">
        <f>[9]D_技能表!AB520</f>
        <v>10</v>
      </c>
      <c r="AC613">
        <f>[9]D_技能表!AC520</f>
        <v>20</v>
      </c>
      <c r="AD613">
        <f>[9]D_技能表!AD520</f>
        <v>8.6672598528488987</v>
      </c>
    </row>
    <row r="614" spans="1:30" x14ac:dyDescent="0.15">
      <c r="A614">
        <f>[9]D_技能表!A521</f>
        <v>9211109</v>
      </c>
      <c r="B614" t="str">
        <f>[9]D_技能表!B521</f>
        <v>虎啸</v>
      </c>
      <c r="C614" t="str">
        <f>[9]D_技能表!C521</f>
        <v>虎啸</v>
      </c>
      <c r="D614">
        <f>[9]D_技能表!D521</f>
        <v>2</v>
      </c>
      <c r="E614">
        <f>[9]D_技能表!E521</f>
        <v>16</v>
      </c>
      <c r="F614" t="str">
        <f>[9]D_技能表!F521</f>
        <v>第9级，共造成234.6%点伤害</v>
      </c>
      <c r="G614">
        <f>[9]D_技能表!G521</f>
        <v>1</v>
      </c>
      <c r="H614">
        <f>[9]D_技能表!H521</f>
        <v>1</v>
      </c>
      <c r="I614">
        <f>[9]D_技能表!I521</f>
        <v>9</v>
      </c>
      <c r="J614">
        <f>[9]D_技能表!J521</f>
        <v>1</v>
      </c>
      <c r="K614">
        <f>[9]D_技能表!K521</f>
        <v>117.29347826086958</v>
      </c>
      <c r="L614">
        <f>[9]D_技能表!L521</f>
        <v>0</v>
      </c>
      <c r="M614">
        <f>[9]D_技能表!M521</f>
        <v>9100</v>
      </c>
      <c r="N614">
        <f>[9]D_技能表!N521</f>
        <v>1960</v>
      </c>
      <c r="O614">
        <f>[9]D_技能表!O521</f>
        <v>1</v>
      </c>
      <c r="P614">
        <f>[9]D_技能表!P521</f>
        <v>2</v>
      </c>
      <c r="Q614">
        <f>[9]D_技能表!Q521</f>
        <v>1</v>
      </c>
      <c r="R614">
        <f>[9]D_技能表!R521</f>
        <v>2</v>
      </c>
      <c r="S614">
        <f>[9]D_技能表!S521</f>
        <v>50</v>
      </c>
      <c r="T614">
        <f>[9]D_技能表!T521</f>
        <v>107.60869565217392</v>
      </c>
      <c r="U614">
        <f>[9]D_技能表!U521</f>
        <v>140</v>
      </c>
      <c r="V614">
        <f>[9]D_技能表!V521</f>
        <v>215.21739130434784</v>
      </c>
      <c r="W614">
        <f>[9]D_技能表!W521</f>
        <v>14</v>
      </c>
      <c r="X614">
        <f>[9]D_技能表!X521</f>
        <v>99</v>
      </c>
      <c r="Y614">
        <f>[9]D_技能表!Y521</f>
        <v>18</v>
      </c>
      <c r="Z614">
        <f>[9]D_技能表!Z521</f>
        <v>0</v>
      </c>
      <c r="AA614" t="str">
        <f>[9]D_技能表!AA521</f>
        <v>9211100.png</v>
      </c>
      <c r="AB614">
        <f>[9]D_技能表!AB521</f>
        <v>10</v>
      </c>
      <c r="AC614">
        <f>[9]D_技能表!AC521</f>
        <v>20</v>
      </c>
      <c r="AD614">
        <f>[9]D_技能表!AD521</f>
        <v>10.02791677575487</v>
      </c>
    </row>
    <row r="615" spans="1:30" x14ac:dyDescent="0.15">
      <c r="A615">
        <f>[9]D_技能表!A522</f>
        <v>9211110</v>
      </c>
      <c r="B615" t="str">
        <f>[9]D_技能表!B522</f>
        <v>虎啸</v>
      </c>
      <c r="C615" t="str">
        <f>[9]D_技能表!C522</f>
        <v>虎啸</v>
      </c>
      <c r="D615">
        <f>[9]D_技能表!D522</f>
        <v>2</v>
      </c>
      <c r="E615">
        <f>[9]D_技能表!E522</f>
        <v>18</v>
      </c>
      <c r="F615" t="str">
        <f>[9]D_技能表!F522</f>
        <v>第10级，共造成236.7%点伤害</v>
      </c>
      <c r="G615">
        <f>[9]D_技能表!G522</f>
        <v>1</v>
      </c>
      <c r="H615">
        <f>[9]D_技能表!H522</f>
        <v>1</v>
      </c>
      <c r="I615">
        <f>[9]D_技能表!I522</f>
        <v>10</v>
      </c>
      <c r="J615">
        <f>[9]D_技能表!J522</f>
        <v>1</v>
      </c>
      <c r="K615">
        <f>[9]D_技能表!K522</f>
        <v>118.36956521739131</v>
      </c>
      <c r="L615">
        <f>[9]D_技能表!L522</f>
        <v>0</v>
      </c>
      <c r="M615">
        <f>[9]D_技能表!M522</f>
        <v>9000</v>
      </c>
      <c r="N615">
        <f>[9]D_技能表!N522</f>
        <v>2280</v>
      </c>
      <c r="O615">
        <f>[9]D_技能表!O522</f>
        <v>1</v>
      </c>
      <c r="P615">
        <f>[9]D_技能表!P522</f>
        <v>2</v>
      </c>
      <c r="Q615">
        <f>[9]D_技能表!Q522</f>
        <v>1</v>
      </c>
      <c r="R615">
        <f>[9]D_技能表!R522</f>
        <v>2</v>
      </c>
      <c r="S615">
        <f>[9]D_技能表!S522</f>
        <v>50</v>
      </c>
      <c r="T615">
        <f>[9]D_技能表!T522</f>
        <v>107.60869565217392</v>
      </c>
      <c r="U615">
        <f>[9]D_技能表!U522</f>
        <v>152</v>
      </c>
      <c r="V615">
        <f>[9]D_技能表!V522</f>
        <v>215.21739130434784</v>
      </c>
      <c r="W615">
        <f>[9]D_技能表!W522</f>
        <v>15</v>
      </c>
      <c r="X615">
        <f>[9]D_技能表!X522</f>
        <v>114</v>
      </c>
      <c r="Y615">
        <f>[9]D_技能表!Y522</f>
        <v>18</v>
      </c>
      <c r="Z615">
        <f>[9]D_技能表!Z522</f>
        <v>0</v>
      </c>
      <c r="AA615" t="str">
        <f>[9]D_技能表!AA522</f>
        <v>9211100.png</v>
      </c>
      <c r="AB615">
        <f>[9]D_技能表!AB522</f>
        <v>10</v>
      </c>
      <c r="AC615">
        <f>[9]D_技能表!AC522</f>
        <v>20</v>
      </c>
      <c r="AD615">
        <f>[9]D_技能表!AD522</f>
        <v>11.599213884636102</v>
      </c>
    </row>
    <row r="616" spans="1:30" x14ac:dyDescent="0.15">
      <c r="A616">
        <f>[9]D_技能表!A523</f>
        <v>9211111</v>
      </c>
      <c r="B616" t="str">
        <f>[9]D_技能表!B523</f>
        <v>虎啸</v>
      </c>
      <c r="C616" t="str">
        <f>[9]D_技能表!C523</f>
        <v>虎啸</v>
      </c>
      <c r="D616">
        <f>[9]D_技能表!D523</f>
        <v>2</v>
      </c>
      <c r="E616">
        <f>[9]D_技能表!E523</f>
        <v>19</v>
      </c>
      <c r="F616" t="str">
        <f>[9]D_技能表!F523</f>
        <v>第11级，共造成238.9%点伤害</v>
      </c>
      <c r="G616">
        <f>[9]D_技能表!G523</f>
        <v>1</v>
      </c>
      <c r="H616">
        <f>[9]D_技能表!H523</f>
        <v>1</v>
      </c>
      <c r="I616">
        <f>[9]D_技能表!I523</f>
        <v>11</v>
      </c>
      <c r="J616">
        <f>[9]D_技能表!J523</f>
        <v>1</v>
      </c>
      <c r="K616">
        <f>[9]D_技能表!K523</f>
        <v>119.44565217391306</v>
      </c>
      <c r="L616">
        <f>[9]D_技能表!L523</f>
        <v>0</v>
      </c>
      <c r="M616">
        <f>[9]D_技能表!M523</f>
        <v>8900</v>
      </c>
      <c r="N616">
        <f>[9]D_技能表!N523</f>
        <v>2528</v>
      </c>
      <c r="O616">
        <f>[9]D_技能表!O523</f>
        <v>1</v>
      </c>
      <c r="P616">
        <f>[9]D_技能表!P523</f>
        <v>2</v>
      </c>
      <c r="Q616">
        <f>[9]D_技能表!Q523</f>
        <v>1</v>
      </c>
      <c r="R616">
        <f>[9]D_技能表!R523</f>
        <v>2</v>
      </c>
      <c r="S616">
        <f>[9]D_技能表!S523</f>
        <v>50</v>
      </c>
      <c r="T616">
        <f>[9]D_技能表!T523</f>
        <v>107.60869565217392</v>
      </c>
      <c r="U616">
        <f>[9]D_技能表!U523</f>
        <v>158</v>
      </c>
      <c r="V616">
        <f>[9]D_技能表!V523</f>
        <v>215.21739130434784</v>
      </c>
      <c r="W616">
        <f>[9]D_技能表!W523</f>
        <v>16</v>
      </c>
      <c r="X616">
        <f>[9]D_技能表!X523</f>
        <v>130</v>
      </c>
      <c r="Y616">
        <f>[9]D_技能表!Y523</f>
        <v>18</v>
      </c>
      <c r="Z616">
        <f>[9]D_技能表!Z523</f>
        <v>0</v>
      </c>
      <c r="AA616" t="str">
        <f>[9]D_技能表!AA523</f>
        <v>9211100.png</v>
      </c>
      <c r="AB616">
        <f>[9]D_技能表!AB523</f>
        <v>10</v>
      </c>
      <c r="AC616">
        <f>[9]D_技能表!AC523</f>
        <v>20</v>
      </c>
      <c r="AD616">
        <f>[9]D_技能表!AD523</f>
        <v>13.4133974630968</v>
      </c>
    </row>
    <row r="617" spans="1:30" x14ac:dyDescent="0.15">
      <c r="A617">
        <f>[9]D_技能表!A524</f>
        <v>9211112</v>
      </c>
      <c r="B617" t="str">
        <f>[9]D_技能表!B524</f>
        <v>虎啸</v>
      </c>
      <c r="C617" t="str">
        <f>[9]D_技能表!C524</f>
        <v>虎啸</v>
      </c>
      <c r="D617">
        <f>[9]D_技能表!D524</f>
        <v>2</v>
      </c>
      <c r="E617">
        <f>[9]D_技能表!E524</f>
        <v>21</v>
      </c>
      <c r="F617" t="str">
        <f>[9]D_技能表!F524</f>
        <v>第12级，共造成241%点伤害</v>
      </c>
      <c r="G617">
        <f>[9]D_技能表!G524</f>
        <v>1</v>
      </c>
      <c r="H617">
        <f>[9]D_技能表!H524</f>
        <v>1</v>
      </c>
      <c r="I617">
        <f>[9]D_技能表!I524</f>
        <v>12</v>
      </c>
      <c r="J617">
        <f>[9]D_技能表!J524</f>
        <v>1</v>
      </c>
      <c r="K617">
        <f>[9]D_技能表!K524</f>
        <v>120.5217391304348</v>
      </c>
      <c r="L617">
        <f>[9]D_技能表!L524</f>
        <v>0</v>
      </c>
      <c r="M617">
        <f>[9]D_技能表!M524</f>
        <v>8800</v>
      </c>
      <c r="N617">
        <f>[9]D_技能表!N524</f>
        <v>3780</v>
      </c>
      <c r="O617">
        <f>[9]D_技能表!O524</f>
        <v>1</v>
      </c>
      <c r="P617">
        <f>[9]D_技能表!P524</f>
        <v>2</v>
      </c>
      <c r="Q617">
        <f>[9]D_技能表!Q524</f>
        <v>1</v>
      </c>
      <c r="R617">
        <f>[9]D_技能表!R524</f>
        <v>2</v>
      </c>
      <c r="S617">
        <f>[9]D_技能表!S524</f>
        <v>50</v>
      </c>
      <c r="T617">
        <f>[9]D_技能表!T524</f>
        <v>107.60869565217392</v>
      </c>
      <c r="U617">
        <f>[9]D_技能表!U524</f>
        <v>210</v>
      </c>
      <c r="V617">
        <f>[9]D_技能表!V524</f>
        <v>215.21739130434784</v>
      </c>
      <c r="W617">
        <f>[9]D_技能表!W524</f>
        <v>18</v>
      </c>
      <c r="X617">
        <f>[9]D_技能表!X524</f>
        <v>148</v>
      </c>
      <c r="Y617">
        <f>[9]D_技能表!Y524</f>
        <v>18</v>
      </c>
      <c r="Z617">
        <f>[9]D_技能表!Z524</f>
        <v>0</v>
      </c>
      <c r="AA617" t="str">
        <f>[9]D_技能表!AA524</f>
        <v>9211100.png</v>
      </c>
      <c r="AB617">
        <f>[9]D_技能表!AB524</f>
        <v>10</v>
      </c>
      <c r="AC617">
        <f>[9]D_技能表!AC524</f>
        <v>20</v>
      </c>
      <c r="AD617">
        <f>[9]D_技能表!AD524</f>
        <v>15.507605381352544</v>
      </c>
    </row>
    <row r="618" spans="1:30" x14ac:dyDescent="0.15">
      <c r="A618">
        <f>[9]D_技能表!A525</f>
        <v>9211113</v>
      </c>
      <c r="B618" t="str">
        <f>[9]D_技能表!B525</f>
        <v>虎啸</v>
      </c>
      <c r="C618" t="str">
        <f>[9]D_技能表!C525</f>
        <v>虎啸</v>
      </c>
      <c r="D618">
        <f>[9]D_技能表!D525</f>
        <v>2</v>
      </c>
      <c r="E618">
        <f>[9]D_技能表!E525</f>
        <v>22</v>
      </c>
      <c r="F618" t="str">
        <f>[9]D_技能表!F525</f>
        <v>第13级，共造成243.2%点伤害</v>
      </c>
      <c r="G618">
        <f>[9]D_技能表!G525</f>
        <v>1</v>
      </c>
      <c r="H618">
        <f>[9]D_技能表!H525</f>
        <v>1</v>
      </c>
      <c r="I618">
        <f>[9]D_技能表!I525</f>
        <v>13</v>
      </c>
      <c r="J618">
        <f>[9]D_技能表!J525</f>
        <v>1</v>
      </c>
      <c r="K618">
        <f>[9]D_技能表!K525</f>
        <v>121.59782608695653</v>
      </c>
      <c r="L618">
        <f>[9]D_技能表!L525</f>
        <v>0</v>
      </c>
      <c r="M618">
        <f>[9]D_技能表!M525</f>
        <v>8700</v>
      </c>
      <c r="N618">
        <f>[9]D_技能表!N525</f>
        <v>4541</v>
      </c>
      <c r="O618">
        <f>[9]D_技能表!O525</f>
        <v>1</v>
      </c>
      <c r="P618">
        <f>[9]D_技能表!P525</f>
        <v>2</v>
      </c>
      <c r="Q618">
        <f>[9]D_技能表!Q525</f>
        <v>1</v>
      </c>
      <c r="R618">
        <f>[9]D_技能表!R525</f>
        <v>2</v>
      </c>
      <c r="S618">
        <f>[9]D_技能表!S525</f>
        <v>50</v>
      </c>
      <c r="T618">
        <f>[9]D_技能表!T525</f>
        <v>107.60869565217392</v>
      </c>
      <c r="U618">
        <f>[9]D_技能表!U525</f>
        <v>239</v>
      </c>
      <c r="V618">
        <f>[9]D_技能表!V525</f>
        <v>215.21739130434784</v>
      </c>
      <c r="W618">
        <f>[9]D_技能表!W525</f>
        <v>19</v>
      </c>
      <c r="X618">
        <f>[9]D_技能表!X525</f>
        <v>167</v>
      </c>
      <c r="Y618">
        <f>[9]D_技能表!Y525</f>
        <v>18</v>
      </c>
      <c r="Z618">
        <f>[9]D_技能表!Z525</f>
        <v>0</v>
      </c>
      <c r="AA618" t="str">
        <f>[9]D_技能表!AA525</f>
        <v>9211100.png</v>
      </c>
      <c r="AB618">
        <f>[9]D_技能表!AB525</f>
        <v>10</v>
      </c>
      <c r="AC618">
        <f>[9]D_技能表!AC525</f>
        <v>20</v>
      </c>
      <c r="AD618">
        <f>[9]D_技能表!AD525</f>
        <v>17.924603498197804</v>
      </c>
    </row>
    <row r="619" spans="1:30" x14ac:dyDescent="0.15">
      <c r="A619">
        <f>[9]D_技能表!A526</f>
        <v>9211114</v>
      </c>
      <c r="B619" t="str">
        <f>[9]D_技能表!B526</f>
        <v>虎啸</v>
      </c>
      <c r="C619" t="str">
        <f>[9]D_技能表!C526</f>
        <v>虎啸</v>
      </c>
      <c r="D619">
        <f>[9]D_技能表!D526</f>
        <v>2</v>
      </c>
      <c r="E619">
        <f>[9]D_技能表!E526</f>
        <v>24</v>
      </c>
      <c r="F619" t="str">
        <f>[9]D_技能表!F526</f>
        <v>第14级，共造成245.3%点伤害</v>
      </c>
      <c r="G619">
        <f>[9]D_技能表!G526</f>
        <v>1</v>
      </c>
      <c r="H619">
        <f>[9]D_技能表!H526</f>
        <v>1</v>
      </c>
      <c r="I619">
        <f>[9]D_技能表!I526</f>
        <v>14</v>
      </c>
      <c r="J619">
        <f>[9]D_技能表!J526</f>
        <v>1</v>
      </c>
      <c r="K619">
        <f>[9]D_技能表!K526</f>
        <v>122.67391304347827</v>
      </c>
      <c r="L619">
        <f>[9]D_技能表!L526</f>
        <v>0</v>
      </c>
      <c r="M619">
        <f>[9]D_技能表!M526</f>
        <v>8600</v>
      </c>
      <c r="N619">
        <f>[9]D_技能表!N526</f>
        <v>6040</v>
      </c>
      <c r="O619">
        <f>[9]D_技能表!O526</f>
        <v>1</v>
      </c>
      <c r="P619">
        <f>[9]D_技能表!P526</f>
        <v>2</v>
      </c>
      <c r="Q619">
        <f>[9]D_技能表!Q526</f>
        <v>1</v>
      </c>
      <c r="R619">
        <f>[9]D_技能表!R526</f>
        <v>2</v>
      </c>
      <c r="S619">
        <f>[9]D_技能表!S526</f>
        <v>50</v>
      </c>
      <c r="T619">
        <f>[9]D_技能表!T526</f>
        <v>107.60869565217392</v>
      </c>
      <c r="U619">
        <f>[9]D_技能表!U526</f>
        <v>302</v>
      </c>
      <c r="V619">
        <f>[9]D_技能表!V526</f>
        <v>215.21739130434784</v>
      </c>
      <c r="W619">
        <f>[9]D_技能表!W526</f>
        <v>20</v>
      </c>
      <c r="X619">
        <f>[9]D_技能表!X526</f>
        <v>187</v>
      </c>
      <c r="Y619">
        <f>[9]D_技能表!Y526</f>
        <v>18</v>
      </c>
      <c r="Z619">
        <f>[9]D_技能表!Z526</f>
        <v>0</v>
      </c>
      <c r="AA619" t="str">
        <f>[9]D_技能表!AA526</f>
        <v>9211100.png</v>
      </c>
      <c r="AB619">
        <f>[9]D_技能表!AB526</f>
        <v>10</v>
      </c>
      <c r="AC619">
        <f>[9]D_技能表!AC526</f>
        <v>20</v>
      </c>
      <c r="AD619">
        <f>[9]D_技能表!AD526</f>
        <v>20.713632213123439</v>
      </c>
    </row>
    <row r="620" spans="1:30" x14ac:dyDescent="0.15">
      <c r="A620">
        <f>[9]D_技能表!A527</f>
        <v>9211115</v>
      </c>
      <c r="B620" t="str">
        <f>[9]D_技能表!B527</f>
        <v>虎啸</v>
      </c>
      <c r="C620" t="str">
        <f>[9]D_技能表!C527</f>
        <v>虎啸</v>
      </c>
      <c r="D620">
        <f>[9]D_技能表!D527</f>
        <v>2</v>
      </c>
      <c r="E620">
        <f>[9]D_技能表!E527</f>
        <v>25</v>
      </c>
      <c r="F620" t="str">
        <f>[9]D_技能表!F527</f>
        <v>第15级，共造成247.5%点伤害</v>
      </c>
      <c r="G620">
        <f>[9]D_技能表!G527</f>
        <v>1</v>
      </c>
      <c r="H620">
        <f>[9]D_技能表!H527</f>
        <v>1</v>
      </c>
      <c r="I620">
        <f>[9]D_技能表!I527</f>
        <v>15</v>
      </c>
      <c r="J620">
        <f>[9]D_技能表!J527</f>
        <v>1</v>
      </c>
      <c r="K620">
        <f>[9]D_技能表!K527</f>
        <v>123.75000000000001</v>
      </c>
      <c r="L620">
        <f>[9]D_技能表!L527</f>
        <v>0</v>
      </c>
      <c r="M620">
        <f>[9]D_技能表!M527</f>
        <v>8500</v>
      </c>
      <c r="N620">
        <f>[9]D_技能表!N527</f>
        <v>7035</v>
      </c>
      <c r="O620">
        <f>[9]D_技能表!O527</f>
        <v>1</v>
      </c>
      <c r="P620">
        <f>[9]D_技能表!P527</f>
        <v>2</v>
      </c>
      <c r="Q620">
        <f>[9]D_技能表!Q527</f>
        <v>1</v>
      </c>
      <c r="R620">
        <f>[9]D_技能表!R527</f>
        <v>2</v>
      </c>
      <c r="S620">
        <f>[9]D_技能表!S527</f>
        <v>50</v>
      </c>
      <c r="T620">
        <f>[9]D_技能表!T527</f>
        <v>107.60869565217392</v>
      </c>
      <c r="U620">
        <f>[9]D_技能表!U527</f>
        <v>335</v>
      </c>
      <c r="V620">
        <f>[9]D_技能表!V527</f>
        <v>215.21739130434784</v>
      </c>
      <c r="W620">
        <f>[9]D_技能表!W527</f>
        <v>21</v>
      </c>
      <c r="X620">
        <f>[9]D_技能表!X527</f>
        <v>208</v>
      </c>
      <c r="Y620">
        <f>[9]D_技能表!Y527</f>
        <v>18</v>
      </c>
      <c r="Z620">
        <f>[9]D_技能表!Z527</f>
        <v>0</v>
      </c>
      <c r="AA620" t="str">
        <f>[9]D_技能表!AA527</f>
        <v>9211100.png</v>
      </c>
      <c r="AB620">
        <f>[9]D_技能表!AB527</f>
        <v>10</v>
      </c>
      <c r="AC620">
        <f>[9]D_技能表!AC527</f>
        <v>20</v>
      </c>
      <c r="AD620">
        <f>[9]D_技能表!AD527</f>
        <v>23.9313795541131</v>
      </c>
    </row>
    <row r="621" spans="1:30" x14ac:dyDescent="0.15">
      <c r="A621">
        <f>[9]D_技能表!A528</f>
        <v>9211116</v>
      </c>
      <c r="B621" t="str">
        <f>[9]D_技能表!B528</f>
        <v>虎啸</v>
      </c>
      <c r="C621" t="str">
        <f>[9]D_技能表!C528</f>
        <v>虎啸</v>
      </c>
      <c r="D621">
        <f>[9]D_技能表!D528</f>
        <v>2</v>
      </c>
      <c r="E621">
        <f>[9]D_技能表!E528</f>
        <v>27</v>
      </c>
      <c r="F621" t="str">
        <f>[9]D_技能表!F528</f>
        <v>第16级，共造成249.7%点伤害</v>
      </c>
      <c r="G621">
        <f>[9]D_技能表!G528</f>
        <v>1</v>
      </c>
      <c r="H621">
        <f>[9]D_技能表!H528</f>
        <v>1</v>
      </c>
      <c r="I621">
        <f>[9]D_技能表!I528</f>
        <v>16</v>
      </c>
      <c r="J621">
        <f>[9]D_技能表!J528</f>
        <v>1</v>
      </c>
      <c r="K621">
        <f>[9]D_技能表!K528</f>
        <v>124.82608695652175</v>
      </c>
      <c r="L621">
        <f>[9]D_技能表!L528</f>
        <v>0</v>
      </c>
      <c r="M621">
        <f>[9]D_技能表!M528</f>
        <v>8400</v>
      </c>
      <c r="N621">
        <f>[9]D_技能表!N528</f>
        <v>9338</v>
      </c>
      <c r="O621">
        <f>[9]D_技能表!O528</f>
        <v>1</v>
      </c>
      <c r="P621">
        <f>[9]D_技能表!P528</f>
        <v>2</v>
      </c>
      <c r="Q621">
        <f>[9]D_技能表!Q528</f>
        <v>1</v>
      </c>
      <c r="R621">
        <f>[9]D_技能表!R528</f>
        <v>2</v>
      </c>
      <c r="S621">
        <f>[9]D_技能表!S528</f>
        <v>50</v>
      </c>
      <c r="T621">
        <f>[9]D_技能表!T528</f>
        <v>107.60869565217392</v>
      </c>
      <c r="U621">
        <f>[9]D_技能表!U528</f>
        <v>406</v>
      </c>
      <c r="V621">
        <f>[9]D_技能表!V528</f>
        <v>215.21739130434784</v>
      </c>
      <c r="W621">
        <f>[9]D_技能表!W528</f>
        <v>23</v>
      </c>
      <c r="X621">
        <f>[9]D_技能表!X528</f>
        <v>231</v>
      </c>
      <c r="Y621">
        <f>[9]D_技能表!Y528</f>
        <v>18</v>
      </c>
      <c r="Z621">
        <f>[9]D_技能表!Z528</f>
        <v>0</v>
      </c>
      <c r="AA621" t="str">
        <f>[9]D_技能表!AA528</f>
        <v>9211100.png</v>
      </c>
      <c r="AB621">
        <f>[9]D_技能表!AB528</f>
        <v>10</v>
      </c>
      <c r="AC621">
        <f>[9]D_技能表!AC528</f>
        <v>20</v>
      </c>
      <c r="AD621">
        <f>[9]D_技能表!AD528</f>
        <v>27.643099612481603</v>
      </c>
    </row>
    <row r="622" spans="1:30" x14ac:dyDescent="0.15">
      <c r="A622">
        <f>[9]D_技能表!A529</f>
        <v>9211117</v>
      </c>
      <c r="B622" t="str">
        <f>[9]D_技能表!B529</f>
        <v>虎啸</v>
      </c>
      <c r="C622" t="str">
        <f>[9]D_技能表!C529</f>
        <v>虎啸</v>
      </c>
      <c r="D622">
        <f>[9]D_技能表!D529</f>
        <v>2</v>
      </c>
      <c r="E622">
        <f>[9]D_技能表!E529</f>
        <v>29</v>
      </c>
      <c r="F622" t="str">
        <f>[9]D_技能表!F529</f>
        <v>第17级，共造成251.8%点伤害</v>
      </c>
      <c r="G622">
        <f>[9]D_技能表!G529</f>
        <v>1</v>
      </c>
      <c r="H622">
        <f>[9]D_技能表!H529</f>
        <v>1</v>
      </c>
      <c r="I622">
        <f>[9]D_技能表!I529</f>
        <v>17</v>
      </c>
      <c r="J622">
        <f>[9]D_技能表!J529</f>
        <v>1</v>
      </c>
      <c r="K622">
        <f>[9]D_技能表!K529</f>
        <v>125.90217391304348</v>
      </c>
      <c r="L622">
        <f>[9]D_技能表!L529</f>
        <v>0</v>
      </c>
      <c r="M622">
        <f>[9]D_技能表!M529</f>
        <v>8300</v>
      </c>
      <c r="N622">
        <f>[9]D_技能表!N529</f>
        <v>12050</v>
      </c>
      <c r="O622">
        <f>[9]D_技能表!O529</f>
        <v>1</v>
      </c>
      <c r="P622">
        <f>[9]D_技能表!P529</f>
        <v>2</v>
      </c>
      <c r="Q622">
        <f>[9]D_技能表!Q529</f>
        <v>1</v>
      </c>
      <c r="R622">
        <f>[9]D_技能表!R529</f>
        <v>2</v>
      </c>
      <c r="S622">
        <f>[9]D_技能表!S529</f>
        <v>50</v>
      </c>
      <c r="T622">
        <f>[9]D_技能表!T529</f>
        <v>107.60869565217392</v>
      </c>
      <c r="U622">
        <f>[9]D_技能表!U529</f>
        <v>482</v>
      </c>
      <c r="V622">
        <f>[9]D_技能表!V529</f>
        <v>215.21739130434784</v>
      </c>
      <c r="W622">
        <f>[9]D_技能表!W529</f>
        <v>25</v>
      </c>
      <c r="X622">
        <f>[9]D_技能表!X529</f>
        <v>256</v>
      </c>
      <c r="Y622">
        <f>[9]D_技能表!Y529</f>
        <v>18</v>
      </c>
      <c r="Z622">
        <f>[9]D_技能表!Z529</f>
        <v>0</v>
      </c>
      <c r="AA622" t="str">
        <f>[9]D_技能表!AA529</f>
        <v>9211100.png</v>
      </c>
      <c r="AB622">
        <f>[9]D_技能表!AB529</f>
        <v>10</v>
      </c>
      <c r="AC622">
        <f>[9]D_技能表!AC529</f>
        <v>20</v>
      </c>
      <c r="AD622">
        <f>[9]D_技能表!AD529</f>
        <v>31.92389791959322</v>
      </c>
    </row>
    <row r="623" spans="1:30" x14ac:dyDescent="0.15">
      <c r="A623">
        <f>[9]D_技能表!A530</f>
        <v>9211118</v>
      </c>
      <c r="B623" t="str">
        <f>[9]D_技能表!B530</f>
        <v>虎啸</v>
      </c>
      <c r="C623" t="str">
        <f>[9]D_技能表!C530</f>
        <v>虎啸</v>
      </c>
      <c r="D623">
        <f>[9]D_技能表!D530</f>
        <v>2</v>
      </c>
      <c r="E623">
        <f>[9]D_技能表!E530</f>
        <v>30</v>
      </c>
      <c r="F623" t="str">
        <f>[9]D_技能表!F530</f>
        <v>第18级，共造成254%点伤害</v>
      </c>
      <c r="G623">
        <f>[9]D_技能表!G530</f>
        <v>1</v>
      </c>
      <c r="H623">
        <f>[9]D_技能表!H530</f>
        <v>1</v>
      </c>
      <c r="I623">
        <f>[9]D_技能表!I530</f>
        <v>18</v>
      </c>
      <c r="J623">
        <f>[9]D_技能表!J530</f>
        <v>1</v>
      </c>
      <c r="K623">
        <f>[9]D_技能表!K530</f>
        <v>126.97826086956522</v>
      </c>
      <c r="L623">
        <f>[9]D_技能表!L530</f>
        <v>0</v>
      </c>
      <c r="M623">
        <f>[9]D_技能表!M530</f>
        <v>8200</v>
      </c>
      <c r="N623">
        <f>[9]D_技能表!N530</f>
        <v>13572</v>
      </c>
      <c r="O623">
        <f>[9]D_技能表!O530</f>
        <v>1</v>
      </c>
      <c r="P623">
        <f>[9]D_技能表!P530</f>
        <v>2</v>
      </c>
      <c r="Q623">
        <f>[9]D_技能表!Q530</f>
        <v>1</v>
      </c>
      <c r="R623">
        <f>[9]D_技能表!R530</f>
        <v>2</v>
      </c>
      <c r="S623">
        <f>[9]D_技能表!S530</f>
        <v>50</v>
      </c>
      <c r="T623">
        <f>[9]D_技能表!T530</f>
        <v>107.60869565217392</v>
      </c>
      <c r="U623">
        <f>[9]D_技能表!U530</f>
        <v>522</v>
      </c>
      <c r="V623">
        <f>[9]D_技能表!V530</f>
        <v>215.21739130434784</v>
      </c>
      <c r="W623">
        <f>[9]D_技能表!W530</f>
        <v>26</v>
      </c>
      <c r="X623">
        <f>[9]D_技能表!X530</f>
        <v>282</v>
      </c>
      <c r="Y623">
        <f>[9]D_技能表!Y530</f>
        <v>18</v>
      </c>
      <c r="Z623">
        <f>[9]D_技能表!Z530</f>
        <v>11</v>
      </c>
      <c r="AA623" t="str">
        <f>[9]D_技能表!AA530</f>
        <v>9211100.png</v>
      </c>
      <c r="AB623">
        <f>[9]D_技能表!AB530</f>
        <v>10</v>
      </c>
      <c r="AC623">
        <f>[9]D_技能表!AC530</f>
        <v>20</v>
      </c>
      <c r="AD623">
        <f>[9]D_技能表!AD530</f>
        <v>36.860208553945036</v>
      </c>
    </row>
    <row r="624" spans="1:30" x14ac:dyDescent="0.15">
      <c r="A624">
        <f>[9]D_技能表!A531</f>
        <v>9211119</v>
      </c>
      <c r="B624" t="str">
        <f>[9]D_技能表!B531</f>
        <v>虎啸</v>
      </c>
      <c r="C624" t="str">
        <f>[9]D_技能表!C531</f>
        <v>虎啸</v>
      </c>
      <c r="D624">
        <f>[9]D_技能表!D531</f>
        <v>2</v>
      </c>
      <c r="E624">
        <f>[9]D_技能表!E531</f>
        <v>32</v>
      </c>
      <c r="F624" t="str">
        <f>[9]D_技能表!F531</f>
        <v>第19级，共造成256.1%点伤害</v>
      </c>
      <c r="G624">
        <f>[9]D_技能表!G531</f>
        <v>1</v>
      </c>
      <c r="H624">
        <f>[9]D_技能表!H531</f>
        <v>1</v>
      </c>
      <c r="I624">
        <f>[9]D_技能表!I531</f>
        <v>19</v>
      </c>
      <c r="J624">
        <f>[9]D_技能表!J531</f>
        <v>1</v>
      </c>
      <c r="K624">
        <f>[9]D_技能表!K531</f>
        <v>128.05434782608697</v>
      </c>
      <c r="L624">
        <f>[9]D_技能表!L531</f>
        <v>0</v>
      </c>
      <c r="M624">
        <f>[9]D_技能表!M531</f>
        <v>8100</v>
      </c>
      <c r="N624">
        <f>[9]D_技能表!N531</f>
        <v>16968</v>
      </c>
      <c r="O624">
        <f>[9]D_技能表!O531</f>
        <v>1</v>
      </c>
      <c r="P624">
        <f>[9]D_技能表!P531</f>
        <v>2</v>
      </c>
      <c r="Q624">
        <f>[9]D_技能表!Q531</f>
        <v>1</v>
      </c>
      <c r="R624">
        <f>[9]D_技能表!R531</f>
        <v>2</v>
      </c>
      <c r="S624">
        <f>[9]D_技能表!S531</f>
        <v>50</v>
      </c>
      <c r="T624">
        <f>[9]D_技能表!T531</f>
        <v>107.60869565217392</v>
      </c>
      <c r="U624">
        <f>[9]D_技能表!U531</f>
        <v>606</v>
      </c>
      <c r="V624">
        <f>[9]D_技能表!V531</f>
        <v>215.21739130434784</v>
      </c>
      <c r="W624">
        <f>[9]D_技能表!W531</f>
        <v>28</v>
      </c>
      <c r="X624">
        <f>[9]D_技能表!X531</f>
        <v>310</v>
      </c>
      <c r="Y624">
        <f>[9]D_技能表!Y531</f>
        <v>18</v>
      </c>
      <c r="Z624">
        <f>[9]D_技能表!Z531</f>
        <v>12</v>
      </c>
      <c r="AA624" t="str">
        <f>[9]D_技能表!AA531</f>
        <v>9211100.png</v>
      </c>
      <c r="AB624">
        <f>[9]D_技能表!AB531</f>
        <v>10</v>
      </c>
      <c r="AC624">
        <f>[9]D_技能表!AC531</f>
        <v>20</v>
      </c>
      <c r="AD624">
        <f>[9]D_技能表!AD531</f>
        <v>42.551491431147106</v>
      </c>
    </row>
    <row r="625" spans="1:30" x14ac:dyDescent="0.15">
      <c r="A625">
        <f>[9]D_技能表!A532</f>
        <v>9211120</v>
      </c>
      <c r="B625" t="str">
        <f>[9]D_技能表!B532</f>
        <v>虎啸</v>
      </c>
      <c r="C625" t="str">
        <f>[9]D_技能表!C532</f>
        <v>虎啸</v>
      </c>
      <c r="D625">
        <f>[9]D_技能表!D532</f>
        <v>2</v>
      </c>
      <c r="E625">
        <f>[9]D_技能表!E532</f>
        <v>33</v>
      </c>
      <c r="F625" t="str">
        <f>[9]D_技能表!F532</f>
        <v>第20级，共造成258.3%点伤害</v>
      </c>
      <c r="G625">
        <f>[9]D_技能表!G532</f>
        <v>1</v>
      </c>
      <c r="H625">
        <f>[9]D_技能表!H532</f>
        <v>1</v>
      </c>
      <c r="I625">
        <f>[9]D_技能表!I532</f>
        <v>20</v>
      </c>
      <c r="J625">
        <f>[9]D_技能表!J532</f>
        <v>1</v>
      </c>
      <c r="K625">
        <f>[9]D_技能表!K532</f>
        <v>129.13043478260872</v>
      </c>
      <c r="L625">
        <f>[9]D_技能表!L532</f>
        <v>0</v>
      </c>
      <c r="M625">
        <f>[9]D_技能表!M532</f>
        <v>8000</v>
      </c>
      <c r="N625">
        <f>[9]D_技能表!N532</f>
        <v>19530</v>
      </c>
      <c r="O625">
        <f>[9]D_技能表!O532</f>
        <v>1</v>
      </c>
      <c r="P625">
        <f>[9]D_技能表!P532</f>
        <v>2</v>
      </c>
      <c r="Q625">
        <f>[9]D_技能表!Q532</f>
        <v>1</v>
      </c>
      <c r="R625">
        <f>[9]D_技能表!R532</f>
        <v>2</v>
      </c>
      <c r="S625">
        <f>[9]D_技能表!S532</f>
        <v>50</v>
      </c>
      <c r="T625">
        <f>[9]D_技能表!T532</f>
        <v>107.60869565217392</v>
      </c>
      <c r="U625">
        <f>[9]D_技能表!U532</f>
        <v>651</v>
      </c>
      <c r="V625">
        <f>[9]D_技能表!V532</f>
        <v>215.21739130434784</v>
      </c>
      <c r="W625">
        <f>[9]D_技能表!W532</f>
        <v>30</v>
      </c>
      <c r="X625">
        <f>[9]D_技能表!X532</f>
        <v>340</v>
      </c>
      <c r="Y625">
        <f>[9]D_技能表!Y532</f>
        <v>18</v>
      </c>
      <c r="Z625">
        <f>[9]D_技能表!Z532</f>
        <v>12</v>
      </c>
      <c r="AA625" t="str">
        <f>[9]D_技能表!AA532</f>
        <v>9211100.png</v>
      </c>
      <c r="AB625">
        <f>[9]D_技能表!AB532</f>
        <v>10</v>
      </c>
      <c r="AC625">
        <f>[9]D_技能表!AC532</f>
        <v>20</v>
      </c>
      <c r="AD625">
        <f>[9]D_技能表!AD532</f>
        <v>49.11218243281143</v>
      </c>
    </row>
    <row r="626" spans="1:30" x14ac:dyDescent="0.15">
      <c r="A626">
        <f>[9]D_技能表!A533</f>
        <v>9211121</v>
      </c>
      <c r="B626" t="str">
        <f>[9]D_技能表!B533</f>
        <v>虎啸</v>
      </c>
      <c r="C626" t="str">
        <f>[9]D_技能表!C533</f>
        <v>虎啸</v>
      </c>
      <c r="D626">
        <f>[9]D_技能表!D533</f>
        <v>2</v>
      </c>
      <c r="E626">
        <f>[9]D_技能表!E533</f>
        <v>35</v>
      </c>
      <c r="F626" t="str">
        <f>[9]D_技能表!F533</f>
        <v>第21级，共造成260.4%点伤害</v>
      </c>
      <c r="G626">
        <f>[9]D_技能表!G533</f>
        <v>1</v>
      </c>
      <c r="H626">
        <f>[9]D_技能表!H533</f>
        <v>1</v>
      </c>
      <c r="I626">
        <f>[9]D_技能表!I533</f>
        <v>21</v>
      </c>
      <c r="J626">
        <f>[9]D_技能表!J533</f>
        <v>1</v>
      </c>
      <c r="K626">
        <f>[9]D_技能表!K533</f>
        <v>130.20652173913044</v>
      </c>
      <c r="L626">
        <f>[9]D_技能表!L533</f>
        <v>0</v>
      </c>
      <c r="M626">
        <f>[9]D_技能表!M533</f>
        <v>7900</v>
      </c>
      <c r="N626">
        <f>[9]D_技能表!N533</f>
        <v>24519</v>
      </c>
      <c r="O626">
        <f>[9]D_技能表!O533</f>
        <v>1</v>
      </c>
      <c r="P626">
        <f>[9]D_技能表!P533</f>
        <v>2</v>
      </c>
      <c r="Q626">
        <f>[9]D_技能表!Q533</f>
        <v>1</v>
      </c>
      <c r="R626">
        <f>[9]D_技能表!R533</f>
        <v>2</v>
      </c>
      <c r="S626">
        <f>[9]D_技能表!S533</f>
        <v>50</v>
      </c>
      <c r="T626">
        <f>[9]D_技能表!T533</f>
        <v>107.60869565217392</v>
      </c>
      <c r="U626">
        <f>[9]D_技能表!U533</f>
        <v>743</v>
      </c>
      <c r="V626">
        <f>[9]D_技能表!V533</f>
        <v>215.21739130434784</v>
      </c>
      <c r="W626">
        <f>[9]D_技能表!W533</f>
        <v>33</v>
      </c>
      <c r="X626">
        <f>[9]D_技能表!X533</f>
        <v>373</v>
      </c>
      <c r="Y626">
        <f>[9]D_技能表!Y533</f>
        <v>18</v>
      </c>
      <c r="Z626">
        <f>[9]D_技能表!Z533</f>
        <v>14</v>
      </c>
      <c r="AA626" t="str">
        <f>[9]D_技能表!AA533</f>
        <v>9211100.png</v>
      </c>
      <c r="AB626">
        <f>[9]D_技能表!AB533</f>
        <v>10</v>
      </c>
      <c r="AC626">
        <f>[9]D_技能表!AC533</f>
        <v>20</v>
      </c>
      <c r="AD626">
        <f>[9]D_技能表!AD533</f>
        <v>56.673933852417008</v>
      </c>
    </row>
    <row r="627" spans="1:30" x14ac:dyDescent="0.15">
      <c r="A627">
        <f>[9]D_技能表!A534</f>
        <v>9211122</v>
      </c>
      <c r="B627" t="str">
        <f>[9]D_技能表!B534</f>
        <v>虎啸</v>
      </c>
      <c r="C627" t="str">
        <f>[9]D_技能表!C534</f>
        <v>虎啸</v>
      </c>
      <c r="D627">
        <f>[9]D_技能表!D534</f>
        <v>2</v>
      </c>
      <c r="E627">
        <f>[9]D_技能表!E534</f>
        <v>36</v>
      </c>
      <c r="F627" t="str">
        <f>[9]D_技能表!F534</f>
        <v>第22级，共造成262.6%点伤害</v>
      </c>
      <c r="G627">
        <f>[9]D_技能表!G534</f>
        <v>1</v>
      </c>
      <c r="H627">
        <f>[9]D_技能表!H534</f>
        <v>1</v>
      </c>
      <c r="I627">
        <f>[9]D_技能表!I534</f>
        <v>22</v>
      </c>
      <c r="J627">
        <f>[9]D_技能表!J534</f>
        <v>1</v>
      </c>
      <c r="K627">
        <f>[9]D_技能表!K534</f>
        <v>131.28260869565219</v>
      </c>
      <c r="L627">
        <f>[9]D_技能表!L534</f>
        <v>0</v>
      </c>
      <c r="M627">
        <f>[9]D_技能表!M534</f>
        <v>7800</v>
      </c>
      <c r="N627">
        <f>[9]D_技能表!N534</f>
        <v>27685</v>
      </c>
      <c r="O627">
        <f>[9]D_技能表!O534</f>
        <v>1</v>
      </c>
      <c r="P627">
        <f>[9]D_技能表!P534</f>
        <v>2</v>
      </c>
      <c r="Q627">
        <f>[9]D_技能表!Q534</f>
        <v>1</v>
      </c>
      <c r="R627">
        <f>[9]D_技能表!R534</f>
        <v>2</v>
      </c>
      <c r="S627">
        <f>[9]D_技能表!S534</f>
        <v>50</v>
      </c>
      <c r="T627">
        <f>[9]D_技能表!T534</f>
        <v>107.60869565217392</v>
      </c>
      <c r="U627">
        <f>[9]D_技能表!U534</f>
        <v>791</v>
      </c>
      <c r="V627">
        <f>[9]D_技能表!V534</f>
        <v>215.21739130434784</v>
      </c>
      <c r="W627">
        <f>[9]D_技能表!W534</f>
        <v>35</v>
      </c>
      <c r="X627">
        <f>[9]D_技能表!X534</f>
        <v>408</v>
      </c>
      <c r="Y627">
        <f>[9]D_技能表!Y534</f>
        <v>18</v>
      </c>
      <c r="Z627">
        <f>[9]D_技能表!Z534</f>
        <v>14</v>
      </c>
      <c r="AA627" t="str">
        <f>[9]D_技能表!AA534</f>
        <v>9211100.png</v>
      </c>
      <c r="AB627">
        <f>[9]D_技能表!AB534</f>
        <v>10</v>
      </c>
      <c r="AC627">
        <f>[9]D_技能表!AC534</f>
        <v>20</v>
      </c>
      <c r="AD627">
        <f>[9]D_技能表!AD534</f>
        <v>65.388188167559235</v>
      </c>
    </row>
    <row r="628" spans="1:30" x14ac:dyDescent="0.15">
      <c r="A628">
        <f>[9]D_技能表!A535</f>
        <v>9211123</v>
      </c>
      <c r="B628" t="str">
        <f>[9]D_技能表!B535</f>
        <v>虎啸</v>
      </c>
      <c r="C628" t="str">
        <f>[9]D_技能表!C535</f>
        <v>虎啸</v>
      </c>
      <c r="D628">
        <f>[9]D_技能表!D535</f>
        <v>2</v>
      </c>
      <c r="E628">
        <f>[9]D_技能表!E535</f>
        <v>38</v>
      </c>
      <c r="F628" t="str">
        <f>[9]D_技能表!F535</f>
        <v>第23级，共造成264.7%点伤害</v>
      </c>
      <c r="G628">
        <f>[9]D_技能表!G535</f>
        <v>1</v>
      </c>
      <c r="H628">
        <f>[9]D_技能表!H535</f>
        <v>1</v>
      </c>
      <c r="I628">
        <f>[9]D_技能表!I535</f>
        <v>23</v>
      </c>
      <c r="J628">
        <f>[9]D_技能表!J535</f>
        <v>1</v>
      </c>
      <c r="K628">
        <f>[9]D_技能表!K535</f>
        <v>132.35869565217394</v>
      </c>
      <c r="L628">
        <f>[9]D_技能表!L535</f>
        <v>0</v>
      </c>
      <c r="M628">
        <f>[9]D_技能表!M535</f>
        <v>7700</v>
      </c>
      <c r="N628">
        <f>[9]D_技能表!N535</f>
        <v>33004</v>
      </c>
      <c r="O628">
        <f>[9]D_技能表!O535</f>
        <v>1</v>
      </c>
      <c r="P628">
        <f>[9]D_技能表!P535</f>
        <v>2</v>
      </c>
      <c r="Q628">
        <f>[9]D_技能表!Q535</f>
        <v>1</v>
      </c>
      <c r="R628">
        <f>[9]D_技能表!R535</f>
        <v>2</v>
      </c>
      <c r="S628">
        <f>[9]D_技能表!S535</f>
        <v>50</v>
      </c>
      <c r="T628">
        <f>[9]D_技能表!T535</f>
        <v>107.60869565217392</v>
      </c>
      <c r="U628">
        <f>[9]D_技能表!U535</f>
        <v>892</v>
      </c>
      <c r="V628">
        <f>[9]D_技能表!V535</f>
        <v>215.21739130434784</v>
      </c>
      <c r="W628">
        <f>[9]D_技能表!W535</f>
        <v>37</v>
      </c>
      <c r="X628">
        <f>[9]D_技能表!X535</f>
        <v>445</v>
      </c>
      <c r="Y628">
        <f>[9]D_技能表!Y535</f>
        <v>18</v>
      </c>
      <c r="Z628">
        <f>[9]D_技能表!Z535</f>
        <v>15</v>
      </c>
      <c r="AA628" t="str">
        <f>[9]D_技能表!AA535</f>
        <v>9211100.png</v>
      </c>
      <c r="AB628">
        <f>[9]D_技能表!AB535</f>
        <v>10</v>
      </c>
      <c r="AC628">
        <f>[9]D_技能表!AC535</f>
        <v>20</v>
      </c>
      <c r="AD628">
        <f>[9]D_技能表!AD535</f>
        <v>75.429134492589327</v>
      </c>
    </row>
    <row r="629" spans="1:30" x14ac:dyDescent="0.15">
      <c r="A629">
        <f>[9]D_技能表!A536</f>
        <v>9211124</v>
      </c>
      <c r="B629" t="str">
        <f>[9]D_技能表!B536</f>
        <v>虎啸</v>
      </c>
      <c r="C629" t="str">
        <f>[9]D_技能表!C536</f>
        <v>虎啸</v>
      </c>
      <c r="D629">
        <f>[9]D_技能表!D536</f>
        <v>2</v>
      </c>
      <c r="E629">
        <f>[9]D_技能表!E536</f>
        <v>39</v>
      </c>
      <c r="F629" t="str">
        <f>[9]D_技能表!F536</f>
        <v>第24级，共造成266.9%点伤害</v>
      </c>
      <c r="G629">
        <f>[9]D_技能表!G536</f>
        <v>1</v>
      </c>
      <c r="H629">
        <f>[9]D_技能表!H536</f>
        <v>1</v>
      </c>
      <c r="I629">
        <f>[9]D_技能表!I536</f>
        <v>24</v>
      </c>
      <c r="J629">
        <f>[9]D_技能表!J536</f>
        <v>1</v>
      </c>
      <c r="K629">
        <f>[9]D_技能表!K536</f>
        <v>133.43478260869566</v>
      </c>
      <c r="L629">
        <f>[9]D_技能表!L536</f>
        <v>0</v>
      </c>
      <c r="M629">
        <f>[9]D_技能表!M536</f>
        <v>7600</v>
      </c>
      <c r="N629">
        <f>[9]D_技能表!N536</f>
        <v>37760</v>
      </c>
      <c r="O629">
        <f>[9]D_技能表!O536</f>
        <v>1</v>
      </c>
      <c r="P629">
        <f>[9]D_技能表!P536</f>
        <v>2</v>
      </c>
      <c r="Q629">
        <f>[9]D_技能表!Q536</f>
        <v>1</v>
      </c>
      <c r="R629">
        <f>[9]D_技能表!R536</f>
        <v>2</v>
      </c>
      <c r="S629">
        <f>[9]D_技能表!S536</f>
        <v>50</v>
      </c>
      <c r="T629">
        <f>[9]D_技能表!T536</f>
        <v>107.60869565217392</v>
      </c>
      <c r="U629">
        <f>[9]D_技能表!U536</f>
        <v>944</v>
      </c>
      <c r="V629">
        <f>[9]D_技能表!V536</f>
        <v>215.21739130434784</v>
      </c>
      <c r="W629">
        <f>[9]D_技能表!W536</f>
        <v>40</v>
      </c>
      <c r="X629">
        <f>[9]D_技能表!X536</f>
        <v>485</v>
      </c>
      <c r="Y629">
        <f>[9]D_技能表!Y536</f>
        <v>18</v>
      </c>
      <c r="Z629">
        <f>[9]D_技能表!Z536</f>
        <v>16</v>
      </c>
      <c r="AA629" t="str">
        <f>[9]D_技能表!AA536</f>
        <v>9211100.png</v>
      </c>
      <c r="AB629">
        <f>[9]D_技能表!AB536</f>
        <v>10</v>
      </c>
      <c r="AC629">
        <f>[9]D_技能表!AC536</f>
        <v>20</v>
      </c>
      <c r="AD629">
        <f>[9]D_技能表!AD536</f>
        <v>86.997104342677318</v>
      </c>
    </row>
    <row r="630" spans="1:30" x14ac:dyDescent="0.15">
      <c r="A630">
        <f>[9]D_技能表!A537</f>
        <v>9211125</v>
      </c>
      <c r="B630" t="str">
        <f>[9]D_技能表!B537</f>
        <v>虎啸</v>
      </c>
      <c r="C630" t="str">
        <f>[9]D_技能表!C537</f>
        <v>虎啸</v>
      </c>
      <c r="D630">
        <f>[9]D_技能表!D537</f>
        <v>2</v>
      </c>
      <c r="E630">
        <f>[9]D_技能表!E537</f>
        <v>41</v>
      </c>
      <c r="F630" t="str">
        <f>[9]D_技能表!F537</f>
        <v>第25级，共造成269%点伤害</v>
      </c>
      <c r="G630">
        <f>[9]D_技能表!G537</f>
        <v>1</v>
      </c>
      <c r="H630">
        <f>[9]D_技能表!H537</f>
        <v>1</v>
      </c>
      <c r="I630">
        <f>[9]D_技能表!I537</f>
        <v>25</v>
      </c>
      <c r="J630">
        <f>[9]D_技能表!J537</f>
        <v>1</v>
      </c>
      <c r="K630">
        <f>[9]D_技能表!K537</f>
        <v>134.5108695652174</v>
      </c>
      <c r="L630">
        <f>[9]D_技能表!L537</f>
        <v>0</v>
      </c>
      <c r="M630">
        <f>[9]D_技能表!M537</f>
        <v>7500</v>
      </c>
      <c r="N630">
        <f>[9]D_技能表!N537</f>
        <v>45279</v>
      </c>
      <c r="O630">
        <f>[9]D_技能表!O537</f>
        <v>1</v>
      </c>
      <c r="P630">
        <f>[9]D_技能表!P537</f>
        <v>2</v>
      </c>
      <c r="Q630">
        <f>[9]D_技能表!Q537</f>
        <v>1</v>
      </c>
      <c r="R630">
        <f>[9]D_技能表!R537</f>
        <v>2</v>
      </c>
      <c r="S630">
        <f>[9]D_技能表!S537</f>
        <v>50</v>
      </c>
      <c r="T630">
        <f>[9]D_技能表!T537</f>
        <v>107.60869565217392</v>
      </c>
      <c r="U630">
        <f>[9]D_技能表!U537</f>
        <v>1053</v>
      </c>
      <c r="V630">
        <f>[9]D_技能表!V537</f>
        <v>215.21739130434784</v>
      </c>
      <c r="W630">
        <f>[9]D_技能表!W537</f>
        <v>43</v>
      </c>
      <c r="X630">
        <f>[9]D_技能表!X537</f>
        <v>528</v>
      </c>
      <c r="Y630">
        <f>[9]D_技能表!Y537</f>
        <v>18</v>
      </c>
      <c r="Z630">
        <f>[9]D_技能表!Z537</f>
        <v>18</v>
      </c>
      <c r="AA630" t="str">
        <f>[9]D_技能表!AA537</f>
        <v>9211100.png</v>
      </c>
      <c r="AB630">
        <f>[9]D_技能表!AB537</f>
        <v>10</v>
      </c>
      <c r="AC630">
        <f>[9]D_技能表!AC537</f>
        <v>20</v>
      </c>
      <c r="AD630">
        <f>[9]D_技能表!AD537</f>
        <v>100.32247168635919</v>
      </c>
    </row>
    <row r="631" spans="1:30" x14ac:dyDescent="0.15">
      <c r="A631">
        <f>[9]D_技能表!A538</f>
        <v>9211126</v>
      </c>
      <c r="B631" t="str">
        <f>[9]D_技能表!B538</f>
        <v>虎啸</v>
      </c>
      <c r="C631" t="str">
        <f>[9]D_技能表!C538</f>
        <v>虎啸</v>
      </c>
      <c r="D631">
        <f>[9]D_技能表!D538</f>
        <v>2</v>
      </c>
      <c r="E631">
        <f>[9]D_技能表!E538</f>
        <v>43</v>
      </c>
      <c r="F631" t="str">
        <f>[9]D_技能表!F538</f>
        <v>第26级，共造成271.2%点伤害</v>
      </c>
      <c r="G631">
        <f>[9]D_技能表!G538</f>
        <v>1</v>
      </c>
      <c r="H631">
        <f>[9]D_技能表!H538</f>
        <v>1</v>
      </c>
      <c r="I631">
        <f>[9]D_技能表!I538</f>
        <v>26</v>
      </c>
      <c r="J631">
        <f>[9]D_技能表!J538</f>
        <v>1</v>
      </c>
      <c r="K631">
        <f>[9]D_技能表!K538</f>
        <v>135.58695652173913</v>
      </c>
      <c r="L631">
        <f>[9]D_技能表!L538</f>
        <v>0</v>
      </c>
      <c r="M631">
        <f>[9]D_技能表!M538</f>
        <v>7400</v>
      </c>
      <c r="N631">
        <f>[9]D_技能表!N538</f>
        <v>53682</v>
      </c>
      <c r="O631">
        <f>[9]D_技能表!O538</f>
        <v>1</v>
      </c>
      <c r="P631">
        <f>[9]D_技能表!P538</f>
        <v>2</v>
      </c>
      <c r="Q631">
        <f>[9]D_技能表!Q538</f>
        <v>1</v>
      </c>
      <c r="R631">
        <f>[9]D_技能表!R538</f>
        <v>2</v>
      </c>
      <c r="S631">
        <f>[9]D_技能表!S538</f>
        <v>50</v>
      </c>
      <c r="T631">
        <f>[9]D_技能表!T538</f>
        <v>107.60869565217392</v>
      </c>
      <c r="U631">
        <f>[9]D_技能表!U538</f>
        <v>1167</v>
      </c>
      <c r="V631">
        <f>[9]D_技能表!V538</f>
        <v>215.21739130434784</v>
      </c>
      <c r="W631">
        <f>[9]D_技能表!W538</f>
        <v>46</v>
      </c>
      <c r="X631">
        <f>[9]D_技能表!X538</f>
        <v>574</v>
      </c>
      <c r="Y631">
        <f>[9]D_技能表!Y538</f>
        <v>18</v>
      </c>
      <c r="Z631">
        <f>[9]D_技能表!Z538</f>
        <v>19</v>
      </c>
      <c r="AA631" t="str">
        <f>[9]D_技能表!AA538</f>
        <v>9211100.png</v>
      </c>
      <c r="AB631">
        <f>[9]D_技能表!AB538</f>
        <v>10</v>
      </c>
      <c r="AC631">
        <f>[9]D_技能表!AC538</f>
        <v>20</v>
      </c>
      <c r="AD631">
        <f>[9]D_技能表!AD538</f>
        <v>115.67013183518421</v>
      </c>
    </row>
    <row r="632" spans="1:30" x14ac:dyDescent="0.15">
      <c r="A632">
        <f>[9]D_技能表!A539</f>
        <v>9211127</v>
      </c>
      <c r="B632" t="str">
        <f>[9]D_技能表!B539</f>
        <v>虎啸</v>
      </c>
      <c r="C632" t="str">
        <f>[9]D_技能表!C539</f>
        <v>虎啸</v>
      </c>
      <c r="D632">
        <f>[9]D_技能表!D539</f>
        <v>2</v>
      </c>
      <c r="E632">
        <f>[9]D_技能表!E539</f>
        <v>44</v>
      </c>
      <c r="F632" t="str">
        <f>[9]D_技能表!F539</f>
        <v>第27级，共造成273.3%点伤害</v>
      </c>
      <c r="G632">
        <f>[9]D_技能表!G539</f>
        <v>1</v>
      </c>
      <c r="H632">
        <f>[9]D_技能表!H539</f>
        <v>1</v>
      </c>
      <c r="I632">
        <f>[9]D_技能表!I539</f>
        <v>27</v>
      </c>
      <c r="J632">
        <f>[9]D_技能表!J539</f>
        <v>1</v>
      </c>
      <c r="K632">
        <f>[9]D_技能表!K539</f>
        <v>136.66304347826087</v>
      </c>
      <c r="L632">
        <f>[9]D_技能表!L539</f>
        <v>0</v>
      </c>
      <c r="M632">
        <f>[9]D_技能表!M539</f>
        <v>7300</v>
      </c>
      <c r="N632">
        <f>[9]D_技能表!N539</f>
        <v>60074</v>
      </c>
      <c r="O632">
        <f>[9]D_技能表!O539</f>
        <v>1</v>
      </c>
      <c r="P632">
        <f>[9]D_技能表!P539</f>
        <v>2</v>
      </c>
      <c r="Q632">
        <f>[9]D_技能表!Q539</f>
        <v>1</v>
      </c>
      <c r="R632">
        <f>[9]D_技能表!R539</f>
        <v>2</v>
      </c>
      <c r="S632">
        <f>[9]D_技能表!S539</f>
        <v>50</v>
      </c>
      <c r="T632">
        <f>[9]D_技能表!T539</f>
        <v>107.60869565217392</v>
      </c>
      <c r="U632">
        <f>[9]D_技能表!U539</f>
        <v>1226</v>
      </c>
      <c r="V632">
        <f>[9]D_技能表!V539</f>
        <v>215.21739130434784</v>
      </c>
      <c r="W632">
        <f>[9]D_技能表!W539</f>
        <v>49</v>
      </c>
      <c r="X632">
        <f>[9]D_技能表!X539</f>
        <v>623</v>
      </c>
      <c r="Y632">
        <f>[9]D_技能表!Y539</f>
        <v>18</v>
      </c>
      <c r="Z632">
        <f>[9]D_技能表!Z539</f>
        <v>20</v>
      </c>
      <c r="AA632" t="str">
        <f>[9]D_技能表!AA539</f>
        <v>9211100.png</v>
      </c>
      <c r="AB632">
        <f>[9]D_技能表!AB539</f>
        <v>10</v>
      </c>
      <c r="AC632">
        <f>[9]D_技能表!AC539</f>
        <v>20</v>
      </c>
      <c r="AD632">
        <f>[9]D_技能表!AD539</f>
        <v>133.34464469553504</v>
      </c>
    </row>
    <row r="633" spans="1:30" x14ac:dyDescent="0.15">
      <c r="A633">
        <f>[9]D_技能表!A540</f>
        <v>9211128</v>
      </c>
      <c r="B633" t="str">
        <f>[9]D_技能表!B540</f>
        <v>虎啸</v>
      </c>
      <c r="C633" t="str">
        <f>[9]D_技能表!C540</f>
        <v>虎啸</v>
      </c>
      <c r="D633">
        <f>[9]D_技能表!D540</f>
        <v>2</v>
      </c>
      <c r="E633">
        <f>[9]D_技能表!E540</f>
        <v>46</v>
      </c>
      <c r="F633" t="str">
        <f>[9]D_技能表!F540</f>
        <v>第28级，共造成275.5%点伤害</v>
      </c>
      <c r="G633">
        <f>[9]D_技能表!G540</f>
        <v>1</v>
      </c>
      <c r="H633">
        <f>[9]D_技能表!H540</f>
        <v>1</v>
      </c>
      <c r="I633">
        <f>[9]D_技能表!I540</f>
        <v>28</v>
      </c>
      <c r="J633">
        <f>[9]D_技能表!J540</f>
        <v>1</v>
      </c>
      <c r="K633">
        <f>[9]D_技能表!K540</f>
        <v>137.73913043478262</v>
      </c>
      <c r="L633">
        <f>[9]D_技能表!L540</f>
        <v>0</v>
      </c>
      <c r="M633">
        <f>[9]D_技能表!M540</f>
        <v>7200</v>
      </c>
      <c r="N633">
        <f>[9]D_技能表!N540</f>
        <v>70148</v>
      </c>
      <c r="O633">
        <f>[9]D_技能表!O540</f>
        <v>1</v>
      </c>
      <c r="P633">
        <f>[9]D_技能表!P540</f>
        <v>2</v>
      </c>
      <c r="Q633">
        <f>[9]D_技能表!Q540</f>
        <v>1</v>
      </c>
      <c r="R633">
        <f>[9]D_技能表!R540</f>
        <v>2</v>
      </c>
      <c r="S633">
        <f>[9]D_技能表!S540</f>
        <v>50</v>
      </c>
      <c r="T633">
        <f>[9]D_技能表!T540</f>
        <v>107.60869565217392</v>
      </c>
      <c r="U633">
        <f>[9]D_技能表!U540</f>
        <v>1349</v>
      </c>
      <c r="V633">
        <f>[9]D_技能表!V540</f>
        <v>215.21739130434784</v>
      </c>
      <c r="W633">
        <f>[9]D_技能表!W540</f>
        <v>52</v>
      </c>
      <c r="X633">
        <f>[9]D_技能表!X540</f>
        <v>675</v>
      </c>
      <c r="Y633">
        <f>[9]D_技能表!Y540</f>
        <v>18</v>
      </c>
      <c r="Z633">
        <f>[9]D_技能表!Z540</f>
        <v>21</v>
      </c>
      <c r="AA633" t="str">
        <f>[9]D_技能表!AA540</f>
        <v>9211100.png</v>
      </c>
      <c r="AB633">
        <f>[9]D_技能表!AB540</f>
        <v>10</v>
      </c>
      <c r="AC633">
        <f>[9]D_技能表!AC540</f>
        <v>20</v>
      </c>
      <c r="AD633">
        <f>[9]D_技能表!AD540</f>
        <v>153.69614049459489</v>
      </c>
    </row>
    <row r="634" spans="1:30" x14ac:dyDescent="0.15">
      <c r="A634">
        <f>[9]D_技能表!A541</f>
        <v>9211129</v>
      </c>
      <c r="B634" t="str">
        <f>[9]D_技能表!B541</f>
        <v>虎啸</v>
      </c>
      <c r="C634" t="str">
        <f>[9]D_技能表!C541</f>
        <v>虎啸</v>
      </c>
      <c r="D634">
        <f>[9]D_技能表!D541</f>
        <v>2</v>
      </c>
      <c r="E634">
        <f>[9]D_技能表!E541</f>
        <v>47</v>
      </c>
      <c r="F634" t="str">
        <f>[9]D_技能表!F541</f>
        <v>第29级，共造成277.6%点伤害</v>
      </c>
      <c r="G634">
        <f>[9]D_技能表!G541</f>
        <v>1</v>
      </c>
      <c r="H634">
        <f>[9]D_技能表!H541</f>
        <v>1</v>
      </c>
      <c r="I634">
        <f>[9]D_技能表!I541</f>
        <v>29</v>
      </c>
      <c r="J634">
        <f>[9]D_技能表!J541</f>
        <v>1</v>
      </c>
      <c r="K634">
        <f>[9]D_技能表!K541</f>
        <v>138.81521739130437</v>
      </c>
      <c r="L634">
        <f>[9]D_技能表!L541</f>
        <v>0</v>
      </c>
      <c r="M634">
        <f>[9]D_技能表!M541</f>
        <v>7100</v>
      </c>
      <c r="N634">
        <f>[9]D_技能表!N541</f>
        <v>79072</v>
      </c>
      <c r="O634">
        <f>[9]D_技能表!O541</f>
        <v>1</v>
      </c>
      <c r="P634">
        <f>[9]D_技能表!P541</f>
        <v>2</v>
      </c>
      <c r="Q634">
        <f>[9]D_技能表!Q541</f>
        <v>1</v>
      </c>
      <c r="R634">
        <f>[9]D_技能表!R541</f>
        <v>2</v>
      </c>
      <c r="S634">
        <f>[9]D_技能表!S541</f>
        <v>50</v>
      </c>
      <c r="T634">
        <f>[9]D_技能表!T541</f>
        <v>107.60869565217392</v>
      </c>
      <c r="U634">
        <f>[9]D_技能表!U541</f>
        <v>1412</v>
      </c>
      <c r="V634">
        <f>[9]D_技能表!V541</f>
        <v>215.21739130434784</v>
      </c>
      <c r="W634">
        <f>[9]D_技能表!W541</f>
        <v>56</v>
      </c>
      <c r="X634">
        <f>[9]D_技能表!X541</f>
        <v>731</v>
      </c>
      <c r="Y634">
        <f>[9]D_技能表!Y541</f>
        <v>18</v>
      </c>
      <c r="Z634">
        <f>[9]D_技能表!Z541</f>
        <v>23</v>
      </c>
      <c r="AA634" t="str">
        <f>[9]D_技能表!AA541</f>
        <v>9211100.png</v>
      </c>
      <c r="AB634">
        <f>[9]D_技能表!AB541</f>
        <v>10</v>
      </c>
      <c r="AC634">
        <f>[9]D_技能表!AC541</f>
        <v>20</v>
      </c>
      <c r="AD634">
        <f>[9]D_技能表!AD541</f>
        <v>177.1271005253337</v>
      </c>
    </row>
    <row r="635" spans="1:30" x14ac:dyDescent="0.15">
      <c r="A635">
        <f>[9]D_技能表!A542</f>
        <v>9211130</v>
      </c>
      <c r="B635" t="str">
        <f>[9]D_技能表!B542</f>
        <v>虎啸</v>
      </c>
      <c r="C635" t="str">
        <f>[9]D_技能表!C542</f>
        <v>虎啸</v>
      </c>
      <c r="D635">
        <f>[9]D_技能表!D542</f>
        <v>2</v>
      </c>
      <c r="E635">
        <f>[9]D_技能表!E542</f>
        <v>49</v>
      </c>
      <c r="F635" t="str">
        <f>[9]D_技能表!F542</f>
        <v>第30级，共造成279.8%点伤害</v>
      </c>
      <c r="G635">
        <f>[9]D_技能表!G542</f>
        <v>1</v>
      </c>
      <c r="H635">
        <f>[9]D_技能表!H542</f>
        <v>1</v>
      </c>
      <c r="I635">
        <f>[9]D_技能表!I542</f>
        <v>30</v>
      </c>
      <c r="J635">
        <f>[9]D_技能表!J542</f>
        <v>1</v>
      </c>
      <c r="K635">
        <f>[9]D_技能表!K542</f>
        <v>139.89130434782609</v>
      </c>
      <c r="L635">
        <f>[9]D_技能表!L542</f>
        <v>0</v>
      </c>
      <c r="M635">
        <f>[9]D_技能表!M542</f>
        <v>7000</v>
      </c>
      <c r="N635">
        <f>[9]D_技能表!N542</f>
        <v>92580</v>
      </c>
      <c r="O635">
        <f>[9]D_技能表!O542</f>
        <v>1</v>
      </c>
      <c r="P635">
        <f>[9]D_技能表!P542</f>
        <v>2</v>
      </c>
      <c r="Q635">
        <f>[9]D_技能表!Q542</f>
        <v>1</v>
      </c>
      <c r="R635">
        <f>[9]D_技能表!R542</f>
        <v>2</v>
      </c>
      <c r="S635">
        <f>[9]D_技能表!S542</f>
        <v>50</v>
      </c>
      <c r="T635">
        <f>[9]D_技能表!T542</f>
        <v>107.60869565217392</v>
      </c>
      <c r="U635">
        <f>[9]D_技能表!U542</f>
        <v>1543</v>
      </c>
      <c r="V635">
        <f>[9]D_技能表!V542</f>
        <v>215.21739130434784</v>
      </c>
      <c r="W635">
        <f>[9]D_技能表!W542</f>
        <v>60</v>
      </c>
      <c r="X635">
        <f>[9]D_技能表!X542</f>
        <v>791</v>
      </c>
      <c r="Y635">
        <f>[9]D_技能表!Y542</f>
        <v>18</v>
      </c>
      <c r="Z635">
        <f>[9]D_技能表!Z542</f>
        <v>24</v>
      </c>
      <c r="AA635" t="str">
        <f>[9]D_技能表!AA542</f>
        <v>9211100.png</v>
      </c>
      <c r="AB635">
        <f>[9]D_技能表!AB542</f>
        <v>10</v>
      </c>
      <c r="AC635">
        <f>[9]D_技能表!AC542</f>
        <v>20</v>
      </c>
      <c r="AD635">
        <f>[9]D_技能表!AD542</f>
        <v>204.10014200416009</v>
      </c>
    </row>
    <row r="636" spans="1:30" x14ac:dyDescent="0.15">
      <c r="A636">
        <f>[9]D_技能表!A543</f>
        <v>9211131</v>
      </c>
      <c r="B636" t="str">
        <f>[9]D_技能表!B543</f>
        <v>虎啸</v>
      </c>
      <c r="C636" t="str">
        <f>[9]D_技能表!C543</f>
        <v>虎啸</v>
      </c>
      <c r="D636">
        <f>[9]D_技能表!D543</f>
        <v>2</v>
      </c>
      <c r="E636">
        <f>[9]D_技能表!E543</f>
        <v>50</v>
      </c>
      <c r="F636" t="str">
        <f>[9]D_技能表!F543</f>
        <v>第31级，共造成281.9%点伤害</v>
      </c>
      <c r="G636">
        <f>[9]D_技能表!G543</f>
        <v>1</v>
      </c>
      <c r="H636">
        <f>[9]D_技能表!H543</f>
        <v>1</v>
      </c>
      <c r="I636">
        <f>[9]D_技能表!I543</f>
        <v>31</v>
      </c>
      <c r="J636">
        <f>[9]D_技能表!J543</f>
        <v>1</v>
      </c>
      <c r="K636">
        <f>[9]D_技能表!K543</f>
        <v>140.96739130434784</v>
      </c>
      <c r="L636">
        <f>[9]D_技能表!L543</f>
        <v>0</v>
      </c>
      <c r="M636">
        <f>[9]D_技能表!M543</f>
        <v>6900</v>
      </c>
      <c r="N636">
        <f>[9]D_技能表!N543</f>
        <v>103040</v>
      </c>
      <c r="O636">
        <f>[9]D_技能表!O543</f>
        <v>1</v>
      </c>
      <c r="P636">
        <f>[9]D_技能表!P543</f>
        <v>2</v>
      </c>
      <c r="Q636">
        <f>[9]D_技能表!Q543</f>
        <v>1</v>
      </c>
      <c r="R636">
        <f>[9]D_技能表!R543</f>
        <v>2</v>
      </c>
      <c r="S636">
        <f>[9]D_技能表!S543</f>
        <v>50</v>
      </c>
      <c r="T636">
        <f>[9]D_技能表!T543</f>
        <v>107.60869565217392</v>
      </c>
      <c r="U636">
        <f>[9]D_技能表!U543</f>
        <v>1610</v>
      </c>
      <c r="V636">
        <f>[9]D_技能表!V543</f>
        <v>215.21739130434784</v>
      </c>
      <c r="W636">
        <f>[9]D_技能表!W543</f>
        <v>64</v>
      </c>
      <c r="X636">
        <f>[9]D_技能表!X543</f>
        <v>855</v>
      </c>
      <c r="Y636">
        <f>[9]D_技能表!Y543</f>
        <v>18</v>
      </c>
      <c r="Z636">
        <f>[9]D_技能表!Z543</f>
        <v>26</v>
      </c>
      <c r="AA636" t="str">
        <f>[9]D_技能表!AA543</f>
        <v>9211100.png</v>
      </c>
      <c r="AB636">
        <f>[9]D_技能表!AB543</f>
        <v>10</v>
      </c>
      <c r="AC636">
        <f>[9]D_技能表!AC543</f>
        <v>20</v>
      </c>
      <c r="AD636">
        <f>[9]D_技能表!AD543</f>
        <v>235.14695510878337</v>
      </c>
    </row>
    <row r="637" spans="1:30" x14ac:dyDescent="0.15">
      <c r="A637">
        <f>[9]D_技能表!A544</f>
        <v>9211132</v>
      </c>
      <c r="B637" t="str">
        <f>[9]D_技能表!B544</f>
        <v>虎啸</v>
      </c>
      <c r="C637" t="str">
        <f>[9]D_技能表!C544</f>
        <v>虎啸</v>
      </c>
      <c r="D637">
        <f>[9]D_技能表!D544</f>
        <v>2</v>
      </c>
      <c r="E637">
        <f>[9]D_技能表!E544</f>
        <v>52</v>
      </c>
      <c r="F637" t="str">
        <f>[9]D_技能表!F544</f>
        <v>第32级，共造成284.1%点伤害</v>
      </c>
      <c r="G637">
        <f>[9]D_技能表!G544</f>
        <v>1</v>
      </c>
      <c r="H637">
        <f>[9]D_技能表!H544</f>
        <v>1</v>
      </c>
      <c r="I637">
        <f>[9]D_技能表!I544</f>
        <v>32</v>
      </c>
      <c r="J637">
        <f>[9]D_技能表!J544</f>
        <v>1</v>
      </c>
      <c r="K637">
        <f>[9]D_技能表!K544</f>
        <v>142.04347826086956</v>
      </c>
      <c r="L637">
        <f>[9]D_技能表!L544</f>
        <v>0</v>
      </c>
      <c r="M637">
        <f>[9]D_技能表!M544</f>
        <v>6800</v>
      </c>
      <c r="N637">
        <f>[9]D_技能表!N544</f>
        <v>120681</v>
      </c>
      <c r="O637">
        <f>[9]D_技能表!O544</f>
        <v>1</v>
      </c>
      <c r="P637">
        <f>[9]D_技能表!P544</f>
        <v>2</v>
      </c>
      <c r="Q637">
        <f>[9]D_技能表!Q544</f>
        <v>1</v>
      </c>
      <c r="R637">
        <f>[9]D_技能表!R544</f>
        <v>2</v>
      </c>
      <c r="S637">
        <f>[9]D_技能表!S544</f>
        <v>50</v>
      </c>
      <c r="T637">
        <f>[9]D_技能表!T544</f>
        <v>107.60869565217392</v>
      </c>
      <c r="U637">
        <f>[9]D_技能表!U544</f>
        <v>1749</v>
      </c>
      <c r="V637">
        <f>[9]D_技能表!V544</f>
        <v>215.21739130434784</v>
      </c>
      <c r="W637">
        <f>[9]D_技能表!W544</f>
        <v>69</v>
      </c>
      <c r="X637">
        <f>[9]D_技能表!X544</f>
        <v>924</v>
      </c>
      <c r="Y637">
        <f>[9]D_技能表!Y544</f>
        <v>18</v>
      </c>
      <c r="Z637">
        <f>[9]D_技能表!Z544</f>
        <v>28</v>
      </c>
      <c r="AA637" t="str">
        <f>[9]D_技能表!AA544</f>
        <v>9211100.png</v>
      </c>
      <c r="AB637">
        <f>[9]D_技能表!AB544</f>
        <v>10</v>
      </c>
      <c r="AC637">
        <f>[9]D_技能表!AC544</f>
        <v>20</v>
      </c>
      <c r="AD637">
        <f>[9]D_技能表!AD544</f>
        <v>270.87856201716079</v>
      </c>
    </row>
    <row r="638" spans="1:30" x14ac:dyDescent="0.15">
      <c r="A638">
        <f>[9]D_技能表!A545</f>
        <v>9211133</v>
      </c>
      <c r="B638" t="str">
        <f>[9]D_技能表!B545</f>
        <v>虎啸</v>
      </c>
      <c r="C638" t="str">
        <f>[9]D_技能表!C545</f>
        <v>虎啸</v>
      </c>
      <c r="D638">
        <f>[9]D_技能表!D545</f>
        <v>2</v>
      </c>
      <c r="E638">
        <f>[9]D_技能表!E545</f>
        <v>53</v>
      </c>
      <c r="F638" t="str">
        <f>[9]D_技能表!F545</f>
        <v>第33级，共造成286.2%点伤害</v>
      </c>
      <c r="G638">
        <f>[9]D_技能表!G545</f>
        <v>1</v>
      </c>
      <c r="H638">
        <f>[9]D_技能表!H545</f>
        <v>1</v>
      </c>
      <c r="I638">
        <f>[9]D_技能表!I545</f>
        <v>33</v>
      </c>
      <c r="J638">
        <f>[9]D_技能表!J545</f>
        <v>1</v>
      </c>
      <c r="K638">
        <f>[9]D_技能表!K545</f>
        <v>143.11956521739131</v>
      </c>
      <c r="L638">
        <f>[9]D_技能表!L545</f>
        <v>0</v>
      </c>
      <c r="M638">
        <f>[9]D_技能表!M545</f>
        <v>6700</v>
      </c>
      <c r="N638">
        <f>[9]D_技能表!N545</f>
        <v>134680</v>
      </c>
      <c r="O638">
        <f>[9]D_技能表!O545</f>
        <v>1</v>
      </c>
      <c r="P638">
        <f>[9]D_技能表!P545</f>
        <v>2</v>
      </c>
      <c r="Q638">
        <f>[9]D_技能表!Q545</f>
        <v>1</v>
      </c>
      <c r="R638">
        <f>[9]D_技能表!R545</f>
        <v>2</v>
      </c>
      <c r="S638">
        <f>[9]D_技能表!S545</f>
        <v>50</v>
      </c>
      <c r="T638">
        <f>[9]D_技能表!T545</f>
        <v>107.60869565217392</v>
      </c>
      <c r="U638">
        <f>[9]D_技能表!U545</f>
        <v>1820</v>
      </c>
      <c r="V638">
        <f>[9]D_技能表!V545</f>
        <v>215.21739130434784</v>
      </c>
      <c r="W638">
        <f>[9]D_技能表!W545</f>
        <v>74</v>
      </c>
      <c r="X638">
        <f>[9]D_技能表!X545</f>
        <v>998</v>
      </c>
      <c r="Y638">
        <f>[9]D_技能表!Y545</f>
        <v>18</v>
      </c>
      <c r="Z638">
        <f>[9]D_技能表!Z545</f>
        <v>30</v>
      </c>
      <c r="AA638" t="str">
        <f>[9]D_技能表!AA545</f>
        <v>9211100.png</v>
      </c>
      <c r="AB638">
        <f>[9]D_技能表!AB545</f>
        <v>10</v>
      </c>
      <c r="AC638">
        <f>[9]D_技能表!AC545</f>
        <v>20</v>
      </c>
      <c r="AD638">
        <f>[9]D_技能表!AD545</f>
        <v>311.99709270711156</v>
      </c>
    </row>
    <row r="639" spans="1:30" x14ac:dyDescent="0.15">
      <c r="A639">
        <f>[9]D_技能表!A546</f>
        <v>9211134</v>
      </c>
      <c r="B639" t="str">
        <f>[9]D_技能表!B546</f>
        <v>虎啸</v>
      </c>
      <c r="C639" t="str">
        <f>[9]D_技能表!C546</f>
        <v>虎啸</v>
      </c>
      <c r="D639">
        <f>[9]D_技能表!D546</f>
        <v>2</v>
      </c>
      <c r="E639">
        <f>[9]D_技能表!E546</f>
        <v>55</v>
      </c>
      <c r="F639" t="str">
        <f>[9]D_技能表!F546</f>
        <v>第34级，共造成288.4%点伤害</v>
      </c>
      <c r="G639">
        <f>[9]D_技能表!G546</f>
        <v>1</v>
      </c>
      <c r="H639">
        <f>[9]D_技能表!H546</f>
        <v>1</v>
      </c>
      <c r="I639">
        <f>[9]D_技能表!I546</f>
        <v>34</v>
      </c>
      <c r="J639">
        <f>[9]D_技能表!J546</f>
        <v>1</v>
      </c>
      <c r="K639">
        <f>[9]D_技能表!K546</f>
        <v>144.19565217391306</v>
      </c>
      <c r="L639">
        <f>[9]D_技能表!L546</f>
        <v>0</v>
      </c>
      <c r="M639">
        <f>[9]D_技能表!M546</f>
        <v>6600</v>
      </c>
      <c r="N639">
        <f>[9]D_技能表!N546</f>
        <v>155393</v>
      </c>
      <c r="O639">
        <f>[9]D_技能表!O546</f>
        <v>1</v>
      </c>
      <c r="P639">
        <f>[9]D_技能表!P546</f>
        <v>2</v>
      </c>
      <c r="Q639">
        <f>[9]D_技能表!Q546</f>
        <v>1</v>
      </c>
      <c r="R639">
        <f>[9]D_技能表!R546</f>
        <v>2</v>
      </c>
      <c r="S639">
        <f>[9]D_技能表!S546</f>
        <v>50</v>
      </c>
      <c r="T639">
        <f>[9]D_技能表!T546</f>
        <v>107.60869565217392</v>
      </c>
      <c r="U639">
        <f>[9]D_技能表!U546</f>
        <v>1967</v>
      </c>
      <c r="V639">
        <f>[9]D_技能表!V546</f>
        <v>215.21739130434784</v>
      </c>
      <c r="W639">
        <f>[9]D_技能表!W546</f>
        <v>79</v>
      </c>
      <c r="X639">
        <f>[9]D_技能表!X546</f>
        <v>1077</v>
      </c>
      <c r="Y639">
        <f>[9]D_技能表!Y546</f>
        <v>18</v>
      </c>
      <c r="Z639">
        <f>[9]D_技能表!Z546</f>
        <v>32</v>
      </c>
      <c r="AA639" t="str">
        <f>[9]D_技能表!AA546</f>
        <v>9211100.png</v>
      </c>
      <c r="AB639">
        <f>[9]D_技能表!AB546</f>
        <v>10</v>
      </c>
      <c r="AC639">
        <f>[9]D_技能表!AC546</f>
        <v>20</v>
      </c>
      <c r="AD639">
        <f>[9]D_技能表!AD546</f>
        <v>359.30930086531282</v>
      </c>
    </row>
    <row r="640" spans="1:30" x14ac:dyDescent="0.15">
      <c r="A640">
        <f>[9]D_技能表!A547</f>
        <v>9211135</v>
      </c>
      <c r="B640" t="str">
        <f>[9]D_技能表!B547</f>
        <v>虎啸</v>
      </c>
      <c r="C640" t="str">
        <f>[9]D_技能表!C547</f>
        <v>虎啸</v>
      </c>
      <c r="D640">
        <f>[9]D_技能表!D547</f>
        <v>2</v>
      </c>
      <c r="E640">
        <f>[9]D_技能表!E547</f>
        <v>57</v>
      </c>
      <c r="F640" t="str">
        <f>[9]D_技能表!F547</f>
        <v>第35级，共造成290.5%点伤害</v>
      </c>
      <c r="G640">
        <f>[9]D_技能表!G547</f>
        <v>1</v>
      </c>
      <c r="H640">
        <f>[9]D_技能表!H547</f>
        <v>1</v>
      </c>
      <c r="I640">
        <f>[9]D_技能表!I547</f>
        <v>35</v>
      </c>
      <c r="J640">
        <f>[9]D_技能表!J547</f>
        <v>1</v>
      </c>
      <c r="K640">
        <f>[9]D_技能表!K547</f>
        <v>145.27173913043481</v>
      </c>
      <c r="L640">
        <f>[9]D_技能表!L547</f>
        <v>0</v>
      </c>
      <c r="M640">
        <f>[9]D_技能表!M547</f>
        <v>6500</v>
      </c>
      <c r="N640">
        <f>[9]D_技能表!N547</f>
        <v>177996</v>
      </c>
      <c r="O640">
        <f>[9]D_技能表!O547</f>
        <v>1</v>
      </c>
      <c r="P640">
        <f>[9]D_技能表!P547</f>
        <v>2</v>
      </c>
      <c r="Q640">
        <f>[9]D_技能表!Q547</f>
        <v>1</v>
      </c>
      <c r="R640">
        <f>[9]D_技能表!R547</f>
        <v>2</v>
      </c>
      <c r="S640">
        <f>[9]D_技能表!S547</f>
        <v>50</v>
      </c>
      <c r="T640">
        <f>[9]D_技能表!T547</f>
        <v>107.60869565217392</v>
      </c>
      <c r="U640">
        <f>[9]D_技能表!U547</f>
        <v>2119</v>
      </c>
      <c r="V640">
        <f>[9]D_技能表!V547</f>
        <v>215.21739130434784</v>
      </c>
      <c r="W640">
        <f>[9]D_技能表!W547</f>
        <v>84</v>
      </c>
      <c r="X640">
        <f>[9]D_技能表!X547</f>
        <v>1161</v>
      </c>
      <c r="Y640">
        <f>[9]D_技能表!Y547</f>
        <v>18</v>
      </c>
      <c r="Z640">
        <f>[9]D_技能表!Z547</f>
        <v>34</v>
      </c>
      <c r="AA640" t="str">
        <f>[9]D_技能表!AA547</f>
        <v>9211100.png</v>
      </c>
      <c r="AB640">
        <f>[9]D_技能表!AB547</f>
        <v>10</v>
      </c>
      <c r="AC640">
        <f>[9]D_技能表!AC547</f>
        <v>20</v>
      </c>
      <c r="AD640">
        <f>[9]D_技能表!AD547</f>
        <v>413.74207602675915</v>
      </c>
    </row>
    <row r="641" spans="1:30" x14ac:dyDescent="0.15">
      <c r="A641">
        <f>[9]D_技能表!A548</f>
        <v>9211136</v>
      </c>
      <c r="B641" t="str">
        <f>[9]D_技能表!B548</f>
        <v>虎啸</v>
      </c>
      <c r="C641" t="str">
        <f>[9]D_技能表!C548</f>
        <v>虎啸</v>
      </c>
      <c r="D641">
        <f>[9]D_技能表!D548</f>
        <v>2</v>
      </c>
      <c r="E641">
        <f>[9]D_技能表!E548</f>
        <v>58</v>
      </c>
      <c r="F641" t="str">
        <f>[9]D_技能表!F548</f>
        <v>第36级，共造成292.7%点伤害</v>
      </c>
      <c r="G641">
        <f>[9]D_技能表!G548</f>
        <v>1</v>
      </c>
      <c r="H641">
        <f>[9]D_技能表!H548</f>
        <v>1</v>
      </c>
      <c r="I641">
        <f>[9]D_技能表!I548</f>
        <v>36</v>
      </c>
      <c r="J641">
        <f>[9]D_技能表!J548</f>
        <v>1</v>
      </c>
      <c r="K641">
        <f>[9]D_技能表!K548</f>
        <v>146.34782608695653</v>
      </c>
      <c r="L641">
        <f>[9]D_技能表!L548</f>
        <v>0</v>
      </c>
      <c r="M641">
        <f>[9]D_技能表!M548</f>
        <v>6400</v>
      </c>
      <c r="N641">
        <f>[9]D_技能表!N548</f>
        <v>197820</v>
      </c>
      <c r="O641">
        <f>[9]D_技能表!O548</f>
        <v>1</v>
      </c>
      <c r="P641">
        <f>[9]D_技能表!P548</f>
        <v>2</v>
      </c>
      <c r="Q641">
        <f>[9]D_技能表!Q548</f>
        <v>1</v>
      </c>
      <c r="R641">
        <f>[9]D_技能表!R548</f>
        <v>2</v>
      </c>
      <c r="S641">
        <f>[9]D_技能表!S548</f>
        <v>50</v>
      </c>
      <c r="T641">
        <f>[9]D_技能表!T548</f>
        <v>107.60869565217392</v>
      </c>
      <c r="U641">
        <f>[9]D_技能表!U548</f>
        <v>2198</v>
      </c>
      <c r="V641">
        <f>[9]D_技能表!V548</f>
        <v>215.21739130434784</v>
      </c>
      <c r="W641">
        <f>[9]D_技能表!W548</f>
        <v>90</v>
      </c>
      <c r="X641">
        <f>[9]D_技能表!X548</f>
        <v>1251</v>
      </c>
      <c r="Y641">
        <f>[9]D_技能表!Y548</f>
        <v>18</v>
      </c>
      <c r="Z641">
        <f>[9]D_技能表!Z548</f>
        <v>36</v>
      </c>
      <c r="AA641" t="str">
        <f>[9]D_技能表!AA548</f>
        <v>9211100.png</v>
      </c>
      <c r="AB641">
        <f>[9]D_技能表!AB548</f>
        <v>10</v>
      </c>
      <c r="AC641">
        <f>[9]D_技能表!AC548</f>
        <v>20</v>
      </c>
      <c r="AD641">
        <f>[9]D_技能表!AD548</f>
        <v>476.36024563169411</v>
      </c>
    </row>
    <row r="642" spans="1:30" x14ac:dyDescent="0.15">
      <c r="A642">
        <f>[9]D_技能表!A549</f>
        <v>9211137</v>
      </c>
      <c r="B642" t="str">
        <f>[9]D_技能表!B549</f>
        <v>虎啸</v>
      </c>
      <c r="C642" t="str">
        <f>[9]D_技能表!C549</f>
        <v>虎啸</v>
      </c>
      <c r="D642">
        <f>[9]D_技能表!D549</f>
        <v>2</v>
      </c>
      <c r="E642">
        <f>[9]D_技能表!E549</f>
        <v>60</v>
      </c>
      <c r="F642" t="str">
        <f>[9]D_技能表!F549</f>
        <v>第37级，共造成294.8%点伤害</v>
      </c>
      <c r="G642">
        <f>[9]D_技能表!G549</f>
        <v>1</v>
      </c>
      <c r="H642">
        <f>[9]D_技能表!H549</f>
        <v>1</v>
      </c>
      <c r="I642">
        <f>[9]D_技能表!I549</f>
        <v>37</v>
      </c>
      <c r="J642">
        <f>[9]D_技能表!J549</f>
        <v>1</v>
      </c>
      <c r="K642">
        <f>[9]D_技能表!K549</f>
        <v>147.42391304347828</v>
      </c>
      <c r="L642">
        <f>[9]D_技能表!L549</f>
        <v>0</v>
      </c>
      <c r="M642">
        <f>[9]D_技能表!M549</f>
        <v>6300</v>
      </c>
      <c r="N642">
        <f>[9]D_技能表!N549</f>
        <v>226368</v>
      </c>
      <c r="O642">
        <f>[9]D_技能表!O549</f>
        <v>1</v>
      </c>
      <c r="P642">
        <f>[9]D_技能表!P549</f>
        <v>2</v>
      </c>
      <c r="Q642">
        <f>[9]D_技能表!Q549</f>
        <v>1</v>
      </c>
      <c r="R642">
        <f>[9]D_技能表!R549</f>
        <v>2</v>
      </c>
      <c r="S642">
        <f>[9]D_技能表!S549</f>
        <v>50</v>
      </c>
      <c r="T642">
        <f>[9]D_技能表!T549</f>
        <v>107.60869565217392</v>
      </c>
      <c r="U642">
        <f>[9]D_技能表!U549</f>
        <v>2358</v>
      </c>
      <c r="V642">
        <f>[9]D_技能表!V549</f>
        <v>215.21739130434784</v>
      </c>
      <c r="W642">
        <f>[9]D_技能表!W549</f>
        <v>96</v>
      </c>
      <c r="X642">
        <f>[9]D_技能表!X549</f>
        <v>1347</v>
      </c>
      <c r="Y642">
        <f>[9]D_技能表!Y549</f>
        <v>18</v>
      </c>
      <c r="Z642">
        <f>[9]D_技能表!Z549</f>
        <v>39</v>
      </c>
      <c r="AA642" t="str">
        <f>[9]D_技能表!AA549</f>
        <v>9211100.png</v>
      </c>
      <c r="AB642">
        <f>[9]D_技能表!AB549</f>
        <v>10</v>
      </c>
      <c r="AC642">
        <f>[9]D_技能表!AC549</f>
        <v>20</v>
      </c>
      <c r="AD642">
        <f>[9]D_技能表!AD549</f>
        <v>548.3870037456727</v>
      </c>
    </row>
    <row r="643" spans="1:30" x14ac:dyDescent="0.15">
      <c r="A643">
        <f>[9]D_技能表!A550</f>
        <v>9211138</v>
      </c>
      <c r="B643" t="str">
        <f>[9]D_技能表!B550</f>
        <v>虎啸</v>
      </c>
      <c r="C643" t="str">
        <f>[9]D_技能表!C550</f>
        <v>虎啸</v>
      </c>
      <c r="D643">
        <f>[9]D_技能表!D550</f>
        <v>2</v>
      </c>
      <c r="E643">
        <f>[9]D_技能表!E550</f>
        <v>61</v>
      </c>
      <c r="F643" t="str">
        <f>[9]D_技能表!F550</f>
        <v>第38级，共造成297%点伤害</v>
      </c>
      <c r="G643">
        <f>[9]D_技能表!G550</f>
        <v>1</v>
      </c>
      <c r="H643">
        <f>[9]D_技能表!H550</f>
        <v>1</v>
      </c>
      <c r="I643">
        <f>[9]D_技能表!I550</f>
        <v>38</v>
      </c>
      <c r="J643">
        <f>[9]D_技能表!J550</f>
        <v>1</v>
      </c>
      <c r="K643">
        <f>[9]D_技能表!K550</f>
        <v>148.5</v>
      </c>
      <c r="L643">
        <f>[9]D_技能表!L550</f>
        <v>0</v>
      </c>
      <c r="M643">
        <f>[9]D_技能表!M550</f>
        <v>6200</v>
      </c>
      <c r="N643">
        <f>[9]D_技能表!N550</f>
        <v>251320</v>
      </c>
      <c r="O643">
        <f>[9]D_技能表!O550</f>
        <v>1</v>
      </c>
      <c r="P643">
        <f>[9]D_技能表!P550</f>
        <v>2</v>
      </c>
      <c r="Q643">
        <f>[9]D_技能表!Q550</f>
        <v>1</v>
      </c>
      <c r="R643">
        <f>[9]D_技能表!R550</f>
        <v>2</v>
      </c>
      <c r="S643">
        <f>[9]D_技能表!S550</f>
        <v>50</v>
      </c>
      <c r="T643">
        <f>[9]D_技能表!T550</f>
        <v>107.60869565217392</v>
      </c>
      <c r="U643">
        <f>[9]D_技能表!U550</f>
        <v>2440</v>
      </c>
      <c r="V643">
        <f>[9]D_技能表!V550</f>
        <v>215.21739130434784</v>
      </c>
      <c r="W643">
        <f>[9]D_技能表!W550</f>
        <v>103</v>
      </c>
      <c r="X643">
        <f>[9]D_技能表!X550</f>
        <v>1450</v>
      </c>
      <c r="Y643">
        <f>[9]D_技能表!Y550</f>
        <v>18</v>
      </c>
      <c r="Z643">
        <f>[9]D_技能表!Z550</f>
        <v>42</v>
      </c>
      <c r="AA643" t="str">
        <f>[9]D_技能表!AA550</f>
        <v>9211100.png</v>
      </c>
      <c r="AB643">
        <f>[9]D_技能表!AB550</f>
        <v>10</v>
      </c>
      <c r="AC643">
        <f>[9]D_技能表!AC550</f>
        <v>20</v>
      </c>
      <c r="AD643">
        <f>[9]D_技能表!AD550</f>
        <v>631.22735254066754</v>
      </c>
    </row>
    <row r="644" spans="1:30" x14ac:dyDescent="0.15">
      <c r="A644">
        <f>[9]D_技能表!A551</f>
        <v>9211139</v>
      </c>
      <c r="B644" t="str">
        <f>[9]D_技能表!B551</f>
        <v>虎啸</v>
      </c>
      <c r="C644" t="str">
        <f>[9]D_技能表!C551</f>
        <v>虎啸</v>
      </c>
      <c r="D644">
        <f>[9]D_技能表!D551</f>
        <v>2</v>
      </c>
      <c r="E644">
        <f>[9]D_技能表!E551</f>
        <v>63</v>
      </c>
      <c r="F644" t="str">
        <f>[9]D_技能表!F551</f>
        <v>第39级，共造成299.2%点伤害</v>
      </c>
      <c r="G644">
        <f>[9]D_技能表!G551</f>
        <v>1</v>
      </c>
      <c r="H644">
        <f>[9]D_技能表!H551</f>
        <v>1</v>
      </c>
      <c r="I644">
        <f>[9]D_技能表!I551</f>
        <v>39</v>
      </c>
      <c r="J644">
        <f>[9]D_技能表!J551</f>
        <v>1</v>
      </c>
      <c r="K644">
        <f>[9]D_技能表!K551</f>
        <v>149.57608695652175</v>
      </c>
      <c r="L644">
        <f>[9]D_技能表!L551</f>
        <v>0</v>
      </c>
      <c r="M644">
        <f>[9]D_技能表!M551</f>
        <v>6100</v>
      </c>
      <c r="N644">
        <f>[9]D_技能表!N551</f>
        <v>286990</v>
      </c>
      <c r="O644">
        <f>[9]D_技能表!O551</f>
        <v>1</v>
      </c>
      <c r="P644">
        <f>[9]D_技能表!P551</f>
        <v>2</v>
      </c>
      <c r="Q644">
        <f>[9]D_技能表!Q551</f>
        <v>1</v>
      </c>
      <c r="R644">
        <f>[9]D_技能表!R551</f>
        <v>2</v>
      </c>
      <c r="S644">
        <f>[9]D_技能表!S551</f>
        <v>50</v>
      </c>
      <c r="T644">
        <f>[9]D_技能表!T551</f>
        <v>107.60869565217392</v>
      </c>
      <c r="U644">
        <f>[9]D_技能表!U551</f>
        <v>2609</v>
      </c>
      <c r="V644">
        <f>[9]D_技能表!V551</f>
        <v>215.21739130434784</v>
      </c>
      <c r="W644">
        <f>[9]D_技能表!W551</f>
        <v>110</v>
      </c>
      <c r="X644">
        <f>[9]D_技能表!X551</f>
        <v>1560</v>
      </c>
      <c r="Y644">
        <f>[9]D_技能表!Y551</f>
        <v>18</v>
      </c>
      <c r="Z644">
        <f>[9]D_技能表!Z551</f>
        <v>44</v>
      </c>
      <c r="AA644" t="str">
        <f>[9]D_技能表!AA551</f>
        <v>9211100.png</v>
      </c>
      <c r="AB644">
        <f>[9]D_技能表!AB551</f>
        <v>10</v>
      </c>
      <c r="AC644">
        <f>[9]D_技能表!AC551</f>
        <v>20</v>
      </c>
      <c r="AD644">
        <f>[9]D_技能表!AD551</f>
        <v>726.49499919838343</v>
      </c>
    </row>
    <row r="645" spans="1:30" x14ac:dyDescent="0.15">
      <c r="A645">
        <f>[9]D_技能表!A552</f>
        <v>9211140</v>
      </c>
      <c r="B645" t="str">
        <f>[9]D_技能表!B552</f>
        <v>虎啸</v>
      </c>
      <c r="C645" t="str">
        <f>[9]D_技能表!C552</f>
        <v>虎啸</v>
      </c>
      <c r="D645">
        <f>[9]D_技能表!D552</f>
        <v>2</v>
      </c>
      <c r="E645">
        <f>[9]D_技能表!E552</f>
        <v>64</v>
      </c>
      <c r="F645" t="str">
        <f>[9]D_技能表!F552</f>
        <v>第40级，共造成301.3%点伤害</v>
      </c>
      <c r="G645">
        <f>[9]D_技能表!G552</f>
        <v>1</v>
      </c>
      <c r="H645">
        <f>[9]D_技能表!H552</f>
        <v>1</v>
      </c>
      <c r="I645">
        <f>[9]D_技能表!I552</f>
        <v>40</v>
      </c>
      <c r="J645">
        <f>[9]D_技能表!J552</f>
        <v>1</v>
      </c>
      <c r="K645">
        <f>[9]D_技能表!K552</f>
        <v>150.6521739130435</v>
      </c>
      <c r="L645">
        <f>[9]D_技能表!L552</f>
        <v>0</v>
      </c>
      <c r="M645">
        <f>[9]D_技能表!M552</f>
        <v>6000</v>
      </c>
      <c r="N645">
        <f>[9]D_技能表!N552</f>
        <v>318010</v>
      </c>
      <c r="O645">
        <f>[9]D_技能表!O552</f>
        <v>1</v>
      </c>
      <c r="P645">
        <f>[9]D_技能表!P552</f>
        <v>2</v>
      </c>
      <c r="Q645">
        <f>[9]D_技能表!Q552</f>
        <v>1</v>
      </c>
      <c r="R645">
        <f>[9]D_技能表!R552</f>
        <v>2</v>
      </c>
      <c r="S645">
        <f>[9]D_技能表!S552</f>
        <v>50</v>
      </c>
      <c r="T645">
        <f>[9]D_技能表!T552</f>
        <v>107.60869565217392</v>
      </c>
      <c r="U645">
        <f>[9]D_技能表!U552</f>
        <v>2695</v>
      </c>
      <c r="V645">
        <f>[9]D_技能表!V552</f>
        <v>215.21739130434784</v>
      </c>
      <c r="W645">
        <f>[9]D_技能表!W552</f>
        <v>118</v>
      </c>
      <c r="X645">
        <f>[9]D_技能表!X552</f>
        <v>1678</v>
      </c>
      <c r="Y645">
        <f>[9]D_技能表!Y552</f>
        <v>18</v>
      </c>
      <c r="Z645">
        <f>[9]D_技能表!Z552</f>
        <v>48</v>
      </c>
      <c r="AA645" t="str">
        <f>[9]D_技能表!AA552</f>
        <v>9211100.png</v>
      </c>
      <c r="AB645">
        <f>[9]D_技能表!AB552</f>
        <v>10</v>
      </c>
      <c r="AC645">
        <f>[9]D_技能表!AC552</f>
        <v>20</v>
      </c>
      <c r="AD645">
        <f>[9]D_技能表!AD552</f>
        <v>836.04321572183437</v>
      </c>
    </row>
    <row r="646" spans="1:30" x14ac:dyDescent="0.15">
      <c r="A646">
        <f>[9]D_技能表!A553</f>
        <v>9211141</v>
      </c>
      <c r="B646" t="str">
        <f>[9]D_技能表!B553</f>
        <v>虎啸</v>
      </c>
      <c r="C646" t="str">
        <f>[9]D_技能表!C553</f>
        <v>虎啸</v>
      </c>
      <c r="D646">
        <f>[9]D_技能表!D553</f>
        <v>2</v>
      </c>
      <c r="E646">
        <f>[9]D_技能表!E553</f>
        <v>66</v>
      </c>
      <c r="F646" t="str">
        <f>[9]D_技能表!F553</f>
        <v>第41级，共造成303.5%点伤害</v>
      </c>
      <c r="G646">
        <f>[9]D_技能表!G553</f>
        <v>1</v>
      </c>
      <c r="H646">
        <f>[9]D_技能表!H553</f>
        <v>1</v>
      </c>
      <c r="I646">
        <f>[9]D_技能表!I553</f>
        <v>41</v>
      </c>
      <c r="J646">
        <f>[9]D_技能表!J553</f>
        <v>1</v>
      </c>
      <c r="K646">
        <f>[9]D_技能表!K553</f>
        <v>151.72826086956525</v>
      </c>
      <c r="L646">
        <f>[9]D_技能表!L553</f>
        <v>0</v>
      </c>
      <c r="M646">
        <f>[9]D_技能表!M553</f>
        <v>5900</v>
      </c>
      <c r="N646">
        <f>[9]D_技能表!N553</f>
        <v>361872</v>
      </c>
      <c r="O646">
        <f>[9]D_技能表!O553</f>
        <v>1</v>
      </c>
      <c r="P646">
        <f>[9]D_技能表!P553</f>
        <v>2</v>
      </c>
      <c r="Q646">
        <f>[9]D_技能表!Q553</f>
        <v>1</v>
      </c>
      <c r="R646">
        <f>[9]D_技能表!R553</f>
        <v>2</v>
      </c>
      <c r="S646">
        <f>[9]D_技能表!S553</f>
        <v>50</v>
      </c>
      <c r="T646">
        <f>[9]D_技能表!T553</f>
        <v>107.60869565217392</v>
      </c>
      <c r="U646">
        <f>[9]D_技能表!U553</f>
        <v>2872</v>
      </c>
      <c r="V646">
        <f>[9]D_技能表!V553</f>
        <v>215.21739130434784</v>
      </c>
      <c r="W646">
        <f>[9]D_技能表!W553</f>
        <v>126</v>
      </c>
      <c r="X646">
        <f>[9]D_技能表!X553</f>
        <v>1804</v>
      </c>
      <c r="Y646">
        <f>[9]D_技能表!Y553</f>
        <v>18</v>
      </c>
      <c r="Z646">
        <f>[9]D_技能表!Z553</f>
        <v>51</v>
      </c>
      <c r="AA646" t="str">
        <f>[9]D_技能表!AA553</f>
        <v>9211100.png</v>
      </c>
      <c r="AB646">
        <f>[9]D_技能表!AB553</f>
        <v>10</v>
      </c>
      <c r="AC646">
        <f>[9]D_技能表!AC553</f>
        <v>20</v>
      </c>
      <c r="AD646">
        <f>[9]D_技能表!AD553</f>
        <v>962.00024343137613</v>
      </c>
    </row>
    <row r="647" spans="1:30" x14ac:dyDescent="0.15">
      <c r="A647">
        <f>[9]D_技能表!A554</f>
        <v>9211142</v>
      </c>
      <c r="B647" t="str">
        <f>[9]D_技能表!B554</f>
        <v>虎啸</v>
      </c>
      <c r="C647" t="str">
        <f>[9]D_技能表!C554</f>
        <v>虎啸</v>
      </c>
      <c r="D647">
        <f>[9]D_技能表!D554</f>
        <v>2</v>
      </c>
      <c r="E647">
        <f>[9]D_技能表!E554</f>
        <v>68</v>
      </c>
      <c r="F647" t="str">
        <f>[9]D_技能表!F554</f>
        <v>第42级，共造成305.6%点伤害</v>
      </c>
      <c r="G647">
        <f>[9]D_技能表!G554</f>
        <v>1</v>
      </c>
      <c r="H647">
        <f>[9]D_技能表!H554</f>
        <v>1</v>
      </c>
      <c r="I647">
        <f>[9]D_技能表!I554</f>
        <v>42</v>
      </c>
      <c r="J647">
        <f>[9]D_技能表!J554</f>
        <v>1</v>
      </c>
      <c r="K647">
        <f>[9]D_技能表!K554</f>
        <v>152.80434782608697</v>
      </c>
      <c r="L647">
        <f>[9]D_技能表!L554</f>
        <v>0</v>
      </c>
      <c r="M647">
        <f>[9]D_技能表!M554</f>
        <v>5800</v>
      </c>
      <c r="N647">
        <f>[9]D_技能表!N554</f>
        <v>412290</v>
      </c>
      <c r="O647">
        <f>[9]D_技能表!O554</f>
        <v>1</v>
      </c>
      <c r="P647">
        <f>[9]D_技能表!P554</f>
        <v>2</v>
      </c>
      <c r="Q647">
        <f>[9]D_技能表!Q554</f>
        <v>1</v>
      </c>
      <c r="R647">
        <f>[9]D_技能表!R554</f>
        <v>2</v>
      </c>
      <c r="S647">
        <f>[9]D_技能表!S554</f>
        <v>50</v>
      </c>
      <c r="T647">
        <f>[9]D_技能表!T554</f>
        <v>107.60869565217392</v>
      </c>
      <c r="U647">
        <f>[9]D_技能表!U554</f>
        <v>3054</v>
      </c>
      <c r="V647">
        <f>[9]D_技能表!V554</f>
        <v>215.21739130434784</v>
      </c>
      <c r="W647">
        <f>[9]D_技能表!W554</f>
        <v>135</v>
      </c>
      <c r="X647">
        <f>[9]D_技能表!X554</f>
        <v>1939</v>
      </c>
      <c r="Y647">
        <f>[9]D_技能表!Y554</f>
        <v>18</v>
      </c>
      <c r="Z647">
        <f>[9]D_技能表!Z554</f>
        <v>54</v>
      </c>
      <c r="AA647" t="str">
        <f>[9]D_技能表!AA554</f>
        <v>9211100.png</v>
      </c>
      <c r="AB647">
        <f>[9]D_技能表!AB554</f>
        <v>10</v>
      </c>
      <c r="AC647">
        <f>[9]D_技能表!AC554</f>
        <v>20</v>
      </c>
      <c r="AD647">
        <f>[9]D_技能表!AD554</f>
        <v>1106.8099090550145</v>
      </c>
    </row>
    <row r="648" spans="1:30" x14ac:dyDescent="0.15">
      <c r="A648">
        <f>[9]D_技能表!A555</f>
        <v>9211143</v>
      </c>
      <c r="B648" t="str">
        <f>[9]D_技能表!B555</f>
        <v>虎啸</v>
      </c>
      <c r="C648" t="str">
        <f>[9]D_技能表!C555</f>
        <v>虎啸</v>
      </c>
      <c r="D648">
        <f>[9]D_技能表!D555</f>
        <v>2</v>
      </c>
      <c r="E648">
        <f>[9]D_技能表!E555</f>
        <v>69</v>
      </c>
      <c r="F648" t="str">
        <f>[9]D_技能表!F555</f>
        <v>第43级，共造成307.8%点伤害</v>
      </c>
      <c r="G648">
        <f>[9]D_技能表!G555</f>
        <v>1</v>
      </c>
      <c r="H648">
        <f>[9]D_技能表!H555</f>
        <v>1</v>
      </c>
      <c r="I648">
        <f>[9]D_技能表!I555</f>
        <v>43</v>
      </c>
      <c r="J648">
        <f>[9]D_技能表!J555</f>
        <v>1</v>
      </c>
      <c r="K648">
        <f>[9]D_技能表!K555</f>
        <v>153.88043478260872</v>
      </c>
      <c r="L648">
        <f>[9]D_技能表!L555</f>
        <v>0</v>
      </c>
      <c r="M648">
        <f>[9]D_技能表!M555</f>
        <v>5700</v>
      </c>
      <c r="N648">
        <f>[9]D_技能表!N555</f>
        <v>456315</v>
      </c>
      <c r="O648">
        <f>[9]D_技能表!O555</f>
        <v>1</v>
      </c>
      <c r="P648">
        <f>[9]D_技能表!P555</f>
        <v>2</v>
      </c>
      <c r="Q648">
        <f>[9]D_技能表!Q555</f>
        <v>1</v>
      </c>
      <c r="R648">
        <f>[9]D_技能表!R555</f>
        <v>2</v>
      </c>
      <c r="S648">
        <f>[9]D_技能表!S555</f>
        <v>50</v>
      </c>
      <c r="T648">
        <f>[9]D_技能表!T555</f>
        <v>107.60869565217392</v>
      </c>
      <c r="U648">
        <f>[9]D_技能表!U555</f>
        <v>3147</v>
      </c>
      <c r="V648">
        <f>[9]D_技能表!V555</f>
        <v>215.21739130434784</v>
      </c>
      <c r="W648">
        <f>[9]D_技能表!W555</f>
        <v>145</v>
      </c>
      <c r="X648">
        <f>[9]D_技能表!X555</f>
        <v>2084</v>
      </c>
      <c r="Y648">
        <f>[9]D_技能表!Y555</f>
        <v>18</v>
      </c>
      <c r="Z648">
        <f>[9]D_技能表!Z555</f>
        <v>58</v>
      </c>
      <c r="AA648" t="str">
        <f>[9]D_技能表!AA555</f>
        <v>9211100.png</v>
      </c>
      <c r="AB648">
        <f>[9]D_技能表!AB555</f>
        <v>10</v>
      </c>
      <c r="AC648">
        <f>[9]D_技能表!AC555</f>
        <v>20</v>
      </c>
      <c r="AD648">
        <f>[9]D_技能表!AD555</f>
        <v>1273.2782168785488</v>
      </c>
    </row>
    <row r="649" spans="1:30" x14ac:dyDescent="0.15">
      <c r="A649">
        <f>[9]D_技能表!A556</f>
        <v>9211144</v>
      </c>
      <c r="B649" t="str">
        <f>[9]D_技能表!B556</f>
        <v>虎啸</v>
      </c>
      <c r="C649" t="str">
        <f>[9]D_技能表!C556</f>
        <v>虎啸</v>
      </c>
      <c r="D649">
        <f>[9]D_技能表!D556</f>
        <v>2</v>
      </c>
      <c r="E649">
        <f>[9]D_技能表!E556</f>
        <v>71</v>
      </c>
      <c r="F649" t="str">
        <f>[9]D_技能表!F556</f>
        <v>第44级，共造成309.9%点伤害</v>
      </c>
      <c r="G649">
        <f>[9]D_技能表!G556</f>
        <v>1</v>
      </c>
      <c r="H649">
        <f>[9]D_技能表!H556</f>
        <v>1</v>
      </c>
      <c r="I649">
        <f>[9]D_技能表!I556</f>
        <v>44</v>
      </c>
      <c r="J649">
        <f>[9]D_技能表!J556</f>
        <v>1</v>
      </c>
      <c r="K649">
        <f>[9]D_技能表!K556</f>
        <v>154.95652173913044</v>
      </c>
      <c r="L649">
        <f>[9]D_技能表!L556</f>
        <v>0</v>
      </c>
      <c r="M649">
        <f>[9]D_技能表!M556</f>
        <v>5600</v>
      </c>
      <c r="N649">
        <f>[9]D_技能表!N556</f>
        <v>517390</v>
      </c>
      <c r="O649">
        <f>[9]D_技能表!O556</f>
        <v>1</v>
      </c>
      <c r="P649">
        <f>[9]D_技能表!P556</f>
        <v>2</v>
      </c>
      <c r="Q649">
        <f>[9]D_技能表!Q556</f>
        <v>1</v>
      </c>
      <c r="R649">
        <f>[9]D_技能表!R556</f>
        <v>2</v>
      </c>
      <c r="S649">
        <f>[9]D_技能表!S556</f>
        <v>50</v>
      </c>
      <c r="T649">
        <f>[9]D_技能表!T556</f>
        <v>107.60869565217392</v>
      </c>
      <c r="U649">
        <f>[9]D_技能表!U556</f>
        <v>3338</v>
      </c>
      <c r="V649">
        <f>[9]D_技能表!V556</f>
        <v>215.21739130434784</v>
      </c>
      <c r="W649">
        <f>[9]D_技能表!W556</f>
        <v>155</v>
      </c>
      <c r="X649">
        <f>[9]D_技能表!X556</f>
        <v>2239</v>
      </c>
      <c r="Y649">
        <f>[9]D_技能表!Y556</f>
        <v>18</v>
      </c>
      <c r="Z649">
        <f>[9]D_技能表!Z556</f>
        <v>62</v>
      </c>
      <c r="AA649" t="str">
        <f>[9]D_技能表!AA556</f>
        <v>9211100.png</v>
      </c>
      <c r="AB649">
        <f>[9]D_技能表!AB556</f>
        <v>10</v>
      </c>
      <c r="AC649">
        <f>[9]D_技能表!AC556</f>
        <v>20</v>
      </c>
      <c r="AD649">
        <f>[9]D_技能表!AD556</f>
        <v>1464.6267932068574</v>
      </c>
    </row>
    <row r="650" spans="1:30" x14ac:dyDescent="0.15">
      <c r="A650">
        <f>[9]D_技能表!A557</f>
        <v>9211145</v>
      </c>
      <c r="B650" t="str">
        <f>[9]D_技能表!B557</f>
        <v>虎啸</v>
      </c>
      <c r="C650" t="str">
        <f>[9]D_技能表!C557</f>
        <v>虎啸</v>
      </c>
      <c r="D650">
        <f>[9]D_技能表!D557</f>
        <v>2</v>
      </c>
      <c r="E650">
        <f>[9]D_技能表!E557</f>
        <v>72</v>
      </c>
      <c r="F650" t="str">
        <f>[9]D_技能表!F557</f>
        <v>第45级，共造成312.1%点伤害</v>
      </c>
      <c r="G650">
        <f>[9]D_技能表!G557</f>
        <v>1</v>
      </c>
      <c r="H650">
        <f>[9]D_技能表!H557</f>
        <v>1</v>
      </c>
      <c r="I650">
        <f>[9]D_技能表!I557</f>
        <v>45</v>
      </c>
      <c r="J650">
        <f>[9]D_技能表!J557</f>
        <v>1</v>
      </c>
      <c r="K650">
        <f>[9]D_技能表!K557</f>
        <v>156.03260869565219</v>
      </c>
      <c r="L650">
        <f>[9]D_技能表!L557</f>
        <v>0</v>
      </c>
      <c r="M650">
        <f>[9]D_技能表!M557</f>
        <v>5500</v>
      </c>
      <c r="N650">
        <f>[9]D_技能表!N557</f>
        <v>566775</v>
      </c>
      <c r="O650">
        <f>[9]D_技能表!O557</f>
        <v>1</v>
      </c>
      <c r="P650">
        <f>[9]D_技能表!P557</f>
        <v>2</v>
      </c>
      <c r="Q650">
        <f>[9]D_技能表!Q557</f>
        <v>1</v>
      </c>
      <c r="R650">
        <f>[9]D_技能表!R557</f>
        <v>2</v>
      </c>
      <c r="S650">
        <f>[9]D_技能表!S557</f>
        <v>50</v>
      </c>
      <c r="T650">
        <f>[9]D_技能表!T557</f>
        <v>107.60869565217392</v>
      </c>
      <c r="U650">
        <f>[9]D_技能表!U557</f>
        <v>3435</v>
      </c>
      <c r="V650">
        <f>[9]D_技能表!V557</f>
        <v>215.21739130434784</v>
      </c>
      <c r="W650">
        <f>[9]D_技能表!W557</f>
        <v>165</v>
      </c>
      <c r="X650">
        <f>[9]D_技能表!X557</f>
        <v>2404</v>
      </c>
      <c r="Y650">
        <f>[9]D_技能表!Y557</f>
        <v>18</v>
      </c>
      <c r="Z650">
        <f>[9]D_技能表!Z557</f>
        <v>66</v>
      </c>
      <c r="AA650" t="str">
        <f>[9]D_技能表!AA557</f>
        <v>9211100.png</v>
      </c>
      <c r="AB650">
        <f>[9]D_技能表!AB557</f>
        <v>10</v>
      </c>
      <c r="AC650">
        <f>[9]D_技能表!AC557</f>
        <v>20</v>
      </c>
      <c r="AD650">
        <f>[9]D_技能表!AD557</f>
        <v>1684.5541874736875</v>
      </c>
    </row>
    <row r="651" spans="1:30" x14ac:dyDescent="0.15">
      <c r="A651">
        <f>[9]D_技能表!A558</f>
        <v>9211146</v>
      </c>
      <c r="B651" t="str">
        <f>[9]D_技能表!B558</f>
        <v>虎啸</v>
      </c>
      <c r="C651" t="str">
        <f>[9]D_技能表!C558</f>
        <v>虎啸</v>
      </c>
      <c r="D651">
        <f>[9]D_技能表!D558</f>
        <v>2</v>
      </c>
      <c r="E651">
        <f>[9]D_技能表!E558</f>
        <v>74</v>
      </c>
      <c r="F651" t="str">
        <f>[9]D_技能表!F558</f>
        <v>第46级，共造成314.2%点伤害</v>
      </c>
      <c r="G651">
        <f>[9]D_技能表!G558</f>
        <v>1</v>
      </c>
      <c r="H651">
        <f>[9]D_技能表!H558</f>
        <v>1</v>
      </c>
      <c r="I651">
        <f>[9]D_技能表!I558</f>
        <v>46</v>
      </c>
      <c r="J651">
        <f>[9]D_技能表!J558</f>
        <v>1</v>
      </c>
      <c r="K651">
        <f>[9]D_技能表!K558</f>
        <v>157.10869565217394</v>
      </c>
      <c r="L651">
        <f>[9]D_技能表!L558</f>
        <v>0</v>
      </c>
      <c r="M651">
        <f>[9]D_技能表!M558</f>
        <v>5400</v>
      </c>
      <c r="N651">
        <f>[9]D_技能表!N558</f>
        <v>643218</v>
      </c>
      <c r="O651">
        <f>[9]D_技能表!O558</f>
        <v>1</v>
      </c>
      <c r="P651">
        <f>[9]D_技能表!P558</f>
        <v>2</v>
      </c>
      <c r="Q651">
        <f>[9]D_技能表!Q558</f>
        <v>1</v>
      </c>
      <c r="R651">
        <f>[9]D_技能表!R558</f>
        <v>2</v>
      </c>
      <c r="S651">
        <f>[9]D_技能表!S558</f>
        <v>50</v>
      </c>
      <c r="T651">
        <f>[9]D_技能表!T558</f>
        <v>107.60869565217392</v>
      </c>
      <c r="U651">
        <f>[9]D_技能表!U558</f>
        <v>3634</v>
      </c>
      <c r="V651">
        <f>[9]D_技能表!V558</f>
        <v>215.21739130434784</v>
      </c>
      <c r="W651">
        <f>[9]D_技能表!W558</f>
        <v>177</v>
      </c>
      <c r="X651">
        <f>[9]D_技能表!X558</f>
        <v>2581</v>
      </c>
      <c r="Y651">
        <f>[9]D_技能表!Y558</f>
        <v>18</v>
      </c>
      <c r="Z651">
        <f>[9]D_技能表!Z558</f>
        <v>71</v>
      </c>
      <c r="AA651" t="str">
        <f>[9]D_技能表!AA558</f>
        <v>9211100.png</v>
      </c>
      <c r="AB651">
        <f>[9]D_技能表!AB558</f>
        <v>10</v>
      </c>
      <c r="AC651">
        <f>[9]D_技能表!AC558</f>
        <v>20</v>
      </c>
      <c r="AD651">
        <f>[9]D_技能表!AD558</f>
        <v>1937.3061810945248</v>
      </c>
    </row>
    <row r="652" spans="1:30" x14ac:dyDescent="0.15">
      <c r="A652">
        <f>[9]D_技能表!A559</f>
        <v>9211147</v>
      </c>
      <c r="B652" t="str">
        <f>[9]D_技能表!B559</f>
        <v>虎啸</v>
      </c>
      <c r="C652" t="str">
        <f>[9]D_技能表!C559</f>
        <v>虎啸</v>
      </c>
      <c r="D652">
        <f>[9]D_技能表!D559</f>
        <v>2</v>
      </c>
      <c r="E652">
        <f>[9]D_技能表!E559</f>
        <v>75</v>
      </c>
      <c r="F652" t="str">
        <f>[9]D_技能表!F559</f>
        <v>第47级，共造成316.4%点伤害</v>
      </c>
      <c r="G652">
        <f>[9]D_技能表!G559</f>
        <v>1</v>
      </c>
      <c r="H652">
        <f>[9]D_技能表!H559</f>
        <v>1</v>
      </c>
      <c r="I652">
        <f>[9]D_技能表!I559</f>
        <v>47</v>
      </c>
      <c r="J652">
        <f>[9]D_技能表!J559</f>
        <v>1</v>
      </c>
      <c r="K652">
        <f>[9]D_技能表!K559</f>
        <v>158.18478260869566</v>
      </c>
      <c r="L652">
        <f>[9]D_技能表!L559</f>
        <v>0</v>
      </c>
      <c r="M652">
        <f>[9]D_技能表!M559</f>
        <v>5300</v>
      </c>
      <c r="N652">
        <f>[9]D_技能表!N559</f>
        <v>705915</v>
      </c>
      <c r="O652">
        <f>[9]D_技能表!O559</f>
        <v>1</v>
      </c>
      <c r="P652">
        <f>[9]D_技能表!P559</f>
        <v>2</v>
      </c>
      <c r="Q652">
        <f>[9]D_技能表!Q559</f>
        <v>1</v>
      </c>
      <c r="R652">
        <f>[9]D_技能表!R559</f>
        <v>2</v>
      </c>
      <c r="S652">
        <f>[9]D_技能表!S559</f>
        <v>50</v>
      </c>
      <c r="T652">
        <f>[9]D_技能表!T559</f>
        <v>107.60869565217392</v>
      </c>
      <c r="U652">
        <f>[9]D_技能表!U559</f>
        <v>3735</v>
      </c>
      <c r="V652">
        <f>[9]D_技能表!V559</f>
        <v>215.21739130434784</v>
      </c>
      <c r="W652">
        <f>[9]D_技能表!W559</f>
        <v>189</v>
      </c>
      <c r="X652">
        <f>[9]D_技能表!X559</f>
        <v>2770</v>
      </c>
      <c r="Y652">
        <f>[9]D_技能表!Y559</f>
        <v>18</v>
      </c>
      <c r="Z652">
        <f>[9]D_技能表!Z559</f>
        <v>76</v>
      </c>
      <c r="AA652" t="str">
        <f>[9]D_技能表!AA559</f>
        <v>9211100.png</v>
      </c>
      <c r="AB652">
        <f>[9]D_技能表!AB559</f>
        <v>10</v>
      </c>
      <c r="AC652">
        <f>[9]D_技能表!AC559</f>
        <v>20</v>
      </c>
      <c r="AD652">
        <f>[9]D_技能表!AD559</f>
        <v>2227.7564233004855</v>
      </c>
    </row>
    <row r="653" spans="1:30" x14ac:dyDescent="0.15">
      <c r="A653">
        <f>[9]D_技能表!A560</f>
        <v>9211148</v>
      </c>
      <c r="B653" t="str">
        <f>[9]D_技能表!B560</f>
        <v>虎啸</v>
      </c>
      <c r="C653" t="str">
        <f>[9]D_技能表!C560</f>
        <v>虎啸</v>
      </c>
      <c r="D653">
        <f>[9]D_技能表!D560</f>
        <v>2</v>
      </c>
      <c r="E653">
        <f>[9]D_技能表!E560</f>
        <v>77</v>
      </c>
      <c r="F653" t="str">
        <f>[9]D_技能表!F560</f>
        <v>第48级，共造成318.5%点伤害</v>
      </c>
      <c r="G653">
        <f>[9]D_技能表!G560</f>
        <v>1</v>
      </c>
      <c r="H653">
        <f>[9]D_技能表!H560</f>
        <v>1</v>
      </c>
      <c r="I653">
        <f>[9]D_技能表!I560</f>
        <v>48</v>
      </c>
      <c r="J653">
        <f>[9]D_技能表!J560</f>
        <v>1</v>
      </c>
      <c r="K653">
        <f>[9]D_技能表!K560</f>
        <v>159.2608695652174</v>
      </c>
      <c r="L653">
        <f>[9]D_技能表!L560</f>
        <v>0</v>
      </c>
      <c r="M653">
        <f>[9]D_技能表!M560</f>
        <v>5200</v>
      </c>
      <c r="N653">
        <f>[9]D_技能表!N560</f>
        <v>800226</v>
      </c>
      <c r="O653">
        <f>[9]D_技能表!O560</f>
        <v>1</v>
      </c>
      <c r="P653">
        <f>[9]D_技能表!P560</f>
        <v>2</v>
      </c>
      <c r="Q653">
        <f>[9]D_技能表!Q560</f>
        <v>1</v>
      </c>
      <c r="R653">
        <f>[9]D_技能表!R560</f>
        <v>2</v>
      </c>
      <c r="S653">
        <f>[9]D_技能表!S560</f>
        <v>50</v>
      </c>
      <c r="T653">
        <f>[9]D_技能表!T560</f>
        <v>107.60869565217392</v>
      </c>
      <c r="U653">
        <f>[9]D_技能表!U560</f>
        <v>3942</v>
      </c>
      <c r="V653">
        <f>[9]D_技能表!V560</f>
        <v>215.21739130434784</v>
      </c>
      <c r="W653">
        <f>[9]D_技能表!W560</f>
        <v>203</v>
      </c>
      <c r="X653">
        <f>[9]D_技能表!X560</f>
        <v>2973</v>
      </c>
      <c r="Y653">
        <f>[9]D_技能表!Y560</f>
        <v>18</v>
      </c>
      <c r="Z653">
        <f>[9]D_技能表!Z560</f>
        <v>82</v>
      </c>
      <c r="AA653" t="str">
        <f>[9]D_技能表!AA560</f>
        <v>9211100.png</v>
      </c>
      <c r="AB653">
        <f>[9]D_技能表!AB560</f>
        <v>10</v>
      </c>
      <c r="AC653">
        <f>[9]D_技能表!AC560</f>
        <v>20</v>
      </c>
      <c r="AD653">
        <f>[9]D_技能表!AD560</f>
        <v>2561.4989058294113</v>
      </c>
    </row>
    <row r="654" spans="1:30" x14ac:dyDescent="0.15">
      <c r="A654">
        <f>[9]D_技能表!A561</f>
        <v>9211149</v>
      </c>
      <c r="B654" t="str">
        <f>[9]D_技能表!B561</f>
        <v>虎啸</v>
      </c>
      <c r="C654" t="str">
        <f>[9]D_技能表!C561</f>
        <v>虎啸</v>
      </c>
      <c r="D654">
        <f>[9]D_技能表!D561</f>
        <v>2</v>
      </c>
      <c r="E654">
        <f>[9]D_技能表!E561</f>
        <v>78</v>
      </c>
      <c r="F654" t="str">
        <f>[9]D_技能表!F561</f>
        <v>第49级，共造成320.7%点伤害</v>
      </c>
      <c r="G654">
        <f>[9]D_技能表!G561</f>
        <v>1</v>
      </c>
      <c r="H654">
        <f>[9]D_技能表!H561</f>
        <v>1</v>
      </c>
      <c r="I654">
        <f>[9]D_技能表!I561</f>
        <v>49</v>
      </c>
      <c r="J654">
        <f>[9]D_技能表!J561</f>
        <v>1</v>
      </c>
      <c r="K654">
        <f>[9]D_技能表!K561</f>
        <v>160.33695652173915</v>
      </c>
      <c r="L654">
        <f>[9]D_技能表!L561</f>
        <v>0</v>
      </c>
      <c r="M654">
        <f>[9]D_技能表!M561</f>
        <v>5100</v>
      </c>
      <c r="N654">
        <f>[9]D_技能表!N561</f>
        <v>878199</v>
      </c>
      <c r="O654">
        <f>[9]D_技能表!O561</f>
        <v>1</v>
      </c>
      <c r="P654">
        <f>[9]D_技能表!P561</f>
        <v>2</v>
      </c>
      <c r="Q654">
        <f>[9]D_技能表!Q561</f>
        <v>1</v>
      </c>
      <c r="R654">
        <f>[9]D_技能表!R561</f>
        <v>2</v>
      </c>
      <c r="S654">
        <f>[9]D_技能表!S561</f>
        <v>50</v>
      </c>
      <c r="T654">
        <f>[9]D_技能表!T561</f>
        <v>107.60869565217392</v>
      </c>
      <c r="U654">
        <f>[9]D_技能表!U561</f>
        <v>4047</v>
      </c>
      <c r="V654">
        <f>[9]D_技能表!V561</f>
        <v>215.21739130434784</v>
      </c>
      <c r="W654">
        <f>[9]D_技能表!W561</f>
        <v>217</v>
      </c>
      <c r="X654">
        <f>[9]D_技能表!X561</f>
        <v>3190</v>
      </c>
      <c r="Y654">
        <f>[9]D_技能表!Y561</f>
        <v>18</v>
      </c>
      <c r="Z654">
        <f>[9]D_技能表!Z561</f>
        <v>87</v>
      </c>
      <c r="AA654" t="str">
        <f>[9]D_技能表!AA561</f>
        <v>9211100.png</v>
      </c>
      <c r="AB654">
        <f>[9]D_技能表!AB561</f>
        <v>10</v>
      </c>
      <c r="AC654">
        <f>[9]D_技能表!AC561</f>
        <v>20</v>
      </c>
      <c r="AD654">
        <f>[9]D_技能表!AD561</f>
        <v>2944.9540090431192</v>
      </c>
    </row>
    <row r="655" spans="1:30" x14ac:dyDescent="0.15">
      <c r="A655">
        <f>[9]D_技能表!A562</f>
        <v>9211150</v>
      </c>
      <c r="B655" t="str">
        <f>[9]D_技能表!B562</f>
        <v>虎啸</v>
      </c>
      <c r="C655" t="str">
        <f>[9]D_技能表!C562</f>
        <v>虎啸</v>
      </c>
      <c r="D655">
        <f>[9]D_技能表!D562</f>
        <v>2</v>
      </c>
      <c r="E655">
        <f>[9]D_技能表!E562</f>
        <v>80</v>
      </c>
      <c r="F655" t="str">
        <f>[9]D_技能表!F562</f>
        <v>第50级，共造成322.8%点伤害</v>
      </c>
      <c r="G655">
        <f>[9]D_技能表!G562</f>
        <v>1</v>
      </c>
      <c r="H655">
        <f>[9]D_技能表!H562</f>
        <v>1</v>
      </c>
      <c r="I655">
        <f>[9]D_技能表!I562</f>
        <v>50</v>
      </c>
      <c r="J655">
        <f>[9]D_技能表!J562</f>
        <v>1</v>
      </c>
      <c r="K655">
        <f>[9]D_技能表!K562</f>
        <v>161.41304347826087</v>
      </c>
      <c r="L655">
        <f>[9]D_技能表!L562</f>
        <v>0</v>
      </c>
      <c r="M655">
        <f>[9]D_技能表!M562</f>
        <v>5000</v>
      </c>
      <c r="N655">
        <f>[9]D_技能表!N562</f>
        <v>988784</v>
      </c>
      <c r="O655">
        <f>[9]D_技能表!O562</f>
        <v>1</v>
      </c>
      <c r="P655">
        <f>[9]D_技能表!P562</f>
        <v>2</v>
      </c>
      <c r="Q655">
        <f>[9]D_技能表!Q562</f>
        <v>1</v>
      </c>
      <c r="R655">
        <f>[9]D_技能表!R562</f>
        <v>2</v>
      </c>
      <c r="S655">
        <f>[9]D_技能表!S562</f>
        <v>50</v>
      </c>
      <c r="T655">
        <f>[9]D_技能表!T562</f>
        <v>107.60869565217392</v>
      </c>
      <c r="U655">
        <f>[9]D_技能表!U562</f>
        <v>4262</v>
      </c>
      <c r="V655">
        <f>[9]D_技能表!V562</f>
        <v>215.21739130434784</v>
      </c>
      <c r="W655">
        <f>[9]D_技能表!W562</f>
        <v>232</v>
      </c>
      <c r="X655">
        <f>[9]D_技能表!X562</f>
        <v>3422</v>
      </c>
      <c r="Y655">
        <f>[9]D_技能表!Y562</f>
        <v>18</v>
      </c>
      <c r="Z655">
        <f>[9]D_技能表!Z562</f>
        <v>93</v>
      </c>
      <c r="AA655" t="str">
        <f>[9]D_技能表!AA562</f>
        <v>9211100.png</v>
      </c>
      <c r="AB655">
        <f>[9]D_技能表!AB562</f>
        <v>10</v>
      </c>
      <c r="AC655">
        <f>[9]D_技能表!AC562</f>
        <v>20</v>
      </c>
      <c r="AD655">
        <f>[9]D_技能表!AD562</f>
        <v>3385.4901048630099</v>
      </c>
    </row>
    <row r="656" spans="1:30" x14ac:dyDescent="0.15">
      <c r="A656">
        <f>[9]D_技能表!A563</f>
        <v>9222000</v>
      </c>
      <c r="B656" t="str">
        <f>[9]D_技能表!B563</f>
        <v>龙拳</v>
      </c>
      <c r="C656" t="str">
        <f>[9]D_技能表!C563</f>
        <v>龙拳第1段</v>
      </c>
      <c r="D656">
        <f>[9]D_技能表!D563</f>
        <v>2</v>
      </c>
      <c r="E656">
        <f>[9]D_技能表!E563</f>
        <v>4</v>
      </c>
      <c r="F656" t="str">
        <f>[9]D_技能表!F563</f>
        <v>第0级，共造成143.5%点伤害</v>
      </c>
      <c r="G656">
        <f>[9]D_技能表!G563</f>
        <v>0</v>
      </c>
      <c r="H656">
        <f>[9]D_技能表!H563</f>
        <v>1</v>
      </c>
      <c r="I656">
        <f>[9]D_技能表!I563</f>
        <v>0</v>
      </c>
      <c r="J656">
        <f>[9]D_技能表!J563</f>
        <v>2</v>
      </c>
      <c r="K656">
        <f>[9]D_技能表!K563</f>
        <v>143.47826086956522</v>
      </c>
      <c r="L656">
        <f>[9]D_技能表!L563</f>
        <v>0</v>
      </c>
      <c r="M656">
        <f>[9]D_技能表!M563</f>
        <v>8000</v>
      </c>
      <c r="N656">
        <f>[9]D_技能表!N563</f>
        <v>0</v>
      </c>
      <c r="O656">
        <f>[9]D_技能表!O563</f>
        <v>2</v>
      </c>
      <c r="P656">
        <f>[9]D_技能表!P563</f>
        <v>1</v>
      </c>
      <c r="Q656">
        <f>[9]D_技能表!Q563</f>
        <v>1</v>
      </c>
      <c r="R656">
        <f>[9]D_技能表!R563</f>
        <v>4</v>
      </c>
      <c r="S656">
        <f>[9]D_技能表!S563</f>
        <v>50</v>
      </c>
      <c r="T656">
        <f>[9]D_技能表!T563</f>
        <v>143.47826086956522</v>
      </c>
      <c r="U656">
        <f>[9]D_技能表!U563</f>
        <v>68</v>
      </c>
      <c r="V656">
        <f>[9]D_技能表!V563</f>
        <v>143.47826086956522</v>
      </c>
      <c r="W656">
        <f>[9]D_技能表!W563</f>
        <v>0</v>
      </c>
      <c r="X656">
        <f>[9]D_技能表!X563</f>
        <v>0</v>
      </c>
      <c r="Y656">
        <f>[9]D_技能表!Y563</f>
        <v>18</v>
      </c>
      <c r="Z656">
        <f>[9]D_技能表!Z563</f>
        <v>0</v>
      </c>
      <c r="AA656" t="str">
        <f>[9]D_技能表!AA563</f>
        <v>9222100.png</v>
      </c>
      <c r="AB656">
        <f>[9]D_技能表!AB563</f>
        <v>20</v>
      </c>
      <c r="AC656">
        <f>[9]D_技能表!AC563</f>
        <v>24</v>
      </c>
      <c r="AD656">
        <f>[9]D_技能表!AD563</f>
        <v>1.0081565217391304</v>
      </c>
    </row>
    <row r="657" spans="1:30" x14ac:dyDescent="0.15">
      <c r="A657">
        <f>[9]D_技能表!A564</f>
        <v>9222101</v>
      </c>
      <c r="B657" t="str">
        <f>[9]D_技能表!B564</f>
        <v>龙拳第1段</v>
      </c>
      <c r="C657" t="str">
        <f>[9]D_技能表!C564</f>
        <v>龙拳第1段</v>
      </c>
      <c r="D657">
        <f>[9]D_技能表!D564</f>
        <v>2</v>
      </c>
      <c r="E657">
        <f>[9]D_技能表!E564</f>
        <v>4</v>
      </c>
      <c r="F657" t="str">
        <f>[9]D_技能表!F564</f>
        <v>第1级，共造成143.5%点伤害</v>
      </c>
      <c r="G657">
        <f>[9]D_技能表!G564</f>
        <v>1</v>
      </c>
      <c r="H657">
        <f>[9]D_技能表!H564</f>
        <v>1</v>
      </c>
      <c r="I657">
        <f>[9]D_技能表!I564</f>
        <v>1</v>
      </c>
      <c r="J657">
        <f>[9]D_技能表!J564</f>
        <v>2</v>
      </c>
      <c r="K657">
        <f>[9]D_技能表!K564</f>
        <v>143.47826086956522</v>
      </c>
      <c r="L657">
        <f>[9]D_技能表!L564</f>
        <v>0</v>
      </c>
      <c r="M657">
        <f>[9]D_技能表!M564</f>
        <v>8000</v>
      </c>
      <c r="N657">
        <f>[9]D_技能表!N564</f>
        <v>272</v>
      </c>
      <c r="O657">
        <f>[9]D_技能表!O564</f>
        <v>2</v>
      </c>
      <c r="P657">
        <f>[9]D_技能表!P564</f>
        <v>1</v>
      </c>
      <c r="Q657">
        <f>[9]D_技能表!Q564</f>
        <v>1</v>
      </c>
      <c r="R657">
        <f>[9]D_技能表!R564</f>
        <v>4</v>
      </c>
      <c r="S657">
        <f>[9]D_技能表!S564</f>
        <v>50</v>
      </c>
      <c r="T657">
        <f>[9]D_技能表!T564</f>
        <v>143.47826086956522</v>
      </c>
      <c r="U657">
        <f>[9]D_技能表!U564</f>
        <v>68</v>
      </c>
      <c r="V657">
        <f>[9]D_技能表!V564</f>
        <v>143.47826086956522</v>
      </c>
      <c r="W657">
        <f>[9]D_技能表!W564</f>
        <v>4</v>
      </c>
      <c r="X657">
        <f>[9]D_技能表!X564</f>
        <v>4</v>
      </c>
      <c r="Y657">
        <f>[9]D_技能表!Y564</f>
        <v>18</v>
      </c>
      <c r="Z657">
        <f>[9]D_技能表!Z564</f>
        <v>0</v>
      </c>
      <c r="AA657" t="str">
        <f>[9]D_技能表!AA564</f>
        <v>9222100.png</v>
      </c>
      <c r="AB657">
        <f>[9]D_技能表!AB564</f>
        <v>20</v>
      </c>
      <c r="AC657">
        <f>[9]D_技能表!AC564</f>
        <v>24</v>
      </c>
      <c r="AD657">
        <f>[9]D_技能表!AD564</f>
        <v>1.1477728782719212</v>
      </c>
    </row>
    <row r="658" spans="1:30" x14ac:dyDescent="0.15">
      <c r="A658">
        <f>[9]D_技能表!A565</f>
        <v>9222102</v>
      </c>
      <c r="B658" t="str">
        <f>[9]D_技能表!B565</f>
        <v>龙拳第1段</v>
      </c>
      <c r="C658" t="str">
        <f>[9]D_技能表!C565</f>
        <v>龙拳第1段</v>
      </c>
      <c r="D658">
        <f>[9]D_技能表!D565</f>
        <v>2</v>
      </c>
      <c r="E658">
        <f>[9]D_技能表!E565</f>
        <v>7</v>
      </c>
      <c r="F658" t="str">
        <f>[9]D_技能表!F565</f>
        <v>第2级，共造成146.3%点伤害</v>
      </c>
      <c r="G658">
        <f>[9]D_技能表!G565</f>
        <v>1</v>
      </c>
      <c r="H658">
        <f>[9]D_技能表!H565</f>
        <v>1</v>
      </c>
      <c r="I658">
        <f>[9]D_技能表!I565</f>
        <v>2</v>
      </c>
      <c r="J658">
        <f>[9]D_技能表!J565</f>
        <v>2</v>
      </c>
      <c r="K658">
        <f>[9]D_技能表!K565</f>
        <v>146.34782608695653</v>
      </c>
      <c r="L658">
        <f>[9]D_技能表!L565</f>
        <v>0</v>
      </c>
      <c r="M658">
        <f>[9]D_技能表!M565</f>
        <v>7840</v>
      </c>
      <c r="N658">
        <f>[9]D_技能表!N565</f>
        <v>344</v>
      </c>
      <c r="O658">
        <f>[9]D_技能表!O565</f>
        <v>2</v>
      </c>
      <c r="P658">
        <f>[9]D_技能表!P565</f>
        <v>1</v>
      </c>
      <c r="Q658">
        <f>[9]D_技能表!Q565</f>
        <v>1</v>
      </c>
      <c r="R658">
        <f>[9]D_技能表!R565</f>
        <v>4</v>
      </c>
      <c r="S658">
        <f>[9]D_技能表!S565</f>
        <v>50</v>
      </c>
      <c r="T658">
        <f>[9]D_技能表!T565</f>
        <v>143.47826086956522</v>
      </c>
      <c r="U658">
        <f>[9]D_技能表!U565</f>
        <v>86</v>
      </c>
      <c r="V658">
        <f>[9]D_技能表!V565</f>
        <v>143.47826086956522</v>
      </c>
      <c r="W658">
        <f>[9]D_技能表!W565</f>
        <v>4</v>
      </c>
      <c r="X658">
        <f>[9]D_技能表!X565</f>
        <v>8</v>
      </c>
      <c r="Y658">
        <f>[9]D_技能表!Y565</f>
        <v>18</v>
      </c>
      <c r="Z658">
        <f>[9]D_技能表!Z565</f>
        <v>0</v>
      </c>
      <c r="AA658" t="str">
        <f>[9]D_技能表!AA565</f>
        <v>9222100.png</v>
      </c>
      <c r="AB658">
        <f>[9]D_技能表!AB565</f>
        <v>20</v>
      </c>
      <c r="AC658">
        <f>[9]D_技能表!AC565</f>
        <v>24</v>
      </c>
      <c r="AD658">
        <f>[9]D_技能表!AD565</f>
        <v>1.3929680561510775</v>
      </c>
    </row>
    <row r="659" spans="1:30" x14ac:dyDescent="0.15">
      <c r="A659">
        <f>[9]D_技能表!A566</f>
        <v>9222103</v>
      </c>
      <c r="B659" t="str">
        <f>[9]D_技能表!B566</f>
        <v>龙拳第1段</v>
      </c>
      <c r="C659" t="str">
        <f>[9]D_技能表!C566</f>
        <v>龙拳第1段</v>
      </c>
      <c r="D659">
        <f>[9]D_技能表!D566</f>
        <v>2</v>
      </c>
      <c r="E659">
        <f>[9]D_技能表!E566</f>
        <v>9</v>
      </c>
      <c r="F659" t="str">
        <f>[9]D_技能表!F566</f>
        <v>第3级，共造成147.8%点伤害</v>
      </c>
      <c r="G659">
        <f>[9]D_技能表!G566</f>
        <v>1</v>
      </c>
      <c r="H659">
        <f>[9]D_技能表!H566</f>
        <v>1</v>
      </c>
      <c r="I659">
        <f>[9]D_技能表!I566</f>
        <v>3</v>
      </c>
      <c r="J659">
        <f>[9]D_技能表!J566</f>
        <v>2</v>
      </c>
      <c r="K659">
        <f>[9]D_技能表!K566</f>
        <v>147.78260869565219</v>
      </c>
      <c r="L659">
        <f>[9]D_技能表!L566</f>
        <v>0</v>
      </c>
      <c r="M659">
        <f>[9]D_技能表!M566</f>
        <v>7760</v>
      </c>
      <c r="N659">
        <f>[9]D_技能表!N566</f>
        <v>392</v>
      </c>
      <c r="O659">
        <f>[9]D_技能表!O566</f>
        <v>2</v>
      </c>
      <c r="P659">
        <f>[9]D_技能表!P566</f>
        <v>1</v>
      </c>
      <c r="Q659">
        <f>[9]D_技能表!Q566</f>
        <v>1</v>
      </c>
      <c r="R659">
        <f>[9]D_技能表!R566</f>
        <v>4</v>
      </c>
      <c r="S659">
        <f>[9]D_技能表!S566</f>
        <v>50</v>
      </c>
      <c r="T659">
        <f>[9]D_技能表!T566</f>
        <v>143.47826086956522</v>
      </c>
      <c r="U659">
        <f>[9]D_技能表!U566</f>
        <v>98</v>
      </c>
      <c r="V659">
        <f>[9]D_技能表!V566</f>
        <v>143.47826086956522</v>
      </c>
      <c r="W659">
        <f>[9]D_技能表!W566</f>
        <v>4</v>
      </c>
      <c r="X659">
        <f>[9]D_技能表!X566</f>
        <v>12</v>
      </c>
      <c r="Y659">
        <f>[9]D_技能表!Y566</f>
        <v>18</v>
      </c>
      <c r="Z659">
        <f>[9]D_技能表!Z566</f>
        <v>0</v>
      </c>
      <c r="AA659" t="str">
        <f>[9]D_技能表!AA566</f>
        <v>9222100.png</v>
      </c>
      <c r="AB659">
        <f>[9]D_技能表!AB566</f>
        <v>20</v>
      </c>
      <c r="AC659">
        <f>[9]D_技能表!AC566</f>
        <v>24</v>
      </c>
      <c r="AD659">
        <f>[9]D_技能表!AD566</f>
        <v>1.6349694391434659</v>
      </c>
    </row>
    <row r="660" spans="1:30" x14ac:dyDescent="0.15">
      <c r="A660">
        <f>[9]D_技能表!A567</f>
        <v>9222104</v>
      </c>
      <c r="B660" t="str">
        <f>[9]D_技能表!B567</f>
        <v>龙拳第1段</v>
      </c>
      <c r="C660" t="str">
        <f>[9]D_技能表!C567</f>
        <v>龙拳第1段</v>
      </c>
      <c r="D660">
        <f>[9]D_技能表!D567</f>
        <v>2</v>
      </c>
      <c r="E660">
        <f>[9]D_技能表!E567</f>
        <v>10</v>
      </c>
      <c r="F660" t="str">
        <f>[9]D_技能表!F567</f>
        <v>第4级，共造成149.2%点伤害</v>
      </c>
      <c r="G660">
        <f>[9]D_技能表!G567</f>
        <v>1</v>
      </c>
      <c r="H660">
        <f>[9]D_技能表!H567</f>
        <v>1</v>
      </c>
      <c r="I660">
        <f>[9]D_技能表!I567</f>
        <v>4</v>
      </c>
      <c r="J660">
        <f>[9]D_技能表!J567</f>
        <v>2</v>
      </c>
      <c r="K660">
        <f>[9]D_技能表!K567</f>
        <v>149.21739130434781</v>
      </c>
      <c r="L660">
        <f>[9]D_技能表!L567</f>
        <v>0</v>
      </c>
      <c r="M660">
        <f>[9]D_技能表!M567</f>
        <v>7680</v>
      </c>
      <c r="N660">
        <f>[9]D_技能表!N567</f>
        <v>520</v>
      </c>
      <c r="O660">
        <f>[9]D_技能表!O567</f>
        <v>2</v>
      </c>
      <c r="P660">
        <f>[9]D_技能表!P567</f>
        <v>1</v>
      </c>
      <c r="Q660">
        <f>[9]D_技能表!Q567</f>
        <v>1</v>
      </c>
      <c r="R660">
        <f>[9]D_技能表!R567</f>
        <v>4</v>
      </c>
      <c r="S660">
        <f>[9]D_技能表!S567</f>
        <v>50</v>
      </c>
      <c r="T660">
        <f>[9]D_技能表!T567</f>
        <v>143.47826086956522</v>
      </c>
      <c r="U660">
        <f>[9]D_技能表!U567</f>
        <v>104</v>
      </c>
      <c r="V660">
        <f>[9]D_技能表!V567</f>
        <v>143.47826086956522</v>
      </c>
      <c r="W660">
        <f>[9]D_技能表!W567</f>
        <v>5</v>
      </c>
      <c r="X660">
        <f>[9]D_技能表!X567</f>
        <v>17</v>
      </c>
      <c r="Y660">
        <f>[9]D_技能表!Y567</f>
        <v>18</v>
      </c>
      <c r="Z660">
        <f>[9]D_技能表!Z567</f>
        <v>0</v>
      </c>
      <c r="AA660" t="str">
        <f>[9]D_技能表!AA567</f>
        <v>9222100.png</v>
      </c>
      <c r="AB660">
        <f>[9]D_技能表!AB567</f>
        <v>20</v>
      </c>
      <c r="AC660">
        <f>[9]D_技能表!AC567</f>
        <v>24</v>
      </c>
      <c r="AD660">
        <f>[9]D_技能表!AD567</f>
        <v>1.9172836465292797</v>
      </c>
    </row>
    <row r="661" spans="1:30" x14ac:dyDescent="0.15">
      <c r="A661">
        <f>[9]D_技能表!A568</f>
        <v>9222105</v>
      </c>
      <c r="B661" t="str">
        <f>[9]D_技能表!B568</f>
        <v>龙拳第1段</v>
      </c>
      <c r="C661" t="str">
        <f>[9]D_技能表!C568</f>
        <v>龙拳第1段</v>
      </c>
      <c r="D661">
        <f>[9]D_技能表!D568</f>
        <v>2</v>
      </c>
      <c r="E661">
        <f>[9]D_技能表!E568</f>
        <v>12</v>
      </c>
      <c r="F661" t="str">
        <f>[9]D_技能表!F568</f>
        <v>第5级，共造成150.7%点伤害</v>
      </c>
      <c r="G661">
        <f>[9]D_技能表!G568</f>
        <v>1</v>
      </c>
      <c r="H661">
        <f>[9]D_技能表!H568</f>
        <v>1</v>
      </c>
      <c r="I661">
        <f>[9]D_技能表!I568</f>
        <v>5</v>
      </c>
      <c r="J661">
        <f>[9]D_技能表!J568</f>
        <v>2</v>
      </c>
      <c r="K661">
        <f>[9]D_技能表!K568</f>
        <v>150.65217391304347</v>
      </c>
      <c r="L661">
        <f>[9]D_技能表!L568</f>
        <v>0</v>
      </c>
      <c r="M661">
        <f>[9]D_技能表!M568</f>
        <v>7600</v>
      </c>
      <c r="N661">
        <f>[9]D_技能表!N568</f>
        <v>580</v>
      </c>
      <c r="O661">
        <f>[9]D_技能表!O568</f>
        <v>2</v>
      </c>
      <c r="P661">
        <f>[9]D_技能表!P568</f>
        <v>1</v>
      </c>
      <c r="Q661">
        <f>[9]D_技能表!Q568</f>
        <v>1</v>
      </c>
      <c r="R661">
        <f>[9]D_技能表!R568</f>
        <v>4</v>
      </c>
      <c r="S661">
        <f>[9]D_技能表!S568</f>
        <v>50</v>
      </c>
      <c r="T661">
        <f>[9]D_技能表!T568</f>
        <v>143.47826086956522</v>
      </c>
      <c r="U661">
        <f>[9]D_技能表!U568</f>
        <v>116</v>
      </c>
      <c r="V661">
        <f>[9]D_技能表!V568</f>
        <v>143.47826086956522</v>
      </c>
      <c r="W661">
        <f>[9]D_技能表!W568</f>
        <v>5</v>
      </c>
      <c r="X661">
        <f>[9]D_技能表!X568</f>
        <v>22</v>
      </c>
      <c r="Y661">
        <f>[9]D_技能表!Y568</f>
        <v>18</v>
      </c>
      <c r="Z661">
        <f>[9]D_技能表!Z568</f>
        <v>0</v>
      </c>
      <c r="AA661" t="str">
        <f>[9]D_技能表!AA568</f>
        <v>9222100.png</v>
      </c>
      <c r="AB661">
        <f>[9]D_技能表!AB568</f>
        <v>20</v>
      </c>
      <c r="AC661">
        <f>[9]D_技能表!AC568</f>
        <v>24</v>
      </c>
      <c r="AD661">
        <f>[9]D_技能表!AD568</f>
        <v>2.2464350200000576</v>
      </c>
    </row>
    <row r="662" spans="1:30" x14ac:dyDescent="0.15">
      <c r="A662">
        <f>[9]D_技能表!A569</f>
        <v>9222106</v>
      </c>
      <c r="B662" t="str">
        <f>[9]D_技能表!B569</f>
        <v>龙拳第1段</v>
      </c>
      <c r="C662" t="str">
        <f>[9]D_技能表!C569</f>
        <v>龙拳第1段</v>
      </c>
      <c r="D662">
        <f>[9]D_技能表!D569</f>
        <v>2</v>
      </c>
      <c r="E662">
        <f>[9]D_技能表!E569</f>
        <v>13</v>
      </c>
      <c r="F662" t="str">
        <f>[9]D_技能表!F569</f>
        <v>第6级，共造成152.1%点伤害</v>
      </c>
      <c r="G662">
        <f>[9]D_技能表!G569</f>
        <v>1</v>
      </c>
      <c r="H662">
        <f>[9]D_技能表!H569</f>
        <v>1</v>
      </c>
      <c r="I662">
        <f>[9]D_技能表!I569</f>
        <v>6</v>
      </c>
      <c r="J662">
        <f>[9]D_技能表!J569</f>
        <v>2</v>
      </c>
      <c r="K662">
        <f>[9]D_技能表!K569</f>
        <v>152.08695652173913</v>
      </c>
      <c r="L662">
        <f>[9]D_技能表!L569</f>
        <v>0</v>
      </c>
      <c r="M662">
        <f>[9]D_技能表!M569</f>
        <v>7520</v>
      </c>
      <c r="N662">
        <f>[9]D_技能表!N569</f>
        <v>610</v>
      </c>
      <c r="O662">
        <f>[9]D_技能表!O569</f>
        <v>2</v>
      </c>
      <c r="P662">
        <f>[9]D_技能表!P569</f>
        <v>1</v>
      </c>
      <c r="Q662">
        <f>[9]D_技能表!Q569</f>
        <v>1</v>
      </c>
      <c r="R662">
        <f>[9]D_技能表!R569</f>
        <v>4</v>
      </c>
      <c r="S662">
        <f>[9]D_技能表!S569</f>
        <v>50</v>
      </c>
      <c r="T662">
        <f>[9]D_技能表!T569</f>
        <v>143.47826086956522</v>
      </c>
      <c r="U662">
        <f>[9]D_技能表!U569</f>
        <v>122</v>
      </c>
      <c r="V662">
        <f>[9]D_技能表!V569</f>
        <v>143.47826086956522</v>
      </c>
      <c r="W662">
        <f>[9]D_技能表!W569</f>
        <v>5</v>
      </c>
      <c r="X662">
        <f>[9]D_技能表!X569</f>
        <v>27</v>
      </c>
      <c r="Y662">
        <f>[9]D_技能表!Y569</f>
        <v>18</v>
      </c>
      <c r="Z662">
        <f>[9]D_技能表!Z569</f>
        <v>0</v>
      </c>
      <c r="AA662" t="str">
        <f>[9]D_技能表!AA569</f>
        <v>9222100.png</v>
      </c>
      <c r="AB662">
        <f>[9]D_技能表!AB569</f>
        <v>20</v>
      </c>
      <c r="AC662">
        <f>[9]D_技能表!AC569</f>
        <v>24</v>
      </c>
      <c r="AD662">
        <f>[9]D_技能表!AD569</f>
        <v>2.6299818283440723</v>
      </c>
    </row>
    <row r="663" spans="1:30" x14ac:dyDescent="0.15">
      <c r="A663">
        <f>[9]D_技能表!A570</f>
        <v>9222107</v>
      </c>
      <c r="B663" t="str">
        <f>[9]D_技能表!B570</f>
        <v>龙拳第1段</v>
      </c>
      <c r="C663" t="str">
        <f>[9]D_技能表!C570</f>
        <v>龙拳第1段</v>
      </c>
      <c r="D663">
        <f>[9]D_技能表!D570</f>
        <v>2</v>
      </c>
      <c r="E663">
        <f>[9]D_技能表!E570</f>
        <v>15</v>
      </c>
      <c r="F663" t="str">
        <f>[9]D_技能表!F570</f>
        <v>第7级，共造成153.5%点伤害</v>
      </c>
      <c r="G663">
        <f>[9]D_技能表!G570</f>
        <v>1</v>
      </c>
      <c r="H663">
        <f>[9]D_技能表!H570</f>
        <v>1</v>
      </c>
      <c r="I663">
        <f>[9]D_技能表!I570</f>
        <v>7</v>
      </c>
      <c r="J663">
        <f>[9]D_技能表!J570</f>
        <v>2</v>
      </c>
      <c r="K663">
        <f>[9]D_技能表!K570</f>
        <v>153.52173913043478</v>
      </c>
      <c r="L663">
        <f>[9]D_技能表!L570</f>
        <v>0</v>
      </c>
      <c r="M663">
        <f>[9]D_技能表!M570</f>
        <v>7440</v>
      </c>
      <c r="N663">
        <f>[9]D_技能表!N570</f>
        <v>670</v>
      </c>
      <c r="O663">
        <f>[9]D_技能表!O570</f>
        <v>2</v>
      </c>
      <c r="P663">
        <f>[9]D_技能表!P570</f>
        <v>1</v>
      </c>
      <c r="Q663">
        <f>[9]D_技能表!Q570</f>
        <v>1</v>
      </c>
      <c r="R663">
        <f>[9]D_技能表!R570</f>
        <v>4</v>
      </c>
      <c r="S663">
        <f>[9]D_技能表!S570</f>
        <v>50</v>
      </c>
      <c r="T663">
        <f>[9]D_技能表!T570</f>
        <v>143.47826086956522</v>
      </c>
      <c r="U663">
        <f>[9]D_技能表!U570</f>
        <v>134</v>
      </c>
      <c r="V663">
        <f>[9]D_技能表!V570</f>
        <v>143.47826086956522</v>
      </c>
      <c r="W663">
        <f>[9]D_技能表!W570</f>
        <v>5</v>
      </c>
      <c r="X663">
        <f>[9]D_技能表!X570</f>
        <v>32</v>
      </c>
      <c r="Y663">
        <f>[9]D_技能表!Y570</f>
        <v>18</v>
      </c>
      <c r="Z663">
        <f>[9]D_技能表!Z570</f>
        <v>0</v>
      </c>
      <c r="AA663" t="str">
        <f>[9]D_技能表!AA570</f>
        <v>9222100.png</v>
      </c>
      <c r="AB663">
        <f>[9]D_技能表!AB570</f>
        <v>20</v>
      </c>
      <c r="AC663">
        <f>[9]D_技能表!AC570</f>
        <v>24</v>
      </c>
      <c r="AD663">
        <f>[9]D_技能表!AD570</f>
        <v>3.076677510253865</v>
      </c>
    </row>
    <row r="664" spans="1:30" x14ac:dyDescent="0.15">
      <c r="A664">
        <f>[9]D_技能表!A571</f>
        <v>9222108</v>
      </c>
      <c r="B664" t="str">
        <f>[9]D_技能表!B571</f>
        <v>龙拳第1段</v>
      </c>
      <c r="C664" t="str">
        <f>[9]D_技能表!C571</f>
        <v>龙拳第1段</v>
      </c>
      <c r="D664">
        <f>[9]D_技能表!D571</f>
        <v>2</v>
      </c>
      <c r="E664">
        <f>[9]D_技能表!E571</f>
        <v>16</v>
      </c>
      <c r="F664" t="str">
        <f>[9]D_技能表!F571</f>
        <v>第8级，共造成155%点伤害</v>
      </c>
      <c r="G664">
        <f>[9]D_技能表!G571</f>
        <v>1</v>
      </c>
      <c r="H664">
        <f>[9]D_技能表!H571</f>
        <v>1</v>
      </c>
      <c r="I664">
        <f>[9]D_技能表!I571</f>
        <v>8</v>
      </c>
      <c r="J664">
        <f>[9]D_技能表!J571</f>
        <v>2</v>
      </c>
      <c r="K664">
        <f>[9]D_技能表!K571</f>
        <v>154.95652173913044</v>
      </c>
      <c r="L664">
        <f>[9]D_技能表!L571</f>
        <v>0</v>
      </c>
      <c r="M664">
        <f>[9]D_技能表!M571</f>
        <v>7360</v>
      </c>
      <c r="N664">
        <f>[9]D_技能表!N571</f>
        <v>840</v>
      </c>
      <c r="O664">
        <f>[9]D_技能表!O571</f>
        <v>2</v>
      </c>
      <c r="P664">
        <f>[9]D_技能表!P571</f>
        <v>1</v>
      </c>
      <c r="Q664">
        <f>[9]D_技能表!Q571</f>
        <v>1</v>
      </c>
      <c r="R664">
        <f>[9]D_技能表!R571</f>
        <v>4</v>
      </c>
      <c r="S664">
        <f>[9]D_技能表!S571</f>
        <v>50</v>
      </c>
      <c r="T664">
        <f>[9]D_技能表!T571</f>
        <v>143.47826086956522</v>
      </c>
      <c r="U664">
        <f>[9]D_技能表!U571</f>
        <v>140</v>
      </c>
      <c r="V664">
        <f>[9]D_技能表!V571</f>
        <v>143.47826086956522</v>
      </c>
      <c r="W664">
        <f>[9]D_技能表!W571</f>
        <v>6</v>
      </c>
      <c r="X664">
        <f>[9]D_技能表!X571</f>
        <v>38</v>
      </c>
      <c r="Y664">
        <f>[9]D_技能表!Y571</f>
        <v>18</v>
      </c>
      <c r="Z664">
        <f>[9]D_技能表!Z571</f>
        <v>0</v>
      </c>
      <c r="AA664" t="str">
        <f>[9]D_技能表!AA571</f>
        <v>9222100.png</v>
      </c>
      <c r="AB664">
        <f>[9]D_技能表!AB571</f>
        <v>20</v>
      </c>
      <c r="AC664">
        <f>[9]D_技能表!AC571</f>
        <v>24</v>
      </c>
      <c r="AD664">
        <f>[9]D_技能表!AD571</f>
        <v>3.5966567478663847</v>
      </c>
    </row>
    <row r="665" spans="1:30" x14ac:dyDescent="0.15">
      <c r="A665">
        <f>[9]D_技能表!A572</f>
        <v>9222109</v>
      </c>
      <c r="B665" t="str">
        <f>[9]D_技能表!B572</f>
        <v>龙拳第1段</v>
      </c>
      <c r="C665" t="str">
        <f>[9]D_技能表!C572</f>
        <v>龙拳第1段</v>
      </c>
      <c r="D665">
        <f>[9]D_技能表!D572</f>
        <v>2</v>
      </c>
      <c r="E665">
        <f>[9]D_技能表!E572</f>
        <v>18</v>
      </c>
      <c r="F665" t="str">
        <f>[9]D_技能表!F572</f>
        <v>第9级，共造成156.4%点伤害</v>
      </c>
      <c r="G665">
        <f>[9]D_技能表!G572</f>
        <v>1</v>
      </c>
      <c r="H665">
        <f>[9]D_技能表!H572</f>
        <v>1</v>
      </c>
      <c r="I665">
        <f>[9]D_技能表!I572</f>
        <v>9</v>
      </c>
      <c r="J665">
        <f>[9]D_技能表!J572</f>
        <v>2</v>
      </c>
      <c r="K665">
        <f>[9]D_技能表!K572</f>
        <v>156.39130434782609</v>
      </c>
      <c r="L665">
        <f>[9]D_技能表!L572</f>
        <v>0</v>
      </c>
      <c r="M665">
        <f>[9]D_技能表!M572</f>
        <v>7280</v>
      </c>
      <c r="N665">
        <f>[9]D_技能表!N572</f>
        <v>912</v>
      </c>
      <c r="O665">
        <f>[9]D_技能表!O572</f>
        <v>2</v>
      </c>
      <c r="P665">
        <f>[9]D_技能表!P572</f>
        <v>1</v>
      </c>
      <c r="Q665">
        <f>[9]D_技能表!Q572</f>
        <v>1</v>
      </c>
      <c r="R665">
        <f>[9]D_技能表!R572</f>
        <v>4</v>
      </c>
      <c r="S665">
        <f>[9]D_技能表!S572</f>
        <v>50</v>
      </c>
      <c r="T665">
        <f>[9]D_技能表!T572</f>
        <v>143.47826086956522</v>
      </c>
      <c r="U665">
        <f>[9]D_技能表!U572</f>
        <v>152</v>
      </c>
      <c r="V665">
        <f>[9]D_技能表!V572</f>
        <v>143.47826086956522</v>
      </c>
      <c r="W665">
        <f>[9]D_技能表!W572</f>
        <v>6</v>
      </c>
      <c r="X665">
        <f>[9]D_技能表!X572</f>
        <v>44</v>
      </c>
      <c r="Y665">
        <f>[9]D_技能表!Y572</f>
        <v>18</v>
      </c>
      <c r="Z665">
        <f>[9]D_技能表!Z572</f>
        <v>0</v>
      </c>
      <c r="AA665" t="str">
        <f>[9]D_技能表!AA572</f>
        <v>9222100.png</v>
      </c>
      <c r="AB665">
        <f>[9]D_技能表!AB572</f>
        <v>20</v>
      </c>
      <c r="AC665">
        <f>[9]D_技能表!AC572</f>
        <v>24</v>
      </c>
      <c r="AD665">
        <f>[9]D_技能表!AD572</f>
        <v>4.2016501560827209</v>
      </c>
    </row>
    <row r="666" spans="1:30" x14ac:dyDescent="0.15">
      <c r="A666">
        <f>[9]D_技能表!A573</f>
        <v>9222110</v>
      </c>
      <c r="B666" t="str">
        <f>[9]D_技能表!B573</f>
        <v>龙拳第1段</v>
      </c>
      <c r="C666" t="str">
        <f>[9]D_技能表!C573</f>
        <v>龙拳第1段</v>
      </c>
      <c r="D666">
        <f>[9]D_技能表!D573</f>
        <v>2</v>
      </c>
      <c r="E666">
        <f>[9]D_技能表!E573</f>
        <v>19</v>
      </c>
      <c r="F666" t="str">
        <f>[9]D_技能表!F573</f>
        <v>第10级，共造成157.8%点伤害</v>
      </c>
      <c r="G666">
        <f>[9]D_技能表!G573</f>
        <v>1</v>
      </c>
      <c r="H666">
        <f>[9]D_技能表!H573</f>
        <v>1</v>
      </c>
      <c r="I666">
        <f>[9]D_技能表!I573</f>
        <v>10</v>
      </c>
      <c r="J666">
        <f>[9]D_技能表!J573</f>
        <v>2</v>
      </c>
      <c r="K666">
        <f>[9]D_技能表!K573</f>
        <v>157.82608695652175</v>
      </c>
      <c r="L666">
        <f>[9]D_技能表!L573</f>
        <v>0</v>
      </c>
      <c r="M666">
        <f>[9]D_技能表!M573</f>
        <v>7200</v>
      </c>
      <c r="N666">
        <f>[9]D_技能表!N573</f>
        <v>1106</v>
      </c>
      <c r="O666">
        <f>[9]D_技能表!O573</f>
        <v>2</v>
      </c>
      <c r="P666">
        <f>[9]D_技能表!P573</f>
        <v>1</v>
      </c>
      <c r="Q666">
        <f>[9]D_技能表!Q573</f>
        <v>1</v>
      </c>
      <c r="R666">
        <f>[9]D_技能表!R573</f>
        <v>4</v>
      </c>
      <c r="S666">
        <f>[9]D_技能表!S573</f>
        <v>50</v>
      </c>
      <c r="T666">
        <f>[9]D_技能表!T573</f>
        <v>143.47826086956522</v>
      </c>
      <c r="U666">
        <f>[9]D_技能表!U573</f>
        <v>158</v>
      </c>
      <c r="V666">
        <f>[9]D_技能表!V573</f>
        <v>143.47826086956522</v>
      </c>
      <c r="W666">
        <f>[9]D_技能表!W573</f>
        <v>7</v>
      </c>
      <c r="X666">
        <f>[9]D_技能表!X573</f>
        <v>51</v>
      </c>
      <c r="Y666">
        <f>[9]D_技能表!Y573</f>
        <v>18</v>
      </c>
      <c r="Z666">
        <f>[9]D_技能表!Z573</f>
        <v>0</v>
      </c>
      <c r="AA666" t="str">
        <f>[9]D_技能表!AA573</f>
        <v>9222100.png</v>
      </c>
      <c r="AB666">
        <f>[9]D_技能表!AB573</f>
        <v>20</v>
      </c>
      <c r="AC666">
        <f>[9]D_技能表!AC573</f>
        <v>24</v>
      </c>
      <c r="AD666">
        <f>[9]D_技能表!AD573</f>
        <v>4.9052319448540587</v>
      </c>
    </row>
    <row r="667" spans="1:30" x14ac:dyDescent="0.15">
      <c r="A667">
        <f>[9]D_技能表!A574</f>
        <v>9222111</v>
      </c>
      <c r="B667" t="str">
        <f>[9]D_技能表!B574</f>
        <v>龙拳第1段</v>
      </c>
      <c r="C667" t="str">
        <f>[9]D_技能表!C574</f>
        <v>龙拳第1段</v>
      </c>
      <c r="D667">
        <f>[9]D_技能表!D574</f>
        <v>2</v>
      </c>
      <c r="E667">
        <f>[9]D_技能表!E574</f>
        <v>21</v>
      </c>
      <c r="F667" t="str">
        <f>[9]D_技能表!F574</f>
        <v>第11级，共造成159.3%点伤害</v>
      </c>
      <c r="G667">
        <f>[9]D_技能表!G574</f>
        <v>1</v>
      </c>
      <c r="H667">
        <f>[9]D_技能表!H574</f>
        <v>1</v>
      </c>
      <c r="I667">
        <f>[9]D_技能表!I574</f>
        <v>11</v>
      </c>
      <c r="J667">
        <f>[9]D_技能表!J574</f>
        <v>2</v>
      </c>
      <c r="K667">
        <f>[9]D_技能表!K574</f>
        <v>159.2608695652174</v>
      </c>
      <c r="L667">
        <f>[9]D_技能表!L574</f>
        <v>0</v>
      </c>
      <c r="M667">
        <f>[9]D_技能表!M574</f>
        <v>7120</v>
      </c>
      <c r="N667">
        <f>[9]D_技能表!N574</f>
        <v>1470</v>
      </c>
      <c r="O667">
        <f>[9]D_技能表!O574</f>
        <v>2</v>
      </c>
      <c r="P667">
        <f>[9]D_技能表!P574</f>
        <v>1</v>
      </c>
      <c r="Q667">
        <f>[9]D_技能表!Q574</f>
        <v>1</v>
      </c>
      <c r="R667">
        <f>[9]D_技能表!R574</f>
        <v>4</v>
      </c>
      <c r="S667">
        <f>[9]D_技能表!S574</f>
        <v>50</v>
      </c>
      <c r="T667">
        <f>[9]D_技能表!T574</f>
        <v>143.47826086956522</v>
      </c>
      <c r="U667">
        <f>[9]D_技能表!U574</f>
        <v>210</v>
      </c>
      <c r="V667">
        <f>[9]D_技能表!V574</f>
        <v>143.47826086956522</v>
      </c>
      <c r="W667">
        <f>[9]D_技能表!W574</f>
        <v>7</v>
      </c>
      <c r="X667">
        <f>[9]D_技能表!X574</f>
        <v>58</v>
      </c>
      <c r="Y667">
        <f>[9]D_技能表!Y574</f>
        <v>18</v>
      </c>
      <c r="Z667">
        <f>[9]D_技能表!Z574</f>
        <v>0</v>
      </c>
      <c r="AA667" t="str">
        <f>[9]D_技能表!AA574</f>
        <v>9222100.png</v>
      </c>
      <c r="AB667">
        <f>[9]D_技能表!AB574</f>
        <v>20</v>
      </c>
      <c r="AC667">
        <f>[9]D_技能表!AC574</f>
        <v>24</v>
      </c>
      <c r="AD667">
        <f>[9]D_技能表!AD574</f>
        <v>5.7231055696356048</v>
      </c>
    </row>
    <row r="668" spans="1:30" x14ac:dyDescent="0.15">
      <c r="A668">
        <f>[9]D_技能表!A575</f>
        <v>9222112</v>
      </c>
      <c r="B668" t="str">
        <f>[9]D_技能表!B575</f>
        <v>龙拳第1段</v>
      </c>
      <c r="C668" t="str">
        <f>[9]D_技能表!C575</f>
        <v>龙拳第1段</v>
      </c>
      <c r="D668">
        <f>[9]D_技能表!D575</f>
        <v>2</v>
      </c>
      <c r="E668">
        <f>[9]D_技能表!E575</f>
        <v>22</v>
      </c>
      <c r="F668" t="str">
        <f>[9]D_技能表!F575</f>
        <v>第12级，共造成160.7%点伤害</v>
      </c>
      <c r="G668">
        <f>[9]D_技能表!G575</f>
        <v>1</v>
      </c>
      <c r="H668">
        <f>[9]D_技能表!H575</f>
        <v>1</v>
      </c>
      <c r="I668">
        <f>[9]D_技能表!I575</f>
        <v>12</v>
      </c>
      <c r="J668">
        <f>[9]D_技能表!J575</f>
        <v>2</v>
      </c>
      <c r="K668">
        <f>[9]D_技能表!K575</f>
        <v>160.69565217391303</v>
      </c>
      <c r="L668">
        <f>[9]D_技能表!L575</f>
        <v>0</v>
      </c>
      <c r="M668">
        <f>[9]D_技能表!M575</f>
        <v>7040</v>
      </c>
      <c r="N668">
        <f>[9]D_技能表!N575</f>
        <v>1912</v>
      </c>
      <c r="O668">
        <f>[9]D_技能表!O575</f>
        <v>2</v>
      </c>
      <c r="P668">
        <f>[9]D_技能表!P575</f>
        <v>1</v>
      </c>
      <c r="Q668">
        <f>[9]D_技能表!Q575</f>
        <v>1</v>
      </c>
      <c r="R668">
        <f>[9]D_技能表!R575</f>
        <v>4</v>
      </c>
      <c r="S668">
        <f>[9]D_技能表!S575</f>
        <v>50</v>
      </c>
      <c r="T668">
        <f>[9]D_技能表!T575</f>
        <v>143.47826086956522</v>
      </c>
      <c r="U668">
        <f>[9]D_技能表!U575</f>
        <v>239</v>
      </c>
      <c r="V668">
        <f>[9]D_技能表!V575</f>
        <v>143.47826086956522</v>
      </c>
      <c r="W668">
        <f>[9]D_技能表!W575</f>
        <v>8</v>
      </c>
      <c r="X668">
        <f>[9]D_技能表!X575</f>
        <v>66</v>
      </c>
      <c r="Y668">
        <f>[9]D_技能表!Y575</f>
        <v>18</v>
      </c>
      <c r="Z668">
        <f>[9]D_技能表!Z575</f>
        <v>0</v>
      </c>
      <c r="AA668" t="str">
        <f>[9]D_技能表!AA575</f>
        <v>9222100.png</v>
      </c>
      <c r="AB668">
        <f>[9]D_技能表!AB575</f>
        <v>20</v>
      </c>
      <c r="AC668">
        <f>[9]D_技能表!AC575</f>
        <v>24</v>
      </c>
      <c r="AD668">
        <f>[9]D_技能表!AD575</f>
        <v>6.6734331419137289</v>
      </c>
    </row>
    <row r="669" spans="1:30" x14ac:dyDescent="0.15">
      <c r="A669">
        <f>[9]D_技能表!A576</f>
        <v>9222113</v>
      </c>
      <c r="B669" t="str">
        <f>[9]D_技能表!B576</f>
        <v>龙拳第1段</v>
      </c>
      <c r="C669" t="str">
        <f>[9]D_技能表!C576</f>
        <v>龙拳第1段</v>
      </c>
      <c r="D669">
        <f>[9]D_技能表!D576</f>
        <v>2</v>
      </c>
      <c r="E669">
        <f>[9]D_技能表!E576</f>
        <v>24</v>
      </c>
      <c r="F669" t="str">
        <f>[9]D_技能表!F576</f>
        <v>第13级，共造成162.1%点伤害</v>
      </c>
      <c r="G669">
        <f>[9]D_技能表!G576</f>
        <v>1</v>
      </c>
      <c r="H669">
        <f>[9]D_技能表!H576</f>
        <v>1</v>
      </c>
      <c r="I669">
        <f>[9]D_技能表!I576</f>
        <v>13</v>
      </c>
      <c r="J669">
        <f>[9]D_技能表!J576</f>
        <v>2</v>
      </c>
      <c r="K669">
        <f>[9]D_技能表!K576</f>
        <v>162.13043478260869</v>
      </c>
      <c r="L669">
        <f>[9]D_技能表!L576</f>
        <v>0</v>
      </c>
      <c r="M669">
        <f>[9]D_技能表!M576</f>
        <v>6960</v>
      </c>
      <c r="N669">
        <f>[9]D_技能表!N576</f>
        <v>2416</v>
      </c>
      <c r="O669">
        <f>[9]D_技能表!O576</f>
        <v>2</v>
      </c>
      <c r="P669">
        <f>[9]D_技能表!P576</f>
        <v>1</v>
      </c>
      <c r="Q669">
        <f>[9]D_技能表!Q576</f>
        <v>1</v>
      </c>
      <c r="R669">
        <f>[9]D_技能表!R576</f>
        <v>4</v>
      </c>
      <c r="S669">
        <f>[9]D_技能表!S576</f>
        <v>50</v>
      </c>
      <c r="T669">
        <f>[9]D_技能表!T576</f>
        <v>143.47826086956522</v>
      </c>
      <c r="U669">
        <f>[9]D_技能表!U576</f>
        <v>302</v>
      </c>
      <c r="V669">
        <f>[9]D_技能表!V576</f>
        <v>143.47826086956522</v>
      </c>
      <c r="W669">
        <f>[9]D_技能表!W576</f>
        <v>8</v>
      </c>
      <c r="X669">
        <f>[9]D_技能表!X576</f>
        <v>74</v>
      </c>
      <c r="Y669">
        <f>[9]D_技能表!Y576</f>
        <v>18</v>
      </c>
      <c r="Z669">
        <f>[9]D_技能表!Z576</f>
        <v>0</v>
      </c>
      <c r="AA669" t="str">
        <f>[9]D_技能表!AA576</f>
        <v>9222100.png</v>
      </c>
      <c r="AB669">
        <f>[9]D_技能表!AB576</f>
        <v>20</v>
      </c>
      <c r="AC669">
        <f>[9]D_技能表!AC576</f>
        <v>24</v>
      </c>
      <c r="AD669">
        <f>[9]D_技能表!AD576</f>
        <v>7.7772152418171085</v>
      </c>
    </row>
    <row r="670" spans="1:30" x14ac:dyDescent="0.15">
      <c r="A670">
        <f>[9]D_技能表!A577</f>
        <v>9222114</v>
      </c>
      <c r="B670" t="str">
        <f>[9]D_技能表!B577</f>
        <v>龙拳第1段</v>
      </c>
      <c r="C670" t="str">
        <f>[9]D_技能表!C577</f>
        <v>龙拳第1段</v>
      </c>
      <c r="D670">
        <f>[9]D_技能表!D577</f>
        <v>2</v>
      </c>
      <c r="E670">
        <f>[9]D_技能表!E577</f>
        <v>25</v>
      </c>
      <c r="F670" t="str">
        <f>[9]D_技能表!F577</f>
        <v>第14级，共造成163.6%点伤害</v>
      </c>
      <c r="G670">
        <f>[9]D_技能表!G577</f>
        <v>1</v>
      </c>
      <c r="H670">
        <f>[9]D_技能表!H577</f>
        <v>1</v>
      </c>
      <c r="I670">
        <f>[9]D_技能表!I577</f>
        <v>14</v>
      </c>
      <c r="J670">
        <f>[9]D_技能表!J577</f>
        <v>2</v>
      </c>
      <c r="K670">
        <f>[9]D_技能表!K577</f>
        <v>163.56521739130434</v>
      </c>
      <c r="L670">
        <f>[9]D_技能表!L577</f>
        <v>0</v>
      </c>
      <c r="M670">
        <f>[9]D_技能表!M577</f>
        <v>6880</v>
      </c>
      <c r="N670">
        <f>[9]D_技能表!N577</f>
        <v>3015</v>
      </c>
      <c r="O670">
        <f>[9]D_技能表!O577</f>
        <v>2</v>
      </c>
      <c r="P670">
        <f>[9]D_技能表!P577</f>
        <v>1</v>
      </c>
      <c r="Q670">
        <f>[9]D_技能表!Q577</f>
        <v>1</v>
      </c>
      <c r="R670">
        <f>[9]D_技能表!R577</f>
        <v>4</v>
      </c>
      <c r="S670">
        <f>[9]D_技能表!S577</f>
        <v>50</v>
      </c>
      <c r="T670">
        <f>[9]D_技能表!T577</f>
        <v>143.47826086956522</v>
      </c>
      <c r="U670">
        <f>[9]D_技能表!U577</f>
        <v>335</v>
      </c>
      <c r="V670">
        <f>[9]D_技能表!V577</f>
        <v>143.47826086956522</v>
      </c>
      <c r="W670">
        <f>[9]D_技能表!W577</f>
        <v>9</v>
      </c>
      <c r="X670">
        <f>[9]D_技能表!X577</f>
        <v>83</v>
      </c>
      <c r="Y670">
        <f>[9]D_技能表!Y577</f>
        <v>18</v>
      </c>
      <c r="Z670">
        <f>[9]D_技能表!Z577</f>
        <v>0</v>
      </c>
      <c r="AA670" t="str">
        <f>[9]D_技能表!AA577</f>
        <v>9222100.png</v>
      </c>
      <c r="AB670">
        <f>[9]D_技能表!AB577</f>
        <v>20</v>
      </c>
      <c r="AC670">
        <f>[9]D_技能表!AC577</f>
        <v>24</v>
      </c>
      <c r="AD670">
        <f>[9]D_技能表!AD577</f>
        <v>9.058728775227781</v>
      </c>
    </row>
    <row r="671" spans="1:30" x14ac:dyDescent="0.15">
      <c r="A671">
        <f>[9]D_技能表!A578</f>
        <v>9222115</v>
      </c>
      <c r="B671" t="str">
        <f>[9]D_技能表!B578</f>
        <v>龙拳第1段</v>
      </c>
      <c r="C671" t="str">
        <f>[9]D_技能表!C578</f>
        <v>龙拳第1段</v>
      </c>
      <c r="D671">
        <f>[9]D_技能表!D578</f>
        <v>2</v>
      </c>
      <c r="E671">
        <f>[9]D_技能表!E578</f>
        <v>27</v>
      </c>
      <c r="F671" t="str">
        <f>[9]D_技能表!F578</f>
        <v>第15级，共造成165%点伤害</v>
      </c>
      <c r="G671">
        <f>[9]D_技能表!G578</f>
        <v>1</v>
      </c>
      <c r="H671">
        <f>[9]D_技能表!H578</f>
        <v>1</v>
      </c>
      <c r="I671">
        <f>[9]D_技能表!I578</f>
        <v>15</v>
      </c>
      <c r="J671">
        <f>[9]D_技能表!J578</f>
        <v>2</v>
      </c>
      <c r="K671">
        <f>[9]D_技能表!K578</f>
        <v>165</v>
      </c>
      <c r="L671">
        <f>[9]D_技能表!L578</f>
        <v>0</v>
      </c>
      <c r="M671">
        <f>[9]D_技能表!M578</f>
        <v>6800</v>
      </c>
      <c r="N671">
        <f>[9]D_技能表!N578</f>
        <v>4060</v>
      </c>
      <c r="O671">
        <f>[9]D_技能表!O578</f>
        <v>2</v>
      </c>
      <c r="P671">
        <f>[9]D_技能表!P578</f>
        <v>1</v>
      </c>
      <c r="Q671">
        <f>[9]D_技能表!Q578</f>
        <v>1</v>
      </c>
      <c r="R671">
        <f>[9]D_技能表!R578</f>
        <v>4</v>
      </c>
      <c r="S671">
        <f>[9]D_技能表!S578</f>
        <v>50</v>
      </c>
      <c r="T671">
        <f>[9]D_技能表!T578</f>
        <v>143.47826086956522</v>
      </c>
      <c r="U671">
        <f>[9]D_技能表!U578</f>
        <v>406</v>
      </c>
      <c r="V671">
        <f>[9]D_技能表!V578</f>
        <v>143.47826086956522</v>
      </c>
      <c r="W671">
        <f>[9]D_技能表!W578</f>
        <v>10</v>
      </c>
      <c r="X671">
        <f>[9]D_技能表!X578</f>
        <v>93</v>
      </c>
      <c r="Y671">
        <f>[9]D_技能表!Y578</f>
        <v>18</v>
      </c>
      <c r="Z671">
        <f>[9]D_技能表!Z578</f>
        <v>0</v>
      </c>
      <c r="AA671" t="str">
        <f>[9]D_技能表!AA578</f>
        <v>9222100.png</v>
      </c>
      <c r="AB671">
        <f>[9]D_技能表!AB578</f>
        <v>20</v>
      </c>
      <c r="AC671">
        <f>[9]D_技能表!AC578</f>
        <v>24</v>
      </c>
      <c r="AD671">
        <f>[9]D_技能表!AD578</f>
        <v>10.546031667914246</v>
      </c>
    </row>
    <row r="672" spans="1:30" x14ac:dyDescent="0.15">
      <c r="A672">
        <f>[9]D_技能表!A579</f>
        <v>9222116</v>
      </c>
      <c r="B672" t="str">
        <f>[9]D_技能表!B579</f>
        <v>龙拳第1段</v>
      </c>
      <c r="C672" t="str">
        <f>[9]D_技能表!C579</f>
        <v>龙拳第1段</v>
      </c>
      <c r="D672">
        <f>[9]D_技能表!D579</f>
        <v>2</v>
      </c>
      <c r="E672">
        <f>[9]D_技能表!E579</f>
        <v>28</v>
      </c>
      <c r="F672" t="str">
        <f>[9]D_技能表!F579</f>
        <v>第16级，共造成166.4%点伤害</v>
      </c>
      <c r="G672">
        <f>[9]D_技能表!G579</f>
        <v>1</v>
      </c>
      <c r="H672">
        <f>[9]D_技能表!H579</f>
        <v>1</v>
      </c>
      <c r="I672">
        <f>[9]D_技能表!I579</f>
        <v>16</v>
      </c>
      <c r="J672">
        <f>[9]D_技能表!J579</f>
        <v>2</v>
      </c>
      <c r="K672">
        <f>[9]D_技能表!K579</f>
        <v>166.43478260869566</v>
      </c>
      <c r="L672">
        <f>[9]D_技能表!L579</f>
        <v>0</v>
      </c>
      <c r="M672">
        <f>[9]D_技能表!M579</f>
        <v>6720</v>
      </c>
      <c r="N672">
        <f>[9]D_技能表!N579</f>
        <v>4430</v>
      </c>
      <c r="O672">
        <f>[9]D_技能表!O579</f>
        <v>2</v>
      </c>
      <c r="P672">
        <f>[9]D_技能表!P579</f>
        <v>1</v>
      </c>
      <c r="Q672">
        <f>[9]D_技能表!Q579</f>
        <v>1</v>
      </c>
      <c r="R672">
        <f>[9]D_技能表!R579</f>
        <v>4</v>
      </c>
      <c r="S672">
        <f>[9]D_技能表!S579</f>
        <v>50</v>
      </c>
      <c r="T672">
        <f>[9]D_技能表!T579</f>
        <v>143.47826086956522</v>
      </c>
      <c r="U672">
        <f>[9]D_技能表!U579</f>
        <v>443</v>
      </c>
      <c r="V672">
        <f>[9]D_技能表!V579</f>
        <v>143.47826086956522</v>
      </c>
      <c r="W672">
        <f>[9]D_技能表!W579</f>
        <v>10</v>
      </c>
      <c r="X672">
        <f>[9]D_技能表!X579</f>
        <v>103</v>
      </c>
      <c r="Y672">
        <f>[9]D_技能表!Y579</f>
        <v>18</v>
      </c>
      <c r="Z672">
        <f>[9]D_技能表!Z579</f>
        <v>0</v>
      </c>
      <c r="AA672" t="str">
        <f>[9]D_技能表!AA579</f>
        <v>9222100.png</v>
      </c>
      <c r="AB672">
        <f>[9]D_技能表!AB579</f>
        <v>20</v>
      </c>
      <c r="AC672">
        <f>[9]D_技能表!AC579</f>
        <v>24</v>
      </c>
      <c r="AD672">
        <f>[9]D_技能表!AD579</f>
        <v>12.271544511293399</v>
      </c>
    </row>
    <row r="673" spans="1:30" x14ac:dyDescent="0.15">
      <c r="A673">
        <f>[9]D_技能表!A580</f>
        <v>9222117</v>
      </c>
      <c r="B673" t="str">
        <f>[9]D_技能表!B580</f>
        <v>龙拳第1段</v>
      </c>
      <c r="C673" t="str">
        <f>[9]D_技能表!C580</f>
        <v>龙拳第1段</v>
      </c>
      <c r="D673">
        <f>[9]D_技能表!D580</f>
        <v>2</v>
      </c>
      <c r="E673">
        <f>[9]D_技能表!E580</f>
        <v>30</v>
      </c>
      <c r="F673" t="str">
        <f>[9]D_技能表!F580</f>
        <v>第17级，共造成167.9%点伤害</v>
      </c>
      <c r="G673">
        <f>[9]D_技能表!G580</f>
        <v>1</v>
      </c>
      <c r="H673">
        <f>[9]D_技能表!H580</f>
        <v>1</v>
      </c>
      <c r="I673">
        <f>[9]D_技能表!I580</f>
        <v>17</v>
      </c>
      <c r="J673">
        <f>[9]D_技能表!J580</f>
        <v>2</v>
      </c>
      <c r="K673">
        <f>[9]D_技能表!K580</f>
        <v>167.86956521739131</v>
      </c>
      <c r="L673">
        <f>[9]D_技能表!L580</f>
        <v>0</v>
      </c>
      <c r="M673">
        <f>[9]D_技能表!M580</f>
        <v>6640</v>
      </c>
      <c r="N673">
        <f>[9]D_技能表!N580</f>
        <v>5742</v>
      </c>
      <c r="O673">
        <f>[9]D_技能表!O580</f>
        <v>2</v>
      </c>
      <c r="P673">
        <f>[9]D_技能表!P580</f>
        <v>1</v>
      </c>
      <c r="Q673">
        <f>[9]D_技能表!Q580</f>
        <v>1</v>
      </c>
      <c r="R673">
        <f>[9]D_技能表!R580</f>
        <v>4</v>
      </c>
      <c r="S673">
        <f>[9]D_技能表!S580</f>
        <v>50</v>
      </c>
      <c r="T673">
        <f>[9]D_技能表!T580</f>
        <v>143.47826086956522</v>
      </c>
      <c r="U673">
        <f>[9]D_技能表!U580</f>
        <v>522</v>
      </c>
      <c r="V673">
        <f>[9]D_技能表!V580</f>
        <v>143.47826086956522</v>
      </c>
      <c r="W673">
        <f>[9]D_技能表!W580</f>
        <v>11</v>
      </c>
      <c r="X673">
        <f>[9]D_技能表!X580</f>
        <v>114</v>
      </c>
      <c r="Y673">
        <f>[9]D_技能表!Y580</f>
        <v>18</v>
      </c>
      <c r="Z673">
        <f>[9]D_技能表!Z580</f>
        <v>0</v>
      </c>
      <c r="AA673" t="str">
        <f>[9]D_技能表!AA580</f>
        <v>9222100.png</v>
      </c>
      <c r="AB673">
        <f>[9]D_技能表!AB580</f>
        <v>20</v>
      </c>
      <c r="AC673">
        <f>[9]D_技能表!AC580</f>
        <v>24</v>
      </c>
      <c r="AD673">
        <f>[9]D_技能表!AD580</f>
        <v>14.272720794067023</v>
      </c>
    </row>
    <row r="674" spans="1:30" x14ac:dyDescent="0.15">
      <c r="A674">
        <f>[9]D_技能表!A581</f>
        <v>9222118</v>
      </c>
      <c r="B674" t="str">
        <f>[9]D_技能表!B581</f>
        <v>龙拳第1段</v>
      </c>
      <c r="C674" t="str">
        <f>[9]D_技能表!C581</f>
        <v>龙拳第1段</v>
      </c>
      <c r="D674">
        <f>[9]D_技能表!D581</f>
        <v>2</v>
      </c>
      <c r="E674">
        <f>[9]D_技能表!E581</f>
        <v>31</v>
      </c>
      <c r="F674" t="str">
        <f>[9]D_技能表!F581</f>
        <v>第18级，共造成169.3%点伤害</v>
      </c>
      <c r="G674">
        <f>[9]D_技能表!G581</f>
        <v>1</v>
      </c>
      <c r="H674">
        <f>[9]D_技能表!H581</f>
        <v>1</v>
      </c>
      <c r="I674">
        <f>[9]D_技能表!I581</f>
        <v>18</v>
      </c>
      <c r="J674">
        <f>[9]D_技能表!J581</f>
        <v>2</v>
      </c>
      <c r="K674">
        <f>[9]D_技能表!K581</f>
        <v>169.30434782608697</v>
      </c>
      <c r="L674">
        <f>[9]D_技能表!L581</f>
        <v>0</v>
      </c>
      <c r="M674">
        <f>[9]D_技能表!M581</f>
        <v>6560</v>
      </c>
      <c r="N674">
        <f>[9]D_技能表!N581</f>
        <v>6756</v>
      </c>
      <c r="O674">
        <f>[9]D_技能表!O581</f>
        <v>2</v>
      </c>
      <c r="P674">
        <f>[9]D_技能表!P581</f>
        <v>1</v>
      </c>
      <c r="Q674">
        <f>[9]D_技能表!Q581</f>
        <v>1</v>
      </c>
      <c r="R674">
        <f>[9]D_技能表!R581</f>
        <v>4</v>
      </c>
      <c r="S674">
        <f>[9]D_技能表!S581</f>
        <v>50</v>
      </c>
      <c r="T674">
        <f>[9]D_技能表!T581</f>
        <v>143.47826086956522</v>
      </c>
      <c r="U674">
        <f>[9]D_技能表!U581</f>
        <v>563</v>
      </c>
      <c r="V674">
        <f>[9]D_技能表!V581</f>
        <v>143.47826086956522</v>
      </c>
      <c r="W674">
        <f>[9]D_技能表!W581</f>
        <v>12</v>
      </c>
      <c r="X674">
        <f>[9]D_技能表!X581</f>
        <v>126</v>
      </c>
      <c r="Y674">
        <f>[9]D_技能表!Y581</f>
        <v>18</v>
      </c>
      <c r="Z674">
        <f>[9]D_技能表!Z581</f>
        <v>5</v>
      </c>
      <c r="AA674" t="str">
        <f>[9]D_技能表!AA581</f>
        <v>9222100.png</v>
      </c>
      <c r="AB674">
        <f>[9]D_技能表!AB581</f>
        <v>20</v>
      </c>
      <c r="AC674">
        <f>[9]D_技能表!AC581</f>
        <v>24</v>
      </c>
      <c r="AD674">
        <f>[9]D_技能表!AD581</f>
        <v>16.592819100533298</v>
      </c>
    </row>
    <row r="675" spans="1:30" x14ac:dyDescent="0.15">
      <c r="A675">
        <f>[9]D_技能表!A582</f>
        <v>9222119</v>
      </c>
      <c r="B675" t="str">
        <f>[9]D_技能表!B582</f>
        <v>龙拳第1段</v>
      </c>
      <c r="C675" t="str">
        <f>[9]D_技能表!C582</f>
        <v>龙拳第1段</v>
      </c>
      <c r="D675">
        <f>[9]D_技能表!D582</f>
        <v>2</v>
      </c>
      <c r="E675">
        <f>[9]D_技能表!E582</f>
        <v>33</v>
      </c>
      <c r="F675" t="str">
        <f>[9]D_技能表!F582</f>
        <v>第19级，共造成170.7%点伤害</v>
      </c>
      <c r="G675">
        <f>[9]D_技能表!G582</f>
        <v>1</v>
      </c>
      <c r="H675">
        <f>[9]D_技能表!H582</f>
        <v>1</v>
      </c>
      <c r="I675">
        <f>[9]D_技能表!I582</f>
        <v>19</v>
      </c>
      <c r="J675">
        <f>[9]D_技能表!J582</f>
        <v>2</v>
      </c>
      <c r="K675">
        <f>[9]D_技能表!K582</f>
        <v>170.73913043478262</v>
      </c>
      <c r="L675">
        <f>[9]D_技能表!L582</f>
        <v>0</v>
      </c>
      <c r="M675">
        <f>[9]D_技能表!M582</f>
        <v>6480</v>
      </c>
      <c r="N675">
        <f>[9]D_技能表!N582</f>
        <v>8463</v>
      </c>
      <c r="O675">
        <f>[9]D_技能表!O582</f>
        <v>2</v>
      </c>
      <c r="P675">
        <f>[9]D_技能表!P582</f>
        <v>1</v>
      </c>
      <c r="Q675">
        <f>[9]D_技能表!Q582</f>
        <v>1</v>
      </c>
      <c r="R675">
        <f>[9]D_技能表!R582</f>
        <v>4</v>
      </c>
      <c r="S675">
        <f>[9]D_技能表!S582</f>
        <v>50</v>
      </c>
      <c r="T675">
        <f>[9]D_技能表!T582</f>
        <v>143.47826086956522</v>
      </c>
      <c r="U675">
        <f>[9]D_技能表!U582</f>
        <v>651</v>
      </c>
      <c r="V675">
        <f>[9]D_技能表!V582</f>
        <v>143.47826086956522</v>
      </c>
      <c r="W675">
        <f>[9]D_技能表!W582</f>
        <v>13</v>
      </c>
      <c r="X675">
        <f>[9]D_技能表!X582</f>
        <v>139</v>
      </c>
      <c r="Y675">
        <f>[9]D_技能表!Y582</f>
        <v>18</v>
      </c>
      <c r="Z675">
        <f>[9]D_技能表!Z582</f>
        <v>6</v>
      </c>
      <c r="AA675" t="str">
        <f>[9]D_技能表!AA582</f>
        <v>9222100.png</v>
      </c>
      <c r="AB675">
        <f>[9]D_技能表!AB582</f>
        <v>20</v>
      </c>
      <c r="AC675">
        <f>[9]D_技能表!AC582</f>
        <v>24</v>
      </c>
      <c r="AD675">
        <f>[9]D_技能表!AD582</f>
        <v>19.281792663550021</v>
      </c>
    </row>
    <row r="676" spans="1:30" x14ac:dyDescent="0.15">
      <c r="A676">
        <f>[9]D_技能表!A583</f>
        <v>9222120</v>
      </c>
      <c r="B676" t="str">
        <f>[9]D_技能表!B583</f>
        <v>龙拳第1段</v>
      </c>
      <c r="C676" t="str">
        <f>[9]D_技能表!C583</f>
        <v>龙拳第1段</v>
      </c>
      <c r="D676">
        <f>[9]D_技能表!D583</f>
        <v>2</v>
      </c>
      <c r="E676">
        <f>[9]D_技能表!E583</f>
        <v>34</v>
      </c>
      <c r="F676" t="str">
        <f>[9]D_技能表!F583</f>
        <v>第20级，共造成172.2%点伤害</v>
      </c>
      <c r="G676">
        <f>[9]D_技能表!G583</f>
        <v>1</v>
      </c>
      <c r="H676">
        <f>[9]D_技能表!H583</f>
        <v>1</v>
      </c>
      <c r="I676">
        <f>[9]D_技能表!I583</f>
        <v>20</v>
      </c>
      <c r="J676">
        <f>[9]D_技能表!J583</f>
        <v>2</v>
      </c>
      <c r="K676">
        <f>[9]D_技能表!K583</f>
        <v>172.17391304347825</v>
      </c>
      <c r="L676">
        <f>[9]D_技能表!L583</f>
        <v>0</v>
      </c>
      <c r="M676">
        <f>[9]D_技能表!M583</f>
        <v>6400</v>
      </c>
      <c r="N676">
        <f>[9]D_技能表!N583</f>
        <v>9048</v>
      </c>
      <c r="O676">
        <f>[9]D_技能表!O583</f>
        <v>2</v>
      </c>
      <c r="P676">
        <f>[9]D_技能表!P583</f>
        <v>1</v>
      </c>
      <c r="Q676">
        <f>[9]D_技能表!Q583</f>
        <v>1</v>
      </c>
      <c r="R676">
        <f>[9]D_技能表!R583</f>
        <v>4</v>
      </c>
      <c r="S676">
        <f>[9]D_技能表!S583</f>
        <v>50</v>
      </c>
      <c r="T676">
        <f>[9]D_技能表!T583</f>
        <v>143.47826086956522</v>
      </c>
      <c r="U676">
        <f>[9]D_技能表!U583</f>
        <v>696</v>
      </c>
      <c r="V676">
        <f>[9]D_技能表!V583</f>
        <v>143.47826086956522</v>
      </c>
      <c r="W676">
        <f>[9]D_技能表!W583</f>
        <v>13</v>
      </c>
      <c r="X676">
        <f>[9]D_技能表!X583</f>
        <v>152</v>
      </c>
      <c r="Y676">
        <f>[9]D_技能表!Y583</f>
        <v>18</v>
      </c>
      <c r="Z676">
        <f>[9]D_技能表!Z583</f>
        <v>6</v>
      </c>
      <c r="AA676" t="str">
        <f>[9]D_技能表!AA583</f>
        <v>9222100.png</v>
      </c>
      <c r="AB676">
        <f>[9]D_技能表!AB583</f>
        <v>20</v>
      </c>
      <c r="AC676">
        <f>[9]D_技能表!AC583</f>
        <v>24</v>
      </c>
      <c r="AD676">
        <f>[9]D_技能表!AD583</f>
        <v>22.397313966611801</v>
      </c>
    </row>
    <row r="677" spans="1:30" x14ac:dyDescent="0.15">
      <c r="A677">
        <f>[9]D_技能表!A584</f>
        <v>9222121</v>
      </c>
      <c r="B677" t="str">
        <f>[9]D_技能表!B584</f>
        <v>龙拳第1段</v>
      </c>
      <c r="C677" t="str">
        <f>[9]D_技能表!C584</f>
        <v>龙拳第1段</v>
      </c>
      <c r="D677">
        <f>[9]D_技能表!D584</f>
        <v>2</v>
      </c>
      <c r="E677">
        <f>[9]D_技能表!E584</f>
        <v>36</v>
      </c>
      <c r="F677" t="str">
        <f>[9]D_技能表!F584</f>
        <v>第21级，共造成173.6%点伤害</v>
      </c>
      <c r="G677">
        <f>[9]D_技能表!G584</f>
        <v>1</v>
      </c>
      <c r="H677">
        <f>[9]D_技能表!H584</f>
        <v>1</v>
      </c>
      <c r="I677">
        <f>[9]D_技能表!I584</f>
        <v>21</v>
      </c>
      <c r="J677">
        <f>[9]D_技能表!J584</f>
        <v>2</v>
      </c>
      <c r="K677">
        <f>[9]D_技能表!K584</f>
        <v>173.60869565217391</v>
      </c>
      <c r="L677">
        <f>[9]D_技能表!L584</f>
        <v>0</v>
      </c>
      <c r="M677">
        <f>[9]D_技能表!M584</f>
        <v>6320</v>
      </c>
      <c r="N677">
        <f>[9]D_技能表!N584</f>
        <v>11074</v>
      </c>
      <c r="O677">
        <f>[9]D_技能表!O584</f>
        <v>2</v>
      </c>
      <c r="P677">
        <f>[9]D_技能表!P584</f>
        <v>1</v>
      </c>
      <c r="Q677">
        <f>[9]D_技能表!Q584</f>
        <v>1</v>
      </c>
      <c r="R677">
        <f>[9]D_技能表!R584</f>
        <v>4</v>
      </c>
      <c r="S677">
        <f>[9]D_技能表!S584</f>
        <v>50</v>
      </c>
      <c r="T677">
        <f>[9]D_技能表!T584</f>
        <v>143.47826086956522</v>
      </c>
      <c r="U677">
        <f>[9]D_技能表!U584</f>
        <v>791</v>
      </c>
      <c r="V677">
        <f>[9]D_技能表!V584</f>
        <v>143.47826086956522</v>
      </c>
      <c r="W677">
        <f>[9]D_技能表!W584</f>
        <v>14</v>
      </c>
      <c r="X677">
        <f>[9]D_技能表!X584</f>
        <v>166</v>
      </c>
      <c r="Y677">
        <f>[9]D_技能表!Y584</f>
        <v>18</v>
      </c>
      <c r="Z677">
        <f>[9]D_技能表!Z584</f>
        <v>6</v>
      </c>
      <c r="AA677" t="str">
        <f>[9]D_技能表!AA584</f>
        <v>9222100.png</v>
      </c>
      <c r="AB677">
        <f>[9]D_技能表!AB584</f>
        <v>20</v>
      </c>
      <c r="AC677">
        <f>[9]D_技能表!AC584</f>
        <v>24</v>
      </c>
      <c r="AD677">
        <f>[9]D_技能表!AD584</f>
        <v>26.005954739705096</v>
      </c>
    </row>
    <row r="678" spans="1:30" x14ac:dyDescent="0.15">
      <c r="A678">
        <f>[9]D_技能表!A585</f>
        <v>9222122</v>
      </c>
      <c r="B678" t="str">
        <f>[9]D_技能表!B585</f>
        <v>龙拳第1段</v>
      </c>
      <c r="C678" t="str">
        <f>[9]D_技能表!C585</f>
        <v>龙拳第1段</v>
      </c>
      <c r="D678">
        <f>[9]D_技能表!D585</f>
        <v>2</v>
      </c>
      <c r="E678">
        <f>[9]D_技能表!E585</f>
        <v>37</v>
      </c>
      <c r="F678" t="str">
        <f>[9]D_技能表!F585</f>
        <v>第22级，共造成175%点伤害</v>
      </c>
      <c r="G678">
        <f>[9]D_技能表!G585</f>
        <v>1</v>
      </c>
      <c r="H678">
        <f>[9]D_技能表!H585</f>
        <v>1</v>
      </c>
      <c r="I678">
        <f>[9]D_技能表!I585</f>
        <v>22</v>
      </c>
      <c r="J678">
        <f>[9]D_技能表!J585</f>
        <v>2</v>
      </c>
      <c r="K678">
        <f>[9]D_技能表!K585</f>
        <v>175.04347826086956</v>
      </c>
      <c r="L678">
        <f>[9]D_技能表!L585</f>
        <v>0</v>
      </c>
      <c r="M678">
        <f>[9]D_技能表!M585</f>
        <v>6240</v>
      </c>
      <c r="N678">
        <f>[9]D_技能表!N585</f>
        <v>12615</v>
      </c>
      <c r="O678">
        <f>[9]D_技能表!O585</f>
        <v>2</v>
      </c>
      <c r="P678">
        <f>[9]D_技能表!P585</f>
        <v>1</v>
      </c>
      <c r="Q678">
        <f>[9]D_技能表!Q585</f>
        <v>1</v>
      </c>
      <c r="R678">
        <f>[9]D_技能表!R585</f>
        <v>4</v>
      </c>
      <c r="S678">
        <f>[9]D_技能表!S585</f>
        <v>50</v>
      </c>
      <c r="T678">
        <f>[9]D_技能表!T585</f>
        <v>143.47826086956522</v>
      </c>
      <c r="U678">
        <f>[9]D_技能表!U585</f>
        <v>841</v>
      </c>
      <c r="V678">
        <f>[9]D_技能表!V585</f>
        <v>143.47826086956522</v>
      </c>
      <c r="W678">
        <f>[9]D_技能表!W585</f>
        <v>15</v>
      </c>
      <c r="X678">
        <f>[9]D_技能表!X585</f>
        <v>181</v>
      </c>
      <c r="Y678">
        <f>[9]D_技能表!Y585</f>
        <v>18</v>
      </c>
      <c r="Z678">
        <f>[9]D_技能表!Z585</f>
        <v>6</v>
      </c>
      <c r="AA678" t="str">
        <f>[9]D_技能表!AA585</f>
        <v>9222100.png</v>
      </c>
      <c r="AB678">
        <f>[9]D_技能表!AB585</f>
        <v>20</v>
      </c>
      <c r="AC678">
        <f>[9]D_技能表!AC585</f>
        <v>24</v>
      </c>
      <c r="AD678">
        <f>[9]D_技能表!AD585</f>
        <v>30.18454473848815</v>
      </c>
    </row>
    <row r="679" spans="1:30" x14ac:dyDescent="0.15">
      <c r="A679">
        <f>[9]D_技能表!A586</f>
        <v>9222123</v>
      </c>
      <c r="B679" t="str">
        <f>[9]D_技能表!B586</f>
        <v>龙拳第1段</v>
      </c>
      <c r="C679" t="str">
        <f>[9]D_技能表!C586</f>
        <v>龙拳第1段</v>
      </c>
      <c r="D679">
        <f>[9]D_技能表!D586</f>
        <v>2</v>
      </c>
      <c r="E679">
        <f>[9]D_技能表!E586</f>
        <v>39</v>
      </c>
      <c r="F679" t="str">
        <f>[9]D_技能表!F586</f>
        <v>第23级，共造成176.5%点伤害</v>
      </c>
      <c r="G679">
        <f>[9]D_技能表!G586</f>
        <v>1</v>
      </c>
      <c r="H679">
        <f>[9]D_技能表!H586</f>
        <v>1</v>
      </c>
      <c r="I679">
        <f>[9]D_技能表!I586</f>
        <v>23</v>
      </c>
      <c r="J679">
        <f>[9]D_技能表!J586</f>
        <v>2</v>
      </c>
      <c r="K679">
        <f>[9]D_技能表!K586</f>
        <v>176.47826086956522</v>
      </c>
      <c r="L679">
        <f>[9]D_技能表!L586</f>
        <v>0</v>
      </c>
      <c r="M679">
        <f>[9]D_技能表!M586</f>
        <v>6160</v>
      </c>
      <c r="N679">
        <f>[9]D_技能表!N586</f>
        <v>15104</v>
      </c>
      <c r="O679">
        <f>[9]D_技能表!O586</f>
        <v>2</v>
      </c>
      <c r="P679">
        <f>[9]D_技能表!P586</f>
        <v>1</v>
      </c>
      <c r="Q679">
        <f>[9]D_技能表!Q586</f>
        <v>1</v>
      </c>
      <c r="R679">
        <f>[9]D_技能表!R586</f>
        <v>4</v>
      </c>
      <c r="S679">
        <f>[9]D_技能表!S586</f>
        <v>50</v>
      </c>
      <c r="T679">
        <f>[9]D_技能表!T586</f>
        <v>143.47826086956522</v>
      </c>
      <c r="U679">
        <f>[9]D_技能表!U586</f>
        <v>944</v>
      </c>
      <c r="V679">
        <f>[9]D_技能表!V586</f>
        <v>143.47826086956522</v>
      </c>
      <c r="W679">
        <f>[9]D_技能表!W586</f>
        <v>16</v>
      </c>
      <c r="X679">
        <f>[9]D_技能表!X586</f>
        <v>197</v>
      </c>
      <c r="Y679">
        <f>[9]D_技能表!Y586</f>
        <v>18</v>
      </c>
      <c r="Z679">
        <f>[9]D_技能表!Z586</f>
        <v>7</v>
      </c>
      <c r="AA679" t="str">
        <f>[9]D_技能表!AA586</f>
        <v>9222100.png</v>
      </c>
      <c r="AB679">
        <f>[9]D_技能表!AB586</f>
        <v>20</v>
      </c>
      <c r="AC679">
        <f>[9]D_技能表!AC586</f>
        <v>24</v>
      </c>
      <c r="AD679">
        <f>[9]D_技能表!AD586</f>
        <v>35.021736194394776</v>
      </c>
    </row>
    <row r="680" spans="1:30" x14ac:dyDescent="0.15">
      <c r="A680">
        <f>[9]D_技能表!A587</f>
        <v>9222124</v>
      </c>
      <c r="B680" t="str">
        <f>[9]D_技能表!B587</f>
        <v>龙拳第1段</v>
      </c>
      <c r="C680" t="str">
        <f>[9]D_技能表!C587</f>
        <v>龙拳第1段</v>
      </c>
      <c r="D680">
        <f>[9]D_技能表!D587</f>
        <v>2</v>
      </c>
      <c r="E680">
        <f>[9]D_技能表!E587</f>
        <v>40</v>
      </c>
      <c r="F680" t="str">
        <f>[9]D_技能表!F587</f>
        <v>第24级，共造成177.9%点伤害</v>
      </c>
      <c r="G680">
        <f>[9]D_技能表!G587</f>
        <v>1</v>
      </c>
      <c r="H680">
        <f>[9]D_技能表!H587</f>
        <v>1</v>
      </c>
      <c r="I680">
        <f>[9]D_技能表!I587</f>
        <v>24</v>
      </c>
      <c r="J680">
        <f>[9]D_技能表!J587</f>
        <v>2</v>
      </c>
      <c r="K680">
        <f>[9]D_技能表!K587</f>
        <v>177.91304347826087</v>
      </c>
      <c r="L680">
        <f>[9]D_技能表!L587</f>
        <v>0</v>
      </c>
      <c r="M680">
        <f>[9]D_技能表!M587</f>
        <v>6080</v>
      </c>
      <c r="N680">
        <f>[9]D_技能表!N587</f>
        <v>16966</v>
      </c>
      <c r="O680">
        <f>[9]D_技能表!O587</f>
        <v>2</v>
      </c>
      <c r="P680">
        <f>[9]D_技能表!P587</f>
        <v>1</v>
      </c>
      <c r="Q680">
        <f>[9]D_技能表!Q587</f>
        <v>1</v>
      </c>
      <c r="R680">
        <f>[9]D_技能表!R587</f>
        <v>4</v>
      </c>
      <c r="S680">
        <f>[9]D_技能表!S587</f>
        <v>50</v>
      </c>
      <c r="T680">
        <f>[9]D_技能表!T587</f>
        <v>143.47826086956522</v>
      </c>
      <c r="U680">
        <f>[9]D_技能表!U587</f>
        <v>998</v>
      </c>
      <c r="V680">
        <f>[9]D_技能表!V587</f>
        <v>143.47826086956522</v>
      </c>
      <c r="W680">
        <f>[9]D_技能表!W587</f>
        <v>17</v>
      </c>
      <c r="X680">
        <f>[9]D_技能表!X587</f>
        <v>214</v>
      </c>
      <c r="Y680">
        <f>[9]D_技能表!Y587</f>
        <v>18</v>
      </c>
      <c r="Z680">
        <f>[9]D_技能表!Z587</f>
        <v>7</v>
      </c>
      <c r="AA680" t="str">
        <f>[9]D_技能表!AA587</f>
        <v>9222100.png</v>
      </c>
      <c r="AB680">
        <f>[9]D_技能表!AB587</f>
        <v>20</v>
      </c>
      <c r="AC680">
        <f>[9]D_技能表!AC587</f>
        <v>24</v>
      </c>
      <c r="AD680">
        <f>[9]D_技能表!AD587</f>
        <v>40.61980484160442</v>
      </c>
    </row>
    <row r="681" spans="1:30" x14ac:dyDescent="0.15">
      <c r="A681">
        <f>[9]D_技能表!A588</f>
        <v>9222125</v>
      </c>
      <c r="B681" t="str">
        <f>[9]D_技能表!B588</f>
        <v>龙拳第1段</v>
      </c>
      <c r="C681" t="str">
        <f>[9]D_技能表!C588</f>
        <v>龙拳第1段</v>
      </c>
      <c r="D681">
        <f>[9]D_技能表!D588</f>
        <v>2</v>
      </c>
      <c r="E681">
        <f>[9]D_技能表!E588</f>
        <v>42</v>
      </c>
      <c r="F681" t="str">
        <f>[9]D_技能表!F588</f>
        <v>第25级，共造成179.3%点伤害</v>
      </c>
      <c r="G681">
        <f>[9]D_技能表!G588</f>
        <v>1</v>
      </c>
      <c r="H681">
        <f>[9]D_技能表!H588</f>
        <v>1</v>
      </c>
      <c r="I681">
        <f>[9]D_技能表!I588</f>
        <v>25</v>
      </c>
      <c r="J681">
        <f>[9]D_技能表!J588</f>
        <v>2</v>
      </c>
      <c r="K681">
        <f>[9]D_技能表!K588</f>
        <v>179.34782608695653</v>
      </c>
      <c r="L681">
        <f>[9]D_技能表!L588</f>
        <v>0</v>
      </c>
      <c r="M681">
        <f>[9]D_技能表!M588</f>
        <v>6000</v>
      </c>
      <c r="N681">
        <f>[9]D_技能表!N588</f>
        <v>21090</v>
      </c>
      <c r="O681">
        <f>[9]D_技能表!O588</f>
        <v>2</v>
      </c>
      <c r="P681">
        <f>[9]D_技能表!P588</f>
        <v>1</v>
      </c>
      <c r="Q681">
        <f>[9]D_技能表!Q588</f>
        <v>1</v>
      </c>
      <c r="R681">
        <f>[9]D_技能表!R588</f>
        <v>4</v>
      </c>
      <c r="S681">
        <f>[9]D_技能表!S588</f>
        <v>50</v>
      </c>
      <c r="T681">
        <f>[9]D_技能表!T588</f>
        <v>143.47826086956522</v>
      </c>
      <c r="U681">
        <f>[9]D_技能表!U588</f>
        <v>1110</v>
      </c>
      <c r="V681">
        <f>[9]D_技能表!V588</f>
        <v>143.47826086956522</v>
      </c>
      <c r="W681">
        <f>[9]D_技能表!W588</f>
        <v>19</v>
      </c>
      <c r="X681">
        <f>[9]D_技能表!X588</f>
        <v>233</v>
      </c>
      <c r="Y681">
        <f>[9]D_技能表!Y588</f>
        <v>18</v>
      </c>
      <c r="Z681">
        <f>[9]D_技能表!Z588</f>
        <v>8</v>
      </c>
      <c r="AA681" t="str">
        <f>[9]D_技能表!AA588</f>
        <v>9222100.png</v>
      </c>
      <c r="AB681">
        <f>[9]D_技能表!AB588</f>
        <v>20</v>
      </c>
      <c r="AC681">
        <f>[9]D_技能表!AC588</f>
        <v>24</v>
      </c>
      <c r="AD681">
        <f>[9]D_技能表!AD588</f>
        <v>47.096723042470856</v>
      </c>
    </row>
    <row r="682" spans="1:30" x14ac:dyDescent="0.15">
      <c r="A682">
        <f>[9]D_技能表!A589</f>
        <v>9222126</v>
      </c>
      <c r="B682" t="str">
        <f>[9]D_技能表!B589</f>
        <v>龙拳第1段</v>
      </c>
      <c r="C682" t="str">
        <f>[9]D_技能表!C589</f>
        <v>龙拳第1段</v>
      </c>
      <c r="D682">
        <f>[9]D_技能表!D589</f>
        <v>2</v>
      </c>
      <c r="E682">
        <f>[9]D_技能表!E589</f>
        <v>44</v>
      </c>
      <c r="F682" t="str">
        <f>[9]D_技能表!F589</f>
        <v>第26级，共造成180.8%点伤害</v>
      </c>
      <c r="G682">
        <f>[9]D_技能表!G589</f>
        <v>1</v>
      </c>
      <c r="H682">
        <f>[9]D_技能表!H589</f>
        <v>1</v>
      </c>
      <c r="I682">
        <f>[9]D_技能表!I589</f>
        <v>26</v>
      </c>
      <c r="J682">
        <f>[9]D_技能表!J589</f>
        <v>2</v>
      </c>
      <c r="K682">
        <f>[9]D_技能表!K589</f>
        <v>180.78260869565219</v>
      </c>
      <c r="L682">
        <f>[9]D_技能表!L589</f>
        <v>0</v>
      </c>
      <c r="M682">
        <f>[9]D_技能表!M589</f>
        <v>5920</v>
      </c>
      <c r="N682">
        <f>[9]D_技能表!N589</f>
        <v>24520</v>
      </c>
      <c r="O682">
        <f>[9]D_技能表!O589</f>
        <v>2</v>
      </c>
      <c r="P682">
        <f>[9]D_技能表!P589</f>
        <v>1</v>
      </c>
      <c r="Q682">
        <f>[9]D_技能表!Q589</f>
        <v>1</v>
      </c>
      <c r="R682">
        <f>[9]D_技能表!R589</f>
        <v>4</v>
      </c>
      <c r="S682">
        <f>[9]D_技能表!S589</f>
        <v>50</v>
      </c>
      <c r="T682">
        <f>[9]D_技能表!T589</f>
        <v>143.47826086956522</v>
      </c>
      <c r="U682">
        <f>[9]D_技能表!U589</f>
        <v>1226</v>
      </c>
      <c r="V682">
        <f>[9]D_技能表!V589</f>
        <v>143.47826086956522</v>
      </c>
      <c r="W682">
        <f>[9]D_技能表!W589</f>
        <v>20</v>
      </c>
      <c r="X682">
        <f>[9]D_技能表!X589</f>
        <v>253</v>
      </c>
      <c r="Y682">
        <f>[9]D_技能表!Y589</f>
        <v>18</v>
      </c>
      <c r="Z682">
        <f>[9]D_技能表!Z589</f>
        <v>8</v>
      </c>
      <c r="AA682" t="str">
        <f>[9]D_技能表!AA589</f>
        <v>9222100.png</v>
      </c>
      <c r="AB682">
        <f>[9]D_技能表!AB589</f>
        <v>20</v>
      </c>
      <c r="AC682">
        <f>[9]D_技能表!AC589</f>
        <v>24</v>
      </c>
      <c r="AD682">
        <f>[9]D_技能表!AD589</f>
        <v>54.588545834333843</v>
      </c>
    </row>
    <row r="683" spans="1:30" x14ac:dyDescent="0.15">
      <c r="A683">
        <f>[9]D_技能表!A590</f>
        <v>9222127</v>
      </c>
      <c r="B683" t="str">
        <f>[9]D_技能表!B590</f>
        <v>龙拳第1段</v>
      </c>
      <c r="C683" t="str">
        <f>[9]D_技能表!C590</f>
        <v>龙拳第1段</v>
      </c>
      <c r="D683">
        <f>[9]D_技能表!D590</f>
        <v>2</v>
      </c>
      <c r="E683">
        <f>[9]D_技能表!E590</f>
        <v>45</v>
      </c>
      <c r="F683" t="str">
        <f>[9]D_技能表!F590</f>
        <v>第27级，共造成182.2%点伤害</v>
      </c>
      <c r="G683">
        <f>[9]D_技能表!G590</f>
        <v>1</v>
      </c>
      <c r="H683">
        <f>[9]D_技能表!H590</f>
        <v>1</v>
      </c>
      <c r="I683">
        <f>[9]D_技能表!I590</f>
        <v>27</v>
      </c>
      <c r="J683">
        <f>[9]D_技能表!J590</f>
        <v>2</v>
      </c>
      <c r="K683">
        <f>[9]D_技能表!K590</f>
        <v>182.21739130434781</v>
      </c>
      <c r="L683">
        <f>[9]D_技能表!L590</f>
        <v>0</v>
      </c>
      <c r="M683">
        <f>[9]D_技能表!M590</f>
        <v>5840</v>
      </c>
      <c r="N683">
        <f>[9]D_技能表!N590</f>
        <v>27027</v>
      </c>
      <c r="O683">
        <f>[9]D_技能表!O590</f>
        <v>2</v>
      </c>
      <c r="P683">
        <f>[9]D_技能表!P590</f>
        <v>1</v>
      </c>
      <c r="Q683">
        <f>[9]D_技能表!Q590</f>
        <v>1</v>
      </c>
      <c r="R683">
        <f>[9]D_技能表!R590</f>
        <v>4</v>
      </c>
      <c r="S683">
        <f>[9]D_技能表!S590</f>
        <v>50</v>
      </c>
      <c r="T683">
        <f>[9]D_技能表!T590</f>
        <v>143.47826086956522</v>
      </c>
      <c r="U683">
        <f>[9]D_技能表!U590</f>
        <v>1287</v>
      </c>
      <c r="V683">
        <f>[9]D_技能表!V590</f>
        <v>143.47826086956522</v>
      </c>
      <c r="W683">
        <f>[9]D_技能表!W590</f>
        <v>21</v>
      </c>
      <c r="X683">
        <f>[9]D_技能表!X590</f>
        <v>274</v>
      </c>
      <c r="Y683">
        <f>[9]D_技能表!Y590</f>
        <v>18</v>
      </c>
      <c r="Z683">
        <f>[9]D_技能表!Z590</f>
        <v>9</v>
      </c>
      <c r="AA683" t="str">
        <f>[9]D_技能表!AA590</f>
        <v>9222100.png</v>
      </c>
      <c r="AB683">
        <f>[9]D_技能表!AB590</f>
        <v>20</v>
      </c>
      <c r="AC683">
        <f>[9]D_技能表!AC590</f>
        <v>24</v>
      </c>
      <c r="AD683">
        <f>[9]D_技能表!AD590</f>
        <v>63.25215680904472</v>
      </c>
    </row>
    <row r="684" spans="1:30" x14ac:dyDescent="0.15">
      <c r="A684">
        <f>[9]D_技能表!A591</f>
        <v>9222128</v>
      </c>
      <c r="B684" t="str">
        <f>[9]D_技能表!B591</f>
        <v>龙拳第1段</v>
      </c>
      <c r="C684" t="str">
        <f>[9]D_技能表!C591</f>
        <v>龙拳第1段</v>
      </c>
      <c r="D684">
        <f>[9]D_技能表!D591</f>
        <v>2</v>
      </c>
      <c r="E684">
        <f>[9]D_技能表!E591</f>
        <v>47</v>
      </c>
      <c r="F684" t="str">
        <f>[9]D_技能表!F591</f>
        <v>第28级，共造成183.7%点伤害</v>
      </c>
      <c r="G684">
        <f>[9]D_技能表!G591</f>
        <v>1</v>
      </c>
      <c r="H684">
        <f>[9]D_技能表!H591</f>
        <v>1</v>
      </c>
      <c r="I684">
        <f>[9]D_技能表!I591</f>
        <v>28</v>
      </c>
      <c r="J684">
        <f>[9]D_技能表!J591</f>
        <v>2</v>
      </c>
      <c r="K684">
        <f>[9]D_技能表!K591</f>
        <v>183.65217391304347</v>
      </c>
      <c r="L684">
        <f>[9]D_技能表!L591</f>
        <v>0</v>
      </c>
      <c r="M684">
        <f>[9]D_技能表!M591</f>
        <v>5760</v>
      </c>
      <c r="N684">
        <f>[9]D_技能表!N591</f>
        <v>32476</v>
      </c>
      <c r="O684">
        <f>[9]D_技能表!O591</f>
        <v>2</v>
      </c>
      <c r="P684">
        <f>[9]D_技能表!P591</f>
        <v>1</v>
      </c>
      <c r="Q684">
        <f>[9]D_技能表!Q591</f>
        <v>1</v>
      </c>
      <c r="R684">
        <f>[9]D_技能表!R591</f>
        <v>4</v>
      </c>
      <c r="S684">
        <f>[9]D_技能表!S591</f>
        <v>50</v>
      </c>
      <c r="T684">
        <f>[9]D_技能表!T591</f>
        <v>143.47826086956522</v>
      </c>
      <c r="U684">
        <f>[9]D_技能表!U591</f>
        <v>1412</v>
      </c>
      <c r="V684">
        <f>[9]D_技能表!V591</f>
        <v>143.47826086956522</v>
      </c>
      <c r="W684">
        <f>[9]D_技能表!W591</f>
        <v>23</v>
      </c>
      <c r="X684">
        <f>[9]D_技能表!X591</f>
        <v>297</v>
      </c>
      <c r="Y684">
        <f>[9]D_技能表!Y591</f>
        <v>18</v>
      </c>
      <c r="Z684">
        <f>[9]D_技能表!Z591</f>
        <v>10</v>
      </c>
      <c r="AA684" t="str">
        <f>[9]D_技能表!AA591</f>
        <v>9222100.png</v>
      </c>
      <c r="AB684">
        <f>[9]D_技能表!AB591</f>
        <v>20</v>
      </c>
      <c r="AC684">
        <f>[9]D_技能表!AC591</f>
        <v>24</v>
      </c>
      <c r="AD684">
        <f>[9]D_技能表!AD591</f>
        <v>73.268427728345017</v>
      </c>
    </row>
    <row r="685" spans="1:30" x14ac:dyDescent="0.15">
      <c r="A685">
        <f>[9]D_技能表!A592</f>
        <v>9222129</v>
      </c>
      <c r="B685" t="str">
        <f>[9]D_技能表!B592</f>
        <v>龙拳第1段</v>
      </c>
      <c r="C685" t="str">
        <f>[9]D_技能表!C592</f>
        <v>龙拳第1段</v>
      </c>
      <c r="D685">
        <f>[9]D_技能表!D592</f>
        <v>2</v>
      </c>
      <c r="E685">
        <f>[9]D_技能表!E592</f>
        <v>48</v>
      </c>
      <c r="F685" t="str">
        <f>[9]D_技能表!F592</f>
        <v>第29级，共造成185.1%点伤害</v>
      </c>
      <c r="G685">
        <f>[9]D_技能表!G592</f>
        <v>1</v>
      </c>
      <c r="H685">
        <f>[9]D_技能表!H592</f>
        <v>1</v>
      </c>
      <c r="I685">
        <f>[9]D_技能表!I592</f>
        <v>29</v>
      </c>
      <c r="J685">
        <f>[9]D_技能表!J592</f>
        <v>2</v>
      </c>
      <c r="K685">
        <f>[9]D_技能表!K592</f>
        <v>185.08695652173913</v>
      </c>
      <c r="L685">
        <f>[9]D_技能表!L592</f>
        <v>0</v>
      </c>
      <c r="M685">
        <f>[9]D_技能表!M592</f>
        <v>5680</v>
      </c>
      <c r="N685">
        <f>[9]D_技能表!N592</f>
        <v>36925</v>
      </c>
      <c r="O685">
        <f>[9]D_技能表!O592</f>
        <v>2</v>
      </c>
      <c r="P685">
        <f>[9]D_技能表!P592</f>
        <v>1</v>
      </c>
      <c r="Q685">
        <f>[9]D_技能表!Q592</f>
        <v>1</v>
      </c>
      <c r="R685">
        <f>[9]D_技能表!R592</f>
        <v>4</v>
      </c>
      <c r="S685">
        <f>[9]D_技能表!S592</f>
        <v>50</v>
      </c>
      <c r="T685">
        <f>[9]D_技能表!T592</f>
        <v>143.47826086956522</v>
      </c>
      <c r="U685">
        <f>[9]D_技能表!U592</f>
        <v>1477</v>
      </c>
      <c r="V685">
        <f>[9]D_技能表!V592</f>
        <v>143.47826086956522</v>
      </c>
      <c r="W685">
        <f>[9]D_技能表!W592</f>
        <v>25</v>
      </c>
      <c r="X685">
        <f>[9]D_技能表!X592</f>
        <v>322</v>
      </c>
      <c r="Y685">
        <f>[9]D_技能表!Y592</f>
        <v>18</v>
      </c>
      <c r="Z685">
        <f>[9]D_技能表!Z592</f>
        <v>10</v>
      </c>
      <c r="AA685" t="str">
        <f>[9]D_技能表!AA592</f>
        <v>9222100.png</v>
      </c>
      <c r="AB685">
        <f>[9]D_技能表!AB592</f>
        <v>20</v>
      </c>
      <c r="AC685">
        <f>[9]D_技能表!AC592</f>
        <v>24</v>
      </c>
      <c r="AD685">
        <f>[9]D_技能表!AD592</f>
        <v>84.845853806897054</v>
      </c>
    </row>
    <row r="686" spans="1:30" x14ac:dyDescent="0.15">
      <c r="A686">
        <f>[9]D_技能表!A593</f>
        <v>9222130</v>
      </c>
      <c r="B686" t="str">
        <f>[9]D_技能表!B593</f>
        <v>龙拳第1段</v>
      </c>
      <c r="C686" t="str">
        <f>[9]D_技能表!C593</f>
        <v>龙拳第1段</v>
      </c>
      <c r="D686">
        <f>[9]D_技能表!D593</f>
        <v>2</v>
      </c>
      <c r="E686">
        <f>[9]D_技能表!E593</f>
        <v>50</v>
      </c>
      <c r="F686" t="str">
        <f>[9]D_技能表!F593</f>
        <v>第30级，共造成186.5%点伤害</v>
      </c>
      <c r="G686">
        <f>[9]D_技能表!G593</f>
        <v>1</v>
      </c>
      <c r="H686">
        <f>[9]D_技能表!H593</f>
        <v>1</v>
      </c>
      <c r="I686">
        <f>[9]D_技能表!I593</f>
        <v>30</v>
      </c>
      <c r="J686">
        <f>[9]D_技能表!J593</f>
        <v>2</v>
      </c>
      <c r="K686">
        <f>[9]D_技能表!K593</f>
        <v>186.52173913043478</v>
      </c>
      <c r="L686">
        <f>[9]D_技能表!L593</f>
        <v>0</v>
      </c>
      <c r="M686">
        <f>[9]D_技能表!M593</f>
        <v>5600</v>
      </c>
      <c r="N686">
        <f>[9]D_技能表!N593</f>
        <v>41860</v>
      </c>
      <c r="O686">
        <f>[9]D_技能表!O593</f>
        <v>2</v>
      </c>
      <c r="P686">
        <f>[9]D_技能表!P593</f>
        <v>1</v>
      </c>
      <c r="Q686">
        <f>[9]D_技能表!Q593</f>
        <v>1</v>
      </c>
      <c r="R686">
        <f>[9]D_技能表!R593</f>
        <v>4</v>
      </c>
      <c r="S686">
        <f>[9]D_技能表!S593</f>
        <v>50</v>
      </c>
      <c r="T686">
        <f>[9]D_技能表!T593</f>
        <v>143.47826086956522</v>
      </c>
      <c r="U686">
        <f>[9]D_技能表!U593</f>
        <v>1610</v>
      </c>
      <c r="V686">
        <f>[9]D_技能表!V593</f>
        <v>143.47826086956522</v>
      </c>
      <c r="W686">
        <f>[9]D_技能表!W593</f>
        <v>26</v>
      </c>
      <c r="X686">
        <f>[9]D_技能表!X593</f>
        <v>348</v>
      </c>
      <c r="Y686">
        <f>[9]D_技能表!Y593</f>
        <v>18</v>
      </c>
      <c r="Z686">
        <f>[9]D_技能表!Z593</f>
        <v>11</v>
      </c>
      <c r="AA686" t="str">
        <f>[9]D_技能表!AA593</f>
        <v>9222100.png</v>
      </c>
      <c r="AB686">
        <f>[9]D_技能表!AB593</f>
        <v>20</v>
      </c>
      <c r="AC686">
        <f>[9]D_技能表!AC593</f>
        <v>24</v>
      </c>
      <c r="AD686">
        <f>[9]D_技能表!AD593</f>
        <v>98.224735813368468</v>
      </c>
    </row>
    <row r="687" spans="1:30" x14ac:dyDescent="0.15">
      <c r="A687">
        <f>[9]D_技能表!A594</f>
        <v>9222131</v>
      </c>
      <c r="B687" t="str">
        <f>[9]D_技能表!B594</f>
        <v>龙拳第1段</v>
      </c>
      <c r="C687" t="str">
        <f>[9]D_技能表!C594</f>
        <v>龙拳第1段</v>
      </c>
      <c r="D687">
        <f>[9]D_技能表!D594</f>
        <v>2</v>
      </c>
      <c r="E687">
        <f>[9]D_技能表!E594</f>
        <v>51</v>
      </c>
      <c r="F687" t="str">
        <f>[9]D_技能表!F594</f>
        <v>第31级，共造成188%点伤害</v>
      </c>
      <c r="G687">
        <f>[9]D_技能表!G594</f>
        <v>1</v>
      </c>
      <c r="H687">
        <f>[9]D_技能表!H594</f>
        <v>1</v>
      </c>
      <c r="I687">
        <f>[9]D_技能表!I594</f>
        <v>31</v>
      </c>
      <c r="J687">
        <f>[9]D_技能表!J594</f>
        <v>2</v>
      </c>
      <c r="K687">
        <f>[9]D_技能表!K594</f>
        <v>187.95652173913044</v>
      </c>
      <c r="L687">
        <f>[9]D_技能表!L594</f>
        <v>0</v>
      </c>
      <c r="M687">
        <f>[9]D_技能表!M594</f>
        <v>5520</v>
      </c>
      <c r="N687">
        <f>[9]D_技能表!N594</f>
        <v>47012</v>
      </c>
      <c r="O687">
        <f>[9]D_技能表!O594</f>
        <v>2</v>
      </c>
      <c r="P687">
        <f>[9]D_技能表!P594</f>
        <v>1</v>
      </c>
      <c r="Q687">
        <f>[9]D_技能表!Q594</f>
        <v>1</v>
      </c>
      <c r="R687">
        <f>[9]D_技能表!R594</f>
        <v>4</v>
      </c>
      <c r="S687">
        <f>[9]D_技能表!S594</f>
        <v>50</v>
      </c>
      <c r="T687">
        <f>[9]D_技能表!T594</f>
        <v>143.47826086956522</v>
      </c>
      <c r="U687">
        <f>[9]D_技能表!U594</f>
        <v>1679</v>
      </c>
      <c r="V687">
        <f>[9]D_技能表!V594</f>
        <v>143.47826086956522</v>
      </c>
      <c r="W687">
        <f>[9]D_技能表!W594</f>
        <v>28</v>
      </c>
      <c r="X687">
        <f>[9]D_技能表!X594</f>
        <v>376</v>
      </c>
      <c r="Y687">
        <f>[9]D_技能表!Y594</f>
        <v>18</v>
      </c>
      <c r="Z687">
        <f>[9]D_技能表!Z594</f>
        <v>12</v>
      </c>
      <c r="AA687" t="str">
        <f>[9]D_技能表!AA594</f>
        <v>9222100.png</v>
      </c>
      <c r="AB687">
        <f>[9]D_技能表!AB594</f>
        <v>20</v>
      </c>
      <c r="AC687">
        <f>[9]D_技能表!AC594</f>
        <v>24</v>
      </c>
      <c r="AD687">
        <f>[9]D_技能表!AD594</f>
        <v>113.68199072411728</v>
      </c>
    </row>
    <row r="688" spans="1:30" x14ac:dyDescent="0.15">
      <c r="A688">
        <f>[9]D_技能表!A595</f>
        <v>9222132</v>
      </c>
      <c r="B688" t="str">
        <f>[9]D_技能表!B595</f>
        <v>龙拳第1段</v>
      </c>
      <c r="C688" t="str">
        <f>[9]D_技能表!C595</f>
        <v>龙拳第1段</v>
      </c>
      <c r="D688">
        <f>[9]D_技能表!D595</f>
        <v>2</v>
      </c>
      <c r="E688">
        <f>[9]D_技能表!E595</f>
        <v>53</v>
      </c>
      <c r="F688" t="str">
        <f>[9]D_技能表!F595</f>
        <v>第32级，共造成189.4%点伤害</v>
      </c>
      <c r="G688">
        <f>[9]D_技能表!G595</f>
        <v>1</v>
      </c>
      <c r="H688">
        <f>[9]D_技能表!H595</f>
        <v>1</v>
      </c>
      <c r="I688">
        <f>[9]D_技能表!I595</f>
        <v>32</v>
      </c>
      <c r="J688">
        <f>[9]D_技能表!J595</f>
        <v>2</v>
      </c>
      <c r="K688">
        <f>[9]D_技能表!K595</f>
        <v>189.39130434782609</v>
      </c>
      <c r="L688">
        <f>[9]D_技能表!L595</f>
        <v>0</v>
      </c>
      <c r="M688">
        <f>[9]D_技能表!M595</f>
        <v>5440</v>
      </c>
      <c r="N688">
        <f>[9]D_技能表!N595</f>
        <v>54600</v>
      </c>
      <c r="O688">
        <f>[9]D_技能表!O595</f>
        <v>2</v>
      </c>
      <c r="P688">
        <f>[9]D_技能表!P595</f>
        <v>1</v>
      </c>
      <c r="Q688">
        <f>[9]D_技能表!Q595</f>
        <v>1</v>
      </c>
      <c r="R688">
        <f>[9]D_技能表!R595</f>
        <v>4</v>
      </c>
      <c r="S688">
        <f>[9]D_技能表!S595</f>
        <v>50</v>
      </c>
      <c r="T688">
        <f>[9]D_技能表!T595</f>
        <v>143.47826086956522</v>
      </c>
      <c r="U688">
        <f>[9]D_技能表!U595</f>
        <v>1820</v>
      </c>
      <c r="V688">
        <f>[9]D_技能表!V595</f>
        <v>143.47826086956522</v>
      </c>
      <c r="W688">
        <f>[9]D_技能表!W595</f>
        <v>30</v>
      </c>
      <c r="X688">
        <f>[9]D_技能表!X595</f>
        <v>406</v>
      </c>
      <c r="Y688">
        <f>[9]D_技能表!Y595</f>
        <v>18</v>
      </c>
      <c r="Z688">
        <f>[9]D_技能表!Z595</f>
        <v>12</v>
      </c>
      <c r="AA688" t="str">
        <f>[9]D_技能表!AA595</f>
        <v>9222100.png</v>
      </c>
      <c r="AB688">
        <f>[9]D_技能表!AB595</f>
        <v>20</v>
      </c>
      <c r="AC688">
        <f>[9]D_技能表!AC595</f>
        <v>24</v>
      </c>
      <c r="AD688">
        <f>[9]D_技能表!AD595</f>
        <v>131.53668481513523</v>
      </c>
    </row>
    <row r="689" spans="1:30" x14ac:dyDescent="0.15">
      <c r="A689">
        <f>[9]D_技能表!A596</f>
        <v>9222133</v>
      </c>
      <c r="B689" t="str">
        <f>[9]D_技能表!B596</f>
        <v>龙拳第1段</v>
      </c>
      <c r="C689" t="str">
        <f>[9]D_技能表!C596</f>
        <v>龙拳第1段</v>
      </c>
      <c r="D689">
        <f>[9]D_技能表!D596</f>
        <v>2</v>
      </c>
      <c r="E689">
        <f>[9]D_技能表!E596</f>
        <v>54</v>
      </c>
      <c r="F689" t="str">
        <f>[9]D_技能表!F596</f>
        <v>第33级，共造成190.8%点伤害</v>
      </c>
      <c r="G689">
        <f>[9]D_技能表!G596</f>
        <v>1</v>
      </c>
      <c r="H689">
        <f>[9]D_技能表!H596</f>
        <v>1</v>
      </c>
      <c r="I689">
        <f>[9]D_技能表!I596</f>
        <v>33</v>
      </c>
      <c r="J689">
        <f>[9]D_技能表!J596</f>
        <v>2</v>
      </c>
      <c r="K689">
        <f>[9]D_技能表!K596</f>
        <v>190.82608695652175</v>
      </c>
      <c r="L689">
        <f>[9]D_技能表!L596</f>
        <v>0</v>
      </c>
      <c r="M689">
        <f>[9]D_技能表!M596</f>
        <v>5360</v>
      </c>
      <c r="N689">
        <f>[9]D_技能表!N596</f>
        <v>60576</v>
      </c>
      <c r="O689">
        <f>[9]D_技能表!O596</f>
        <v>2</v>
      </c>
      <c r="P689">
        <f>[9]D_技能表!P596</f>
        <v>1</v>
      </c>
      <c r="Q689">
        <f>[9]D_技能表!Q596</f>
        <v>1</v>
      </c>
      <c r="R689">
        <f>[9]D_技能表!R596</f>
        <v>4</v>
      </c>
      <c r="S689">
        <f>[9]D_技能表!S596</f>
        <v>50</v>
      </c>
      <c r="T689">
        <f>[9]D_技能表!T596</f>
        <v>143.47826086956522</v>
      </c>
      <c r="U689">
        <f>[9]D_技能表!U596</f>
        <v>1893</v>
      </c>
      <c r="V689">
        <f>[9]D_技能表!V596</f>
        <v>143.47826086956522</v>
      </c>
      <c r="W689">
        <f>[9]D_技能表!W596</f>
        <v>32</v>
      </c>
      <c r="X689">
        <f>[9]D_技能表!X596</f>
        <v>438</v>
      </c>
      <c r="Y689">
        <f>[9]D_技能表!Y596</f>
        <v>18</v>
      </c>
      <c r="Z689">
        <f>[9]D_技能表!Z596</f>
        <v>13</v>
      </c>
      <c r="AA689" t="str">
        <f>[9]D_技能表!AA596</f>
        <v>9222100.png</v>
      </c>
      <c r="AB689">
        <f>[9]D_技能表!AB596</f>
        <v>20</v>
      </c>
      <c r="AC689">
        <f>[9]D_技能表!AC596</f>
        <v>24</v>
      </c>
      <c r="AD689">
        <f>[9]D_技能表!AD596</f>
        <v>152.15639702700037</v>
      </c>
    </row>
    <row r="690" spans="1:30" x14ac:dyDescent="0.15">
      <c r="A690">
        <f>[9]D_技能表!A597</f>
        <v>9222134</v>
      </c>
      <c r="B690" t="str">
        <f>[9]D_技能表!B597</f>
        <v>龙拳第1段</v>
      </c>
      <c r="C690" t="str">
        <f>[9]D_技能表!C597</f>
        <v>龙拳第1段</v>
      </c>
      <c r="D690">
        <f>[9]D_技能表!D597</f>
        <v>2</v>
      </c>
      <c r="E690">
        <f>[9]D_技能表!E597</f>
        <v>56</v>
      </c>
      <c r="F690" t="str">
        <f>[9]D_技能表!F597</f>
        <v>第34级，共造成192.3%点伤害</v>
      </c>
      <c r="G690">
        <f>[9]D_技能表!G597</f>
        <v>1</v>
      </c>
      <c r="H690">
        <f>[9]D_技能表!H597</f>
        <v>1</v>
      </c>
      <c r="I690">
        <f>[9]D_技能表!I597</f>
        <v>34</v>
      </c>
      <c r="J690">
        <f>[9]D_技能表!J597</f>
        <v>2</v>
      </c>
      <c r="K690">
        <f>[9]D_技能表!K597</f>
        <v>192.26086956521738</v>
      </c>
      <c r="L690">
        <f>[9]D_技能表!L597</f>
        <v>0</v>
      </c>
      <c r="M690">
        <f>[9]D_技能表!M597</f>
        <v>5280</v>
      </c>
      <c r="N690">
        <f>[9]D_技能表!N597</f>
        <v>69428</v>
      </c>
      <c r="O690">
        <f>[9]D_技能表!O597</f>
        <v>2</v>
      </c>
      <c r="P690">
        <f>[9]D_技能表!P597</f>
        <v>1</v>
      </c>
      <c r="Q690">
        <f>[9]D_技能表!Q597</f>
        <v>1</v>
      </c>
      <c r="R690">
        <f>[9]D_技能表!R597</f>
        <v>4</v>
      </c>
      <c r="S690">
        <f>[9]D_技能表!S597</f>
        <v>50</v>
      </c>
      <c r="T690">
        <f>[9]D_技能表!T597</f>
        <v>143.47826086956522</v>
      </c>
      <c r="U690">
        <f>[9]D_技能表!U597</f>
        <v>2042</v>
      </c>
      <c r="V690">
        <f>[9]D_技能表!V597</f>
        <v>143.47826086956522</v>
      </c>
      <c r="W690">
        <f>[9]D_技能表!W597</f>
        <v>34</v>
      </c>
      <c r="X690">
        <f>[9]D_技能表!X597</f>
        <v>472</v>
      </c>
      <c r="Y690">
        <f>[9]D_技能表!Y597</f>
        <v>18</v>
      </c>
      <c r="Z690">
        <f>[9]D_技能表!Z597</f>
        <v>14</v>
      </c>
      <c r="AA690" t="str">
        <f>[9]D_技能表!AA597</f>
        <v>9222100.png</v>
      </c>
      <c r="AB690">
        <f>[9]D_技能表!AB597</f>
        <v>20</v>
      </c>
      <c r="AC690">
        <f>[9]D_技能表!AC597</f>
        <v>24</v>
      </c>
      <c r="AD690">
        <f>[9]D_技能表!AD597</f>
        <v>175.9645364496177</v>
      </c>
    </row>
    <row r="691" spans="1:30" x14ac:dyDescent="0.15">
      <c r="A691">
        <f>[9]D_技能表!A598</f>
        <v>9222135</v>
      </c>
      <c r="B691" t="str">
        <f>[9]D_技能表!B598</f>
        <v>龙拳第1段</v>
      </c>
      <c r="C691" t="str">
        <f>[9]D_技能表!C598</f>
        <v>龙拳第1段</v>
      </c>
      <c r="D691">
        <f>[9]D_技能表!D598</f>
        <v>2</v>
      </c>
      <c r="E691">
        <f>[9]D_技能表!E598</f>
        <v>57</v>
      </c>
      <c r="F691" t="str">
        <f>[9]D_技能表!F598</f>
        <v>第35级，共造成193.7%点伤害</v>
      </c>
      <c r="G691">
        <f>[9]D_技能表!G598</f>
        <v>1</v>
      </c>
      <c r="H691">
        <f>[9]D_技能表!H598</f>
        <v>1</v>
      </c>
      <c r="I691">
        <f>[9]D_技能表!I598</f>
        <v>35</v>
      </c>
      <c r="J691">
        <f>[9]D_技能表!J598</f>
        <v>2</v>
      </c>
      <c r="K691">
        <f>[9]D_技能表!K598</f>
        <v>193.69565217391303</v>
      </c>
      <c r="L691">
        <f>[9]D_技能表!L598</f>
        <v>0</v>
      </c>
      <c r="M691">
        <f>[9]D_技能表!M598</f>
        <v>5200</v>
      </c>
      <c r="N691">
        <f>[9]D_技能表!N598</f>
        <v>76284</v>
      </c>
      <c r="O691">
        <f>[9]D_技能表!O598</f>
        <v>2</v>
      </c>
      <c r="P691">
        <f>[9]D_技能表!P598</f>
        <v>1</v>
      </c>
      <c r="Q691">
        <f>[9]D_技能表!Q598</f>
        <v>1</v>
      </c>
      <c r="R691">
        <f>[9]D_技能表!R598</f>
        <v>4</v>
      </c>
      <c r="S691">
        <f>[9]D_技能表!S598</f>
        <v>50</v>
      </c>
      <c r="T691">
        <f>[9]D_技能表!T598</f>
        <v>143.47826086956522</v>
      </c>
      <c r="U691">
        <f>[9]D_技能表!U598</f>
        <v>2119</v>
      </c>
      <c r="V691">
        <f>[9]D_技能表!V598</f>
        <v>143.47826086956522</v>
      </c>
      <c r="W691">
        <f>[9]D_技能表!W598</f>
        <v>36</v>
      </c>
      <c r="X691">
        <f>[9]D_技能表!X598</f>
        <v>508</v>
      </c>
      <c r="Y691">
        <f>[9]D_技能表!Y598</f>
        <v>18</v>
      </c>
      <c r="Z691">
        <f>[9]D_技能表!Z598</f>
        <v>15</v>
      </c>
      <c r="AA691" t="str">
        <f>[9]D_技能表!AA598</f>
        <v>9222100.png</v>
      </c>
      <c r="AB691">
        <f>[9]D_技能表!AB598</f>
        <v>20</v>
      </c>
      <c r="AC691">
        <f>[9]D_技能表!AC598</f>
        <v>24</v>
      </c>
      <c r="AD691">
        <f>[9]D_技能表!AD598</f>
        <v>203.44875615234804</v>
      </c>
    </row>
    <row r="692" spans="1:30" x14ac:dyDescent="0.15">
      <c r="A692">
        <f>[9]D_技能表!A599</f>
        <v>9222136</v>
      </c>
      <c r="B692" t="str">
        <f>[9]D_技能表!B599</f>
        <v>龙拳第1段</v>
      </c>
      <c r="C692" t="str">
        <f>[9]D_技能表!C599</f>
        <v>龙拳第1段</v>
      </c>
      <c r="D692">
        <f>[9]D_技能表!D599</f>
        <v>2</v>
      </c>
      <c r="E692">
        <f>[9]D_技能表!E599</f>
        <v>59</v>
      </c>
      <c r="F692" t="str">
        <f>[9]D_技能表!F599</f>
        <v>第36级，共造成195.1%点伤害</v>
      </c>
      <c r="G692">
        <f>[9]D_技能表!G599</f>
        <v>1</v>
      </c>
      <c r="H692">
        <f>[9]D_技能表!H599</f>
        <v>1</v>
      </c>
      <c r="I692">
        <f>[9]D_技能表!I599</f>
        <v>36</v>
      </c>
      <c r="J692">
        <f>[9]D_技能表!J599</f>
        <v>2</v>
      </c>
      <c r="K692">
        <f>[9]D_技能表!K599</f>
        <v>195.13043478260869</v>
      </c>
      <c r="L692">
        <f>[9]D_技能表!L599</f>
        <v>0</v>
      </c>
      <c r="M692">
        <f>[9]D_技能表!M599</f>
        <v>5120</v>
      </c>
      <c r="N692">
        <f>[9]D_技能表!N599</f>
        <v>88803</v>
      </c>
      <c r="O692">
        <f>[9]D_技能表!O599</f>
        <v>2</v>
      </c>
      <c r="P692">
        <f>[9]D_技能表!P599</f>
        <v>1</v>
      </c>
      <c r="Q692">
        <f>[9]D_技能表!Q599</f>
        <v>1</v>
      </c>
      <c r="R692">
        <f>[9]D_技能表!R599</f>
        <v>4</v>
      </c>
      <c r="S692">
        <f>[9]D_技能表!S599</f>
        <v>50</v>
      </c>
      <c r="T692">
        <f>[9]D_技能表!T599</f>
        <v>143.47826086956522</v>
      </c>
      <c r="U692">
        <f>[9]D_技能表!U599</f>
        <v>2277</v>
      </c>
      <c r="V692">
        <f>[9]D_技能表!V599</f>
        <v>143.47826086956522</v>
      </c>
      <c r="W692">
        <f>[9]D_技能表!W599</f>
        <v>39</v>
      </c>
      <c r="X692">
        <f>[9]D_技能表!X599</f>
        <v>547</v>
      </c>
      <c r="Y692">
        <f>[9]D_技能表!Y599</f>
        <v>18</v>
      </c>
      <c r="Z692">
        <f>[9]D_技能表!Z599</f>
        <v>16</v>
      </c>
      <c r="AA692" t="str">
        <f>[9]D_技能表!AA599</f>
        <v>9222100.png</v>
      </c>
      <c r="AB692">
        <f>[9]D_技能表!AB599</f>
        <v>20</v>
      </c>
      <c r="AC692">
        <f>[9]D_技能表!AC599</f>
        <v>24</v>
      </c>
      <c r="AD692">
        <f>[9]D_技能表!AD599</f>
        <v>235.17062667918475</v>
      </c>
    </row>
    <row r="693" spans="1:30" x14ac:dyDescent="0.15">
      <c r="A693">
        <f>[9]D_技能表!A600</f>
        <v>9222137</v>
      </c>
      <c r="B693" t="str">
        <f>[9]D_技能表!B600</f>
        <v>龙拳第1段</v>
      </c>
      <c r="C693" t="str">
        <f>[9]D_技能表!C600</f>
        <v>龙拳第1段</v>
      </c>
      <c r="D693">
        <f>[9]D_技能表!D600</f>
        <v>2</v>
      </c>
      <c r="E693">
        <f>[9]D_技能表!E600</f>
        <v>60</v>
      </c>
      <c r="F693" t="str">
        <f>[9]D_技能表!F600</f>
        <v>第37级，共造成196.6%点伤害</v>
      </c>
      <c r="G693">
        <f>[9]D_技能表!G600</f>
        <v>1</v>
      </c>
      <c r="H693">
        <f>[9]D_技能表!H600</f>
        <v>1</v>
      </c>
      <c r="I693">
        <f>[9]D_技能表!I600</f>
        <v>37</v>
      </c>
      <c r="J693">
        <f>[9]D_技能表!J600</f>
        <v>2</v>
      </c>
      <c r="K693">
        <f>[9]D_技能表!K600</f>
        <v>196.56521739130434</v>
      </c>
      <c r="L693">
        <f>[9]D_技能表!L600</f>
        <v>0</v>
      </c>
      <c r="M693">
        <f>[9]D_技能表!M600</f>
        <v>5040</v>
      </c>
      <c r="N693">
        <f>[9]D_技能表!N600</f>
        <v>99036</v>
      </c>
      <c r="O693">
        <f>[9]D_技能表!O600</f>
        <v>2</v>
      </c>
      <c r="P693">
        <f>[9]D_技能表!P600</f>
        <v>1</v>
      </c>
      <c r="Q693">
        <f>[9]D_技能表!Q600</f>
        <v>1</v>
      </c>
      <c r="R693">
        <f>[9]D_技能表!R600</f>
        <v>4</v>
      </c>
      <c r="S693">
        <f>[9]D_技能表!S600</f>
        <v>50</v>
      </c>
      <c r="T693">
        <f>[9]D_技能表!T600</f>
        <v>143.47826086956522</v>
      </c>
      <c r="U693">
        <f>[9]D_技能表!U600</f>
        <v>2358</v>
      </c>
      <c r="V693">
        <f>[9]D_技能表!V600</f>
        <v>143.47826086956522</v>
      </c>
      <c r="W693">
        <f>[9]D_技能表!W600</f>
        <v>42</v>
      </c>
      <c r="X693">
        <f>[9]D_技能表!X600</f>
        <v>589</v>
      </c>
      <c r="Y693">
        <f>[9]D_技能表!Y600</f>
        <v>18</v>
      </c>
      <c r="Z693">
        <f>[9]D_技能表!Z600</f>
        <v>17</v>
      </c>
      <c r="AA693" t="str">
        <f>[9]D_技能表!AA600</f>
        <v>9222100.png</v>
      </c>
      <c r="AB693">
        <f>[9]D_技能表!AB600</f>
        <v>20</v>
      </c>
      <c r="AC693">
        <f>[9]D_技能表!AC600</f>
        <v>24</v>
      </c>
      <c r="AD693">
        <f>[9]D_技能表!AD600</f>
        <v>271.77675673750724</v>
      </c>
    </row>
    <row r="694" spans="1:30" x14ac:dyDescent="0.15">
      <c r="A694">
        <f>[9]D_技能表!A601</f>
        <v>9222138</v>
      </c>
      <c r="B694" t="str">
        <f>[9]D_技能表!B601</f>
        <v>龙拳第1段</v>
      </c>
      <c r="C694" t="str">
        <f>[9]D_技能表!C601</f>
        <v>龙拳第1段</v>
      </c>
      <c r="D694">
        <f>[9]D_技能表!D601</f>
        <v>2</v>
      </c>
      <c r="E694">
        <f>[9]D_技能表!E601</f>
        <v>62</v>
      </c>
      <c r="F694" t="str">
        <f>[9]D_技能表!F601</f>
        <v>第38级，共造成198%点伤害</v>
      </c>
      <c r="G694">
        <f>[9]D_技能表!G601</f>
        <v>1</v>
      </c>
      <c r="H694">
        <f>[9]D_技能表!H601</f>
        <v>1</v>
      </c>
      <c r="I694">
        <f>[9]D_技能表!I601</f>
        <v>38</v>
      </c>
      <c r="J694">
        <f>[9]D_技能表!J601</f>
        <v>2</v>
      </c>
      <c r="K694">
        <f>[9]D_技能表!K601</f>
        <v>198</v>
      </c>
      <c r="L694">
        <f>[9]D_技能表!L601</f>
        <v>0</v>
      </c>
      <c r="M694">
        <f>[9]D_技能表!M601</f>
        <v>4960</v>
      </c>
      <c r="N694">
        <f>[9]D_技能表!N601</f>
        <v>113580</v>
      </c>
      <c r="O694">
        <f>[9]D_技能表!O601</f>
        <v>2</v>
      </c>
      <c r="P694">
        <f>[9]D_技能表!P601</f>
        <v>1</v>
      </c>
      <c r="Q694">
        <f>[9]D_技能表!Q601</f>
        <v>1</v>
      </c>
      <c r="R694">
        <f>[9]D_技能表!R601</f>
        <v>4</v>
      </c>
      <c r="S694">
        <f>[9]D_技能表!S601</f>
        <v>50</v>
      </c>
      <c r="T694">
        <f>[9]D_技能表!T601</f>
        <v>143.47826086956522</v>
      </c>
      <c r="U694">
        <f>[9]D_技能表!U601</f>
        <v>2524</v>
      </c>
      <c r="V694">
        <f>[9]D_技能表!V601</f>
        <v>143.47826086956522</v>
      </c>
      <c r="W694">
        <f>[9]D_技能表!W601</f>
        <v>45</v>
      </c>
      <c r="X694">
        <f>[9]D_技能表!X601</f>
        <v>634</v>
      </c>
      <c r="Y694">
        <f>[9]D_技能表!Y601</f>
        <v>18</v>
      </c>
      <c r="Z694">
        <f>[9]D_技能表!Z601</f>
        <v>18</v>
      </c>
      <c r="AA694" t="str">
        <f>[9]D_技能表!AA601</f>
        <v>9222100.png</v>
      </c>
      <c r="AB694">
        <f>[9]D_技能表!AB601</f>
        <v>20</v>
      </c>
      <c r="AC694">
        <f>[9]D_技能表!AC601</f>
        <v>24</v>
      </c>
      <c r="AD694">
        <f>[9]D_技能表!AD601</f>
        <v>314.01157639078895</v>
      </c>
    </row>
    <row r="695" spans="1:30" x14ac:dyDescent="0.15">
      <c r="A695">
        <f>[9]D_技能表!A602</f>
        <v>9222139</v>
      </c>
      <c r="B695" t="str">
        <f>[9]D_技能表!B602</f>
        <v>龙拳第1段</v>
      </c>
      <c r="C695" t="str">
        <f>[9]D_技能表!C602</f>
        <v>龙拳第1段</v>
      </c>
      <c r="D695">
        <f>[9]D_技能表!D602</f>
        <v>2</v>
      </c>
      <c r="E695">
        <f>[9]D_技能表!E602</f>
        <v>63</v>
      </c>
      <c r="F695" t="str">
        <f>[9]D_技能表!F602</f>
        <v>第39级，共造成199.4%点伤害</v>
      </c>
      <c r="G695">
        <f>[9]D_技能表!G602</f>
        <v>1</v>
      </c>
      <c r="H695">
        <f>[9]D_技能表!H602</f>
        <v>1</v>
      </c>
      <c r="I695">
        <f>[9]D_技能表!I602</f>
        <v>39</v>
      </c>
      <c r="J695">
        <f>[9]D_技能表!J602</f>
        <v>2</v>
      </c>
      <c r="K695">
        <f>[9]D_技能表!K602</f>
        <v>199.43478260869566</v>
      </c>
      <c r="L695">
        <f>[9]D_技能表!L602</f>
        <v>0</v>
      </c>
      <c r="M695">
        <f>[9]D_技能表!M602</f>
        <v>4880</v>
      </c>
      <c r="N695">
        <f>[9]D_技能表!N602</f>
        <v>125232</v>
      </c>
      <c r="O695">
        <f>[9]D_技能表!O602</f>
        <v>2</v>
      </c>
      <c r="P695">
        <f>[9]D_技能表!P602</f>
        <v>1</v>
      </c>
      <c r="Q695">
        <f>[9]D_技能表!Q602</f>
        <v>1</v>
      </c>
      <c r="R695">
        <f>[9]D_技能表!R602</f>
        <v>4</v>
      </c>
      <c r="S695">
        <f>[9]D_技能表!S602</f>
        <v>50</v>
      </c>
      <c r="T695">
        <f>[9]D_技能表!T602</f>
        <v>143.47826086956522</v>
      </c>
      <c r="U695">
        <f>[9]D_技能表!U602</f>
        <v>2609</v>
      </c>
      <c r="V695">
        <f>[9]D_技能表!V602</f>
        <v>143.47826086956522</v>
      </c>
      <c r="W695">
        <f>[9]D_技能表!W602</f>
        <v>48</v>
      </c>
      <c r="X695">
        <f>[9]D_技能表!X602</f>
        <v>682</v>
      </c>
      <c r="Y695">
        <f>[9]D_技能表!Y602</f>
        <v>18</v>
      </c>
      <c r="Z695">
        <f>[9]D_技能表!Z602</f>
        <v>20</v>
      </c>
      <c r="AA695" t="str">
        <f>[9]D_技能表!AA602</f>
        <v>9222100.png</v>
      </c>
      <c r="AB695">
        <f>[9]D_技能表!AB602</f>
        <v>20</v>
      </c>
      <c r="AC695">
        <f>[9]D_技能表!AC602</f>
        <v>24</v>
      </c>
      <c r="AD695">
        <f>[9]D_技能表!AD602</f>
        <v>362.73202994579259</v>
      </c>
    </row>
    <row r="696" spans="1:30" x14ac:dyDescent="0.15">
      <c r="A696">
        <f>[9]D_技能表!A603</f>
        <v>9222140</v>
      </c>
      <c r="B696" t="str">
        <f>[9]D_技能表!B603</f>
        <v>龙拳第1段</v>
      </c>
      <c r="C696" t="str">
        <f>[9]D_技能表!C603</f>
        <v>龙拳第1段</v>
      </c>
      <c r="D696">
        <f>[9]D_技能表!D603</f>
        <v>2</v>
      </c>
      <c r="E696">
        <f>[9]D_技能表!E603</f>
        <v>65</v>
      </c>
      <c r="F696" t="str">
        <f>[9]D_技能表!F603</f>
        <v>第40级，共造成200.9%点伤害</v>
      </c>
      <c r="G696">
        <f>[9]D_技能表!G603</f>
        <v>1</v>
      </c>
      <c r="H696">
        <f>[9]D_技能表!H603</f>
        <v>1</v>
      </c>
      <c r="I696">
        <f>[9]D_技能表!I603</f>
        <v>40</v>
      </c>
      <c r="J696">
        <f>[9]D_技能表!J603</f>
        <v>2</v>
      </c>
      <c r="K696">
        <f>[9]D_技能表!K603</f>
        <v>200.86956521739131</v>
      </c>
      <c r="L696">
        <f>[9]D_技能表!L603</f>
        <v>0</v>
      </c>
      <c r="M696">
        <f>[9]D_技能表!M603</f>
        <v>4800</v>
      </c>
      <c r="N696">
        <f>[9]D_技能表!N603</f>
        <v>141933</v>
      </c>
      <c r="O696">
        <f>[9]D_技能表!O603</f>
        <v>2</v>
      </c>
      <c r="P696">
        <f>[9]D_技能表!P603</f>
        <v>1</v>
      </c>
      <c r="Q696">
        <f>[9]D_技能表!Q603</f>
        <v>1</v>
      </c>
      <c r="R696">
        <f>[9]D_技能表!R603</f>
        <v>4</v>
      </c>
      <c r="S696">
        <f>[9]D_技能表!S603</f>
        <v>50</v>
      </c>
      <c r="T696">
        <f>[9]D_技能表!T603</f>
        <v>143.47826086956522</v>
      </c>
      <c r="U696">
        <f>[9]D_技能表!U603</f>
        <v>2783</v>
      </c>
      <c r="V696">
        <f>[9]D_技能表!V603</f>
        <v>143.47826086956522</v>
      </c>
      <c r="W696">
        <f>[9]D_技能表!W603</f>
        <v>51</v>
      </c>
      <c r="X696">
        <f>[9]D_技能表!X603</f>
        <v>733</v>
      </c>
      <c r="Y696">
        <f>[9]D_技能表!Y603</f>
        <v>18</v>
      </c>
      <c r="Z696">
        <f>[9]D_技能表!Z603</f>
        <v>21</v>
      </c>
      <c r="AA696" t="str">
        <f>[9]D_技能表!AA603</f>
        <v>9222100.png</v>
      </c>
      <c r="AB696">
        <f>[9]D_技能表!AB603</f>
        <v>20</v>
      </c>
      <c r="AC696">
        <f>[9]D_技能表!AC603</f>
        <v>24</v>
      </c>
      <c r="AD696">
        <f>[9]D_技能表!AD603</f>
        <v>418.92446230554117</v>
      </c>
    </row>
    <row r="697" spans="1:30" x14ac:dyDescent="0.15">
      <c r="A697">
        <f>[9]D_技能表!A604</f>
        <v>9222141</v>
      </c>
      <c r="B697" t="str">
        <f>[9]D_技能表!B604</f>
        <v>龙拳第1段</v>
      </c>
      <c r="C697" t="str">
        <f>[9]D_技能表!C604</f>
        <v>龙拳第1段</v>
      </c>
      <c r="D697">
        <f>[9]D_技能表!D604</f>
        <v>2</v>
      </c>
      <c r="E697">
        <f>[9]D_技能表!E604</f>
        <v>66</v>
      </c>
      <c r="F697" t="str">
        <f>[9]D_技能表!F604</f>
        <v>第41级，共造成202.3%点伤害</v>
      </c>
      <c r="G697">
        <f>[9]D_技能表!G604</f>
        <v>1</v>
      </c>
      <c r="H697">
        <f>[9]D_技能表!H604</f>
        <v>1</v>
      </c>
      <c r="I697">
        <f>[9]D_技能表!I604</f>
        <v>41</v>
      </c>
      <c r="J697">
        <f>[9]D_技能表!J604</f>
        <v>2</v>
      </c>
      <c r="K697">
        <f>[9]D_技能表!K604</f>
        <v>202.30434782608694</v>
      </c>
      <c r="L697">
        <f>[9]D_技能表!L604</f>
        <v>0</v>
      </c>
      <c r="M697">
        <f>[9]D_技能表!M604</f>
        <v>4720</v>
      </c>
      <c r="N697">
        <f>[9]D_技能表!N604</f>
        <v>157960</v>
      </c>
      <c r="O697">
        <f>[9]D_技能表!O604</f>
        <v>2</v>
      </c>
      <c r="P697">
        <f>[9]D_技能表!P604</f>
        <v>1</v>
      </c>
      <c r="Q697">
        <f>[9]D_技能表!Q604</f>
        <v>1</v>
      </c>
      <c r="R697">
        <f>[9]D_技能表!R604</f>
        <v>4</v>
      </c>
      <c r="S697">
        <f>[9]D_技能表!S604</f>
        <v>50</v>
      </c>
      <c r="T697">
        <f>[9]D_技能表!T604</f>
        <v>143.47826086956522</v>
      </c>
      <c r="U697">
        <f>[9]D_技能表!U604</f>
        <v>2872</v>
      </c>
      <c r="V697">
        <f>[9]D_技能表!V604</f>
        <v>143.47826086956522</v>
      </c>
      <c r="W697">
        <f>[9]D_技能表!W604</f>
        <v>55</v>
      </c>
      <c r="X697">
        <f>[9]D_技能表!X604</f>
        <v>788</v>
      </c>
      <c r="Y697">
        <f>[9]D_技能表!Y604</f>
        <v>18</v>
      </c>
      <c r="Z697">
        <f>[9]D_技能表!Z604</f>
        <v>22</v>
      </c>
      <c r="AA697" t="str">
        <f>[9]D_技能表!AA604</f>
        <v>9222100.png</v>
      </c>
      <c r="AB697">
        <f>[9]D_技能表!AB604</f>
        <v>20</v>
      </c>
      <c r="AC697">
        <f>[9]D_技能表!AC604</f>
        <v>24</v>
      </c>
      <c r="AD697">
        <f>[9]D_技能表!AD604</f>
        <v>483.72402453125903</v>
      </c>
    </row>
    <row r="698" spans="1:30" x14ac:dyDescent="0.15">
      <c r="A698">
        <f>[9]D_技能表!A605</f>
        <v>9222142</v>
      </c>
      <c r="B698" t="str">
        <f>[9]D_技能表!B605</f>
        <v>龙拳第1段</v>
      </c>
      <c r="C698" t="str">
        <f>[9]D_技能表!C605</f>
        <v>龙拳第1段</v>
      </c>
      <c r="D698">
        <f>[9]D_技能表!D605</f>
        <v>2</v>
      </c>
      <c r="E698">
        <f>[9]D_技能表!E605</f>
        <v>68</v>
      </c>
      <c r="F698" t="str">
        <f>[9]D_技能表!F605</f>
        <v>第42级，共造成203.7%点伤害</v>
      </c>
      <c r="G698">
        <f>[9]D_技能表!G605</f>
        <v>1</v>
      </c>
      <c r="H698">
        <f>[9]D_技能表!H605</f>
        <v>1</v>
      </c>
      <c r="I698">
        <f>[9]D_技能表!I605</f>
        <v>42</v>
      </c>
      <c r="J698">
        <f>[9]D_技能表!J605</f>
        <v>2</v>
      </c>
      <c r="K698">
        <f>[9]D_技能表!K605</f>
        <v>203.73913043478262</v>
      </c>
      <c r="L698">
        <f>[9]D_技能表!L605</f>
        <v>0</v>
      </c>
      <c r="M698">
        <f>[9]D_技能表!M605</f>
        <v>4640</v>
      </c>
      <c r="N698">
        <f>[9]D_技能表!N605</f>
        <v>177132</v>
      </c>
      <c r="O698">
        <f>[9]D_技能表!O605</f>
        <v>2</v>
      </c>
      <c r="P698">
        <f>[9]D_技能表!P605</f>
        <v>1</v>
      </c>
      <c r="Q698">
        <f>[9]D_技能表!Q605</f>
        <v>1</v>
      </c>
      <c r="R698">
        <f>[9]D_技能表!R605</f>
        <v>4</v>
      </c>
      <c r="S698">
        <f>[9]D_技能表!S605</f>
        <v>50</v>
      </c>
      <c r="T698">
        <f>[9]D_技能表!T605</f>
        <v>143.47826086956522</v>
      </c>
      <c r="U698">
        <f>[9]D_技能表!U605</f>
        <v>3054</v>
      </c>
      <c r="V698">
        <f>[9]D_技能表!V605</f>
        <v>143.47826086956522</v>
      </c>
      <c r="W698">
        <f>[9]D_技能表!W605</f>
        <v>58</v>
      </c>
      <c r="X698">
        <f>[9]D_技能表!X605</f>
        <v>846</v>
      </c>
      <c r="Y698">
        <f>[9]D_技能表!Y605</f>
        <v>18</v>
      </c>
      <c r="Z698">
        <f>[9]D_技能表!Z605</f>
        <v>24</v>
      </c>
      <c r="AA698" t="str">
        <f>[9]D_技能表!AA605</f>
        <v>9222100.png</v>
      </c>
      <c r="AB698">
        <f>[9]D_技能表!AB605</f>
        <v>20</v>
      </c>
      <c r="AC698">
        <f>[9]D_技能表!AC605</f>
        <v>24</v>
      </c>
      <c r="AD698">
        <f>[9]D_技能表!AD605</f>
        <v>558.43697251115759</v>
      </c>
    </row>
    <row r="699" spans="1:30" x14ac:dyDescent="0.15">
      <c r="A699">
        <f>[9]D_技能表!A606</f>
        <v>9222143</v>
      </c>
      <c r="B699" t="str">
        <f>[9]D_技能表!B606</f>
        <v>龙拳第1段</v>
      </c>
      <c r="C699" t="str">
        <f>[9]D_技能表!C606</f>
        <v>龙拳第1段</v>
      </c>
      <c r="D699">
        <f>[9]D_技能表!D606</f>
        <v>2</v>
      </c>
      <c r="E699">
        <f>[9]D_技能表!E606</f>
        <v>69</v>
      </c>
      <c r="F699" t="str">
        <f>[9]D_技能表!F606</f>
        <v>第43级，共造成205.2%点伤害</v>
      </c>
      <c r="G699">
        <f>[9]D_技能表!G606</f>
        <v>1</v>
      </c>
      <c r="H699">
        <f>[9]D_技能表!H606</f>
        <v>1</v>
      </c>
      <c r="I699">
        <f>[9]D_技能表!I606</f>
        <v>43</v>
      </c>
      <c r="J699">
        <f>[9]D_技能表!J606</f>
        <v>2</v>
      </c>
      <c r="K699">
        <f>[9]D_技能表!K606</f>
        <v>205.17391304347825</v>
      </c>
      <c r="L699">
        <f>[9]D_技能表!L606</f>
        <v>0</v>
      </c>
      <c r="M699">
        <f>[9]D_技能表!M606</f>
        <v>4560</v>
      </c>
      <c r="N699">
        <f>[9]D_技能表!N606</f>
        <v>198261</v>
      </c>
      <c r="O699">
        <f>[9]D_技能表!O606</f>
        <v>2</v>
      </c>
      <c r="P699">
        <f>[9]D_技能表!P606</f>
        <v>1</v>
      </c>
      <c r="Q699">
        <f>[9]D_技能表!Q606</f>
        <v>1</v>
      </c>
      <c r="R699">
        <f>[9]D_技能表!R606</f>
        <v>4</v>
      </c>
      <c r="S699">
        <f>[9]D_技能表!S606</f>
        <v>50</v>
      </c>
      <c r="T699">
        <f>[9]D_技能表!T606</f>
        <v>143.47826086956522</v>
      </c>
      <c r="U699">
        <f>[9]D_技能表!U606</f>
        <v>3147</v>
      </c>
      <c r="V699">
        <f>[9]D_技能表!V606</f>
        <v>143.47826086956522</v>
      </c>
      <c r="W699">
        <f>[9]D_技能表!W606</f>
        <v>63</v>
      </c>
      <c r="X699">
        <f>[9]D_技能表!X606</f>
        <v>909</v>
      </c>
      <c r="Y699">
        <f>[9]D_技能表!Y606</f>
        <v>18</v>
      </c>
      <c r="Z699">
        <f>[9]D_技能表!Z606</f>
        <v>26</v>
      </c>
      <c r="AA699" t="str">
        <f>[9]D_技能表!AA606</f>
        <v>9222100.png</v>
      </c>
      <c r="AB699">
        <f>[9]D_技能表!AB606</f>
        <v>20</v>
      </c>
      <c r="AC699">
        <f>[9]D_技能表!AC606</f>
        <v>24</v>
      </c>
      <c r="AD699">
        <f>[9]D_技能表!AD606</f>
        <v>644.56628787887598</v>
      </c>
    </row>
    <row r="700" spans="1:30" x14ac:dyDescent="0.15">
      <c r="A700">
        <f>[9]D_技能表!A607</f>
        <v>9222144</v>
      </c>
      <c r="B700" t="str">
        <f>[9]D_技能表!B607</f>
        <v>龙拳第1段</v>
      </c>
      <c r="C700" t="str">
        <f>[9]D_技能表!C607</f>
        <v>龙拳第1段</v>
      </c>
      <c r="D700">
        <f>[9]D_技能表!D607</f>
        <v>2</v>
      </c>
      <c r="E700">
        <f>[9]D_技能表!E607</f>
        <v>71</v>
      </c>
      <c r="F700" t="str">
        <f>[9]D_技能表!F607</f>
        <v>第44级，共造成206.6%点伤害</v>
      </c>
      <c r="G700">
        <f>[9]D_技能表!G607</f>
        <v>1</v>
      </c>
      <c r="H700">
        <f>[9]D_技能表!H607</f>
        <v>1</v>
      </c>
      <c r="I700">
        <f>[9]D_技能表!I607</f>
        <v>44</v>
      </c>
      <c r="J700">
        <f>[9]D_技能表!J607</f>
        <v>2</v>
      </c>
      <c r="K700">
        <f>[9]D_技能表!K607</f>
        <v>206.60869565217391</v>
      </c>
      <c r="L700">
        <f>[9]D_技能表!L607</f>
        <v>0</v>
      </c>
      <c r="M700">
        <f>[9]D_技能表!M607</f>
        <v>4480</v>
      </c>
      <c r="N700">
        <f>[9]D_技能表!N607</f>
        <v>223646</v>
      </c>
      <c r="O700">
        <f>[9]D_技能表!O607</f>
        <v>2</v>
      </c>
      <c r="P700">
        <f>[9]D_技能表!P607</f>
        <v>1</v>
      </c>
      <c r="Q700">
        <f>[9]D_技能表!Q607</f>
        <v>1</v>
      </c>
      <c r="R700">
        <f>[9]D_技能表!R607</f>
        <v>4</v>
      </c>
      <c r="S700">
        <f>[9]D_技能表!S607</f>
        <v>50</v>
      </c>
      <c r="T700">
        <f>[9]D_技能表!T607</f>
        <v>143.47826086956522</v>
      </c>
      <c r="U700">
        <f>[9]D_技能表!U607</f>
        <v>3338</v>
      </c>
      <c r="V700">
        <f>[9]D_技能表!V607</f>
        <v>143.47826086956522</v>
      </c>
      <c r="W700">
        <f>[9]D_技能表!W607</f>
        <v>67</v>
      </c>
      <c r="X700">
        <f>[9]D_技能表!X607</f>
        <v>976</v>
      </c>
      <c r="Y700">
        <f>[9]D_技能表!Y607</f>
        <v>18</v>
      </c>
      <c r="Z700">
        <f>[9]D_技能表!Z607</f>
        <v>27</v>
      </c>
      <c r="AA700" t="str">
        <f>[9]D_技能表!AA607</f>
        <v>9222100.png</v>
      </c>
      <c r="AB700">
        <f>[9]D_技能表!AB607</f>
        <v>20</v>
      </c>
      <c r="AC700">
        <f>[9]D_技能表!AC607</f>
        <v>24</v>
      </c>
      <c r="AD700">
        <f>[9]D_技能表!AD607</f>
        <v>743.84111369992002</v>
      </c>
    </row>
    <row r="701" spans="1:30" x14ac:dyDescent="0.15">
      <c r="A701">
        <f>[9]D_技能表!A608</f>
        <v>9222145</v>
      </c>
      <c r="B701" t="str">
        <f>[9]D_技能表!B608</f>
        <v>龙拳第1段</v>
      </c>
      <c r="C701" t="str">
        <f>[9]D_技能表!C608</f>
        <v>龙拳第1段</v>
      </c>
      <c r="D701">
        <f>[9]D_技能表!D608</f>
        <v>2</v>
      </c>
      <c r="E701">
        <f>[9]D_技能表!E608</f>
        <v>72</v>
      </c>
      <c r="F701" t="str">
        <f>[9]D_技能表!F608</f>
        <v>第45级，共造成208%点伤害</v>
      </c>
      <c r="G701">
        <f>[9]D_技能表!G608</f>
        <v>1</v>
      </c>
      <c r="H701">
        <f>[9]D_技能表!H608</f>
        <v>1</v>
      </c>
      <c r="I701">
        <f>[9]D_技能表!I608</f>
        <v>45</v>
      </c>
      <c r="J701">
        <f>[9]D_技能表!J608</f>
        <v>2</v>
      </c>
      <c r="K701">
        <f>[9]D_技能表!K608</f>
        <v>208.04347826086956</v>
      </c>
      <c r="L701">
        <f>[9]D_技能表!L608</f>
        <v>0</v>
      </c>
      <c r="M701">
        <f>[9]D_技能表!M608</f>
        <v>4400</v>
      </c>
      <c r="N701">
        <f>[9]D_技能表!N608</f>
        <v>247320</v>
      </c>
      <c r="O701">
        <f>[9]D_技能表!O608</f>
        <v>2</v>
      </c>
      <c r="P701">
        <f>[9]D_技能表!P608</f>
        <v>1</v>
      </c>
      <c r="Q701">
        <f>[9]D_技能表!Q608</f>
        <v>1</v>
      </c>
      <c r="R701">
        <f>[9]D_技能表!R608</f>
        <v>4</v>
      </c>
      <c r="S701">
        <f>[9]D_技能表!S608</f>
        <v>50</v>
      </c>
      <c r="T701">
        <f>[9]D_技能表!T608</f>
        <v>143.47826086956522</v>
      </c>
      <c r="U701">
        <f>[9]D_技能表!U608</f>
        <v>3435</v>
      </c>
      <c r="V701">
        <f>[9]D_技能表!V608</f>
        <v>143.47826086956522</v>
      </c>
      <c r="W701">
        <f>[9]D_技能表!W608</f>
        <v>72</v>
      </c>
      <c r="X701">
        <f>[9]D_技能表!X608</f>
        <v>1048</v>
      </c>
      <c r="Y701">
        <f>[9]D_技能表!Y608</f>
        <v>18</v>
      </c>
      <c r="Z701">
        <f>[9]D_技能表!Z608</f>
        <v>29</v>
      </c>
      <c r="AA701" t="str">
        <f>[9]D_技能表!AA608</f>
        <v>9222100.png</v>
      </c>
      <c r="AB701">
        <f>[9]D_技能表!AB608</f>
        <v>20</v>
      </c>
      <c r="AC701">
        <f>[9]D_技能表!AC608</f>
        <v>24</v>
      </c>
      <c r="AD701">
        <f>[9]D_技能表!AD608</f>
        <v>858.25057014292395</v>
      </c>
    </row>
    <row r="702" spans="1:30" x14ac:dyDescent="0.15">
      <c r="A702">
        <f>[9]D_技能表!A609</f>
        <v>9222146</v>
      </c>
      <c r="B702" t="str">
        <f>[9]D_技能表!B609</f>
        <v>龙拳第1段</v>
      </c>
      <c r="C702" t="str">
        <f>[9]D_技能表!C609</f>
        <v>龙拳第1段</v>
      </c>
      <c r="D702">
        <f>[9]D_技能表!D609</f>
        <v>2</v>
      </c>
      <c r="E702">
        <f>[9]D_技能表!E609</f>
        <v>74</v>
      </c>
      <c r="F702" t="str">
        <f>[9]D_技能表!F609</f>
        <v>第46级，共造成209.5%点伤害</v>
      </c>
      <c r="G702">
        <f>[9]D_技能表!G609</f>
        <v>1</v>
      </c>
      <c r="H702">
        <f>[9]D_技能表!H609</f>
        <v>1</v>
      </c>
      <c r="I702">
        <f>[9]D_技能表!I609</f>
        <v>46</v>
      </c>
      <c r="J702">
        <f>[9]D_技能表!J609</f>
        <v>2</v>
      </c>
      <c r="K702">
        <f>[9]D_技能表!K609</f>
        <v>209.47826086956522</v>
      </c>
      <c r="L702">
        <f>[9]D_技能表!L609</f>
        <v>0</v>
      </c>
      <c r="M702">
        <f>[9]D_技能表!M609</f>
        <v>4320</v>
      </c>
      <c r="N702">
        <f>[9]D_技能表!N609</f>
        <v>279818</v>
      </c>
      <c r="O702">
        <f>[9]D_技能表!O609</f>
        <v>2</v>
      </c>
      <c r="P702">
        <f>[9]D_技能表!P609</f>
        <v>1</v>
      </c>
      <c r="Q702">
        <f>[9]D_技能表!Q609</f>
        <v>1</v>
      </c>
      <c r="R702">
        <f>[9]D_技能表!R609</f>
        <v>4</v>
      </c>
      <c r="S702">
        <f>[9]D_技能表!S609</f>
        <v>50</v>
      </c>
      <c r="T702">
        <f>[9]D_技能表!T609</f>
        <v>143.47826086956522</v>
      </c>
      <c r="U702">
        <f>[9]D_技能表!U609</f>
        <v>3634</v>
      </c>
      <c r="V702">
        <f>[9]D_技能表!V609</f>
        <v>143.47826086956522</v>
      </c>
      <c r="W702">
        <f>[9]D_技能表!W609</f>
        <v>77</v>
      </c>
      <c r="X702">
        <f>[9]D_技能表!X609</f>
        <v>1125</v>
      </c>
      <c r="Y702">
        <f>[9]D_技能表!Y609</f>
        <v>18</v>
      </c>
      <c r="Z702">
        <f>[9]D_技能表!Z609</f>
        <v>31</v>
      </c>
      <c r="AA702" t="str">
        <f>[9]D_技能表!AA609</f>
        <v>9222100.png</v>
      </c>
      <c r="AB702">
        <f>[9]D_技能表!AB609</f>
        <v>20</v>
      </c>
      <c r="AC702">
        <f>[9]D_技能表!AC609</f>
        <v>24</v>
      </c>
      <c r="AD702">
        <f>[9]D_技能表!AD609</f>
        <v>990.0825987408183</v>
      </c>
    </row>
    <row r="703" spans="1:30" x14ac:dyDescent="0.15">
      <c r="A703">
        <f>[9]D_技能表!A610</f>
        <v>9222147</v>
      </c>
      <c r="B703" t="str">
        <f>[9]D_技能表!B610</f>
        <v>龙拳第1段</v>
      </c>
      <c r="C703" t="str">
        <f>[9]D_技能表!C610</f>
        <v>龙拳第1段</v>
      </c>
      <c r="D703">
        <f>[9]D_技能表!D610</f>
        <v>2</v>
      </c>
      <c r="E703">
        <f>[9]D_技能表!E610</f>
        <v>75</v>
      </c>
      <c r="F703" t="str">
        <f>[9]D_技能表!F610</f>
        <v>第47级，共造成210.9%点伤害</v>
      </c>
      <c r="G703">
        <f>[9]D_技能表!G610</f>
        <v>1</v>
      </c>
      <c r="H703">
        <f>[9]D_技能表!H610</f>
        <v>1</v>
      </c>
      <c r="I703">
        <f>[9]D_技能表!I610</f>
        <v>47</v>
      </c>
      <c r="J703">
        <f>[9]D_技能表!J610</f>
        <v>2</v>
      </c>
      <c r="K703">
        <f>[9]D_技能表!K610</f>
        <v>210.91304347826087</v>
      </c>
      <c r="L703">
        <f>[9]D_技能表!L610</f>
        <v>0</v>
      </c>
      <c r="M703">
        <f>[9]D_技能表!M610</f>
        <v>4240</v>
      </c>
      <c r="N703">
        <f>[9]D_技能表!N610</f>
        <v>306270</v>
      </c>
      <c r="O703">
        <f>[9]D_技能表!O610</f>
        <v>2</v>
      </c>
      <c r="P703">
        <f>[9]D_技能表!P610</f>
        <v>1</v>
      </c>
      <c r="Q703">
        <f>[9]D_技能表!Q610</f>
        <v>1</v>
      </c>
      <c r="R703">
        <f>[9]D_技能表!R610</f>
        <v>4</v>
      </c>
      <c r="S703">
        <f>[9]D_技能表!S610</f>
        <v>50</v>
      </c>
      <c r="T703">
        <f>[9]D_技能表!T610</f>
        <v>143.47826086956522</v>
      </c>
      <c r="U703">
        <f>[9]D_技能表!U610</f>
        <v>3735</v>
      </c>
      <c r="V703">
        <f>[9]D_技能表!V610</f>
        <v>143.47826086956522</v>
      </c>
      <c r="W703">
        <f>[9]D_技能表!W610</f>
        <v>82</v>
      </c>
      <c r="X703">
        <f>[9]D_技能表!X610</f>
        <v>1207</v>
      </c>
      <c r="Y703">
        <f>[9]D_技能表!Y610</f>
        <v>18</v>
      </c>
      <c r="Z703">
        <f>[9]D_技能表!Z610</f>
        <v>33</v>
      </c>
      <c r="AA703" t="str">
        <f>[9]D_技能表!AA610</f>
        <v>9222100.png</v>
      </c>
      <c r="AB703">
        <f>[9]D_技能表!AB610</f>
        <v>20</v>
      </c>
      <c r="AC703">
        <f>[9]D_技能表!AC610</f>
        <v>24</v>
      </c>
      <c r="AD703">
        <f>[9]D_技能表!AD610</f>
        <v>1141.9685794915179</v>
      </c>
    </row>
    <row r="704" spans="1:30" x14ac:dyDescent="0.15">
      <c r="A704">
        <f>[9]D_技能表!A611</f>
        <v>9222148</v>
      </c>
      <c r="B704" t="str">
        <f>[9]D_技能表!B611</f>
        <v>龙拳第1段</v>
      </c>
      <c r="C704" t="str">
        <f>[9]D_技能表!C611</f>
        <v>龙拳第1段</v>
      </c>
      <c r="D704">
        <f>[9]D_技能表!D611</f>
        <v>2</v>
      </c>
      <c r="E704">
        <f>[9]D_技能表!E611</f>
        <v>77</v>
      </c>
      <c r="F704" t="str">
        <f>[9]D_技能表!F611</f>
        <v>第48级，共造成212.3%点伤害</v>
      </c>
      <c r="G704">
        <f>[9]D_技能表!G611</f>
        <v>1</v>
      </c>
      <c r="H704">
        <f>[9]D_技能表!H611</f>
        <v>1</v>
      </c>
      <c r="I704">
        <f>[9]D_技能表!I611</f>
        <v>48</v>
      </c>
      <c r="J704">
        <f>[9]D_技能表!J611</f>
        <v>2</v>
      </c>
      <c r="K704">
        <f>[9]D_技能表!K611</f>
        <v>212.3478260869565</v>
      </c>
      <c r="L704">
        <f>[9]D_技能表!L611</f>
        <v>0</v>
      </c>
      <c r="M704">
        <f>[9]D_技能表!M611</f>
        <v>4160</v>
      </c>
      <c r="N704">
        <f>[9]D_技能表!N611</f>
        <v>346896</v>
      </c>
      <c r="O704">
        <f>[9]D_技能表!O611</f>
        <v>2</v>
      </c>
      <c r="P704">
        <f>[9]D_技能表!P611</f>
        <v>1</v>
      </c>
      <c r="Q704">
        <f>[9]D_技能表!Q611</f>
        <v>1</v>
      </c>
      <c r="R704">
        <f>[9]D_技能表!R611</f>
        <v>4</v>
      </c>
      <c r="S704">
        <f>[9]D_技能表!S611</f>
        <v>50</v>
      </c>
      <c r="T704">
        <f>[9]D_技能表!T611</f>
        <v>143.47826086956522</v>
      </c>
      <c r="U704">
        <f>[9]D_技能表!U611</f>
        <v>3942</v>
      </c>
      <c r="V704">
        <f>[9]D_技能表!V611</f>
        <v>143.47826086956522</v>
      </c>
      <c r="W704">
        <f>[9]D_技能表!W611</f>
        <v>88</v>
      </c>
      <c r="X704">
        <f>[9]D_技能表!X611</f>
        <v>1295</v>
      </c>
      <c r="Y704">
        <f>[9]D_技能表!Y611</f>
        <v>18</v>
      </c>
      <c r="Z704">
        <f>[9]D_技能表!Z611</f>
        <v>36</v>
      </c>
      <c r="AA704" t="str">
        <f>[9]D_技能表!AA611</f>
        <v>9222100.png</v>
      </c>
      <c r="AB704">
        <f>[9]D_技能表!AB611</f>
        <v>20</v>
      </c>
      <c r="AC704">
        <f>[9]D_技能表!AC611</f>
        <v>24</v>
      </c>
      <c r="AD704">
        <f>[9]D_技能表!AD611</f>
        <v>1316.9345747439711</v>
      </c>
    </row>
    <row r="705" spans="1:30" x14ac:dyDescent="0.15">
      <c r="A705">
        <f>[9]D_技能表!A612</f>
        <v>9222149</v>
      </c>
      <c r="B705" t="str">
        <f>[9]D_技能表!B612</f>
        <v>龙拳第1段</v>
      </c>
      <c r="C705" t="str">
        <f>[9]D_技能表!C612</f>
        <v>龙拳第1段</v>
      </c>
      <c r="D705">
        <f>[9]D_技能表!D612</f>
        <v>2</v>
      </c>
      <c r="E705">
        <f>[9]D_技能表!E612</f>
        <v>78</v>
      </c>
      <c r="F705" t="str">
        <f>[9]D_技能表!F612</f>
        <v>第49级，共造成213.8%点伤害</v>
      </c>
      <c r="G705">
        <f>[9]D_技能表!G612</f>
        <v>1</v>
      </c>
      <c r="H705">
        <f>[9]D_技能表!H612</f>
        <v>1</v>
      </c>
      <c r="I705">
        <f>[9]D_技能表!I612</f>
        <v>49</v>
      </c>
      <c r="J705">
        <f>[9]D_技能表!J612</f>
        <v>2</v>
      </c>
      <c r="K705">
        <f>[9]D_技能表!K612</f>
        <v>213.78260869565219</v>
      </c>
      <c r="L705">
        <f>[9]D_技能表!L612</f>
        <v>0</v>
      </c>
      <c r="M705">
        <f>[9]D_技能表!M612</f>
        <v>4080</v>
      </c>
      <c r="N705">
        <f>[9]D_技能表!N612</f>
        <v>380418</v>
      </c>
      <c r="O705">
        <f>[9]D_技能表!O612</f>
        <v>2</v>
      </c>
      <c r="P705">
        <f>[9]D_技能表!P612</f>
        <v>1</v>
      </c>
      <c r="Q705">
        <f>[9]D_技能表!Q612</f>
        <v>1</v>
      </c>
      <c r="R705">
        <f>[9]D_技能表!R612</f>
        <v>4</v>
      </c>
      <c r="S705">
        <f>[9]D_技能表!S612</f>
        <v>50</v>
      </c>
      <c r="T705">
        <f>[9]D_技能表!T612</f>
        <v>143.47826086956522</v>
      </c>
      <c r="U705">
        <f>[9]D_技能表!U612</f>
        <v>4047</v>
      </c>
      <c r="V705">
        <f>[9]D_技能表!V612</f>
        <v>143.47826086956522</v>
      </c>
      <c r="W705">
        <f>[9]D_技能表!W612</f>
        <v>94</v>
      </c>
      <c r="X705">
        <f>[9]D_技能表!X612</f>
        <v>1389</v>
      </c>
      <c r="Y705">
        <f>[9]D_技能表!Y612</f>
        <v>18</v>
      </c>
      <c r="Z705">
        <f>[9]D_技能表!Z612</f>
        <v>38</v>
      </c>
      <c r="AA705" t="str">
        <f>[9]D_技能表!AA612</f>
        <v>9222100.png</v>
      </c>
      <c r="AB705">
        <f>[9]D_技能表!AB612</f>
        <v>20</v>
      </c>
      <c r="AC705">
        <f>[9]D_技能表!AC612</f>
        <v>24</v>
      </c>
      <c r="AD705">
        <f>[9]D_技能表!AD612</f>
        <v>1518.4601796208933</v>
      </c>
    </row>
    <row r="706" spans="1:30" x14ac:dyDescent="0.15">
      <c r="A706">
        <f>[9]D_技能表!A613</f>
        <v>9222150</v>
      </c>
      <c r="B706" t="str">
        <f>[9]D_技能表!B613</f>
        <v>龙拳第1段</v>
      </c>
      <c r="C706" t="str">
        <f>[9]D_技能表!C613</f>
        <v>龙拳第1段</v>
      </c>
      <c r="D706">
        <f>[9]D_技能表!D613</f>
        <v>2</v>
      </c>
      <c r="E706">
        <f>[9]D_技能表!E613</f>
        <v>80</v>
      </c>
      <c r="F706" t="str">
        <f>[9]D_技能表!F613</f>
        <v>第50级，共造成215.2%点伤害</v>
      </c>
      <c r="G706">
        <f>[9]D_技能表!G613</f>
        <v>1</v>
      </c>
      <c r="H706">
        <f>[9]D_技能表!H613</f>
        <v>1</v>
      </c>
      <c r="I706">
        <f>[9]D_技能表!I613</f>
        <v>50</v>
      </c>
      <c r="J706">
        <f>[9]D_技能表!J613</f>
        <v>2</v>
      </c>
      <c r="K706">
        <f>[9]D_技能表!K613</f>
        <v>215.21739130434781</v>
      </c>
      <c r="L706">
        <f>[9]D_技能表!L613</f>
        <v>0</v>
      </c>
      <c r="M706">
        <f>[9]D_技能表!M613</f>
        <v>4000</v>
      </c>
      <c r="N706">
        <f>[9]D_技能表!N613</f>
        <v>430462</v>
      </c>
      <c r="O706">
        <f>[9]D_技能表!O613</f>
        <v>2</v>
      </c>
      <c r="P706">
        <f>[9]D_技能表!P613</f>
        <v>1</v>
      </c>
      <c r="Q706">
        <f>[9]D_技能表!Q613</f>
        <v>1</v>
      </c>
      <c r="R706">
        <f>[9]D_技能表!R613</f>
        <v>4</v>
      </c>
      <c r="S706">
        <f>[9]D_技能表!S613</f>
        <v>50</v>
      </c>
      <c r="T706">
        <f>[9]D_技能表!T613</f>
        <v>143.47826086956522</v>
      </c>
      <c r="U706">
        <f>[9]D_技能表!U613</f>
        <v>4262</v>
      </c>
      <c r="V706">
        <f>[9]D_技能表!V613</f>
        <v>143.47826086956522</v>
      </c>
      <c r="W706">
        <f>[9]D_技能表!W613</f>
        <v>101</v>
      </c>
      <c r="X706">
        <f>[9]D_技能表!X613</f>
        <v>1490</v>
      </c>
      <c r="Y706">
        <f>[9]D_技能表!Y613</f>
        <v>18</v>
      </c>
      <c r="Z706">
        <f>[9]D_技能表!Z613</f>
        <v>41</v>
      </c>
      <c r="AA706" t="str">
        <f>[9]D_技能表!AA613</f>
        <v>9222100.png</v>
      </c>
      <c r="AB706">
        <f>[9]D_技能表!AB613</f>
        <v>20</v>
      </c>
      <c r="AC706">
        <f>[9]D_技能表!AC613</f>
        <v>24</v>
      </c>
      <c r="AD706">
        <f>[9]D_技能表!AD613</f>
        <v>1750.5461030023362</v>
      </c>
    </row>
    <row r="707" spans="1:30" x14ac:dyDescent="0.15">
      <c r="A707">
        <f>[9]D_技能表!A614</f>
        <v>1</v>
      </c>
      <c r="B707" t="str">
        <f>[9]D_技能表!B614</f>
        <v>龙拳</v>
      </c>
      <c r="C707" t="str">
        <f>[9]D_技能表!C614</f>
        <v>龙拳第2段</v>
      </c>
      <c r="D707">
        <f>[9]D_技能表!D614</f>
        <v>2</v>
      </c>
      <c r="E707">
        <f>[9]D_技能表!E614</f>
        <v>4</v>
      </c>
      <c r="F707" t="str">
        <f>[9]D_技能表!F614</f>
        <v>第0级，共造成143.5%点伤害</v>
      </c>
      <c r="G707">
        <f>[9]D_技能表!G614</f>
        <v>0</v>
      </c>
      <c r="H707">
        <f>[9]D_技能表!H614</f>
        <v>2</v>
      </c>
      <c r="I707">
        <f>[9]D_技能表!I614</f>
        <v>0</v>
      </c>
      <c r="J707">
        <f>[9]D_技能表!J614</f>
        <v>2</v>
      </c>
      <c r="K707">
        <f>[9]D_技能表!K614</f>
        <v>143.47826086956522</v>
      </c>
      <c r="L707">
        <f>[9]D_技能表!L614</f>
        <v>0</v>
      </c>
      <c r="M707">
        <f>[9]D_技能表!M614</f>
        <v>8000</v>
      </c>
      <c r="N707">
        <f>[9]D_技能表!N614</f>
        <v>0</v>
      </c>
      <c r="O707">
        <f>[9]D_技能表!O614</f>
        <v>2</v>
      </c>
      <c r="P707">
        <f>[9]D_技能表!P614</f>
        <v>1</v>
      </c>
      <c r="Q707">
        <f>[9]D_技能表!Q614</f>
        <v>1</v>
      </c>
      <c r="R707">
        <f>[9]D_技能表!R614</f>
        <v>4</v>
      </c>
      <c r="S707">
        <f>[9]D_技能表!S614</f>
        <v>50</v>
      </c>
      <c r="T707">
        <f>[9]D_技能表!T614</f>
        <v>143.47826086956522</v>
      </c>
      <c r="U707">
        <f>[9]D_技能表!U614</f>
        <v>68</v>
      </c>
      <c r="V707">
        <f>[9]D_技能表!V614</f>
        <v>143.47826086956522</v>
      </c>
      <c r="W707">
        <f>[9]D_技能表!W614</f>
        <v>0</v>
      </c>
      <c r="X707">
        <f>[9]D_技能表!X614</f>
        <v>0</v>
      </c>
      <c r="Y707">
        <f>[9]D_技能表!Y614</f>
        <v>18</v>
      </c>
      <c r="Z707">
        <f>[9]D_技能表!Z614</f>
        <v>0</v>
      </c>
      <c r="AA707" t="str">
        <f>[9]D_技能表!AA614</f>
        <v>9222200.png</v>
      </c>
      <c r="AB707">
        <f>[9]D_技能表!AB614</f>
        <v>20</v>
      </c>
      <c r="AC707">
        <f>[9]D_技能表!AC614</f>
        <v>25</v>
      </c>
      <c r="AD707">
        <f>[9]D_技能表!AD614</f>
        <v>1.0081565217391304</v>
      </c>
    </row>
    <row r="708" spans="1:30" x14ac:dyDescent="0.15">
      <c r="A708">
        <f>[9]D_技能表!A615</f>
        <v>9222201</v>
      </c>
      <c r="B708" t="str">
        <f>[9]D_技能表!B615</f>
        <v>龙拳第2段</v>
      </c>
      <c r="C708" t="str">
        <f>[9]D_技能表!C615</f>
        <v>龙拳第2段</v>
      </c>
      <c r="D708">
        <f>[9]D_技能表!D615</f>
        <v>2</v>
      </c>
      <c r="E708">
        <f>[9]D_技能表!E615</f>
        <v>4</v>
      </c>
      <c r="F708" t="str">
        <f>[9]D_技能表!F615</f>
        <v>第1级，共造成143.5%点伤害</v>
      </c>
      <c r="G708">
        <f>[9]D_技能表!G615</f>
        <v>2</v>
      </c>
      <c r="H708">
        <f>[9]D_技能表!H615</f>
        <v>2</v>
      </c>
      <c r="I708">
        <f>[9]D_技能表!I615</f>
        <v>1</v>
      </c>
      <c r="J708">
        <f>[9]D_技能表!J615</f>
        <v>2</v>
      </c>
      <c r="K708">
        <f>[9]D_技能表!K615</f>
        <v>143.47826086956522</v>
      </c>
      <c r="L708">
        <f>[9]D_技能表!L615</f>
        <v>0</v>
      </c>
      <c r="M708">
        <f>[9]D_技能表!M615</f>
        <v>8000</v>
      </c>
      <c r="N708">
        <f>[9]D_技能表!N615</f>
        <v>272</v>
      </c>
      <c r="O708">
        <f>[9]D_技能表!O615</f>
        <v>2</v>
      </c>
      <c r="P708">
        <f>[9]D_技能表!P615</f>
        <v>1</v>
      </c>
      <c r="Q708">
        <f>[9]D_技能表!Q615</f>
        <v>1</v>
      </c>
      <c r="R708">
        <f>[9]D_技能表!R615</f>
        <v>4</v>
      </c>
      <c r="S708">
        <f>[9]D_技能表!S615</f>
        <v>50</v>
      </c>
      <c r="T708">
        <f>[9]D_技能表!T615</f>
        <v>143.47826086956522</v>
      </c>
      <c r="U708">
        <f>[9]D_技能表!U615</f>
        <v>68</v>
      </c>
      <c r="V708">
        <f>[9]D_技能表!V615</f>
        <v>143.47826086956522</v>
      </c>
      <c r="W708">
        <f>[9]D_技能表!W615</f>
        <v>4</v>
      </c>
      <c r="X708">
        <f>[9]D_技能表!X615</f>
        <v>4</v>
      </c>
      <c r="Y708">
        <f>[9]D_技能表!Y615</f>
        <v>18</v>
      </c>
      <c r="Z708">
        <f>[9]D_技能表!Z615</f>
        <v>0</v>
      </c>
      <c r="AA708" t="str">
        <f>[9]D_技能表!AA615</f>
        <v>9222200.png</v>
      </c>
      <c r="AB708">
        <f>[9]D_技能表!AB615</f>
        <v>20</v>
      </c>
      <c r="AC708">
        <f>[9]D_技能表!AC615</f>
        <v>25</v>
      </c>
      <c r="AD708">
        <f>[9]D_技能表!AD615</f>
        <v>1.1477728782719212</v>
      </c>
    </row>
    <row r="709" spans="1:30" x14ac:dyDescent="0.15">
      <c r="A709">
        <f>[9]D_技能表!A616</f>
        <v>9222202</v>
      </c>
      <c r="B709" t="str">
        <f>[9]D_技能表!B616</f>
        <v>龙拳第2段</v>
      </c>
      <c r="C709" t="str">
        <f>[9]D_技能表!C616</f>
        <v>龙拳第2段</v>
      </c>
      <c r="D709">
        <f>[9]D_技能表!D616</f>
        <v>2</v>
      </c>
      <c r="E709">
        <f>[9]D_技能表!E616</f>
        <v>7</v>
      </c>
      <c r="F709" t="str">
        <f>[9]D_技能表!F616</f>
        <v>第2级，共造成146.3%点伤害</v>
      </c>
      <c r="G709">
        <f>[9]D_技能表!G616</f>
        <v>2</v>
      </c>
      <c r="H709">
        <f>[9]D_技能表!H616</f>
        <v>2</v>
      </c>
      <c r="I709">
        <f>[9]D_技能表!I616</f>
        <v>2</v>
      </c>
      <c r="J709">
        <f>[9]D_技能表!J616</f>
        <v>2</v>
      </c>
      <c r="K709">
        <f>[9]D_技能表!K616</f>
        <v>146.34782608695653</v>
      </c>
      <c r="L709">
        <f>[9]D_技能表!L616</f>
        <v>0</v>
      </c>
      <c r="M709">
        <f>[9]D_技能表!M616</f>
        <v>7840</v>
      </c>
      <c r="N709">
        <f>[9]D_技能表!N616</f>
        <v>344</v>
      </c>
      <c r="O709">
        <f>[9]D_技能表!O616</f>
        <v>2</v>
      </c>
      <c r="P709">
        <f>[9]D_技能表!P616</f>
        <v>1</v>
      </c>
      <c r="Q709">
        <f>[9]D_技能表!Q616</f>
        <v>1</v>
      </c>
      <c r="R709">
        <f>[9]D_技能表!R616</f>
        <v>4</v>
      </c>
      <c r="S709">
        <f>[9]D_技能表!S616</f>
        <v>50</v>
      </c>
      <c r="T709">
        <f>[9]D_技能表!T616</f>
        <v>143.47826086956522</v>
      </c>
      <c r="U709">
        <f>[9]D_技能表!U616</f>
        <v>86</v>
      </c>
      <c r="V709">
        <f>[9]D_技能表!V616</f>
        <v>143.47826086956522</v>
      </c>
      <c r="W709">
        <f>[9]D_技能表!W616</f>
        <v>4</v>
      </c>
      <c r="X709">
        <f>[9]D_技能表!X616</f>
        <v>8</v>
      </c>
      <c r="Y709">
        <f>[9]D_技能表!Y616</f>
        <v>18</v>
      </c>
      <c r="Z709">
        <f>[9]D_技能表!Z616</f>
        <v>0</v>
      </c>
      <c r="AA709" t="str">
        <f>[9]D_技能表!AA616</f>
        <v>9222200.png</v>
      </c>
      <c r="AB709">
        <f>[9]D_技能表!AB616</f>
        <v>20</v>
      </c>
      <c r="AC709">
        <f>[9]D_技能表!AC616</f>
        <v>25</v>
      </c>
      <c r="AD709">
        <f>[9]D_技能表!AD616</f>
        <v>1.3929680561510775</v>
      </c>
    </row>
    <row r="710" spans="1:30" x14ac:dyDescent="0.15">
      <c r="A710">
        <f>[9]D_技能表!A617</f>
        <v>9222203</v>
      </c>
      <c r="B710" t="str">
        <f>[9]D_技能表!B617</f>
        <v>龙拳第2段</v>
      </c>
      <c r="C710" t="str">
        <f>[9]D_技能表!C617</f>
        <v>龙拳第2段</v>
      </c>
      <c r="D710">
        <f>[9]D_技能表!D617</f>
        <v>2</v>
      </c>
      <c r="E710">
        <f>[9]D_技能表!E617</f>
        <v>9</v>
      </c>
      <c r="F710" t="str">
        <f>[9]D_技能表!F617</f>
        <v>第3级，共造成147.8%点伤害</v>
      </c>
      <c r="G710">
        <f>[9]D_技能表!G617</f>
        <v>2</v>
      </c>
      <c r="H710">
        <f>[9]D_技能表!H617</f>
        <v>2</v>
      </c>
      <c r="I710">
        <f>[9]D_技能表!I617</f>
        <v>3</v>
      </c>
      <c r="J710">
        <f>[9]D_技能表!J617</f>
        <v>2</v>
      </c>
      <c r="K710">
        <f>[9]D_技能表!K617</f>
        <v>147.78260869565219</v>
      </c>
      <c r="L710">
        <f>[9]D_技能表!L617</f>
        <v>0</v>
      </c>
      <c r="M710">
        <f>[9]D_技能表!M617</f>
        <v>7760</v>
      </c>
      <c r="N710">
        <f>[9]D_技能表!N617</f>
        <v>392</v>
      </c>
      <c r="O710">
        <f>[9]D_技能表!O617</f>
        <v>2</v>
      </c>
      <c r="P710">
        <f>[9]D_技能表!P617</f>
        <v>1</v>
      </c>
      <c r="Q710">
        <f>[9]D_技能表!Q617</f>
        <v>1</v>
      </c>
      <c r="R710">
        <f>[9]D_技能表!R617</f>
        <v>4</v>
      </c>
      <c r="S710">
        <f>[9]D_技能表!S617</f>
        <v>50</v>
      </c>
      <c r="T710">
        <f>[9]D_技能表!T617</f>
        <v>143.47826086956522</v>
      </c>
      <c r="U710">
        <f>[9]D_技能表!U617</f>
        <v>98</v>
      </c>
      <c r="V710">
        <f>[9]D_技能表!V617</f>
        <v>143.47826086956522</v>
      </c>
      <c r="W710">
        <f>[9]D_技能表!W617</f>
        <v>4</v>
      </c>
      <c r="X710">
        <f>[9]D_技能表!X617</f>
        <v>12</v>
      </c>
      <c r="Y710">
        <f>[9]D_技能表!Y617</f>
        <v>18</v>
      </c>
      <c r="Z710">
        <f>[9]D_技能表!Z617</f>
        <v>0</v>
      </c>
      <c r="AA710" t="str">
        <f>[9]D_技能表!AA617</f>
        <v>9222200.png</v>
      </c>
      <c r="AB710">
        <f>[9]D_技能表!AB617</f>
        <v>20</v>
      </c>
      <c r="AC710">
        <f>[9]D_技能表!AC617</f>
        <v>25</v>
      </c>
      <c r="AD710">
        <f>[9]D_技能表!AD617</f>
        <v>1.6349694391434659</v>
      </c>
    </row>
    <row r="711" spans="1:30" x14ac:dyDescent="0.15">
      <c r="A711">
        <f>[9]D_技能表!A618</f>
        <v>9222204</v>
      </c>
      <c r="B711" t="str">
        <f>[9]D_技能表!B618</f>
        <v>龙拳第2段</v>
      </c>
      <c r="C711" t="str">
        <f>[9]D_技能表!C618</f>
        <v>龙拳第2段</v>
      </c>
      <c r="D711">
        <f>[9]D_技能表!D618</f>
        <v>2</v>
      </c>
      <c r="E711">
        <f>[9]D_技能表!E618</f>
        <v>10</v>
      </c>
      <c r="F711" t="str">
        <f>[9]D_技能表!F618</f>
        <v>第4级，共造成149.2%点伤害</v>
      </c>
      <c r="G711">
        <f>[9]D_技能表!G618</f>
        <v>2</v>
      </c>
      <c r="H711">
        <f>[9]D_技能表!H618</f>
        <v>2</v>
      </c>
      <c r="I711">
        <f>[9]D_技能表!I618</f>
        <v>4</v>
      </c>
      <c r="J711">
        <f>[9]D_技能表!J618</f>
        <v>2</v>
      </c>
      <c r="K711">
        <f>[9]D_技能表!K618</f>
        <v>149.21739130434781</v>
      </c>
      <c r="L711">
        <f>[9]D_技能表!L618</f>
        <v>0</v>
      </c>
      <c r="M711">
        <f>[9]D_技能表!M618</f>
        <v>7680</v>
      </c>
      <c r="N711">
        <f>[9]D_技能表!N618</f>
        <v>520</v>
      </c>
      <c r="O711">
        <f>[9]D_技能表!O618</f>
        <v>2</v>
      </c>
      <c r="P711">
        <f>[9]D_技能表!P618</f>
        <v>1</v>
      </c>
      <c r="Q711">
        <f>[9]D_技能表!Q618</f>
        <v>1</v>
      </c>
      <c r="R711">
        <f>[9]D_技能表!R618</f>
        <v>4</v>
      </c>
      <c r="S711">
        <f>[9]D_技能表!S618</f>
        <v>50</v>
      </c>
      <c r="T711">
        <f>[9]D_技能表!T618</f>
        <v>143.47826086956522</v>
      </c>
      <c r="U711">
        <f>[9]D_技能表!U618</f>
        <v>104</v>
      </c>
      <c r="V711">
        <f>[9]D_技能表!V618</f>
        <v>143.47826086956522</v>
      </c>
      <c r="W711">
        <f>[9]D_技能表!W618</f>
        <v>5</v>
      </c>
      <c r="X711">
        <f>[9]D_技能表!X618</f>
        <v>17</v>
      </c>
      <c r="Y711">
        <f>[9]D_技能表!Y618</f>
        <v>18</v>
      </c>
      <c r="Z711">
        <f>[9]D_技能表!Z618</f>
        <v>0</v>
      </c>
      <c r="AA711" t="str">
        <f>[9]D_技能表!AA618</f>
        <v>9222200.png</v>
      </c>
      <c r="AB711">
        <f>[9]D_技能表!AB618</f>
        <v>20</v>
      </c>
      <c r="AC711">
        <f>[9]D_技能表!AC618</f>
        <v>25</v>
      </c>
      <c r="AD711">
        <f>[9]D_技能表!AD618</f>
        <v>1.9172836465292797</v>
      </c>
    </row>
    <row r="712" spans="1:30" x14ac:dyDescent="0.15">
      <c r="A712">
        <f>[9]D_技能表!A619</f>
        <v>9222205</v>
      </c>
      <c r="B712" t="str">
        <f>[9]D_技能表!B619</f>
        <v>龙拳第2段</v>
      </c>
      <c r="C712" t="str">
        <f>[9]D_技能表!C619</f>
        <v>龙拳第2段</v>
      </c>
      <c r="D712">
        <f>[9]D_技能表!D619</f>
        <v>2</v>
      </c>
      <c r="E712">
        <f>[9]D_技能表!E619</f>
        <v>12</v>
      </c>
      <c r="F712" t="str">
        <f>[9]D_技能表!F619</f>
        <v>第5级，共造成150.7%点伤害</v>
      </c>
      <c r="G712">
        <f>[9]D_技能表!G619</f>
        <v>2</v>
      </c>
      <c r="H712">
        <f>[9]D_技能表!H619</f>
        <v>2</v>
      </c>
      <c r="I712">
        <f>[9]D_技能表!I619</f>
        <v>5</v>
      </c>
      <c r="J712">
        <f>[9]D_技能表!J619</f>
        <v>2</v>
      </c>
      <c r="K712">
        <f>[9]D_技能表!K619</f>
        <v>150.65217391304347</v>
      </c>
      <c r="L712">
        <f>[9]D_技能表!L619</f>
        <v>0</v>
      </c>
      <c r="M712">
        <f>[9]D_技能表!M619</f>
        <v>7600</v>
      </c>
      <c r="N712">
        <f>[9]D_技能表!N619</f>
        <v>580</v>
      </c>
      <c r="O712">
        <f>[9]D_技能表!O619</f>
        <v>2</v>
      </c>
      <c r="P712">
        <f>[9]D_技能表!P619</f>
        <v>1</v>
      </c>
      <c r="Q712">
        <f>[9]D_技能表!Q619</f>
        <v>1</v>
      </c>
      <c r="R712">
        <f>[9]D_技能表!R619</f>
        <v>4</v>
      </c>
      <c r="S712">
        <f>[9]D_技能表!S619</f>
        <v>50</v>
      </c>
      <c r="T712">
        <f>[9]D_技能表!T619</f>
        <v>143.47826086956522</v>
      </c>
      <c r="U712">
        <f>[9]D_技能表!U619</f>
        <v>116</v>
      </c>
      <c r="V712">
        <f>[9]D_技能表!V619</f>
        <v>143.47826086956522</v>
      </c>
      <c r="W712">
        <f>[9]D_技能表!W619</f>
        <v>5</v>
      </c>
      <c r="X712">
        <f>[9]D_技能表!X619</f>
        <v>22</v>
      </c>
      <c r="Y712">
        <f>[9]D_技能表!Y619</f>
        <v>18</v>
      </c>
      <c r="Z712">
        <f>[9]D_技能表!Z619</f>
        <v>0</v>
      </c>
      <c r="AA712" t="str">
        <f>[9]D_技能表!AA619</f>
        <v>9222200.png</v>
      </c>
      <c r="AB712">
        <f>[9]D_技能表!AB619</f>
        <v>20</v>
      </c>
      <c r="AC712">
        <f>[9]D_技能表!AC619</f>
        <v>25</v>
      </c>
      <c r="AD712">
        <f>[9]D_技能表!AD619</f>
        <v>2.2464350200000576</v>
      </c>
    </row>
    <row r="713" spans="1:30" x14ac:dyDescent="0.15">
      <c r="A713">
        <f>[9]D_技能表!A620</f>
        <v>9222206</v>
      </c>
      <c r="B713" t="str">
        <f>[9]D_技能表!B620</f>
        <v>龙拳第2段</v>
      </c>
      <c r="C713" t="str">
        <f>[9]D_技能表!C620</f>
        <v>龙拳第2段</v>
      </c>
      <c r="D713">
        <f>[9]D_技能表!D620</f>
        <v>2</v>
      </c>
      <c r="E713">
        <f>[9]D_技能表!E620</f>
        <v>13</v>
      </c>
      <c r="F713" t="str">
        <f>[9]D_技能表!F620</f>
        <v>第6级，共造成152.1%点伤害</v>
      </c>
      <c r="G713">
        <f>[9]D_技能表!G620</f>
        <v>2</v>
      </c>
      <c r="H713">
        <f>[9]D_技能表!H620</f>
        <v>2</v>
      </c>
      <c r="I713">
        <f>[9]D_技能表!I620</f>
        <v>6</v>
      </c>
      <c r="J713">
        <f>[9]D_技能表!J620</f>
        <v>2</v>
      </c>
      <c r="K713">
        <f>[9]D_技能表!K620</f>
        <v>152.08695652173913</v>
      </c>
      <c r="L713">
        <f>[9]D_技能表!L620</f>
        <v>0</v>
      </c>
      <c r="M713">
        <f>[9]D_技能表!M620</f>
        <v>7520</v>
      </c>
      <c r="N713">
        <f>[9]D_技能表!N620</f>
        <v>610</v>
      </c>
      <c r="O713">
        <f>[9]D_技能表!O620</f>
        <v>2</v>
      </c>
      <c r="P713">
        <f>[9]D_技能表!P620</f>
        <v>1</v>
      </c>
      <c r="Q713">
        <f>[9]D_技能表!Q620</f>
        <v>1</v>
      </c>
      <c r="R713">
        <f>[9]D_技能表!R620</f>
        <v>4</v>
      </c>
      <c r="S713">
        <f>[9]D_技能表!S620</f>
        <v>50</v>
      </c>
      <c r="T713">
        <f>[9]D_技能表!T620</f>
        <v>143.47826086956522</v>
      </c>
      <c r="U713">
        <f>[9]D_技能表!U620</f>
        <v>122</v>
      </c>
      <c r="V713">
        <f>[9]D_技能表!V620</f>
        <v>143.47826086956522</v>
      </c>
      <c r="W713">
        <f>[9]D_技能表!W620</f>
        <v>5</v>
      </c>
      <c r="X713">
        <f>[9]D_技能表!X620</f>
        <v>27</v>
      </c>
      <c r="Y713">
        <f>[9]D_技能表!Y620</f>
        <v>18</v>
      </c>
      <c r="Z713">
        <f>[9]D_技能表!Z620</f>
        <v>0</v>
      </c>
      <c r="AA713" t="str">
        <f>[9]D_技能表!AA620</f>
        <v>9222200.png</v>
      </c>
      <c r="AB713">
        <f>[9]D_技能表!AB620</f>
        <v>20</v>
      </c>
      <c r="AC713">
        <f>[9]D_技能表!AC620</f>
        <v>25</v>
      </c>
      <c r="AD713">
        <f>[9]D_技能表!AD620</f>
        <v>2.6299818283440723</v>
      </c>
    </row>
    <row r="714" spans="1:30" x14ac:dyDescent="0.15">
      <c r="A714">
        <f>[9]D_技能表!A621</f>
        <v>9222207</v>
      </c>
      <c r="B714" t="str">
        <f>[9]D_技能表!B621</f>
        <v>龙拳第2段</v>
      </c>
      <c r="C714" t="str">
        <f>[9]D_技能表!C621</f>
        <v>龙拳第2段</v>
      </c>
      <c r="D714">
        <f>[9]D_技能表!D621</f>
        <v>2</v>
      </c>
      <c r="E714">
        <f>[9]D_技能表!E621</f>
        <v>15</v>
      </c>
      <c r="F714" t="str">
        <f>[9]D_技能表!F621</f>
        <v>第7级，共造成153.5%点伤害</v>
      </c>
      <c r="G714">
        <f>[9]D_技能表!G621</f>
        <v>2</v>
      </c>
      <c r="H714">
        <f>[9]D_技能表!H621</f>
        <v>2</v>
      </c>
      <c r="I714">
        <f>[9]D_技能表!I621</f>
        <v>7</v>
      </c>
      <c r="J714">
        <f>[9]D_技能表!J621</f>
        <v>2</v>
      </c>
      <c r="K714">
        <f>[9]D_技能表!K621</f>
        <v>153.52173913043478</v>
      </c>
      <c r="L714">
        <f>[9]D_技能表!L621</f>
        <v>0</v>
      </c>
      <c r="M714">
        <f>[9]D_技能表!M621</f>
        <v>7440</v>
      </c>
      <c r="N714">
        <f>[9]D_技能表!N621</f>
        <v>670</v>
      </c>
      <c r="O714">
        <f>[9]D_技能表!O621</f>
        <v>2</v>
      </c>
      <c r="P714">
        <f>[9]D_技能表!P621</f>
        <v>1</v>
      </c>
      <c r="Q714">
        <f>[9]D_技能表!Q621</f>
        <v>1</v>
      </c>
      <c r="R714">
        <f>[9]D_技能表!R621</f>
        <v>4</v>
      </c>
      <c r="S714">
        <f>[9]D_技能表!S621</f>
        <v>50</v>
      </c>
      <c r="T714">
        <f>[9]D_技能表!T621</f>
        <v>143.47826086956522</v>
      </c>
      <c r="U714">
        <f>[9]D_技能表!U621</f>
        <v>134</v>
      </c>
      <c r="V714">
        <f>[9]D_技能表!V621</f>
        <v>143.47826086956522</v>
      </c>
      <c r="W714">
        <f>[9]D_技能表!W621</f>
        <v>5</v>
      </c>
      <c r="X714">
        <f>[9]D_技能表!X621</f>
        <v>32</v>
      </c>
      <c r="Y714">
        <f>[9]D_技能表!Y621</f>
        <v>18</v>
      </c>
      <c r="Z714">
        <f>[9]D_技能表!Z621</f>
        <v>0</v>
      </c>
      <c r="AA714" t="str">
        <f>[9]D_技能表!AA621</f>
        <v>9222200.png</v>
      </c>
      <c r="AB714">
        <f>[9]D_技能表!AB621</f>
        <v>20</v>
      </c>
      <c r="AC714">
        <f>[9]D_技能表!AC621</f>
        <v>25</v>
      </c>
      <c r="AD714">
        <f>[9]D_技能表!AD621</f>
        <v>3.076677510253865</v>
      </c>
    </row>
    <row r="715" spans="1:30" x14ac:dyDescent="0.15">
      <c r="A715">
        <f>[9]D_技能表!A622</f>
        <v>9222208</v>
      </c>
      <c r="B715" t="str">
        <f>[9]D_技能表!B622</f>
        <v>龙拳第2段</v>
      </c>
      <c r="C715" t="str">
        <f>[9]D_技能表!C622</f>
        <v>龙拳第2段</v>
      </c>
      <c r="D715">
        <f>[9]D_技能表!D622</f>
        <v>2</v>
      </c>
      <c r="E715">
        <f>[9]D_技能表!E622</f>
        <v>16</v>
      </c>
      <c r="F715" t="str">
        <f>[9]D_技能表!F622</f>
        <v>第8级，共造成155%点伤害</v>
      </c>
      <c r="G715">
        <f>[9]D_技能表!G622</f>
        <v>2</v>
      </c>
      <c r="H715">
        <f>[9]D_技能表!H622</f>
        <v>2</v>
      </c>
      <c r="I715">
        <f>[9]D_技能表!I622</f>
        <v>8</v>
      </c>
      <c r="J715">
        <f>[9]D_技能表!J622</f>
        <v>2</v>
      </c>
      <c r="K715">
        <f>[9]D_技能表!K622</f>
        <v>154.95652173913044</v>
      </c>
      <c r="L715">
        <f>[9]D_技能表!L622</f>
        <v>0</v>
      </c>
      <c r="M715">
        <f>[9]D_技能表!M622</f>
        <v>7360</v>
      </c>
      <c r="N715">
        <f>[9]D_技能表!N622</f>
        <v>840</v>
      </c>
      <c r="O715">
        <f>[9]D_技能表!O622</f>
        <v>2</v>
      </c>
      <c r="P715">
        <f>[9]D_技能表!P622</f>
        <v>1</v>
      </c>
      <c r="Q715">
        <f>[9]D_技能表!Q622</f>
        <v>1</v>
      </c>
      <c r="R715">
        <f>[9]D_技能表!R622</f>
        <v>4</v>
      </c>
      <c r="S715">
        <f>[9]D_技能表!S622</f>
        <v>50</v>
      </c>
      <c r="T715">
        <f>[9]D_技能表!T622</f>
        <v>143.47826086956522</v>
      </c>
      <c r="U715">
        <f>[9]D_技能表!U622</f>
        <v>140</v>
      </c>
      <c r="V715">
        <f>[9]D_技能表!V622</f>
        <v>143.47826086956522</v>
      </c>
      <c r="W715">
        <f>[9]D_技能表!W622</f>
        <v>6</v>
      </c>
      <c r="X715">
        <f>[9]D_技能表!X622</f>
        <v>38</v>
      </c>
      <c r="Y715">
        <f>[9]D_技能表!Y622</f>
        <v>18</v>
      </c>
      <c r="Z715">
        <f>[9]D_技能表!Z622</f>
        <v>0</v>
      </c>
      <c r="AA715" t="str">
        <f>[9]D_技能表!AA622</f>
        <v>9222200.png</v>
      </c>
      <c r="AB715">
        <f>[9]D_技能表!AB622</f>
        <v>20</v>
      </c>
      <c r="AC715">
        <f>[9]D_技能表!AC622</f>
        <v>25</v>
      </c>
      <c r="AD715">
        <f>[9]D_技能表!AD622</f>
        <v>3.5966567478663847</v>
      </c>
    </row>
    <row r="716" spans="1:30" x14ac:dyDescent="0.15">
      <c r="A716">
        <f>[9]D_技能表!A623</f>
        <v>9222209</v>
      </c>
      <c r="B716" t="str">
        <f>[9]D_技能表!B623</f>
        <v>龙拳第2段</v>
      </c>
      <c r="C716" t="str">
        <f>[9]D_技能表!C623</f>
        <v>龙拳第2段</v>
      </c>
      <c r="D716">
        <f>[9]D_技能表!D623</f>
        <v>2</v>
      </c>
      <c r="E716">
        <f>[9]D_技能表!E623</f>
        <v>18</v>
      </c>
      <c r="F716" t="str">
        <f>[9]D_技能表!F623</f>
        <v>第9级，共造成156.4%点伤害</v>
      </c>
      <c r="G716">
        <f>[9]D_技能表!G623</f>
        <v>2</v>
      </c>
      <c r="H716">
        <f>[9]D_技能表!H623</f>
        <v>2</v>
      </c>
      <c r="I716">
        <f>[9]D_技能表!I623</f>
        <v>9</v>
      </c>
      <c r="J716">
        <f>[9]D_技能表!J623</f>
        <v>2</v>
      </c>
      <c r="K716">
        <f>[9]D_技能表!K623</f>
        <v>156.39130434782609</v>
      </c>
      <c r="L716">
        <f>[9]D_技能表!L623</f>
        <v>0</v>
      </c>
      <c r="M716">
        <f>[9]D_技能表!M623</f>
        <v>7280</v>
      </c>
      <c r="N716">
        <f>[9]D_技能表!N623</f>
        <v>912</v>
      </c>
      <c r="O716">
        <f>[9]D_技能表!O623</f>
        <v>2</v>
      </c>
      <c r="P716">
        <f>[9]D_技能表!P623</f>
        <v>1</v>
      </c>
      <c r="Q716">
        <f>[9]D_技能表!Q623</f>
        <v>1</v>
      </c>
      <c r="R716">
        <f>[9]D_技能表!R623</f>
        <v>4</v>
      </c>
      <c r="S716">
        <f>[9]D_技能表!S623</f>
        <v>50</v>
      </c>
      <c r="T716">
        <f>[9]D_技能表!T623</f>
        <v>143.47826086956522</v>
      </c>
      <c r="U716">
        <f>[9]D_技能表!U623</f>
        <v>152</v>
      </c>
      <c r="V716">
        <f>[9]D_技能表!V623</f>
        <v>143.47826086956522</v>
      </c>
      <c r="W716">
        <f>[9]D_技能表!W623</f>
        <v>6</v>
      </c>
      <c r="X716">
        <f>[9]D_技能表!X623</f>
        <v>44</v>
      </c>
      <c r="Y716">
        <f>[9]D_技能表!Y623</f>
        <v>18</v>
      </c>
      <c r="Z716">
        <f>[9]D_技能表!Z623</f>
        <v>0</v>
      </c>
      <c r="AA716" t="str">
        <f>[9]D_技能表!AA623</f>
        <v>9222200.png</v>
      </c>
      <c r="AB716">
        <f>[9]D_技能表!AB623</f>
        <v>20</v>
      </c>
      <c r="AC716">
        <f>[9]D_技能表!AC623</f>
        <v>25</v>
      </c>
      <c r="AD716">
        <f>[9]D_技能表!AD623</f>
        <v>4.2016501560827209</v>
      </c>
    </row>
    <row r="717" spans="1:30" x14ac:dyDescent="0.15">
      <c r="A717">
        <f>[9]D_技能表!A624</f>
        <v>9222210</v>
      </c>
      <c r="B717" t="str">
        <f>[9]D_技能表!B624</f>
        <v>龙拳第2段</v>
      </c>
      <c r="C717" t="str">
        <f>[9]D_技能表!C624</f>
        <v>龙拳第2段</v>
      </c>
      <c r="D717">
        <f>[9]D_技能表!D624</f>
        <v>2</v>
      </c>
      <c r="E717">
        <f>[9]D_技能表!E624</f>
        <v>19</v>
      </c>
      <c r="F717" t="str">
        <f>[9]D_技能表!F624</f>
        <v>第10级，共造成157.8%点伤害</v>
      </c>
      <c r="G717">
        <f>[9]D_技能表!G624</f>
        <v>2</v>
      </c>
      <c r="H717">
        <f>[9]D_技能表!H624</f>
        <v>2</v>
      </c>
      <c r="I717">
        <f>[9]D_技能表!I624</f>
        <v>10</v>
      </c>
      <c r="J717">
        <f>[9]D_技能表!J624</f>
        <v>2</v>
      </c>
      <c r="K717">
        <f>[9]D_技能表!K624</f>
        <v>157.82608695652175</v>
      </c>
      <c r="L717">
        <f>[9]D_技能表!L624</f>
        <v>0</v>
      </c>
      <c r="M717">
        <f>[9]D_技能表!M624</f>
        <v>7200</v>
      </c>
      <c r="N717">
        <f>[9]D_技能表!N624</f>
        <v>1106</v>
      </c>
      <c r="O717">
        <f>[9]D_技能表!O624</f>
        <v>2</v>
      </c>
      <c r="P717">
        <f>[9]D_技能表!P624</f>
        <v>1</v>
      </c>
      <c r="Q717">
        <f>[9]D_技能表!Q624</f>
        <v>1</v>
      </c>
      <c r="R717">
        <f>[9]D_技能表!R624</f>
        <v>4</v>
      </c>
      <c r="S717">
        <f>[9]D_技能表!S624</f>
        <v>50</v>
      </c>
      <c r="T717">
        <f>[9]D_技能表!T624</f>
        <v>143.47826086956522</v>
      </c>
      <c r="U717">
        <f>[9]D_技能表!U624</f>
        <v>158</v>
      </c>
      <c r="V717">
        <f>[9]D_技能表!V624</f>
        <v>143.47826086956522</v>
      </c>
      <c r="W717">
        <f>[9]D_技能表!W624</f>
        <v>7</v>
      </c>
      <c r="X717">
        <f>[9]D_技能表!X624</f>
        <v>51</v>
      </c>
      <c r="Y717">
        <f>[9]D_技能表!Y624</f>
        <v>18</v>
      </c>
      <c r="Z717">
        <f>[9]D_技能表!Z624</f>
        <v>0</v>
      </c>
      <c r="AA717" t="str">
        <f>[9]D_技能表!AA624</f>
        <v>9222200.png</v>
      </c>
      <c r="AB717">
        <f>[9]D_技能表!AB624</f>
        <v>20</v>
      </c>
      <c r="AC717">
        <f>[9]D_技能表!AC624</f>
        <v>25</v>
      </c>
      <c r="AD717">
        <f>[9]D_技能表!AD624</f>
        <v>4.9052319448540587</v>
      </c>
    </row>
    <row r="718" spans="1:30" x14ac:dyDescent="0.15">
      <c r="A718">
        <f>[9]D_技能表!A625</f>
        <v>9222211</v>
      </c>
      <c r="B718" t="str">
        <f>[9]D_技能表!B625</f>
        <v>龙拳第2段</v>
      </c>
      <c r="C718" t="str">
        <f>[9]D_技能表!C625</f>
        <v>龙拳第2段</v>
      </c>
      <c r="D718">
        <f>[9]D_技能表!D625</f>
        <v>2</v>
      </c>
      <c r="E718">
        <f>[9]D_技能表!E625</f>
        <v>21</v>
      </c>
      <c r="F718" t="str">
        <f>[9]D_技能表!F625</f>
        <v>第11级，共造成159.3%点伤害</v>
      </c>
      <c r="G718">
        <f>[9]D_技能表!G625</f>
        <v>2</v>
      </c>
      <c r="H718">
        <f>[9]D_技能表!H625</f>
        <v>2</v>
      </c>
      <c r="I718">
        <f>[9]D_技能表!I625</f>
        <v>11</v>
      </c>
      <c r="J718">
        <f>[9]D_技能表!J625</f>
        <v>2</v>
      </c>
      <c r="K718">
        <f>[9]D_技能表!K625</f>
        <v>159.2608695652174</v>
      </c>
      <c r="L718">
        <f>[9]D_技能表!L625</f>
        <v>0</v>
      </c>
      <c r="M718">
        <f>[9]D_技能表!M625</f>
        <v>7120</v>
      </c>
      <c r="N718">
        <f>[9]D_技能表!N625</f>
        <v>1470</v>
      </c>
      <c r="O718">
        <f>[9]D_技能表!O625</f>
        <v>2</v>
      </c>
      <c r="P718">
        <f>[9]D_技能表!P625</f>
        <v>1</v>
      </c>
      <c r="Q718">
        <f>[9]D_技能表!Q625</f>
        <v>1</v>
      </c>
      <c r="R718">
        <f>[9]D_技能表!R625</f>
        <v>4</v>
      </c>
      <c r="S718">
        <f>[9]D_技能表!S625</f>
        <v>50</v>
      </c>
      <c r="T718">
        <f>[9]D_技能表!T625</f>
        <v>143.47826086956522</v>
      </c>
      <c r="U718">
        <f>[9]D_技能表!U625</f>
        <v>210</v>
      </c>
      <c r="V718">
        <f>[9]D_技能表!V625</f>
        <v>143.47826086956522</v>
      </c>
      <c r="W718">
        <f>[9]D_技能表!W625</f>
        <v>7</v>
      </c>
      <c r="X718">
        <f>[9]D_技能表!X625</f>
        <v>58</v>
      </c>
      <c r="Y718">
        <f>[9]D_技能表!Y625</f>
        <v>18</v>
      </c>
      <c r="Z718">
        <f>[9]D_技能表!Z625</f>
        <v>0</v>
      </c>
      <c r="AA718" t="str">
        <f>[9]D_技能表!AA625</f>
        <v>9222200.png</v>
      </c>
      <c r="AB718">
        <f>[9]D_技能表!AB625</f>
        <v>20</v>
      </c>
      <c r="AC718">
        <f>[9]D_技能表!AC625</f>
        <v>25</v>
      </c>
      <c r="AD718">
        <f>[9]D_技能表!AD625</f>
        <v>5.7231055696356048</v>
      </c>
    </row>
    <row r="719" spans="1:30" x14ac:dyDescent="0.15">
      <c r="A719">
        <f>[9]D_技能表!A626</f>
        <v>9222212</v>
      </c>
      <c r="B719" t="str">
        <f>[9]D_技能表!B626</f>
        <v>龙拳第2段</v>
      </c>
      <c r="C719" t="str">
        <f>[9]D_技能表!C626</f>
        <v>龙拳第2段</v>
      </c>
      <c r="D719">
        <f>[9]D_技能表!D626</f>
        <v>2</v>
      </c>
      <c r="E719">
        <f>[9]D_技能表!E626</f>
        <v>22</v>
      </c>
      <c r="F719" t="str">
        <f>[9]D_技能表!F626</f>
        <v>第12级，共造成160.7%点伤害</v>
      </c>
      <c r="G719">
        <f>[9]D_技能表!G626</f>
        <v>2</v>
      </c>
      <c r="H719">
        <f>[9]D_技能表!H626</f>
        <v>2</v>
      </c>
      <c r="I719">
        <f>[9]D_技能表!I626</f>
        <v>12</v>
      </c>
      <c r="J719">
        <f>[9]D_技能表!J626</f>
        <v>2</v>
      </c>
      <c r="K719">
        <f>[9]D_技能表!K626</f>
        <v>160.69565217391303</v>
      </c>
      <c r="L719">
        <f>[9]D_技能表!L626</f>
        <v>0</v>
      </c>
      <c r="M719">
        <f>[9]D_技能表!M626</f>
        <v>7040</v>
      </c>
      <c r="N719">
        <f>[9]D_技能表!N626</f>
        <v>1912</v>
      </c>
      <c r="O719">
        <f>[9]D_技能表!O626</f>
        <v>2</v>
      </c>
      <c r="P719">
        <f>[9]D_技能表!P626</f>
        <v>1</v>
      </c>
      <c r="Q719">
        <f>[9]D_技能表!Q626</f>
        <v>1</v>
      </c>
      <c r="R719">
        <f>[9]D_技能表!R626</f>
        <v>4</v>
      </c>
      <c r="S719">
        <f>[9]D_技能表!S626</f>
        <v>50</v>
      </c>
      <c r="T719">
        <f>[9]D_技能表!T626</f>
        <v>143.47826086956522</v>
      </c>
      <c r="U719">
        <f>[9]D_技能表!U626</f>
        <v>239</v>
      </c>
      <c r="V719">
        <f>[9]D_技能表!V626</f>
        <v>143.47826086956522</v>
      </c>
      <c r="W719">
        <f>[9]D_技能表!W626</f>
        <v>8</v>
      </c>
      <c r="X719">
        <f>[9]D_技能表!X626</f>
        <v>66</v>
      </c>
      <c r="Y719">
        <f>[9]D_技能表!Y626</f>
        <v>18</v>
      </c>
      <c r="Z719">
        <f>[9]D_技能表!Z626</f>
        <v>0</v>
      </c>
      <c r="AA719" t="str">
        <f>[9]D_技能表!AA626</f>
        <v>9222200.png</v>
      </c>
      <c r="AB719">
        <f>[9]D_技能表!AB626</f>
        <v>20</v>
      </c>
      <c r="AC719">
        <f>[9]D_技能表!AC626</f>
        <v>25</v>
      </c>
      <c r="AD719">
        <f>[9]D_技能表!AD626</f>
        <v>6.6734331419137289</v>
      </c>
    </row>
    <row r="720" spans="1:30" x14ac:dyDescent="0.15">
      <c r="A720">
        <f>[9]D_技能表!A627</f>
        <v>9222213</v>
      </c>
      <c r="B720" t="str">
        <f>[9]D_技能表!B627</f>
        <v>龙拳第2段</v>
      </c>
      <c r="C720" t="str">
        <f>[9]D_技能表!C627</f>
        <v>龙拳第2段</v>
      </c>
      <c r="D720">
        <f>[9]D_技能表!D627</f>
        <v>2</v>
      </c>
      <c r="E720">
        <f>[9]D_技能表!E627</f>
        <v>24</v>
      </c>
      <c r="F720" t="str">
        <f>[9]D_技能表!F627</f>
        <v>第13级，共造成162.1%点伤害</v>
      </c>
      <c r="G720">
        <f>[9]D_技能表!G627</f>
        <v>2</v>
      </c>
      <c r="H720">
        <f>[9]D_技能表!H627</f>
        <v>2</v>
      </c>
      <c r="I720">
        <f>[9]D_技能表!I627</f>
        <v>13</v>
      </c>
      <c r="J720">
        <f>[9]D_技能表!J627</f>
        <v>2</v>
      </c>
      <c r="K720">
        <f>[9]D_技能表!K627</f>
        <v>162.13043478260869</v>
      </c>
      <c r="L720">
        <f>[9]D_技能表!L627</f>
        <v>0</v>
      </c>
      <c r="M720">
        <f>[9]D_技能表!M627</f>
        <v>6960</v>
      </c>
      <c r="N720">
        <f>[9]D_技能表!N627</f>
        <v>2416</v>
      </c>
      <c r="O720">
        <f>[9]D_技能表!O627</f>
        <v>2</v>
      </c>
      <c r="P720">
        <f>[9]D_技能表!P627</f>
        <v>1</v>
      </c>
      <c r="Q720">
        <f>[9]D_技能表!Q627</f>
        <v>1</v>
      </c>
      <c r="R720">
        <f>[9]D_技能表!R627</f>
        <v>4</v>
      </c>
      <c r="S720">
        <f>[9]D_技能表!S627</f>
        <v>50</v>
      </c>
      <c r="T720">
        <f>[9]D_技能表!T627</f>
        <v>143.47826086956522</v>
      </c>
      <c r="U720">
        <f>[9]D_技能表!U627</f>
        <v>302</v>
      </c>
      <c r="V720">
        <f>[9]D_技能表!V627</f>
        <v>143.47826086956522</v>
      </c>
      <c r="W720">
        <f>[9]D_技能表!W627</f>
        <v>8</v>
      </c>
      <c r="X720">
        <f>[9]D_技能表!X627</f>
        <v>74</v>
      </c>
      <c r="Y720">
        <f>[9]D_技能表!Y627</f>
        <v>18</v>
      </c>
      <c r="Z720">
        <f>[9]D_技能表!Z627</f>
        <v>0</v>
      </c>
      <c r="AA720" t="str">
        <f>[9]D_技能表!AA627</f>
        <v>9222200.png</v>
      </c>
      <c r="AB720">
        <f>[9]D_技能表!AB627</f>
        <v>20</v>
      </c>
      <c r="AC720">
        <f>[9]D_技能表!AC627</f>
        <v>25</v>
      </c>
      <c r="AD720">
        <f>[9]D_技能表!AD627</f>
        <v>7.7772152418171085</v>
      </c>
    </row>
    <row r="721" spans="1:30" x14ac:dyDescent="0.15">
      <c r="A721">
        <f>[9]D_技能表!A628</f>
        <v>9222214</v>
      </c>
      <c r="B721" t="str">
        <f>[9]D_技能表!B628</f>
        <v>龙拳第2段</v>
      </c>
      <c r="C721" t="str">
        <f>[9]D_技能表!C628</f>
        <v>龙拳第2段</v>
      </c>
      <c r="D721">
        <f>[9]D_技能表!D628</f>
        <v>2</v>
      </c>
      <c r="E721">
        <f>[9]D_技能表!E628</f>
        <v>25</v>
      </c>
      <c r="F721" t="str">
        <f>[9]D_技能表!F628</f>
        <v>第14级，共造成163.6%点伤害</v>
      </c>
      <c r="G721">
        <f>[9]D_技能表!G628</f>
        <v>2</v>
      </c>
      <c r="H721">
        <f>[9]D_技能表!H628</f>
        <v>2</v>
      </c>
      <c r="I721">
        <f>[9]D_技能表!I628</f>
        <v>14</v>
      </c>
      <c r="J721">
        <f>[9]D_技能表!J628</f>
        <v>2</v>
      </c>
      <c r="K721">
        <f>[9]D_技能表!K628</f>
        <v>163.56521739130434</v>
      </c>
      <c r="L721">
        <f>[9]D_技能表!L628</f>
        <v>0</v>
      </c>
      <c r="M721">
        <f>[9]D_技能表!M628</f>
        <v>6880</v>
      </c>
      <c r="N721">
        <f>[9]D_技能表!N628</f>
        <v>3015</v>
      </c>
      <c r="O721">
        <f>[9]D_技能表!O628</f>
        <v>2</v>
      </c>
      <c r="P721">
        <f>[9]D_技能表!P628</f>
        <v>1</v>
      </c>
      <c r="Q721">
        <f>[9]D_技能表!Q628</f>
        <v>1</v>
      </c>
      <c r="R721">
        <f>[9]D_技能表!R628</f>
        <v>4</v>
      </c>
      <c r="S721">
        <f>[9]D_技能表!S628</f>
        <v>50</v>
      </c>
      <c r="T721">
        <f>[9]D_技能表!T628</f>
        <v>143.47826086956522</v>
      </c>
      <c r="U721">
        <f>[9]D_技能表!U628</f>
        <v>335</v>
      </c>
      <c r="V721">
        <f>[9]D_技能表!V628</f>
        <v>143.47826086956522</v>
      </c>
      <c r="W721">
        <f>[9]D_技能表!W628</f>
        <v>9</v>
      </c>
      <c r="X721">
        <f>[9]D_技能表!X628</f>
        <v>83</v>
      </c>
      <c r="Y721">
        <f>[9]D_技能表!Y628</f>
        <v>18</v>
      </c>
      <c r="Z721">
        <f>[9]D_技能表!Z628</f>
        <v>0</v>
      </c>
      <c r="AA721" t="str">
        <f>[9]D_技能表!AA628</f>
        <v>9222200.png</v>
      </c>
      <c r="AB721">
        <f>[9]D_技能表!AB628</f>
        <v>20</v>
      </c>
      <c r="AC721">
        <f>[9]D_技能表!AC628</f>
        <v>25</v>
      </c>
      <c r="AD721">
        <f>[9]D_技能表!AD628</f>
        <v>9.058728775227781</v>
      </c>
    </row>
    <row r="722" spans="1:30" x14ac:dyDescent="0.15">
      <c r="A722">
        <f>[9]D_技能表!A629</f>
        <v>9222215</v>
      </c>
      <c r="B722" t="str">
        <f>[9]D_技能表!B629</f>
        <v>龙拳第2段</v>
      </c>
      <c r="C722" t="str">
        <f>[9]D_技能表!C629</f>
        <v>龙拳第2段</v>
      </c>
      <c r="D722">
        <f>[9]D_技能表!D629</f>
        <v>2</v>
      </c>
      <c r="E722">
        <f>[9]D_技能表!E629</f>
        <v>27</v>
      </c>
      <c r="F722" t="str">
        <f>[9]D_技能表!F629</f>
        <v>第15级，共造成165%点伤害</v>
      </c>
      <c r="G722">
        <f>[9]D_技能表!G629</f>
        <v>2</v>
      </c>
      <c r="H722">
        <f>[9]D_技能表!H629</f>
        <v>2</v>
      </c>
      <c r="I722">
        <f>[9]D_技能表!I629</f>
        <v>15</v>
      </c>
      <c r="J722">
        <f>[9]D_技能表!J629</f>
        <v>2</v>
      </c>
      <c r="K722">
        <f>[9]D_技能表!K629</f>
        <v>165</v>
      </c>
      <c r="L722">
        <f>[9]D_技能表!L629</f>
        <v>0</v>
      </c>
      <c r="M722">
        <f>[9]D_技能表!M629</f>
        <v>6800</v>
      </c>
      <c r="N722">
        <f>[9]D_技能表!N629</f>
        <v>4060</v>
      </c>
      <c r="O722">
        <f>[9]D_技能表!O629</f>
        <v>2</v>
      </c>
      <c r="P722">
        <f>[9]D_技能表!P629</f>
        <v>1</v>
      </c>
      <c r="Q722">
        <f>[9]D_技能表!Q629</f>
        <v>1</v>
      </c>
      <c r="R722">
        <f>[9]D_技能表!R629</f>
        <v>4</v>
      </c>
      <c r="S722">
        <f>[9]D_技能表!S629</f>
        <v>50</v>
      </c>
      <c r="T722">
        <f>[9]D_技能表!T629</f>
        <v>143.47826086956522</v>
      </c>
      <c r="U722">
        <f>[9]D_技能表!U629</f>
        <v>406</v>
      </c>
      <c r="V722">
        <f>[9]D_技能表!V629</f>
        <v>143.47826086956522</v>
      </c>
      <c r="W722">
        <f>[9]D_技能表!W629</f>
        <v>10</v>
      </c>
      <c r="X722">
        <f>[9]D_技能表!X629</f>
        <v>93</v>
      </c>
      <c r="Y722">
        <f>[9]D_技能表!Y629</f>
        <v>18</v>
      </c>
      <c r="Z722">
        <f>[9]D_技能表!Z629</f>
        <v>0</v>
      </c>
      <c r="AA722" t="str">
        <f>[9]D_技能表!AA629</f>
        <v>9222200.png</v>
      </c>
      <c r="AB722">
        <f>[9]D_技能表!AB629</f>
        <v>20</v>
      </c>
      <c r="AC722">
        <f>[9]D_技能表!AC629</f>
        <v>25</v>
      </c>
      <c r="AD722">
        <f>[9]D_技能表!AD629</f>
        <v>10.546031667914246</v>
      </c>
    </row>
    <row r="723" spans="1:30" x14ac:dyDescent="0.15">
      <c r="A723">
        <f>[9]D_技能表!A630</f>
        <v>9222216</v>
      </c>
      <c r="B723" t="str">
        <f>[9]D_技能表!B630</f>
        <v>龙拳第2段</v>
      </c>
      <c r="C723" t="str">
        <f>[9]D_技能表!C630</f>
        <v>龙拳第2段</v>
      </c>
      <c r="D723">
        <f>[9]D_技能表!D630</f>
        <v>2</v>
      </c>
      <c r="E723">
        <f>[9]D_技能表!E630</f>
        <v>28</v>
      </c>
      <c r="F723" t="str">
        <f>[9]D_技能表!F630</f>
        <v>第16级，共造成166.4%点伤害</v>
      </c>
      <c r="G723">
        <f>[9]D_技能表!G630</f>
        <v>2</v>
      </c>
      <c r="H723">
        <f>[9]D_技能表!H630</f>
        <v>2</v>
      </c>
      <c r="I723">
        <f>[9]D_技能表!I630</f>
        <v>16</v>
      </c>
      <c r="J723">
        <f>[9]D_技能表!J630</f>
        <v>2</v>
      </c>
      <c r="K723">
        <f>[9]D_技能表!K630</f>
        <v>166.43478260869566</v>
      </c>
      <c r="L723">
        <f>[9]D_技能表!L630</f>
        <v>0</v>
      </c>
      <c r="M723">
        <f>[9]D_技能表!M630</f>
        <v>6720</v>
      </c>
      <c r="N723">
        <f>[9]D_技能表!N630</f>
        <v>4430</v>
      </c>
      <c r="O723">
        <f>[9]D_技能表!O630</f>
        <v>2</v>
      </c>
      <c r="P723">
        <f>[9]D_技能表!P630</f>
        <v>1</v>
      </c>
      <c r="Q723">
        <f>[9]D_技能表!Q630</f>
        <v>1</v>
      </c>
      <c r="R723">
        <f>[9]D_技能表!R630</f>
        <v>4</v>
      </c>
      <c r="S723">
        <f>[9]D_技能表!S630</f>
        <v>50</v>
      </c>
      <c r="T723">
        <f>[9]D_技能表!T630</f>
        <v>143.47826086956522</v>
      </c>
      <c r="U723">
        <f>[9]D_技能表!U630</f>
        <v>443</v>
      </c>
      <c r="V723">
        <f>[9]D_技能表!V630</f>
        <v>143.47826086956522</v>
      </c>
      <c r="W723">
        <f>[9]D_技能表!W630</f>
        <v>10</v>
      </c>
      <c r="X723">
        <f>[9]D_技能表!X630</f>
        <v>103</v>
      </c>
      <c r="Y723">
        <f>[9]D_技能表!Y630</f>
        <v>18</v>
      </c>
      <c r="Z723">
        <f>[9]D_技能表!Z630</f>
        <v>0</v>
      </c>
      <c r="AA723" t="str">
        <f>[9]D_技能表!AA630</f>
        <v>9222200.png</v>
      </c>
      <c r="AB723">
        <f>[9]D_技能表!AB630</f>
        <v>20</v>
      </c>
      <c r="AC723">
        <f>[9]D_技能表!AC630</f>
        <v>25</v>
      </c>
      <c r="AD723">
        <f>[9]D_技能表!AD630</f>
        <v>12.271544511293399</v>
      </c>
    </row>
    <row r="724" spans="1:30" x14ac:dyDescent="0.15">
      <c r="A724">
        <f>[9]D_技能表!A631</f>
        <v>9222217</v>
      </c>
      <c r="B724" t="str">
        <f>[9]D_技能表!B631</f>
        <v>龙拳第2段</v>
      </c>
      <c r="C724" t="str">
        <f>[9]D_技能表!C631</f>
        <v>龙拳第2段</v>
      </c>
      <c r="D724">
        <f>[9]D_技能表!D631</f>
        <v>2</v>
      </c>
      <c r="E724">
        <f>[9]D_技能表!E631</f>
        <v>30</v>
      </c>
      <c r="F724" t="str">
        <f>[9]D_技能表!F631</f>
        <v>第17级，共造成167.9%点伤害</v>
      </c>
      <c r="G724">
        <f>[9]D_技能表!G631</f>
        <v>2</v>
      </c>
      <c r="H724">
        <f>[9]D_技能表!H631</f>
        <v>2</v>
      </c>
      <c r="I724">
        <f>[9]D_技能表!I631</f>
        <v>17</v>
      </c>
      <c r="J724">
        <f>[9]D_技能表!J631</f>
        <v>2</v>
      </c>
      <c r="K724">
        <f>[9]D_技能表!K631</f>
        <v>167.86956521739131</v>
      </c>
      <c r="L724">
        <f>[9]D_技能表!L631</f>
        <v>0</v>
      </c>
      <c r="M724">
        <f>[9]D_技能表!M631</f>
        <v>6640</v>
      </c>
      <c r="N724">
        <f>[9]D_技能表!N631</f>
        <v>5742</v>
      </c>
      <c r="O724">
        <f>[9]D_技能表!O631</f>
        <v>2</v>
      </c>
      <c r="P724">
        <f>[9]D_技能表!P631</f>
        <v>1</v>
      </c>
      <c r="Q724">
        <f>[9]D_技能表!Q631</f>
        <v>1</v>
      </c>
      <c r="R724">
        <f>[9]D_技能表!R631</f>
        <v>4</v>
      </c>
      <c r="S724">
        <f>[9]D_技能表!S631</f>
        <v>50</v>
      </c>
      <c r="T724">
        <f>[9]D_技能表!T631</f>
        <v>143.47826086956522</v>
      </c>
      <c r="U724">
        <f>[9]D_技能表!U631</f>
        <v>522</v>
      </c>
      <c r="V724">
        <f>[9]D_技能表!V631</f>
        <v>143.47826086956522</v>
      </c>
      <c r="W724">
        <f>[9]D_技能表!W631</f>
        <v>11</v>
      </c>
      <c r="X724">
        <f>[9]D_技能表!X631</f>
        <v>114</v>
      </c>
      <c r="Y724">
        <f>[9]D_技能表!Y631</f>
        <v>18</v>
      </c>
      <c r="Z724">
        <f>[9]D_技能表!Z631</f>
        <v>0</v>
      </c>
      <c r="AA724" t="str">
        <f>[9]D_技能表!AA631</f>
        <v>9222200.png</v>
      </c>
      <c r="AB724">
        <f>[9]D_技能表!AB631</f>
        <v>20</v>
      </c>
      <c r="AC724">
        <f>[9]D_技能表!AC631</f>
        <v>25</v>
      </c>
      <c r="AD724">
        <f>[9]D_技能表!AD631</f>
        <v>14.272720794067023</v>
      </c>
    </row>
    <row r="725" spans="1:30" x14ac:dyDescent="0.15">
      <c r="A725">
        <f>[9]D_技能表!A632</f>
        <v>9222218</v>
      </c>
      <c r="B725" t="str">
        <f>[9]D_技能表!B632</f>
        <v>龙拳第2段</v>
      </c>
      <c r="C725" t="str">
        <f>[9]D_技能表!C632</f>
        <v>龙拳第2段</v>
      </c>
      <c r="D725">
        <f>[9]D_技能表!D632</f>
        <v>2</v>
      </c>
      <c r="E725">
        <f>[9]D_技能表!E632</f>
        <v>31</v>
      </c>
      <c r="F725" t="str">
        <f>[9]D_技能表!F632</f>
        <v>第18级，共造成169.3%点伤害</v>
      </c>
      <c r="G725">
        <f>[9]D_技能表!G632</f>
        <v>2</v>
      </c>
      <c r="H725">
        <f>[9]D_技能表!H632</f>
        <v>2</v>
      </c>
      <c r="I725">
        <f>[9]D_技能表!I632</f>
        <v>18</v>
      </c>
      <c r="J725">
        <f>[9]D_技能表!J632</f>
        <v>2</v>
      </c>
      <c r="K725">
        <f>[9]D_技能表!K632</f>
        <v>169.30434782608697</v>
      </c>
      <c r="L725">
        <f>[9]D_技能表!L632</f>
        <v>0</v>
      </c>
      <c r="M725">
        <f>[9]D_技能表!M632</f>
        <v>6560</v>
      </c>
      <c r="N725">
        <f>[9]D_技能表!N632</f>
        <v>6756</v>
      </c>
      <c r="O725">
        <f>[9]D_技能表!O632</f>
        <v>2</v>
      </c>
      <c r="P725">
        <f>[9]D_技能表!P632</f>
        <v>1</v>
      </c>
      <c r="Q725">
        <f>[9]D_技能表!Q632</f>
        <v>1</v>
      </c>
      <c r="R725">
        <f>[9]D_技能表!R632</f>
        <v>4</v>
      </c>
      <c r="S725">
        <f>[9]D_技能表!S632</f>
        <v>50</v>
      </c>
      <c r="T725">
        <f>[9]D_技能表!T632</f>
        <v>143.47826086956522</v>
      </c>
      <c r="U725">
        <f>[9]D_技能表!U632</f>
        <v>563</v>
      </c>
      <c r="V725">
        <f>[9]D_技能表!V632</f>
        <v>143.47826086956522</v>
      </c>
      <c r="W725">
        <f>[9]D_技能表!W632</f>
        <v>12</v>
      </c>
      <c r="X725">
        <f>[9]D_技能表!X632</f>
        <v>126</v>
      </c>
      <c r="Y725">
        <f>[9]D_技能表!Y632</f>
        <v>18</v>
      </c>
      <c r="Z725">
        <f>[9]D_技能表!Z632</f>
        <v>5</v>
      </c>
      <c r="AA725" t="str">
        <f>[9]D_技能表!AA632</f>
        <v>9222200.png</v>
      </c>
      <c r="AB725">
        <f>[9]D_技能表!AB632</f>
        <v>20</v>
      </c>
      <c r="AC725">
        <f>[9]D_技能表!AC632</f>
        <v>25</v>
      </c>
      <c r="AD725">
        <f>[9]D_技能表!AD632</f>
        <v>16.592819100533298</v>
      </c>
    </row>
    <row r="726" spans="1:30" x14ac:dyDescent="0.15">
      <c r="A726">
        <f>[9]D_技能表!A633</f>
        <v>9222219</v>
      </c>
      <c r="B726" t="str">
        <f>[9]D_技能表!B633</f>
        <v>龙拳第2段</v>
      </c>
      <c r="C726" t="str">
        <f>[9]D_技能表!C633</f>
        <v>龙拳第2段</v>
      </c>
      <c r="D726">
        <f>[9]D_技能表!D633</f>
        <v>2</v>
      </c>
      <c r="E726">
        <f>[9]D_技能表!E633</f>
        <v>33</v>
      </c>
      <c r="F726" t="str">
        <f>[9]D_技能表!F633</f>
        <v>第19级，共造成170.7%点伤害</v>
      </c>
      <c r="G726">
        <f>[9]D_技能表!G633</f>
        <v>2</v>
      </c>
      <c r="H726">
        <f>[9]D_技能表!H633</f>
        <v>2</v>
      </c>
      <c r="I726">
        <f>[9]D_技能表!I633</f>
        <v>19</v>
      </c>
      <c r="J726">
        <f>[9]D_技能表!J633</f>
        <v>2</v>
      </c>
      <c r="K726">
        <f>[9]D_技能表!K633</f>
        <v>170.73913043478262</v>
      </c>
      <c r="L726">
        <f>[9]D_技能表!L633</f>
        <v>0</v>
      </c>
      <c r="M726">
        <f>[9]D_技能表!M633</f>
        <v>6480</v>
      </c>
      <c r="N726">
        <f>[9]D_技能表!N633</f>
        <v>8463</v>
      </c>
      <c r="O726">
        <f>[9]D_技能表!O633</f>
        <v>2</v>
      </c>
      <c r="P726">
        <f>[9]D_技能表!P633</f>
        <v>1</v>
      </c>
      <c r="Q726">
        <f>[9]D_技能表!Q633</f>
        <v>1</v>
      </c>
      <c r="R726">
        <f>[9]D_技能表!R633</f>
        <v>4</v>
      </c>
      <c r="S726">
        <f>[9]D_技能表!S633</f>
        <v>50</v>
      </c>
      <c r="T726">
        <f>[9]D_技能表!T633</f>
        <v>143.47826086956522</v>
      </c>
      <c r="U726">
        <f>[9]D_技能表!U633</f>
        <v>651</v>
      </c>
      <c r="V726">
        <f>[9]D_技能表!V633</f>
        <v>143.47826086956522</v>
      </c>
      <c r="W726">
        <f>[9]D_技能表!W633</f>
        <v>13</v>
      </c>
      <c r="X726">
        <f>[9]D_技能表!X633</f>
        <v>139</v>
      </c>
      <c r="Y726">
        <f>[9]D_技能表!Y633</f>
        <v>18</v>
      </c>
      <c r="Z726">
        <f>[9]D_技能表!Z633</f>
        <v>6</v>
      </c>
      <c r="AA726" t="str">
        <f>[9]D_技能表!AA633</f>
        <v>9222200.png</v>
      </c>
      <c r="AB726">
        <f>[9]D_技能表!AB633</f>
        <v>20</v>
      </c>
      <c r="AC726">
        <f>[9]D_技能表!AC633</f>
        <v>25</v>
      </c>
      <c r="AD726">
        <f>[9]D_技能表!AD633</f>
        <v>19.281792663550021</v>
      </c>
    </row>
    <row r="727" spans="1:30" x14ac:dyDescent="0.15">
      <c r="A727">
        <f>[9]D_技能表!A634</f>
        <v>9222220</v>
      </c>
      <c r="B727" t="str">
        <f>[9]D_技能表!B634</f>
        <v>龙拳第2段</v>
      </c>
      <c r="C727" t="str">
        <f>[9]D_技能表!C634</f>
        <v>龙拳第2段</v>
      </c>
      <c r="D727">
        <f>[9]D_技能表!D634</f>
        <v>2</v>
      </c>
      <c r="E727">
        <f>[9]D_技能表!E634</f>
        <v>34</v>
      </c>
      <c r="F727" t="str">
        <f>[9]D_技能表!F634</f>
        <v>第20级，共造成172.2%点伤害</v>
      </c>
      <c r="G727">
        <f>[9]D_技能表!G634</f>
        <v>2</v>
      </c>
      <c r="H727">
        <f>[9]D_技能表!H634</f>
        <v>2</v>
      </c>
      <c r="I727">
        <f>[9]D_技能表!I634</f>
        <v>20</v>
      </c>
      <c r="J727">
        <f>[9]D_技能表!J634</f>
        <v>2</v>
      </c>
      <c r="K727">
        <f>[9]D_技能表!K634</f>
        <v>172.17391304347825</v>
      </c>
      <c r="L727">
        <f>[9]D_技能表!L634</f>
        <v>0</v>
      </c>
      <c r="M727">
        <f>[9]D_技能表!M634</f>
        <v>6400</v>
      </c>
      <c r="N727">
        <f>[9]D_技能表!N634</f>
        <v>9048</v>
      </c>
      <c r="O727">
        <f>[9]D_技能表!O634</f>
        <v>2</v>
      </c>
      <c r="P727">
        <f>[9]D_技能表!P634</f>
        <v>1</v>
      </c>
      <c r="Q727">
        <f>[9]D_技能表!Q634</f>
        <v>1</v>
      </c>
      <c r="R727">
        <f>[9]D_技能表!R634</f>
        <v>4</v>
      </c>
      <c r="S727">
        <f>[9]D_技能表!S634</f>
        <v>50</v>
      </c>
      <c r="T727">
        <f>[9]D_技能表!T634</f>
        <v>143.47826086956522</v>
      </c>
      <c r="U727">
        <f>[9]D_技能表!U634</f>
        <v>696</v>
      </c>
      <c r="V727">
        <f>[9]D_技能表!V634</f>
        <v>143.47826086956522</v>
      </c>
      <c r="W727">
        <f>[9]D_技能表!W634</f>
        <v>13</v>
      </c>
      <c r="X727">
        <f>[9]D_技能表!X634</f>
        <v>152</v>
      </c>
      <c r="Y727">
        <f>[9]D_技能表!Y634</f>
        <v>18</v>
      </c>
      <c r="Z727">
        <f>[9]D_技能表!Z634</f>
        <v>6</v>
      </c>
      <c r="AA727" t="str">
        <f>[9]D_技能表!AA634</f>
        <v>9222200.png</v>
      </c>
      <c r="AB727">
        <f>[9]D_技能表!AB634</f>
        <v>20</v>
      </c>
      <c r="AC727">
        <f>[9]D_技能表!AC634</f>
        <v>25</v>
      </c>
      <c r="AD727">
        <f>[9]D_技能表!AD634</f>
        <v>22.397313966611801</v>
      </c>
    </row>
    <row r="728" spans="1:30" x14ac:dyDescent="0.15">
      <c r="A728">
        <f>[9]D_技能表!A635</f>
        <v>9222221</v>
      </c>
      <c r="B728" t="str">
        <f>[9]D_技能表!B635</f>
        <v>龙拳第2段</v>
      </c>
      <c r="C728" t="str">
        <f>[9]D_技能表!C635</f>
        <v>龙拳第2段</v>
      </c>
      <c r="D728">
        <f>[9]D_技能表!D635</f>
        <v>2</v>
      </c>
      <c r="E728">
        <f>[9]D_技能表!E635</f>
        <v>36</v>
      </c>
      <c r="F728" t="str">
        <f>[9]D_技能表!F635</f>
        <v>第21级，共造成173.6%点伤害</v>
      </c>
      <c r="G728">
        <f>[9]D_技能表!G635</f>
        <v>2</v>
      </c>
      <c r="H728">
        <f>[9]D_技能表!H635</f>
        <v>2</v>
      </c>
      <c r="I728">
        <f>[9]D_技能表!I635</f>
        <v>21</v>
      </c>
      <c r="J728">
        <f>[9]D_技能表!J635</f>
        <v>2</v>
      </c>
      <c r="K728">
        <f>[9]D_技能表!K635</f>
        <v>173.60869565217391</v>
      </c>
      <c r="L728">
        <f>[9]D_技能表!L635</f>
        <v>0</v>
      </c>
      <c r="M728">
        <f>[9]D_技能表!M635</f>
        <v>6320</v>
      </c>
      <c r="N728">
        <f>[9]D_技能表!N635</f>
        <v>11074</v>
      </c>
      <c r="O728">
        <f>[9]D_技能表!O635</f>
        <v>2</v>
      </c>
      <c r="P728">
        <f>[9]D_技能表!P635</f>
        <v>1</v>
      </c>
      <c r="Q728">
        <f>[9]D_技能表!Q635</f>
        <v>1</v>
      </c>
      <c r="R728">
        <f>[9]D_技能表!R635</f>
        <v>4</v>
      </c>
      <c r="S728">
        <f>[9]D_技能表!S635</f>
        <v>50</v>
      </c>
      <c r="T728">
        <f>[9]D_技能表!T635</f>
        <v>143.47826086956522</v>
      </c>
      <c r="U728">
        <f>[9]D_技能表!U635</f>
        <v>791</v>
      </c>
      <c r="V728">
        <f>[9]D_技能表!V635</f>
        <v>143.47826086956522</v>
      </c>
      <c r="W728">
        <f>[9]D_技能表!W635</f>
        <v>14</v>
      </c>
      <c r="X728">
        <f>[9]D_技能表!X635</f>
        <v>166</v>
      </c>
      <c r="Y728">
        <f>[9]D_技能表!Y635</f>
        <v>18</v>
      </c>
      <c r="Z728">
        <f>[9]D_技能表!Z635</f>
        <v>6</v>
      </c>
      <c r="AA728" t="str">
        <f>[9]D_技能表!AA635</f>
        <v>9222200.png</v>
      </c>
      <c r="AB728">
        <f>[9]D_技能表!AB635</f>
        <v>20</v>
      </c>
      <c r="AC728">
        <f>[9]D_技能表!AC635</f>
        <v>25</v>
      </c>
      <c r="AD728">
        <f>[9]D_技能表!AD635</f>
        <v>26.005954739705096</v>
      </c>
    </row>
    <row r="729" spans="1:30" x14ac:dyDescent="0.15">
      <c r="A729">
        <f>[9]D_技能表!A636</f>
        <v>9222222</v>
      </c>
      <c r="B729" t="str">
        <f>[9]D_技能表!B636</f>
        <v>龙拳第2段</v>
      </c>
      <c r="C729" t="str">
        <f>[9]D_技能表!C636</f>
        <v>龙拳第2段</v>
      </c>
      <c r="D729">
        <f>[9]D_技能表!D636</f>
        <v>2</v>
      </c>
      <c r="E729">
        <f>[9]D_技能表!E636</f>
        <v>37</v>
      </c>
      <c r="F729" t="str">
        <f>[9]D_技能表!F636</f>
        <v>第22级，共造成175%点伤害</v>
      </c>
      <c r="G729">
        <f>[9]D_技能表!G636</f>
        <v>2</v>
      </c>
      <c r="H729">
        <f>[9]D_技能表!H636</f>
        <v>2</v>
      </c>
      <c r="I729">
        <f>[9]D_技能表!I636</f>
        <v>22</v>
      </c>
      <c r="J729">
        <f>[9]D_技能表!J636</f>
        <v>2</v>
      </c>
      <c r="K729">
        <f>[9]D_技能表!K636</f>
        <v>175.04347826086956</v>
      </c>
      <c r="L729">
        <f>[9]D_技能表!L636</f>
        <v>0</v>
      </c>
      <c r="M729">
        <f>[9]D_技能表!M636</f>
        <v>6240</v>
      </c>
      <c r="N729">
        <f>[9]D_技能表!N636</f>
        <v>12615</v>
      </c>
      <c r="O729">
        <f>[9]D_技能表!O636</f>
        <v>2</v>
      </c>
      <c r="P729">
        <f>[9]D_技能表!P636</f>
        <v>1</v>
      </c>
      <c r="Q729">
        <f>[9]D_技能表!Q636</f>
        <v>1</v>
      </c>
      <c r="R729">
        <f>[9]D_技能表!R636</f>
        <v>4</v>
      </c>
      <c r="S729">
        <f>[9]D_技能表!S636</f>
        <v>50</v>
      </c>
      <c r="T729">
        <f>[9]D_技能表!T636</f>
        <v>143.47826086956522</v>
      </c>
      <c r="U729">
        <f>[9]D_技能表!U636</f>
        <v>841</v>
      </c>
      <c r="V729">
        <f>[9]D_技能表!V636</f>
        <v>143.47826086956522</v>
      </c>
      <c r="W729">
        <f>[9]D_技能表!W636</f>
        <v>15</v>
      </c>
      <c r="X729">
        <f>[9]D_技能表!X636</f>
        <v>181</v>
      </c>
      <c r="Y729">
        <f>[9]D_技能表!Y636</f>
        <v>18</v>
      </c>
      <c r="Z729">
        <f>[9]D_技能表!Z636</f>
        <v>6</v>
      </c>
      <c r="AA729" t="str">
        <f>[9]D_技能表!AA636</f>
        <v>9222200.png</v>
      </c>
      <c r="AB729">
        <f>[9]D_技能表!AB636</f>
        <v>20</v>
      </c>
      <c r="AC729">
        <f>[9]D_技能表!AC636</f>
        <v>25</v>
      </c>
      <c r="AD729">
        <f>[9]D_技能表!AD636</f>
        <v>30.18454473848815</v>
      </c>
    </row>
    <row r="730" spans="1:30" x14ac:dyDescent="0.15">
      <c r="A730">
        <f>[9]D_技能表!A637</f>
        <v>9222223</v>
      </c>
      <c r="B730" t="str">
        <f>[9]D_技能表!B637</f>
        <v>龙拳第2段</v>
      </c>
      <c r="C730" t="str">
        <f>[9]D_技能表!C637</f>
        <v>龙拳第2段</v>
      </c>
      <c r="D730">
        <f>[9]D_技能表!D637</f>
        <v>2</v>
      </c>
      <c r="E730">
        <f>[9]D_技能表!E637</f>
        <v>39</v>
      </c>
      <c r="F730" t="str">
        <f>[9]D_技能表!F637</f>
        <v>第23级，共造成176.5%点伤害</v>
      </c>
      <c r="G730">
        <f>[9]D_技能表!G637</f>
        <v>2</v>
      </c>
      <c r="H730">
        <f>[9]D_技能表!H637</f>
        <v>2</v>
      </c>
      <c r="I730">
        <f>[9]D_技能表!I637</f>
        <v>23</v>
      </c>
      <c r="J730">
        <f>[9]D_技能表!J637</f>
        <v>2</v>
      </c>
      <c r="K730">
        <f>[9]D_技能表!K637</f>
        <v>176.47826086956522</v>
      </c>
      <c r="L730">
        <f>[9]D_技能表!L637</f>
        <v>0</v>
      </c>
      <c r="M730">
        <f>[9]D_技能表!M637</f>
        <v>6160</v>
      </c>
      <c r="N730">
        <f>[9]D_技能表!N637</f>
        <v>15104</v>
      </c>
      <c r="O730">
        <f>[9]D_技能表!O637</f>
        <v>2</v>
      </c>
      <c r="P730">
        <f>[9]D_技能表!P637</f>
        <v>1</v>
      </c>
      <c r="Q730">
        <f>[9]D_技能表!Q637</f>
        <v>1</v>
      </c>
      <c r="R730">
        <f>[9]D_技能表!R637</f>
        <v>4</v>
      </c>
      <c r="S730">
        <f>[9]D_技能表!S637</f>
        <v>50</v>
      </c>
      <c r="T730">
        <f>[9]D_技能表!T637</f>
        <v>143.47826086956522</v>
      </c>
      <c r="U730">
        <f>[9]D_技能表!U637</f>
        <v>944</v>
      </c>
      <c r="V730">
        <f>[9]D_技能表!V637</f>
        <v>143.47826086956522</v>
      </c>
      <c r="W730">
        <f>[9]D_技能表!W637</f>
        <v>16</v>
      </c>
      <c r="X730">
        <f>[9]D_技能表!X637</f>
        <v>197</v>
      </c>
      <c r="Y730">
        <f>[9]D_技能表!Y637</f>
        <v>18</v>
      </c>
      <c r="Z730">
        <f>[9]D_技能表!Z637</f>
        <v>7</v>
      </c>
      <c r="AA730" t="str">
        <f>[9]D_技能表!AA637</f>
        <v>9222200.png</v>
      </c>
      <c r="AB730">
        <f>[9]D_技能表!AB637</f>
        <v>20</v>
      </c>
      <c r="AC730">
        <f>[9]D_技能表!AC637</f>
        <v>25</v>
      </c>
      <c r="AD730">
        <f>[9]D_技能表!AD637</f>
        <v>35.021736194394776</v>
      </c>
    </row>
    <row r="731" spans="1:30" x14ac:dyDescent="0.15">
      <c r="A731">
        <f>[9]D_技能表!A638</f>
        <v>9222224</v>
      </c>
      <c r="B731" t="str">
        <f>[9]D_技能表!B638</f>
        <v>龙拳第2段</v>
      </c>
      <c r="C731" t="str">
        <f>[9]D_技能表!C638</f>
        <v>龙拳第2段</v>
      </c>
      <c r="D731">
        <f>[9]D_技能表!D638</f>
        <v>2</v>
      </c>
      <c r="E731">
        <f>[9]D_技能表!E638</f>
        <v>40</v>
      </c>
      <c r="F731" t="str">
        <f>[9]D_技能表!F638</f>
        <v>第24级，共造成177.9%点伤害</v>
      </c>
      <c r="G731">
        <f>[9]D_技能表!G638</f>
        <v>2</v>
      </c>
      <c r="H731">
        <f>[9]D_技能表!H638</f>
        <v>2</v>
      </c>
      <c r="I731">
        <f>[9]D_技能表!I638</f>
        <v>24</v>
      </c>
      <c r="J731">
        <f>[9]D_技能表!J638</f>
        <v>2</v>
      </c>
      <c r="K731">
        <f>[9]D_技能表!K638</f>
        <v>177.91304347826087</v>
      </c>
      <c r="L731">
        <f>[9]D_技能表!L638</f>
        <v>0</v>
      </c>
      <c r="M731">
        <f>[9]D_技能表!M638</f>
        <v>6080</v>
      </c>
      <c r="N731">
        <f>[9]D_技能表!N638</f>
        <v>16966</v>
      </c>
      <c r="O731">
        <f>[9]D_技能表!O638</f>
        <v>2</v>
      </c>
      <c r="P731">
        <f>[9]D_技能表!P638</f>
        <v>1</v>
      </c>
      <c r="Q731">
        <f>[9]D_技能表!Q638</f>
        <v>1</v>
      </c>
      <c r="R731">
        <f>[9]D_技能表!R638</f>
        <v>4</v>
      </c>
      <c r="S731">
        <f>[9]D_技能表!S638</f>
        <v>50</v>
      </c>
      <c r="T731">
        <f>[9]D_技能表!T638</f>
        <v>143.47826086956522</v>
      </c>
      <c r="U731">
        <f>[9]D_技能表!U638</f>
        <v>998</v>
      </c>
      <c r="V731">
        <f>[9]D_技能表!V638</f>
        <v>143.47826086956522</v>
      </c>
      <c r="W731">
        <f>[9]D_技能表!W638</f>
        <v>17</v>
      </c>
      <c r="X731">
        <f>[9]D_技能表!X638</f>
        <v>214</v>
      </c>
      <c r="Y731">
        <f>[9]D_技能表!Y638</f>
        <v>18</v>
      </c>
      <c r="Z731">
        <f>[9]D_技能表!Z638</f>
        <v>7</v>
      </c>
      <c r="AA731" t="str">
        <f>[9]D_技能表!AA638</f>
        <v>9222200.png</v>
      </c>
      <c r="AB731">
        <f>[9]D_技能表!AB638</f>
        <v>20</v>
      </c>
      <c r="AC731">
        <f>[9]D_技能表!AC638</f>
        <v>25</v>
      </c>
      <c r="AD731">
        <f>[9]D_技能表!AD638</f>
        <v>40.61980484160442</v>
      </c>
    </row>
    <row r="732" spans="1:30" x14ac:dyDescent="0.15">
      <c r="A732">
        <f>[9]D_技能表!A639</f>
        <v>9222225</v>
      </c>
      <c r="B732" t="str">
        <f>[9]D_技能表!B639</f>
        <v>龙拳第2段</v>
      </c>
      <c r="C732" t="str">
        <f>[9]D_技能表!C639</f>
        <v>龙拳第2段</v>
      </c>
      <c r="D732">
        <f>[9]D_技能表!D639</f>
        <v>2</v>
      </c>
      <c r="E732">
        <f>[9]D_技能表!E639</f>
        <v>42</v>
      </c>
      <c r="F732" t="str">
        <f>[9]D_技能表!F639</f>
        <v>第25级，共造成179.3%点伤害</v>
      </c>
      <c r="G732">
        <f>[9]D_技能表!G639</f>
        <v>2</v>
      </c>
      <c r="H732">
        <f>[9]D_技能表!H639</f>
        <v>2</v>
      </c>
      <c r="I732">
        <f>[9]D_技能表!I639</f>
        <v>25</v>
      </c>
      <c r="J732">
        <f>[9]D_技能表!J639</f>
        <v>2</v>
      </c>
      <c r="K732">
        <f>[9]D_技能表!K639</f>
        <v>179.34782608695653</v>
      </c>
      <c r="L732">
        <f>[9]D_技能表!L639</f>
        <v>0</v>
      </c>
      <c r="M732">
        <f>[9]D_技能表!M639</f>
        <v>6000</v>
      </c>
      <c r="N732">
        <f>[9]D_技能表!N639</f>
        <v>21090</v>
      </c>
      <c r="O732">
        <f>[9]D_技能表!O639</f>
        <v>2</v>
      </c>
      <c r="P732">
        <f>[9]D_技能表!P639</f>
        <v>1</v>
      </c>
      <c r="Q732">
        <f>[9]D_技能表!Q639</f>
        <v>1</v>
      </c>
      <c r="R732">
        <f>[9]D_技能表!R639</f>
        <v>4</v>
      </c>
      <c r="S732">
        <f>[9]D_技能表!S639</f>
        <v>50</v>
      </c>
      <c r="T732">
        <f>[9]D_技能表!T639</f>
        <v>143.47826086956522</v>
      </c>
      <c r="U732">
        <f>[9]D_技能表!U639</f>
        <v>1110</v>
      </c>
      <c r="V732">
        <f>[9]D_技能表!V639</f>
        <v>143.47826086956522</v>
      </c>
      <c r="W732">
        <f>[9]D_技能表!W639</f>
        <v>19</v>
      </c>
      <c r="X732">
        <f>[9]D_技能表!X639</f>
        <v>233</v>
      </c>
      <c r="Y732">
        <f>[9]D_技能表!Y639</f>
        <v>18</v>
      </c>
      <c r="Z732">
        <f>[9]D_技能表!Z639</f>
        <v>8</v>
      </c>
      <c r="AA732" t="str">
        <f>[9]D_技能表!AA639</f>
        <v>9222200.png</v>
      </c>
      <c r="AB732">
        <f>[9]D_技能表!AB639</f>
        <v>20</v>
      </c>
      <c r="AC732">
        <f>[9]D_技能表!AC639</f>
        <v>25</v>
      </c>
      <c r="AD732">
        <f>[9]D_技能表!AD639</f>
        <v>47.096723042470856</v>
      </c>
    </row>
    <row r="733" spans="1:30" x14ac:dyDescent="0.15">
      <c r="A733">
        <f>[9]D_技能表!A640</f>
        <v>9222226</v>
      </c>
      <c r="B733" t="str">
        <f>[9]D_技能表!B640</f>
        <v>龙拳第2段</v>
      </c>
      <c r="C733" t="str">
        <f>[9]D_技能表!C640</f>
        <v>龙拳第2段</v>
      </c>
      <c r="D733">
        <f>[9]D_技能表!D640</f>
        <v>2</v>
      </c>
      <c r="E733">
        <f>[9]D_技能表!E640</f>
        <v>44</v>
      </c>
      <c r="F733" t="str">
        <f>[9]D_技能表!F640</f>
        <v>第26级，共造成180.8%点伤害</v>
      </c>
      <c r="G733">
        <f>[9]D_技能表!G640</f>
        <v>2</v>
      </c>
      <c r="H733">
        <f>[9]D_技能表!H640</f>
        <v>2</v>
      </c>
      <c r="I733">
        <f>[9]D_技能表!I640</f>
        <v>26</v>
      </c>
      <c r="J733">
        <f>[9]D_技能表!J640</f>
        <v>2</v>
      </c>
      <c r="K733">
        <f>[9]D_技能表!K640</f>
        <v>180.78260869565219</v>
      </c>
      <c r="L733">
        <f>[9]D_技能表!L640</f>
        <v>0</v>
      </c>
      <c r="M733">
        <f>[9]D_技能表!M640</f>
        <v>5920</v>
      </c>
      <c r="N733">
        <f>[9]D_技能表!N640</f>
        <v>24520</v>
      </c>
      <c r="O733">
        <f>[9]D_技能表!O640</f>
        <v>2</v>
      </c>
      <c r="P733">
        <f>[9]D_技能表!P640</f>
        <v>1</v>
      </c>
      <c r="Q733">
        <f>[9]D_技能表!Q640</f>
        <v>1</v>
      </c>
      <c r="R733">
        <f>[9]D_技能表!R640</f>
        <v>4</v>
      </c>
      <c r="S733">
        <f>[9]D_技能表!S640</f>
        <v>50</v>
      </c>
      <c r="T733">
        <f>[9]D_技能表!T640</f>
        <v>143.47826086956522</v>
      </c>
      <c r="U733">
        <f>[9]D_技能表!U640</f>
        <v>1226</v>
      </c>
      <c r="V733">
        <f>[9]D_技能表!V640</f>
        <v>143.47826086956522</v>
      </c>
      <c r="W733">
        <f>[9]D_技能表!W640</f>
        <v>20</v>
      </c>
      <c r="X733">
        <f>[9]D_技能表!X640</f>
        <v>253</v>
      </c>
      <c r="Y733">
        <f>[9]D_技能表!Y640</f>
        <v>18</v>
      </c>
      <c r="Z733">
        <f>[9]D_技能表!Z640</f>
        <v>8</v>
      </c>
      <c r="AA733" t="str">
        <f>[9]D_技能表!AA640</f>
        <v>9222200.png</v>
      </c>
      <c r="AB733">
        <f>[9]D_技能表!AB640</f>
        <v>20</v>
      </c>
      <c r="AC733">
        <f>[9]D_技能表!AC640</f>
        <v>25</v>
      </c>
      <c r="AD733">
        <f>[9]D_技能表!AD640</f>
        <v>54.588545834333843</v>
      </c>
    </row>
    <row r="734" spans="1:30" x14ac:dyDescent="0.15">
      <c r="A734">
        <f>[9]D_技能表!A641</f>
        <v>9222227</v>
      </c>
      <c r="B734" t="str">
        <f>[9]D_技能表!B641</f>
        <v>龙拳第2段</v>
      </c>
      <c r="C734" t="str">
        <f>[9]D_技能表!C641</f>
        <v>龙拳第2段</v>
      </c>
      <c r="D734">
        <f>[9]D_技能表!D641</f>
        <v>2</v>
      </c>
      <c r="E734">
        <f>[9]D_技能表!E641</f>
        <v>45</v>
      </c>
      <c r="F734" t="str">
        <f>[9]D_技能表!F641</f>
        <v>第27级，共造成182.2%点伤害</v>
      </c>
      <c r="G734">
        <f>[9]D_技能表!G641</f>
        <v>2</v>
      </c>
      <c r="H734">
        <f>[9]D_技能表!H641</f>
        <v>2</v>
      </c>
      <c r="I734">
        <f>[9]D_技能表!I641</f>
        <v>27</v>
      </c>
      <c r="J734">
        <f>[9]D_技能表!J641</f>
        <v>2</v>
      </c>
      <c r="K734">
        <f>[9]D_技能表!K641</f>
        <v>182.21739130434781</v>
      </c>
      <c r="L734">
        <f>[9]D_技能表!L641</f>
        <v>0</v>
      </c>
      <c r="M734">
        <f>[9]D_技能表!M641</f>
        <v>5840</v>
      </c>
      <c r="N734">
        <f>[9]D_技能表!N641</f>
        <v>27027</v>
      </c>
      <c r="O734">
        <f>[9]D_技能表!O641</f>
        <v>2</v>
      </c>
      <c r="P734">
        <f>[9]D_技能表!P641</f>
        <v>1</v>
      </c>
      <c r="Q734">
        <f>[9]D_技能表!Q641</f>
        <v>1</v>
      </c>
      <c r="R734">
        <f>[9]D_技能表!R641</f>
        <v>4</v>
      </c>
      <c r="S734">
        <f>[9]D_技能表!S641</f>
        <v>50</v>
      </c>
      <c r="T734">
        <f>[9]D_技能表!T641</f>
        <v>143.47826086956522</v>
      </c>
      <c r="U734">
        <f>[9]D_技能表!U641</f>
        <v>1287</v>
      </c>
      <c r="V734">
        <f>[9]D_技能表!V641</f>
        <v>143.47826086956522</v>
      </c>
      <c r="W734">
        <f>[9]D_技能表!W641</f>
        <v>21</v>
      </c>
      <c r="X734">
        <f>[9]D_技能表!X641</f>
        <v>274</v>
      </c>
      <c r="Y734">
        <f>[9]D_技能表!Y641</f>
        <v>18</v>
      </c>
      <c r="Z734">
        <f>[9]D_技能表!Z641</f>
        <v>9</v>
      </c>
      <c r="AA734" t="str">
        <f>[9]D_技能表!AA641</f>
        <v>9222200.png</v>
      </c>
      <c r="AB734">
        <f>[9]D_技能表!AB641</f>
        <v>20</v>
      </c>
      <c r="AC734">
        <f>[9]D_技能表!AC641</f>
        <v>25</v>
      </c>
      <c r="AD734">
        <f>[9]D_技能表!AD641</f>
        <v>63.25215680904472</v>
      </c>
    </row>
    <row r="735" spans="1:30" x14ac:dyDescent="0.15">
      <c r="A735">
        <f>[9]D_技能表!A642</f>
        <v>9222228</v>
      </c>
      <c r="B735" t="str">
        <f>[9]D_技能表!B642</f>
        <v>龙拳第2段</v>
      </c>
      <c r="C735" t="str">
        <f>[9]D_技能表!C642</f>
        <v>龙拳第2段</v>
      </c>
      <c r="D735">
        <f>[9]D_技能表!D642</f>
        <v>2</v>
      </c>
      <c r="E735">
        <f>[9]D_技能表!E642</f>
        <v>47</v>
      </c>
      <c r="F735" t="str">
        <f>[9]D_技能表!F642</f>
        <v>第28级，共造成183.7%点伤害</v>
      </c>
      <c r="G735">
        <f>[9]D_技能表!G642</f>
        <v>2</v>
      </c>
      <c r="H735">
        <f>[9]D_技能表!H642</f>
        <v>2</v>
      </c>
      <c r="I735">
        <f>[9]D_技能表!I642</f>
        <v>28</v>
      </c>
      <c r="J735">
        <f>[9]D_技能表!J642</f>
        <v>2</v>
      </c>
      <c r="K735">
        <f>[9]D_技能表!K642</f>
        <v>183.65217391304347</v>
      </c>
      <c r="L735">
        <f>[9]D_技能表!L642</f>
        <v>0</v>
      </c>
      <c r="M735">
        <f>[9]D_技能表!M642</f>
        <v>5760</v>
      </c>
      <c r="N735">
        <f>[9]D_技能表!N642</f>
        <v>32476</v>
      </c>
      <c r="O735">
        <f>[9]D_技能表!O642</f>
        <v>2</v>
      </c>
      <c r="P735">
        <f>[9]D_技能表!P642</f>
        <v>1</v>
      </c>
      <c r="Q735">
        <f>[9]D_技能表!Q642</f>
        <v>1</v>
      </c>
      <c r="R735">
        <f>[9]D_技能表!R642</f>
        <v>4</v>
      </c>
      <c r="S735">
        <f>[9]D_技能表!S642</f>
        <v>50</v>
      </c>
      <c r="T735">
        <f>[9]D_技能表!T642</f>
        <v>143.47826086956522</v>
      </c>
      <c r="U735">
        <f>[9]D_技能表!U642</f>
        <v>1412</v>
      </c>
      <c r="V735">
        <f>[9]D_技能表!V642</f>
        <v>143.47826086956522</v>
      </c>
      <c r="W735">
        <f>[9]D_技能表!W642</f>
        <v>23</v>
      </c>
      <c r="X735">
        <f>[9]D_技能表!X642</f>
        <v>297</v>
      </c>
      <c r="Y735">
        <f>[9]D_技能表!Y642</f>
        <v>18</v>
      </c>
      <c r="Z735">
        <f>[9]D_技能表!Z642</f>
        <v>10</v>
      </c>
      <c r="AA735" t="str">
        <f>[9]D_技能表!AA642</f>
        <v>9222200.png</v>
      </c>
      <c r="AB735">
        <f>[9]D_技能表!AB642</f>
        <v>20</v>
      </c>
      <c r="AC735">
        <f>[9]D_技能表!AC642</f>
        <v>25</v>
      </c>
      <c r="AD735">
        <f>[9]D_技能表!AD642</f>
        <v>73.268427728345017</v>
      </c>
    </row>
    <row r="736" spans="1:30" x14ac:dyDescent="0.15">
      <c r="A736">
        <f>[9]D_技能表!A643</f>
        <v>9222229</v>
      </c>
      <c r="B736" t="str">
        <f>[9]D_技能表!B643</f>
        <v>龙拳第2段</v>
      </c>
      <c r="C736" t="str">
        <f>[9]D_技能表!C643</f>
        <v>龙拳第2段</v>
      </c>
      <c r="D736">
        <f>[9]D_技能表!D643</f>
        <v>2</v>
      </c>
      <c r="E736">
        <f>[9]D_技能表!E643</f>
        <v>48</v>
      </c>
      <c r="F736" t="str">
        <f>[9]D_技能表!F643</f>
        <v>第29级，共造成185.1%点伤害</v>
      </c>
      <c r="G736">
        <f>[9]D_技能表!G643</f>
        <v>2</v>
      </c>
      <c r="H736">
        <f>[9]D_技能表!H643</f>
        <v>2</v>
      </c>
      <c r="I736">
        <f>[9]D_技能表!I643</f>
        <v>29</v>
      </c>
      <c r="J736">
        <f>[9]D_技能表!J643</f>
        <v>2</v>
      </c>
      <c r="K736">
        <f>[9]D_技能表!K643</f>
        <v>185.08695652173913</v>
      </c>
      <c r="L736">
        <f>[9]D_技能表!L643</f>
        <v>0</v>
      </c>
      <c r="M736">
        <f>[9]D_技能表!M643</f>
        <v>5680</v>
      </c>
      <c r="N736">
        <f>[9]D_技能表!N643</f>
        <v>36925</v>
      </c>
      <c r="O736">
        <f>[9]D_技能表!O643</f>
        <v>2</v>
      </c>
      <c r="P736">
        <f>[9]D_技能表!P643</f>
        <v>1</v>
      </c>
      <c r="Q736">
        <f>[9]D_技能表!Q643</f>
        <v>1</v>
      </c>
      <c r="R736">
        <f>[9]D_技能表!R643</f>
        <v>4</v>
      </c>
      <c r="S736">
        <f>[9]D_技能表!S643</f>
        <v>50</v>
      </c>
      <c r="T736">
        <f>[9]D_技能表!T643</f>
        <v>143.47826086956522</v>
      </c>
      <c r="U736">
        <f>[9]D_技能表!U643</f>
        <v>1477</v>
      </c>
      <c r="V736">
        <f>[9]D_技能表!V643</f>
        <v>143.47826086956522</v>
      </c>
      <c r="W736">
        <f>[9]D_技能表!W643</f>
        <v>25</v>
      </c>
      <c r="X736">
        <f>[9]D_技能表!X643</f>
        <v>322</v>
      </c>
      <c r="Y736">
        <f>[9]D_技能表!Y643</f>
        <v>18</v>
      </c>
      <c r="Z736">
        <f>[9]D_技能表!Z643</f>
        <v>10</v>
      </c>
      <c r="AA736" t="str">
        <f>[9]D_技能表!AA643</f>
        <v>9222200.png</v>
      </c>
      <c r="AB736">
        <f>[9]D_技能表!AB643</f>
        <v>20</v>
      </c>
      <c r="AC736">
        <f>[9]D_技能表!AC643</f>
        <v>25</v>
      </c>
      <c r="AD736">
        <f>[9]D_技能表!AD643</f>
        <v>84.845853806897054</v>
      </c>
    </row>
    <row r="737" spans="1:30" x14ac:dyDescent="0.15">
      <c r="A737">
        <f>[9]D_技能表!A644</f>
        <v>9222230</v>
      </c>
      <c r="B737" t="str">
        <f>[9]D_技能表!B644</f>
        <v>龙拳第2段</v>
      </c>
      <c r="C737" t="str">
        <f>[9]D_技能表!C644</f>
        <v>龙拳第2段</v>
      </c>
      <c r="D737">
        <f>[9]D_技能表!D644</f>
        <v>2</v>
      </c>
      <c r="E737">
        <f>[9]D_技能表!E644</f>
        <v>50</v>
      </c>
      <c r="F737" t="str">
        <f>[9]D_技能表!F644</f>
        <v>第30级，共造成186.5%点伤害</v>
      </c>
      <c r="G737">
        <f>[9]D_技能表!G644</f>
        <v>2</v>
      </c>
      <c r="H737">
        <f>[9]D_技能表!H644</f>
        <v>2</v>
      </c>
      <c r="I737">
        <f>[9]D_技能表!I644</f>
        <v>30</v>
      </c>
      <c r="J737">
        <f>[9]D_技能表!J644</f>
        <v>2</v>
      </c>
      <c r="K737">
        <f>[9]D_技能表!K644</f>
        <v>186.52173913043478</v>
      </c>
      <c r="L737">
        <f>[9]D_技能表!L644</f>
        <v>0</v>
      </c>
      <c r="M737">
        <f>[9]D_技能表!M644</f>
        <v>5600</v>
      </c>
      <c r="N737">
        <f>[9]D_技能表!N644</f>
        <v>41860</v>
      </c>
      <c r="O737">
        <f>[9]D_技能表!O644</f>
        <v>2</v>
      </c>
      <c r="P737">
        <f>[9]D_技能表!P644</f>
        <v>1</v>
      </c>
      <c r="Q737">
        <f>[9]D_技能表!Q644</f>
        <v>1</v>
      </c>
      <c r="R737">
        <f>[9]D_技能表!R644</f>
        <v>4</v>
      </c>
      <c r="S737">
        <f>[9]D_技能表!S644</f>
        <v>50</v>
      </c>
      <c r="T737">
        <f>[9]D_技能表!T644</f>
        <v>143.47826086956522</v>
      </c>
      <c r="U737">
        <f>[9]D_技能表!U644</f>
        <v>1610</v>
      </c>
      <c r="V737">
        <f>[9]D_技能表!V644</f>
        <v>143.47826086956522</v>
      </c>
      <c r="W737">
        <f>[9]D_技能表!W644</f>
        <v>26</v>
      </c>
      <c r="X737">
        <f>[9]D_技能表!X644</f>
        <v>348</v>
      </c>
      <c r="Y737">
        <f>[9]D_技能表!Y644</f>
        <v>18</v>
      </c>
      <c r="Z737">
        <f>[9]D_技能表!Z644</f>
        <v>11</v>
      </c>
      <c r="AA737" t="str">
        <f>[9]D_技能表!AA644</f>
        <v>9222200.png</v>
      </c>
      <c r="AB737">
        <f>[9]D_技能表!AB644</f>
        <v>20</v>
      </c>
      <c r="AC737">
        <f>[9]D_技能表!AC644</f>
        <v>25</v>
      </c>
      <c r="AD737">
        <f>[9]D_技能表!AD644</f>
        <v>98.224735813368468</v>
      </c>
    </row>
    <row r="738" spans="1:30" x14ac:dyDescent="0.15">
      <c r="A738">
        <f>[9]D_技能表!A645</f>
        <v>9222231</v>
      </c>
      <c r="B738" t="str">
        <f>[9]D_技能表!B645</f>
        <v>龙拳第2段</v>
      </c>
      <c r="C738" t="str">
        <f>[9]D_技能表!C645</f>
        <v>龙拳第2段</v>
      </c>
      <c r="D738">
        <f>[9]D_技能表!D645</f>
        <v>2</v>
      </c>
      <c r="E738">
        <f>[9]D_技能表!E645</f>
        <v>51</v>
      </c>
      <c r="F738" t="str">
        <f>[9]D_技能表!F645</f>
        <v>第31级，共造成188%点伤害</v>
      </c>
      <c r="G738">
        <f>[9]D_技能表!G645</f>
        <v>2</v>
      </c>
      <c r="H738">
        <f>[9]D_技能表!H645</f>
        <v>2</v>
      </c>
      <c r="I738">
        <f>[9]D_技能表!I645</f>
        <v>31</v>
      </c>
      <c r="J738">
        <f>[9]D_技能表!J645</f>
        <v>2</v>
      </c>
      <c r="K738">
        <f>[9]D_技能表!K645</f>
        <v>187.95652173913044</v>
      </c>
      <c r="L738">
        <f>[9]D_技能表!L645</f>
        <v>0</v>
      </c>
      <c r="M738">
        <f>[9]D_技能表!M645</f>
        <v>5520</v>
      </c>
      <c r="N738">
        <f>[9]D_技能表!N645</f>
        <v>47012</v>
      </c>
      <c r="O738">
        <f>[9]D_技能表!O645</f>
        <v>2</v>
      </c>
      <c r="P738">
        <f>[9]D_技能表!P645</f>
        <v>1</v>
      </c>
      <c r="Q738">
        <f>[9]D_技能表!Q645</f>
        <v>1</v>
      </c>
      <c r="R738">
        <f>[9]D_技能表!R645</f>
        <v>4</v>
      </c>
      <c r="S738">
        <f>[9]D_技能表!S645</f>
        <v>50</v>
      </c>
      <c r="T738">
        <f>[9]D_技能表!T645</f>
        <v>143.47826086956522</v>
      </c>
      <c r="U738">
        <f>[9]D_技能表!U645</f>
        <v>1679</v>
      </c>
      <c r="V738">
        <f>[9]D_技能表!V645</f>
        <v>143.47826086956522</v>
      </c>
      <c r="W738">
        <f>[9]D_技能表!W645</f>
        <v>28</v>
      </c>
      <c r="X738">
        <f>[9]D_技能表!X645</f>
        <v>376</v>
      </c>
      <c r="Y738">
        <f>[9]D_技能表!Y645</f>
        <v>18</v>
      </c>
      <c r="Z738">
        <f>[9]D_技能表!Z645</f>
        <v>12</v>
      </c>
      <c r="AA738" t="str">
        <f>[9]D_技能表!AA645</f>
        <v>9222200.png</v>
      </c>
      <c r="AB738">
        <f>[9]D_技能表!AB645</f>
        <v>20</v>
      </c>
      <c r="AC738">
        <f>[9]D_技能表!AC645</f>
        <v>25</v>
      </c>
      <c r="AD738">
        <f>[9]D_技能表!AD645</f>
        <v>113.68199072411728</v>
      </c>
    </row>
    <row r="739" spans="1:30" x14ac:dyDescent="0.15">
      <c r="A739">
        <f>[9]D_技能表!A646</f>
        <v>9222232</v>
      </c>
      <c r="B739" t="str">
        <f>[9]D_技能表!B646</f>
        <v>龙拳第2段</v>
      </c>
      <c r="C739" t="str">
        <f>[9]D_技能表!C646</f>
        <v>龙拳第2段</v>
      </c>
      <c r="D739">
        <f>[9]D_技能表!D646</f>
        <v>2</v>
      </c>
      <c r="E739">
        <f>[9]D_技能表!E646</f>
        <v>53</v>
      </c>
      <c r="F739" t="str">
        <f>[9]D_技能表!F646</f>
        <v>第32级，共造成189.4%点伤害</v>
      </c>
      <c r="G739">
        <f>[9]D_技能表!G646</f>
        <v>2</v>
      </c>
      <c r="H739">
        <f>[9]D_技能表!H646</f>
        <v>2</v>
      </c>
      <c r="I739">
        <f>[9]D_技能表!I646</f>
        <v>32</v>
      </c>
      <c r="J739">
        <f>[9]D_技能表!J646</f>
        <v>2</v>
      </c>
      <c r="K739">
        <f>[9]D_技能表!K646</f>
        <v>189.39130434782609</v>
      </c>
      <c r="L739">
        <f>[9]D_技能表!L646</f>
        <v>0</v>
      </c>
      <c r="M739">
        <f>[9]D_技能表!M646</f>
        <v>5440</v>
      </c>
      <c r="N739">
        <f>[9]D_技能表!N646</f>
        <v>54600</v>
      </c>
      <c r="O739">
        <f>[9]D_技能表!O646</f>
        <v>2</v>
      </c>
      <c r="P739">
        <f>[9]D_技能表!P646</f>
        <v>1</v>
      </c>
      <c r="Q739">
        <f>[9]D_技能表!Q646</f>
        <v>1</v>
      </c>
      <c r="R739">
        <f>[9]D_技能表!R646</f>
        <v>4</v>
      </c>
      <c r="S739">
        <f>[9]D_技能表!S646</f>
        <v>50</v>
      </c>
      <c r="T739">
        <f>[9]D_技能表!T646</f>
        <v>143.47826086956522</v>
      </c>
      <c r="U739">
        <f>[9]D_技能表!U646</f>
        <v>1820</v>
      </c>
      <c r="V739">
        <f>[9]D_技能表!V646</f>
        <v>143.47826086956522</v>
      </c>
      <c r="W739">
        <f>[9]D_技能表!W646</f>
        <v>30</v>
      </c>
      <c r="X739">
        <f>[9]D_技能表!X646</f>
        <v>406</v>
      </c>
      <c r="Y739">
        <f>[9]D_技能表!Y646</f>
        <v>18</v>
      </c>
      <c r="Z739">
        <f>[9]D_技能表!Z646</f>
        <v>12</v>
      </c>
      <c r="AA739" t="str">
        <f>[9]D_技能表!AA646</f>
        <v>9222200.png</v>
      </c>
      <c r="AB739">
        <f>[9]D_技能表!AB646</f>
        <v>20</v>
      </c>
      <c r="AC739">
        <f>[9]D_技能表!AC646</f>
        <v>25</v>
      </c>
      <c r="AD739">
        <f>[9]D_技能表!AD646</f>
        <v>131.53668481513523</v>
      </c>
    </row>
    <row r="740" spans="1:30" x14ac:dyDescent="0.15">
      <c r="A740">
        <f>[9]D_技能表!A647</f>
        <v>9222233</v>
      </c>
      <c r="B740" t="str">
        <f>[9]D_技能表!B647</f>
        <v>龙拳第2段</v>
      </c>
      <c r="C740" t="str">
        <f>[9]D_技能表!C647</f>
        <v>龙拳第2段</v>
      </c>
      <c r="D740">
        <f>[9]D_技能表!D647</f>
        <v>2</v>
      </c>
      <c r="E740">
        <f>[9]D_技能表!E647</f>
        <v>54</v>
      </c>
      <c r="F740" t="str">
        <f>[9]D_技能表!F647</f>
        <v>第33级，共造成190.8%点伤害</v>
      </c>
      <c r="G740">
        <f>[9]D_技能表!G647</f>
        <v>2</v>
      </c>
      <c r="H740">
        <f>[9]D_技能表!H647</f>
        <v>2</v>
      </c>
      <c r="I740">
        <f>[9]D_技能表!I647</f>
        <v>33</v>
      </c>
      <c r="J740">
        <f>[9]D_技能表!J647</f>
        <v>2</v>
      </c>
      <c r="K740">
        <f>[9]D_技能表!K647</f>
        <v>190.82608695652175</v>
      </c>
      <c r="L740">
        <f>[9]D_技能表!L647</f>
        <v>0</v>
      </c>
      <c r="M740">
        <f>[9]D_技能表!M647</f>
        <v>5360</v>
      </c>
      <c r="N740">
        <f>[9]D_技能表!N647</f>
        <v>60576</v>
      </c>
      <c r="O740">
        <f>[9]D_技能表!O647</f>
        <v>2</v>
      </c>
      <c r="P740">
        <f>[9]D_技能表!P647</f>
        <v>1</v>
      </c>
      <c r="Q740">
        <f>[9]D_技能表!Q647</f>
        <v>1</v>
      </c>
      <c r="R740">
        <f>[9]D_技能表!R647</f>
        <v>4</v>
      </c>
      <c r="S740">
        <f>[9]D_技能表!S647</f>
        <v>50</v>
      </c>
      <c r="T740">
        <f>[9]D_技能表!T647</f>
        <v>143.47826086956522</v>
      </c>
      <c r="U740">
        <f>[9]D_技能表!U647</f>
        <v>1893</v>
      </c>
      <c r="V740">
        <f>[9]D_技能表!V647</f>
        <v>143.47826086956522</v>
      </c>
      <c r="W740">
        <f>[9]D_技能表!W647</f>
        <v>32</v>
      </c>
      <c r="X740">
        <f>[9]D_技能表!X647</f>
        <v>438</v>
      </c>
      <c r="Y740">
        <f>[9]D_技能表!Y647</f>
        <v>18</v>
      </c>
      <c r="Z740">
        <f>[9]D_技能表!Z647</f>
        <v>13</v>
      </c>
      <c r="AA740" t="str">
        <f>[9]D_技能表!AA647</f>
        <v>9222200.png</v>
      </c>
      <c r="AB740">
        <f>[9]D_技能表!AB647</f>
        <v>20</v>
      </c>
      <c r="AC740">
        <f>[9]D_技能表!AC647</f>
        <v>25</v>
      </c>
      <c r="AD740">
        <f>[9]D_技能表!AD647</f>
        <v>152.15639702700037</v>
      </c>
    </row>
    <row r="741" spans="1:30" x14ac:dyDescent="0.15">
      <c r="A741">
        <f>[9]D_技能表!A648</f>
        <v>9222234</v>
      </c>
      <c r="B741" t="str">
        <f>[9]D_技能表!B648</f>
        <v>龙拳第2段</v>
      </c>
      <c r="C741" t="str">
        <f>[9]D_技能表!C648</f>
        <v>龙拳第2段</v>
      </c>
      <c r="D741">
        <f>[9]D_技能表!D648</f>
        <v>2</v>
      </c>
      <c r="E741">
        <f>[9]D_技能表!E648</f>
        <v>56</v>
      </c>
      <c r="F741" t="str">
        <f>[9]D_技能表!F648</f>
        <v>第34级，共造成192.3%点伤害</v>
      </c>
      <c r="G741">
        <f>[9]D_技能表!G648</f>
        <v>2</v>
      </c>
      <c r="H741">
        <f>[9]D_技能表!H648</f>
        <v>2</v>
      </c>
      <c r="I741">
        <f>[9]D_技能表!I648</f>
        <v>34</v>
      </c>
      <c r="J741">
        <f>[9]D_技能表!J648</f>
        <v>2</v>
      </c>
      <c r="K741">
        <f>[9]D_技能表!K648</f>
        <v>192.26086956521738</v>
      </c>
      <c r="L741">
        <f>[9]D_技能表!L648</f>
        <v>0</v>
      </c>
      <c r="M741">
        <f>[9]D_技能表!M648</f>
        <v>5280</v>
      </c>
      <c r="N741">
        <f>[9]D_技能表!N648</f>
        <v>69428</v>
      </c>
      <c r="O741">
        <f>[9]D_技能表!O648</f>
        <v>2</v>
      </c>
      <c r="P741">
        <f>[9]D_技能表!P648</f>
        <v>1</v>
      </c>
      <c r="Q741">
        <f>[9]D_技能表!Q648</f>
        <v>1</v>
      </c>
      <c r="R741">
        <f>[9]D_技能表!R648</f>
        <v>4</v>
      </c>
      <c r="S741">
        <f>[9]D_技能表!S648</f>
        <v>50</v>
      </c>
      <c r="T741">
        <f>[9]D_技能表!T648</f>
        <v>143.47826086956522</v>
      </c>
      <c r="U741">
        <f>[9]D_技能表!U648</f>
        <v>2042</v>
      </c>
      <c r="V741">
        <f>[9]D_技能表!V648</f>
        <v>143.47826086956522</v>
      </c>
      <c r="W741">
        <f>[9]D_技能表!W648</f>
        <v>34</v>
      </c>
      <c r="X741">
        <f>[9]D_技能表!X648</f>
        <v>472</v>
      </c>
      <c r="Y741">
        <f>[9]D_技能表!Y648</f>
        <v>18</v>
      </c>
      <c r="Z741">
        <f>[9]D_技能表!Z648</f>
        <v>14</v>
      </c>
      <c r="AA741" t="str">
        <f>[9]D_技能表!AA648</f>
        <v>9222200.png</v>
      </c>
      <c r="AB741">
        <f>[9]D_技能表!AB648</f>
        <v>20</v>
      </c>
      <c r="AC741">
        <f>[9]D_技能表!AC648</f>
        <v>25</v>
      </c>
      <c r="AD741">
        <f>[9]D_技能表!AD648</f>
        <v>175.9645364496177</v>
      </c>
    </row>
    <row r="742" spans="1:30" x14ac:dyDescent="0.15">
      <c r="A742">
        <f>[9]D_技能表!A649</f>
        <v>9222235</v>
      </c>
      <c r="B742" t="str">
        <f>[9]D_技能表!B649</f>
        <v>龙拳第2段</v>
      </c>
      <c r="C742" t="str">
        <f>[9]D_技能表!C649</f>
        <v>龙拳第2段</v>
      </c>
      <c r="D742">
        <f>[9]D_技能表!D649</f>
        <v>2</v>
      </c>
      <c r="E742">
        <f>[9]D_技能表!E649</f>
        <v>57</v>
      </c>
      <c r="F742" t="str">
        <f>[9]D_技能表!F649</f>
        <v>第35级，共造成193.7%点伤害</v>
      </c>
      <c r="G742">
        <f>[9]D_技能表!G649</f>
        <v>2</v>
      </c>
      <c r="H742">
        <f>[9]D_技能表!H649</f>
        <v>2</v>
      </c>
      <c r="I742">
        <f>[9]D_技能表!I649</f>
        <v>35</v>
      </c>
      <c r="J742">
        <f>[9]D_技能表!J649</f>
        <v>2</v>
      </c>
      <c r="K742">
        <f>[9]D_技能表!K649</f>
        <v>193.69565217391303</v>
      </c>
      <c r="L742">
        <f>[9]D_技能表!L649</f>
        <v>0</v>
      </c>
      <c r="M742">
        <f>[9]D_技能表!M649</f>
        <v>5200</v>
      </c>
      <c r="N742">
        <f>[9]D_技能表!N649</f>
        <v>76284</v>
      </c>
      <c r="O742">
        <f>[9]D_技能表!O649</f>
        <v>2</v>
      </c>
      <c r="P742">
        <f>[9]D_技能表!P649</f>
        <v>1</v>
      </c>
      <c r="Q742">
        <f>[9]D_技能表!Q649</f>
        <v>1</v>
      </c>
      <c r="R742">
        <f>[9]D_技能表!R649</f>
        <v>4</v>
      </c>
      <c r="S742">
        <f>[9]D_技能表!S649</f>
        <v>50</v>
      </c>
      <c r="T742">
        <f>[9]D_技能表!T649</f>
        <v>143.47826086956522</v>
      </c>
      <c r="U742">
        <f>[9]D_技能表!U649</f>
        <v>2119</v>
      </c>
      <c r="V742">
        <f>[9]D_技能表!V649</f>
        <v>143.47826086956522</v>
      </c>
      <c r="W742">
        <f>[9]D_技能表!W649</f>
        <v>36</v>
      </c>
      <c r="X742">
        <f>[9]D_技能表!X649</f>
        <v>508</v>
      </c>
      <c r="Y742">
        <f>[9]D_技能表!Y649</f>
        <v>18</v>
      </c>
      <c r="Z742">
        <f>[9]D_技能表!Z649</f>
        <v>15</v>
      </c>
      <c r="AA742" t="str">
        <f>[9]D_技能表!AA649</f>
        <v>9222200.png</v>
      </c>
      <c r="AB742">
        <f>[9]D_技能表!AB649</f>
        <v>20</v>
      </c>
      <c r="AC742">
        <f>[9]D_技能表!AC649</f>
        <v>25</v>
      </c>
      <c r="AD742">
        <f>[9]D_技能表!AD649</f>
        <v>203.44875615234804</v>
      </c>
    </row>
    <row r="743" spans="1:30" x14ac:dyDescent="0.15">
      <c r="A743">
        <f>[9]D_技能表!A650</f>
        <v>9222236</v>
      </c>
      <c r="B743" t="str">
        <f>[9]D_技能表!B650</f>
        <v>龙拳第2段</v>
      </c>
      <c r="C743" t="str">
        <f>[9]D_技能表!C650</f>
        <v>龙拳第2段</v>
      </c>
      <c r="D743">
        <f>[9]D_技能表!D650</f>
        <v>2</v>
      </c>
      <c r="E743">
        <f>[9]D_技能表!E650</f>
        <v>59</v>
      </c>
      <c r="F743" t="str">
        <f>[9]D_技能表!F650</f>
        <v>第36级，共造成195.1%点伤害</v>
      </c>
      <c r="G743">
        <f>[9]D_技能表!G650</f>
        <v>2</v>
      </c>
      <c r="H743">
        <f>[9]D_技能表!H650</f>
        <v>2</v>
      </c>
      <c r="I743">
        <f>[9]D_技能表!I650</f>
        <v>36</v>
      </c>
      <c r="J743">
        <f>[9]D_技能表!J650</f>
        <v>2</v>
      </c>
      <c r="K743">
        <f>[9]D_技能表!K650</f>
        <v>195.13043478260869</v>
      </c>
      <c r="L743">
        <f>[9]D_技能表!L650</f>
        <v>0</v>
      </c>
      <c r="M743">
        <f>[9]D_技能表!M650</f>
        <v>5120</v>
      </c>
      <c r="N743">
        <f>[9]D_技能表!N650</f>
        <v>88803</v>
      </c>
      <c r="O743">
        <f>[9]D_技能表!O650</f>
        <v>2</v>
      </c>
      <c r="P743">
        <f>[9]D_技能表!P650</f>
        <v>1</v>
      </c>
      <c r="Q743">
        <f>[9]D_技能表!Q650</f>
        <v>1</v>
      </c>
      <c r="R743">
        <f>[9]D_技能表!R650</f>
        <v>4</v>
      </c>
      <c r="S743">
        <f>[9]D_技能表!S650</f>
        <v>50</v>
      </c>
      <c r="T743">
        <f>[9]D_技能表!T650</f>
        <v>143.47826086956522</v>
      </c>
      <c r="U743">
        <f>[9]D_技能表!U650</f>
        <v>2277</v>
      </c>
      <c r="V743">
        <f>[9]D_技能表!V650</f>
        <v>143.47826086956522</v>
      </c>
      <c r="W743">
        <f>[9]D_技能表!W650</f>
        <v>39</v>
      </c>
      <c r="X743">
        <f>[9]D_技能表!X650</f>
        <v>547</v>
      </c>
      <c r="Y743">
        <f>[9]D_技能表!Y650</f>
        <v>18</v>
      </c>
      <c r="Z743">
        <f>[9]D_技能表!Z650</f>
        <v>16</v>
      </c>
      <c r="AA743" t="str">
        <f>[9]D_技能表!AA650</f>
        <v>9222200.png</v>
      </c>
      <c r="AB743">
        <f>[9]D_技能表!AB650</f>
        <v>20</v>
      </c>
      <c r="AC743">
        <f>[9]D_技能表!AC650</f>
        <v>25</v>
      </c>
      <c r="AD743">
        <f>[9]D_技能表!AD650</f>
        <v>235.17062667918475</v>
      </c>
    </row>
    <row r="744" spans="1:30" x14ac:dyDescent="0.15">
      <c r="A744">
        <f>[9]D_技能表!A651</f>
        <v>9222237</v>
      </c>
      <c r="B744" t="str">
        <f>[9]D_技能表!B651</f>
        <v>龙拳第2段</v>
      </c>
      <c r="C744" t="str">
        <f>[9]D_技能表!C651</f>
        <v>龙拳第2段</v>
      </c>
      <c r="D744">
        <f>[9]D_技能表!D651</f>
        <v>2</v>
      </c>
      <c r="E744">
        <f>[9]D_技能表!E651</f>
        <v>60</v>
      </c>
      <c r="F744" t="str">
        <f>[9]D_技能表!F651</f>
        <v>第37级，共造成196.6%点伤害</v>
      </c>
      <c r="G744">
        <f>[9]D_技能表!G651</f>
        <v>2</v>
      </c>
      <c r="H744">
        <f>[9]D_技能表!H651</f>
        <v>2</v>
      </c>
      <c r="I744">
        <f>[9]D_技能表!I651</f>
        <v>37</v>
      </c>
      <c r="J744">
        <f>[9]D_技能表!J651</f>
        <v>2</v>
      </c>
      <c r="K744">
        <f>[9]D_技能表!K651</f>
        <v>196.56521739130434</v>
      </c>
      <c r="L744">
        <f>[9]D_技能表!L651</f>
        <v>0</v>
      </c>
      <c r="M744">
        <f>[9]D_技能表!M651</f>
        <v>5040</v>
      </c>
      <c r="N744">
        <f>[9]D_技能表!N651</f>
        <v>99036</v>
      </c>
      <c r="O744">
        <f>[9]D_技能表!O651</f>
        <v>2</v>
      </c>
      <c r="P744">
        <f>[9]D_技能表!P651</f>
        <v>1</v>
      </c>
      <c r="Q744">
        <f>[9]D_技能表!Q651</f>
        <v>1</v>
      </c>
      <c r="R744">
        <f>[9]D_技能表!R651</f>
        <v>4</v>
      </c>
      <c r="S744">
        <f>[9]D_技能表!S651</f>
        <v>50</v>
      </c>
      <c r="T744">
        <f>[9]D_技能表!T651</f>
        <v>143.47826086956522</v>
      </c>
      <c r="U744">
        <f>[9]D_技能表!U651</f>
        <v>2358</v>
      </c>
      <c r="V744">
        <f>[9]D_技能表!V651</f>
        <v>143.47826086956522</v>
      </c>
      <c r="W744">
        <f>[9]D_技能表!W651</f>
        <v>42</v>
      </c>
      <c r="X744">
        <f>[9]D_技能表!X651</f>
        <v>589</v>
      </c>
      <c r="Y744">
        <f>[9]D_技能表!Y651</f>
        <v>18</v>
      </c>
      <c r="Z744">
        <f>[9]D_技能表!Z651</f>
        <v>17</v>
      </c>
      <c r="AA744" t="str">
        <f>[9]D_技能表!AA651</f>
        <v>9222200.png</v>
      </c>
      <c r="AB744">
        <f>[9]D_技能表!AB651</f>
        <v>20</v>
      </c>
      <c r="AC744">
        <f>[9]D_技能表!AC651</f>
        <v>25</v>
      </c>
      <c r="AD744">
        <f>[9]D_技能表!AD651</f>
        <v>271.77675673750724</v>
      </c>
    </row>
    <row r="745" spans="1:30" x14ac:dyDescent="0.15">
      <c r="A745">
        <f>[9]D_技能表!A652</f>
        <v>9222238</v>
      </c>
      <c r="B745" t="str">
        <f>[9]D_技能表!B652</f>
        <v>龙拳第2段</v>
      </c>
      <c r="C745" t="str">
        <f>[9]D_技能表!C652</f>
        <v>龙拳第2段</v>
      </c>
      <c r="D745">
        <f>[9]D_技能表!D652</f>
        <v>2</v>
      </c>
      <c r="E745">
        <f>[9]D_技能表!E652</f>
        <v>62</v>
      </c>
      <c r="F745" t="str">
        <f>[9]D_技能表!F652</f>
        <v>第38级，共造成198%点伤害</v>
      </c>
      <c r="G745">
        <f>[9]D_技能表!G652</f>
        <v>2</v>
      </c>
      <c r="H745">
        <f>[9]D_技能表!H652</f>
        <v>2</v>
      </c>
      <c r="I745">
        <f>[9]D_技能表!I652</f>
        <v>38</v>
      </c>
      <c r="J745">
        <f>[9]D_技能表!J652</f>
        <v>2</v>
      </c>
      <c r="K745">
        <f>[9]D_技能表!K652</f>
        <v>198</v>
      </c>
      <c r="L745">
        <f>[9]D_技能表!L652</f>
        <v>0</v>
      </c>
      <c r="M745">
        <f>[9]D_技能表!M652</f>
        <v>4960</v>
      </c>
      <c r="N745">
        <f>[9]D_技能表!N652</f>
        <v>113580</v>
      </c>
      <c r="O745">
        <f>[9]D_技能表!O652</f>
        <v>2</v>
      </c>
      <c r="P745">
        <f>[9]D_技能表!P652</f>
        <v>1</v>
      </c>
      <c r="Q745">
        <f>[9]D_技能表!Q652</f>
        <v>1</v>
      </c>
      <c r="R745">
        <f>[9]D_技能表!R652</f>
        <v>4</v>
      </c>
      <c r="S745">
        <f>[9]D_技能表!S652</f>
        <v>50</v>
      </c>
      <c r="T745">
        <f>[9]D_技能表!T652</f>
        <v>143.47826086956522</v>
      </c>
      <c r="U745">
        <f>[9]D_技能表!U652</f>
        <v>2524</v>
      </c>
      <c r="V745">
        <f>[9]D_技能表!V652</f>
        <v>143.47826086956522</v>
      </c>
      <c r="W745">
        <f>[9]D_技能表!W652</f>
        <v>45</v>
      </c>
      <c r="X745">
        <f>[9]D_技能表!X652</f>
        <v>634</v>
      </c>
      <c r="Y745">
        <f>[9]D_技能表!Y652</f>
        <v>18</v>
      </c>
      <c r="Z745">
        <f>[9]D_技能表!Z652</f>
        <v>18</v>
      </c>
      <c r="AA745" t="str">
        <f>[9]D_技能表!AA652</f>
        <v>9222200.png</v>
      </c>
      <c r="AB745">
        <f>[9]D_技能表!AB652</f>
        <v>20</v>
      </c>
      <c r="AC745">
        <f>[9]D_技能表!AC652</f>
        <v>25</v>
      </c>
      <c r="AD745">
        <f>[9]D_技能表!AD652</f>
        <v>314.01157639078895</v>
      </c>
    </row>
    <row r="746" spans="1:30" x14ac:dyDescent="0.15">
      <c r="A746">
        <f>[9]D_技能表!A653</f>
        <v>9222239</v>
      </c>
      <c r="B746" t="str">
        <f>[9]D_技能表!B653</f>
        <v>龙拳第2段</v>
      </c>
      <c r="C746" t="str">
        <f>[9]D_技能表!C653</f>
        <v>龙拳第2段</v>
      </c>
      <c r="D746">
        <f>[9]D_技能表!D653</f>
        <v>2</v>
      </c>
      <c r="E746">
        <f>[9]D_技能表!E653</f>
        <v>63</v>
      </c>
      <c r="F746" t="str">
        <f>[9]D_技能表!F653</f>
        <v>第39级，共造成199.4%点伤害</v>
      </c>
      <c r="G746">
        <f>[9]D_技能表!G653</f>
        <v>2</v>
      </c>
      <c r="H746">
        <f>[9]D_技能表!H653</f>
        <v>2</v>
      </c>
      <c r="I746">
        <f>[9]D_技能表!I653</f>
        <v>39</v>
      </c>
      <c r="J746">
        <f>[9]D_技能表!J653</f>
        <v>2</v>
      </c>
      <c r="K746">
        <f>[9]D_技能表!K653</f>
        <v>199.43478260869566</v>
      </c>
      <c r="L746">
        <f>[9]D_技能表!L653</f>
        <v>0</v>
      </c>
      <c r="M746">
        <f>[9]D_技能表!M653</f>
        <v>4880</v>
      </c>
      <c r="N746">
        <f>[9]D_技能表!N653</f>
        <v>125232</v>
      </c>
      <c r="O746">
        <f>[9]D_技能表!O653</f>
        <v>2</v>
      </c>
      <c r="P746">
        <f>[9]D_技能表!P653</f>
        <v>1</v>
      </c>
      <c r="Q746">
        <f>[9]D_技能表!Q653</f>
        <v>1</v>
      </c>
      <c r="R746">
        <f>[9]D_技能表!R653</f>
        <v>4</v>
      </c>
      <c r="S746">
        <f>[9]D_技能表!S653</f>
        <v>50</v>
      </c>
      <c r="T746">
        <f>[9]D_技能表!T653</f>
        <v>143.47826086956522</v>
      </c>
      <c r="U746">
        <f>[9]D_技能表!U653</f>
        <v>2609</v>
      </c>
      <c r="V746">
        <f>[9]D_技能表!V653</f>
        <v>143.47826086956522</v>
      </c>
      <c r="W746">
        <f>[9]D_技能表!W653</f>
        <v>48</v>
      </c>
      <c r="X746">
        <f>[9]D_技能表!X653</f>
        <v>682</v>
      </c>
      <c r="Y746">
        <f>[9]D_技能表!Y653</f>
        <v>18</v>
      </c>
      <c r="Z746">
        <f>[9]D_技能表!Z653</f>
        <v>20</v>
      </c>
      <c r="AA746" t="str">
        <f>[9]D_技能表!AA653</f>
        <v>9222200.png</v>
      </c>
      <c r="AB746">
        <f>[9]D_技能表!AB653</f>
        <v>20</v>
      </c>
      <c r="AC746">
        <f>[9]D_技能表!AC653</f>
        <v>25</v>
      </c>
      <c r="AD746">
        <f>[9]D_技能表!AD653</f>
        <v>362.73202994579259</v>
      </c>
    </row>
    <row r="747" spans="1:30" x14ac:dyDescent="0.15">
      <c r="A747">
        <f>[9]D_技能表!A654</f>
        <v>9222240</v>
      </c>
      <c r="B747" t="str">
        <f>[9]D_技能表!B654</f>
        <v>龙拳第2段</v>
      </c>
      <c r="C747" t="str">
        <f>[9]D_技能表!C654</f>
        <v>龙拳第2段</v>
      </c>
      <c r="D747">
        <f>[9]D_技能表!D654</f>
        <v>2</v>
      </c>
      <c r="E747">
        <f>[9]D_技能表!E654</f>
        <v>65</v>
      </c>
      <c r="F747" t="str">
        <f>[9]D_技能表!F654</f>
        <v>第40级，共造成200.9%点伤害</v>
      </c>
      <c r="G747">
        <f>[9]D_技能表!G654</f>
        <v>2</v>
      </c>
      <c r="H747">
        <f>[9]D_技能表!H654</f>
        <v>2</v>
      </c>
      <c r="I747">
        <f>[9]D_技能表!I654</f>
        <v>40</v>
      </c>
      <c r="J747">
        <f>[9]D_技能表!J654</f>
        <v>2</v>
      </c>
      <c r="K747">
        <f>[9]D_技能表!K654</f>
        <v>200.86956521739131</v>
      </c>
      <c r="L747">
        <f>[9]D_技能表!L654</f>
        <v>0</v>
      </c>
      <c r="M747">
        <f>[9]D_技能表!M654</f>
        <v>4800</v>
      </c>
      <c r="N747">
        <f>[9]D_技能表!N654</f>
        <v>141933</v>
      </c>
      <c r="O747">
        <f>[9]D_技能表!O654</f>
        <v>2</v>
      </c>
      <c r="P747">
        <f>[9]D_技能表!P654</f>
        <v>1</v>
      </c>
      <c r="Q747">
        <f>[9]D_技能表!Q654</f>
        <v>1</v>
      </c>
      <c r="R747">
        <f>[9]D_技能表!R654</f>
        <v>4</v>
      </c>
      <c r="S747">
        <f>[9]D_技能表!S654</f>
        <v>50</v>
      </c>
      <c r="T747">
        <f>[9]D_技能表!T654</f>
        <v>143.47826086956522</v>
      </c>
      <c r="U747">
        <f>[9]D_技能表!U654</f>
        <v>2783</v>
      </c>
      <c r="V747">
        <f>[9]D_技能表!V654</f>
        <v>143.47826086956522</v>
      </c>
      <c r="W747">
        <f>[9]D_技能表!W654</f>
        <v>51</v>
      </c>
      <c r="X747">
        <f>[9]D_技能表!X654</f>
        <v>733</v>
      </c>
      <c r="Y747">
        <f>[9]D_技能表!Y654</f>
        <v>18</v>
      </c>
      <c r="Z747">
        <f>[9]D_技能表!Z654</f>
        <v>21</v>
      </c>
      <c r="AA747" t="str">
        <f>[9]D_技能表!AA654</f>
        <v>9222200.png</v>
      </c>
      <c r="AB747">
        <f>[9]D_技能表!AB654</f>
        <v>20</v>
      </c>
      <c r="AC747">
        <f>[9]D_技能表!AC654</f>
        <v>25</v>
      </c>
      <c r="AD747">
        <f>[9]D_技能表!AD654</f>
        <v>418.92446230554117</v>
      </c>
    </row>
    <row r="748" spans="1:30" x14ac:dyDescent="0.15">
      <c r="A748">
        <f>[9]D_技能表!A655</f>
        <v>9222241</v>
      </c>
      <c r="B748" t="str">
        <f>[9]D_技能表!B655</f>
        <v>龙拳第2段</v>
      </c>
      <c r="C748" t="str">
        <f>[9]D_技能表!C655</f>
        <v>龙拳第2段</v>
      </c>
      <c r="D748">
        <f>[9]D_技能表!D655</f>
        <v>2</v>
      </c>
      <c r="E748">
        <f>[9]D_技能表!E655</f>
        <v>66</v>
      </c>
      <c r="F748" t="str">
        <f>[9]D_技能表!F655</f>
        <v>第41级，共造成202.3%点伤害</v>
      </c>
      <c r="G748">
        <f>[9]D_技能表!G655</f>
        <v>2</v>
      </c>
      <c r="H748">
        <f>[9]D_技能表!H655</f>
        <v>2</v>
      </c>
      <c r="I748">
        <f>[9]D_技能表!I655</f>
        <v>41</v>
      </c>
      <c r="J748">
        <f>[9]D_技能表!J655</f>
        <v>2</v>
      </c>
      <c r="K748">
        <f>[9]D_技能表!K655</f>
        <v>202.30434782608694</v>
      </c>
      <c r="L748">
        <f>[9]D_技能表!L655</f>
        <v>0</v>
      </c>
      <c r="M748">
        <f>[9]D_技能表!M655</f>
        <v>4720</v>
      </c>
      <c r="N748">
        <f>[9]D_技能表!N655</f>
        <v>157960</v>
      </c>
      <c r="O748">
        <f>[9]D_技能表!O655</f>
        <v>2</v>
      </c>
      <c r="P748">
        <f>[9]D_技能表!P655</f>
        <v>1</v>
      </c>
      <c r="Q748">
        <f>[9]D_技能表!Q655</f>
        <v>1</v>
      </c>
      <c r="R748">
        <f>[9]D_技能表!R655</f>
        <v>4</v>
      </c>
      <c r="S748">
        <f>[9]D_技能表!S655</f>
        <v>50</v>
      </c>
      <c r="T748">
        <f>[9]D_技能表!T655</f>
        <v>143.47826086956522</v>
      </c>
      <c r="U748">
        <f>[9]D_技能表!U655</f>
        <v>2872</v>
      </c>
      <c r="V748">
        <f>[9]D_技能表!V655</f>
        <v>143.47826086956522</v>
      </c>
      <c r="W748">
        <f>[9]D_技能表!W655</f>
        <v>55</v>
      </c>
      <c r="X748">
        <f>[9]D_技能表!X655</f>
        <v>788</v>
      </c>
      <c r="Y748">
        <f>[9]D_技能表!Y655</f>
        <v>18</v>
      </c>
      <c r="Z748">
        <f>[9]D_技能表!Z655</f>
        <v>22</v>
      </c>
      <c r="AA748" t="str">
        <f>[9]D_技能表!AA655</f>
        <v>9222200.png</v>
      </c>
      <c r="AB748">
        <f>[9]D_技能表!AB655</f>
        <v>20</v>
      </c>
      <c r="AC748">
        <f>[9]D_技能表!AC655</f>
        <v>25</v>
      </c>
      <c r="AD748">
        <f>[9]D_技能表!AD655</f>
        <v>483.72402453125903</v>
      </c>
    </row>
    <row r="749" spans="1:30" x14ac:dyDescent="0.15">
      <c r="A749">
        <f>[9]D_技能表!A656</f>
        <v>9222242</v>
      </c>
      <c r="B749" t="str">
        <f>[9]D_技能表!B656</f>
        <v>龙拳第2段</v>
      </c>
      <c r="C749" t="str">
        <f>[9]D_技能表!C656</f>
        <v>龙拳第2段</v>
      </c>
      <c r="D749">
        <f>[9]D_技能表!D656</f>
        <v>2</v>
      </c>
      <c r="E749">
        <f>[9]D_技能表!E656</f>
        <v>68</v>
      </c>
      <c r="F749" t="str">
        <f>[9]D_技能表!F656</f>
        <v>第42级，共造成203.7%点伤害</v>
      </c>
      <c r="G749">
        <f>[9]D_技能表!G656</f>
        <v>2</v>
      </c>
      <c r="H749">
        <f>[9]D_技能表!H656</f>
        <v>2</v>
      </c>
      <c r="I749">
        <f>[9]D_技能表!I656</f>
        <v>42</v>
      </c>
      <c r="J749">
        <f>[9]D_技能表!J656</f>
        <v>2</v>
      </c>
      <c r="K749">
        <f>[9]D_技能表!K656</f>
        <v>203.73913043478262</v>
      </c>
      <c r="L749">
        <f>[9]D_技能表!L656</f>
        <v>0</v>
      </c>
      <c r="M749">
        <f>[9]D_技能表!M656</f>
        <v>4640</v>
      </c>
      <c r="N749">
        <f>[9]D_技能表!N656</f>
        <v>177132</v>
      </c>
      <c r="O749">
        <f>[9]D_技能表!O656</f>
        <v>2</v>
      </c>
      <c r="P749">
        <f>[9]D_技能表!P656</f>
        <v>1</v>
      </c>
      <c r="Q749">
        <f>[9]D_技能表!Q656</f>
        <v>1</v>
      </c>
      <c r="R749">
        <f>[9]D_技能表!R656</f>
        <v>4</v>
      </c>
      <c r="S749">
        <f>[9]D_技能表!S656</f>
        <v>50</v>
      </c>
      <c r="T749">
        <f>[9]D_技能表!T656</f>
        <v>143.47826086956522</v>
      </c>
      <c r="U749">
        <f>[9]D_技能表!U656</f>
        <v>3054</v>
      </c>
      <c r="V749">
        <f>[9]D_技能表!V656</f>
        <v>143.47826086956522</v>
      </c>
      <c r="W749">
        <f>[9]D_技能表!W656</f>
        <v>58</v>
      </c>
      <c r="X749">
        <f>[9]D_技能表!X656</f>
        <v>846</v>
      </c>
      <c r="Y749">
        <f>[9]D_技能表!Y656</f>
        <v>18</v>
      </c>
      <c r="Z749">
        <f>[9]D_技能表!Z656</f>
        <v>24</v>
      </c>
      <c r="AA749" t="str">
        <f>[9]D_技能表!AA656</f>
        <v>9222200.png</v>
      </c>
      <c r="AB749">
        <f>[9]D_技能表!AB656</f>
        <v>20</v>
      </c>
      <c r="AC749">
        <f>[9]D_技能表!AC656</f>
        <v>25</v>
      </c>
      <c r="AD749">
        <f>[9]D_技能表!AD656</f>
        <v>558.43697251115759</v>
      </c>
    </row>
    <row r="750" spans="1:30" x14ac:dyDescent="0.15">
      <c r="A750">
        <f>[9]D_技能表!A657</f>
        <v>9222243</v>
      </c>
      <c r="B750" t="str">
        <f>[9]D_技能表!B657</f>
        <v>龙拳第2段</v>
      </c>
      <c r="C750" t="str">
        <f>[9]D_技能表!C657</f>
        <v>龙拳第2段</v>
      </c>
      <c r="D750">
        <f>[9]D_技能表!D657</f>
        <v>2</v>
      </c>
      <c r="E750">
        <f>[9]D_技能表!E657</f>
        <v>69</v>
      </c>
      <c r="F750" t="str">
        <f>[9]D_技能表!F657</f>
        <v>第43级，共造成205.2%点伤害</v>
      </c>
      <c r="G750">
        <f>[9]D_技能表!G657</f>
        <v>2</v>
      </c>
      <c r="H750">
        <f>[9]D_技能表!H657</f>
        <v>2</v>
      </c>
      <c r="I750">
        <f>[9]D_技能表!I657</f>
        <v>43</v>
      </c>
      <c r="J750">
        <f>[9]D_技能表!J657</f>
        <v>2</v>
      </c>
      <c r="K750">
        <f>[9]D_技能表!K657</f>
        <v>205.17391304347825</v>
      </c>
      <c r="L750">
        <f>[9]D_技能表!L657</f>
        <v>0</v>
      </c>
      <c r="M750">
        <f>[9]D_技能表!M657</f>
        <v>4560</v>
      </c>
      <c r="N750">
        <f>[9]D_技能表!N657</f>
        <v>198261</v>
      </c>
      <c r="O750">
        <f>[9]D_技能表!O657</f>
        <v>2</v>
      </c>
      <c r="P750">
        <f>[9]D_技能表!P657</f>
        <v>1</v>
      </c>
      <c r="Q750">
        <f>[9]D_技能表!Q657</f>
        <v>1</v>
      </c>
      <c r="R750">
        <f>[9]D_技能表!R657</f>
        <v>4</v>
      </c>
      <c r="S750">
        <f>[9]D_技能表!S657</f>
        <v>50</v>
      </c>
      <c r="T750">
        <f>[9]D_技能表!T657</f>
        <v>143.47826086956522</v>
      </c>
      <c r="U750">
        <f>[9]D_技能表!U657</f>
        <v>3147</v>
      </c>
      <c r="V750">
        <f>[9]D_技能表!V657</f>
        <v>143.47826086956522</v>
      </c>
      <c r="W750">
        <f>[9]D_技能表!W657</f>
        <v>63</v>
      </c>
      <c r="X750">
        <f>[9]D_技能表!X657</f>
        <v>909</v>
      </c>
      <c r="Y750">
        <f>[9]D_技能表!Y657</f>
        <v>18</v>
      </c>
      <c r="Z750">
        <f>[9]D_技能表!Z657</f>
        <v>26</v>
      </c>
      <c r="AA750" t="str">
        <f>[9]D_技能表!AA657</f>
        <v>9222200.png</v>
      </c>
      <c r="AB750">
        <f>[9]D_技能表!AB657</f>
        <v>20</v>
      </c>
      <c r="AC750">
        <f>[9]D_技能表!AC657</f>
        <v>25</v>
      </c>
      <c r="AD750">
        <f>[9]D_技能表!AD657</f>
        <v>644.56628787887598</v>
      </c>
    </row>
    <row r="751" spans="1:30" x14ac:dyDescent="0.15">
      <c r="A751">
        <f>[9]D_技能表!A658</f>
        <v>9222244</v>
      </c>
      <c r="B751" t="str">
        <f>[9]D_技能表!B658</f>
        <v>龙拳第2段</v>
      </c>
      <c r="C751" t="str">
        <f>[9]D_技能表!C658</f>
        <v>龙拳第2段</v>
      </c>
      <c r="D751">
        <f>[9]D_技能表!D658</f>
        <v>2</v>
      </c>
      <c r="E751">
        <f>[9]D_技能表!E658</f>
        <v>71</v>
      </c>
      <c r="F751" t="str">
        <f>[9]D_技能表!F658</f>
        <v>第44级，共造成206.6%点伤害</v>
      </c>
      <c r="G751">
        <f>[9]D_技能表!G658</f>
        <v>2</v>
      </c>
      <c r="H751">
        <f>[9]D_技能表!H658</f>
        <v>2</v>
      </c>
      <c r="I751">
        <f>[9]D_技能表!I658</f>
        <v>44</v>
      </c>
      <c r="J751">
        <f>[9]D_技能表!J658</f>
        <v>2</v>
      </c>
      <c r="K751">
        <f>[9]D_技能表!K658</f>
        <v>206.60869565217391</v>
      </c>
      <c r="L751">
        <f>[9]D_技能表!L658</f>
        <v>0</v>
      </c>
      <c r="M751">
        <f>[9]D_技能表!M658</f>
        <v>4480</v>
      </c>
      <c r="N751">
        <f>[9]D_技能表!N658</f>
        <v>223646</v>
      </c>
      <c r="O751">
        <f>[9]D_技能表!O658</f>
        <v>2</v>
      </c>
      <c r="P751">
        <f>[9]D_技能表!P658</f>
        <v>1</v>
      </c>
      <c r="Q751">
        <f>[9]D_技能表!Q658</f>
        <v>1</v>
      </c>
      <c r="R751">
        <f>[9]D_技能表!R658</f>
        <v>4</v>
      </c>
      <c r="S751">
        <f>[9]D_技能表!S658</f>
        <v>50</v>
      </c>
      <c r="T751">
        <f>[9]D_技能表!T658</f>
        <v>143.47826086956522</v>
      </c>
      <c r="U751">
        <f>[9]D_技能表!U658</f>
        <v>3338</v>
      </c>
      <c r="V751">
        <f>[9]D_技能表!V658</f>
        <v>143.47826086956522</v>
      </c>
      <c r="W751">
        <f>[9]D_技能表!W658</f>
        <v>67</v>
      </c>
      <c r="X751">
        <f>[9]D_技能表!X658</f>
        <v>976</v>
      </c>
      <c r="Y751">
        <f>[9]D_技能表!Y658</f>
        <v>18</v>
      </c>
      <c r="Z751">
        <f>[9]D_技能表!Z658</f>
        <v>27</v>
      </c>
      <c r="AA751" t="str">
        <f>[9]D_技能表!AA658</f>
        <v>9222200.png</v>
      </c>
      <c r="AB751">
        <f>[9]D_技能表!AB658</f>
        <v>20</v>
      </c>
      <c r="AC751">
        <f>[9]D_技能表!AC658</f>
        <v>25</v>
      </c>
      <c r="AD751">
        <f>[9]D_技能表!AD658</f>
        <v>743.84111369992002</v>
      </c>
    </row>
    <row r="752" spans="1:30" x14ac:dyDescent="0.15">
      <c r="A752">
        <f>[9]D_技能表!A659</f>
        <v>9222245</v>
      </c>
      <c r="B752" t="str">
        <f>[9]D_技能表!B659</f>
        <v>龙拳第2段</v>
      </c>
      <c r="C752" t="str">
        <f>[9]D_技能表!C659</f>
        <v>龙拳第2段</v>
      </c>
      <c r="D752">
        <f>[9]D_技能表!D659</f>
        <v>2</v>
      </c>
      <c r="E752">
        <f>[9]D_技能表!E659</f>
        <v>72</v>
      </c>
      <c r="F752" t="str">
        <f>[9]D_技能表!F659</f>
        <v>第45级，共造成208%点伤害</v>
      </c>
      <c r="G752">
        <f>[9]D_技能表!G659</f>
        <v>2</v>
      </c>
      <c r="H752">
        <f>[9]D_技能表!H659</f>
        <v>2</v>
      </c>
      <c r="I752">
        <f>[9]D_技能表!I659</f>
        <v>45</v>
      </c>
      <c r="J752">
        <f>[9]D_技能表!J659</f>
        <v>2</v>
      </c>
      <c r="K752">
        <f>[9]D_技能表!K659</f>
        <v>208.04347826086956</v>
      </c>
      <c r="L752">
        <f>[9]D_技能表!L659</f>
        <v>0</v>
      </c>
      <c r="M752">
        <f>[9]D_技能表!M659</f>
        <v>4400</v>
      </c>
      <c r="N752">
        <f>[9]D_技能表!N659</f>
        <v>247320</v>
      </c>
      <c r="O752">
        <f>[9]D_技能表!O659</f>
        <v>2</v>
      </c>
      <c r="P752">
        <f>[9]D_技能表!P659</f>
        <v>1</v>
      </c>
      <c r="Q752">
        <f>[9]D_技能表!Q659</f>
        <v>1</v>
      </c>
      <c r="R752">
        <f>[9]D_技能表!R659</f>
        <v>4</v>
      </c>
      <c r="S752">
        <f>[9]D_技能表!S659</f>
        <v>50</v>
      </c>
      <c r="T752">
        <f>[9]D_技能表!T659</f>
        <v>143.47826086956522</v>
      </c>
      <c r="U752">
        <f>[9]D_技能表!U659</f>
        <v>3435</v>
      </c>
      <c r="V752">
        <f>[9]D_技能表!V659</f>
        <v>143.47826086956522</v>
      </c>
      <c r="W752">
        <f>[9]D_技能表!W659</f>
        <v>72</v>
      </c>
      <c r="X752">
        <f>[9]D_技能表!X659</f>
        <v>1048</v>
      </c>
      <c r="Y752">
        <f>[9]D_技能表!Y659</f>
        <v>18</v>
      </c>
      <c r="Z752">
        <f>[9]D_技能表!Z659</f>
        <v>29</v>
      </c>
      <c r="AA752" t="str">
        <f>[9]D_技能表!AA659</f>
        <v>9222200.png</v>
      </c>
      <c r="AB752">
        <f>[9]D_技能表!AB659</f>
        <v>20</v>
      </c>
      <c r="AC752">
        <f>[9]D_技能表!AC659</f>
        <v>25</v>
      </c>
      <c r="AD752">
        <f>[9]D_技能表!AD659</f>
        <v>858.25057014292395</v>
      </c>
    </row>
    <row r="753" spans="1:30" x14ac:dyDescent="0.15">
      <c r="A753">
        <f>[9]D_技能表!A660</f>
        <v>9222246</v>
      </c>
      <c r="B753" t="str">
        <f>[9]D_技能表!B660</f>
        <v>龙拳第2段</v>
      </c>
      <c r="C753" t="str">
        <f>[9]D_技能表!C660</f>
        <v>龙拳第2段</v>
      </c>
      <c r="D753">
        <f>[9]D_技能表!D660</f>
        <v>2</v>
      </c>
      <c r="E753">
        <f>[9]D_技能表!E660</f>
        <v>74</v>
      </c>
      <c r="F753" t="str">
        <f>[9]D_技能表!F660</f>
        <v>第46级，共造成209.5%点伤害</v>
      </c>
      <c r="G753">
        <f>[9]D_技能表!G660</f>
        <v>2</v>
      </c>
      <c r="H753">
        <f>[9]D_技能表!H660</f>
        <v>2</v>
      </c>
      <c r="I753">
        <f>[9]D_技能表!I660</f>
        <v>46</v>
      </c>
      <c r="J753">
        <f>[9]D_技能表!J660</f>
        <v>2</v>
      </c>
      <c r="K753">
        <f>[9]D_技能表!K660</f>
        <v>209.47826086956522</v>
      </c>
      <c r="L753">
        <f>[9]D_技能表!L660</f>
        <v>0</v>
      </c>
      <c r="M753">
        <f>[9]D_技能表!M660</f>
        <v>4320</v>
      </c>
      <c r="N753">
        <f>[9]D_技能表!N660</f>
        <v>279818</v>
      </c>
      <c r="O753">
        <f>[9]D_技能表!O660</f>
        <v>2</v>
      </c>
      <c r="P753">
        <f>[9]D_技能表!P660</f>
        <v>1</v>
      </c>
      <c r="Q753">
        <f>[9]D_技能表!Q660</f>
        <v>1</v>
      </c>
      <c r="R753">
        <f>[9]D_技能表!R660</f>
        <v>4</v>
      </c>
      <c r="S753">
        <f>[9]D_技能表!S660</f>
        <v>50</v>
      </c>
      <c r="T753">
        <f>[9]D_技能表!T660</f>
        <v>143.47826086956522</v>
      </c>
      <c r="U753">
        <f>[9]D_技能表!U660</f>
        <v>3634</v>
      </c>
      <c r="V753">
        <f>[9]D_技能表!V660</f>
        <v>143.47826086956522</v>
      </c>
      <c r="W753">
        <f>[9]D_技能表!W660</f>
        <v>77</v>
      </c>
      <c r="X753">
        <f>[9]D_技能表!X660</f>
        <v>1125</v>
      </c>
      <c r="Y753">
        <f>[9]D_技能表!Y660</f>
        <v>18</v>
      </c>
      <c r="Z753">
        <f>[9]D_技能表!Z660</f>
        <v>31</v>
      </c>
      <c r="AA753" t="str">
        <f>[9]D_技能表!AA660</f>
        <v>9222200.png</v>
      </c>
      <c r="AB753">
        <f>[9]D_技能表!AB660</f>
        <v>20</v>
      </c>
      <c r="AC753">
        <f>[9]D_技能表!AC660</f>
        <v>25</v>
      </c>
      <c r="AD753">
        <f>[9]D_技能表!AD660</f>
        <v>990.0825987408183</v>
      </c>
    </row>
    <row r="754" spans="1:30" x14ac:dyDescent="0.15">
      <c r="A754">
        <f>[9]D_技能表!A661</f>
        <v>9222247</v>
      </c>
      <c r="B754" t="str">
        <f>[9]D_技能表!B661</f>
        <v>龙拳第2段</v>
      </c>
      <c r="C754" t="str">
        <f>[9]D_技能表!C661</f>
        <v>龙拳第2段</v>
      </c>
      <c r="D754">
        <f>[9]D_技能表!D661</f>
        <v>2</v>
      </c>
      <c r="E754">
        <f>[9]D_技能表!E661</f>
        <v>75</v>
      </c>
      <c r="F754" t="str">
        <f>[9]D_技能表!F661</f>
        <v>第47级，共造成210.9%点伤害</v>
      </c>
      <c r="G754">
        <f>[9]D_技能表!G661</f>
        <v>2</v>
      </c>
      <c r="H754">
        <f>[9]D_技能表!H661</f>
        <v>2</v>
      </c>
      <c r="I754">
        <f>[9]D_技能表!I661</f>
        <v>47</v>
      </c>
      <c r="J754">
        <f>[9]D_技能表!J661</f>
        <v>2</v>
      </c>
      <c r="K754">
        <f>[9]D_技能表!K661</f>
        <v>210.91304347826087</v>
      </c>
      <c r="L754">
        <f>[9]D_技能表!L661</f>
        <v>0</v>
      </c>
      <c r="M754">
        <f>[9]D_技能表!M661</f>
        <v>4240</v>
      </c>
      <c r="N754">
        <f>[9]D_技能表!N661</f>
        <v>306270</v>
      </c>
      <c r="O754">
        <f>[9]D_技能表!O661</f>
        <v>2</v>
      </c>
      <c r="P754">
        <f>[9]D_技能表!P661</f>
        <v>1</v>
      </c>
      <c r="Q754">
        <f>[9]D_技能表!Q661</f>
        <v>1</v>
      </c>
      <c r="R754">
        <f>[9]D_技能表!R661</f>
        <v>4</v>
      </c>
      <c r="S754">
        <f>[9]D_技能表!S661</f>
        <v>50</v>
      </c>
      <c r="T754">
        <f>[9]D_技能表!T661</f>
        <v>143.47826086956522</v>
      </c>
      <c r="U754">
        <f>[9]D_技能表!U661</f>
        <v>3735</v>
      </c>
      <c r="V754">
        <f>[9]D_技能表!V661</f>
        <v>143.47826086956522</v>
      </c>
      <c r="W754">
        <f>[9]D_技能表!W661</f>
        <v>82</v>
      </c>
      <c r="X754">
        <f>[9]D_技能表!X661</f>
        <v>1207</v>
      </c>
      <c r="Y754">
        <f>[9]D_技能表!Y661</f>
        <v>18</v>
      </c>
      <c r="Z754">
        <f>[9]D_技能表!Z661</f>
        <v>33</v>
      </c>
      <c r="AA754" t="str">
        <f>[9]D_技能表!AA661</f>
        <v>9222200.png</v>
      </c>
      <c r="AB754">
        <f>[9]D_技能表!AB661</f>
        <v>20</v>
      </c>
      <c r="AC754">
        <f>[9]D_技能表!AC661</f>
        <v>25</v>
      </c>
      <c r="AD754">
        <f>[9]D_技能表!AD661</f>
        <v>1141.9685794915179</v>
      </c>
    </row>
    <row r="755" spans="1:30" x14ac:dyDescent="0.15">
      <c r="A755">
        <f>[9]D_技能表!A662</f>
        <v>9222248</v>
      </c>
      <c r="B755" t="str">
        <f>[9]D_技能表!B662</f>
        <v>龙拳第2段</v>
      </c>
      <c r="C755" t="str">
        <f>[9]D_技能表!C662</f>
        <v>龙拳第2段</v>
      </c>
      <c r="D755">
        <f>[9]D_技能表!D662</f>
        <v>2</v>
      </c>
      <c r="E755">
        <f>[9]D_技能表!E662</f>
        <v>77</v>
      </c>
      <c r="F755" t="str">
        <f>[9]D_技能表!F662</f>
        <v>第48级，共造成212.3%点伤害</v>
      </c>
      <c r="G755">
        <f>[9]D_技能表!G662</f>
        <v>2</v>
      </c>
      <c r="H755">
        <f>[9]D_技能表!H662</f>
        <v>2</v>
      </c>
      <c r="I755">
        <f>[9]D_技能表!I662</f>
        <v>48</v>
      </c>
      <c r="J755">
        <f>[9]D_技能表!J662</f>
        <v>2</v>
      </c>
      <c r="K755">
        <f>[9]D_技能表!K662</f>
        <v>212.3478260869565</v>
      </c>
      <c r="L755">
        <f>[9]D_技能表!L662</f>
        <v>0</v>
      </c>
      <c r="M755">
        <f>[9]D_技能表!M662</f>
        <v>4160</v>
      </c>
      <c r="N755">
        <f>[9]D_技能表!N662</f>
        <v>346896</v>
      </c>
      <c r="O755">
        <f>[9]D_技能表!O662</f>
        <v>2</v>
      </c>
      <c r="P755">
        <f>[9]D_技能表!P662</f>
        <v>1</v>
      </c>
      <c r="Q755">
        <f>[9]D_技能表!Q662</f>
        <v>1</v>
      </c>
      <c r="R755">
        <f>[9]D_技能表!R662</f>
        <v>4</v>
      </c>
      <c r="S755">
        <f>[9]D_技能表!S662</f>
        <v>50</v>
      </c>
      <c r="T755">
        <f>[9]D_技能表!T662</f>
        <v>143.47826086956522</v>
      </c>
      <c r="U755">
        <f>[9]D_技能表!U662</f>
        <v>3942</v>
      </c>
      <c r="V755">
        <f>[9]D_技能表!V662</f>
        <v>143.47826086956522</v>
      </c>
      <c r="W755">
        <f>[9]D_技能表!W662</f>
        <v>88</v>
      </c>
      <c r="X755">
        <f>[9]D_技能表!X662</f>
        <v>1295</v>
      </c>
      <c r="Y755">
        <f>[9]D_技能表!Y662</f>
        <v>18</v>
      </c>
      <c r="Z755">
        <f>[9]D_技能表!Z662</f>
        <v>36</v>
      </c>
      <c r="AA755" t="str">
        <f>[9]D_技能表!AA662</f>
        <v>9222200.png</v>
      </c>
      <c r="AB755">
        <f>[9]D_技能表!AB662</f>
        <v>20</v>
      </c>
      <c r="AC755">
        <f>[9]D_技能表!AC662</f>
        <v>25</v>
      </c>
      <c r="AD755">
        <f>[9]D_技能表!AD662</f>
        <v>1316.9345747439711</v>
      </c>
    </row>
    <row r="756" spans="1:30" x14ac:dyDescent="0.15">
      <c r="A756">
        <f>[9]D_技能表!A663</f>
        <v>9222249</v>
      </c>
      <c r="B756" t="str">
        <f>[9]D_技能表!B663</f>
        <v>龙拳第2段</v>
      </c>
      <c r="C756" t="str">
        <f>[9]D_技能表!C663</f>
        <v>龙拳第2段</v>
      </c>
      <c r="D756">
        <f>[9]D_技能表!D663</f>
        <v>2</v>
      </c>
      <c r="E756">
        <f>[9]D_技能表!E663</f>
        <v>78</v>
      </c>
      <c r="F756" t="str">
        <f>[9]D_技能表!F663</f>
        <v>第49级，共造成213.8%点伤害</v>
      </c>
      <c r="G756">
        <f>[9]D_技能表!G663</f>
        <v>2</v>
      </c>
      <c r="H756">
        <f>[9]D_技能表!H663</f>
        <v>2</v>
      </c>
      <c r="I756">
        <f>[9]D_技能表!I663</f>
        <v>49</v>
      </c>
      <c r="J756">
        <f>[9]D_技能表!J663</f>
        <v>2</v>
      </c>
      <c r="K756">
        <f>[9]D_技能表!K663</f>
        <v>213.78260869565219</v>
      </c>
      <c r="L756">
        <f>[9]D_技能表!L663</f>
        <v>0</v>
      </c>
      <c r="M756">
        <f>[9]D_技能表!M663</f>
        <v>4080</v>
      </c>
      <c r="N756">
        <f>[9]D_技能表!N663</f>
        <v>380418</v>
      </c>
      <c r="O756">
        <f>[9]D_技能表!O663</f>
        <v>2</v>
      </c>
      <c r="P756">
        <f>[9]D_技能表!P663</f>
        <v>1</v>
      </c>
      <c r="Q756">
        <f>[9]D_技能表!Q663</f>
        <v>1</v>
      </c>
      <c r="R756">
        <f>[9]D_技能表!R663</f>
        <v>4</v>
      </c>
      <c r="S756">
        <f>[9]D_技能表!S663</f>
        <v>50</v>
      </c>
      <c r="T756">
        <f>[9]D_技能表!T663</f>
        <v>143.47826086956522</v>
      </c>
      <c r="U756">
        <f>[9]D_技能表!U663</f>
        <v>4047</v>
      </c>
      <c r="V756">
        <f>[9]D_技能表!V663</f>
        <v>143.47826086956522</v>
      </c>
      <c r="W756">
        <f>[9]D_技能表!W663</f>
        <v>94</v>
      </c>
      <c r="X756">
        <f>[9]D_技能表!X663</f>
        <v>1389</v>
      </c>
      <c r="Y756">
        <f>[9]D_技能表!Y663</f>
        <v>18</v>
      </c>
      <c r="Z756">
        <f>[9]D_技能表!Z663</f>
        <v>38</v>
      </c>
      <c r="AA756" t="str">
        <f>[9]D_技能表!AA663</f>
        <v>9222200.png</v>
      </c>
      <c r="AB756">
        <f>[9]D_技能表!AB663</f>
        <v>20</v>
      </c>
      <c r="AC756">
        <f>[9]D_技能表!AC663</f>
        <v>25</v>
      </c>
      <c r="AD756">
        <f>[9]D_技能表!AD663</f>
        <v>1518.4601796208933</v>
      </c>
    </row>
    <row r="757" spans="1:30" x14ac:dyDescent="0.15">
      <c r="A757">
        <f>[9]D_技能表!A664</f>
        <v>9222250</v>
      </c>
      <c r="B757" t="str">
        <f>[9]D_技能表!B664</f>
        <v>龙拳第2段</v>
      </c>
      <c r="C757" t="str">
        <f>[9]D_技能表!C664</f>
        <v>龙拳第2段</v>
      </c>
      <c r="D757">
        <f>[9]D_技能表!D664</f>
        <v>2</v>
      </c>
      <c r="E757">
        <f>[9]D_技能表!E664</f>
        <v>80</v>
      </c>
      <c r="F757" t="str">
        <f>[9]D_技能表!F664</f>
        <v>第50级，共造成215.2%点伤害</v>
      </c>
      <c r="G757">
        <f>[9]D_技能表!G664</f>
        <v>2</v>
      </c>
      <c r="H757">
        <f>[9]D_技能表!H664</f>
        <v>2</v>
      </c>
      <c r="I757">
        <f>[9]D_技能表!I664</f>
        <v>50</v>
      </c>
      <c r="J757">
        <f>[9]D_技能表!J664</f>
        <v>2</v>
      </c>
      <c r="K757">
        <f>[9]D_技能表!K664</f>
        <v>215.21739130434781</v>
      </c>
      <c r="L757">
        <f>[9]D_技能表!L664</f>
        <v>0</v>
      </c>
      <c r="M757">
        <f>[9]D_技能表!M664</f>
        <v>4000</v>
      </c>
      <c r="N757">
        <f>[9]D_技能表!N664</f>
        <v>430462</v>
      </c>
      <c r="O757">
        <f>[9]D_技能表!O664</f>
        <v>2</v>
      </c>
      <c r="P757">
        <f>[9]D_技能表!P664</f>
        <v>1</v>
      </c>
      <c r="Q757">
        <f>[9]D_技能表!Q664</f>
        <v>1</v>
      </c>
      <c r="R757">
        <f>[9]D_技能表!R664</f>
        <v>4</v>
      </c>
      <c r="S757">
        <f>[9]D_技能表!S664</f>
        <v>50</v>
      </c>
      <c r="T757">
        <f>[9]D_技能表!T664</f>
        <v>143.47826086956522</v>
      </c>
      <c r="U757">
        <f>[9]D_技能表!U664</f>
        <v>4262</v>
      </c>
      <c r="V757">
        <f>[9]D_技能表!V664</f>
        <v>143.47826086956522</v>
      </c>
      <c r="W757">
        <f>[9]D_技能表!W664</f>
        <v>101</v>
      </c>
      <c r="X757">
        <f>[9]D_技能表!X664</f>
        <v>1490</v>
      </c>
      <c r="Y757">
        <f>[9]D_技能表!Y664</f>
        <v>18</v>
      </c>
      <c r="Z757">
        <f>[9]D_技能表!Z664</f>
        <v>41</v>
      </c>
      <c r="AA757" t="str">
        <f>[9]D_技能表!AA664</f>
        <v>9222200.png</v>
      </c>
      <c r="AB757">
        <f>[9]D_技能表!AB664</f>
        <v>20</v>
      </c>
      <c r="AC757">
        <f>[9]D_技能表!AC664</f>
        <v>25</v>
      </c>
      <c r="AD757">
        <f>[9]D_技能表!AD664</f>
        <v>1750.5461030023362</v>
      </c>
    </row>
    <row r="758" spans="1:30" x14ac:dyDescent="0.15">
      <c r="A758">
        <f>[9]D_技能表!A665</f>
        <v>1</v>
      </c>
      <c r="B758" t="str">
        <f>[9]D_技能表!B665</f>
        <v>龙拳</v>
      </c>
      <c r="C758" t="str">
        <f>[9]D_技能表!C665</f>
        <v>龙拳第3段</v>
      </c>
      <c r="D758">
        <f>[9]D_技能表!D665</f>
        <v>2</v>
      </c>
      <c r="E758">
        <f>[9]D_技能表!E665</f>
        <v>4</v>
      </c>
      <c r="F758" t="str">
        <f>[9]D_技能表!F665</f>
        <v>第0级，共造成143.5%点伤害</v>
      </c>
      <c r="G758">
        <f>[9]D_技能表!G665</f>
        <v>0</v>
      </c>
      <c r="H758">
        <f>[9]D_技能表!H665</f>
        <v>3</v>
      </c>
      <c r="I758">
        <f>[9]D_技能表!I665</f>
        <v>0</v>
      </c>
      <c r="J758">
        <f>[9]D_技能表!J665</f>
        <v>2</v>
      </c>
      <c r="K758">
        <f>[9]D_技能表!K665</f>
        <v>143.47826086956522</v>
      </c>
      <c r="L758">
        <f>[9]D_技能表!L665</f>
        <v>0</v>
      </c>
      <c r="M758">
        <f>[9]D_技能表!M665</f>
        <v>8000</v>
      </c>
      <c r="N758">
        <f>[9]D_技能表!N665</f>
        <v>0</v>
      </c>
      <c r="O758">
        <f>[9]D_技能表!O665</f>
        <v>2</v>
      </c>
      <c r="P758">
        <f>[9]D_技能表!P665</f>
        <v>1</v>
      </c>
      <c r="Q758">
        <f>[9]D_技能表!Q665</f>
        <v>1</v>
      </c>
      <c r="R758">
        <f>[9]D_技能表!R665</f>
        <v>7</v>
      </c>
      <c r="S758">
        <f>[9]D_技能表!S665</f>
        <v>50</v>
      </c>
      <c r="T758">
        <f>[9]D_技能表!T665</f>
        <v>143.47826086956522</v>
      </c>
      <c r="U758">
        <f>[9]D_技能表!U665</f>
        <v>68</v>
      </c>
      <c r="V758">
        <f>[9]D_技能表!V665</f>
        <v>143.47826086956522</v>
      </c>
      <c r="W758">
        <f>[9]D_技能表!W665</f>
        <v>0</v>
      </c>
      <c r="X758">
        <f>[9]D_技能表!X665</f>
        <v>0</v>
      </c>
      <c r="Y758">
        <f>[9]D_技能表!Y665</f>
        <v>18</v>
      </c>
      <c r="Z758">
        <f>[9]D_技能表!Z665</f>
        <v>0</v>
      </c>
      <c r="AA758" t="str">
        <f>[9]D_技能表!AA665</f>
        <v>9222300.png</v>
      </c>
      <c r="AB758">
        <f>[9]D_技能表!AB665</f>
        <v>20</v>
      </c>
      <c r="AC758">
        <f>[9]D_技能表!AC665</f>
        <v>28</v>
      </c>
      <c r="AD758">
        <f>[9]D_技能表!AD665</f>
        <v>1.0081565217391304</v>
      </c>
    </row>
    <row r="759" spans="1:30" x14ac:dyDescent="0.15">
      <c r="A759">
        <f>[9]D_技能表!A666</f>
        <v>9222301</v>
      </c>
      <c r="B759" t="str">
        <f>[9]D_技能表!B666</f>
        <v>龙拳第3段</v>
      </c>
      <c r="C759" t="str">
        <f>[9]D_技能表!C666</f>
        <v>龙拳第3段</v>
      </c>
      <c r="D759">
        <f>[9]D_技能表!D666</f>
        <v>2</v>
      </c>
      <c r="E759">
        <f>[9]D_技能表!E666</f>
        <v>4</v>
      </c>
      <c r="F759" t="str">
        <f>[9]D_技能表!F666</f>
        <v>第1级，共造成143.5%点伤害</v>
      </c>
      <c r="G759">
        <f>[9]D_技能表!G666</f>
        <v>3</v>
      </c>
      <c r="H759">
        <f>[9]D_技能表!H666</f>
        <v>3</v>
      </c>
      <c r="I759">
        <f>[9]D_技能表!I666</f>
        <v>1</v>
      </c>
      <c r="J759">
        <f>[9]D_技能表!J666</f>
        <v>2</v>
      </c>
      <c r="K759">
        <f>[9]D_技能表!K666</f>
        <v>143.47826086956522</v>
      </c>
      <c r="L759">
        <f>[9]D_技能表!L666</f>
        <v>0</v>
      </c>
      <c r="M759">
        <f>[9]D_技能表!M666</f>
        <v>8000</v>
      </c>
      <c r="N759">
        <f>[9]D_技能表!N666</f>
        <v>272</v>
      </c>
      <c r="O759">
        <f>[9]D_技能表!O666</f>
        <v>2</v>
      </c>
      <c r="P759">
        <f>[9]D_技能表!P666</f>
        <v>1</v>
      </c>
      <c r="Q759">
        <f>[9]D_技能表!Q666</f>
        <v>1</v>
      </c>
      <c r="R759">
        <f>[9]D_技能表!R666</f>
        <v>7</v>
      </c>
      <c r="S759">
        <f>[9]D_技能表!S666</f>
        <v>50</v>
      </c>
      <c r="T759">
        <f>[9]D_技能表!T666</f>
        <v>143.47826086956522</v>
      </c>
      <c r="U759">
        <f>[9]D_技能表!U666</f>
        <v>68</v>
      </c>
      <c r="V759">
        <f>[9]D_技能表!V666</f>
        <v>143.47826086956522</v>
      </c>
      <c r="W759">
        <f>[9]D_技能表!W666</f>
        <v>4</v>
      </c>
      <c r="X759">
        <f>[9]D_技能表!X666</f>
        <v>4</v>
      </c>
      <c r="Y759">
        <f>[9]D_技能表!Y666</f>
        <v>18</v>
      </c>
      <c r="Z759">
        <f>[9]D_技能表!Z666</f>
        <v>0</v>
      </c>
      <c r="AA759" t="str">
        <f>[9]D_技能表!AA666</f>
        <v>9222300.png</v>
      </c>
      <c r="AB759">
        <f>[9]D_技能表!AB666</f>
        <v>20</v>
      </c>
      <c r="AC759">
        <f>[9]D_技能表!AC666</f>
        <v>28</v>
      </c>
      <c r="AD759">
        <f>[9]D_技能表!AD666</f>
        <v>1.1477728782719212</v>
      </c>
    </row>
    <row r="760" spans="1:30" x14ac:dyDescent="0.15">
      <c r="A760">
        <f>[9]D_技能表!A667</f>
        <v>9222302</v>
      </c>
      <c r="B760" t="str">
        <f>[9]D_技能表!B667</f>
        <v>龙拳第3段</v>
      </c>
      <c r="C760" t="str">
        <f>[9]D_技能表!C667</f>
        <v>龙拳第3段</v>
      </c>
      <c r="D760">
        <f>[9]D_技能表!D667</f>
        <v>2</v>
      </c>
      <c r="E760">
        <f>[9]D_技能表!E667</f>
        <v>10</v>
      </c>
      <c r="F760" t="str">
        <f>[9]D_技能表!F667</f>
        <v>第2级，共造成146.3%点伤害</v>
      </c>
      <c r="G760">
        <f>[9]D_技能表!G667</f>
        <v>3</v>
      </c>
      <c r="H760">
        <f>[9]D_技能表!H667</f>
        <v>3</v>
      </c>
      <c r="I760">
        <f>[9]D_技能表!I667</f>
        <v>2</v>
      </c>
      <c r="J760">
        <f>[9]D_技能表!J667</f>
        <v>2</v>
      </c>
      <c r="K760">
        <f>[9]D_技能表!K667</f>
        <v>146.34782608695653</v>
      </c>
      <c r="L760">
        <f>[9]D_技能表!L667</f>
        <v>0</v>
      </c>
      <c r="M760">
        <f>[9]D_技能表!M667</f>
        <v>7840</v>
      </c>
      <c r="N760">
        <f>[9]D_技能表!N667</f>
        <v>416</v>
      </c>
      <c r="O760">
        <f>[9]D_技能表!O667</f>
        <v>2</v>
      </c>
      <c r="P760">
        <f>[9]D_技能表!P667</f>
        <v>1</v>
      </c>
      <c r="Q760">
        <f>[9]D_技能表!Q667</f>
        <v>1</v>
      </c>
      <c r="R760">
        <f>[9]D_技能表!R667</f>
        <v>7</v>
      </c>
      <c r="S760">
        <f>[9]D_技能表!S667</f>
        <v>50</v>
      </c>
      <c r="T760">
        <f>[9]D_技能表!T667</f>
        <v>143.47826086956522</v>
      </c>
      <c r="U760">
        <f>[9]D_技能表!U667</f>
        <v>104</v>
      </c>
      <c r="V760">
        <f>[9]D_技能表!V667</f>
        <v>143.47826086956522</v>
      </c>
      <c r="W760">
        <f>[9]D_技能表!W667</f>
        <v>4</v>
      </c>
      <c r="X760">
        <f>[9]D_技能表!X667</f>
        <v>8</v>
      </c>
      <c r="Y760">
        <f>[9]D_技能表!Y667</f>
        <v>18</v>
      </c>
      <c r="Z760">
        <f>[9]D_技能表!Z667</f>
        <v>0</v>
      </c>
      <c r="AA760" t="str">
        <f>[9]D_技能表!AA667</f>
        <v>9222300.png</v>
      </c>
      <c r="AB760">
        <f>[9]D_技能表!AB667</f>
        <v>20</v>
      </c>
      <c r="AC760">
        <f>[9]D_技能表!AC667</f>
        <v>28</v>
      </c>
      <c r="AD760">
        <f>[9]D_技能表!AD667</f>
        <v>1.3929680561510775</v>
      </c>
    </row>
    <row r="761" spans="1:30" x14ac:dyDescent="0.15">
      <c r="A761">
        <f>[9]D_技能表!A668</f>
        <v>9222303</v>
      </c>
      <c r="B761" t="str">
        <f>[9]D_技能表!B668</f>
        <v>龙拳第3段</v>
      </c>
      <c r="C761" t="str">
        <f>[9]D_技能表!C668</f>
        <v>龙拳第3段</v>
      </c>
      <c r="D761">
        <f>[9]D_技能表!D668</f>
        <v>2</v>
      </c>
      <c r="E761">
        <f>[9]D_技能表!E668</f>
        <v>11</v>
      </c>
      <c r="F761" t="str">
        <f>[9]D_技能表!F668</f>
        <v>第3级，共造成147.8%点伤害</v>
      </c>
      <c r="G761">
        <f>[9]D_技能表!G668</f>
        <v>3</v>
      </c>
      <c r="H761">
        <f>[9]D_技能表!H668</f>
        <v>3</v>
      </c>
      <c r="I761">
        <f>[9]D_技能表!I668</f>
        <v>3</v>
      </c>
      <c r="J761">
        <f>[9]D_技能表!J668</f>
        <v>2</v>
      </c>
      <c r="K761">
        <f>[9]D_技能表!K668</f>
        <v>147.78260869565219</v>
      </c>
      <c r="L761">
        <f>[9]D_技能表!L668</f>
        <v>0</v>
      </c>
      <c r="M761">
        <f>[9]D_技能表!M668</f>
        <v>7760</v>
      </c>
      <c r="N761">
        <f>[9]D_技能表!N668</f>
        <v>440</v>
      </c>
      <c r="O761">
        <f>[9]D_技能表!O668</f>
        <v>2</v>
      </c>
      <c r="P761">
        <f>[9]D_技能表!P668</f>
        <v>1</v>
      </c>
      <c r="Q761">
        <f>[9]D_技能表!Q668</f>
        <v>1</v>
      </c>
      <c r="R761">
        <f>[9]D_技能表!R668</f>
        <v>7</v>
      </c>
      <c r="S761">
        <f>[9]D_技能表!S668</f>
        <v>50</v>
      </c>
      <c r="T761">
        <f>[9]D_技能表!T668</f>
        <v>143.47826086956522</v>
      </c>
      <c r="U761">
        <f>[9]D_技能表!U668</f>
        <v>110</v>
      </c>
      <c r="V761">
        <f>[9]D_技能表!V668</f>
        <v>143.47826086956522</v>
      </c>
      <c r="W761">
        <f>[9]D_技能表!W668</f>
        <v>4</v>
      </c>
      <c r="X761">
        <f>[9]D_技能表!X668</f>
        <v>12</v>
      </c>
      <c r="Y761">
        <f>[9]D_技能表!Y668</f>
        <v>18</v>
      </c>
      <c r="Z761">
        <f>[9]D_技能表!Z668</f>
        <v>0</v>
      </c>
      <c r="AA761" t="str">
        <f>[9]D_技能表!AA668</f>
        <v>9222300.png</v>
      </c>
      <c r="AB761">
        <f>[9]D_技能表!AB668</f>
        <v>20</v>
      </c>
      <c r="AC761">
        <f>[9]D_技能表!AC668</f>
        <v>28</v>
      </c>
      <c r="AD761">
        <f>[9]D_技能表!AD668</f>
        <v>1.6349694391434659</v>
      </c>
    </row>
    <row r="762" spans="1:30" x14ac:dyDescent="0.15">
      <c r="A762">
        <f>[9]D_技能表!A669</f>
        <v>9222304</v>
      </c>
      <c r="B762" t="str">
        <f>[9]D_技能表!B669</f>
        <v>龙拳第3段</v>
      </c>
      <c r="C762" t="str">
        <f>[9]D_技能表!C669</f>
        <v>龙拳第3段</v>
      </c>
      <c r="D762">
        <f>[9]D_技能表!D669</f>
        <v>2</v>
      </c>
      <c r="E762">
        <f>[9]D_技能表!E669</f>
        <v>13</v>
      </c>
      <c r="F762" t="str">
        <f>[9]D_技能表!F669</f>
        <v>第4级，共造成149.2%点伤害</v>
      </c>
      <c r="G762">
        <f>[9]D_技能表!G669</f>
        <v>3</v>
      </c>
      <c r="H762">
        <f>[9]D_技能表!H669</f>
        <v>3</v>
      </c>
      <c r="I762">
        <f>[9]D_技能表!I669</f>
        <v>4</v>
      </c>
      <c r="J762">
        <f>[9]D_技能表!J669</f>
        <v>2</v>
      </c>
      <c r="K762">
        <f>[9]D_技能表!K669</f>
        <v>149.21739130434781</v>
      </c>
      <c r="L762">
        <f>[9]D_技能表!L669</f>
        <v>0</v>
      </c>
      <c r="M762">
        <f>[9]D_技能表!M669</f>
        <v>7680</v>
      </c>
      <c r="N762">
        <f>[9]D_技能表!N669</f>
        <v>610</v>
      </c>
      <c r="O762">
        <f>[9]D_技能表!O669</f>
        <v>2</v>
      </c>
      <c r="P762">
        <f>[9]D_技能表!P669</f>
        <v>1</v>
      </c>
      <c r="Q762">
        <f>[9]D_技能表!Q669</f>
        <v>1</v>
      </c>
      <c r="R762">
        <f>[9]D_技能表!R669</f>
        <v>7</v>
      </c>
      <c r="S762">
        <f>[9]D_技能表!S669</f>
        <v>50</v>
      </c>
      <c r="T762">
        <f>[9]D_技能表!T669</f>
        <v>143.47826086956522</v>
      </c>
      <c r="U762">
        <f>[9]D_技能表!U669</f>
        <v>122</v>
      </c>
      <c r="V762">
        <f>[9]D_技能表!V669</f>
        <v>143.47826086956522</v>
      </c>
      <c r="W762">
        <f>[9]D_技能表!W669</f>
        <v>5</v>
      </c>
      <c r="X762">
        <f>[9]D_技能表!X669</f>
        <v>17</v>
      </c>
      <c r="Y762">
        <f>[9]D_技能表!Y669</f>
        <v>18</v>
      </c>
      <c r="Z762">
        <f>[9]D_技能表!Z669</f>
        <v>0</v>
      </c>
      <c r="AA762" t="str">
        <f>[9]D_技能表!AA669</f>
        <v>9222300.png</v>
      </c>
      <c r="AB762">
        <f>[9]D_技能表!AB669</f>
        <v>20</v>
      </c>
      <c r="AC762">
        <f>[9]D_技能表!AC669</f>
        <v>28</v>
      </c>
      <c r="AD762">
        <f>[9]D_技能表!AD669</f>
        <v>1.9172836465292797</v>
      </c>
    </row>
    <row r="763" spans="1:30" x14ac:dyDescent="0.15">
      <c r="A763">
        <f>[9]D_技能表!A670</f>
        <v>9222305</v>
      </c>
      <c r="B763" t="str">
        <f>[9]D_技能表!B670</f>
        <v>龙拳第3段</v>
      </c>
      <c r="C763" t="str">
        <f>[9]D_技能表!C670</f>
        <v>龙拳第3段</v>
      </c>
      <c r="D763">
        <f>[9]D_技能表!D670</f>
        <v>2</v>
      </c>
      <c r="E763">
        <f>[9]D_技能表!E670</f>
        <v>14</v>
      </c>
      <c r="F763" t="str">
        <f>[9]D_技能表!F670</f>
        <v>第5级，共造成150.7%点伤害</v>
      </c>
      <c r="G763">
        <f>[9]D_技能表!G670</f>
        <v>3</v>
      </c>
      <c r="H763">
        <f>[9]D_技能表!H670</f>
        <v>3</v>
      </c>
      <c r="I763">
        <f>[9]D_技能表!I670</f>
        <v>5</v>
      </c>
      <c r="J763">
        <f>[9]D_技能表!J670</f>
        <v>2</v>
      </c>
      <c r="K763">
        <f>[9]D_技能表!K670</f>
        <v>150.65217391304347</v>
      </c>
      <c r="L763">
        <f>[9]D_技能表!L670</f>
        <v>0</v>
      </c>
      <c r="M763">
        <f>[9]D_技能表!M670</f>
        <v>7600</v>
      </c>
      <c r="N763">
        <f>[9]D_技能表!N670</f>
        <v>640</v>
      </c>
      <c r="O763">
        <f>[9]D_技能表!O670</f>
        <v>2</v>
      </c>
      <c r="P763">
        <f>[9]D_技能表!P670</f>
        <v>1</v>
      </c>
      <c r="Q763">
        <f>[9]D_技能表!Q670</f>
        <v>1</v>
      </c>
      <c r="R763">
        <f>[9]D_技能表!R670</f>
        <v>7</v>
      </c>
      <c r="S763">
        <f>[9]D_技能表!S670</f>
        <v>50</v>
      </c>
      <c r="T763">
        <f>[9]D_技能表!T670</f>
        <v>143.47826086956522</v>
      </c>
      <c r="U763">
        <f>[9]D_技能表!U670</f>
        <v>128</v>
      </c>
      <c r="V763">
        <f>[9]D_技能表!V670</f>
        <v>143.47826086956522</v>
      </c>
      <c r="W763">
        <f>[9]D_技能表!W670</f>
        <v>5</v>
      </c>
      <c r="X763">
        <f>[9]D_技能表!X670</f>
        <v>22</v>
      </c>
      <c r="Y763">
        <f>[9]D_技能表!Y670</f>
        <v>18</v>
      </c>
      <c r="Z763">
        <f>[9]D_技能表!Z670</f>
        <v>0</v>
      </c>
      <c r="AA763" t="str">
        <f>[9]D_技能表!AA670</f>
        <v>9222300.png</v>
      </c>
      <c r="AB763">
        <f>[9]D_技能表!AB670</f>
        <v>20</v>
      </c>
      <c r="AC763">
        <f>[9]D_技能表!AC670</f>
        <v>28</v>
      </c>
      <c r="AD763">
        <f>[9]D_技能表!AD670</f>
        <v>2.2464350200000576</v>
      </c>
    </row>
    <row r="764" spans="1:30" x14ac:dyDescent="0.15">
      <c r="A764">
        <f>[9]D_技能表!A671</f>
        <v>9222306</v>
      </c>
      <c r="B764" t="str">
        <f>[9]D_技能表!B671</f>
        <v>龙拳第3段</v>
      </c>
      <c r="C764" t="str">
        <f>[9]D_技能表!C671</f>
        <v>龙拳第3段</v>
      </c>
      <c r="D764">
        <f>[9]D_技能表!D671</f>
        <v>2</v>
      </c>
      <c r="E764">
        <f>[9]D_技能表!E671</f>
        <v>16</v>
      </c>
      <c r="F764" t="str">
        <f>[9]D_技能表!F671</f>
        <v>第6级，共造成152.1%点伤害</v>
      </c>
      <c r="G764">
        <f>[9]D_技能表!G671</f>
        <v>3</v>
      </c>
      <c r="H764">
        <f>[9]D_技能表!H671</f>
        <v>3</v>
      </c>
      <c r="I764">
        <f>[9]D_技能表!I671</f>
        <v>6</v>
      </c>
      <c r="J764">
        <f>[9]D_技能表!J671</f>
        <v>2</v>
      </c>
      <c r="K764">
        <f>[9]D_技能表!K671</f>
        <v>152.08695652173913</v>
      </c>
      <c r="L764">
        <f>[9]D_技能表!L671</f>
        <v>0</v>
      </c>
      <c r="M764">
        <f>[9]D_技能表!M671</f>
        <v>7520</v>
      </c>
      <c r="N764">
        <f>[9]D_技能表!N671</f>
        <v>700</v>
      </c>
      <c r="O764">
        <f>[9]D_技能表!O671</f>
        <v>2</v>
      </c>
      <c r="P764">
        <f>[9]D_技能表!P671</f>
        <v>1</v>
      </c>
      <c r="Q764">
        <f>[9]D_技能表!Q671</f>
        <v>1</v>
      </c>
      <c r="R764">
        <f>[9]D_技能表!R671</f>
        <v>7</v>
      </c>
      <c r="S764">
        <f>[9]D_技能表!S671</f>
        <v>50</v>
      </c>
      <c r="T764">
        <f>[9]D_技能表!T671</f>
        <v>143.47826086956522</v>
      </c>
      <c r="U764">
        <f>[9]D_技能表!U671</f>
        <v>140</v>
      </c>
      <c r="V764">
        <f>[9]D_技能表!V671</f>
        <v>143.47826086956522</v>
      </c>
      <c r="W764">
        <f>[9]D_技能表!W671</f>
        <v>5</v>
      </c>
      <c r="X764">
        <f>[9]D_技能表!X671</f>
        <v>27</v>
      </c>
      <c r="Y764">
        <f>[9]D_技能表!Y671</f>
        <v>18</v>
      </c>
      <c r="Z764">
        <f>[9]D_技能表!Z671</f>
        <v>0</v>
      </c>
      <c r="AA764" t="str">
        <f>[9]D_技能表!AA671</f>
        <v>9222300.png</v>
      </c>
      <c r="AB764">
        <f>[9]D_技能表!AB671</f>
        <v>20</v>
      </c>
      <c r="AC764">
        <f>[9]D_技能表!AC671</f>
        <v>28</v>
      </c>
      <c r="AD764">
        <f>[9]D_技能表!AD671</f>
        <v>2.6299818283440723</v>
      </c>
    </row>
    <row r="765" spans="1:30" x14ac:dyDescent="0.15">
      <c r="A765">
        <f>[9]D_技能表!A672</f>
        <v>9222307</v>
      </c>
      <c r="B765" t="str">
        <f>[9]D_技能表!B672</f>
        <v>龙拳第3段</v>
      </c>
      <c r="C765" t="str">
        <f>[9]D_技能表!C672</f>
        <v>龙拳第3段</v>
      </c>
      <c r="D765">
        <f>[9]D_技能表!D672</f>
        <v>2</v>
      </c>
      <c r="E765">
        <f>[9]D_技能表!E672</f>
        <v>17</v>
      </c>
      <c r="F765" t="str">
        <f>[9]D_技能表!F672</f>
        <v>第7级，共造成153.5%点伤害</v>
      </c>
      <c r="G765">
        <f>[9]D_技能表!G672</f>
        <v>3</v>
      </c>
      <c r="H765">
        <f>[9]D_技能表!H672</f>
        <v>3</v>
      </c>
      <c r="I765">
        <f>[9]D_技能表!I672</f>
        <v>7</v>
      </c>
      <c r="J765">
        <f>[9]D_技能表!J672</f>
        <v>2</v>
      </c>
      <c r="K765">
        <f>[9]D_技能表!K672</f>
        <v>153.52173913043478</v>
      </c>
      <c r="L765">
        <f>[9]D_技能表!L672</f>
        <v>0</v>
      </c>
      <c r="M765">
        <f>[9]D_技能表!M672</f>
        <v>7440</v>
      </c>
      <c r="N765">
        <f>[9]D_技能表!N672</f>
        <v>730</v>
      </c>
      <c r="O765">
        <f>[9]D_技能表!O672</f>
        <v>2</v>
      </c>
      <c r="P765">
        <f>[9]D_技能表!P672</f>
        <v>1</v>
      </c>
      <c r="Q765">
        <f>[9]D_技能表!Q672</f>
        <v>1</v>
      </c>
      <c r="R765">
        <f>[9]D_技能表!R672</f>
        <v>7</v>
      </c>
      <c r="S765">
        <f>[9]D_技能表!S672</f>
        <v>50</v>
      </c>
      <c r="T765">
        <f>[9]D_技能表!T672</f>
        <v>143.47826086956522</v>
      </c>
      <c r="U765">
        <f>[9]D_技能表!U672</f>
        <v>146</v>
      </c>
      <c r="V765">
        <f>[9]D_技能表!V672</f>
        <v>143.47826086956522</v>
      </c>
      <c r="W765">
        <f>[9]D_技能表!W672</f>
        <v>5</v>
      </c>
      <c r="X765">
        <f>[9]D_技能表!X672</f>
        <v>32</v>
      </c>
      <c r="Y765">
        <f>[9]D_技能表!Y672</f>
        <v>18</v>
      </c>
      <c r="Z765">
        <f>[9]D_技能表!Z672</f>
        <v>0</v>
      </c>
      <c r="AA765" t="str">
        <f>[9]D_技能表!AA672</f>
        <v>9222300.png</v>
      </c>
      <c r="AB765">
        <f>[9]D_技能表!AB672</f>
        <v>20</v>
      </c>
      <c r="AC765">
        <f>[9]D_技能表!AC672</f>
        <v>28</v>
      </c>
      <c r="AD765">
        <f>[9]D_技能表!AD672</f>
        <v>3.076677510253865</v>
      </c>
    </row>
    <row r="766" spans="1:30" x14ac:dyDescent="0.15">
      <c r="A766">
        <f>[9]D_技能表!A673</f>
        <v>9222308</v>
      </c>
      <c r="B766" t="str">
        <f>[9]D_技能表!B673</f>
        <v>龙拳第3段</v>
      </c>
      <c r="C766" t="str">
        <f>[9]D_技能表!C673</f>
        <v>龙拳第3段</v>
      </c>
      <c r="D766">
        <f>[9]D_技能表!D673</f>
        <v>2</v>
      </c>
      <c r="E766">
        <f>[9]D_技能表!E673</f>
        <v>19</v>
      </c>
      <c r="F766" t="str">
        <f>[9]D_技能表!F673</f>
        <v>第8级，共造成155%点伤害</v>
      </c>
      <c r="G766">
        <f>[9]D_技能表!G673</f>
        <v>3</v>
      </c>
      <c r="H766">
        <f>[9]D_技能表!H673</f>
        <v>3</v>
      </c>
      <c r="I766">
        <f>[9]D_技能表!I673</f>
        <v>8</v>
      </c>
      <c r="J766">
        <f>[9]D_技能表!J673</f>
        <v>2</v>
      </c>
      <c r="K766">
        <f>[9]D_技能表!K673</f>
        <v>154.95652173913044</v>
      </c>
      <c r="L766">
        <f>[9]D_技能表!L673</f>
        <v>0</v>
      </c>
      <c r="M766">
        <f>[9]D_技能表!M673</f>
        <v>7360</v>
      </c>
      <c r="N766">
        <f>[9]D_技能表!N673</f>
        <v>948</v>
      </c>
      <c r="O766">
        <f>[9]D_技能表!O673</f>
        <v>2</v>
      </c>
      <c r="P766">
        <f>[9]D_技能表!P673</f>
        <v>1</v>
      </c>
      <c r="Q766">
        <f>[9]D_技能表!Q673</f>
        <v>1</v>
      </c>
      <c r="R766">
        <f>[9]D_技能表!R673</f>
        <v>7</v>
      </c>
      <c r="S766">
        <f>[9]D_技能表!S673</f>
        <v>50</v>
      </c>
      <c r="T766">
        <f>[9]D_技能表!T673</f>
        <v>143.47826086956522</v>
      </c>
      <c r="U766">
        <f>[9]D_技能表!U673</f>
        <v>158</v>
      </c>
      <c r="V766">
        <f>[9]D_技能表!V673</f>
        <v>143.47826086956522</v>
      </c>
      <c r="W766">
        <f>[9]D_技能表!W673</f>
        <v>6</v>
      </c>
      <c r="X766">
        <f>[9]D_技能表!X673</f>
        <v>38</v>
      </c>
      <c r="Y766">
        <f>[9]D_技能表!Y673</f>
        <v>18</v>
      </c>
      <c r="Z766">
        <f>[9]D_技能表!Z673</f>
        <v>0</v>
      </c>
      <c r="AA766" t="str">
        <f>[9]D_技能表!AA673</f>
        <v>9222300.png</v>
      </c>
      <c r="AB766">
        <f>[9]D_技能表!AB673</f>
        <v>20</v>
      </c>
      <c r="AC766">
        <f>[9]D_技能表!AC673</f>
        <v>28</v>
      </c>
      <c r="AD766">
        <f>[9]D_技能表!AD673</f>
        <v>3.5966567478663847</v>
      </c>
    </row>
    <row r="767" spans="1:30" x14ac:dyDescent="0.15">
      <c r="A767">
        <f>[9]D_技能表!A674</f>
        <v>9222309</v>
      </c>
      <c r="B767" t="str">
        <f>[9]D_技能表!B674</f>
        <v>龙拳第3段</v>
      </c>
      <c r="C767" t="str">
        <f>[9]D_技能表!C674</f>
        <v>龙拳第3段</v>
      </c>
      <c r="D767">
        <f>[9]D_技能表!D674</f>
        <v>2</v>
      </c>
      <c r="E767">
        <f>[9]D_技能表!E674</f>
        <v>20</v>
      </c>
      <c r="F767" t="str">
        <f>[9]D_技能表!F674</f>
        <v>第9级，共造成156.4%点伤害</v>
      </c>
      <c r="G767">
        <f>[9]D_技能表!G674</f>
        <v>3</v>
      </c>
      <c r="H767">
        <f>[9]D_技能表!H674</f>
        <v>3</v>
      </c>
      <c r="I767">
        <f>[9]D_技能表!I674</f>
        <v>9</v>
      </c>
      <c r="J767">
        <f>[9]D_技能表!J674</f>
        <v>2</v>
      </c>
      <c r="K767">
        <f>[9]D_技能表!K674</f>
        <v>156.39130434782609</v>
      </c>
      <c r="L767">
        <f>[9]D_技能表!L674</f>
        <v>0</v>
      </c>
      <c r="M767">
        <f>[9]D_技能表!M674</f>
        <v>7280</v>
      </c>
      <c r="N767">
        <f>[9]D_技能表!N674</f>
        <v>1092</v>
      </c>
      <c r="O767">
        <f>[9]D_技能表!O674</f>
        <v>2</v>
      </c>
      <c r="P767">
        <f>[9]D_技能表!P674</f>
        <v>1</v>
      </c>
      <c r="Q767">
        <f>[9]D_技能表!Q674</f>
        <v>1</v>
      </c>
      <c r="R767">
        <f>[9]D_技能表!R674</f>
        <v>7</v>
      </c>
      <c r="S767">
        <f>[9]D_技能表!S674</f>
        <v>50</v>
      </c>
      <c r="T767">
        <f>[9]D_技能表!T674</f>
        <v>143.47826086956522</v>
      </c>
      <c r="U767">
        <f>[9]D_技能表!U674</f>
        <v>182</v>
      </c>
      <c r="V767">
        <f>[9]D_技能表!V674</f>
        <v>143.47826086956522</v>
      </c>
      <c r="W767">
        <f>[9]D_技能表!W674</f>
        <v>6</v>
      </c>
      <c r="X767">
        <f>[9]D_技能表!X674</f>
        <v>44</v>
      </c>
      <c r="Y767">
        <f>[9]D_技能表!Y674</f>
        <v>18</v>
      </c>
      <c r="Z767">
        <f>[9]D_技能表!Z674</f>
        <v>0</v>
      </c>
      <c r="AA767" t="str">
        <f>[9]D_技能表!AA674</f>
        <v>9222300.png</v>
      </c>
      <c r="AB767">
        <f>[9]D_技能表!AB674</f>
        <v>20</v>
      </c>
      <c r="AC767">
        <f>[9]D_技能表!AC674</f>
        <v>28</v>
      </c>
      <c r="AD767">
        <f>[9]D_技能表!AD674</f>
        <v>4.2016501560827209</v>
      </c>
    </row>
    <row r="768" spans="1:30" x14ac:dyDescent="0.15">
      <c r="A768">
        <f>[9]D_技能表!A675</f>
        <v>9222310</v>
      </c>
      <c r="B768" t="str">
        <f>[9]D_技能表!B675</f>
        <v>龙拳第3段</v>
      </c>
      <c r="C768" t="str">
        <f>[9]D_技能表!C675</f>
        <v>龙拳第3段</v>
      </c>
      <c r="D768">
        <f>[9]D_技能表!D675</f>
        <v>2</v>
      </c>
      <c r="E768">
        <f>[9]D_技能表!E675</f>
        <v>22</v>
      </c>
      <c r="F768" t="str">
        <f>[9]D_技能表!F675</f>
        <v>第10级，共造成157.8%点伤害</v>
      </c>
      <c r="G768">
        <f>[9]D_技能表!G675</f>
        <v>3</v>
      </c>
      <c r="H768">
        <f>[9]D_技能表!H675</f>
        <v>3</v>
      </c>
      <c r="I768">
        <f>[9]D_技能表!I675</f>
        <v>10</v>
      </c>
      <c r="J768">
        <f>[9]D_技能表!J675</f>
        <v>2</v>
      </c>
      <c r="K768">
        <f>[9]D_技能表!K675</f>
        <v>157.82608695652175</v>
      </c>
      <c r="L768">
        <f>[9]D_技能表!L675</f>
        <v>0</v>
      </c>
      <c r="M768">
        <f>[9]D_技能表!M675</f>
        <v>7200</v>
      </c>
      <c r="N768">
        <f>[9]D_技能表!N675</f>
        <v>1673</v>
      </c>
      <c r="O768">
        <f>[9]D_技能表!O675</f>
        <v>2</v>
      </c>
      <c r="P768">
        <f>[9]D_技能表!P675</f>
        <v>1</v>
      </c>
      <c r="Q768">
        <f>[9]D_技能表!Q675</f>
        <v>1</v>
      </c>
      <c r="R768">
        <f>[9]D_技能表!R675</f>
        <v>7</v>
      </c>
      <c r="S768">
        <f>[9]D_技能表!S675</f>
        <v>50</v>
      </c>
      <c r="T768">
        <f>[9]D_技能表!T675</f>
        <v>143.47826086956522</v>
      </c>
      <c r="U768">
        <f>[9]D_技能表!U675</f>
        <v>239</v>
      </c>
      <c r="V768">
        <f>[9]D_技能表!V675</f>
        <v>143.47826086956522</v>
      </c>
      <c r="W768">
        <f>[9]D_技能表!W675</f>
        <v>7</v>
      </c>
      <c r="X768">
        <f>[9]D_技能表!X675</f>
        <v>51</v>
      </c>
      <c r="Y768">
        <f>[9]D_技能表!Y675</f>
        <v>18</v>
      </c>
      <c r="Z768">
        <f>[9]D_技能表!Z675</f>
        <v>0</v>
      </c>
      <c r="AA768" t="str">
        <f>[9]D_技能表!AA675</f>
        <v>9222300.png</v>
      </c>
      <c r="AB768">
        <f>[9]D_技能表!AB675</f>
        <v>20</v>
      </c>
      <c r="AC768">
        <f>[9]D_技能表!AC675</f>
        <v>28</v>
      </c>
      <c r="AD768">
        <f>[9]D_技能表!AD675</f>
        <v>4.9052319448540587</v>
      </c>
    </row>
    <row r="769" spans="1:30" x14ac:dyDescent="0.15">
      <c r="A769">
        <f>[9]D_技能表!A676</f>
        <v>9222311</v>
      </c>
      <c r="B769" t="str">
        <f>[9]D_技能表!B676</f>
        <v>龙拳第3段</v>
      </c>
      <c r="C769" t="str">
        <f>[9]D_技能表!C676</f>
        <v>龙拳第3段</v>
      </c>
      <c r="D769">
        <f>[9]D_技能表!D676</f>
        <v>2</v>
      </c>
      <c r="E769">
        <f>[9]D_技能表!E676</f>
        <v>23</v>
      </c>
      <c r="F769" t="str">
        <f>[9]D_技能表!F676</f>
        <v>第11级，共造成159.3%点伤害</v>
      </c>
      <c r="G769">
        <f>[9]D_技能表!G676</f>
        <v>3</v>
      </c>
      <c r="H769">
        <f>[9]D_技能表!H676</f>
        <v>3</v>
      </c>
      <c r="I769">
        <f>[9]D_技能表!I676</f>
        <v>11</v>
      </c>
      <c r="J769">
        <f>[9]D_技能表!J676</f>
        <v>2</v>
      </c>
      <c r="K769">
        <f>[9]D_技能表!K676</f>
        <v>159.2608695652174</v>
      </c>
      <c r="L769">
        <f>[9]D_技能表!L676</f>
        <v>0</v>
      </c>
      <c r="M769">
        <f>[9]D_技能表!M676</f>
        <v>7120</v>
      </c>
      <c r="N769">
        <f>[9]D_技能表!N676</f>
        <v>1890</v>
      </c>
      <c r="O769">
        <f>[9]D_技能表!O676</f>
        <v>2</v>
      </c>
      <c r="P769">
        <f>[9]D_技能表!P676</f>
        <v>1</v>
      </c>
      <c r="Q769">
        <f>[9]D_技能表!Q676</f>
        <v>1</v>
      </c>
      <c r="R769">
        <f>[9]D_技能表!R676</f>
        <v>7</v>
      </c>
      <c r="S769">
        <f>[9]D_技能表!S676</f>
        <v>50</v>
      </c>
      <c r="T769">
        <f>[9]D_技能表!T676</f>
        <v>143.47826086956522</v>
      </c>
      <c r="U769">
        <f>[9]D_技能表!U676</f>
        <v>270</v>
      </c>
      <c r="V769">
        <f>[9]D_技能表!V676</f>
        <v>143.47826086956522</v>
      </c>
      <c r="W769">
        <f>[9]D_技能表!W676</f>
        <v>7</v>
      </c>
      <c r="X769">
        <f>[9]D_技能表!X676</f>
        <v>58</v>
      </c>
      <c r="Y769">
        <f>[9]D_技能表!Y676</f>
        <v>18</v>
      </c>
      <c r="Z769">
        <f>[9]D_技能表!Z676</f>
        <v>0</v>
      </c>
      <c r="AA769" t="str">
        <f>[9]D_技能表!AA676</f>
        <v>9222300.png</v>
      </c>
      <c r="AB769">
        <f>[9]D_技能表!AB676</f>
        <v>20</v>
      </c>
      <c r="AC769">
        <f>[9]D_技能表!AC676</f>
        <v>28</v>
      </c>
      <c r="AD769">
        <f>[9]D_技能表!AD676</f>
        <v>5.7231055696356048</v>
      </c>
    </row>
    <row r="770" spans="1:30" x14ac:dyDescent="0.15">
      <c r="A770">
        <f>[9]D_技能表!A677</f>
        <v>9222312</v>
      </c>
      <c r="B770" t="str">
        <f>[9]D_技能表!B677</f>
        <v>龙拳第3段</v>
      </c>
      <c r="C770" t="str">
        <f>[9]D_技能表!C677</f>
        <v>龙拳第3段</v>
      </c>
      <c r="D770">
        <f>[9]D_技能表!D677</f>
        <v>2</v>
      </c>
      <c r="E770">
        <f>[9]D_技能表!E677</f>
        <v>25</v>
      </c>
      <c r="F770" t="str">
        <f>[9]D_技能表!F677</f>
        <v>第12级，共造成160.7%点伤害</v>
      </c>
      <c r="G770">
        <f>[9]D_技能表!G677</f>
        <v>3</v>
      </c>
      <c r="H770">
        <f>[9]D_技能表!H677</f>
        <v>3</v>
      </c>
      <c r="I770">
        <f>[9]D_技能表!I677</f>
        <v>12</v>
      </c>
      <c r="J770">
        <f>[9]D_技能表!J677</f>
        <v>2</v>
      </c>
      <c r="K770">
        <f>[9]D_技能表!K677</f>
        <v>160.69565217391303</v>
      </c>
      <c r="L770">
        <f>[9]D_技能表!L677</f>
        <v>0</v>
      </c>
      <c r="M770">
        <f>[9]D_技能表!M677</f>
        <v>7040</v>
      </c>
      <c r="N770">
        <f>[9]D_技能表!N677</f>
        <v>2680</v>
      </c>
      <c r="O770">
        <f>[9]D_技能表!O677</f>
        <v>2</v>
      </c>
      <c r="P770">
        <f>[9]D_技能表!P677</f>
        <v>1</v>
      </c>
      <c r="Q770">
        <f>[9]D_技能表!Q677</f>
        <v>1</v>
      </c>
      <c r="R770">
        <f>[9]D_技能表!R677</f>
        <v>7</v>
      </c>
      <c r="S770">
        <f>[9]D_技能表!S677</f>
        <v>50</v>
      </c>
      <c r="T770">
        <f>[9]D_技能表!T677</f>
        <v>143.47826086956522</v>
      </c>
      <c r="U770">
        <f>[9]D_技能表!U677</f>
        <v>335</v>
      </c>
      <c r="V770">
        <f>[9]D_技能表!V677</f>
        <v>143.47826086956522</v>
      </c>
      <c r="W770">
        <f>[9]D_技能表!W677</f>
        <v>8</v>
      </c>
      <c r="X770">
        <f>[9]D_技能表!X677</f>
        <v>66</v>
      </c>
      <c r="Y770">
        <f>[9]D_技能表!Y677</f>
        <v>18</v>
      </c>
      <c r="Z770">
        <f>[9]D_技能表!Z677</f>
        <v>0</v>
      </c>
      <c r="AA770" t="str">
        <f>[9]D_技能表!AA677</f>
        <v>9222300.png</v>
      </c>
      <c r="AB770">
        <f>[9]D_技能表!AB677</f>
        <v>20</v>
      </c>
      <c r="AC770">
        <f>[9]D_技能表!AC677</f>
        <v>28</v>
      </c>
      <c r="AD770">
        <f>[9]D_技能表!AD677</f>
        <v>6.6734331419137289</v>
      </c>
    </row>
    <row r="771" spans="1:30" x14ac:dyDescent="0.15">
      <c r="A771">
        <f>[9]D_技能表!A678</f>
        <v>9222313</v>
      </c>
      <c r="B771" t="str">
        <f>[9]D_技能表!B678</f>
        <v>龙拳第3段</v>
      </c>
      <c r="C771" t="str">
        <f>[9]D_技能表!C678</f>
        <v>龙拳第3段</v>
      </c>
      <c r="D771">
        <f>[9]D_技能表!D678</f>
        <v>2</v>
      </c>
      <c r="E771">
        <f>[9]D_技能表!E678</f>
        <v>26</v>
      </c>
      <c r="F771" t="str">
        <f>[9]D_技能表!F678</f>
        <v>第13级，共造成162.1%点伤害</v>
      </c>
      <c r="G771">
        <f>[9]D_技能表!G678</f>
        <v>3</v>
      </c>
      <c r="H771">
        <f>[9]D_技能表!H678</f>
        <v>3</v>
      </c>
      <c r="I771">
        <f>[9]D_技能表!I678</f>
        <v>13</v>
      </c>
      <c r="J771">
        <f>[9]D_技能表!J678</f>
        <v>2</v>
      </c>
      <c r="K771">
        <f>[9]D_技能表!K678</f>
        <v>162.13043478260869</v>
      </c>
      <c r="L771">
        <f>[9]D_技能表!L678</f>
        <v>0</v>
      </c>
      <c r="M771">
        <f>[9]D_技能表!M678</f>
        <v>6960</v>
      </c>
      <c r="N771">
        <f>[9]D_技能表!N678</f>
        <v>2960</v>
      </c>
      <c r="O771">
        <f>[9]D_技能表!O678</f>
        <v>2</v>
      </c>
      <c r="P771">
        <f>[9]D_技能表!P678</f>
        <v>1</v>
      </c>
      <c r="Q771">
        <f>[9]D_技能表!Q678</f>
        <v>1</v>
      </c>
      <c r="R771">
        <f>[9]D_技能表!R678</f>
        <v>7</v>
      </c>
      <c r="S771">
        <f>[9]D_技能表!S678</f>
        <v>50</v>
      </c>
      <c r="T771">
        <f>[9]D_技能表!T678</f>
        <v>143.47826086956522</v>
      </c>
      <c r="U771">
        <f>[9]D_技能表!U678</f>
        <v>370</v>
      </c>
      <c r="V771">
        <f>[9]D_技能表!V678</f>
        <v>143.47826086956522</v>
      </c>
      <c r="W771">
        <f>[9]D_技能表!W678</f>
        <v>8</v>
      </c>
      <c r="X771">
        <f>[9]D_技能表!X678</f>
        <v>74</v>
      </c>
      <c r="Y771">
        <f>[9]D_技能表!Y678</f>
        <v>18</v>
      </c>
      <c r="Z771">
        <f>[9]D_技能表!Z678</f>
        <v>0</v>
      </c>
      <c r="AA771" t="str">
        <f>[9]D_技能表!AA678</f>
        <v>9222300.png</v>
      </c>
      <c r="AB771">
        <f>[9]D_技能表!AB678</f>
        <v>20</v>
      </c>
      <c r="AC771">
        <f>[9]D_技能表!AC678</f>
        <v>28</v>
      </c>
      <c r="AD771">
        <f>[9]D_技能表!AD678</f>
        <v>7.7772152418171085</v>
      </c>
    </row>
    <row r="772" spans="1:30" x14ac:dyDescent="0.15">
      <c r="A772">
        <f>[9]D_技能表!A679</f>
        <v>9222314</v>
      </c>
      <c r="B772" t="str">
        <f>[9]D_技能表!B679</f>
        <v>龙拳第3段</v>
      </c>
      <c r="C772" t="str">
        <f>[9]D_技能表!C679</f>
        <v>龙拳第3段</v>
      </c>
      <c r="D772">
        <f>[9]D_技能表!D679</f>
        <v>2</v>
      </c>
      <c r="E772">
        <f>[9]D_技能表!E679</f>
        <v>27</v>
      </c>
      <c r="F772" t="str">
        <f>[9]D_技能表!F679</f>
        <v>第14级，共造成163.6%点伤害</v>
      </c>
      <c r="G772">
        <f>[9]D_技能表!G679</f>
        <v>3</v>
      </c>
      <c r="H772">
        <f>[9]D_技能表!H679</f>
        <v>3</v>
      </c>
      <c r="I772">
        <f>[9]D_技能表!I679</f>
        <v>14</v>
      </c>
      <c r="J772">
        <f>[9]D_技能表!J679</f>
        <v>2</v>
      </c>
      <c r="K772">
        <f>[9]D_技能表!K679</f>
        <v>163.56521739130434</v>
      </c>
      <c r="L772">
        <f>[9]D_技能表!L679</f>
        <v>0</v>
      </c>
      <c r="M772">
        <f>[9]D_技能表!M679</f>
        <v>6880</v>
      </c>
      <c r="N772">
        <f>[9]D_技能表!N679</f>
        <v>3654</v>
      </c>
      <c r="O772">
        <f>[9]D_技能表!O679</f>
        <v>2</v>
      </c>
      <c r="P772">
        <f>[9]D_技能表!P679</f>
        <v>1</v>
      </c>
      <c r="Q772">
        <f>[9]D_技能表!Q679</f>
        <v>1</v>
      </c>
      <c r="R772">
        <f>[9]D_技能表!R679</f>
        <v>7</v>
      </c>
      <c r="S772">
        <f>[9]D_技能表!S679</f>
        <v>50</v>
      </c>
      <c r="T772">
        <f>[9]D_技能表!T679</f>
        <v>143.47826086956522</v>
      </c>
      <c r="U772">
        <f>[9]D_技能表!U679</f>
        <v>406</v>
      </c>
      <c r="V772">
        <f>[9]D_技能表!V679</f>
        <v>143.47826086956522</v>
      </c>
      <c r="W772">
        <f>[9]D_技能表!W679</f>
        <v>9</v>
      </c>
      <c r="X772">
        <f>[9]D_技能表!X679</f>
        <v>83</v>
      </c>
      <c r="Y772">
        <f>[9]D_技能表!Y679</f>
        <v>18</v>
      </c>
      <c r="Z772">
        <f>[9]D_技能表!Z679</f>
        <v>0</v>
      </c>
      <c r="AA772" t="str">
        <f>[9]D_技能表!AA679</f>
        <v>9222300.png</v>
      </c>
      <c r="AB772">
        <f>[9]D_技能表!AB679</f>
        <v>20</v>
      </c>
      <c r="AC772">
        <f>[9]D_技能表!AC679</f>
        <v>28</v>
      </c>
      <c r="AD772">
        <f>[9]D_技能表!AD679</f>
        <v>9.058728775227781</v>
      </c>
    </row>
    <row r="773" spans="1:30" x14ac:dyDescent="0.15">
      <c r="A773">
        <f>[9]D_技能表!A680</f>
        <v>9222315</v>
      </c>
      <c r="B773" t="str">
        <f>[9]D_技能表!B680</f>
        <v>龙拳第3段</v>
      </c>
      <c r="C773" t="str">
        <f>[9]D_技能表!C680</f>
        <v>龙拳第3段</v>
      </c>
      <c r="D773">
        <f>[9]D_技能表!D680</f>
        <v>2</v>
      </c>
      <c r="E773">
        <f>[9]D_技能表!E680</f>
        <v>29</v>
      </c>
      <c r="F773" t="str">
        <f>[9]D_技能表!F680</f>
        <v>第15级，共造成165%点伤害</v>
      </c>
      <c r="G773">
        <f>[9]D_技能表!G680</f>
        <v>3</v>
      </c>
      <c r="H773">
        <f>[9]D_技能表!H680</f>
        <v>3</v>
      </c>
      <c r="I773">
        <f>[9]D_技能表!I680</f>
        <v>15</v>
      </c>
      <c r="J773">
        <f>[9]D_技能表!J680</f>
        <v>2</v>
      </c>
      <c r="K773">
        <f>[9]D_技能表!K680</f>
        <v>165</v>
      </c>
      <c r="L773">
        <f>[9]D_技能表!L680</f>
        <v>0</v>
      </c>
      <c r="M773">
        <f>[9]D_技能表!M680</f>
        <v>6800</v>
      </c>
      <c r="N773">
        <f>[9]D_技能表!N680</f>
        <v>4820</v>
      </c>
      <c r="O773">
        <f>[9]D_技能表!O680</f>
        <v>2</v>
      </c>
      <c r="P773">
        <f>[9]D_技能表!P680</f>
        <v>1</v>
      </c>
      <c r="Q773">
        <f>[9]D_技能表!Q680</f>
        <v>1</v>
      </c>
      <c r="R773">
        <f>[9]D_技能表!R680</f>
        <v>7</v>
      </c>
      <c r="S773">
        <f>[9]D_技能表!S680</f>
        <v>50</v>
      </c>
      <c r="T773">
        <f>[9]D_技能表!T680</f>
        <v>143.47826086956522</v>
      </c>
      <c r="U773">
        <f>[9]D_技能表!U680</f>
        <v>482</v>
      </c>
      <c r="V773">
        <f>[9]D_技能表!V680</f>
        <v>143.47826086956522</v>
      </c>
      <c r="W773">
        <f>[9]D_技能表!W680</f>
        <v>10</v>
      </c>
      <c r="X773">
        <f>[9]D_技能表!X680</f>
        <v>93</v>
      </c>
      <c r="Y773">
        <f>[9]D_技能表!Y680</f>
        <v>18</v>
      </c>
      <c r="Z773">
        <f>[9]D_技能表!Z680</f>
        <v>0</v>
      </c>
      <c r="AA773" t="str">
        <f>[9]D_技能表!AA680</f>
        <v>9222300.png</v>
      </c>
      <c r="AB773">
        <f>[9]D_技能表!AB680</f>
        <v>20</v>
      </c>
      <c r="AC773">
        <f>[9]D_技能表!AC680</f>
        <v>28</v>
      </c>
      <c r="AD773">
        <f>[9]D_技能表!AD680</f>
        <v>10.546031667914246</v>
      </c>
    </row>
    <row r="774" spans="1:30" x14ac:dyDescent="0.15">
      <c r="A774">
        <f>[9]D_技能表!A681</f>
        <v>9222316</v>
      </c>
      <c r="B774" t="str">
        <f>[9]D_技能表!B681</f>
        <v>龙拳第3段</v>
      </c>
      <c r="C774" t="str">
        <f>[9]D_技能表!C681</f>
        <v>龙拳第3段</v>
      </c>
      <c r="D774">
        <f>[9]D_技能表!D681</f>
        <v>2</v>
      </c>
      <c r="E774">
        <f>[9]D_技能表!E681</f>
        <v>30</v>
      </c>
      <c r="F774" t="str">
        <f>[9]D_技能表!F681</f>
        <v>第16级，共造成166.4%点伤害</v>
      </c>
      <c r="G774">
        <f>[9]D_技能表!G681</f>
        <v>3</v>
      </c>
      <c r="H774">
        <f>[9]D_技能表!H681</f>
        <v>3</v>
      </c>
      <c r="I774">
        <f>[9]D_技能表!I681</f>
        <v>16</v>
      </c>
      <c r="J774">
        <f>[9]D_技能表!J681</f>
        <v>2</v>
      </c>
      <c r="K774">
        <f>[9]D_技能表!K681</f>
        <v>166.43478260869566</v>
      </c>
      <c r="L774">
        <f>[9]D_技能表!L681</f>
        <v>0</v>
      </c>
      <c r="M774">
        <f>[9]D_技能表!M681</f>
        <v>6720</v>
      </c>
      <c r="N774">
        <f>[9]D_技能表!N681</f>
        <v>5220</v>
      </c>
      <c r="O774">
        <f>[9]D_技能表!O681</f>
        <v>2</v>
      </c>
      <c r="P774">
        <f>[9]D_技能表!P681</f>
        <v>1</v>
      </c>
      <c r="Q774">
        <f>[9]D_技能表!Q681</f>
        <v>1</v>
      </c>
      <c r="R774">
        <f>[9]D_技能表!R681</f>
        <v>7</v>
      </c>
      <c r="S774">
        <f>[9]D_技能表!S681</f>
        <v>50</v>
      </c>
      <c r="T774">
        <f>[9]D_技能表!T681</f>
        <v>143.47826086956522</v>
      </c>
      <c r="U774">
        <f>[9]D_技能表!U681</f>
        <v>522</v>
      </c>
      <c r="V774">
        <f>[9]D_技能表!V681</f>
        <v>143.47826086956522</v>
      </c>
      <c r="W774">
        <f>[9]D_技能表!W681</f>
        <v>10</v>
      </c>
      <c r="X774">
        <f>[9]D_技能表!X681</f>
        <v>103</v>
      </c>
      <c r="Y774">
        <f>[9]D_技能表!Y681</f>
        <v>18</v>
      </c>
      <c r="Z774">
        <f>[9]D_技能表!Z681</f>
        <v>0</v>
      </c>
      <c r="AA774" t="str">
        <f>[9]D_技能表!AA681</f>
        <v>9222300.png</v>
      </c>
      <c r="AB774">
        <f>[9]D_技能表!AB681</f>
        <v>20</v>
      </c>
      <c r="AC774">
        <f>[9]D_技能表!AC681</f>
        <v>28</v>
      </c>
      <c r="AD774">
        <f>[9]D_技能表!AD681</f>
        <v>12.271544511293399</v>
      </c>
    </row>
    <row r="775" spans="1:30" x14ac:dyDescent="0.15">
      <c r="A775">
        <f>[9]D_技能表!A682</f>
        <v>9222317</v>
      </c>
      <c r="B775" t="str">
        <f>[9]D_技能表!B682</f>
        <v>龙拳第3段</v>
      </c>
      <c r="C775" t="str">
        <f>[9]D_技能表!C682</f>
        <v>龙拳第3段</v>
      </c>
      <c r="D775">
        <f>[9]D_技能表!D682</f>
        <v>2</v>
      </c>
      <c r="E775">
        <f>[9]D_技能表!E682</f>
        <v>32</v>
      </c>
      <c r="F775" t="str">
        <f>[9]D_技能表!F682</f>
        <v>第17级，共造成167.9%点伤害</v>
      </c>
      <c r="G775">
        <f>[9]D_技能表!G682</f>
        <v>3</v>
      </c>
      <c r="H775">
        <f>[9]D_技能表!H682</f>
        <v>3</v>
      </c>
      <c r="I775">
        <f>[9]D_技能表!I682</f>
        <v>17</v>
      </c>
      <c r="J775">
        <f>[9]D_技能表!J682</f>
        <v>2</v>
      </c>
      <c r="K775">
        <f>[9]D_技能表!K682</f>
        <v>167.86956521739131</v>
      </c>
      <c r="L775">
        <f>[9]D_技能表!L682</f>
        <v>0</v>
      </c>
      <c r="M775">
        <f>[9]D_技能表!M682</f>
        <v>6640</v>
      </c>
      <c r="N775">
        <f>[9]D_技能表!N682</f>
        <v>6666</v>
      </c>
      <c r="O775">
        <f>[9]D_技能表!O682</f>
        <v>2</v>
      </c>
      <c r="P775">
        <f>[9]D_技能表!P682</f>
        <v>1</v>
      </c>
      <c r="Q775">
        <f>[9]D_技能表!Q682</f>
        <v>1</v>
      </c>
      <c r="R775">
        <f>[9]D_技能表!R682</f>
        <v>7</v>
      </c>
      <c r="S775">
        <f>[9]D_技能表!S682</f>
        <v>50</v>
      </c>
      <c r="T775">
        <f>[9]D_技能表!T682</f>
        <v>143.47826086956522</v>
      </c>
      <c r="U775">
        <f>[9]D_技能表!U682</f>
        <v>606</v>
      </c>
      <c r="V775">
        <f>[9]D_技能表!V682</f>
        <v>143.47826086956522</v>
      </c>
      <c r="W775">
        <f>[9]D_技能表!W682</f>
        <v>11</v>
      </c>
      <c r="X775">
        <f>[9]D_技能表!X682</f>
        <v>114</v>
      </c>
      <c r="Y775">
        <f>[9]D_技能表!Y682</f>
        <v>18</v>
      </c>
      <c r="Z775">
        <f>[9]D_技能表!Z682</f>
        <v>0</v>
      </c>
      <c r="AA775" t="str">
        <f>[9]D_技能表!AA682</f>
        <v>9222300.png</v>
      </c>
      <c r="AB775">
        <f>[9]D_技能表!AB682</f>
        <v>20</v>
      </c>
      <c r="AC775">
        <f>[9]D_技能表!AC682</f>
        <v>28</v>
      </c>
      <c r="AD775">
        <f>[9]D_技能表!AD682</f>
        <v>14.272720794067023</v>
      </c>
    </row>
    <row r="776" spans="1:30" x14ac:dyDescent="0.15">
      <c r="A776">
        <f>[9]D_技能表!A683</f>
        <v>9222318</v>
      </c>
      <c r="B776" t="str">
        <f>[9]D_技能表!B683</f>
        <v>龙拳第3段</v>
      </c>
      <c r="C776" t="str">
        <f>[9]D_技能表!C683</f>
        <v>龙拳第3段</v>
      </c>
      <c r="D776">
        <f>[9]D_技能表!D683</f>
        <v>2</v>
      </c>
      <c r="E776">
        <f>[9]D_技能表!E683</f>
        <v>33</v>
      </c>
      <c r="F776" t="str">
        <f>[9]D_技能表!F683</f>
        <v>第18级，共造成169.3%点伤害</v>
      </c>
      <c r="G776">
        <f>[9]D_技能表!G683</f>
        <v>3</v>
      </c>
      <c r="H776">
        <f>[9]D_技能表!H683</f>
        <v>3</v>
      </c>
      <c r="I776">
        <f>[9]D_技能表!I683</f>
        <v>18</v>
      </c>
      <c r="J776">
        <f>[9]D_技能表!J683</f>
        <v>2</v>
      </c>
      <c r="K776">
        <f>[9]D_技能表!K683</f>
        <v>169.30434782608697</v>
      </c>
      <c r="L776">
        <f>[9]D_技能表!L683</f>
        <v>0</v>
      </c>
      <c r="M776">
        <f>[9]D_技能表!M683</f>
        <v>6560</v>
      </c>
      <c r="N776">
        <f>[9]D_技能表!N683</f>
        <v>7812</v>
      </c>
      <c r="O776">
        <f>[9]D_技能表!O683</f>
        <v>2</v>
      </c>
      <c r="P776">
        <f>[9]D_技能表!P683</f>
        <v>1</v>
      </c>
      <c r="Q776">
        <f>[9]D_技能表!Q683</f>
        <v>1</v>
      </c>
      <c r="R776">
        <f>[9]D_技能表!R683</f>
        <v>7</v>
      </c>
      <c r="S776">
        <f>[9]D_技能表!S683</f>
        <v>50</v>
      </c>
      <c r="T776">
        <f>[9]D_技能表!T683</f>
        <v>143.47826086956522</v>
      </c>
      <c r="U776">
        <f>[9]D_技能表!U683</f>
        <v>651</v>
      </c>
      <c r="V776">
        <f>[9]D_技能表!V683</f>
        <v>143.47826086956522</v>
      </c>
      <c r="W776">
        <f>[9]D_技能表!W683</f>
        <v>12</v>
      </c>
      <c r="X776">
        <f>[9]D_技能表!X683</f>
        <v>126</v>
      </c>
      <c r="Y776">
        <f>[9]D_技能表!Y683</f>
        <v>18</v>
      </c>
      <c r="Z776">
        <f>[9]D_技能表!Z683</f>
        <v>5</v>
      </c>
      <c r="AA776" t="str">
        <f>[9]D_技能表!AA683</f>
        <v>9222300.png</v>
      </c>
      <c r="AB776">
        <f>[9]D_技能表!AB683</f>
        <v>20</v>
      </c>
      <c r="AC776">
        <f>[9]D_技能表!AC683</f>
        <v>28</v>
      </c>
      <c r="AD776">
        <f>[9]D_技能表!AD683</f>
        <v>16.592819100533298</v>
      </c>
    </row>
    <row r="777" spans="1:30" x14ac:dyDescent="0.15">
      <c r="A777">
        <f>[9]D_技能表!A684</f>
        <v>9222319</v>
      </c>
      <c r="B777" t="str">
        <f>[9]D_技能表!B684</f>
        <v>龙拳第3段</v>
      </c>
      <c r="C777" t="str">
        <f>[9]D_技能表!C684</f>
        <v>龙拳第3段</v>
      </c>
      <c r="D777">
        <f>[9]D_技能表!D684</f>
        <v>2</v>
      </c>
      <c r="E777">
        <f>[9]D_技能表!E684</f>
        <v>35</v>
      </c>
      <c r="F777" t="str">
        <f>[9]D_技能表!F684</f>
        <v>第19级，共造成170.7%点伤害</v>
      </c>
      <c r="G777">
        <f>[9]D_技能表!G684</f>
        <v>3</v>
      </c>
      <c r="H777">
        <f>[9]D_技能表!H684</f>
        <v>3</v>
      </c>
      <c r="I777">
        <f>[9]D_技能表!I684</f>
        <v>19</v>
      </c>
      <c r="J777">
        <f>[9]D_技能表!J684</f>
        <v>2</v>
      </c>
      <c r="K777">
        <f>[9]D_技能表!K684</f>
        <v>170.73913043478262</v>
      </c>
      <c r="L777">
        <f>[9]D_技能表!L684</f>
        <v>0</v>
      </c>
      <c r="M777">
        <f>[9]D_技能表!M684</f>
        <v>6480</v>
      </c>
      <c r="N777">
        <f>[9]D_技能表!N684</f>
        <v>9659</v>
      </c>
      <c r="O777">
        <f>[9]D_技能表!O684</f>
        <v>2</v>
      </c>
      <c r="P777">
        <f>[9]D_技能表!P684</f>
        <v>1</v>
      </c>
      <c r="Q777">
        <f>[9]D_技能表!Q684</f>
        <v>1</v>
      </c>
      <c r="R777">
        <f>[9]D_技能表!R684</f>
        <v>7</v>
      </c>
      <c r="S777">
        <f>[9]D_技能表!S684</f>
        <v>50</v>
      </c>
      <c r="T777">
        <f>[9]D_技能表!T684</f>
        <v>143.47826086956522</v>
      </c>
      <c r="U777">
        <f>[9]D_技能表!U684</f>
        <v>743</v>
      </c>
      <c r="V777">
        <f>[9]D_技能表!V684</f>
        <v>143.47826086956522</v>
      </c>
      <c r="W777">
        <f>[9]D_技能表!W684</f>
        <v>13</v>
      </c>
      <c r="X777">
        <f>[9]D_技能表!X684</f>
        <v>139</v>
      </c>
      <c r="Y777">
        <f>[9]D_技能表!Y684</f>
        <v>18</v>
      </c>
      <c r="Z777">
        <f>[9]D_技能表!Z684</f>
        <v>6</v>
      </c>
      <c r="AA777" t="str">
        <f>[9]D_技能表!AA684</f>
        <v>9222300.png</v>
      </c>
      <c r="AB777">
        <f>[9]D_技能表!AB684</f>
        <v>20</v>
      </c>
      <c r="AC777">
        <f>[9]D_技能表!AC684</f>
        <v>28</v>
      </c>
      <c r="AD777">
        <f>[9]D_技能表!AD684</f>
        <v>19.281792663550021</v>
      </c>
    </row>
    <row r="778" spans="1:30" x14ac:dyDescent="0.15">
      <c r="A778">
        <f>[9]D_技能表!A685</f>
        <v>9222320</v>
      </c>
      <c r="B778" t="str">
        <f>[9]D_技能表!B685</f>
        <v>龙拳第3段</v>
      </c>
      <c r="C778" t="str">
        <f>[9]D_技能表!C685</f>
        <v>龙拳第3段</v>
      </c>
      <c r="D778">
        <f>[9]D_技能表!D685</f>
        <v>2</v>
      </c>
      <c r="E778">
        <f>[9]D_技能表!E685</f>
        <v>36</v>
      </c>
      <c r="F778" t="str">
        <f>[9]D_技能表!F685</f>
        <v>第20级，共造成172.2%点伤害</v>
      </c>
      <c r="G778">
        <f>[9]D_技能表!G685</f>
        <v>3</v>
      </c>
      <c r="H778">
        <f>[9]D_技能表!H685</f>
        <v>3</v>
      </c>
      <c r="I778">
        <f>[9]D_技能表!I685</f>
        <v>20</v>
      </c>
      <c r="J778">
        <f>[9]D_技能表!J685</f>
        <v>2</v>
      </c>
      <c r="K778">
        <f>[9]D_技能表!K685</f>
        <v>172.17391304347825</v>
      </c>
      <c r="L778">
        <f>[9]D_技能表!L685</f>
        <v>0</v>
      </c>
      <c r="M778">
        <f>[9]D_技能表!M685</f>
        <v>6400</v>
      </c>
      <c r="N778">
        <f>[9]D_技能表!N685</f>
        <v>10283</v>
      </c>
      <c r="O778">
        <f>[9]D_技能表!O685</f>
        <v>2</v>
      </c>
      <c r="P778">
        <f>[9]D_技能表!P685</f>
        <v>1</v>
      </c>
      <c r="Q778">
        <f>[9]D_技能表!Q685</f>
        <v>1</v>
      </c>
      <c r="R778">
        <f>[9]D_技能表!R685</f>
        <v>7</v>
      </c>
      <c r="S778">
        <f>[9]D_技能表!S685</f>
        <v>50</v>
      </c>
      <c r="T778">
        <f>[9]D_技能表!T685</f>
        <v>143.47826086956522</v>
      </c>
      <c r="U778">
        <f>[9]D_技能表!U685</f>
        <v>791</v>
      </c>
      <c r="V778">
        <f>[9]D_技能表!V685</f>
        <v>143.47826086956522</v>
      </c>
      <c r="W778">
        <f>[9]D_技能表!W685</f>
        <v>13</v>
      </c>
      <c r="X778">
        <f>[9]D_技能表!X685</f>
        <v>152</v>
      </c>
      <c r="Y778">
        <f>[9]D_技能表!Y685</f>
        <v>18</v>
      </c>
      <c r="Z778">
        <f>[9]D_技能表!Z685</f>
        <v>6</v>
      </c>
      <c r="AA778" t="str">
        <f>[9]D_技能表!AA685</f>
        <v>9222300.png</v>
      </c>
      <c r="AB778">
        <f>[9]D_技能表!AB685</f>
        <v>20</v>
      </c>
      <c r="AC778">
        <f>[9]D_技能表!AC685</f>
        <v>28</v>
      </c>
      <c r="AD778">
        <f>[9]D_技能表!AD685</f>
        <v>22.397313966611801</v>
      </c>
    </row>
    <row r="779" spans="1:30" x14ac:dyDescent="0.15">
      <c r="A779">
        <f>[9]D_技能表!A686</f>
        <v>9222321</v>
      </c>
      <c r="B779" t="str">
        <f>[9]D_技能表!B686</f>
        <v>龙拳第3段</v>
      </c>
      <c r="C779" t="str">
        <f>[9]D_技能表!C686</f>
        <v>龙拳第3段</v>
      </c>
      <c r="D779">
        <f>[9]D_技能表!D686</f>
        <v>2</v>
      </c>
      <c r="E779">
        <f>[9]D_技能表!E686</f>
        <v>38</v>
      </c>
      <c r="F779" t="str">
        <f>[9]D_技能表!F686</f>
        <v>第21级，共造成173.6%点伤害</v>
      </c>
      <c r="G779">
        <f>[9]D_技能表!G686</f>
        <v>3</v>
      </c>
      <c r="H779">
        <f>[9]D_技能表!H686</f>
        <v>3</v>
      </c>
      <c r="I779">
        <f>[9]D_技能表!I686</f>
        <v>21</v>
      </c>
      <c r="J779">
        <f>[9]D_技能表!J686</f>
        <v>2</v>
      </c>
      <c r="K779">
        <f>[9]D_技能表!K686</f>
        <v>173.60869565217391</v>
      </c>
      <c r="L779">
        <f>[9]D_技能表!L686</f>
        <v>0</v>
      </c>
      <c r="M779">
        <f>[9]D_技能表!M686</f>
        <v>6320</v>
      </c>
      <c r="N779">
        <f>[9]D_技能表!N686</f>
        <v>12488</v>
      </c>
      <c r="O779">
        <f>[9]D_技能表!O686</f>
        <v>2</v>
      </c>
      <c r="P779">
        <f>[9]D_技能表!P686</f>
        <v>1</v>
      </c>
      <c r="Q779">
        <f>[9]D_技能表!Q686</f>
        <v>1</v>
      </c>
      <c r="R779">
        <f>[9]D_技能表!R686</f>
        <v>7</v>
      </c>
      <c r="S779">
        <f>[9]D_技能表!S686</f>
        <v>50</v>
      </c>
      <c r="T779">
        <f>[9]D_技能表!T686</f>
        <v>143.47826086956522</v>
      </c>
      <c r="U779">
        <f>[9]D_技能表!U686</f>
        <v>892</v>
      </c>
      <c r="V779">
        <f>[9]D_技能表!V686</f>
        <v>143.47826086956522</v>
      </c>
      <c r="W779">
        <f>[9]D_技能表!W686</f>
        <v>14</v>
      </c>
      <c r="X779">
        <f>[9]D_技能表!X686</f>
        <v>166</v>
      </c>
      <c r="Y779">
        <f>[9]D_技能表!Y686</f>
        <v>18</v>
      </c>
      <c r="Z779">
        <f>[9]D_技能表!Z686</f>
        <v>6</v>
      </c>
      <c r="AA779" t="str">
        <f>[9]D_技能表!AA686</f>
        <v>9222300.png</v>
      </c>
      <c r="AB779">
        <f>[9]D_技能表!AB686</f>
        <v>20</v>
      </c>
      <c r="AC779">
        <f>[9]D_技能表!AC686</f>
        <v>28</v>
      </c>
      <c r="AD779">
        <f>[9]D_技能表!AD686</f>
        <v>26.005954739705096</v>
      </c>
    </row>
    <row r="780" spans="1:30" x14ac:dyDescent="0.15">
      <c r="A780">
        <f>[9]D_技能表!A687</f>
        <v>9222322</v>
      </c>
      <c r="B780" t="str">
        <f>[9]D_技能表!B687</f>
        <v>龙拳第3段</v>
      </c>
      <c r="C780" t="str">
        <f>[9]D_技能表!C687</f>
        <v>龙拳第3段</v>
      </c>
      <c r="D780">
        <f>[9]D_技能表!D687</f>
        <v>2</v>
      </c>
      <c r="E780">
        <f>[9]D_技能表!E687</f>
        <v>39</v>
      </c>
      <c r="F780" t="str">
        <f>[9]D_技能表!F687</f>
        <v>第22级，共造成175%点伤害</v>
      </c>
      <c r="G780">
        <f>[9]D_技能表!G687</f>
        <v>3</v>
      </c>
      <c r="H780">
        <f>[9]D_技能表!H687</f>
        <v>3</v>
      </c>
      <c r="I780">
        <f>[9]D_技能表!I687</f>
        <v>22</v>
      </c>
      <c r="J780">
        <f>[9]D_技能表!J687</f>
        <v>2</v>
      </c>
      <c r="K780">
        <f>[9]D_技能表!K687</f>
        <v>175.04347826086956</v>
      </c>
      <c r="L780">
        <f>[9]D_技能表!L687</f>
        <v>0</v>
      </c>
      <c r="M780">
        <f>[9]D_技能表!M687</f>
        <v>6240</v>
      </c>
      <c r="N780">
        <f>[9]D_技能表!N687</f>
        <v>14160</v>
      </c>
      <c r="O780">
        <f>[9]D_技能表!O687</f>
        <v>2</v>
      </c>
      <c r="P780">
        <f>[9]D_技能表!P687</f>
        <v>1</v>
      </c>
      <c r="Q780">
        <f>[9]D_技能表!Q687</f>
        <v>1</v>
      </c>
      <c r="R780">
        <f>[9]D_技能表!R687</f>
        <v>7</v>
      </c>
      <c r="S780">
        <f>[9]D_技能表!S687</f>
        <v>50</v>
      </c>
      <c r="T780">
        <f>[9]D_技能表!T687</f>
        <v>143.47826086956522</v>
      </c>
      <c r="U780">
        <f>[9]D_技能表!U687</f>
        <v>944</v>
      </c>
      <c r="V780">
        <f>[9]D_技能表!V687</f>
        <v>143.47826086956522</v>
      </c>
      <c r="W780">
        <f>[9]D_技能表!W687</f>
        <v>15</v>
      </c>
      <c r="X780">
        <f>[9]D_技能表!X687</f>
        <v>181</v>
      </c>
      <c r="Y780">
        <f>[9]D_技能表!Y687</f>
        <v>18</v>
      </c>
      <c r="Z780">
        <f>[9]D_技能表!Z687</f>
        <v>6</v>
      </c>
      <c r="AA780" t="str">
        <f>[9]D_技能表!AA687</f>
        <v>9222300.png</v>
      </c>
      <c r="AB780">
        <f>[9]D_技能表!AB687</f>
        <v>20</v>
      </c>
      <c r="AC780">
        <f>[9]D_技能表!AC687</f>
        <v>28</v>
      </c>
      <c r="AD780">
        <f>[9]D_技能表!AD687</f>
        <v>30.18454473848815</v>
      </c>
    </row>
    <row r="781" spans="1:30" x14ac:dyDescent="0.15">
      <c r="A781">
        <f>[9]D_技能表!A688</f>
        <v>9222323</v>
      </c>
      <c r="B781" t="str">
        <f>[9]D_技能表!B688</f>
        <v>龙拳第3段</v>
      </c>
      <c r="C781" t="str">
        <f>[9]D_技能表!C688</f>
        <v>龙拳第3段</v>
      </c>
      <c r="D781">
        <f>[9]D_技能表!D688</f>
        <v>2</v>
      </c>
      <c r="E781">
        <f>[9]D_技能表!E688</f>
        <v>41</v>
      </c>
      <c r="F781" t="str">
        <f>[9]D_技能表!F688</f>
        <v>第23级，共造成176.5%点伤害</v>
      </c>
      <c r="G781">
        <f>[9]D_技能表!G688</f>
        <v>3</v>
      </c>
      <c r="H781">
        <f>[9]D_技能表!H688</f>
        <v>3</v>
      </c>
      <c r="I781">
        <f>[9]D_技能表!I688</f>
        <v>23</v>
      </c>
      <c r="J781">
        <f>[9]D_技能表!J688</f>
        <v>2</v>
      </c>
      <c r="K781">
        <f>[9]D_技能表!K688</f>
        <v>176.47826086956522</v>
      </c>
      <c r="L781">
        <f>[9]D_技能表!L688</f>
        <v>0</v>
      </c>
      <c r="M781">
        <f>[9]D_技能表!M688</f>
        <v>6160</v>
      </c>
      <c r="N781">
        <f>[9]D_技能表!N688</f>
        <v>16848</v>
      </c>
      <c r="O781">
        <f>[9]D_技能表!O688</f>
        <v>2</v>
      </c>
      <c r="P781">
        <f>[9]D_技能表!P688</f>
        <v>1</v>
      </c>
      <c r="Q781">
        <f>[9]D_技能表!Q688</f>
        <v>1</v>
      </c>
      <c r="R781">
        <f>[9]D_技能表!R688</f>
        <v>7</v>
      </c>
      <c r="S781">
        <f>[9]D_技能表!S688</f>
        <v>50</v>
      </c>
      <c r="T781">
        <f>[9]D_技能表!T688</f>
        <v>143.47826086956522</v>
      </c>
      <c r="U781">
        <f>[9]D_技能表!U688</f>
        <v>1053</v>
      </c>
      <c r="V781">
        <f>[9]D_技能表!V688</f>
        <v>143.47826086956522</v>
      </c>
      <c r="W781">
        <f>[9]D_技能表!W688</f>
        <v>16</v>
      </c>
      <c r="X781">
        <f>[9]D_技能表!X688</f>
        <v>197</v>
      </c>
      <c r="Y781">
        <f>[9]D_技能表!Y688</f>
        <v>18</v>
      </c>
      <c r="Z781">
        <f>[9]D_技能表!Z688</f>
        <v>7</v>
      </c>
      <c r="AA781" t="str">
        <f>[9]D_技能表!AA688</f>
        <v>9222300.png</v>
      </c>
      <c r="AB781">
        <f>[9]D_技能表!AB688</f>
        <v>20</v>
      </c>
      <c r="AC781">
        <f>[9]D_技能表!AC688</f>
        <v>28</v>
      </c>
      <c r="AD781">
        <f>[9]D_技能表!AD688</f>
        <v>35.021736194394776</v>
      </c>
    </row>
    <row r="782" spans="1:30" x14ac:dyDescent="0.15">
      <c r="A782">
        <f>[9]D_技能表!A689</f>
        <v>9222324</v>
      </c>
      <c r="B782" t="str">
        <f>[9]D_技能表!B689</f>
        <v>龙拳第3段</v>
      </c>
      <c r="C782" t="str">
        <f>[9]D_技能表!C689</f>
        <v>龙拳第3段</v>
      </c>
      <c r="D782">
        <f>[9]D_技能表!D689</f>
        <v>2</v>
      </c>
      <c r="E782">
        <f>[9]D_技能表!E689</f>
        <v>42</v>
      </c>
      <c r="F782" t="str">
        <f>[9]D_技能表!F689</f>
        <v>第24级，共造成177.9%点伤害</v>
      </c>
      <c r="G782">
        <f>[9]D_技能表!G689</f>
        <v>3</v>
      </c>
      <c r="H782">
        <f>[9]D_技能表!H689</f>
        <v>3</v>
      </c>
      <c r="I782">
        <f>[9]D_技能表!I689</f>
        <v>24</v>
      </c>
      <c r="J782">
        <f>[9]D_技能表!J689</f>
        <v>2</v>
      </c>
      <c r="K782">
        <f>[9]D_技能表!K689</f>
        <v>177.91304347826087</v>
      </c>
      <c r="L782">
        <f>[9]D_技能表!L689</f>
        <v>0</v>
      </c>
      <c r="M782">
        <f>[9]D_技能表!M689</f>
        <v>6080</v>
      </c>
      <c r="N782">
        <f>[9]D_技能表!N689</f>
        <v>18870</v>
      </c>
      <c r="O782">
        <f>[9]D_技能表!O689</f>
        <v>2</v>
      </c>
      <c r="P782">
        <f>[9]D_技能表!P689</f>
        <v>1</v>
      </c>
      <c r="Q782">
        <f>[9]D_技能表!Q689</f>
        <v>1</v>
      </c>
      <c r="R782">
        <f>[9]D_技能表!R689</f>
        <v>7</v>
      </c>
      <c r="S782">
        <f>[9]D_技能表!S689</f>
        <v>50</v>
      </c>
      <c r="T782">
        <f>[9]D_技能表!T689</f>
        <v>143.47826086956522</v>
      </c>
      <c r="U782">
        <f>[9]D_技能表!U689</f>
        <v>1110</v>
      </c>
      <c r="V782">
        <f>[9]D_技能表!V689</f>
        <v>143.47826086956522</v>
      </c>
      <c r="W782">
        <f>[9]D_技能表!W689</f>
        <v>17</v>
      </c>
      <c r="X782">
        <f>[9]D_技能表!X689</f>
        <v>214</v>
      </c>
      <c r="Y782">
        <f>[9]D_技能表!Y689</f>
        <v>18</v>
      </c>
      <c r="Z782">
        <f>[9]D_技能表!Z689</f>
        <v>7</v>
      </c>
      <c r="AA782" t="str">
        <f>[9]D_技能表!AA689</f>
        <v>9222300.png</v>
      </c>
      <c r="AB782">
        <f>[9]D_技能表!AB689</f>
        <v>20</v>
      </c>
      <c r="AC782">
        <f>[9]D_技能表!AC689</f>
        <v>28</v>
      </c>
      <c r="AD782">
        <f>[9]D_技能表!AD689</f>
        <v>40.61980484160442</v>
      </c>
    </row>
    <row r="783" spans="1:30" x14ac:dyDescent="0.15">
      <c r="A783">
        <f>[9]D_技能表!A690</f>
        <v>9222325</v>
      </c>
      <c r="B783" t="str">
        <f>[9]D_技能表!B690</f>
        <v>龙拳第3段</v>
      </c>
      <c r="C783" t="str">
        <f>[9]D_技能表!C690</f>
        <v>龙拳第3段</v>
      </c>
      <c r="D783">
        <f>[9]D_技能表!D690</f>
        <v>2</v>
      </c>
      <c r="E783">
        <f>[9]D_技能表!E690</f>
        <v>44</v>
      </c>
      <c r="F783" t="str">
        <f>[9]D_技能表!F690</f>
        <v>第25级，共造成179.3%点伤害</v>
      </c>
      <c r="G783">
        <f>[9]D_技能表!G690</f>
        <v>3</v>
      </c>
      <c r="H783">
        <f>[9]D_技能表!H690</f>
        <v>3</v>
      </c>
      <c r="I783">
        <f>[9]D_技能表!I690</f>
        <v>25</v>
      </c>
      <c r="J783">
        <f>[9]D_技能表!J690</f>
        <v>2</v>
      </c>
      <c r="K783">
        <f>[9]D_技能表!K690</f>
        <v>179.34782608695653</v>
      </c>
      <c r="L783">
        <f>[9]D_技能表!L690</f>
        <v>0</v>
      </c>
      <c r="M783">
        <f>[9]D_技能表!M690</f>
        <v>6000</v>
      </c>
      <c r="N783">
        <f>[9]D_技能表!N690</f>
        <v>23294</v>
      </c>
      <c r="O783">
        <f>[9]D_技能表!O690</f>
        <v>2</v>
      </c>
      <c r="P783">
        <f>[9]D_技能表!P690</f>
        <v>1</v>
      </c>
      <c r="Q783">
        <f>[9]D_技能表!Q690</f>
        <v>1</v>
      </c>
      <c r="R783">
        <f>[9]D_技能表!R690</f>
        <v>7</v>
      </c>
      <c r="S783">
        <f>[9]D_技能表!S690</f>
        <v>50</v>
      </c>
      <c r="T783">
        <f>[9]D_技能表!T690</f>
        <v>143.47826086956522</v>
      </c>
      <c r="U783">
        <f>[9]D_技能表!U690</f>
        <v>1226</v>
      </c>
      <c r="V783">
        <f>[9]D_技能表!V690</f>
        <v>143.47826086956522</v>
      </c>
      <c r="W783">
        <f>[9]D_技能表!W690</f>
        <v>19</v>
      </c>
      <c r="X783">
        <f>[9]D_技能表!X690</f>
        <v>233</v>
      </c>
      <c r="Y783">
        <f>[9]D_技能表!Y690</f>
        <v>18</v>
      </c>
      <c r="Z783">
        <f>[9]D_技能表!Z690</f>
        <v>8</v>
      </c>
      <c r="AA783" t="str">
        <f>[9]D_技能表!AA690</f>
        <v>9222300.png</v>
      </c>
      <c r="AB783">
        <f>[9]D_技能表!AB690</f>
        <v>20</v>
      </c>
      <c r="AC783">
        <f>[9]D_技能表!AC690</f>
        <v>28</v>
      </c>
      <c r="AD783">
        <f>[9]D_技能表!AD690</f>
        <v>47.096723042470856</v>
      </c>
    </row>
    <row r="784" spans="1:30" x14ac:dyDescent="0.15">
      <c r="A784">
        <f>[9]D_技能表!A691</f>
        <v>9222326</v>
      </c>
      <c r="B784" t="str">
        <f>[9]D_技能表!B691</f>
        <v>龙拳第3段</v>
      </c>
      <c r="C784" t="str">
        <f>[9]D_技能表!C691</f>
        <v>龙拳第3段</v>
      </c>
      <c r="D784">
        <f>[9]D_技能表!D691</f>
        <v>2</v>
      </c>
      <c r="E784">
        <f>[9]D_技能表!E691</f>
        <v>45</v>
      </c>
      <c r="F784" t="str">
        <f>[9]D_技能表!F691</f>
        <v>第26级，共造成180.8%点伤害</v>
      </c>
      <c r="G784">
        <f>[9]D_技能表!G691</f>
        <v>3</v>
      </c>
      <c r="H784">
        <f>[9]D_技能表!H691</f>
        <v>3</v>
      </c>
      <c r="I784">
        <f>[9]D_技能表!I691</f>
        <v>26</v>
      </c>
      <c r="J784">
        <f>[9]D_技能表!J691</f>
        <v>2</v>
      </c>
      <c r="K784">
        <f>[9]D_技能表!K691</f>
        <v>180.78260869565219</v>
      </c>
      <c r="L784">
        <f>[9]D_技能表!L691</f>
        <v>0</v>
      </c>
      <c r="M784">
        <f>[9]D_技能表!M691</f>
        <v>5920</v>
      </c>
      <c r="N784">
        <f>[9]D_技能表!N691</f>
        <v>25740</v>
      </c>
      <c r="O784">
        <f>[9]D_技能表!O691</f>
        <v>2</v>
      </c>
      <c r="P784">
        <f>[9]D_技能表!P691</f>
        <v>1</v>
      </c>
      <c r="Q784">
        <f>[9]D_技能表!Q691</f>
        <v>1</v>
      </c>
      <c r="R784">
        <f>[9]D_技能表!R691</f>
        <v>7</v>
      </c>
      <c r="S784">
        <f>[9]D_技能表!S691</f>
        <v>50</v>
      </c>
      <c r="T784">
        <f>[9]D_技能表!T691</f>
        <v>143.47826086956522</v>
      </c>
      <c r="U784">
        <f>[9]D_技能表!U691</f>
        <v>1287</v>
      </c>
      <c r="V784">
        <f>[9]D_技能表!V691</f>
        <v>143.47826086956522</v>
      </c>
      <c r="W784">
        <f>[9]D_技能表!W691</f>
        <v>20</v>
      </c>
      <c r="X784">
        <f>[9]D_技能表!X691</f>
        <v>253</v>
      </c>
      <c r="Y784">
        <f>[9]D_技能表!Y691</f>
        <v>18</v>
      </c>
      <c r="Z784">
        <f>[9]D_技能表!Z691</f>
        <v>8</v>
      </c>
      <c r="AA784" t="str">
        <f>[9]D_技能表!AA691</f>
        <v>9222300.png</v>
      </c>
      <c r="AB784">
        <f>[9]D_技能表!AB691</f>
        <v>20</v>
      </c>
      <c r="AC784">
        <f>[9]D_技能表!AC691</f>
        <v>28</v>
      </c>
      <c r="AD784">
        <f>[9]D_技能表!AD691</f>
        <v>54.588545834333843</v>
      </c>
    </row>
    <row r="785" spans="1:30" x14ac:dyDescent="0.15">
      <c r="A785">
        <f>[9]D_技能表!A692</f>
        <v>9222327</v>
      </c>
      <c r="B785" t="str">
        <f>[9]D_技能表!B692</f>
        <v>龙拳第3段</v>
      </c>
      <c r="C785" t="str">
        <f>[9]D_技能表!C692</f>
        <v>龙拳第3段</v>
      </c>
      <c r="D785">
        <f>[9]D_技能表!D692</f>
        <v>2</v>
      </c>
      <c r="E785">
        <f>[9]D_技能表!E692</f>
        <v>46</v>
      </c>
      <c r="F785" t="str">
        <f>[9]D_技能表!F692</f>
        <v>第27级，共造成182.2%点伤害</v>
      </c>
      <c r="G785">
        <f>[9]D_技能表!G692</f>
        <v>3</v>
      </c>
      <c r="H785">
        <f>[9]D_技能表!H692</f>
        <v>3</v>
      </c>
      <c r="I785">
        <f>[9]D_技能表!I692</f>
        <v>27</v>
      </c>
      <c r="J785">
        <f>[9]D_技能表!J692</f>
        <v>2</v>
      </c>
      <c r="K785">
        <f>[9]D_技能表!K692</f>
        <v>182.21739130434781</v>
      </c>
      <c r="L785">
        <f>[9]D_技能表!L692</f>
        <v>0</v>
      </c>
      <c r="M785">
        <f>[9]D_技能表!M692</f>
        <v>5840</v>
      </c>
      <c r="N785">
        <f>[9]D_技能表!N692</f>
        <v>28329</v>
      </c>
      <c r="O785">
        <f>[9]D_技能表!O692</f>
        <v>2</v>
      </c>
      <c r="P785">
        <f>[9]D_技能表!P692</f>
        <v>1</v>
      </c>
      <c r="Q785">
        <f>[9]D_技能表!Q692</f>
        <v>1</v>
      </c>
      <c r="R785">
        <f>[9]D_技能表!R692</f>
        <v>7</v>
      </c>
      <c r="S785">
        <f>[9]D_技能表!S692</f>
        <v>50</v>
      </c>
      <c r="T785">
        <f>[9]D_技能表!T692</f>
        <v>143.47826086956522</v>
      </c>
      <c r="U785">
        <f>[9]D_技能表!U692</f>
        <v>1349</v>
      </c>
      <c r="V785">
        <f>[9]D_技能表!V692</f>
        <v>143.47826086956522</v>
      </c>
      <c r="W785">
        <f>[9]D_技能表!W692</f>
        <v>21</v>
      </c>
      <c r="X785">
        <f>[9]D_技能表!X692</f>
        <v>274</v>
      </c>
      <c r="Y785">
        <f>[9]D_技能表!Y692</f>
        <v>18</v>
      </c>
      <c r="Z785">
        <f>[9]D_技能表!Z692</f>
        <v>9</v>
      </c>
      <c r="AA785" t="str">
        <f>[9]D_技能表!AA692</f>
        <v>9222300.png</v>
      </c>
      <c r="AB785">
        <f>[9]D_技能表!AB692</f>
        <v>20</v>
      </c>
      <c r="AC785">
        <f>[9]D_技能表!AC692</f>
        <v>28</v>
      </c>
      <c r="AD785">
        <f>[9]D_技能表!AD692</f>
        <v>63.25215680904472</v>
      </c>
    </row>
    <row r="786" spans="1:30" x14ac:dyDescent="0.15">
      <c r="A786">
        <f>[9]D_技能表!A693</f>
        <v>9222328</v>
      </c>
      <c r="B786" t="str">
        <f>[9]D_技能表!B693</f>
        <v>龙拳第3段</v>
      </c>
      <c r="C786" t="str">
        <f>[9]D_技能表!C693</f>
        <v>龙拳第3段</v>
      </c>
      <c r="D786">
        <f>[9]D_技能表!D693</f>
        <v>2</v>
      </c>
      <c r="E786">
        <f>[9]D_技能表!E693</f>
        <v>48</v>
      </c>
      <c r="F786" t="str">
        <f>[9]D_技能表!F693</f>
        <v>第28级，共造成183.7%点伤害</v>
      </c>
      <c r="G786">
        <f>[9]D_技能表!G693</f>
        <v>3</v>
      </c>
      <c r="H786">
        <f>[9]D_技能表!H693</f>
        <v>3</v>
      </c>
      <c r="I786">
        <f>[9]D_技能表!I693</f>
        <v>28</v>
      </c>
      <c r="J786">
        <f>[9]D_技能表!J693</f>
        <v>2</v>
      </c>
      <c r="K786">
        <f>[9]D_技能表!K693</f>
        <v>183.65217391304347</v>
      </c>
      <c r="L786">
        <f>[9]D_技能表!L693</f>
        <v>0</v>
      </c>
      <c r="M786">
        <f>[9]D_技能表!M693</f>
        <v>5760</v>
      </c>
      <c r="N786">
        <f>[9]D_技能表!N693</f>
        <v>33971</v>
      </c>
      <c r="O786">
        <f>[9]D_技能表!O693</f>
        <v>2</v>
      </c>
      <c r="P786">
        <f>[9]D_技能表!P693</f>
        <v>1</v>
      </c>
      <c r="Q786">
        <f>[9]D_技能表!Q693</f>
        <v>1</v>
      </c>
      <c r="R786">
        <f>[9]D_技能表!R693</f>
        <v>7</v>
      </c>
      <c r="S786">
        <f>[9]D_技能表!S693</f>
        <v>50</v>
      </c>
      <c r="T786">
        <f>[9]D_技能表!T693</f>
        <v>143.47826086956522</v>
      </c>
      <c r="U786">
        <f>[9]D_技能表!U693</f>
        <v>1477</v>
      </c>
      <c r="V786">
        <f>[9]D_技能表!V693</f>
        <v>143.47826086956522</v>
      </c>
      <c r="W786">
        <f>[9]D_技能表!W693</f>
        <v>23</v>
      </c>
      <c r="X786">
        <f>[9]D_技能表!X693</f>
        <v>297</v>
      </c>
      <c r="Y786">
        <f>[9]D_技能表!Y693</f>
        <v>18</v>
      </c>
      <c r="Z786">
        <f>[9]D_技能表!Z693</f>
        <v>10</v>
      </c>
      <c r="AA786" t="str">
        <f>[9]D_技能表!AA693</f>
        <v>9222300.png</v>
      </c>
      <c r="AB786">
        <f>[9]D_技能表!AB693</f>
        <v>20</v>
      </c>
      <c r="AC786">
        <f>[9]D_技能表!AC693</f>
        <v>28</v>
      </c>
      <c r="AD786">
        <f>[9]D_技能表!AD693</f>
        <v>73.268427728345017</v>
      </c>
    </row>
    <row r="787" spans="1:30" x14ac:dyDescent="0.15">
      <c r="A787">
        <f>[9]D_技能表!A694</f>
        <v>9222329</v>
      </c>
      <c r="B787" t="str">
        <f>[9]D_技能表!B694</f>
        <v>龙拳第3段</v>
      </c>
      <c r="C787" t="str">
        <f>[9]D_技能表!C694</f>
        <v>龙拳第3段</v>
      </c>
      <c r="D787">
        <f>[9]D_技能表!D694</f>
        <v>2</v>
      </c>
      <c r="E787">
        <f>[9]D_技能表!E694</f>
        <v>49</v>
      </c>
      <c r="F787" t="str">
        <f>[9]D_技能表!F694</f>
        <v>第29级，共造成185.1%点伤害</v>
      </c>
      <c r="G787">
        <f>[9]D_技能表!G694</f>
        <v>3</v>
      </c>
      <c r="H787">
        <f>[9]D_技能表!H694</f>
        <v>3</v>
      </c>
      <c r="I787">
        <f>[9]D_技能表!I694</f>
        <v>29</v>
      </c>
      <c r="J787">
        <f>[9]D_技能表!J694</f>
        <v>2</v>
      </c>
      <c r="K787">
        <f>[9]D_技能表!K694</f>
        <v>185.08695652173913</v>
      </c>
      <c r="L787">
        <f>[9]D_技能表!L694</f>
        <v>0</v>
      </c>
      <c r="M787">
        <f>[9]D_技能表!M694</f>
        <v>5680</v>
      </c>
      <c r="N787">
        <f>[9]D_技能表!N694</f>
        <v>38575</v>
      </c>
      <c r="O787">
        <f>[9]D_技能表!O694</f>
        <v>2</v>
      </c>
      <c r="P787">
        <f>[9]D_技能表!P694</f>
        <v>1</v>
      </c>
      <c r="Q787">
        <f>[9]D_技能表!Q694</f>
        <v>1</v>
      </c>
      <c r="R787">
        <f>[9]D_技能表!R694</f>
        <v>7</v>
      </c>
      <c r="S787">
        <f>[9]D_技能表!S694</f>
        <v>50</v>
      </c>
      <c r="T787">
        <f>[9]D_技能表!T694</f>
        <v>143.47826086956522</v>
      </c>
      <c r="U787">
        <f>[9]D_技能表!U694</f>
        <v>1543</v>
      </c>
      <c r="V787">
        <f>[9]D_技能表!V694</f>
        <v>143.47826086956522</v>
      </c>
      <c r="W787">
        <f>[9]D_技能表!W694</f>
        <v>25</v>
      </c>
      <c r="X787">
        <f>[9]D_技能表!X694</f>
        <v>322</v>
      </c>
      <c r="Y787">
        <f>[9]D_技能表!Y694</f>
        <v>18</v>
      </c>
      <c r="Z787">
        <f>[9]D_技能表!Z694</f>
        <v>10</v>
      </c>
      <c r="AA787" t="str">
        <f>[9]D_技能表!AA694</f>
        <v>9222300.png</v>
      </c>
      <c r="AB787">
        <f>[9]D_技能表!AB694</f>
        <v>20</v>
      </c>
      <c r="AC787">
        <f>[9]D_技能表!AC694</f>
        <v>28</v>
      </c>
      <c r="AD787">
        <f>[9]D_技能表!AD694</f>
        <v>84.845853806897054</v>
      </c>
    </row>
    <row r="788" spans="1:30" x14ac:dyDescent="0.15">
      <c r="A788">
        <f>[9]D_技能表!A695</f>
        <v>9222330</v>
      </c>
      <c r="B788" t="str">
        <f>[9]D_技能表!B695</f>
        <v>龙拳第3段</v>
      </c>
      <c r="C788" t="str">
        <f>[9]D_技能表!C695</f>
        <v>龙拳第3段</v>
      </c>
      <c r="D788">
        <f>[9]D_技能表!D695</f>
        <v>2</v>
      </c>
      <c r="E788">
        <f>[9]D_技能表!E695</f>
        <v>51</v>
      </c>
      <c r="F788" t="str">
        <f>[9]D_技能表!F695</f>
        <v>第30级，共造成186.5%点伤害</v>
      </c>
      <c r="G788">
        <f>[9]D_技能表!G695</f>
        <v>3</v>
      </c>
      <c r="H788">
        <f>[9]D_技能表!H695</f>
        <v>3</v>
      </c>
      <c r="I788">
        <f>[9]D_技能表!I695</f>
        <v>30</v>
      </c>
      <c r="J788">
        <f>[9]D_技能表!J695</f>
        <v>2</v>
      </c>
      <c r="K788">
        <f>[9]D_技能表!K695</f>
        <v>186.52173913043478</v>
      </c>
      <c r="L788">
        <f>[9]D_技能表!L695</f>
        <v>0</v>
      </c>
      <c r="M788">
        <f>[9]D_技能表!M695</f>
        <v>5600</v>
      </c>
      <c r="N788">
        <f>[9]D_技能表!N695</f>
        <v>43654</v>
      </c>
      <c r="O788">
        <f>[9]D_技能表!O695</f>
        <v>2</v>
      </c>
      <c r="P788">
        <f>[9]D_技能表!P695</f>
        <v>1</v>
      </c>
      <c r="Q788">
        <f>[9]D_技能表!Q695</f>
        <v>1</v>
      </c>
      <c r="R788">
        <f>[9]D_技能表!R695</f>
        <v>7</v>
      </c>
      <c r="S788">
        <f>[9]D_技能表!S695</f>
        <v>50</v>
      </c>
      <c r="T788">
        <f>[9]D_技能表!T695</f>
        <v>143.47826086956522</v>
      </c>
      <c r="U788">
        <f>[9]D_技能表!U695</f>
        <v>1679</v>
      </c>
      <c r="V788">
        <f>[9]D_技能表!V695</f>
        <v>143.47826086956522</v>
      </c>
      <c r="W788">
        <f>[9]D_技能表!W695</f>
        <v>26</v>
      </c>
      <c r="X788">
        <f>[9]D_技能表!X695</f>
        <v>348</v>
      </c>
      <c r="Y788">
        <f>[9]D_技能表!Y695</f>
        <v>18</v>
      </c>
      <c r="Z788">
        <f>[9]D_技能表!Z695</f>
        <v>11</v>
      </c>
      <c r="AA788" t="str">
        <f>[9]D_技能表!AA695</f>
        <v>9222300.png</v>
      </c>
      <c r="AB788">
        <f>[9]D_技能表!AB695</f>
        <v>20</v>
      </c>
      <c r="AC788">
        <f>[9]D_技能表!AC695</f>
        <v>28</v>
      </c>
      <c r="AD788">
        <f>[9]D_技能表!AD695</f>
        <v>98.224735813368468</v>
      </c>
    </row>
    <row r="789" spans="1:30" x14ac:dyDescent="0.15">
      <c r="A789">
        <f>[9]D_技能表!A696</f>
        <v>9222331</v>
      </c>
      <c r="B789" t="str">
        <f>[9]D_技能表!B696</f>
        <v>龙拳第3段</v>
      </c>
      <c r="C789" t="str">
        <f>[9]D_技能表!C696</f>
        <v>龙拳第3段</v>
      </c>
      <c r="D789">
        <f>[9]D_技能表!D696</f>
        <v>2</v>
      </c>
      <c r="E789">
        <f>[9]D_技能表!E696</f>
        <v>52</v>
      </c>
      <c r="F789" t="str">
        <f>[9]D_技能表!F696</f>
        <v>第31级，共造成188%点伤害</v>
      </c>
      <c r="G789">
        <f>[9]D_技能表!G696</f>
        <v>3</v>
      </c>
      <c r="H789">
        <f>[9]D_技能表!H696</f>
        <v>3</v>
      </c>
      <c r="I789">
        <f>[9]D_技能表!I696</f>
        <v>31</v>
      </c>
      <c r="J789">
        <f>[9]D_技能表!J696</f>
        <v>2</v>
      </c>
      <c r="K789">
        <f>[9]D_技能表!K696</f>
        <v>187.95652173913044</v>
      </c>
      <c r="L789">
        <f>[9]D_技能表!L696</f>
        <v>0</v>
      </c>
      <c r="M789">
        <f>[9]D_技能表!M696</f>
        <v>5520</v>
      </c>
      <c r="N789">
        <f>[9]D_技能表!N696</f>
        <v>48972</v>
      </c>
      <c r="O789">
        <f>[9]D_技能表!O696</f>
        <v>2</v>
      </c>
      <c r="P789">
        <f>[9]D_技能表!P696</f>
        <v>1</v>
      </c>
      <c r="Q789">
        <f>[9]D_技能表!Q696</f>
        <v>1</v>
      </c>
      <c r="R789">
        <f>[9]D_技能表!R696</f>
        <v>7</v>
      </c>
      <c r="S789">
        <f>[9]D_技能表!S696</f>
        <v>50</v>
      </c>
      <c r="T789">
        <f>[9]D_技能表!T696</f>
        <v>143.47826086956522</v>
      </c>
      <c r="U789">
        <f>[9]D_技能表!U696</f>
        <v>1749</v>
      </c>
      <c r="V789">
        <f>[9]D_技能表!V696</f>
        <v>143.47826086956522</v>
      </c>
      <c r="W789">
        <f>[9]D_技能表!W696</f>
        <v>28</v>
      </c>
      <c r="X789">
        <f>[9]D_技能表!X696</f>
        <v>376</v>
      </c>
      <c r="Y789">
        <f>[9]D_技能表!Y696</f>
        <v>18</v>
      </c>
      <c r="Z789">
        <f>[9]D_技能表!Z696</f>
        <v>12</v>
      </c>
      <c r="AA789" t="str">
        <f>[9]D_技能表!AA696</f>
        <v>9222300.png</v>
      </c>
      <c r="AB789">
        <f>[9]D_技能表!AB696</f>
        <v>20</v>
      </c>
      <c r="AC789">
        <f>[9]D_技能表!AC696</f>
        <v>28</v>
      </c>
      <c r="AD789">
        <f>[9]D_技能表!AD696</f>
        <v>113.68199072411728</v>
      </c>
    </row>
    <row r="790" spans="1:30" x14ac:dyDescent="0.15">
      <c r="A790">
        <f>[9]D_技能表!A697</f>
        <v>9222332</v>
      </c>
      <c r="B790" t="str">
        <f>[9]D_技能表!B697</f>
        <v>龙拳第3段</v>
      </c>
      <c r="C790" t="str">
        <f>[9]D_技能表!C697</f>
        <v>龙拳第3段</v>
      </c>
      <c r="D790">
        <f>[9]D_技能表!D697</f>
        <v>2</v>
      </c>
      <c r="E790">
        <f>[9]D_技能表!E697</f>
        <v>54</v>
      </c>
      <c r="F790" t="str">
        <f>[9]D_技能表!F697</f>
        <v>第32级，共造成189.4%点伤害</v>
      </c>
      <c r="G790">
        <f>[9]D_技能表!G697</f>
        <v>3</v>
      </c>
      <c r="H790">
        <f>[9]D_技能表!H697</f>
        <v>3</v>
      </c>
      <c r="I790">
        <f>[9]D_技能表!I697</f>
        <v>32</v>
      </c>
      <c r="J790">
        <f>[9]D_技能表!J697</f>
        <v>2</v>
      </c>
      <c r="K790">
        <f>[9]D_技能表!K697</f>
        <v>189.39130434782609</v>
      </c>
      <c r="L790">
        <f>[9]D_技能表!L697</f>
        <v>0</v>
      </c>
      <c r="M790">
        <f>[9]D_技能表!M697</f>
        <v>5440</v>
      </c>
      <c r="N790">
        <f>[9]D_技能表!N697</f>
        <v>56790</v>
      </c>
      <c r="O790">
        <f>[9]D_技能表!O697</f>
        <v>2</v>
      </c>
      <c r="P790">
        <f>[9]D_技能表!P697</f>
        <v>1</v>
      </c>
      <c r="Q790">
        <f>[9]D_技能表!Q697</f>
        <v>1</v>
      </c>
      <c r="R790">
        <f>[9]D_技能表!R697</f>
        <v>7</v>
      </c>
      <c r="S790">
        <f>[9]D_技能表!S697</f>
        <v>50</v>
      </c>
      <c r="T790">
        <f>[9]D_技能表!T697</f>
        <v>143.47826086956522</v>
      </c>
      <c r="U790">
        <f>[9]D_技能表!U697</f>
        <v>1893</v>
      </c>
      <c r="V790">
        <f>[9]D_技能表!V697</f>
        <v>143.47826086956522</v>
      </c>
      <c r="W790">
        <f>[9]D_技能表!W697</f>
        <v>30</v>
      </c>
      <c r="X790">
        <f>[9]D_技能表!X697</f>
        <v>406</v>
      </c>
      <c r="Y790">
        <f>[9]D_技能表!Y697</f>
        <v>18</v>
      </c>
      <c r="Z790">
        <f>[9]D_技能表!Z697</f>
        <v>12</v>
      </c>
      <c r="AA790" t="str">
        <f>[9]D_技能表!AA697</f>
        <v>9222300.png</v>
      </c>
      <c r="AB790">
        <f>[9]D_技能表!AB697</f>
        <v>20</v>
      </c>
      <c r="AC790">
        <f>[9]D_技能表!AC697</f>
        <v>28</v>
      </c>
      <c r="AD790">
        <f>[9]D_技能表!AD697</f>
        <v>131.53668481513523</v>
      </c>
    </row>
    <row r="791" spans="1:30" x14ac:dyDescent="0.15">
      <c r="A791">
        <f>[9]D_技能表!A698</f>
        <v>9222333</v>
      </c>
      <c r="B791" t="str">
        <f>[9]D_技能表!B698</f>
        <v>龙拳第3段</v>
      </c>
      <c r="C791" t="str">
        <f>[9]D_技能表!C698</f>
        <v>龙拳第3段</v>
      </c>
      <c r="D791">
        <f>[9]D_技能表!D698</f>
        <v>2</v>
      </c>
      <c r="E791">
        <f>[9]D_技能表!E698</f>
        <v>55</v>
      </c>
      <c r="F791" t="str">
        <f>[9]D_技能表!F698</f>
        <v>第33级，共造成190.8%点伤害</v>
      </c>
      <c r="G791">
        <f>[9]D_技能表!G698</f>
        <v>3</v>
      </c>
      <c r="H791">
        <f>[9]D_技能表!H698</f>
        <v>3</v>
      </c>
      <c r="I791">
        <f>[9]D_技能表!I698</f>
        <v>33</v>
      </c>
      <c r="J791">
        <f>[9]D_技能表!J698</f>
        <v>2</v>
      </c>
      <c r="K791">
        <f>[9]D_技能表!K698</f>
        <v>190.82608695652175</v>
      </c>
      <c r="L791">
        <f>[9]D_技能表!L698</f>
        <v>0</v>
      </c>
      <c r="M791">
        <f>[9]D_技能表!M698</f>
        <v>5360</v>
      </c>
      <c r="N791">
        <f>[9]D_技能表!N698</f>
        <v>62944</v>
      </c>
      <c r="O791">
        <f>[9]D_技能表!O698</f>
        <v>2</v>
      </c>
      <c r="P791">
        <f>[9]D_技能表!P698</f>
        <v>1</v>
      </c>
      <c r="Q791">
        <f>[9]D_技能表!Q698</f>
        <v>1</v>
      </c>
      <c r="R791">
        <f>[9]D_技能表!R698</f>
        <v>7</v>
      </c>
      <c r="S791">
        <f>[9]D_技能表!S698</f>
        <v>50</v>
      </c>
      <c r="T791">
        <f>[9]D_技能表!T698</f>
        <v>143.47826086956522</v>
      </c>
      <c r="U791">
        <f>[9]D_技能表!U698</f>
        <v>1967</v>
      </c>
      <c r="V791">
        <f>[9]D_技能表!V698</f>
        <v>143.47826086956522</v>
      </c>
      <c r="W791">
        <f>[9]D_技能表!W698</f>
        <v>32</v>
      </c>
      <c r="X791">
        <f>[9]D_技能表!X698</f>
        <v>438</v>
      </c>
      <c r="Y791">
        <f>[9]D_技能表!Y698</f>
        <v>18</v>
      </c>
      <c r="Z791">
        <f>[9]D_技能表!Z698</f>
        <v>13</v>
      </c>
      <c r="AA791" t="str">
        <f>[9]D_技能表!AA698</f>
        <v>9222300.png</v>
      </c>
      <c r="AB791">
        <f>[9]D_技能表!AB698</f>
        <v>20</v>
      </c>
      <c r="AC791">
        <f>[9]D_技能表!AC698</f>
        <v>28</v>
      </c>
      <c r="AD791">
        <f>[9]D_技能表!AD698</f>
        <v>152.15639702700037</v>
      </c>
    </row>
    <row r="792" spans="1:30" x14ac:dyDescent="0.15">
      <c r="A792">
        <f>[9]D_技能表!A699</f>
        <v>9222334</v>
      </c>
      <c r="B792" t="str">
        <f>[9]D_技能表!B699</f>
        <v>龙拳第3段</v>
      </c>
      <c r="C792" t="str">
        <f>[9]D_技能表!C699</f>
        <v>龙拳第3段</v>
      </c>
      <c r="D792">
        <f>[9]D_技能表!D699</f>
        <v>2</v>
      </c>
      <c r="E792">
        <f>[9]D_技能表!E699</f>
        <v>57</v>
      </c>
      <c r="F792" t="str">
        <f>[9]D_技能表!F699</f>
        <v>第34级，共造成192.3%点伤害</v>
      </c>
      <c r="G792">
        <f>[9]D_技能表!G699</f>
        <v>3</v>
      </c>
      <c r="H792">
        <f>[9]D_技能表!H699</f>
        <v>3</v>
      </c>
      <c r="I792">
        <f>[9]D_技能表!I699</f>
        <v>34</v>
      </c>
      <c r="J792">
        <f>[9]D_技能表!J699</f>
        <v>2</v>
      </c>
      <c r="K792">
        <f>[9]D_技能表!K699</f>
        <v>192.26086956521738</v>
      </c>
      <c r="L792">
        <f>[9]D_技能表!L699</f>
        <v>0</v>
      </c>
      <c r="M792">
        <f>[9]D_技能表!M699</f>
        <v>5280</v>
      </c>
      <c r="N792">
        <f>[9]D_技能表!N699</f>
        <v>72046</v>
      </c>
      <c r="O792">
        <f>[9]D_技能表!O699</f>
        <v>2</v>
      </c>
      <c r="P792">
        <f>[9]D_技能表!P699</f>
        <v>1</v>
      </c>
      <c r="Q792">
        <f>[9]D_技能表!Q699</f>
        <v>1</v>
      </c>
      <c r="R792">
        <f>[9]D_技能表!R699</f>
        <v>7</v>
      </c>
      <c r="S792">
        <f>[9]D_技能表!S699</f>
        <v>50</v>
      </c>
      <c r="T792">
        <f>[9]D_技能表!T699</f>
        <v>143.47826086956522</v>
      </c>
      <c r="U792">
        <f>[9]D_技能表!U699</f>
        <v>2119</v>
      </c>
      <c r="V792">
        <f>[9]D_技能表!V699</f>
        <v>143.47826086956522</v>
      </c>
      <c r="W792">
        <f>[9]D_技能表!W699</f>
        <v>34</v>
      </c>
      <c r="X792">
        <f>[9]D_技能表!X699</f>
        <v>472</v>
      </c>
      <c r="Y792">
        <f>[9]D_技能表!Y699</f>
        <v>18</v>
      </c>
      <c r="Z792">
        <f>[9]D_技能表!Z699</f>
        <v>14</v>
      </c>
      <c r="AA792" t="str">
        <f>[9]D_技能表!AA699</f>
        <v>9222300.png</v>
      </c>
      <c r="AB792">
        <f>[9]D_技能表!AB699</f>
        <v>20</v>
      </c>
      <c r="AC792">
        <f>[9]D_技能表!AC699</f>
        <v>28</v>
      </c>
      <c r="AD792">
        <f>[9]D_技能表!AD699</f>
        <v>175.9645364496177</v>
      </c>
    </row>
    <row r="793" spans="1:30" x14ac:dyDescent="0.15">
      <c r="A793">
        <f>[9]D_技能表!A700</f>
        <v>9222335</v>
      </c>
      <c r="B793" t="str">
        <f>[9]D_技能表!B700</f>
        <v>龙拳第3段</v>
      </c>
      <c r="C793" t="str">
        <f>[9]D_技能表!C700</f>
        <v>龙拳第3段</v>
      </c>
      <c r="D793">
        <f>[9]D_技能表!D700</f>
        <v>2</v>
      </c>
      <c r="E793">
        <f>[9]D_技能表!E700</f>
        <v>58</v>
      </c>
      <c r="F793" t="str">
        <f>[9]D_技能表!F700</f>
        <v>第35级，共造成193.7%点伤害</v>
      </c>
      <c r="G793">
        <f>[9]D_技能表!G700</f>
        <v>3</v>
      </c>
      <c r="H793">
        <f>[9]D_技能表!H700</f>
        <v>3</v>
      </c>
      <c r="I793">
        <f>[9]D_技能表!I700</f>
        <v>35</v>
      </c>
      <c r="J793">
        <f>[9]D_技能表!J700</f>
        <v>2</v>
      </c>
      <c r="K793">
        <f>[9]D_技能表!K700</f>
        <v>193.69565217391303</v>
      </c>
      <c r="L793">
        <f>[9]D_技能表!L700</f>
        <v>0</v>
      </c>
      <c r="M793">
        <f>[9]D_技能表!M700</f>
        <v>5200</v>
      </c>
      <c r="N793">
        <f>[9]D_技能表!N700</f>
        <v>79128</v>
      </c>
      <c r="O793">
        <f>[9]D_技能表!O700</f>
        <v>2</v>
      </c>
      <c r="P793">
        <f>[9]D_技能表!P700</f>
        <v>1</v>
      </c>
      <c r="Q793">
        <f>[9]D_技能表!Q700</f>
        <v>1</v>
      </c>
      <c r="R793">
        <f>[9]D_技能表!R700</f>
        <v>7</v>
      </c>
      <c r="S793">
        <f>[9]D_技能表!S700</f>
        <v>50</v>
      </c>
      <c r="T793">
        <f>[9]D_技能表!T700</f>
        <v>143.47826086956522</v>
      </c>
      <c r="U793">
        <f>[9]D_技能表!U700</f>
        <v>2198</v>
      </c>
      <c r="V793">
        <f>[9]D_技能表!V700</f>
        <v>143.47826086956522</v>
      </c>
      <c r="W793">
        <f>[9]D_技能表!W700</f>
        <v>36</v>
      </c>
      <c r="X793">
        <f>[9]D_技能表!X700</f>
        <v>508</v>
      </c>
      <c r="Y793">
        <f>[9]D_技能表!Y700</f>
        <v>18</v>
      </c>
      <c r="Z793">
        <f>[9]D_技能表!Z700</f>
        <v>15</v>
      </c>
      <c r="AA793" t="str">
        <f>[9]D_技能表!AA700</f>
        <v>9222300.png</v>
      </c>
      <c r="AB793">
        <f>[9]D_技能表!AB700</f>
        <v>20</v>
      </c>
      <c r="AC793">
        <f>[9]D_技能表!AC700</f>
        <v>28</v>
      </c>
      <c r="AD793">
        <f>[9]D_技能表!AD700</f>
        <v>203.44875615234804</v>
      </c>
    </row>
    <row r="794" spans="1:30" x14ac:dyDescent="0.15">
      <c r="A794">
        <f>[9]D_技能表!A701</f>
        <v>9222336</v>
      </c>
      <c r="B794" t="str">
        <f>[9]D_技能表!B701</f>
        <v>龙拳第3段</v>
      </c>
      <c r="C794" t="str">
        <f>[9]D_技能表!C701</f>
        <v>龙拳第3段</v>
      </c>
      <c r="D794">
        <f>[9]D_技能表!D701</f>
        <v>2</v>
      </c>
      <c r="E794">
        <f>[9]D_技能表!E701</f>
        <v>60</v>
      </c>
      <c r="F794" t="str">
        <f>[9]D_技能表!F701</f>
        <v>第36级，共造成195.1%点伤害</v>
      </c>
      <c r="G794">
        <f>[9]D_技能表!G701</f>
        <v>3</v>
      </c>
      <c r="H794">
        <f>[9]D_技能表!H701</f>
        <v>3</v>
      </c>
      <c r="I794">
        <f>[9]D_技能表!I701</f>
        <v>36</v>
      </c>
      <c r="J794">
        <f>[9]D_技能表!J701</f>
        <v>2</v>
      </c>
      <c r="K794">
        <f>[9]D_技能表!K701</f>
        <v>195.13043478260869</v>
      </c>
      <c r="L794">
        <f>[9]D_技能表!L701</f>
        <v>0</v>
      </c>
      <c r="M794">
        <f>[9]D_技能表!M701</f>
        <v>5120</v>
      </c>
      <c r="N794">
        <f>[9]D_技能表!N701</f>
        <v>91962</v>
      </c>
      <c r="O794">
        <f>[9]D_技能表!O701</f>
        <v>2</v>
      </c>
      <c r="P794">
        <f>[9]D_技能表!P701</f>
        <v>1</v>
      </c>
      <c r="Q794">
        <f>[9]D_技能表!Q701</f>
        <v>1</v>
      </c>
      <c r="R794">
        <f>[9]D_技能表!R701</f>
        <v>7</v>
      </c>
      <c r="S794">
        <f>[9]D_技能表!S701</f>
        <v>50</v>
      </c>
      <c r="T794">
        <f>[9]D_技能表!T701</f>
        <v>143.47826086956522</v>
      </c>
      <c r="U794">
        <f>[9]D_技能表!U701</f>
        <v>2358</v>
      </c>
      <c r="V794">
        <f>[9]D_技能表!V701</f>
        <v>143.47826086956522</v>
      </c>
      <c r="W794">
        <f>[9]D_技能表!W701</f>
        <v>39</v>
      </c>
      <c r="X794">
        <f>[9]D_技能表!X701</f>
        <v>547</v>
      </c>
      <c r="Y794">
        <f>[9]D_技能表!Y701</f>
        <v>18</v>
      </c>
      <c r="Z794">
        <f>[9]D_技能表!Z701</f>
        <v>16</v>
      </c>
      <c r="AA794" t="str">
        <f>[9]D_技能表!AA701</f>
        <v>9222300.png</v>
      </c>
      <c r="AB794">
        <f>[9]D_技能表!AB701</f>
        <v>20</v>
      </c>
      <c r="AC794">
        <f>[9]D_技能表!AC701</f>
        <v>28</v>
      </c>
      <c r="AD794">
        <f>[9]D_技能表!AD701</f>
        <v>235.17062667918475</v>
      </c>
    </row>
    <row r="795" spans="1:30" x14ac:dyDescent="0.15">
      <c r="A795">
        <f>[9]D_技能表!A702</f>
        <v>9222337</v>
      </c>
      <c r="B795" t="str">
        <f>[9]D_技能表!B702</f>
        <v>龙拳第3段</v>
      </c>
      <c r="C795" t="str">
        <f>[9]D_技能表!C702</f>
        <v>龙拳第3段</v>
      </c>
      <c r="D795">
        <f>[9]D_技能表!D702</f>
        <v>2</v>
      </c>
      <c r="E795">
        <f>[9]D_技能表!E702</f>
        <v>61</v>
      </c>
      <c r="F795" t="str">
        <f>[9]D_技能表!F702</f>
        <v>第37级，共造成196.6%点伤害</v>
      </c>
      <c r="G795">
        <f>[9]D_技能表!G702</f>
        <v>3</v>
      </c>
      <c r="H795">
        <f>[9]D_技能表!H702</f>
        <v>3</v>
      </c>
      <c r="I795">
        <f>[9]D_技能表!I702</f>
        <v>37</v>
      </c>
      <c r="J795">
        <f>[9]D_技能表!J702</f>
        <v>2</v>
      </c>
      <c r="K795">
        <f>[9]D_技能表!K702</f>
        <v>196.56521739130434</v>
      </c>
      <c r="L795">
        <f>[9]D_技能表!L702</f>
        <v>0</v>
      </c>
      <c r="M795">
        <f>[9]D_技能表!M702</f>
        <v>5040</v>
      </c>
      <c r="N795">
        <f>[9]D_技能表!N702</f>
        <v>102480</v>
      </c>
      <c r="O795">
        <f>[9]D_技能表!O702</f>
        <v>2</v>
      </c>
      <c r="P795">
        <f>[9]D_技能表!P702</f>
        <v>1</v>
      </c>
      <c r="Q795">
        <f>[9]D_技能表!Q702</f>
        <v>1</v>
      </c>
      <c r="R795">
        <f>[9]D_技能表!R702</f>
        <v>7</v>
      </c>
      <c r="S795">
        <f>[9]D_技能表!S702</f>
        <v>50</v>
      </c>
      <c r="T795">
        <f>[9]D_技能表!T702</f>
        <v>143.47826086956522</v>
      </c>
      <c r="U795">
        <f>[9]D_技能表!U702</f>
        <v>2440</v>
      </c>
      <c r="V795">
        <f>[9]D_技能表!V702</f>
        <v>143.47826086956522</v>
      </c>
      <c r="W795">
        <f>[9]D_技能表!W702</f>
        <v>42</v>
      </c>
      <c r="X795">
        <f>[9]D_技能表!X702</f>
        <v>589</v>
      </c>
      <c r="Y795">
        <f>[9]D_技能表!Y702</f>
        <v>18</v>
      </c>
      <c r="Z795">
        <f>[9]D_技能表!Z702</f>
        <v>17</v>
      </c>
      <c r="AA795" t="str">
        <f>[9]D_技能表!AA702</f>
        <v>9222300.png</v>
      </c>
      <c r="AB795">
        <f>[9]D_技能表!AB702</f>
        <v>20</v>
      </c>
      <c r="AC795">
        <f>[9]D_技能表!AC702</f>
        <v>28</v>
      </c>
      <c r="AD795">
        <f>[9]D_技能表!AD702</f>
        <v>271.77675673750724</v>
      </c>
    </row>
    <row r="796" spans="1:30" x14ac:dyDescent="0.15">
      <c r="A796">
        <f>[9]D_技能表!A703</f>
        <v>9222338</v>
      </c>
      <c r="B796" t="str">
        <f>[9]D_技能表!B703</f>
        <v>龙拳第3段</v>
      </c>
      <c r="C796" t="str">
        <f>[9]D_技能表!C703</f>
        <v>龙拳第3段</v>
      </c>
      <c r="D796">
        <f>[9]D_技能表!D703</f>
        <v>2</v>
      </c>
      <c r="E796">
        <f>[9]D_技能表!E703</f>
        <v>62</v>
      </c>
      <c r="F796" t="str">
        <f>[9]D_技能表!F703</f>
        <v>第38级，共造成198%点伤害</v>
      </c>
      <c r="G796">
        <f>[9]D_技能表!G703</f>
        <v>3</v>
      </c>
      <c r="H796">
        <f>[9]D_技能表!H703</f>
        <v>3</v>
      </c>
      <c r="I796">
        <f>[9]D_技能表!I703</f>
        <v>38</v>
      </c>
      <c r="J796">
        <f>[9]D_技能表!J703</f>
        <v>2</v>
      </c>
      <c r="K796">
        <f>[9]D_技能表!K703</f>
        <v>198</v>
      </c>
      <c r="L796">
        <f>[9]D_技能表!L703</f>
        <v>0</v>
      </c>
      <c r="M796">
        <f>[9]D_技能表!M703</f>
        <v>4960</v>
      </c>
      <c r="N796">
        <f>[9]D_技能表!N703</f>
        <v>113580</v>
      </c>
      <c r="O796">
        <f>[9]D_技能表!O703</f>
        <v>2</v>
      </c>
      <c r="P796">
        <f>[9]D_技能表!P703</f>
        <v>1</v>
      </c>
      <c r="Q796">
        <f>[9]D_技能表!Q703</f>
        <v>1</v>
      </c>
      <c r="R796">
        <f>[9]D_技能表!R703</f>
        <v>7</v>
      </c>
      <c r="S796">
        <f>[9]D_技能表!S703</f>
        <v>50</v>
      </c>
      <c r="T796">
        <f>[9]D_技能表!T703</f>
        <v>143.47826086956522</v>
      </c>
      <c r="U796">
        <f>[9]D_技能表!U703</f>
        <v>2524</v>
      </c>
      <c r="V796">
        <f>[9]D_技能表!V703</f>
        <v>143.47826086956522</v>
      </c>
      <c r="W796">
        <f>[9]D_技能表!W703</f>
        <v>45</v>
      </c>
      <c r="X796">
        <f>[9]D_技能表!X703</f>
        <v>634</v>
      </c>
      <c r="Y796">
        <f>[9]D_技能表!Y703</f>
        <v>18</v>
      </c>
      <c r="Z796">
        <f>[9]D_技能表!Z703</f>
        <v>18</v>
      </c>
      <c r="AA796" t="str">
        <f>[9]D_技能表!AA703</f>
        <v>9222300.png</v>
      </c>
      <c r="AB796">
        <f>[9]D_技能表!AB703</f>
        <v>20</v>
      </c>
      <c r="AC796">
        <f>[9]D_技能表!AC703</f>
        <v>28</v>
      </c>
      <c r="AD796">
        <f>[9]D_技能表!AD703</f>
        <v>314.01157639078895</v>
      </c>
    </row>
    <row r="797" spans="1:30" x14ac:dyDescent="0.15">
      <c r="A797">
        <f>[9]D_技能表!A704</f>
        <v>9222339</v>
      </c>
      <c r="B797" t="str">
        <f>[9]D_技能表!B704</f>
        <v>龙拳第3段</v>
      </c>
      <c r="C797" t="str">
        <f>[9]D_技能表!C704</f>
        <v>龙拳第3段</v>
      </c>
      <c r="D797">
        <f>[9]D_技能表!D704</f>
        <v>2</v>
      </c>
      <c r="E797">
        <f>[9]D_技能表!E704</f>
        <v>64</v>
      </c>
      <c r="F797" t="str">
        <f>[9]D_技能表!F704</f>
        <v>第39级，共造成199.4%点伤害</v>
      </c>
      <c r="G797">
        <f>[9]D_技能表!G704</f>
        <v>3</v>
      </c>
      <c r="H797">
        <f>[9]D_技能表!H704</f>
        <v>3</v>
      </c>
      <c r="I797">
        <f>[9]D_技能表!I704</f>
        <v>39</v>
      </c>
      <c r="J797">
        <f>[9]D_技能表!J704</f>
        <v>2</v>
      </c>
      <c r="K797">
        <f>[9]D_技能表!K704</f>
        <v>199.43478260869566</v>
      </c>
      <c r="L797">
        <f>[9]D_技能表!L704</f>
        <v>0</v>
      </c>
      <c r="M797">
        <f>[9]D_技能表!M704</f>
        <v>4880</v>
      </c>
      <c r="N797">
        <f>[9]D_技能表!N704</f>
        <v>129360</v>
      </c>
      <c r="O797">
        <f>[9]D_技能表!O704</f>
        <v>2</v>
      </c>
      <c r="P797">
        <f>[9]D_技能表!P704</f>
        <v>1</v>
      </c>
      <c r="Q797">
        <f>[9]D_技能表!Q704</f>
        <v>1</v>
      </c>
      <c r="R797">
        <f>[9]D_技能表!R704</f>
        <v>7</v>
      </c>
      <c r="S797">
        <f>[9]D_技能表!S704</f>
        <v>50</v>
      </c>
      <c r="T797">
        <f>[9]D_技能表!T704</f>
        <v>143.47826086956522</v>
      </c>
      <c r="U797">
        <f>[9]D_技能表!U704</f>
        <v>2695</v>
      </c>
      <c r="V797">
        <f>[9]D_技能表!V704</f>
        <v>143.47826086956522</v>
      </c>
      <c r="W797">
        <f>[9]D_技能表!W704</f>
        <v>48</v>
      </c>
      <c r="X797">
        <f>[9]D_技能表!X704</f>
        <v>682</v>
      </c>
      <c r="Y797">
        <f>[9]D_技能表!Y704</f>
        <v>18</v>
      </c>
      <c r="Z797">
        <f>[9]D_技能表!Z704</f>
        <v>20</v>
      </c>
      <c r="AA797" t="str">
        <f>[9]D_技能表!AA704</f>
        <v>9222300.png</v>
      </c>
      <c r="AB797">
        <f>[9]D_技能表!AB704</f>
        <v>20</v>
      </c>
      <c r="AC797">
        <f>[9]D_技能表!AC704</f>
        <v>28</v>
      </c>
      <c r="AD797">
        <f>[9]D_技能表!AD704</f>
        <v>362.73202994579259</v>
      </c>
    </row>
    <row r="798" spans="1:30" x14ac:dyDescent="0.15">
      <c r="A798">
        <f>[9]D_技能表!A705</f>
        <v>9222340</v>
      </c>
      <c r="B798" t="str">
        <f>[9]D_技能表!B705</f>
        <v>龙拳第3段</v>
      </c>
      <c r="C798" t="str">
        <f>[9]D_技能表!C705</f>
        <v>龙拳第3段</v>
      </c>
      <c r="D798">
        <f>[9]D_技能表!D705</f>
        <v>2</v>
      </c>
      <c r="E798">
        <f>[9]D_技能表!E705</f>
        <v>65</v>
      </c>
      <c r="F798" t="str">
        <f>[9]D_技能表!F705</f>
        <v>第40级，共造成200.9%点伤害</v>
      </c>
      <c r="G798">
        <f>[9]D_技能表!G705</f>
        <v>3</v>
      </c>
      <c r="H798">
        <f>[9]D_技能表!H705</f>
        <v>3</v>
      </c>
      <c r="I798">
        <f>[9]D_技能表!I705</f>
        <v>40</v>
      </c>
      <c r="J798">
        <f>[9]D_技能表!J705</f>
        <v>2</v>
      </c>
      <c r="K798">
        <f>[9]D_技能表!K705</f>
        <v>200.86956521739131</v>
      </c>
      <c r="L798">
        <f>[9]D_技能表!L705</f>
        <v>0</v>
      </c>
      <c r="M798">
        <f>[9]D_技能表!M705</f>
        <v>4800</v>
      </c>
      <c r="N798">
        <f>[9]D_技能表!N705</f>
        <v>141933</v>
      </c>
      <c r="O798">
        <f>[9]D_技能表!O705</f>
        <v>2</v>
      </c>
      <c r="P798">
        <f>[9]D_技能表!P705</f>
        <v>1</v>
      </c>
      <c r="Q798">
        <f>[9]D_技能表!Q705</f>
        <v>1</v>
      </c>
      <c r="R798">
        <f>[9]D_技能表!R705</f>
        <v>7</v>
      </c>
      <c r="S798">
        <f>[9]D_技能表!S705</f>
        <v>50</v>
      </c>
      <c r="T798">
        <f>[9]D_技能表!T705</f>
        <v>143.47826086956522</v>
      </c>
      <c r="U798">
        <f>[9]D_技能表!U705</f>
        <v>2783</v>
      </c>
      <c r="V798">
        <f>[9]D_技能表!V705</f>
        <v>143.47826086956522</v>
      </c>
      <c r="W798">
        <f>[9]D_技能表!W705</f>
        <v>51</v>
      </c>
      <c r="X798">
        <f>[9]D_技能表!X705</f>
        <v>733</v>
      </c>
      <c r="Y798">
        <f>[9]D_技能表!Y705</f>
        <v>18</v>
      </c>
      <c r="Z798">
        <f>[9]D_技能表!Z705</f>
        <v>21</v>
      </c>
      <c r="AA798" t="str">
        <f>[9]D_技能表!AA705</f>
        <v>9222300.png</v>
      </c>
      <c r="AB798">
        <f>[9]D_技能表!AB705</f>
        <v>20</v>
      </c>
      <c r="AC798">
        <f>[9]D_技能表!AC705</f>
        <v>28</v>
      </c>
      <c r="AD798">
        <f>[9]D_技能表!AD705</f>
        <v>418.92446230554117</v>
      </c>
    </row>
    <row r="799" spans="1:30" x14ac:dyDescent="0.15">
      <c r="A799">
        <f>[9]D_技能表!A706</f>
        <v>9222341</v>
      </c>
      <c r="B799" t="str">
        <f>[9]D_技能表!B706</f>
        <v>龙拳第3段</v>
      </c>
      <c r="C799" t="str">
        <f>[9]D_技能表!C706</f>
        <v>龙拳第3段</v>
      </c>
      <c r="D799">
        <f>[9]D_技能表!D706</f>
        <v>2</v>
      </c>
      <c r="E799">
        <f>[9]D_技能表!E706</f>
        <v>67</v>
      </c>
      <c r="F799" t="str">
        <f>[9]D_技能表!F706</f>
        <v>第41级，共造成202.3%点伤害</v>
      </c>
      <c r="G799">
        <f>[9]D_技能表!G706</f>
        <v>3</v>
      </c>
      <c r="H799">
        <f>[9]D_技能表!H706</f>
        <v>3</v>
      </c>
      <c r="I799">
        <f>[9]D_技能表!I706</f>
        <v>41</v>
      </c>
      <c r="J799">
        <f>[9]D_技能表!J706</f>
        <v>2</v>
      </c>
      <c r="K799">
        <f>[9]D_技能表!K706</f>
        <v>202.30434782608694</v>
      </c>
      <c r="L799">
        <f>[9]D_技能表!L706</f>
        <v>0</v>
      </c>
      <c r="M799">
        <f>[9]D_技能表!M706</f>
        <v>4720</v>
      </c>
      <c r="N799">
        <f>[9]D_技能表!N706</f>
        <v>162965</v>
      </c>
      <c r="O799">
        <f>[9]D_技能表!O706</f>
        <v>2</v>
      </c>
      <c r="P799">
        <f>[9]D_技能表!P706</f>
        <v>1</v>
      </c>
      <c r="Q799">
        <f>[9]D_技能表!Q706</f>
        <v>1</v>
      </c>
      <c r="R799">
        <f>[9]D_技能表!R706</f>
        <v>7</v>
      </c>
      <c r="S799">
        <f>[9]D_技能表!S706</f>
        <v>50</v>
      </c>
      <c r="T799">
        <f>[9]D_技能表!T706</f>
        <v>143.47826086956522</v>
      </c>
      <c r="U799">
        <f>[9]D_技能表!U706</f>
        <v>2963</v>
      </c>
      <c r="V799">
        <f>[9]D_技能表!V706</f>
        <v>143.47826086956522</v>
      </c>
      <c r="W799">
        <f>[9]D_技能表!W706</f>
        <v>55</v>
      </c>
      <c r="X799">
        <f>[9]D_技能表!X706</f>
        <v>788</v>
      </c>
      <c r="Y799">
        <f>[9]D_技能表!Y706</f>
        <v>18</v>
      </c>
      <c r="Z799">
        <f>[9]D_技能表!Z706</f>
        <v>22</v>
      </c>
      <c r="AA799" t="str">
        <f>[9]D_技能表!AA706</f>
        <v>9222300.png</v>
      </c>
      <c r="AB799">
        <f>[9]D_技能表!AB706</f>
        <v>20</v>
      </c>
      <c r="AC799">
        <f>[9]D_技能表!AC706</f>
        <v>28</v>
      </c>
      <c r="AD799">
        <f>[9]D_技能表!AD706</f>
        <v>483.72402453125903</v>
      </c>
    </row>
    <row r="800" spans="1:30" x14ac:dyDescent="0.15">
      <c r="A800">
        <f>[9]D_技能表!A707</f>
        <v>9222342</v>
      </c>
      <c r="B800" t="str">
        <f>[9]D_技能表!B707</f>
        <v>龙拳第3段</v>
      </c>
      <c r="C800" t="str">
        <f>[9]D_技能表!C707</f>
        <v>龙拳第3段</v>
      </c>
      <c r="D800">
        <f>[9]D_技能表!D707</f>
        <v>2</v>
      </c>
      <c r="E800">
        <f>[9]D_技能表!E707</f>
        <v>68</v>
      </c>
      <c r="F800" t="str">
        <f>[9]D_技能表!F707</f>
        <v>第42级，共造成203.7%点伤害</v>
      </c>
      <c r="G800">
        <f>[9]D_技能表!G707</f>
        <v>3</v>
      </c>
      <c r="H800">
        <f>[9]D_技能表!H707</f>
        <v>3</v>
      </c>
      <c r="I800">
        <f>[9]D_技能表!I707</f>
        <v>42</v>
      </c>
      <c r="J800">
        <f>[9]D_技能表!J707</f>
        <v>2</v>
      </c>
      <c r="K800">
        <f>[9]D_技能表!K707</f>
        <v>203.73913043478262</v>
      </c>
      <c r="L800">
        <f>[9]D_技能表!L707</f>
        <v>0</v>
      </c>
      <c r="M800">
        <f>[9]D_技能表!M707</f>
        <v>4640</v>
      </c>
      <c r="N800">
        <f>[9]D_技能表!N707</f>
        <v>177132</v>
      </c>
      <c r="O800">
        <f>[9]D_技能表!O707</f>
        <v>2</v>
      </c>
      <c r="P800">
        <f>[9]D_技能表!P707</f>
        <v>1</v>
      </c>
      <c r="Q800">
        <f>[9]D_技能表!Q707</f>
        <v>1</v>
      </c>
      <c r="R800">
        <f>[9]D_技能表!R707</f>
        <v>7</v>
      </c>
      <c r="S800">
        <f>[9]D_技能表!S707</f>
        <v>50</v>
      </c>
      <c r="T800">
        <f>[9]D_技能表!T707</f>
        <v>143.47826086956522</v>
      </c>
      <c r="U800">
        <f>[9]D_技能表!U707</f>
        <v>3054</v>
      </c>
      <c r="V800">
        <f>[9]D_技能表!V707</f>
        <v>143.47826086956522</v>
      </c>
      <c r="W800">
        <f>[9]D_技能表!W707</f>
        <v>58</v>
      </c>
      <c r="X800">
        <f>[9]D_技能表!X707</f>
        <v>846</v>
      </c>
      <c r="Y800">
        <f>[9]D_技能表!Y707</f>
        <v>18</v>
      </c>
      <c r="Z800">
        <f>[9]D_技能表!Z707</f>
        <v>24</v>
      </c>
      <c r="AA800" t="str">
        <f>[9]D_技能表!AA707</f>
        <v>9222300.png</v>
      </c>
      <c r="AB800">
        <f>[9]D_技能表!AB707</f>
        <v>20</v>
      </c>
      <c r="AC800">
        <f>[9]D_技能表!AC707</f>
        <v>28</v>
      </c>
      <c r="AD800">
        <f>[9]D_技能表!AD707</f>
        <v>558.43697251115759</v>
      </c>
    </row>
    <row r="801" spans="1:30" x14ac:dyDescent="0.15">
      <c r="A801">
        <f>[9]D_技能表!A708</f>
        <v>9222343</v>
      </c>
      <c r="B801" t="str">
        <f>[9]D_技能表!B708</f>
        <v>龙拳第3段</v>
      </c>
      <c r="C801" t="str">
        <f>[9]D_技能表!C708</f>
        <v>龙拳第3段</v>
      </c>
      <c r="D801">
        <f>[9]D_技能表!D708</f>
        <v>2</v>
      </c>
      <c r="E801">
        <f>[9]D_技能表!E708</f>
        <v>70</v>
      </c>
      <c r="F801" t="str">
        <f>[9]D_技能表!F708</f>
        <v>第43级，共造成205.2%点伤害</v>
      </c>
      <c r="G801">
        <f>[9]D_技能表!G708</f>
        <v>3</v>
      </c>
      <c r="H801">
        <f>[9]D_技能表!H708</f>
        <v>3</v>
      </c>
      <c r="I801">
        <f>[9]D_技能表!I708</f>
        <v>43</v>
      </c>
      <c r="J801">
        <f>[9]D_技能表!J708</f>
        <v>2</v>
      </c>
      <c r="K801">
        <f>[9]D_技能表!K708</f>
        <v>205.17391304347825</v>
      </c>
      <c r="L801">
        <f>[9]D_技能表!L708</f>
        <v>0</v>
      </c>
      <c r="M801">
        <f>[9]D_技能表!M708</f>
        <v>4560</v>
      </c>
      <c r="N801">
        <f>[9]D_技能表!N708</f>
        <v>204246</v>
      </c>
      <c r="O801">
        <f>[9]D_技能表!O708</f>
        <v>2</v>
      </c>
      <c r="P801">
        <f>[9]D_技能表!P708</f>
        <v>1</v>
      </c>
      <c r="Q801">
        <f>[9]D_技能表!Q708</f>
        <v>1</v>
      </c>
      <c r="R801">
        <f>[9]D_技能表!R708</f>
        <v>7</v>
      </c>
      <c r="S801">
        <f>[9]D_技能表!S708</f>
        <v>50</v>
      </c>
      <c r="T801">
        <f>[9]D_技能表!T708</f>
        <v>143.47826086956522</v>
      </c>
      <c r="U801">
        <f>[9]D_技能表!U708</f>
        <v>3242</v>
      </c>
      <c r="V801">
        <f>[9]D_技能表!V708</f>
        <v>143.47826086956522</v>
      </c>
      <c r="W801">
        <f>[9]D_技能表!W708</f>
        <v>63</v>
      </c>
      <c r="X801">
        <f>[9]D_技能表!X708</f>
        <v>909</v>
      </c>
      <c r="Y801">
        <f>[9]D_技能表!Y708</f>
        <v>18</v>
      </c>
      <c r="Z801">
        <f>[9]D_技能表!Z708</f>
        <v>26</v>
      </c>
      <c r="AA801" t="str">
        <f>[9]D_技能表!AA708</f>
        <v>9222300.png</v>
      </c>
      <c r="AB801">
        <f>[9]D_技能表!AB708</f>
        <v>20</v>
      </c>
      <c r="AC801">
        <f>[9]D_技能表!AC708</f>
        <v>28</v>
      </c>
      <c r="AD801">
        <f>[9]D_技能表!AD708</f>
        <v>644.56628787887598</v>
      </c>
    </row>
    <row r="802" spans="1:30" x14ac:dyDescent="0.15">
      <c r="A802">
        <f>[9]D_技能表!A709</f>
        <v>9222344</v>
      </c>
      <c r="B802" t="str">
        <f>[9]D_技能表!B709</f>
        <v>龙拳第3段</v>
      </c>
      <c r="C802" t="str">
        <f>[9]D_技能表!C709</f>
        <v>龙拳第3段</v>
      </c>
      <c r="D802">
        <f>[9]D_技能表!D709</f>
        <v>2</v>
      </c>
      <c r="E802">
        <f>[9]D_技能表!E709</f>
        <v>71</v>
      </c>
      <c r="F802" t="str">
        <f>[9]D_技能表!F709</f>
        <v>第44级，共造成206.6%点伤害</v>
      </c>
      <c r="G802">
        <f>[9]D_技能表!G709</f>
        <v>3</v>
      </c>
      <c r="H802">
        <f>[9]D_技能表!H709</f>
        <v>3</v>
      </c>
      <c r="I802">
        <f>[9]D_技能表!I709</f>
        <v>44</v>
      </c>
      <c r="J802">
        <f>[9]D_技能表!J709</f>
        <v>2</v>
      </c>
      <c r="K802">
        <f>[9]D_技能表!K709</f>
        <v>206.60869565217391</v>
      </c>
      <c r="L802">
        <f>[9]D_技能表!L709</f>
        <v>0</v>
      </c>
      <c r="M802">
        <f>[9]D_技能表!M709</f>
        <v>4480</v>
      </c>
      <c r="N802">
        <f>[9]D_技能表!N709</f>
        <v>223646</v>
      </c>
      <c r="O802">
        <f>[9]D_技能表!O709</f>
        <v>2</v>
      </c>
      <c r="P802">
        <f>[9]D_技能表!P709</f>
        <v>1</v>
      </c>
      <c r="Q802">
        <f>[9]D_技能表!Q709</f>
        <v>1</v>
      </c>
      <c r="R802">
        <f>[9]D_技能表!R709</f>
        <v>7</v>
      </c>
      <c r="S802">
        <f>[9]D_技能表!S709</f>
        <v>50</v>
      </c>
      <c r="T802">
        <f>[9]D_技能表!T709</f>
        <v>143.47826086956522</v>
      </c>
      <c r="U802">
        <f>[9]D_技能表!U709</f>
        <v>3338</v>
      </c>
      <c r="V802">
        <f>[9]D_技能表!V709</f>
        <v>143.47826086956522</v>
      </c>
      <c r="W802">
        <f>[9]D_技能表!W709</f>
        <v>67</v>
      </c>
      <c r="X802">
        <f>[9]D_技能表!X709</f>
        <v>976</v>
      </c>
      <c r="Y802">
        <f>[9]D_技能表!Y709</f>
        <v>18</v>
      </c>
      <c r="Z802">
        <f>[9]D_技能表!Z709</f>
        <v>27</v>
      </c>
      <c r="AA802" t="str">
        <f>[9]D_技能表!AA709</f>
        <v>9222300.png</v>
      </c>
      <c r="AB802">
        <f>[9]D_技能表!AB709</f>
        <v>20</v>
      </c>
      <c r="AC802">
        <f>[9]D_技能表!AC709</f>
        <v>28</v>
      </c>
      <c r="AD802">
        <f>[9]D_技能表!AD709</f>
        <v>743.84111369992002</v>
      </c>
    </row>
    <row r="803" spans="1:30" x14ac:dyDescent="0.15">
      <c r="A803">
        <f>[9]D_技能表!A710</f>
        <v>9222345</v>
      </c>
      <c r="B803" t="str">
        <f>[9]D_技能表!B710</f>
        <v>龙拳第3段</v>
      </c>
      <c r="C803" t="str">
        <f>[9]D_技能表!C710</f>
        <v>龙拳第3段</v>
      </c>
      <c r="D803">
        <f>[9]D_技能表!D710</f>
        <v>2</v>
      </c>
      <c r="E803">
        <f>[9]D_技能表!E710</f>
        <v>73</v>
      </c>
      <c r="F803" t="str">
        <f>[9]D_技能表!F710</f>
        <v>第45级，共造成208%点伤害</v>
      </c>
      <c r="G803">
        <f>[9]D_技能表!G710</f>
        <v>3</v>
      </c>
      <c r="H803">
        <f>[9]D_技能表!H710</f>
        <v>3</v>
      </c>
      <c r="I803">
        <f>[9]D_技能表!I710</f>
        <v>45</v>
      </c>
      <c r="J803">
        <f>[9]D_技能表!J710</f>
        <v>2</v>
      </c>
      <c r="K803">
        <f>[9]D_技能表!K710</f>
        <v>208.04347826086956</v>
      </c>
      <c r="L803">
        <f>[9]D_技能表!L710</f>
        <v>0</v>
      </c>
      <c r="M803">
        <f>[9]D_技能表!M710</f>
        <v>4400</v>
      </c>
      <c r="N803">
        <f>[9]D_技能表!N710</f>
        <v>254448</v>
      </c>
      <c r="O803">
        <f>[9]D_技能表!O710</f>
        <v>2</v>
      </c>
      <c r="P803">
        <f>[9]D_技能表!P710</f>
        <v>1</v>
      </c>
      <c r="Q803">
        <f>[9]D_技能表!Q710</f>
        <v>1</v>
      </c>
      <c r="R803">
        <f>[9]D_技能表!R710</f>
        <v>7</v>
      </c>
      <c r="S803">
        <f>[9]D_技能表!S710</f>
        <v>50</v>
      </c>
      <c r="T803">
        <f>[9]D_技能表!T710</f>
        <v>143.47826086956522</v>
      </c>
      <c r="U803">
        <f>[9]D_技能表!U710</f>
        <v>3534</v>
      </c>
      <c r="V803">
        <f>[9]D_技能表!V710</f>
        <v>143.47826086956522</v>
      </c>
      <c r="W803">
        <f>[9]D_技能表!W710</f>
        <v>72</v>
      </c>
      <c r="X803">
        <f>[9]D_技能表!X710</f>
        <v>1048</v>
      </c>
      <c r="Y803">
        <f>[9]D_技能表!Y710</f>
        <v>18</v>
      </c>
      <c r="Z803">
        <f>[9]D_技能表!Z710</f>
        <v>29</v>
      </c>
      <c r="AA803" t="str">
        <f>[9]D_技能表!AA710</f>
        <v>9222300.png</v>
      </c>
      <c r="AB803">
        <f>[9]D_技能表!AB710</f>
        <v>20</v>
      </c>
      <c r="AC803">
        <f>[9]D_技能表!AC710</f>
        <v>28</v>
      </c>
      <c r="AD803">
        <f>[9]D_技能表!AD710</f>
        <v>858.25057014292395</v>
      </c>
    </row>
    <row r="804" spans="1:30" x14ac:dyDescent="0.15">
      <c r="A804">
        <f>[9]D_技能表!A711</f>
        <v>9222346</v>
      </c>
      <c r="B804" t="str">
        <f>[9]D_技能表!B711</f>
        <v>龙拳第3段</v>
      </c>
      <c r="C804" t="str">
        <f>[9]D_技能表!C711</f>
        <v>龙拳第3段</v>
      </c>
      <c r="D804">
        <f>[9]D_技能表!D711</f>
        <v>2</v>
      </c>
      <c r="E804">
        <f>[9]D_技能表!E711</f>
        <v>74</v>
      </c>
      <c r="F804" t="str">
        <f>[9]D_技能表!F711</f>
        <v>第46级，共造成209.5%点伤害</v>
      </c>
      <c r="G804">
        <f>[9]D_技能表!G711</f>
        <v>3</v>
      </c>
      <c r="H804">
        <f>[9]D_技能表!H711</f>
        <v>3</v>
      </c>
      <c r="I804">
        <f>[9]D_技能表!I711</f>
        <v>46</v>
      </c>
      <c r="J804">
        <f>[9]D_技能表!J711</f>
        <v>2</v>
      </c>
      <c r="K804">
        <f>[9]D_技能表!K711</f>
        <v>209.47826086956522</v>
      </c>
      <c r="L804">
        <f>[9]D_技能表!L711</f>
        <v>0</v>
      </c>
      <c r="M804">
        <f>[9]D_技能表!M711</f>
        <v>4320</v>
      </c>
      <c r="N804">
        <f>[9]D_技能表!N711</f>
        <v>279818</v>
      </c>
      <c r="O804">
        <f>[9]D_技能表!O711</f>
        <v>2</v>
      </c>
      <c r="P804">
        <f>[9]D_技能表!P711</f>
        <v>1</v>
      </c>
      <c r="Q804">
        <f>[9]D_技能表!Q711</f>
        <v>1</v>
      </c>
      <c r="R804">
        <f>[9]D_技能表!R711</f>
        <v>7</v>
      </c>
      <c r="S804">
        <f>[9]D_技能表!S711</f>
        <v>50</v>
      </c>
      <c r="T804">
        <f>[9]D_技能表!T711</f>
        <v>143.47826086956522</v>
      </c>
      <c r="U804">
        <f>[9]D_技能表!U711</f>
        <v>3634</v>
      </c>
      <c r="V804">
        <f>[9]D_技能表!V711</f>
        <v>143.47826086956522</v>
      </c>
      <c r="W804">
        <f>[9]D_技能表!W711</f>
        <v>77</v>
      </c>
      <c r="X804">
        <f>[9]D_技能表!X711</f>
        <v>1125</v>
      </c>
      <c r="Y804">
        <f>[9]D_技能表!Y711</f>
        <v>18</v>
      </c>
      <c r="Z804">
        <f>[9]D_技能表!Z711</f>
        <v>31</v>
      </c>
      <c r="AA804" t="str">
        <f>[9]D_技能表!AA711</f>
        <v>9222300.png</v>
      </c>
      <c r="AB804">
        <f>[9]D_技能表!AB711</f>
        <v>20</v>
      </c>
      <c r="AC804">
        <f>[9]D_技能表!AC711</f>
        <v>28</v>
      </c>
      <c r="AD804">
        <f>[9]D_技能表!AD711</f>
        <v>990.0825987408183</v>
      </c>
    </row>
    <row r="805" spans="1:30" x14ac:dyDescent="0.15">
      <c r="A805">
        <f>[9]D_技能表!A712</f>
        <v>9222347</v>
      </c>
      <c r="B805" t="str">
        <f>[9]D_技能表!B712</f>
        <v>龙拳第3段</v>
      </c>
      <c r="C805" t="str">
        <f>[9]D_技能表!C712</f>
        <v>龙拳第3段</v>
      </c>
      <c r="D805">
        <f>[9]D_技能表!D712</f>
        <v>2</v>
      </c>
      <c r="E805">
        <f>[9]D_技能表!E712</f>
        <v>76</v>
      </c>
      <c r="F805" t="str">
        <f>[9]D_技能表!F712</f>
        <v>第47级，共造成210.9%点伤害</v>
      </c>
      <c r="G805">
        <f>[9]D_技能表!G712</f>
        <v>3</v>
      </c>
      <c r="H805">
        <f>[9]D_技能表!H712</f>
        <v>3</v>
      </c>
      <c r="I805">
        <f>[9]D_技能表!I712</f>
        <v>47</v>
      </c>
      <c r="J805">
        <f>[9]D_技能表!J712</f>
        <v>2</v>
      </c>
      <c r="K805">
        <f>[9]D_技能表!K712</f>
        <v>210.91304347826087</v>
      </c>
      <c r="L805">
        <f>[9]D_技能表!L712</f>
        <v>0</v>
      </c>
      <c r="M805">
        <f>[9]D_技能表!M712</f>
        <v>4240</v>
      </c>
      <c r="N805">
        <f>[9]D_技能表!N712</f>
        <v>314716</v>
      </c>
      <c r="O805">
        <f>[9]D_技能表!O712</f>
        <v>2</v>
      </c>
      <c r="P805">
        <f>[9]D_技能表!P712</f>
        <v>1</v>
      </c>
      <c r="Q805">
        <f>[9]D_技能表!Q712</f>
        <v>1</v>
      </c>
      <c r="R805">
        <f>[9]D_技能表!R712</f>
        <v>7</v>
      </c>
      <c r="S805">
        <f>[9]D_技能表!S712</f>
        <v>50</v>
      </c>
      <c r="T805">
        <f>[9]D_技能表!T712</f>
        <v>143.47826086956522</v>
      </c>
      <c r="U805">
        <f>[9]D_技能表!U712</f>
        <v>3838</v>
      </c>
      <c r="V805">
        <f>[9]D_技能表!V712</f>
        <v>143.47826086956522</v>
      </c>
      <c r="W805">
        <f>[9]D_技能表!W712</f>
        <v>82</v>
      </c>
      <c r="X805">
        <f>[9]D_技能表!X712</f>
        <v>1207</v>
      </c>
      <c r="Y805">
        <f>[9]D_技能表!Y712</f>
        <v>18</v>
      </c>
      <c r="Z805">
        <f>[9]D_技能表!Z712</f>
        <v>33</v>
      </c>
      <c r="AA805" t="str">
        <f>[9]D_技能表!AA712</f>
        <v>9222300.png</v>
      </c>
      <c r="AB805">
        <f>[9]D_技能表!AB712</f>
        <v>20</v>
      </c>
      <c r="AC805">
        <f>[9]D_技能表!AC712</f>
        <v>28</v>
      </c>
      <c r="AD805">
        <f>[9]D_技能表!AD712</f>
        <v>1141.9685794915179</v>
      </c>
    </row>
    <row r="806" spans="1:30" x14ac:dyDescent="0.15">
      <c r="A806">
        <f>[9]D_技能表!A713</f>
        <v>9222348</v>
      </c>
      <c r="B806" t="str">
        <f>[9]D_技能表!B713</f>
        <v>龙拳第3段</v>
      </c>
      <c r="C806" t="str">
        <f>[9]D_技能表!C713</f>
        <v>龙拳第3段</v>
      </c>
      <c r="D806">
        <f>[9]D_技能表!D713</f>
        <v>2</v>
      </c>
      <c r="E806">
        <f>[9]D_技能表!E713</f>
        <v>77</v>
      </c>
      <c r="F806" t="str">
        <f>[9]D_技能表!F713</f>
        <v>第48级，共造成212.3%点伤害</v>
      </c>
      <c r="G806">
        <f>[9]D_技能表!G713</f>
        <v>3</v>
      </c>
      <c r="H806">
        <f>[9]D_技能表!H713</f>
        <v>3</v>
      </c>
      <c r="I806">
        <f>[9]D_技能表!I713</f>
        <v>48</v>
      </c>
      <c r="J806">
        <f>[9]D_技能表!J713</f>
        <v>2</v>
      </c>
      <c r="K806">
        <f>[9]D_技能表!K713</f>
        <v>212.3478260869565</v>
      </c>
      <c r="L806">
        <f>[9]D_技能表!L713</f>
        <v>0</v>
      </c>
      <c r="M806">
        <f>[9]D_技能表!M713</f>
        <v>4160</v>
      </c>
      <c r="N806">
        <f>[9]D_技能表!N713</f>
        <v>346896</v>
      </c>
      <c r="O806">
        <f>[9]D_技能表!O713</f>
        <v>2</v>
      </c>
      <c r="P806">
        <f>[9]D_技能表!P713</f>
        <v>1</v>
      </c>
      <c r="Q806">
        <f>[9]D_技能表!Q713</f>
        <v>1</v>
      </c>
      <c r="R806">
        <f>[9]D_技能表!R713</f>
        <v>7</v>
      </c>
      <c r="S806">
        <f>[9]D_技能表!S713</f>
        <v>50</v>
      </c>
      <c r="T806">
        <f>[9]D_技能表!T713</f>
        <v>143.47826086956522</v>
      </c>
      <c r="U806">
        <f>[9]D_技能表!U713</f>
        <v>3942</v>
      </c>
      <c r="V806">
        <f>[9]D_技能表!V713</f>
        <v>143.47826086956522</v>
      </c>
      <c r="W806">
        <f>[9]D_技能表!W713</f>
        <v>88</v>
      </c>
      <c r="X806">
        <f>[9]D_技能表!X713</f>
        <v>1295</v>
      </c>
      <c r="Y806">
        <f>[9]D_技能表!Y713</f>
        <v>18</v>
      </c>
      <c r="Z806">
        <f>[9]D_技能表!Z713</f>
        <v>36</v>
      </c>
      <c r="AA806" t="str">
        <f>[9]D_技能表!AA713</f>
        <v>9222300.png</v>
      </c>
      <c r="AB806">
        <f>[9]D_技能表!AB713</f>
        <v>20</v>
      </c>
      <c r="AC806">
        <f>[9]D_技能表!AC713</f>
        <v>28</v>
      </c>
      <c r="AD806">
        <f>[9]D_技能表!AD713</f>
        <v>1316.9345747439711</v>
      </c>
    </row>
    <row r="807" spans="1:30" x14ac:dyDescent="0.15">
      <c r="A807">
        <f>[9]D_技能表!A714</f>
        <v>9222349</v>
      </c>
      <c r="B807" t="str">
        <f>[9]D_技能表!B714</f>
        <v>龙拳第3段</v>
      </c>
      <c r="C807" t="str">
        <f>[9]D_技能表!C714</f>
        <v>龙拳第3段</v>
      </c>
      <c r="D807">
        <f>[9]D_技能表!D714</f>
        <v>2</v>
      </c>
      <c r="E807">
        <f>[9]D_技能表!E714</f>
        <v>79</v>
      </c>
      <c r="F807" t="str">
        <f>[9]D_技能表!F714</f>
        <v>第49级，共造成213.8%点伤害</v>
      </c>
      <c r="G807">
        <f>[9]D_技能表!G714</f>
        <v>3</v>
      </c>
      <c r="H807">
        <f>[9]D_技能表!H714</f>
        <v>3</v>
      </c>
      <c r="I807">
        <f>[9]D_技能表!I714</f>
        <v>49</v>
      </c>
      <c r="J807">
        <f>[9]D_技能表!J714</f>
        <v>2</v>
      </c>
      <c r="K807">
        <f>[9]D_技能表!K714</f>
        <v>213.78260869565219</v>
      </c>
      <c r="L807">
        <f>[9]D_技能表!L714</f>
        <v>0</v>
      </c>
      <c r="M807">
        <f>[9]D_技能表!M714</f>
        <v>4080</v>
      </c>
      <c r="N807">
        <f>[9]D_技能表!N714</f>
        <v>390476</v>
      </c>
      <c r="O807">
        <f>[9]D_技能表!O714</f>
        <v>2</v>
      </c>
      <c r="P807">
        <f>[9]D_技能表!P714</f>
        <v>1</v>
      </c>
      <c r="Q807">
        <f>[9]D_技能表!Q714</f>
        <v>1</v>
      </c>
      <c r="R807">
        <f>[9]D_技能表!R714</f>
        <v>7</v>
      </c>
      <c r="S807">
        <f>[9]D_技能表!S714</f>
        <v>50</v>
      </c>
      <c r="T807">
        <f>[9]D_技能表!T714</f>
        <v>143.47826086956522</v>
      </c>
      <c r="U807">
        <f>[9]D_技能表!U714</f>
        <v>4154</v>
      </c>
      <c r="V807">
        <f>[9]D_技能表!V714</f>
        <v>143.47826086956522</v>
      </c>
      <c r="W807">
        <f>[9]D_技能表!W714</f>
        <v>94</v>
      </c>
      <c r="X807">
        <f>[9]D_技能表!X714</f>
        <v>1389</v>
      </c>
      <c r="Y807">
        <f>[9]D_技能表!Y714</f>
        <v>18</v>
      </c>
      <c r="Z807">
        <f>[9]D_技能表!Z714</f>
        <v>38</v>
      </c>
      <c r="AA807" t="str">
        <f>[9]D_技能表!AA714</f>
        <v>9222300.png</v>
      </c>
      <c r="AB807">
        <f>[9]D_技能表!AB714</f>
        <v>20</v>
      </c>
      <c r="AC807">
        <f>[9]D_技能表!AC714</f>
        <v>28</v>
      </c>
      <c r="AD807">
        <f>[9]D_技能表!AD714</f>
        <v>1518.4601796208933</v>
      </c>
    </row>
    <row r="808" spans="1:30" x14ac:dyDescent="0.15">
      <c r="A808">
        <f>[9]D_技能表!A715</f>
        <v>9222350</v>
      </c>
      <c r="B808" t="str">
        <f>[9]D_技能表!B715</f>
        <v>龙拳第3段</v>
      </c>
      <c r="C808" t="str">
        <f>[9]D_技能表!C715</f>
        <v>龙拳第3段</v>
      </c>
      <c r="D808">
        <f>[9]D_技能表!D715</f>
        <v>2</v>
      </c>
      <c r="E808">
        <f>[9]D_技能表!E715</f>
        <v>80</v>
      </c>
      <c r="F808" t="str">
        <f>[9]D_技能表!F715</f>
        <v>第50级，共造成215.2%点伤害</v>
      </c>
      <c r="G808">
        <f>[9]D_技能表!G715</f>
        <v>3</v>
      </c>
      <c r="H808">
        <f>[9]D_技能表!H715</f>
        <v>3</v>
      </c>
      <c r="I808">
        <f>[9]D_技能表!I715</f>
        <v>50</v>
      </c>
      <c r="J808">
        <f>[9]D_技能表!J715</f>
        <v>2</v>
      </c>
      <c r="K808">
        <f>[9]D_技能表!K715</f>
        <v>215.21739130434781</v>
      </c>
      <c r="L808">
        <f>[9]D_技能表!L715</f>
        <v>0</v>
      </c>
      <c r="M808">
        <f>[9]D_技能表!M715</f>
        <v>4000</v>
      </c>
      <c r="N808">
        <f>[9]D_技能表!N715</f>
        <v>430462</v>
      </c>
      <c r="O808">
        <f>[9]D_技能表!O715</f>
        <v>2</v>
      </c>
      <c r="P808">
        <f>[9]D_技能表!P715</f>
        <v>1</v>
      </c>
      <c r="Q808">
        <f>[9]D_技能表!Q715</f>
        <v>1</v>
      </c>
      <c r="R808">
        <f>[9]D_技能表!R715</f>
        <v>7</v>
      </c>
      <c r="S808">
        <f>[9]D_技能表!S715</f>
        <v>50</v>
      </c>
      <c r="T808">
        <f>[9]D_技能表!T715</f>
        <v>143.47826086956522</v>
      </c>
      <c r="U808">
        <f>[9]D_技能表!U715</f>
        <v>4262</v>
      </c>
      <c r="V808">
        <f>[9]D_技能表!V715</f>
        <v>143.47826086956522</v>
      </c>
      <c r="W808">
        <f>[9]D_技能表!W715</f>
        <v>101</v>
      </c>
      <c r="X808">
        <f>[9]D_技能表!X715</f>
        <v>1490</v>
      </c>
      <c r="Y808">
        <f>[9]D_技能表!Y715</f>
        <v>18</v>
      </c>
      <c r="Z808">
        <f>[9]D_技能表!Z715</f>
        <v>41</v>
      </c>
      <c r="AA808" t="str">
        <f>[9]D_技能表!AA715</f>
        <v>9222300.png</v>
      </c>
      <c r="AB808">
        <f>[9]D_技能表!AB715</f>
        <v>20</v>
      </c>
      <c r="AC808">
        <f>[9]D_技能表!AC715</f>
        <v>28</v>
      </c>
      <c r="AD808">
        <f>[9]D_技能表!AD715</f>
        <v>1750.5461030023362</v>
      </c>
    </row>
    <row r="809" spans="1:30" x14ac:dyDescent="0.15">
      <c r="A809">
        <f>[9]D_技能表!A716</f>
        <v>1</v>
      </c>
      <c r="B809" t="str">
        <f>[9]D_技能表!B716</f>
        <v>龙拳</v>
      </c>
      <c r="C809" t="str">
        <f>[9]D_技能表!C716</f>
        <v>龙拳第4段</v>
      </c>
      <c r="D809">
        <f>[9]D_技能表!D716</f>
        <v>2</v>
      </c>
      <c r="E809">
        <f>[9]D_技能表!E716</f>
        <v>4</v>
      </c>
      <c r="F809" t="str">
        <f>[9]D_技能表!F716</f>
        <v>第0级，共造成179.3%点伤害</v>
      </c>
      <c r="G809">
        <f>[9]D_技能表!G716</f>
        <v>0</v>
      </c>
      <c r="H809">
        <f>[9]D_技能表!H716</f>
        <v>4</v>
      </c>
      <c r="I809">
        <f>[9]D_技能表!I716</f>
        <v>0</v>
      </c>
      <c r="J809">
        <f>[9]D_技能表!J716</f>
        <v>2</v>
      </c>
      <c r="K809">
        <f>[9]D_技能表!K716</f>
        <v>59.782608695652179</v>
      </c>
      <c r="L809">
        <f>[9]D_技能表!L716</f>
        <v>0</v>
      </c>
      <c r="M809">
        <f>[9]D_技能表!M716</f>
        <v>8000</v>
      </c>
      <c r="N809">
        <f>[9]D_技能表!N716</f>
        <v>0</v>
      </c>
      <c r="O809">
        <f>[9]D_技能表!O716</f>
        <v>2</v>
      </c>
      <c r="P809">
        <f>[9]D_技能表!P716</f>
        <v>3</v>
      </c>
      <c r="Q809">
        <f>[9]D_技能表!Q716</f>
        <v>1</v>
      </c>
      <c r="R809">
        <f>[9]D_技能表!R716</f>
        <v>9</v>
      </c>
      <c r="S809">
        <f>[9]D_技能表!S716</f>
        <v>50</v>
      </c>
      <c r="T809">
        <f>[9]D_技能表!T716</f>
        <v>59.782608695652179</v>
      </c>
      <c r="U809">
        <f>[9]D_技能表!U716</f>
        <v>68</v>
      </c>
      <c r="V809">
        <f>[9]D_技能表!V716</f>
        <v>179.34782608695653</v>
      </c>
      <c r="W809">
        <f>[9]D_技能表!W716</f>
        <v>0</v>
      </c>
      <c r="X809">
        <f>[9]D_技能表!X716</f>
        <v>0</v>
      </c>
      <c r="Y809">
        <f>[9]D_技能表!Y716</f>
        <v>18</v>
      </c>
      <c r="Z809">
        <f>[9]D_技能表!Z716</f>
        <v>0</v>
      </c>
      <c r="AA809" t="str">
        <f>[9]D_技能表!AA716</f>
        <v>9222400.png</v>
      </c>
      <c r="AB809">
        <f>[9]D_技能表!AB716</f>
        <v>7</v>
      </c>
      <c r="AC809">
        <f>[9]D_技能表!AC716</f>
        <v>27</v>
      </c>
      <c r="AD809">
        <f>[9]D_技能表!AD716</f>
        <v>1.8398856521739131</v>
      </c>
    </row>
    <row r="810" spans="1:30" x14ac:dyDescent="0.15">
      <c r="A810">
        <f>[9]D_技能表!A717</f>
        <v>9222401</v>
      </c>
      <c r="B810" t="str">
        <f>[9]D_技能表!B717</f>
        <v>龙拳第4段</v>
      </c>
      <c r="C810" t="str">
        <f>[9]D_技能表!C717</f>
        <v>龙拳第4段</v>
      </c>
      <c r="D810">
        <f>[9]D_技能表!D717</f>
        <v>2</v>
      </c>
      <c r="E810">
        <f>[9]D_技能表!E717</f>
        <v>4</v>
      </c>
      <c r="F810" t="str">
        <f>[9]D_技能表!F717</f>
        <v>第1级，共造成179.3%点伤害</v>
      </c>
      <c r="G810">
        <f>[9]D_技能表!G717</f>
        <v>4</v>
      </c>
      <c r="H810">
        <f>[9]D_技能表!H717</f>
        <v>4</v>
      </c>
      <c r="I810">
        <f>[9]D_技能表!I717</f>
        <v>1</v>
      </c>
      <c r="J810">
        <f>[9]D_技能表!J717</f>
        <v>2</v>
      </c>
      <c r="K810">
        <f>[9]D_技能表!K717</f>
        <v>59.782608695652179</v>
      </c>
      <c r="L810">
        <f>[9]D_技能表!L717</f>
        <v>0</v>
      </c>
      <c r="M810">
        <f>[9]D_技能表!M717</f>
        <v>8000</v>
      </c>
      <c r="N810">
        <f>[9]D_技能表!N717</f>
        <v>408</v>
      </c>
      <c r="O810">
        <f>[9]D_技能表!O717</f>
        <v>2</v>
      </c>
      <c r="P810">
        <f>[9]D_技能表!P717</f>
        <v>3</v>
      </c>
      <c r="Q810">
        <f>[9]D_技能表!Q717</f>
        <v>1</v>
      </c>
      <c r="R810">
        <f>[9]D_技能表!R717</f>
        <v>9</v>
      </c>
      <c r="S810">
        <f>[9]D_技能表!S717</f>
        <v>50</v>
      </c>
      <c r="T810">
        <f>[9]D_技能表!T717</f>
        <v>59.782608695652179</v>
      </c>
      <c r="U810">
        <f>[9]D_技能表!U717</f>
        <v>68</v>
      </c>
      <c r="V810">
        <f>[9]D_技能表!V717</f>
        <v>179.34782608695653</v>
      </c>
      <c r="W810">
        <f>[9]D_技能表!W717</f>
        <v>6</v>
      </c>
      <c r="X810">
        <f>[9]D_技能表!X717</f>
        <v>6</v>
      </c>
      <c r="Y810">
        <f>[9]D_技能表!Y717</f>
        <v>18</v>
      </c>
      <c r="Z810">
        <f>[9]D_技能表!Z717</f>
        <v>0</v>
      </c>
      <c r="AA810" t="str">
        <f>[9]D_技能表!AA717</f>
        <v>9222400.png</v>
      </c>
      <c r="AB810">
        <f>[9]D_技能表!AB717</f>
        <v>7</v>
      </c>
      <c r="AC810">
        <f>[9]D_技能表!AC717</f>
        <v>27</v>
      </c>
      <c r="AD810">
        <f>[9]D_技能表!AD717</f>
        <v>2.0946855028462572</v>
      </c>
    </row>
    <row r="811" spans="1:30" x14ac:dyDescent="0.15">
      <c r="A811">
        <f>[9]D_技能表!A718</f>
        <v>9222402</v>
      </c>
      <c r="B811" t="str">
        <f>[9]D_技能表!B718</f>
        <v>龙拳第4段</v>
      </c>
      <c r="C811" t="str">
        <f>[9]D_技能表!C718</f>
        <v>龙拳第4段</v>
      </c>
      <c r="D811">
        <f>[9]D_技能表!D718</f>
        <v>2</v>
      </c>
      <c r="E811">
        <f>[9]D_技能表!E718</f>
        <v>12</v>
      </c>
      <c r="F811" t="str">
        <f>[9]D_技能表!F718</f>
        <v>第2级，共造成182.9%点伤害</v>
      </c>
      <c r="G811">
        <f>[9]D_技能表!G718</f>
        <v>4</v>
      </c>
      <c r="H811">
        <f>[9]D_技能表!H718</f>
        <v>4</v>
      </c>
      <c r="I811">
        <f>[9]D_技能表!I718</f>
        <v>2</v>
      </c>
      <c r="J811">
        <f>[9]D_技能表!J718</f>
        <v>2</v>
      </c>
      <c r="K811">
        <f>[9]D_技能表!K718</f>
        <v>60.978260869565226</v>
      </c>
      <c r="L811">
        <f>[9]D_技能表!L718</f>
        <v>0</v>
      </c>
      <c r="M811">
        <f>[9]D_技能表!M718</f>
        <v>7840</v>
      </c>
      <c r="N811">
        <f>[9]D_技能表!N718</f>
        <v>812</v>
      </c>
      <c r="O811">
        <f>[9]D_技能表!O718</f>
        <v>2</v>
      </c>
      <c r="P811">
        <f>[9]D_技能表!P718</f>
        <v>3</v>
      </c>
      <c r="Q811">
        <f>[9]D_技能表!Q718</f>
        <v>1</v>
      </c>
      <c r="R811">
        <f>[9]D_技能表!R718</f>
        <v>9</v>
      </c>
      <c r="S811">
        <f>[9]D_技能表!S718</f>
        <v>50</v>
      </c>
      <c r="T811">
        <f>[9]D_技能表!T718</f>
        <v>59.782608695652179</v>
      </c>
      <c r="U811">
        <f>[9]D_技能表!U718</f>
        <v>116</v>
      </c>
      <c r="V811">
        <f>[9]D_技能表!V718</f>
        <v>179.34782608695653</v>
      </c>
      <c r="W811">
        <f>[9]D_技能表!W718</f>
        <v>7</v>
      </c>
      <c r="X811">
        <f>[9]D_技能表!X718</f>
        <v>13</v>
      </c>
      <c r="Y811">
        <f>[9]D_技能表!Y718</f>
        <v>18</v>
      </c>
      <c r="Z811">
        <f>[9]D_技能表!Z718</f>
        <v>0</v>
      </c>
      <c r="AA811" t="str">
        <f>[9]D_技能表!AA718</f>
        <v>9222400.png</v>
      </c>
      <c r="AB811">
        <f>[9]D_技能表!AB718</f>
        <v>7</v>
      </c>
      <c r="AC811">
        <f>[9]D_技能表!AC718</f>
        <v>27</v>
      </c>
      <c r="AD811">
        <f>[9]D_技能表!AD718</f>
        <v>2.4925765169870355</v>
      </c>
    </row>
    <row r="812" spans="1:30" x14ac:dyDescent="0.15">
      <c r="A812">
        <f>[9]D_技能表!A719</f>
        <v>9222403</v>
      </c>
      <c r="B812" t="str">
        <f>[9]D_技能表!B719</f>
        <v>龙拳第4段</v>
      </c>
      <c r="C812" t="str">
        <f>[9]D_技能表!C719</f>
        <v>龙拳第4段</v>
      </c>
      <c r="D812">
        <f>[9]D_技能表!D719</f>
        <v>2</v>
      </c>
      <c r="E812">
        <f>[9]D_技能表!E719</f>
        <v>13</v>
      </c>
      <c r="F812" t="str">
        <f>[9]D_技能表!F719</f>
        <v>第3级，共造成184.7%点伤害</v>
      </c>
      <c r="G812">
        <f>[9]D_技能表!G719</f>
        <v>4</v>
      </c>
      <c r="H812">
        <f>[9]D_技能表!H719</f>
        <v>4</v>
      </c>
      <c r="I812">
        <f>[9]D_技能表!I719</f>
        <v>3</v>
      </c>
      <c r="J812">
        <f>[9]D_技能表!J719</f>
        <v>2</v>
      </c>
      <c r="K812">
        <f>[9]D_技能表!K719</f>
        <v>61.576086956521742</v>
      </c>
      <c r="L812">
        <f>[9]D_技能表!L719</f>
        <v>0</v>
      </c>
      <c r="M812">
        <f>[9]D_技能表!M719</f>
        <v>7760</v>
      </c>
      <c r="N812">
        <f>[9]D_技能表!N719</f>
        <v>854</v>
      </c>
      <c r="O812">
        <f>[9]D_技能表!O719</f>
        <v>2</v>
      </c>
      <c r="P812">
        <f>[9]D_技能表!P719</f>
        <v>3</v>
      </c>
      <c r="Q812">
        <f>[9]D_技能表!Q719</f>
        <v>1</v>
      </c>
      <c r="R812">
        <f>[9]D_技能表!R719</f>
        <v>9</v>
      </c>
      <c r="S812">
        <f>[9]D_技能表!S719</f>
        <v>50</v>
      </c>
      <c r="T812">
        <f>[9]D_技能表!T719</f>
        <v>59.782608695652179</v>
      </c>
      <c r="U812">
        <f>[9]D_技能表!U719</f>
        <v>122</v>
      </c>
      <c r="V812">
        <f>[9]D_技能表!V719</f>
        <v>179.34782608695653</v>
      </c>
      <c r="W812">
        <f>[9]D_技能表!W719</f>
        <v>7</v>
      </c>
      <c r="X812">
        <f>[9]D_技能表!X719</f>
        <v>20</v>
      </c>
      <c r="Y812">
        <f>[9]D_技能表!Y719</f>
        <v>18</v>
      </c>
      <c r="Z812">
        <f>[9]D_技能表!Z719</f>
        <v>0</v>
      </c>
      <c r="AA812" t="str">
        <f>[9]D_技能表!AA719</f>
        <v>9222400.png</v>
      </c>
      <c r="AB812">
        <f>[9]D_技能表!AB719</f>
        <v>7</v>
      </c>
      <c r="AC812">
        <f>[9]D_技能表!AC719</f>
        <v>27</v>
      </c>
      <c r="AD812">
        <f>[9]D_技能表!AD719</f>
        <v>2.8991325700917452</v>
      </c>
    </row>
    <row r="813" spans="1:30" x14ac:dyDescent="0.15">
      <c r="A813">
        <f>[9]D_技能表!A720</f>
        <v>9222404</v>
      </c>
      <c r="B813" t="str">
        <f>[9]D_技能表!B720</f>
        <v>龙拳第4段</v>
      </c>
      <c r="C813" t="str">
        <f>[9]D_技能表!C720</f>
        <v>龙拳第4段</v>
      </c>
      <c r="D813">
        <f>[9]D_技能表!D720</f>
        <v>2</v>
      </c>
      <c r="E813">
        <f>[9]D_技能表!E720</f>
        <v>15</v>
      </c>
      <c r="F813" t="str">
        <f>[9]D_技能表!F720</f>
        <v>第4级，共造成186.5%点伤害</v>
      </c>
      <c r="G813">
        <f>[9]D_技能表!G720</f>
        <v>4</v>
      </c>
      <c r="H813">
        <f>[9]D_技能表!H720</f>
        <v>4</v>
      </c>
      <c r="I813">
        <f>[9]D_技能表!I720</f>
        <v>4</v>
      </c>
      <c r="J813">
        <f>[9]D_技能表!J720</f>
        <v>2</v>
      </c>
      <c r="K813">
        <f>[9]D_技能表!K720</f>
        <v>62.173913043478265</v>
      </c>
      <c r="L813">
        <f>[9]D_技能表!L720</f>
        <v>0</v>
      </c>
      <c r="M813">
        <f>[9]D_技能表!M720</f>
        <v>7680</v>
      </c>
      <c r="N813">
        <f>[9]D_技能表!N720</f>
        <v>1072</v>
      </c>
      <c r="O813">
        <f>[9]D_技能表!O720</f>
        <v>2</v>
      </c>
      <c r="P813">
        <f>[9]D_技能表!P720</f>
        <v>3</v>
      </c>
      <c r="Q813">
        <f>[9]D_技能表!Q720</f>
        <v>1</v>
      </c>
      <c r="R813">
        <f>[9]D_技能表!R720</f>
        <v>9</v>
      </c>
      <c r="S813">
        <f>[9]D_技能表!S720</f>
        <v>50</v>
      </c>
      <c r="T813">
        <f>[9]D_技能表!T720</f>
        <v>59.782608695652179</v>
      </c>
      <c r="U813">
        <f>[9]D_技能表!U720</f>
        <v>134</v>
      </c>
      <c r="V813">
        <f>[9]D_技能表!V720</f>
        <v>179.34782608695653</v>
      </c>
      <c r="W813">
        <f>[9]D_技能表!W720</f>
        <v>8</v>
      </c>
      <c r="X813">
        <f>[9]D_技能表!X720</f>
        <v>28</v>
      </c>
      <c r="Y813">
        <f>[9]D_技能表!Y720</f>
        <v>18</v>
      </c>
      <c r="Z813">
        <f>[9]D_技能表!Z720</f>
        <v>0</v>
      </c>
      <c r="AA813" t="str">
        <f>[9]D_技能表!AA720</f>
        <v>9222400.png</v>
      </c>
      <c r="AB813">
        <f>[9]D_技能表!AB720</f>
        <v>7</v>
      </c>
      <c r="AC813">
        <f>[9]D_技能表!AC720</f>
        <v>27</v>
      </c>
      <c r="AD813">
        <f>[9]D_技能表!AD720</f>
        <v>3.3704898026442303</v>
      </c>
    </row>
    <row r="814" spans="1:30" x14ac:dyDescent="0.15">
      <c r="A814">
        <f>[9]D_技能表!A721</f>
        <v>9222405</v>
      </c>
      <c r="B814" t="str">
        <f>[9]D_技能表!B721</f>
        <v>龙拳第4段</v>
      </c>
      <c r="C814" t="str">
        <f>[9]D_技能表!C721</f>
        <v>龙拳第4段</v>
      </c>
      <c r="D814">
        <f>[9]D_技能表!D721</f>
        <v>2</v>
      </c>
      <c r="E814">
        <f>[9]D_技能表!E721</f>
        <v>16</v>
      </c>
      <c r="F814" t="str">
        <f>[9]D_技能表!F721</f>
        <v>第5级，共造成188.3%点伤害</v>
      </c>
      <c r="G814">
        <f>[9]D_技能表!G721</f>
        <v>4</v>
      </c>
      <c r="H814">
        <f>[9]D_技能表!H721</f>
        <v>4</v>
      </c>
      <c r="I814">
        <f>[9]D_技能表!I721</f>
        <v>5</v>
      </c>
      <c r="J814">
        <f>[9]D_技能表!J721</f>
        <v>2</v>
      </c>
      <c r="K814">
        <f>[9]D_技能表!K721</f>
        <v>62.771739130434788</v>
      </c>
      <c r="L814">
        <f>[9]D_技能表!L721</f>
        <v>0</v>
      </c>
      <c r="M814">
        <f>[9]D_技能表!M721</f>
        <v>7600</v>
      </c>
      <c r="N814">
        <f>[9]D_技能表!N721</f>
        <v>1120</v>
      </c>
      <c r="O814">
        <f>[9]D_技能表!O721</f>
        <v>2</v>
      </c>
      <c r="P814">
        <f>[9]D_技能表!P721</f>
        <v>3</v>
      </c>
      <c r="Q814">
        <f>[9]D_技能表!Q721</f>
        <v>1</v>
      </c>
      <c r="R814">
        <f>[9]D_技能表!R721</f>
        <v>9</v>
      </c>
      <c r="S814">
        <f>[9]D_技能表!S721</f>
        <v>50</v>
      </c>
      <c r="T814">
        <f>[9]D_技能表!T721</f>
        <v>59.782608695652179</v>
      </c>
      <c r="U814">
        <f>[9]D_技能表!U721</f>
        <v>140</v>
      </c>
      <c r="V814">
        <f>[9]D_技能表!V721</f>
        <v>179.34782608695653</v>
      </c>
      <c r="W814">
        <f>[9]D_技能表!W721</f>
        <v>8</v>
      </c>
      <c r="X814">
        <f>[9]D_技能表!X721</f>
        <v>36</v>
      </c>
      <c r="Y814">
        <f>[9]D_技能表!Y721</f>
        <v>18</v>
      </c>
      <c r="Z814">
        <f>[9]D_技能表!Z721</f>
        <v>0</v>
      </c>
      <c r="AA814" t="str">
        <f>[9]D_技能表!AA721</f>
        <v>9222400.png</v>
      </c>
      <c r="AB814">
        <f>[9]D_技能表!AB721</f>
        <v>7</v>
      </c>
      <c r="AC814">
        <f>[9]D_技能表!AC721</f>
        <v>27</v>
      </c>
      <c r="AD814">
        <f>[9]D_技能表!AD721</f>
        <v>3.9167992569743526</v>
      </c>
    </row>
    <row r="815" spans="1:30" x14ac:dyDescent="0.15">
      <c r="A815">
        <f>[9]D_技能表!A722</f>
        <v>9222406</v>
      </c>
      <c r="B815" t="str">
        <f>[9]D_技能表!B722</f>
        <v>龙拳第4段</v>
      </c>
      <c r="C815" t="str">
        <f>[9]D_技能表!C722</f>
        <v>龙拳第4段</v>
      </c>
      <c r="D815">
        <f>[9]D_技能表!D722</f>
        <v>2</v>
      </c>
      <c r="E815">
        <f>[9]D_技能表!E722</f>
        <v>18</v>
      </c>
      <c r="F815" t="str">
        <f>[9]D_技能表!F722</f>
        <v>第6级，共造成190.1%点伤害</v>
      </c>
      <c r="G815">
        <f>[9]D_技能表!G722</f>
        <v>4</v>
      </c>
      <c r="H815">
        <f>[9]D_技能表!H722</f>
        <v>4</v>
      </c>
      <c r="I815">
        <f>[9]D_技能表!I722</f>
        <v>6</v>
      </c>
      <c r="J815">
        <f>[9]D_技能表!J722</f>
        <v>2</v>
      </c>
      <c r="K815">
        <f>[9]D_技能表!K722</f>
        <v>63.369565217391312</v>
      </c>
      <c r="L815">
        <f>[9]D_技能表!L722</f>
        <v>0</v>
      </c>
      <c r="M815">
        <f>[9]D_技能表!M722</f>
        <v>7520</v>
      </c>
      <c r="N815">
        <f>[9]D_技能表!N722</f>
        <v>1368</v>
      </c>
      <c r="O815">
        <f>[9]D_技能表!O722</f>
        <v>2</v>
      </c>
      <c r="P815">
        <f>[9]D_技能表!P722</f>
        <v>3</v>
      </c>
      <c r="Q815">
        <f>[9]D_技能表!Q722</f>
        <v>1</v>
      </c>
      <c r="R815">
        <f>[9]D_技能表!R722</f>
        <v>9</v>
      </c>
      <c r="S815">
        <f>[9]D_技能表!S722</f>
        <v>50</v>
      </c>
      <c r="T815">
        <f>[9]D_技能表!T722</f>
        <v>59.782608695652179</v>
      </c>
      <c r="U815">
        <f>[9]D_技能表!U722</f>
        <v>152</v>
      </c>
      <c r="V815">
        <f>[9]D_技能表!V722</f>
        <v>179.34782608695653</v>
      </c>
      <c r="W815">
        <f>[9]D_技能表!W722</f>
        <v>9</v>
      </c>
      <c r="X815">
        <f>[9]D_技能表!X722</f>
        <v>45</v>
      </c>
      <c r="Y815">
        <f>[9]D_技能表!Y722</f>
        <v>18</v>
      </c>
      <c r="Z815">
        <f>[9]D_技能表!Z722</f>
        <v>0</v>
      </c>
      <c r="AA815" t="str">
        <f>[9]D_技能表!AA722</f>
        <v>9222400.png</v>
      </c>
      <c r="AB815">
        <f>[9]D_技能表!AB722</f>
        <v>7</v>
      </c>
      <c r="AC815">
        <f>[9]D_技能表!AC722</f>
        <v>27</v>
      </c>
      <c r="AD815">
        <f>[9]D_技能表!AD722</f>
        <v>4.5497807506202754</v>
      </c>
    </row>
    <row r="816" spans="1:30" x14ac:dyDescent="0.15">
      <c r="A816">
        <f>[9]D_技能表!A723</f>
        <v>9222407</v>
      </c>
      <c r="B816" t="str">
        <f>[9]D_技能表!B723</f>
        <v>龙拳第4段</v>
      </c>
      <c r="C816" t="str">
        <f>[9]D_技能表!C723</f>
        <v>龙拳第4段</v>
      </c>
      <c r="D816">
        <f>[9]D_技能表!D723</f>
        <v>2</v>
      </c>
      <c r="E816">
        <f>[9]D_技能表!E723</f>
        <v>19</v>
      </c>
      <c r="F816" t="str">
        <f>[9]D_技能表!F723</f>
        <v>第7级，共造成191.9%点伤害</v>
      </c>
      <c r="G816">
        <f>[9]D_技能表!G723</f>
        <v>4</v>
      </c>
      <c r="H816">
        <f>[9]D_技能表!H723</f>
        <v>4</v>
      </c>
      <c r="I816">
        <f>[9]D_技能表!I723</f>
        <v>7</v>
      </c>
      <c r="J816">
        <f>[9]D_技能表!J723</f>
        <v>2</v>
      </c>
      <c r="K816">
        <f>[9]D_技能表!K723</f>
        <v>63.967391304347835</v>
      </c>
      <c r="L816">
        <f>[9]D_技能表!L723</f>
        <v>0</v>
      </c>
      <c r="M816">
        <f>[9]D_技能表!M723</f>
        <v>7440</v>
      </c>
      <c r="N816">
        <f>[9]D_技能表!N723</f>
        <v>1422</v>
      </c>
      <c r="O816">
        <f>[9]D_技能表!O723</f>
        <v>2</v>
      </c>
      <c r="P816">
        <f>[9]D_技能表!P723</f>
        <v>3</v>
      </c>
      <c r="Q816">
        <f>[9]D_技能表!Q723</f>
        <v>1</v>
      </c>
      <c r="R816">
        <f>[9]D_技能表!R723</f>
        <v>9</v>
      </c>
      <c r="S816">
        <f>[9]D_技能表!S723</f>
        <v>50</v>
      </c>
      <c r="T816">
        <f>[9]D_技能表!T723</f>
        <v>59.782608695652179</v>
      </c>
      <c r="U816">
        <f>[9]D_技能表!U723</f>
        <v>158</v>
      </c>
      <c r="V816">
        <f>[9]D_技能表!V723</f>
        <v>179.34782608695653</v>
      </c>
      <c r="W816">
        <f>[9]D_技能表!W723</f>
        <v>9</v>
      </c>
      <c r="X816">
        <f>[9]D_技能表!X723</f>
        <v>54</v>
      </c>
      <c r="Y816">
        <f>[9]D_技能表!Y723</f>
        <v>18</v>
      </c>
      <c r="Z816">
        <f>[9]D_技能表!Z723</f>
        <v>0</v>
      </c>
      <c r="AA816" t="str">
        <f>[9]D_技能表!AA723</f>
        <v>9222400.png</v>
      </c>
      <c r="AB816">
        <f>[9]D_技能表!AB723</f>
        <v>7</v>
      </c>
      <c r="AC816">
        <f>[9]D_技能表!AC723</f>
        <v>27</v>
      </c>
      <c r="AD816">
        <f>[9]D_技能表!AD723</f>
        <v>5.2829627029237294</v>
      </c>
    </row>
    <row r="817" spans="1:30" x14ac:dyDescent="0.15">
      <c r="A817">
        <f>[9]D_技能表!A724</f>
        <v>9222408</v>
      </c>
      <c r="B817" t="str">
        <f>[9]D_技能表!B724</f>
        <v>龙拳第4段</v>
      </c>
      <c r="C817" t="str">
        <f>[9]D_技能表!C724</f>
        <v>龙拳第4段</v>
      </c>
      <c r="D817">
        <f>[9]D_技能表!D724</f>
        <v>2</v>
      </c>
      <c r="E817">
        <f>[9]D_技能表!E724</f>
        <v>20</v>
      </c>
      <c r="F817" t="str">
        <f>[9]D_技能表!F724</f>
        <v>第8级，共造成193.7%点伤害</v>
      </c>
      <c r="G817">
        <f>[9]D_技能表!G724</f>
        <v>4</v>
      </c>
      <c r="H817">
        <f>[9]D_技能表!H724</f>
        <v>4</v>
      </c>
      <c r="I817">
        <f>[9]D_技能表!I724</f>
        <v>8</v>
      </c>
      <c r="J817">
        <f>[9]D_技能表!J724</f>
        <v>2</v>
      </c>
      <c r="K817">
        <f>[9]D_技能表!K724</f>
        <v>64.565217391304358</v>
      </c>
      <c r="L817">
        <f>[9]D_技能表!L724</f>
        <v>0</v>
      </c>
      <c r="M817">
        <f>[9]D_技能表!M724</f>
        <v>7360</v>
      </c>
      <c r="N817">
        <f>[9]D_技能表!N724</f>
        <v>1820</v>
      </c>
      <c r="O817">
        <f>[9]D_技能表!O724</f>
        <v>2</v>
      </c>
      <c r="P817">
        <f>[9]D_技能表!P724</f>
        <v>3</v>
      </c>
      <c r="Q817">
        <f>[9]D_技能表!Q724</f>
        <v>1</v>
      </c>
      <c r="R817">
        <f>[9]D_技能表!R724</f>
        <v>9</v>
      </c>
      <c r="S817">
        <f>[9]D_技能表!S724</f>
        <v>50</v>
      </c>
      <c r="T817">
        <f>[9]D_技能表!T724</f>
        <v>59.782608695652179</v>
      </c>
      <c r="U817">
        <f>[9]D_技能表!U724</f>
        <v>182</v>
      </c>
      <c r="V817">
        <f>[9]D_技能表!V724</f>
        <v>179.34782608695653</v>
      </c>
      <c r="W817">
        <f>[9]D_技能表!W724</f>
        <v>10</v>
      </c>
      <c r="X817">
        <f>[9]D_技能表!X724</f>
        <v>64</v>
      </c>
      <c r="Y817">
        <f>[9]D_技能表!Y724</f>
        <v>18</v>
      </c>
      <c r="Z817">
        <f>[9]D_技能表!Z724</f>
        <v>0</v>
      </c>
      <c r="AA817" t="str">
        <f>[9]D_技能表!AA724</f>
        <v>9222400.png</v>
      </c>
      <c r="AB817">
        <f>[9]D_技能表!AB724</f>
        <v>7</v>
      </c>
      <c r="AC817">
        <f>[9]D_技能表!AC724</f>
        <v>27</v>
      </c>
      <c r="AD817">
        <f>[9]D_技能表!AD724</f>
        <v>6.1319583003576428</v>
      </c>
    </row>
    <row r="818" spans="1:30" x14ac:dyDescent="0.15">
      <c r="A818">
        <f>[9]D_技能表!A725</f>
        <v>9222409</v>
      </c>
      <c r="B818" t="str">
        <f>[9]D_技能表!B725</f>
        <v>龙拳第4段</v>
      </c>
      <c r="C818" t="str">
        <f>[9]D_技能表!C725</f>
        <v>龙拳第4段</v>
      </c>
      <c r="D818">
        <f>[9]D_技能表!D725</f>
        <v>2</v>
      </c>
      <c r="E818">
        <f>[9]D_技能表!E725</f>
        <v>22</v>
      </c>
      <c r="F818" t="str">
        <f>[9]D_技能表!F725</f>
        <v>第9级，共造成195.5%点伤害</v>
      </c>
      <c r="G818">
        <f>[9]D_技能表!G725</f>
        <v>4</v>
      </c>
      <c r="H818">
        <f>[9]D_技能表!H725</f>
        <v>4</v>
      </c>
      <c r="I818">
        <f>[9]D_技能表!I725</f>
        <v>9</v>
      </c>
      <c r="J818">
        <f>[9]D_技能表!J725</f>
        <v>2</v>
      </c>
      <c r="K818">
        <f>[9]D_技能表!K725</f>
        <v>65.163043478260875</v>
      </c>
      <c r="L818">
        <f>[9]D_技能表!L725</f>
        <v>0</v>
      </c>
      <c r="M818">
        <f>[9]D_技能表!M725</f>
        <v>7280</v>
      </c>
      <c r="N818">
        <f>[9]D_技能表!N725</f>
        <v>2629</v>
      </c>
      <c r="O818">
        <f>[9]D_技能表!O725</f>
        <v>2</v>
      </c>
      <c r="P818">
        <f>[9]D_技能表!P725</f>
        <v>3</v>
      </c>
      <c r="Q818">
        <f>[9]D_技能表!Q725</f>
        <v>1</v>
      </c>
      <c r="R818">
        <f>[9]D_技能表!R725</f>
        <v>9</v>
      </c>
      <c r="S818">
        <f>[9]D_技能表!S725</f>
        <v>50</v>
      </c>
      <c r="T818">
        <f>[9]D_技能表!T725</f>
        <v>59.782608695652179</v>
      </c>
      <c r="U818">
        <f>[9]D_技能表!U725</f>
        <v>239</v>
      </c>
      <c r="V818">
        <f>[9]D_技能表!V725</f>
        <v>179.34782608695653</v>
      </c>
      <c r="W818">
        <f>[9]D_技能表!W725</f>
        <v>11</v>
      </c>
      <c r="X818">
        <f>[9]D_技能表!X725</f>
        <v>75</v>
      </c>
      <c r="Y818">
        <f>[9]D_技能表!Y725</f>
        <v>18</v>
      </c>
      <c r="Z818">
        <f>[9]D_技能表!Z725</f>
        <v>0</v>
      </c>
      <c r="AA818" t="str">
        <f>[9]D_技能表!AA725</f>
        <v>9222400.png</v>
      </c>
      <c r="AB818">
        <f>[9]D_技能表!AB725</f>
        <v>7</v>
      </c>
      <c r="AC818">
        <f>[9]D_技能表!AC725</f>
        <v>27</v>
      </c>
      <c r="AD818">
        <f>[9]D_技能表!AD725</f>
        <v>7.1147834659187934</v>
      </c>
    </row>
    <row r="819" spans="1:30" x14ac:dyDescent="0.15">
      <c r="A819">
        <f>[9]D_技能表!A726</f>
        <v>9222410</v>
      </c>
      <c r="B819" t="str">
        <f>[9]D_技能表!B726</f>
        <v>龙拳第4段</v>
      </c>
      <c r="C819" t="str">
        <f>[9]D_技能表!C726</f>
        <v>龙拳第4段</v>
      </c>
      <c r="D819">
        <f>[9]D_技能表!D726</f>
        <v>2</v>
      </c>
      <c r="E819">
        <f>[9]D_技能表!E726</f>
        <v>23</v>
      </c>
      <c r="F819" t="str">
        <f>[9]D_技能表!F726</f>
        <v>第10级，共造成197.3%点伤害</v>
      </c>
      <c r="G819">
        <f>[9]D_技能表!G726</f>
        <v>4</v>
      </c>
      <c r="H819">
        <f>[9]D_技能表!H726</f>
        <v>4</v>
      </c>
      <c r="I819">
        <f>[9]D_技能表!I726</f>
        <v>10</v>
      </c>
      <c r="J819">
        <f>[9]D_技能表!J726</f>
        <v>2</v>
      </c>
      <c r="K819">
        <f>[9]D_技能表!K726</f>
        <v>65.760869565217405</v>
      </c>
      <c r="L819">
        <f>[9]D_技能表!L726</f>
        <v>0</v>
      </c>
      <c r="M819">
        <f>[9]D_技能表!M726</f>
        <v>7200</v>
      </c>
      <c r="N819">
        <f>[9]D_技能表!N726</f>
        <v>2970</v>
      </c>
      <c r="O819">
        <f>[9]D_技能表!O726</f>
        <v>2</v>
      </c>
      <c r="P819">
        <f>[9]D_技能表!P726</f>
        <v>3</v>
      </c>
      <c r="Q819">
        <f>[9]D_技能表!Q726</f>
        <v>1</v>
      </c>
      <c r="R819">
        <f>[9]D_技能表!R726</f>
        <v>9</v>
      </c>
      <c r="S819">
        <f>[9]D_技能表!S726</f>
        <v>50</v>
      </c>
      <c r="T819">
        <f>[9]D_技能表!T726</f>
        <v>59.782608695652179</v>
      </c>
      <c r="U819">
        <f>[9]D_技能表!U726</f>
        <v>270</v>
      </c>
      <c r="V819">
        <f>[9]D_技能表!V726</f>
        <v>179.34782608695653</v>
      </c>
      <c r="W819">
        <f>[9]D_技能表!W726</f>
        <v>11</v>
      </c>
      <c r="X819">
        <f>[9]D_技能表!X726</f>
        <v>86</v>
      </c>
      <c r="Y819">
        <f>[9]D_技能表!Y726</f>
        <v>18</v>
      </c>
      <c r="Z819">
        <f>[9]D_技能表!Z726</f>
        <v>0</v>
      </c>
      <c r="AA819" t="str">
        <f>[9]D_技能表!AA726</f>
        <v>9222400.png</v>
      </c>
      <c r="AB819">
        <f>[9]D_技能表!AB726</f>
        <v>7</v>
      </c>
      <c r="AC819">
        <f>[9]D_技能表!AC726</f>
        <v>27</v>
      </c>
      <c r="AD819">
        <f>[9]D_技能表!AD726</f>
        <v>8.2522229147450794</v>
      </c>
    </row>
    <row r="820" spans="1:30" x14ac:dyDescent="0.15">
      <c r="A820">
        <f>[9]D_技能表!A727</f>
        <v>9222411</v>
      </c>
      <c r="B820" t="str">
        <f>[9]D_技能表!B727</f>
        <v>龙拳第4段</v>
      </c>
      <c r="C820" t="str">
        <f>[9]D_技能表!C727</f>
        <v>龙拳第4段</v>
      </c>
      <c r="D820">
        <f>[9]D_技能表!D727</f>
        <v>2</v>
      </c>
      <c r="E820">
        <f>[9]D_技能表!E727</f>
        <v>25</v>
      </c>
      <c r="F820" t="str">
        <f>[9]D_技能表!F727</f>
        <v>第11级，共造成199.1%点伤害</v>
      </c>
      <c r="G820">
        <f>[9]D_技能表!G727</f>
        <v>4</v>
      </c>
      <c r="H820">
        <f>[9]D_技能表!H727</f>
        <v>4</v>
      </c>
      <c r="I820">
        <f>[9]D_技能表!I727</f>
        <v>11</v>
      </c>
      <c r="J820">
        <f>[9]D_技能表!J727</f>
        <v>2</v>
      </c>
      <c r="K820">
        <f>[9]D_技能表!K727</f>
        <v>66.358695652173921</v>
      </c>
      <c r="L820">
        <f>[9]D_技能表!L727</f>
        <v>0</v>
      </c>
      <c r="M820">
        <f>[9]D_技能表!M727</f>
        <v>7120</v>
      </c>
      <c r="N820">
        <f>[9]D_技能表!N727</f>
        <v>4020</v>
      </c>
      <c r="O820">
        <f>[9]D_技能表!O727</f>
        <v>2</v>
      </c>
      <c r="P820">
        <f>[9]D_技能表!P727</f>
        <v>3</v>
      </c>
      <c r="Q820">
        <f>[9]D_技能表!Q727</f>
        <v>1</v>
      </c>
      <c r="R820">
        <f>[9]D_技能表!R727</f>
        <v>9</v>
      </c>
      <c r="S820">
        <f>[9]D_技能表!S727</f>
        <v>50</v>
      </c>
      <c r="T820">
        <f>[9]D_技能表!T727</f>
        <v>59.782608695652179</v>
      </c>
      <c r="U820">
        <f>[9]D_技能表!U727</f>
        <v>335</v>
      </c>
      <c r="V820">
        <f>[9]D_技能表!V727</f>
        <v>179.34782608695653</v>
      </c>
      <c r="W820">
        <f>[9]D_技能表!W727</f>
        <v>12</v>
      </c>
      <c r="X820">
        <f>[9]D_技能表!X727</f>
        <v>98</v>
      </c>
      <c r="Y820">
        <f>[9]D_技能表!Y727</f>
        <v>18</v>
      </c>
      <c r="Z820">
        <f>[9]D_技能表!Z727</f>
        <v>0</v>
      </c>
      <c r="AA820" t="str">
        <f>[9]D_技能表!AA727</f>
        <v>9222400.png</v>
      </c>
      <c r="AB820">
        <f>[9]D_技能表!AB727</f>
        <v>7</v>
      </c>
      <c r="AC820">
        <f>[9]D_技能表!AC727</f>
        <v>27</v>
      </c>
      <c r="AD820">
        <f>[9]D_技能表!AD727</f>
        <v>9.568251516366205</v>
      </c>
    </row>
    <row r="821" spans="1:30" x14ac:dyDescent="0.15">
      <c r="A821">
        <f>[9]D_技能表!A728</f>
        <v>9222412</v>
      </c>
      <c r="B821" t="str">
        <f>[9]D_技能表!B728</f>
        <v>龙拳第4段</v>
      </c>
      <c r="C821" t="str">
        <f>[9]D_技能表!C728</f>
        <v>龙拳第4段</v>
      </c>
      <c r="D821">
        <f>[9]D_技能表!D728</f>
        <v>2</v>
      </c>
      <c r="E821">
        <f>[9]D_技能表!E728</f>
        <v>26</v>
      </c>
      <c r="F821" t="str">
        <f>[9]D_技能表!F728</f>
        <v>第12级，共造成200.9%点伤害</v>
      </c>
      <c r="G821">
        <f>[9]D_技能表!G728</f>
        <v>4</v>
      </c>
      <c r="H821">
        <f>[9]D_技能表!H728</f>
        <v>4</v>
      </c>
      <c r="I821">
        <f>[9]D_技能表!I728</f>
        <v>12</v>
      </c>
      <c r="J821">
        <f>[9]D_技能表!J728</f>
        <v>2</v>
      </c>
      <c r="K821">
        <f>[9]D_技能表!K728</f>
        <v>66.956521739130437</v>
      </c>
      <c r="L821">
        <f>[9]D_技能表!L728</f>
        <v>0</v>
      </c>
      <c r="M821">
        <f>[9]D_技能表!M728</f>
        <v>7040</v>
      </c>
      <c r="N821">
        <f>[9]D_技能表!N728</f>
        <v>4810</v>
      </c>
      <c r="O821">
        <f>[9]D_技能表!O728</f>
        <v>2</v>
      </c>
      <c r="P821">
        <f>[9]D_技能表!P728</f>
        <v>3</v>
      </c>
      <c r="Q821">
        <f>[9]D_技能表!Q728</f>
        <v>1</v>
      </c>
      <c r="R821">
        <f>[9]D_技能表!R728</f>
        <v>9</v>
      </c>
      <c r="S821">
        <f>[9]D_技能表!S728</f>
        <v>50</v>
      </c>
      <c r="T821">
        <f>[9]D_技能表!T728</f>
        <v>59.782608695652179</v>
      </c>
      <c r="U821">
        <f>[9]D_技能表!U728</f>
        <v>370</v>
      </c>
      <c r="V821">
        <f>[9]D_技能表!V728</f>
        <v>179.34782608695653</v>
      </c>
      <c r="W821">
        <f>[9]D_技能表!W728</f>
        <v>13</v>
      </c>
      <c r="X821">
        <f>[9]D_技能表!X728</f>
        <v>111</v>
      </c>
      <c r="Y821">
        <f>[9]D_技能表!Y728</f>
        <v>18</v>
      </c>
      <c r="Z821">
        <f>[9]D_技能表!Z728</f>
        <v>0</v>
      </c>
      <c r="AA821" t="str">
        <f>[9]D_技能表!AA728</f>
        <v>9222400.png</v>
      </c>
      <c r="AB821">
        <f>[9]D_技能表!AB728</f>
        <v>7</v>
      </c>
      <c r="AC821">
        <f>[9]D_技能表!AC728</f>
        <v>27</v>
      </c>
      <c r="AD821">
        <f>[9]D_技能表!AD728</f>
        <v>11.090519261633135</v>
      </c>
    </row>
    <row r="822" spans="1:30" x14ac:dyDescent="0.15">
      <c r="A822">
        <f>[9]D_技能表!A729</f>
        <v>9222413</v>
      </c>
      <c r="B822" t="str">
        <f>[9]D_技能表!B729</f>
        <v>龙拳第4段</v>
      </c>
      <c r="C822" t="str">
        <f>[9]D_技能表!C729</f>
        <v>龙拳第4段</v>
      </c>
      <c r="D822">
        <f>[9]D_技能表!D729</f>
        <v>2</v>
      </c>
      <c r="E822">
        <f>[9]D_技能表!E729</f>
        <v>27</v>
      </c>
      <c r="F822" t="str">
        <f>[9]D_技能表!F729</f>
        <v>第13级，共造成202.7%点伤害</v>
      </c>
      <c r="G822">
        <f>[9]D_技能表!G729</f>
        <v>4</v>
      </c>
      <c r="H822">
        <f>[9]D_技能表!H729</f>
        <v>4</v>
      </c>
      <c r="I822">
        <f>[9]D_技能表!I729</f>
        <v>13</v>
      </c>
      <c r="J822">
        <f>[9]D_技能表!J729</f>
        <v>2</v>
      </c>
      <c r="K822">
        <f>[9]D_技能表!K729</f>
        <v>67.554347826086968</v>
      </c>
      <c r="L822">
        <f>[9]D_技能表!L729</f>
        <v>0</v>
      </c>
      <c r="M822">
        <f>[9]D_技能表!M729</f>
        <v>6960</v>
      </c>
      <c r="N822">
        <f>[9]D_技能表!N729</f>
        <v>5684</v>
      </c>
      <c r="O822">
        <f>[9]D_技能表!O729</f>
        <v>2</v>
      </c>
      <c r="P822">
        <f>[9]D_技能表!P729</f>
        <v>3</v>
      </c>
      <c r="Q822">
        <f>[9]D_技能表!Q729</f>
        <v>1</v>
      </c>
      <c r="R822">
        <f>[9]D_技能表!R729</f>
        <v>9</v>
      </c>
      <c r="S822">
        <f>[9]D_技能表!S729</f>
        <v>50</v>
      </c>
      <c r="T822">
        <f>[9]D_技能表!T729</f>
        <v>59.782608695652179</v>
      </c>
      <c r="U822">
        <f>[9]D_技能表!U729</f>
        <v>406</v>
      </c>
      <c r="V822">
        <f>[9]D_技能表!V729</f>
        <v>179.34782608695653</v>
      </c>
      <c r="W822">
        <f>[9]D_技能表!W729</f>
        <v>14</v>
      </c>
      <c r="X822">
        <f>[9]D_技能表!X729</f>
        <v>125</v>
      </c>
      <c r="Y822">
        <f>[9]D_技能表!Y729</f>
        <v>18</v>
      </c>
      <c r="Z822">
        <f>[9]D_技能表!Z729</f>
        <v>0</v>
      </c>
      <c r="AA822" t="str">
        <f>[9]D_技能表!AA729</f>
        <v>9222400.png</v>
      </c>
      <c r="AB822">
        <f>[9]D_技能表!AB729</f>
        <v>7</v>
      </c>
      <c r="AC822">
        <f>[9]D_技能表!AC729</f>
        <v>27</v>
      </c>
      <c r="AD822">
        <f>[9]D_技能表!AD729</f>
        <v>12.850909370007457</v>
      </c>
    </row>
    <row r="823" spans="1:30" x14ac:dyDescent="0.15">
      <c r="A823">
        <f>[9]D_技能表!A730</f>
        <v>9222414</v>
      </c>
      <c r="B823" t="str">
        <f>[9]D_技能表!B730</f>
        <v>龙拳第4段</v>
      </c>
      <c r="C823" t="str">
        <f>[9]D_技能表!C730</f>
        <v>龙拳第4段</v>
      </c>
      <c r="D823">
        <f>[9]D_技能表!D730</f>
        <v>2</v>
      </c>
      <c r="E823">
        <f>[9]D_技能表!E730</f>
        <v>29</v>
      </c>
      <c r="F823" t="str">
        <f>[9]D_技能表!F730</f>
        <v>第14级，共造成204.5%点伤害</v>
      </c>
      <c r="G823">
        <f>[9]D_技能表!G730</f>
        <v>4</v>
      </c>
      <c r="H823">
        <f>[9]D_技能表!H730</f>
        <v>4</v>
      </c>
      <c r="I823">
        <f>[9]D_技能表!I730</f>
        <v>14</v>
      </c>
      <c r="J823">
        <f>[9]D_技能表!J730</f>
        <v>2</v>
      </c>
      <c r="K823">
        <f>[9]D_技能表!K730</f>
        <v>68.152173913043484</v>
      </c>
      <c r="L823">
        <f>[9]D_技能表!L730</f>
        <v>0</v>
      </c>
      <c r="M823">
        <f>[9]D_技能表!M730</f>
        <v>6880</v>
      </c>
      <c r="N823">
        <f>[9]D_技能表!N730</f>
        <v>6748</v>
      </c>
      <c r="O823">
        <f>[9]D_技能表!O730</f>
        <v>2</v>
      </c>
      <c r="P823">
        <f>[9]D_技能表!P730</f>
        <v>3</v>
      </c>
      <c r="Q823">
        <f>[9]D_技能表!Q730</f>
        <v>1</v>
      </c>
      <c r="R823">
        <f>[9]D_技能表!R730</f>
        <v>9</v>
      </c>
      <c r="S823">
        <f>[9]D_技能表!S730</f>
        <v>50</v>
      </c>
      <c r="T823">
        <f>[9]D_技能表!T730</f>
        <v>59.782608695652179</v>
      </c>
      <c r="U823">
        <f>[9]D_技能表!U730</f>
        <v>482</v>
      </c>
      <c r="V823">
        <f>[9]D_技能表!V730</f>
        <v>179.34782608695653</v>
      </c>
      <c r="W823">
        <f>[9]D_技能表!W730</f>
        <v>14</v>
      </c>
      <c r="X823">
        <f>[9]D_技能表!X730</f>
        <v>139</v>
      </c>
      <c r="Y823">
        <f>[9]D_技能表!Y730</f>
        <v>18</v>
      </c>
      <c r="Z823">
        <f>[9]D_技能表!Z730</f>
        <v>0</v>
      </c>
      <c r="AA823" t="str">
        <f>[9]D_技能表!AA730</f>
        <v>9222400.png</v>
      </c>
      <c r="AB823">
        <f>[9]D_技能表!AB730</f>
        <v>7</v>
      </c>
      <c r="AC823">
        <f>[9]D_技能表!AC730</f>
        <v>27</v>
      </c>
      <c r="AD823">
        <f>[9]D_技能表!AD730</f>
        <v>14.88618049417561</v>
      </c>
    </row>
    <row r="824" spans="1:30" x14ac:dyDescent="0.15">
      <c r="A824">
        <f>[9]D_技能表!A731</f>
        <v>9222415</v>
      </c>
      <c r="B824" t="str">
        <f>[9]D_技能表!B731</f>
        <v>龙拳第4段</v>
      </c>
      <c r="C824" t="str">
        <f>[9]D_技能表!C731</f>
        <v>龙拳第4段</v>
      </c>
      <c r="D824">
        <f>[9]D_技能表!D731</f>
        <v>2</v>
      </c>
      <c r="E824">
        <f>[9]D_技能表!E731</f>
        <v>30</v>
      </c>
      <c r="F824" t="str">
        <f>[9]D_技能表!F731</f>
        <v>第15级，共造成206.3%点伤害</v>
      </c>
      <c r="G824">
        <f>[9]D_技能表!G731</f>
        <v>4</v>
      </c>
      <c r="H824">
        <f>[9]D_技能表!H731</f>
        <v>4</v>
      </c>
      <c r="I824">
        <f>[9]D_技能表!I731</f>
        <v>15</v>
      </c>
      <c r="J824">
        <f>[9]D_技能表!J731</f>
        <v>2</v>
      </c>
      <c r="K824">
        <f>[9]D_技能表!K731</f>
        <v>68.75</v>
      </c>
      <c r="L824">
        <f>[9]D_技能表!L731</f>
        <v>0</v>
      </c>
      <c r="M824">
        <f>[9]D_技能表!M731</f>
        <v>6800</v>
      </c>
      <c r="N824">
        <f>[9]D_技能表!N731</f>
        <v>7830</v>
      </c>
      <c r="O824">
        <f>[9]D_技能表!O731</f>
        <v>2</v>
      </c>
      <c r="P824">
        <f>[9]D_技能表!P731</f>
        <v>3</v>
      </c>
      <c r="Q824">
        <f>[9]D_技能表!Q731</f>
        <v>1</v>
      </c>
      <c r="R824">
        <f>[9]D_技能表!R731</f>
        <v>9</v>
      </c>
      <c r="S824">
        <f>[9]D_技能表!S731</f>
        <v>50</v>
      </c>
      <c r="T824">
        <f>[9]D_技能表!T731</f>
        <v>59.782608695652179</v>
      </c>
      <c r="U824">
        <f>[9]D_技能表!U731</f>
        <v>522</v>
      </c>
      <c r="V824">
        <f>[9]D_技能表!V731</f>
        <v>179.34782608695653</v>
      </c>
      <c r="W824">
        <f>[9]D_技能表!W731</f>
        <v>15</v>
      </c>
      <c r="X824">
        <f>[9]D_技能表!X731</f>
        <v>154</v>
      </c>
      <c r="Y824">
        <f>[9]D_技能表!Y731</f>
        <v>18</v>
      </c>
      <c r="Z824">
        <f>[9]D_技能表!Z731</f>
        <v>0</v>
      </c>
      <c r="AA824" t="str">
        <f>[9]D_技能表!AA731</f>
        <v>9222400.png</v>
      </c>
      <c r="AB824">
        <f>[9]D_技能表!AB731</f>
        <v>7</v>
      </c>
      <c r="AC824">
        <f>[9]D_技能表!AC731</f>
        <v>27</v>
      </c>
      <c r="AD824">
        <f>[9]D_技能表!AD731</f>
        <v>17.238705611013671</v>
      </c>
    </row>
    <row r="825" spans="1:30" x14ac:dyDescent="0.15">
      <c r="A825">
        <f>[9]D_技能表!A732</f>
        <v>9222416</v>
      </c>
      <c r="B825" t="str">
        <f>[9]D_技能表!B732</f>
        <v>龙拳第4段</v>
      </c>
      <c r="C825" t="str">
        <f>[9]D_技能表!C732</f>
        <v>龙拳第4段</v>
      </c>
      <c r="D825">
        <f>[9]D_技能表!D732</f>
        <v>2</v>
      </c>
      <c r="E825">
        <f>[9]D_技能表!E732</f>
        <v>32</v>
      </c>
      <c r="F825" t="str">
        <f>[9]D_技能表!F732</f>
        <v>第16级，共造成208%点伤害</v>
      </c>
      <c r="G825">
        <f>[9]D_技能表!G732</f>
        <v>4</v>
      </c>
      <c r="H825">
        <f>[9]D_技能表!H732</f>
        <v>4</v>
      </c>
      <c r="I825">
        <f>[9]D_技能表!I732</f>
        <v>16</v>
      </c>
      <c r="J825">
        <f>[9]D_技能表!J732</f>
        <v>2</v>
      </c>
      <c r="K825">
        <f>[9]D_技能表!K732</f>
        <v>69.34782608695653</v>
      </c>
      <c r="L825">
        <f>[9]D_技能表!L732</f>
        <v>0</v>
      </c>
      <c r="M825">
        <f>[9]D_技能表!M732</f>
        <v>6720</v>
      </c>
      <c r="N825">
        <f>[9]D_技能表!N732</f>
        <v>9696</v>
      </c>
      <c r="O825">
        <f>[9]D_技能表!O732</f>
        <v>2</v>
      </c>
      <c r="P825">
        <f>[9]D_技能表!P732</f>
        <v>3</v>
      </c>
      <c r="Q825">
        <f>[9]D_技能表!Q732</f>
        <v>1</v>
      </c>
      <c r="R825">
        <f>[9]D_技能表!R732</f>
        <v>9</v>
      </c>
      <c r="S825">
        <f>[9]D_技能表!S732</f>
        <v>50</v>
      </c>
      <c r="T825">
        <f>[9]D_技能表!T732</f>
        <v>59.782608695652179</v>
      </c>
      <c r="U825">
        <f>[9]D_技能表!U732</f>
        <v>606</v>
      </c>
      <c r="V825">
        <f>[9]D_技能表!V732</f>
        <v>179.34782608695653</v>
      </c>
      <c r="W825">
        <f>[9]D_技能表!W732</f>
        <v>16</v>
      </c>
      <c r="X825">
        <f>[9]D_技能表!X732</f>
        <v>170</v>
      </c>
      <c r="Y825">
        <f>[9]D_技能表!Y732</f>
        <v>18</v>
      </c>
      <c r="Z825">
        <f>[9]D_技能表!Z732</f>
        <v>0</v>
      </c>
      <c r="AA825" t="str">
        <f>[9]D_技能表!AA732</f>
        <v>9222400.png</v>
      </c>
      <c r="AB825">
        <f>[9]D_技能表!AB732</f>
        <v>7</v>
      </c>
      <c r="AC825">
        <f>[9]D_技能表!AC732</f>
        <v>27</v>
      </c>
      <c r="AD825">
        <f>[9]D_技能表!AD732</f>
        <v>19.957322061887503</v>
      </c>
    </row>
    <row r="826" spans="1:30" x14ac:dyDescent="0.15">
      <c r="A826">
        <f>[9]D_技能表!A733</f>
        <v>9222417</v>
      </c>
      <c r="B826" t="str">
        <f>[9]D_技能表!B733</f>
        <v>龙拳第4段</v>
      </c>
      <c r="C826" t="str">
        <f>[9]D_技能表!C733</f>
        <v>龙拳第4段</v>
      </c>
      <c r="D826">
        <f>[9]D_技能表!D733</f>
        <v>2</v>
      </c>
      <c r="E826">
        <f>[9]D_技能表!E733</f>
        <v>33</v>
      </c>
      <c r="F826" t="str">
        <f>[9]D_技能表!F733</f>
        <v>第17级，共造成209.8%点伤害</v>
      </c>
      <c r="G826">
        <f>[9]D_技能表!G733</f>
        <v>4</v>
      </c>
      <c r="H826">
        <f>[9]D_技能表!H733</f>
        <v>4</v>
      </c>
      <c r="I826">
        <f>[9]D_技能表!I733</f>
        <v>17</v>
      </c>
      <c r="J826">
        <f>[9]D_技能表!J733</f>
        <v>2</v>
      </c>
      <c r="K826">
        <f>[9]D_技能表!K733</f>
        <v>69.945652173913047</v>
      </c>
      <c r="L826">
        <f>[9]D_技能表!L733</f>
        <v>0</v>
      </c>
      <c r="M826">
        <f>[9]D_技能表!M733</f>
        <v>6640</v>
      </c>
      <c r="N826">
        <f>[9]D_技能表!N733</f>
        <v>11718</v>
      </c>
      <c r="O826">
        <f>[9]D_技能表!O733</f>
        <v>2</v>
      </c>
      <c r="P826">
        <f>[9]D_技能表!P733</f>
        <v>3</v>
      </c>
      <c r="Q826">
        <f>[9]D_技能表!Q733</f>
        <v>1</v>
      </c>
      <c r="R826">
        <f>[9]D_技能表!R733</f>
        <v>9</v>
      </c>
      <c r="S826">
        <f>[9]D_技能表!S733</f>
        <v>50</v>
      </c>
      <c r="T826">
        <f>[9]D_技能表!T733</f>
        <v>59.782608695652179</v>
      </c>
      <c r="U826">
        <f>[9]D_技能表!U733</f>
        <v>651</v>
      </c>
      <c r="V826">
        <f>[9]D_技能表!V733</f>
        <v>179.34782608695653</v>
      </c>
      <c r="W826">
        <f>[9]D_技能表!W733</f>
        <v>18</v>
      </c>
      <c r="X826">
        <f>[9]D_技能表!X733</f>
        <v>188</v>
      </c>
      <c r="Y826">
        <f>[9]D_技能表!Y733</f>
        <v>18</v>
      </c>
      <c r="Z826">
        <f>[9]D_技能表!Z733</f>
        <v>0</v>
      </c>
      <c r="AA826" t="str">
        <f>[9]D_技能表!AA733</f>
        <v>9222400.png</v>
      </c>
      <c r="AB826">
        <f>[9]D_技能表!AB733</f>
        <v>7</v>
      </c>
      <c r="AC826">
        <f>[9]D_技能表!AC733</f>
        <v>27</v>
      </c>
      <c r="AD826">
        <f>[9]D_技能表!AD733</f>
        <v>23.098309356830125</v>
      </c>
    </row>
    <row r="827" spans="1:30" x14ac:dyDescent="0.15">
      <c r="A827">
        <f>[9]D_技能表!A734</f>
        <v>9222418</v>
      </c>
      <c r="B827" t="str">
        <f>[9]D_技能表!B734</f>
        <v>龙拳第4段</v>
      </c>
      <c r="C827" t="str">
        <f>[9]D_技能表!C734</f>
        <v>龙拳第4段</v>
      </c>
      <c r="D827">
        <f>[9]D_技能表!D734</f>
        <v>2</v>
      </c>
      <c r="E827">
        <f>[9]D_技能表!E734</f>
        <v>35</v>
      </c>
      <c r="F827" t="str">
        <f>[9]D_技能表!F734</f>
        <v>第18级，共造成211.6%点伤害</v>
      </c>
      <c r="G827">
        <f>[9]D_技能表!G734</f>
        <v>4</v>
      </c>
      <c r="H827">
        <f>[9]D_技能表!H734</f>
        <v>4</v>
      </c>
      <c r="I827">
        <f>[9]D_技能表!I734</f>
        <v>18</v>
      </c>
      <c r="J827">
        <f>[9]D_技能表!J734</f>
        <v>2</v>
      </c>
      <c r="K827">
        <f>[9]D_技能表!K734</f>
        <v>70.543478260869577</v>
      </c>
      <c r="L827">
        <f>[9]D_技能表!L734</f>
        <v>0</v>
      </c>
      <c r="M827">
        <f>[9]D_技能表!M734</f>
        <v>6560</v>
      </c>
      <c r="N827">
        <f>[9]D_技能表!N734</f>
        <v>14117</v>
      </c>
      <c r="O827">
        <f>[9]D_技能表!O734</f>
        <v>2</v>
      </c>
      <c r="P827">
        <f>[9]D_技能表!P734</f>
        <v>3</v>
      </c>
      <c r="Q827">
        <f>[9]D_技能表!Q734</f>
        <v>1</v>
      </c>
      <c r="R827">
        <f>[9]D_技能表!R734</f>
        <v>9</v>
      </c>
      <c r="S827">
        <f>[9]D_技能表!S734</f>
        <v>50</v>
      </c>
      <c r="T827">
        <f>[9]D_技能表!T734</f>
        <v>59.782608695652179</v>
      </c>
      <c r="U827">
        <f>[9]D_技能表!U734</f>
        <v>743</v>
      </c>
      <c r="V827">
        <f>[9]D_技能表!V734</f>
        <v>179.34782608695653</v>
      </c>
      <c r="W827">
        <f>[9]D_技能表!W734</f>
        <v>19</v>
      </c>
      <c r="X827">
        <f>[9]D_技能表!X734</f>
        <v>207</v>
      </c>
      <c r="Y827">
        <f>[9]D_技能表!Y734</f>
        <v>18</v>
      </c>
      <c r="Z827">
        <f>[9]D_技能表!Z734</f>
        <v>8</v>
      </c>
      <c r="AA827" t="str">
        <f>[9]D_技能表!AA734</f>
        <v>9222400.png</v>
      </c>
      <c r="AB827">
        <f>[9]D_技能表!AB734</f>
        <v>7</v>
      </c>
      <c r="AC827">
        <f>[9]D_技能表!AC734</f>
        <v>27</v>
      </c>
      <c r="AD827">
        <f>[9]D_技能表!AD734</f>
        <v>26.72651382723917</v>
      </c>
    </row>
    <row r="828" spans="1:30" x14ac:dyDescent="0.15">
      <c r="A828">
        <f>[9]D_技能表!A735</f>
        <v>9222419</v>
      </c>
      <c r="B828" t="str">
        <f>[9]D_技能表!B735</f>
        <v>龙拳第4段</v>
      </c>
      <c r="C828" t="str">
        <f>[9]D_技能表!C735</f>
        <v>龙拳第4段</v>
      </c>
      <c r="D828">
        <f>[9]D_技能表!D735</f>
        <v>2</v>
      </c>
      <c r="E828">
        <f>[9]D_技能表!E735</f>
        <v>36</v>
      </c>
      <c r="F828" t="str">
        <f>[9]D_技能表!F735</f>
        <v>第19级，共造成213.4%点伤害</v>
      </c>
      <c r="G828">
        <f>[9]D_技能表!G735</f>
        <v>4</v>
      </c>
      <c r="H828">
        <f>[9]D_技能表!H735</f>
        <v>4</v>
      </c>
      <c r="I828">
        <f>[9]D_技能表!I735</f>
        <v>19</v>
      </c>
      <c r="J828">
        <f>[9]D_技能表!J735</f>
        <v>2</v>
      </c>
      <c r="K828">
        <f>[9]D_技能表!K735</f>
        <v>71.141304347826093</v>
      </c>
      <c r="L828">
        <f>[9]D_技能表!L735</f>
        <v>0</v>
      </c>
      <c r="M828">
        <f>[9]D_技能表!M735</f>
        <v>6480</v>
      </c>
      <c r="N828">
        <f>[9]D_技能表!N735</f>
        <v>15820</v>
      </c>
      <c r="O828">
        <f>[9]D_技能表!O735</f>
        <v>2</v>
      </c>
      <c r="P828">
        <f>[9]D_技能表!P735</f>
        <v>3</v>
      </c>
      <c r="Q828">
        <f>[9]D_技能表!Q735</f>
        <v>1</v>
      </c>
      <c r="R828">
        <f>[9]D_技能表!R735</f>
        <v>9</v>
      </c>
      <c r="S828">
        <f>[9]D_技能表!S735</f>
        <v>50</v>
      </c>
      <c r="T828">
        <f>[9]D_技能表!T735</f>
        <v>59.782608695652179</v>
      </c>
      <c r="U828">
        <f>[9]D_技能表!U735</f>
        <v>791</v>
      </c>
      <c r="V828">
        <f>[9]D_技能表!V735</f>
        <v>179.34782608695653</v>
      </c>
      <c r="W828">
        <f>[9]D_技能表!W735</f>
        <v>20</v>
      </c>
      <c r="X828">
        <f>[9]D_技能表!X735</f>
        <v>227</v>
      </c>
      <c r="Y828">
        <f>[9]D_技能表!Y735</f>
        <v>18</v>
      </c>
      <c r="Z828">
        <f>[9]D_技能表!Z735</f>
        <v>8</v>
      </c>
      <c r="AA828" t="str">
        <f>[9]D_技能表!AA735</f>
        <v>9222400.png</v>
      </c>
      <c r="AB828">
        <f>[9]D_技能表!AB735</f>
        <v>7</v>
      </c>
      <c r="AC828">
        <f>[9]D_技能表!AC735</f>
        <v>27</v>
      </c>
      <c r="AD828">
        <f>[9]D_技能表!AD735</f>
        <v>30.916642047348564</v>
      </c>
    </row>
    <row r="829" spans="1:30" x14ac:dyDescent="0.15">
      <c r="A829">
        <f>[9]D_技能表!A736</f>
        <v>9222420</v>
      </c>
      <c r="B829" t="str">
        <f>[9]D_技能表!B736</f>
        <v>龙拳第4段</v>
      </c>
      <c r="C829" t="str">
        <f>[9]D_技能表!C736</f>
        <v>龙拳第4段</v>
      </c>
      <c r="D829">
        <f>[9]D_技能表!D736</f>
        <v>2</v>
      </c>
      <c r="E829">
        <f>[9]D_技能表!E736</f>
        <v>37</v>
      </c>
      <c r="F829" t="str">
        <f>[9]D_技能表!F736</f>
        <v>第20级，共造成215.2%点伤害</v>
      </c>
      <c r="G829">
        <f>[9]D_技能表!G736</f>
        <v>4</v>
      </c>
      <c r="H829">
        <f>[9]D_技能表!H736</f>
        <v>4</v>
      </c>
      <c r="I829">
        <f>[9]D_技能表!I736</f>
        <v>20</v>
      </c>
      <c r="J829">
        <f>[9]D_技能表!J736</f>
        <v>2</v>
      </c>
      <c r="K829">
        <f>[9]D_技能表!K736</f>
        <v>71.739130434782624</v>
      </c>
      <c r="L829">
        <f>[9]D_技能表!L736</f>
        <v>0</v>
      </c>
      <c r="M829">
        <f>[9]D_技能表!M736</f>
        <v>6400</v>
      </c>
      <c r="N829">
        <f>[9]D_技能表!N736</f>
        <v>18502</v>
      </c>
      <c r="O829">
        <f>[9]D_技能表!O736</f>
        <v>2</v>
      </c>
      <c r="P829">
        <f>[9]D_技能表!P736</f>
        <v>3</v>
      </c>
      <c r="Q829">
        <f>[9]D_技能表!Q736</f>
        <v>1</v>
      </c>
      <c r="R829">
        <f>[9]D_技能表!R736</f>
        <v>9</v>
      </c>
      <c r="S829">
        <f>[9]D_技能表!S736</f>
        <v>50</v>
      </c>
      <c r="T829">
        <f>[9]D_技能表!T736</f>
        <v>59.782608695652179</v>
      </c>
      <c r="U829">
        <f>[9]D_技能表!U736</f>
        <v>841</v>
      </c>
      <c r="V829">
        <f>[9]D_技能表!V736</f>
        <v>179.34782608695653</v>
      </c>
      <c r="W829">
        <f>[9]D_技能表!W736</f>
        <v>22</v>
      </c>
      <c r="X829">
        <f>[9]D_技能表!X736</f>
        <v>249</v>
      </c>
      <c r="Y829">
        <f>[9]D_技能表!Y736</f>
        <v>18</v>
      </c>
      <c r="Z829">
        <f>[9]D_技能表!Z736</f>
        <v>9</v>
      </c>
      <c r="AA829" t="str">
        <f>[9]D_技能表!AA736</f>
        <v>9222400.png</v>
      </c>
      <c r="AB829">
        <f>[9]D_技能表!AB736</f>
        <v>7</v>
      </c>
      <c r="AC829">
        <f>[9]D_技能表!AC736</f>
        <v>27</v>
      </c>
      <c r="AD829">
        <f>[9]D_技能表!AD736</f>
        <v>35.754748199711621</v>
      </c>
    </row>
    <row r="830" spans="1:30" x14ac:dyDescent="0.15">
      <c r="A830">
        <f>[9]D_技能表!A737</f>
        <v>9222421</v>
      </c>
      <c r="B830" t="str">
        <f>[9]D_技能表!B737</f>
        <v>龙拳第4段</v>
      </c>
      <c r="C830" t="str">
        <f>[9]D_技能表!C737</f>
        <v>龙拳第4段</v>
      </c>
      <c r="D830">
        <f>[9]D_技能表!D737</f>
        <v>2</v>
      </c>
      <c r="E830">
        <f>[9]D_技能表!E737</f>
        <v>39</v>
      </c>
      <c r="F830" t="str">
        <f>[9]D_技能表!F737</f>
        <v>第21级，共造成217%点伤害</v>
      </c>
      <c r="G830">
        <f>[9]D_技能表!G737</f>
        <v>4</v>
      </c>
      <c r="H830">
        <f>[9]D_技能表!H737</f>
        <v>4</v>
      </c>
      <c r="I830">
        <f>[9]D_技能表!I737</f>
        <v>21</v>
      </c>
      <c r="J830">
        <f>[9]D_技能表!J737</f>
        <v>2</v>
      </c>
      <c r="K830">
        <f>[9]D_技能表!K737</f>
        <v>72.33695652173914</v>
      </c>
      <c r="L830">
        <f>[9]D_技能表!L737</f>
        <v>0</v>
      </c>
      <c r="M830">
        <f>[9]D_技能表!M737</f>
        <v>6320</v>
      </c>
      <c r="N830">
        <f>[9]D_技能表!N737</f>
        <v>21712</v>
      </c>
      <c r="O830">
        <f>[9]D_技能表!O737</f>
        <v>2</v>
      </c>
      <c r="P830">
        <f>[9]D_技能表!P737</f>
        <v>3</v>
      </c>
      <c r="Q830">
        <f>[9]D_技能表!Q737</f>
        <v>1</v>
      </c>
      <c r="R830">
        <f>[9]D_技能表!R737</f>
        <v>9</v>
      </c>
      <c r="S830">
        <f>[9]D_技能表!S737</f>
        <v>50</v>
      </c>
      <c r="T830">
        <f>[9]D_技能表!T737</f>
        <v>59.782608695652179</v>
      </c>
      <c r="U830">
        <f>[9]D_技能表!U737</f>
        <v>944</v>
      </c>
      <c r="V830">
        <f>[9]D_技能表!V737</f>
        <v>179.34782608695653</v>
      </c>
      <c r="W830">
        <f>[9]D_技能表!W737</f>
        <v>23</v>
      </c>
      <c r="X830">
        <f>[9]D_技能表!X737</f>
        <v>272</v>
      </c>
      <c r="Y830">
        <f>[9]D_技能表!Y737</f>
        <v>18</v>
      </c>
      <c r="Z830">
        <f>[9]D_技能表!Z737</f>
        <v>10</v>
      </c>
      <c r="AA830" t="str">
        <f>[9]D_技能表!AA737</f>
        <v>9222400.png</v>
      </c>
      <c r="AB830">
        <f>[9]D_技能表!AB737</f>
        <v>7</v>
      </c>
      <c r="AC830">
        <f>[9]D_技能表!AC737</f>
        <v>27</v>
      </c>
      <c r="AD830">
        <f>[9]D_技能表!AD737</f>
        <v>41.339944296061056</v>
      </c>
    </row>
    <row r="831" spans="1:30" x14ac:dyDescent="0.15">
      <c r="A831">
        <f>[9]D_技能表!A738</f>
        <v>9222422</v>
      </c>
      <c r="B831" t="str">
        <f>[9]D_技能表!B738</f>
        <v>龙拳第4段</v>
      </c>
      <c r="C831" t="str">
        <f>[9]D_技能表!C738</f>
        <v>龙拳第4段</v>
      </c>
      <c r="D831">
        <f>[9]D_技能表!D738</f>
        <v>2</v>
      </c>
      <c r="E831">
        <f>[9]D_技能表!E738</f>
        <v>40</v>
      </c>
      <c r="F831" t="str">
        <f>[9]D_技能表!F738</f>
        <v>第22级，共造成218.8%点伤害</v>
      </c>
      <c r="G831">
        <f>[9]D_技能表!G738</f>
        <v>4</v>
      </c>
      <c r="H831">
        <f>[9]D_技能表!H738</f>
        <v>4</v>
      </c>
      <c r="I831">
        <f>[9]D_技能表!I738</f>
        <v>22</v>
      </c>
      <c r="J831">
        <f>[9]D_技能表!J738</f>
        <v>2</v>
      </c>
      <c r="K831">
        <f>[9]D_技能表!K738</f>
        <v>72.934782608695656</v>
      </c>
      <c r="L831">
        <f>[9]D_技能表!L738</f>
        <v>0</v>
      </c>
      <c r="M831">
        <f>[9]D_技能表!M738</f>
        <v>6240</v>
      </c>
      <c r="N831">
        <f>[9]D_技能表!N738</f>
        <v>24950</v>
      </c>
      <c r="O831">
        <f>[9]D_技能表!O738</f>
        <v>2</v>
      </c>
      <c r="P831">
        <f>[9]D_技能表!P738</f>
        <v>3</v>
      </c>
      <c r="Q831">
        <f>[9]D_技能表!Q738</f>
        <v>1</v>
      </c>
      <c r="R831">
        <f>[9]D_技能表!R738</f>
        <v>9</v>
      </c>
      <c r="S831">
        <f>[9]D_技能表!S738</f>
        <v>50</v>
      </c>
      <c r="T831">
        <f>[9]D_技能表!T738</f>
        <v>59.782608695652179</v>
      </c>
      <c r="U831">
        <f>[9]D_技能表!U738</f>
        <v>998</v>
      </c>
      <c r="V831">
        <f>[9]D_技能表!V738</f>
        <v>179.34782608695653</v>
      </c>
      <c r="W831">
        <f>[9]D_技能表!W738</f>
        <v>25</v>
      </c>
      <c r="X831">
        <f>[9]D_技能表!X738</f>
        <v>297</v>
      </c>
      <c r="Y831">
        <f>[9]D_技能表!Y738</f>
        <v>18</v>
      </c>
      <c r="Z831">
        <f>[9]D_技能表!Z738</f>
        <v>10</v>
      </c>
      <c r="AA831" t="str">
        <f>[9]D_技能表!AA738</f>
        <v>9222400.png</v>
      </c>
      <c r="AB831">
        <f>[9]D_技能表!AB738</f>
        <v>7</v>
      </c>
      <c r="AC831">
        <f>[9]D_技能表!AC738</f>
        <v>27</v>
      </c>
      <c r="AD831">
        <f>[9]D_技能表!AD738</f>
        <v>47.786366453023689</v>
      </c>
    </row>
    <row r="832" spans="1:30" x14ac:dyDescent="0.15">
      <c r="A832">
        <f>[9]D_技能表!A739</f>
        <v>9222423</v>
      </c>
      <c r="B832" t="str">
        <f>[9]D_技能表!B739</f>
        <v>龙拳第4段</v>
      </c>
      <c r="C832" t="str">
        <f>[9]D_技能表!C739</f>
        <v>龙拳第4段</v>
      </c>
      <c r="D832">
        <f>[9]D_技能表!D739</f>
        <v>2</v>
      </c>
      <c r="E832">
        <f>[9]D_技能表!E739</f>
        <v>42</v>
      </c>
      <c r="F832" t="str">
        <f>[9]D_技能表!F739</f>
        <v>第23级，共造成220.6%点伤害</v>
      </c>
      <c r="G832">
        <f>[9]D_技能表!G739</f>
        <v>4</v>
      </c>
      <c r="H832">
        <f>[9]D_技能表!H739</f>
        <v>4</v>
      </c>
      <c r="I832">
        <f>[9]D_技能表!I739</f>
        <v>23</v>
      </c>
      <c r="J832">
        <f>[9]D_技能表!J739</f>
        <v>2</v>
      </c>
      <c r="K832">
        <f>[9]D_技能表!K739</f>
        <v>73.532608695652186</v>
      </c>
      <c r="L832">
        <f>[9]D_技能表!L739</f>
        <v>0</v>
      </c>
      <c r="M832">
        <f>[9]D_技能表!M739</f>
        <v>6160</v>
      </c>
      <c r="N832">
        <f>[9]D_技能表!N739</f>
        <v>29970</v>
      </c>
      <c r="O832">
        <f>[9]D_技能表!O739</f>
        <v>2</v>
      </c>
      <c r="P832">
        <f>[9]D_技能表!P739</f>
        <v>3</v>
      </c>
      <c r="Q832">
        <f>[9]D_技能表!Q739</f>
        <v>1</v>
      </c>
      <c r="R832">
        <f>[9]D_技能表!R739</f>
        <v>9</v>
      </c>
      <c r="S832">
        <f>[9]D_技能表!S739</f>
        <v>50</v>
      </c>
      <c r="T832">
        <f>[9]D_技能表!T739</f>
        <v>59.782608695652179</v>
      </c>
      <c r="U832">
        <f>[9]D_技能表!U739</f>
        <v>1110</v>
      </c>
      <c r="V832">
        <f>[9]D_技能表!V739</f>
        <v>179.34782608695653</v>
      </c>
      <c r="W832">
        <f>[9]D_技能表!W739</f>
        <v>27</v>
      </c>
      <c r="X832">
        <f>[9]D_技能表!X739</f>
        <v>324</v>
      </c>
      <c r="Y832">
        <f>[9]D_技能表!Y739</f>
        <v>18</v>
      </c>
      <c r="Z832">
        <f>[9]D_技能表!Z739</f>
        <v>11</v>
      </c>
      <c r="AA832" t="str">
        <f>[9]D_技能表!AA739</f>
        <v>9222400.png</v>
      </c>
      <c r="AB832">
        <f>[9]D_技能表!AB739</f>
        <v>7</v>
      </c>
      <c r="AC832">
        <f>[9]D_技能表!AC739</f>
        <v>27</v>
      </c>
      <c r="AD832">
        <f>[9]D_技能表!AD739</f>
        <v>55.225435343492038</v>
      </c>
    </row>
    <row r="833" spans="1:30" x14ac:dyDescent="0.15">
      <c r="A833">
        <f>[9]D_技能表!A740</f>
        <v>9222424</v>
      </c>
      <c r="B833" t="str">
        <f>[9]D_技能表!B740</f>
        <v>龙拳第4段</v>
      </c>
      <c r="C833" t="str">
        <f>[9]D_技能表!C740</f>
        <v>龙拳第4段</v>
      </c>
      <c r="D833">
        <f>[9]D_技能表!D740</f>
        <v>2</v>
      </c>
      <c r="E833">
        <f>[9]D_技能表!E740</f>
        <v>43</v>
      </c>
      <c r="F833" t="str">
        <f>[9]D_技能表!F740</f>
        <v>第24级，共造成222.4%点伤害</v>
      </c>
      <c r="G833">
        <f>[9]D_技能表!G740</f>
        <v>4</v>
      </c>
      <c r="H833">
        <f>[9]D_技能表!H740</f>
        <v>4</v>
      </c>
      <c r="I833">
        <f>[9]D_技能表!I740</f>
        <v>24</v>
      </c>
      <c r="J833">
        <f>[9]D_技能表!J740</f>
        <v>2</v>
      </c>
      <c r="K833">
        <f>[9]D_技能表!K740</f>
        <v>74.130434782608702</v>
      </c>
      <c r="L833">
        <f>[9]D_技能表!L740</f>
        <v>0</v>
      </c>
      <c r="M833">
        <f>[9]D_技能表!M740</f>
        <v>6080</v>
      </c>
      <c r="N833">
        <f>[9]D_技能表!N740</f>
        <v>33843</v>
      </c>
      <c r="O833">
        <f>[9]D_技能表!O740</f>
        <v>2</v>
      </c>
      <c r="P833">
        <f>[9]D_技能表!P740</f>
        <v>3</v>
      </c>
      <c r="Q833">
        <f>[9]D_技能表!Q740</f>
        <v>1</v>
      </c>
      <c r="R833">
        <f>[9]D_技能表!R740</f>
        <v>9</v>
      </c>
      <c r="S833">
        <f>[9]D_技能表!S740</f>
        <v>50</v>
      </c>
      <c r="T833">
        <f>[9]D_技能表!T740</f>
        <v>59.782608695652179</v>
      </c>
      <c r="U833">
        <f>[9]D_技能表!U740</f>
        <v>1167</v>
      </c>
      <c r="V833">
        <f>[9]D_技能表!V740</f>
        <v>179.34782608695653</v>
      </c>
      <c r="W833">
        <f>[9]D_技能表!W740</f>
        <v>29</v>
      </c>
      <c r="X833">
        <f>[9]D_技能表!X740</f>
        <v>353</v>
      </c>
      <c r="Y833">
        <f>[9]D_技能表!Y740</f>
        <v>18</v>
      </c>
      <c r="Z833">
        <f>[9]D_技能表!Z740</f>
        <v>12</v>
      </c>
      <c r="AA833" t="str">
        <f>[9]D_技能表!AA740</f>
        <v>9222400.png</v>
      </c>
      <c r="AB833">
        <f>[9]D_技能表!AB740</f>
        <v>7</v>
      </c>
      <c r="AC833">
        <f>[9]D_技能表!AC740</f>
        <v>27</v>
      </c>
      <c r="AD833">
        <f>[9]D_技能表!AD740</f>
        <v>63.808454592140876</v>
      </c>
    </row>
    <row r="834" spans="1:30" x14ac:dyDescent="0.15">
      <c r="A834">
        <f>[9]D_技能表!A741</f>
        <v>9222425</v>
      </c>
      <c r="B834" t="str">
        <f>[9]D_技能表!B741</f>
        <v>龙拳第4段</v>
      </c>
      <c r="C834" t="str">
        <f>[9]D_技能表!C741</f>
        <v>龙拳第4段</v>
      </c>
      <c r="D834">
        <f>[9]D_技能表!D741</f>
        <v>2</v>
      </c>
      <c r="E834">
        <f>[9]D_技能表!E741</f>
        <v>45</v>
      </c>
      <c r="F834" t="str">
        <f>[9]D_技能表!F741</f>
        <v>第25级，共造成224.2%点伤害</v>
      </c>
      <c r="G834">
        <f>[9]D_技能表!G741</f>
        <v>4</v>
      </c>
      <c r="H834">
        <f>[9]D_技能表!H741</f>
        <v>4</v>
      </c>
      <c r="I834">
        <f>[9]D_技能表!I741</f>
        <v>25</v>
      </c>
      <c r="J834">
        <f>[9]D_技能表!J741</f>
        <v>2</v>
      </c>
      <c r="K834">
        <f>[9]D_技能表!K741</f>
        <v>74.728260869565219</v>
      </c>
      <c r="L834">
        <f>[9]D_技能表!L741</f>
        <v>0</v>
      </c>
      <c r="M834">
        <f>[9]D_技能表!M741</f>
        <v>6000</v>
      </c>
      <c r="N834">
        <f>[9]D_技能表!N741</f>
        <v>39897</v>
      </c>
      <c r="O834">
        <f>[9]D_技能表!O741</f>
        <v>2</v>
      </c>
      <c r="P834">
        <f>[9]D_技能表!P741</f>
        <v>3</v>
      </c>
      <c r="Q834">
        <f>[9]D_技能表!Q741</f>
        <v>1</v>
      </c>
      <c r="R834">
        <f>[9]D_技能表!R741</f>
        <v>9</v>
      </c>
      <c r="S834">
        <f>[9]D_技能表!S741</f>
        <v>50</v>
      </c>
      <c r="T834">
        <f>[9]D_技能表!T741</f>
        <v>59.782608695652179</v>
      </c>
      <c r="U834">
        <f>[9]D_技能表!U741</f>
        <v>1287</v>
      </c>
      <c r="V834">
        <f>[9]D_技能表!V741</f>
        <v>179.34782608695653</v>
      </c>
      <c r="W834">
        <f>[9]D_技能表!W741</f>
        <v>31</v>
      </c>
      <c r="X834">
        <f>[9]D_技能表!X741</f>
        <v>384</v>
      </c>
      <c r="Y834">
        <f>[9]D_技能表!Y741</f>
        <v>18</v>
      </c>
      <c r="Z834">
        <f>[9]D_技能表!Z741</f>
        <v>13</v>
      </c>
      <c r="AA834" t="str">
        <f>[9]D_技能表!AA741</f>
        <v>9222400.png</v>
      </c>
      <c r="AB834">
        <f>[9]D_技能表!AB741</f>
        <v>7</v>
      </c>
      <c r="AC834">
        <f>[9]D_技能表!AC741</f>
        <v>27</v>
      </c>
      <c r="AD834">
        <f>[9]D_技能表!AD741</f>
        <v>73.709597364415032</v>
      </c>
    </row>
    <row r="835" spans="1:30" x14ac:dyDescent="0.15">
      <c r="A835">
        <f>[9]D_技能表!A742</f>
        <v>9222426</v>
      </c>
      <c r="B835" t="str">
        <f>[9]D_技能表!B742</f>
        <v>龙拳第4段</v>
      </c>
      <c r="C835" t="str">
        <f>[9]D_技能表!C742</f>
        <v>龙拳第4段</v>
      </c>
      <c r="D835">
        <f>[9]D_技能表!D742</f>
        <v>2</v>
      </c>
      <c r="E835">
        <f>[9]D_技能表!E742</f>
        <v>46</v>
      </c>
      <c r="F835" t="str">
        <f>[9]D_技能表!F742</f>
        <v>第26级，共造成226%点伤害</v>
      </c>
      <c r="G835">
        <f>[9]D_技能表!G742</f>
        <v>4</v>
      </c>
      <c r="H835">
        <f>[9]D_技能表!H742</f>
        <v>4</v>
      </c>
      <c r="I835">
        <f>[9]D_技能表!I742</f>
        <v>26</v>
      </c>
      <c r="J835">
        <f>[9]D_技能表!J742</f>
        <v>2</v>
      </c>
      <c r="K835">
        <f>[9]D_技能表!K742</f>
        <v>75.326086956521749</v>
      </c>
      <c r="L835">
        <f>[9]D_技能表!L742</f>
        <v>0</v>
      </c>
      <c r="M835">
        <f>[9]D_技能表!M742</f>
        <v>5920</v>
      </c>
      <c r="N835">
        <f>[9]D_技能表!N742</f>
        <v>44517</v>
      </c>
      <c r="O835">
        <f>[9]D_技能表!O742</f>
        <v>2</v>
      </c>
      <c r="P835">
        <f>[9]D_技能表!P742</f>
        <v>3</v>
      </c>
      <c r="Q835">
        <f>[9]D_技能表!Q742</f>
        <v>1</v>
      </c>
      <c r="R835">
        <f>[9]D_技能表!R742</f>
        <v>9</v>
      </c>
      <c r="S835">
        <f>[9]D_技能表!S742</f>
        <v>50</v>
      </c>
      <c r="T835">
        <f>[9]D_技能表!T742</f>
        <v>59.782608695652179</v>
      </c>
      <c r="U835">
        <f>[9]D_技能表!U742</f>
        <v>1349</v>
      </c>
      <c r="V835">
        <f>[9]D_技能表!V742</f>
        <v>179.34782608695653</v>
      </c>
      <c r="W835">
        <f>[9]D_技能表!W742</f>
        <v>33</v>
      </c>
      <c r="X835">
        <f>[9]D_技能表!X742</f>
        <v>417</v>
      </c>
      <c r="Y835">
        <f>[9]D_技能表!Y742</f>
        <v>18</v>
      </c>
      <c r="Z835">
        <f>[9]D_技能表!Z742</f>
        <v>14</v>
      </c>
      <c r="AA835" t="str">
        <f>[9]D_技能表!AA742</f>
        <v>9222400.png</v>
      </c>
      <c r="AB835">
        <f>[9]D_技能表!AB742</f>
        <v>7</v>
      </c>
      <c r="AC835">
        <f>[9]D_技能表!AC742</f>
        <v>27</v>
      </c>
      <c r="AD835">
        <f>[9]D_技能表!AD742</f>
        <v>85.129338834759039</v>
      </c>
    </row>
    <row r="836" spans="1:30" x14ac:dyDescent="0.15">
      <c r="A836">
        <f>[9]D_技能表!A743</f>
        <v>9222427</v>
      </c>
      <c r="B836" t="str">
        <f>[9]D_技能表!B743</f>
        <v>龙拳第4段</v>
      </c>
      <c r="C836" t="str">
        <f>[9]D_技能表!C743</f>
        <v>龙拳第4段</v>
      </c>
      <c r="D836">
        <f>[9]D_技能表!D743</f>
        <v>2</v>
      </c>
      <c r="E836">
        <f>[9]D_技能表!E743</f>
        <v>47</v>
      </c>
      <c r="F836" t="str">
        <f>[9]D_技能表!F743</f>
        <v>第27级，共造成227.8%点伤害</v>
      </c>
      <c r="G836">
        <f>[9]D_技能表!G743</f>
        <v>4</v>
      </c>
      <c r="H836">
        <f>[9]D_技能表!H743</f>
        <v>4</v>
      </c>
      <c r="I836">
        <f>[9]D_技能表!I743</f>
        <v>27</v>
      </c>
      <c r="J836">
        <f>[9]D_技能表!J743</f>
        <v>2</v>
      </c>
      <c r="K836">
        <f>[9]D_技能表!K743</f>
        <v>75.923913043478265</v>
      </c>
      <c r="L836">
        <f>[9]D_技能表!L743</f>
        <v>0</v>
      </c>
      <c r="M836">
        <f>[9]D_技能表!M743</f>
        <v>5840</v>
      </c>
      <c r="N836">
        <f>[9]D_技能表!N743</f>
        <v>49420</v>
      </c>
      <c r="O836">
        <f>[9]D_技能表!O743</f>
        <v>2</v>
      </c>
      <c r="P836">
        <f>[9]D_技能表!P743</f>
        <v>3</v>
      </c>
      <c r="Q836">
        <f>[9]D_技能表!Q743</f>
        <v>1</v>
      </c>
      <c r="R836">
        <f>[9]D_技能表!R743</f>
        <v>9</v>
      </c>
      <c r="S836">
        <f>[9]D_技能表!S743</f>
        <v>50</v>
      </c>
      <c r="T836">
        <f>[9]D_技能表!T743</f>
        <v>59.782608695652179</v>
      </c>
      <c r="U836">
        <f>[9]D_技能表!U743</f>
        <v>1412</v>
      </c>
      <c r="V836">
        <f>[9]D_技能表!V743</f>
        <v>179.34782608695653</v>
      </c>
      <c r="W836">
        <f>[9]D_技能表!W743</f>
        <v>35</v>
      </c>
      <c r="X836">
        <f>[9]D_技能表!X743</f>
        <v>452</v>
      </c>
      <c r="Y836">
        <f>[9]D_技能表!Y743</f>
        <v>18</v>
      </c>
      <c r="Z836">
        <f>[9]D_技能表!Z743</f>
        <v>14</v>
      </c>
      <c r="AA836" t="str">
        <f>[9]D_技能表!AA743</f>
        <v>9222400.png</v>
      </c>
      <c r="AB836">
        <f>[9]D_技能表!AB743</f>
        <v>7</v>
      </c>
      <c r="AC836">
        <f>[9]D_技能表!AC743</f>
        <v>27</v>
      </c>
      <c r="AD836">
        <f>[9]D_技能表!AD743</f>
        <v>98.298400752289908</v>
      </c>
    </row>
    <row r="837" spans="1:30" x14ac:dyDescent="0.15">
      <c r="A837">
        <f>[9]D_技能表!A744</f>
        <v>9222428</v>
      </c>
      <c r="B837" t="str">
        <f>[9]D_技能表!B744</f>
        <v>龙拳第4段</v>
      </c>
      <c r="C837" t="str">
        <f>[9]D_技能表!C744</f>
        <v>龙拳第4段</v>
      </c>
      <c r="D837">
        <f>[9]D_技能表!D744</f>
        <v>2</v>
      </c>
      <c r="E837">
        <f>[9]D_技能表!E744</f>
        <v>49</v>
      </c>
      <c r="F837" t="str">
        <f>[9]D_技能表!F744</f>
        <v>第28级，共造成229.6%点伤害</v>
      </c>
      <c r="G837">
        <f>[9]D_技能表!G744</f>
        <v>4</v>
      </c>
      <c r="H837">
        <f>[9]D_技能表!H744</f>
        <v>4</v>
      </c>
      <c r="I837">
        <f>[9]D_技能表!I744</f>
        <v>28</v>
      </c>
      <c r="J837">
        <f>[9]D_技能表!J744</f>
        <v>2</v>
      </c>
      <c r="K837">
        <f>[9]D_技能表!K744</f>
        <v>76.521739130434796</v>
      </c>
      <c r="L837">
        <f>[9]D_技能表!L744</f>
        <v>0</v>
      </c>
      <c r="M837">
        <f>[9]D_技能表!M744</f>
        <v>5760</v>
      </c>
      <c r="N837">
        <f>[9]D_技能表!N744</f>
        <v>58634</v>
      </c>
      <c r="O837">
        <f>[9]D_技能表!O744</f>
        <v>2</v>
      </c>
      <c r="P837">
        <f>[9]D_技能表!P744</f>
        <v>3</v>
      </c>
      <c r="Q837">
        <f>[9]D_技能表!Q744</f>
        <v>1</v>
      </c>
      <c r="R837">
        <f>[9]D_技能表!R744</f>
        <v>9</v>
      </c>
      <c r="S837">
        <f>[9]D_技能表!S744</f>
        <v>50</v>
      </c>
      <c r="T837">
        <f>[9]D_技能表!T744</f>
        <v>59.782608695652179</v>
      </c>
      <c r="U837">
        <f>[9]D_技能表!U744</f>
        <v>1543</v>
      </c>
      <c r="V837">
        <f>[9]D_技能表!V744</f>
        <v>179.34782608695653</v>
      </c>
      <c r="W837">
        <f>[9]D_技能表!W744</f>
        <v>38</v>
      </c>
      <c r="X837">
        <f>[9]D_技能表!X744</f>
        <v>490</v>
      </c>
      <c r="Y837">
        <f>[9]D_技能表!Y744</f>
        <v>18</v>
      </c>
      <c r="Z837">
        <f>[9]D_技能表!Z744</f>
        <v>16</v>
      </c>
      <c r="AA837" t="str">
        <f>[9]D_技能表!AA744</f>
        <v>9222400.png</v>
      </c>
      <c r="AB837">
        <f>[9]D_技能表!AB744</f>
        <v>7</v>
      </c>
      <c r="AC837">
        <f>[9]D_技能表!AC744</f>
        <v>27</v>
      </c>
      <c r="AD837">
        <f>[9]D_技能表!AD744</f>
        <v>113.48228411146992</v>
      </c>
    </row>
    <row r="838" spans="1:30" x14ac:dyDescent="0.15">
      <c r="A838">
        <f>[9]D_技能表!A745</f>
        <v>9222429</v>
      </c>
      <c r="B838" t="str">
        <f>[9]D_技能表!B745</f>
        <v>龙拳第4段</v>
      </c>
      <c r="C838" t="str">
        <f>[9]D_技能表!C745</f>
        <v>龙拳第4段</v>
      </c>
      <c r="D838">
        <f>[9]D_技能表!D745</f>
        <v>2</v>
      </c>
      <c r="E838">
        <f>[9]D_技能表!E745</f>
        <v>50</v>
      </c>
      <c r="F838" t="str">
        <f>[9]D_技能表!F745</f>
        <v>第29级，共造成231.4%点伤害</v>
      </c>
      <c r="G838">
        <f>[9]D_技能表!G745</f>
        <v>4</v>
      </c>
      <c r="H838">
        <f>[9]D_技能表!H745</f>
        <v>4</v>
      </c>
      <c r="I838">
        <f>[9]D_技能表!I745</f>
        <v>29</v>
      </c>
      <c r="J838">
        <f>[9]D_技能表!J745</f>
        <v>2</v>
      </c>
      <c r="K838">
        <f>[9]D_技能表!K745</f>
        <v>77.119565217391312</v>
      </c>
      <c r="L838">
        <f>[9]D_技能表!L745</f>
        <v>0</v>
      </c>
      <c r="M838">
        <f>[9]D_技能表!M745</f>
        <v>5680</v>
      </c>
      <c r="N838">
        <f>[9]D_技能表!N745</f>
        <v>64400</v>
      </c>
      <c r="O838">
        <f>[9]D_技能表!O745</f>
        <v>2</v>
      </c>
      <c r="P838">
        <f>[9]D_技能表!P745</f>
        <v>3</v>
      </c>
      <c r="Q838">
        <f>[9]D_技能表!Q745</f>
        <v>1</v>
      </c>
      <c r="R838">
        <f>[9]D_技能表!R745</f>
        <v>9</v>
      </c>
      <c r="S838">
        <f>[9]D_技能表!S745</f>
        <v>50</v>
      </c>
      <c r="T838">
        <f>[9]D_技能表!T745</f>
        <v>59.782608695652179</v>
      </c>
      <c r="U838">
        <f>[9]D_技能表!U745</f>
        <v>1610</v>
      </c>
      <c r="V838">
        <f>[9]D_技能表!V745</f>
        <v>179.34782608695653</v>
      </c>
      <c r="W838">
        <f>[9]D_技能表!W745</f>
        <v>40</v>
      </c>
      <c r="X838">
        <f>[9]D_技能表!X745</f>
        <v>530</v>
      </c>
      <c r="Y838">
        <f>[9]D_技能表!Y745</f>
        <v>18</v>
      </c>
      <c r="Z838">
        <f>[9]D_技能表!Z745</f>
        <v>16</v>
      </c>
      <c r="AA838" t="str">
        <f>[9]D_技能表!AA745</f>
        <v>9222400.png</v>
      </c>
      <c r="AB838">
        <f>[9]D_技能表!AB745</f>
        <v>7</v>
      </c>
      <c r="AC838">
        <f>[9]D_技能表!AC745</f>
        <v>27</v>
      </c>
      <c r="AD838">
        <f>[9]D_技能表!AD745</f>
        <v>130.98647716611535</v>
      </c>
    </row>
    <row r="839" spans="1:30" x14ac:dyDescent="0.15">
      <c r="A839">
        <f>[9]D_技能表!A746</f>
        <v>9222430</v>
      </c>
      <c r="B839" t="str">
        <f>[9]D_技能表!B746</f>
        <v>龙拳第4段</v>
      </c>
      <c r="C839" t="str">
        <f>[9]D_技能表!C746</f>
        <v>龙拳第4段</v>
      </c>
      <c r="D839">
        <f>[9]D_技能表!D746</f>
        <v>2</v>
      </c>
      <c r="E839">
        <f>[9]D_技能表!E746</f>
        <v>52</v>
      </c>
      <c r="F839" t="str">
        <f>[9]D_技能表!F746</f>
        <v>第30级，共造成233.2%点伤害</v>
      </c>
      <c r="G839">
        <f>[9]D_技能表!G746</f>
        <v>4</v>
      </c>
      <c r="H839">
        <f>[9]D_技能表!H746</f>
        <v>4</v>
      </c>
      <c r="I839">
        <f>[9]D_技能表!I746</f>
        <v>30</v>
      </c>
      <c r="J839">
        <f>[9]D_技能表!J746</f>
        <v>2</v>
      </c>
      <c r="K839">
        <f>[9]D_技能表!K746</f>
        <v>77.717391304347842</v>
      </c>
      <c r="L839">
        <f>[9]D_技能表!L746</f>
        <v>0</v>
      </c>
      <c r="M839">
        <f>[9]D_技能表!M746</f>
        <v>5600</v>
      </c>
      <c r="N839">
        <f>[9]D_技能表!N746</f>
        <v>75207</v>
      </c>
      <c r="O839">
        <f>[9]D_技能表!O746</f>
        <v>2</v>
      </c>
      <c r="P839">
        <f>[9]D_技能表!P746</f>
        <v>3</v>
      </c>
      <c r="Q839">
        <f>[9]D_技能表!Q746</f>
        <v>1</v>
      </c>
      <c r="R839">
        <f>[9]D_技能表!R746</f>
        <v>9</v>
      </c>
      <c r="S839">
        <f>[9]D_技能表!S746</f>
        <v>50</v>
      </c>
      <c r="T839">
        <f>[9]D_技能表!T746</f>
        <v>59.782608695652179</v>
      </c>
      <c r="U839">
        <f>[9]D_技能表!U746</f>
        <v>1749</v>
      </c>
      <c r="V839">
        <f>[9]D_技能表!V746</f>
        <v>179.34782608695653</v>
      </c>
      <c r="W839">
        <f>[9]D_技能表!W746</f>
        <v>43</v>
      </c>
      <c r="X839">
        <f>[9]D_技能表!X746</f>
        <v>573</v>
      </c>
      <c r="Y839">
        <f>[9]D_技能表!Y746</f>
        <v>18</v>
      </c>
      <c r="Z839">
        <f>[9]D_技能表!Z746</f>
        <v>18</v>
      </c>
      <c r="AA839" t="str">
        <f>[9]D_技能表!AA746</f>
        <v>9222400.png</v>
      </c>
      <c r="AB839">
        <f>[9]D_技能表!AB746</f>
        <v>7</v>
      </c>
      <c r="AC839">
        <f>[9]D_技能表!AC746</f>
        <v>27</v>
      </c>
      <c r="AD839">
        <f>[9]D_技能表!AD746</f>
        <v>151.16243890876433</v>
      </c>
    </row>
    <row r="840" spans="1:30" x14ac:dyDescent="0.15">
      <c r="A840">
        <f>[9]D_技能表!A747</f>
        <v>9222431</v>
      </c>
      <c r="B840" t="str">
        <f>[9]D_技能表!B747</f>
        <v>龙拳第4段</v>
      </c>
      <c r="C840" t="str">
        <f>[9]D_技能表!C747</f>
        <v>龙拳第4段</v>
      </c>
      <c r="D840">
        <f>[9]D_技能表!D747</f>
        <v>2</v>
      </c>
      <c r="E840">
        <f>[9]D_技能表!E747</f>
        <v>53</v>
      </c>
      <c r="F840" t="str">
        <f>[9]D_技能表!F747</f>
        <v>第31级，共造成234.9%点伤害</v>
      </c>
      <c r="G840">
        <f>[9]D_技能表!G747</f>
        <v>4</v>
      </c>
      <c r="H840">
        <f>[9]D_技能表!H747</f>
        <v>4</v>
      </c>
      <c r="I840">
        <f>[9]D_技能表!I747</f>
        <v>31</v>
      </c>
      <c r="J840">
        <f>[9]D_技能表!J747</f>
        <v>2</v>
      </c>
      <c r="K840">
        <f>[9]D_技能表!K747</f>
        <v>78.315217391304358</v>
      </c>
      <c r="L840">
        <f>[9]D_技能表!L747</f>
        <v>0</v>
      </c>
      <c r="M840">
        <f>[9]D_技能表!M747</f>
        <v>5520</v>
      </c>
      <c r="N840">
        <f>[9]D_技能表!N747</f>
        <v>83720</v>
      </c>
      <c r="O840">
        <f>[9]D_技能表!O747</f>
        <v>2</v>
      </c>
      <c r="P840">
        <f>[9]D_技能表!P747</f>
        <v>3</v>
      </c>
      <c r="Q840">
        <f>[9]D_技能表!Q747</f>
        <v>1</v>
      </c>
      <c r="R840">
        <f>[9]D_技能表!R747</f>
        <v>9</v>
      </c>
      <c r="S840">
        <f>[9]D_技能表!S747</f>
        <v>50</v>
      </c>
      <c r="T840">
        <f>[9]D_技能表!T747</f>
        <v>59.782608695652179</v>
      </c>
      <c r="U840">
        <f>[9]D_技能表!U747</f>
        <v>1820</v>
      </c>
      <c r="V840">
        <f>[9]D_技能表!V747</f>
        <v>179.34782608695653</v>
      </c>
      <c r="W840">
        <f>[9]D_技能表!W747</f>
        <v>46</v>
      </c>
      <c r="X840">
        <f>[9]D_技能表!X747</f>
        <v>619</v>
      </c>
      <c r="Y840">
        <f>[9]D_技能表!Y747</f>
        <v>18</v>
      </c>
      <c r="Z840">
        <f>[9]D_技能表!Z747</f>
        <v>19</v>
      </c>
      <c r="AA840" t="str">
        <f>[9]D_技能表!AA747</f>
        <v>9222400.png</v>
      </c>
      <c r="AB840">
        <f>[9]D_技能表!AB747</f>
        <v>7</v>
      </c>
      <c r="AC840">
        <f>[9]D_技能表!AC747</f>
        <v>27</v>
      </c>
      <c r="AD840">
        <f>[9]D_技能表!AD747</f>
        <v>174.41447291645039</v>
      </c>
    </row>
    <row r="841" spans="1:30" x14ac:dyDescent="0.15">
      <c r="A841">
        <f>[9]D_技能表!A748</f>
        <v>9222432</v>
      </c>
      <c r="B841" t="str">
        <f>[9]D_技能表!B748</f>
        <v>龙拳第4段</v>
      </c>
      <c r="C841" t="str">
        <f>[9]D_技能表!C748</f>
        <v>龙拳第4段</v>
      </c>
      <c r="D841">
        <f>[9]D_技能表!D748</f>
        <v>2</v>
      </c>
      <c r="E841">
        <f>[9]D_技能表!E748</f>
        <v>54</v>
      </c>
      <c r="F841" t="str">
        <f>[9]D_技能表!F748</f>
        <v>第32级，共造成236.7%点伤害</v>
      </c>
      <c r="G841">
        <f>[9]D_技能表!G748</f>
        <v>4</v>
      </c>
      <c r="H841">
        <f>[9]D_技能表!H748</f>
        <v>4</v>
      </c>
      <c r="I841">
        <f>[9]D_技能表!I748</f>
        <v>32</v>
      </c>
      <c r="J841">
        <f>[9]D_技能表!J748</f>
        <v>2</v>
      </c>
      <c r="K841">
        <f>[9]D_技能表!K748</f>
        <v>78.913043478260875</v>
      </c>
      <c r="L841">
        <f>[9]D_技能表!L748</f>
        <v>0</v>
      </c>
      <c r="M841">
        <f>[9]D_技能表!M748</f>
        <v>5440</v>
      </c>
      <c r="N841">
        <f>[9]D_技能表!N748</f>
        <v>92757</v>
      </c>
      <c r="O841">
        <f>[9]D_技能表!O748</f>
        <v>2</v>
      </c>
      <c r="P841">
        <f>[9]D_技能表!P748</f>
        <v>3</v>
      </c>
      <c r="Q841">
        <f>[9]D_技能表!Q748</f>
        <v>1</v>
      </c>
      <c r="R841">
        <f>[9]D_技能表!R748</f>
        <v>9</v>
      </c>
      <c r="S841">
        <f>[9]D_技能表!S748</f>
        <v>50</v>
      </c>
      <c r="T841">
        <f>[9]D_技能表!T748</f>
        <v>59.782608695652179</v>
      </c>
      <c r="U841">
        <f>[9]D_技能表!U748</f>
        <v>1893</v>
      </c>
      <c r="V841">
        <f>[9]D_技能表!V748</f>
        <v>179.34782608695653</v>
      </c>
      <c r="W841">
        <f>[9]D_技能表!W748</f>
        <v>49</v>
      </c>
      <c r="X841">
        <f>[9]D_技能表!X748</f>
        <v>668</v>
      </c>
      <c r="Y841">
        <f>[9]D_技能表!Y748</f>
        <v>18</v>
      </c>
      <c r="Z841">
        <f>[9]D_技能表!Z748</f>
        <v>20</v>
      </c>
      <c r="AA841" t="str">
        <f>[9]D_技能表!AA748</f>
        <v>9222400.png</v>
      </c>
      <c r="AB841">
        <f>[9]D_技能表!AB748</f>
        <v>7</v>
      </c>
      <c r="AC841">
        <f>[9]D_技能表!AC748</f>
        <v>27</v>
      </c>
      <c r="AD841">
        <f>[9]D_技能表!AD748</f>
        <v>201.20762341614804</v>
      </c>
    </row>
    <row r="842" spans="1:30" x14ac:dyDescent="0.15">
      <c r="A842">
        <f>[9]D_技能表!A749</f>
        <v>9222433</v>
      </c>
      <c r="B842" t="str">
        <f>[9]D_技能表!B749</f>
        <v>龙拳第4段</v>
      </c>
      <c r="C842" t="str">
        <f>[9]D_技能表!C749</f>
        <v>龙拳第4段</v>
      </c>
      <c r="D842">
        <f>[9]D_技能表!D749</f>
        <v>2</v>
      </c>
      <c r="E842">
        <f>[9]D_技能表!E749</f>
        <v>56</v>
      </c>
      <c r="F842" t="str">
        <f>[9]D_技能表!F749</f>
        <v>第33级，共造成238.5%点伤害</v>
      </c>
      <c r="G842">
        <f>[9]D_技能表!G749</f>
        <v>4</v>
      </c>
      <c r="H842">
        <f>[9]D_技能表!H749</f>
        <v>4</v>
      </c>
      <c r="I842">
        <f>[9]D_技能表!I749</f>
        <v>33</v>
      </c>
      <c r="J842">
        <f>[9]D_技能表!J749</f>
        <v>2</v>
      </c>
      <c r="K842">
        <f>[9]D_技能表!K749</f>
        <v>79.510869565217405</v>
      </c>
      <c r="L842">
        <f>[9]D_技能表!L749</f>
        <v>0</v>
      </c>
      <c r="M842">
        <f>[9]D_技能表!M749</f>
        <v>5360</v>
      </c>
      <c r="N842">
        <f>[9]D_技能表!N749</f>
        <v>108226</v>
      </c>
      <c r="O842">
        <f>[9]D_技能表!O749</f>
        <v>2</v>
      </c>
      <c r="P842">
        <f>[9]D_技能表!P749</f>
        <v>3</v>
      </c>
      <c r="Q842">
        <f>[9]D_技能表!Q749</f>
        <v>1</v>
      </c>
      <c r="R842">
        <f>[9]D_技能表!R749</f>
        <v>9</v>
      </c>
      <c r="S842">
        <f>[9]D_技能表!S749</f>
        <v>50</v>
      </c>
      <c r="T842">
        <f>[9]D_技能表!T749</f>
        <v>59.782608695652179</v>
      </c>
      <c r="U842">
        <f>[9]D_技能表!U749</f>
        <v>2042</v>
      </c>
      <c r="V842">
        <f>[9]D_技能表!V749</f>
        <v>179.34782608695653</v>
      </c>
      <c r="W842">
        <f>[9]D_技能表!W749</f>
        <v>53</v>
      </c>
      <c r="X842">
        <f>[9]D_技能表!X749</f>
        <v>721</v>
      </c>
      <c r="Y842">
        <f>[9]D_技能表!Y749</f>
        <v>18</v>
      </c>
      <c r="Z842">
        <f>[9]D_技能表!Z749</f>
        <v>22</v>
      </c>
      <c r="AA842" t="str">
        <f>[9]D_技能表!AA749</f>
        <v>9222400.png</v>
      </c>
      <c r="AB842">
        <f>[9]D_技能表!AB749</f>
        <v>7</v>
      </c>
      <c r="AC842">
        <f>[9]D_技能表!AC749</f>
        <v>27</v>
      </c>
      <c r="AD842">
        <f>[9]D_技能表!AD749</f>
        <v>232.07674486705591</v>
      </c>
    </row>
    <row r="843" spans="1:30" x14ac:dyDescent="0.15">
      <c r="A843">
        <f>[9]D_技能表!A750</f>
        <v>9222434</v>
      </c>
      <c r="B843" t="str">
        <f>[9]D_技能表!B750</f>
        <v>龙拳第4段</v>
      </c>
      <c r="C843" t="str">
        <f>[9]D_技能表!C750</f>
        <v>龙拳第4段</v>
      </c>
      <c r="D843">
        <f>[9]D_技能表!D750</f>
        <v>2</v>
      </c>
      <c r="E843">
        <f>[9]D_技能表!E750</f>
        <v>57</v>
      </c>
      <c r="F843" t="str">
        <f>[9]D_技能表!F750</f>
        <v>第34级，共造成240.3%点伤害</v>
      </c>
      <c r="G843">
        <f>[9]D_技能表!G750</f>
        <v>4</v>
      </c>
      <c r="H843">
        <f>[9]D_技能表!H750</f>
        <v>4</v>
      </c>
      <c r="I843">
        <f>[9]D_技能表!I750</f>
        <v>34</v>
      </c>
      <c r="J843">
        <f>[9]D_技能表!J750</f>
        <v>2</v>
      </c>
      <c r="K843">
        <f>[9]D_技能表!K750</f>
        <v>80.108695652173921</v>
      </c>
      <c r="L843">
        <f>[9]D_技能表!L750</f>
        <v>0</v>
      </c>
      <c r="M843">
        <f>[9]D_技能表!M750</f>
        <v>5280</v>
      </c>
      <c r="N843">
        <f>[9]D_技能表!N750</f>
        <v>120783</v>
      </c>
      <c r="O843">
        <f>[9]D_技能表!O750</f>
        <v>2</v>
      </c>
      <c r="P843">
        <f>[9]D_技能表!P750</f>
        <v>3</v>
      </c>
      <c r="Q843">
        <f>[9]D_技能表!Q750</f>
        <v>1</v>
      </c>
      <c r="R843">
        <f>[9]D_技能表!R750</f>
        <v>9</v>
      </c>
      <c r="S843">
        <f>[9]D_技能表!S750</f>
        <v>50</v>
      </c>
      <c r="T843">
        <f>[9]D_技能表!T750</f>
        <v>59.782608695652179</v>
      </c>
      <c r="U843">
        <f>[9]D_技能表!U750</f>
        <v>2119</v>
      </c>
      <c r="V843">
        <f>[9]D_技能表!V750</f>
        <v>179.34782608695653</v>
      </c>
      <c r="W843">
        <f>[9]D_技能表!W750</f>
        <v>57</v>
      </c>
      <c r="X843">
        <f>[9]D_技能表!X750</f>
        <v>778</v>
      </c>
      <c r="Y843">
        <f>[9]D_技能表!Y750</f>
        <v>18</v>
      </c>
      <c r="Z843">
        <f>[9]D_技能表!Z750</f>
        <v>23</v>
      </c>
      <c r="AA843" t="str">
        <f>[9]D_技能表!AA750</f>
        <v>9222400.png</v>
      </c>
      <c r="AB843">
        <f>[9]D_技能表!AB750</f>
        <v>7</v>
      </c>
      <c r="AC843">
        <f>[9]D_技能表!AC750</f>
        <v>27</v>
      </c>
      <c r="AD843">
        <f>[9]D_技能表!AD750</f>
        <v>267.63691865746534</v>
      </c>
    </row>
    <row r="844" spans="1:30" x14ac:dyDescent="0.15">
      <c r="A844">
        <f>[9]D_技能表!A751</f>
        <v>9222435</v>
      </c>
      <c r="B844" t="str">
        <f>[9]D_技能表!B751</f>
        <v>龙拳第4段</v>
      </c>
      <c r="C844" t="str">
        <f>[9]D_技能表!C751</f>
        <v>龙拳第4段</v>
      </c>
      <c r="D844">
        <f>[9]D_技能表!D751</f>
        <v>2</v>
      </c>
      <c r="E844">
        <f>[9]D_技能表!E751</f>
        <v>59</v>
      </c>
      <c r="F844" t="str">
        <f>[9]D_技能表!F751</f>
        <v>第35级，共造成242.1%点伤害</v>
      </c>
      <c r="G844">
        <f>[9]D_技能表!G751</f>
        <v>4</v>
      </c>
      <c r="H844">
        <f>[9]D_技能表!H751</f>
        <v>4</v>
      </c>
      <c r="I844">
        <f>[9]D_技能表!I751</f>
        <v>35</v>
      </c>
      <c r="J844">
        <f>[9]D_技能表!J751</f>
        <v>2</v>
      </c>
      <c r="K844">
        <f>[9]D_技能表!K751</f>
        <v>80.706521739130437</v>
      </c>
      <c r="L844">
        <f>[9]D_技能表!L751</f>
        <v>0</v>
      </c>
      <c r="M844">
        <f>[9]D_技能表!M751</f>
        <v>5200</v>
      </c>
      <c r="N844">
        <f>[9]D_技能表!N751</f>
        <v>138897</v>
      </c>
      <c r="O844">
        <f>[9]D_技能表!O751</f>
        <v>2</v>
      </c>
      <c r="P844">
        <f>[9]D_技能表!P751</f>
        <v>3</v>
      </c>
      <c r="Q844">
        <f>[9]D_技能表!Q751</f>
        <v>1</v>
      </c>
      <c r="R844">
        <f>[9]D_技能表!R751</f>
        <v>9</v>
      </c>
      <c r="S844">
        <f>[9]D_技能表!S751</f>
        <v>50</v>
      </c>
      <c r="T844">
        <f>[9]D_技能表!T751</f>
        <v>59.782608695652179</v>
      </c>
      <c r="U844">
        <f>[9]D_技能表!U751</f>
        <v>2277</v>
      </c>
      <c r="V844">
        <f>[9]D_技能表!V751</f>
        <v>179.34782608695653</v>
      </c>
      <c r="W844">
        <f>[9]D_技能表!W751</f>
        <v>61</v>
      </c>
      <c r="X844">
        <f>[9]D_技能表!X751</f>
        <v>839</v>
      </c>
      <c r="Y844">
        <f>[9]D_技能表!Y751</f>
        <v>18</v>
      </c>
      <c r="Z844">
        <f>[9]D_技能表!Z751</f>
        <v>25</v>
      </c>
      <c r="AA844" t="str">
        <f>[9]D_技能表!AA751</f>
        <v>9222400.png</v>
      </c>
      <c r="AB844">
        <f>[9]D_技能表!AB751</f>
        <v>7</v>
      </c>
      <c r="AC844">
        <f>[9]D_技能表!AC751</f>
        <v>27</v>
      </c>
      <c r="AD844">
        <f>[9]D_技能表!AD751</f>
        <v>308.59541608955351</v>
      </c>
    </row>
    <row r="845" spans="1:30" x14ac:dyDescent="0.15">
      <c r="A845">
        <f>[9]D_技能表!A752</f>
        <v>9222436</v>
      </c>
      <c r="B845" t="str">
        <f>[9]D_技能表!B752</f>
        <v>龙拳第4段</v>
      </c>
      <c r="C845" t="str">
        <f>[9]D_技能表!C752</f>
        <v>龙拳第4段</v>
      </c>
      <c r="D845">
        <f>[9]D_技能表!D752</f>
        <v>2</v>
      </c>
      <c r="E845">
        <f>[9]D_技能表!E752</f>
        <v>60</v>
      </c>
      <c r="F845" t="str">
        <f>[9]D_技能表!F752</f>
        <v>第36级，共造成243.9%点伤害</v>
      </c>
      <c r="G845">
        <f>[9]D_技能表!G752</f>
        <v>4</v>
      </c>
      <c r="H845">
        <f>[9]D_技能表!H752</f>
        <v>4</v>
      </c>
      <c r="I845">
        <f>[9]D_技能表!I752</f>
        <v>36</v>
      </c>
      <c r="J845">
        <f>[9]D_技能表!J752</f>
        <v>2</v>
      </c>
      <c r="K845">
        <f>[9]D_技能表!K752</f>
        <v>81.304347826086968</v>
      </c>
      <c r="L845">
        <f>[9]D_技能表!L752</f>
        <v>0</v>
      </c>
      <c r="M845">
        <f>[9]D_技能表!M752</f>
        <v>5120</v>
      </c>
      <c r="N845">
        <f>[9]D_技能表!N752</f>
        <v>150912</v>
      </c>
      <c r="O845">
        <f>[9]D_技能表!O752</f>
        <v>2</v>
      </c>
      <c r="P845">
        <f>[9]D_技能表!P752</f>
        <v>3</v>
      </c>
      <c r="Q845">
        <f>[9]D_技能表!Q752</f>
        <v>1</v>
      </c>
      <c r="R845">
        <f>[9]D_技能表!R752</f>
        <v>9</v>
      </c>
      <c r="S845">
        <f>[9]D_技能表!S752</f>
        <v>50</v>
      </c>
      <c r="T845">
        <f>[9]D_技能表!T752</f>
        <v>59.782608695652179</v>
      </c>
      <c r="U845">
        <f>[9]D_技能表!U752</f>
        <v>2358</v>
      </c>
      <c r="V845">
        <f>[9]D_技能表!V752</f>
        <v>179.34782608695653</v>
      </c>
      <c r="W845">
        <f>[9]D_技能表!W752</f>
        <v>64</v>
      </c>
      <c r="X845">
        <f>[9]D_技能表!X752</f>
        <v>903</v>
      </c>
      <c r="Y845">
        <f>[9]D_技能表!Y752</f>
        <v>18</v>
      </c>
      <c r="Z845">
        <f>[9]D_技能表!Z752</f>
        <v>26</v>
      </c>
      <c r="AA845" t="str">
        <f>[9]D_技能表!AA752</f>
        <v>9222400.png</v>
      </c>
      <c r="AB845">
        <f>[9]D_技能表!AB752</f>
        <v>7</v>
      </c>
      <c r="AC845">
        <f>[9]D_技能表!AC752</f>
        <v>27</v>
      </c>
      <c r="AD845">
        <f>[9]D_技能表!AD752</f>
        <v>355.76543615543955</v>
      </c>
    </row>
    <row r="846" spans="1:30" x14ac:dyDescent="0.15">
      <c r="A846">
        <f>[9]D_技能表!A753</f>
        <v>9222437</v>
      </c>
      <c r="B846" t="str">
        <f>[9]D_技能表!B753</f>
        <v>龙拳第4段</v>
      </c>
      <c r="C846" t="str">
        <f>[9]D_技能表!C753</f>
        <v>龙拳第4段</v>
      </c>
      <c r="D846">
        <f>[9]D_技能表!D753</f>
        <v>2</v>
      </c>
      <c r="E846">
        <f>[9]D_技能表!E753</f>
        <v>62</v>
      </c>
      <c r="F846" t="str">
        <f>[9]D_技能表!F753</f>
        <v>第37级，共造成245.7%点伤害</v>
      </c>
      <c r="G846">
        <f>[9]D_技能表!G753</f>
        <v>4</v>
      </c>
      <c r="H846">
        <f>[9]D_技能表!H753</f>
        <v>4</v>
      </c>
      <c r="I846">
        <f>[9]D_技能表!I753</f>
        <v>37</v>
      </c>
      <c r="J846">
        <f>[9]D_技能表!J753</f>
        <v>2</v>
      </c>
      <c r="K846">
        <f>[9]D_技能表!K753</f>
        <v>81.902173913043484</v>
      </c>
      <c r="L846">
        <f>[9]D_技能表!L753</f>
        <v>0</v>
      </c>
      <c r="M846">
        <f>[9]D_技能表!M753</f>
        <v>5040</v>
      </c>
      <c r="N846">
        <f>[9]D_技能表!N753</f>
        <v>174156</v>
      </c>
      <c r="O846">
        <f>[9]D_技能表!O753</f>
        <v>2</v>
      </c>
      <c r="P846">
        <f>[9]D_技能表!P753</f>
        <v>3</v>
      </c>
      <c r="Q846">
        <f>[9]D_技能表!Q753</f>
        <v>1</v>
      </c>
      <c r="R846">
        <f>[9]D_技能表!R753</f>
        <v>9</v>
      </c>
      <c r="S846">
        <f>[9]D_技能表!S753</f>
        <v>50</v>
      </c>
      <c r="T846">
        <f>[9]D_技能表!T753</f>
        <v>59.782608695652179</v>
      </c>
      <c r="U846">
        <f>[9]D_技能表!U753</f>
        <v>2524</v>
      </c>
      <c r="V846">
        <f>[9]D_技能表!V753</f>
        <v>179.34782608695653</v>
      </c>
      <c r="W846">
        <f>[9]D_技能表!W753</f>
        <v>69</v>
      </c>
      <c r="X846">
        <f>[9]D_技能表!X753</f>
        <v>972</v>
      </c>
      <c r="Y846">
        <f>[9]D_技能表!Y753</f>
        <v>18</v>
      </c>
      <c r="Z846">
        <f>[9]D_技能表!Z753</f>
        <v>28</v>
      </c>
      <c r="AA846" t="str">
        <f>[9]D_技能表!AA753</f>
        <v>9222400.png</v>
      </c>
      <c r="AB846">
        <f>[9]D_技能表!AB753</f>
        <v>7</v>
      </c>
      <c r="AC846">
        <f>[9]D_技能表!AC753</f>
        <v>27</v>
      </c>
      <c r="AD846">
        <f>[9]D_技能表!AD753</f>
        <v>410.08188024158989</v>
      </c>
    </row>
    <row r="847" spans="1:30" x14ac:dyDescent="0.15">
      <c r="A847">
        <f>[9]D_技能表!A754</f>
        <v>9222438</v>
      </c>
      <c r="B847" t="str">
        <f>[9]D_技能表!B754</f>
        <v>龙拳第4段</v>
      </c>
      <c r="C847" t="str">
        <f>[9]D_技能表!C754</f>
        <v>龙拳第4段</v>
      </c>
      <c r="D847">
        <f>[9]D_技能表!D754</f>
        <v>2</v>
      </c>
      <c r="E847">
        <f>[9]D_技能表!E754</f>
        <v>63</v>
      </c>
      <c r="F847" t="str">
        <f>[9]D_技能表!F754</f>
        <v>第38级，共造成247.5%点伤害</v>
      </c>
      <c r="G847">
        <f>[9]D_技能表!G754</f>
        <v>4</v>
      </c>
      <c r="H847">
        <f>[9]D_技能表!H754</f>
        <v>4</v>
      </c>
      <c r="I847">
        <f>[9]D_技能表!I754</f>
        <v>38</v>
      </c>
      <c r="J847">
        <f>[9]D_技能表!J754</f>
        <v>2</v>
      </c>
      <c r="K847">
        <f>[9]D_技能表!K754</f>
        <v>82.500000000000014</v>
      </c>
      <c r="L847">
        <f>[9]D_技能表!L754</f>
        <v>0</v>
      </c>
      <c r="M847">
        <f>[9]D_技能表!M754</f>
        <v>4960</v>
      </c>
      <c r="N847">
        <f>[9]D_技能表!N754</f>
        <v>193066</v>
      </c>
      <c r="O847">
        <f>[9]D_技能表!O754</f>
        <v>2</v>
      </c>
      <c r="P847">
        <f>[9]D_技能表!P754</f>
        <v>3</v>
      </c>
      <c r="Q847">
        <f>[9]D_技能表!Q754</f>
        <v>1</v>
      </c>
      <c r="R847">
        <f>[9]D_技能表!R754</f>
        <v>9</v>
      </c>
      <c r="S847">
        <f>[9]D_技能表!S754</f>
        <v>50</v>
      </c>
      <c r="T847">
        <f>[9]D_技能表!T754</f>
        <v>59.782608695652179</v>
      </c>
      <c r="U847">
        <f>[9]D_技能表!U754</f>
        <v>2609</v>
      </c>
      <c r="V847">
        <f>[9]D_技能表!V754</f>
        <v>179.34782608695653</v>
      </c>
      <c r="W847">
        <f>[9]D_技能表!W754</f>
        <v>74</v>
      </c>
      <c r="X847">
        <f>[9]D_技能表!X754</f>
        <v>1046</v>
      </c>
      <c r="Y847">
        <f>[9]D_技能表!Y754</f>
        <v>18</v>
      </c>
      <c r="Z847">
        <f>[9]D_技能表!Z754</f>
        <v>30</v>
      </c>
      <c r="AA847" t="str">
        <f>[9]D_技能表!AA754</f>
        <v>9222400.png</v>
      </c>
      <c r="AB847">
        <f>[9]D_技能表!AB754</f>
        <v>7</v>
      </c>
      <c r="AC847">
        <f>[9]D_技能表!AC754</f>
        <v>27</v>
      </c>
      <c r="AD847">
        <f>[9]D_技能表!AD754</f>
        <v>472.61946446572836</v>
      </c>
    </row>
    <row r="848" spans="1:30" x14ac:dyDescent="0.15">
      <c r="A848">
        <f>[9]D_技能表!A755</f>
        <v>9222439</v>
      </c>
      <c r="B848" t="str">
        <f>[9]D_技能表!B755</f>
        <v>龙拳第4段</v>
      </c>
      <c r="C848" t="str">
        <f>[9]D_技能表!C755</f>
        <v>龙拳第4段</v>
      </c>
      <c r="D848">
        <f>[9]D_技能表!D755</f>
        <v>2</v>
      </c>
      <c r="E848">
        <f>[9]D_技能表!E755</f>
        <v>64</v>
      </c>
      <c r="F848" t="str">
        <f>[9]D_技能表!F755</f>
        <v>第39级，共造成249.3%点伤害</v>
      </c>
      <c r="G848">
        <f>[9]D_技能表!G755</f>
        <v>4</v>
      </c>
      <c r="H848">
        <f>[9]D_技能表!H755</f>
        <v>4</v>
      </c>
      <c r="I848">
        <f>[9]D_技能表!I755</f>
        <v>39</v>
      </c>
      <c r="J848">
        <f>[9]D_技能表!J755</f>
        <v>2</v>
      </c>
      <c r="K848">
        <f>[9]D_技能表!K755</f>
        <v>83.09782608695653</v>
      </c>
      <c r="L848">
        <f>[9]D_技能表!L755</f>
        <v>0</v>
      </c>
      <c r="M848">
        <f>[9]D_技能表!M755</f>
        <v>4880</v>
      </c>
      <c r="N848">
        <f>[9]D_技能表!N755</f>
        <v>212905</v>
      </c>
      <c r="O848">
        <f>[9]D_技能表!O755</f>
        <v>2</v>
      </c>
      <c r="P848">
        <f>[9]D_技能表!P755</f>
        <v>3</v>
      </c>
      <c r="Q848">
        <f>[9]D_技能表!Q755</f>
        <v>1</v>
      </c>
      <c r="R848">
        <f>[9]D_技能表!R755</f>
        <v>9</v>
      </c>
      <c r="S848">
        <f>[9]D_技能表!S755</f>
        <v>50</v>
      </c>
      <c r="T848">
        <f>[9]D_技能表!T755</f>
        <v>59.782608695652179</v>
      </c>
      <c r="U848">
        <f>[9]D_技能表!U755</f>
        <v>2695</v>
      </c>
      <c r="V848">
        <f>[9]D_技能表!V755</f>
        <v>179.34782608695653</v>
      </c>
      <c r="W848">
        <f>[9]D_技能表!W755</f>
        <v>79</v>
      </c>
      <c r="X848">
        <f>[9]D_技能表!X755</f>
        <v>1125</v>
      </c>
      <c r="Y848">
        <f>[9]D_技能表!Y755</f>
        <v>18</v>
      </c>
      <c r="Z848">
        <f>[9]D_技能表!Z755</f>
        <v>32</v>
      </c>
      <c r="AA848" t="str">
        <f>[9]D_技能表!AA755</f>
        <v>9222400.png</v>
      </c>
      <c r="AB848">
        <f>[9]D_技能表!AB755</f>
        <v>7</v>
      </c>
      <c r="AC848">
        <f>[9]D_技能表!AC755</f>
        <v>27</v>
      </c>
      <c r="AD848">
        <f>[9]D_技能表!AD755</f>
        <v>544.61351457208821</v>
      </c>
    </row>
    <row r="849" spans="1:30" x14ac:dyDescent="0.15">
      <c r="A849">
        <f>[9]D_技能表!A756</f>
        <v>9222440</v>
      </c>
      <c r="B849" t="str">
        <f>[9]D_技能表!B756</f>
        <v>龙拳第4段</v>
      </c>
      <c r="C849" t="str">
        <f>[9]D_技能表!C756</f>
        <v>龙拳第4段</v>
      </c>
      <c r="D849">
        <f>[9]D_技能表!D756</f>
        <v>2</v>
      </c>
      <c r="E849">
        <f>[9]D_技能表!E756</f>
        <v>66</v>
      </c>
      <c r="F849" t="str">
        <f>[9]D_技能表!F756</f>
        <v>第40级，共造成251.1%点伤害</v>
      </c>
      <c r="G849">
        <f>[9]D_技能表!G756</f>
        <v>4</v>
      </c>
      <c r="H849">
        <f>[9]D_技能表!H756</f>
        <v>4</v>
      </c>
      <c r="I849">
        <f>[9]D_技能表!I756</f>
        <v>40</v>
      </c>
      <c r="J849">
        <f>[9]D_技能表!J756</f>
        <v>2</v>
      </c>
      <c r="K849">
        <f>[9]D_技能表!K756</f>
        <v>83.695652173913061</v>
      </c>
      <c r="L849">
        <f>[9]D_技能表!L756</f>
        <v>0</v>
      </c>
      <c r="M849">
        <f>[9]D_技能表!M756</f>
        <v>4800</v>
      </c>
      <c r="N849">
        <f>[9]D_技能表!N756</f>
        <v>244120</v>
      </c>
      <c r="O849">
        <f>[9]D_技能表!O756</f>
        <v>2</v>
      </c>
      <c r="P849">
        <f>[9]D_技能表!P756</f>
        <v>3</v>
      </c>
      <c r="Q849">
        <f>[9]D_技能表!Q756</f>
        <v>1</v>
      </c>
      <c r="R849">
        <f>[9]D_技能表!R756</f>
        <v>9</v>
      </c>
      <c r="S849">
        <f>[9]D_技能表!S756</f>
        <v>50</v>
      </c>
      <c r="T849">
        <f>[9]D_技能表!T756</f>
        <v>59.782608695652179</v>
      </c>
      <c r="U849">
        <f>[9]D_技能表!U756</f>
        <v>2872</v>
      </c>
      <c r="V849">
        <f>[9]D_技能表!V756</f>
        <v>179.34782608695653</v>
      </c>
      <c r="W849">
        <f>[9]D_技能表!W756</f>
        <v>85</v>
      </c>
      <c r="X849">
        <f>[9]D_技能表!X756</f>
        <v>1210</v>
      </c>
      <c r="Y849">
        <f>[9]D_技能表!Y756</f>
        <v>18</v>
      </c>
      <c r="Z849">
        <f>[9]D_技能表!Z756</f>
        <v>34</v>
      </c>
      <c r="AA849" t="str">
        <f>[9]D_技能表!AA756</f>
        <v>9222400.png</v>
      </c>
      <c r="AB849">
        <f>[9]D_技能表!AB756</f>
        <v>7</v>
      </c>
      <c r="AC849">
        <f>[9]D_技能表!AC756</f>
        <v>27</v>
      </c>
      <c r="AD849">
        <f>[9]D_技能表!AD756</f>
        <v>627.48383901368788</v>
      </c>
    </row>
    <row r="850" spans="1:30" x14ac:dyDescent="0.15">
      <c r="A850">
        <f>[9]D_技能表!A757</f>
        <v>9222441</v>
      </c>
      <c r="B850" t="str">
        <f>[9]D_技能表!B757</f>
        <v>龙拳第4段</v>
      </c>
      <c r="C850" t="str">
        <f>[9]D_技能表!C757</f>
        <v>龙拳第4段</v>
      </c>
      <c r="D850">
        <f>[9]D_技能表!D757</f>
        <v>2</v>
      </c>
      <c r="E850">
        <f>[9]D_技能表!E757</f>
        <v>67</v>
      </c>
      <c r="F850" t="str">
        <f>[9]D_技能表!F757</f>
        <v>第41级，共造成252.9%点伤害</v>
      </c>
      <c r="G850">
        <f>[9]D_技能表!G757</f>
        <v>4</v>
      </c>
      <c r="H850">
        <f>[9]D_技能表!H757</f>
        <v>4</v>
      </c>
      <c r="I850">
        <f>[9]D_技能表!I757</f>
        <v>41</v>
      </c>
      <c r="J850">
        <f>[9]D_技能表!J757</f>
        <v>2</v>
      </c>
      <c r="K850">
        <f>[9]D_技能表!K757</f>
        <v>84.293478260869577</v>
      </c>
      <c r="L850">
        <f>[9]D_技能表!L757</f>
        <v>0</v>
      </c>
      <c r="M850">
        <f>[9]D_技能表!M757</f>
        <v>4720</v>
      </c>
      <c r="N850">
        <f>[9]D_技能表!N757</f>
        <v>269633</v>
      </c>
      <c r="O850">
        <f>[9]D_技能表!O757</f>
        <v>2</v>
      </c>
      <c r="P850">
        <f>[9]D_技能表!P757</f>
        <v>3</v>
      </c>
      <c r="Q850">
        <f>[9]D_技能表!Q757</f>
        <v>1</v>
      </c>
      <c r="R850">
        <f>[9]D_技能表!R757</f>
        <v>9</v>
      </c>
      <c r="S850">
        <f>[9]D_技能表!S757</f>
        <v>50</v>
      </c>
      <c r="T850">
        <f>[9]D_技能表!T757</f>
        <v>59.782608695652179</v>
      </c>
      <c r="U850">
        <f>[9]D_技能表!U757</f>
        <v>2963</v>
      </c>
      <c r="V850">
        <f>[9]D_技能表!V757</f>
        <v>179.34782608695653</v>
      </c>
      <c r="W850">
        <f>[9]D_技能表!W757</f>
        <v>91</v>
      </c>
      <c r="X850">
        <f>[9]D_技能表!X757</f>
        <v>1301</v>
      </c>
      <c r="Y850">
        <f>[9]D_技能表!Y757</f>
        <v>18</v>
      </c>
      <c r="Z850">
        <f>[9]D_技能表!Z757</f>
        <v>37</v>
      </c>
      <c r="AA850" t="str">
        <f>[9]D_技能表!AA757</f>
        <v>9222400.png</v>
      </c>
      <c r="AB850">
        <f>[9]D_技能表!AB757</f>
        <v>7</v>
      </c>
      <c r="AC850">
        <f>[9]D_技能表!AC757</f>
        <v>27</v>
      </c>
      <c r="AD850">
        <f>[9]D_技能表!AD757</f>
        <v>722.86213398131781</v>
      </c>
    </row>
    <row r="851" spans="1:30" x14ac:dyDescent="0.15">
      <c r="A851">
        <f>[9]D_技能表!A758</f>
        <v>9222442</v>
      </c>
      <c r="B851" t="str">
        <f>[9]D_技能表!B758</f>
        <v>龙拳第4段</v>
      </c>
      <c r="C851" t="str">
        <f>[9]D_技能表!C758</f>
        <v>龙拳第4段</v>
      </c>
      <c r="D851">
        <f>[9]D_技能表!D758</f>
        <v>2</v>
      </c>
      <c r="E851">
        <f>[9]D_技能表!E758</f>
        <v>69</v>
      </c>
      <c r="F851" t="str">
        <f>[9]D_技能表!F758</f>
        <v>第42级，共造成254.7%点伤害</v>
      </c>
      <c r="G851">
        <f>[9]D_技能表!G758</f>
        <v>4</v>
      </c>
      <c r="H851">
        <f>[9]D_技能表!H758</f>
        <v>4</v>
      </c>
      <c r="I851">
        <f>[9]D_技能表!I758</f>
        <v>42</v>
      </c>
      <c r="J851">
        <f>[9]D_技能表!J758</f>
        <v>2</v>
      </c>
      <c r="K851">
        <f>[9]D_技能表!K758</f>
        <v>84.891304347826093</v>
      </c>
      <c r="L851">
        <f>[9]D_技能表!L758</f>
        <v>0</v>
      </c>
      <c r="M851">
        <f>[9]D_技能表!M758</f>
        <v>4640</v>
      </c>
      <c r="N851">
        <f>[9]D_技能表!N758</f>
        <v>305259</v>
      </c>
      <c r="O851">
        <f>[9]D_技能表!O758</f>
        <v>2</v>
      </c>
      <c r="P851">
        <f>[9]D_技能表!P758</f>
        <v>3</v>
      </c>
      <c r="Q851">
        <f>[9]D_技能表!Q758</f>
        <v>1</v>
      </c>
      <c r="R851">
        <f>[9]D_技能表!R758</f>
        <v>9</v>
      </c>
      <c r="S851">
        <f>[9]D_技能表!S758</f>
        <v>50</v>
      </c>
      <c r="T851">
        <f>[9]D_技能表!T758</f>
        <v>59.782608695652179</v>
      </c>
      <c r="U851">
        <f>[9]D_技能表!U758</f>
        <v>3147</v>
      </c>
      <c r="V851">
        <f>[9]D_技能表!V758</f>
        <v>179.34782608695653</v>
      </c>
      <c r="W851">
        <f>[9]D_技能表!W758</f>
        <v>97</v>
      </c>
      <c r="X851">
        <f>[9]D_技能表!X758</f>
        <v>1398</v>
      </c>
      <c r="Y851">
        <f>[9]D_技能表!Y758</f>
        <v>18</v>
      </c>
      <c r="Z851">
        <f>[9]D_技能表!Z758</f>
        <v>39</v>
      </c>
      <c r="AA851" t="str">
        <f>[9]D_技能表!AA758</f>
        <v>9222400.png</v>
      </c>
      <c r="AB851">
        <f>[9]D_技能表!AB758</f>
        <v>7</v>
      </c>
      <c r="AC851">
        <f>[9]D_技能表!AC758</f>
        <v>27</v>
      </c>
      <c r="AD851">
        <f>[9]D_技能表!AD758</f>
        <v>832.62344078308581</v>
      </c>
    </row>
    <row r="852" spans="1:30" x14ac:dyDescent="0.15">
      <c r="A852">
        <f>[9]D_技能表!A759</f>
        <v>9222443</v>
      </c>
      <c r="B852" t="str">
        <f>[9]D_技能表!B759</f>
        <v>龙拳第4段</v>
      </c>
      <c r="C852" t="str">
        <f>[9]D_技能表!C759</f>
        <v>龙拳第4段</v>
      </c>
      <c r="D852">
        <f>[9]D_技能表!D759</f>
        <v>2</v>
      </c>
      <c r="E852">
        <f>[9]D_技能表!E759</f>
        <v>70</v>
      </c>
      <c r="F852" t="str">
        <f>[9]D_技能表!F759</f>
        <v>第43级，共造成256.5%点伤害</v>
      </c>
      <c r="G852">
        <f>[9]D_技能表!G759</f>
        <v>4</v>
      </c>
      <c r="H852">
        <f>[9]D_技能表!H759</f>
        <v>4</v>
      </c>
      <c r="I852">
        <f>[9]D_技能表!I759</f>
        <v>43</v>
      </c>
      <c r="J852">
        <f>[9]D_技能表!J759</f>
        <v>2</v>
      </c>
      <c r="K852">
        <f>[9]D_技能表!K759</f>
        <v>85.489130434782624</v>
      </c>
      <c r="L852">
        <f>[9]D_技能表!L759</f>
        <v>0</v>
      </c>
      <c r="M852">
        <f>[9]D_技能表!M759</f>
        <v>4560</v>
      </c>
      <c r="N852">
        <f>[9]D_技能表!N759</f>
        <v>337168</v>
      </c>
      <c r="O852">
        <f>[9]D_技能表!O759</f>
        <v>2</v>
      </c>
      <c r="P852">
        <f>[9]D_技能表!P759</f>
        <v>3</v>
      </c>
      <c r="Q852">
        <f>[9]D_技能表!Q759</f>
        <v>1</v>
      </c>
      <c r="R852">
        <f>[9]D_技能表!R759</f>
        <v>9</v>
      </c>
      <c r="S852">
        <f>[9]D_技能表!S759</f>
        <v>50</v>
      </c>
      <c r="T852">
        <f>[9]D_技能表!T759</f>
        <v>59.782608695652179</v>
      </c>
      <c r="U852">
        <f>[9]D_技能表!U759</f>
        <v>3242</v>
      </c>
      <c r="V852">
        <f>[9]D_技能表!V759</f>
        <v>179.34782608695653</v>
      </c>
      <c r="W852">
        <f>[9]D_技能表!W759</f>
        <v>104</v>
      </c>
      <c r="X852">
        <f>[9]D_技能表!X759</f>
        <v>1502</v>
      </c>
      <c r="Y852">
        <f>[9]D_技能表!Y759</f>
        <v>18</v>
      </c>
      <c r="Z852">
        <f>[9]D_技能表!Z759</f>
        <v>42</v>
      </c>
      <c r="AA852" t="str">
        <f>[9]D_技能表!AA759</f>
        <v>9222400.png</v>
      </c>
      <c r="AB852">
        <f>[9]D_技能表!AB759</f>
        <v>7</v>
      </c>
      <c r="AC852">
        <f>[9]D_技能表!AC759</f>
        <v>27</v>
      </c>
      <c r="AD852">
        <f>[9]D_技能表!AD759</f>
        <v>958.92225237871276</v>
      </c>
    </row>
    <row r="853" spans="1:30" x14ac:dyDescent="0.15">
      <c r="A853">
        <f>[9]D_技能表!A760</f>
        <v>9222444</v>
      </c>
      <c r="B853" t="str">
        <f>[9]D_技能表!B760</f>
        <v>龙拳第4段</v>
      </c>
      <c r="C853" t="str">
        <f>[9]D_技能表!C760</f>
        <v>龙拳第4段</v>
      </c>
      <c r="D853">
        <f>[9]D_技能表!D760</f>
        <v>2</v>
      </c>
      <c r="E853">
        <f>[9]D_技能表!E760</f>
        <v>71</v>
      </c>
      <c r="F853" t="str">
        <f>[9]D_技能表!F760</f>
        <v>第44级，共造成258.3%点伤害</v>
      </c>
      <c r="G853">
        <f>[9]D_技能表!G760</f>
        <v>4</v>
      </c>
      <c r="H853">
        <f>[9]D_技能表!H760</f>
        <v>4</v>
      </c>
      <c r="I853">
        <f>[9]D_技能表!I760</f>
        <v>44</v>
      </c>
      <c r="J853">
        <f>[9]D_技能表!J760</f>
        <v>2</v>
      </c>
      <c r="K853">
        <f>[9]D_技能表!K760</f>
        <v>86.08695652173914</v>
      </c>
      <c r="L853">
        <f>[9]D_技能表!L760</f>
        <v>0</v>
      </c>
      <c r="M853">
        <f>[9]D_技能表!M760</f>
        <v>4480</v>
      </c>
      <c r="N853">
        <f>[9]D_技能表!N760</f>
        <v>370518</v>
      </c>
      <c r="O853">
        <f>[9]D_技能表!O760</f>
        <v>2</v>
      </c>
      <c r="P853">
        <f>[9]D_技能表!P760</f>
        <v>3</v>
      </c>
      <c r="Q853">
        <f>[9]D_技能表!Q760</f>
        <v>1</v>
      </c>
      <c r="R853">
        <f>[9]D_技能表!R760</f>
        <v>9</v>
      </c>
      <c r="S853">
        <f>[9]D_技能表!S760</f>
        <v>50</v>
      </c>
      <c r="T853">
        <f>[9]D_技能表!T760</f>
        <v>59.782608695652179</v>
      </c>
      <c r="U853">
        <f>[9]D_技能表!U760</f>
        <v>3338</v>
      </c>
      <c r="V853">
        <f>[9]D_技能表!V760</f>
        <v>179.34782608695653</v>
      </c>
      <c r="W853">
        <f>[9]D_技能表!W760</f>
        <v>111</v>
      </c>
      <c r="X853">
        <f>[9]D_技能表!X760</f>
        <v>1613</v>
      </c>
      <c r="Y853">
        <f>[9]D_技能表!Y760</f>
        <v>18</v>
      </c>
      <c r="Z853">
        <f>[9]D_技能表!Z760</f>
        <v>45</v>
      </c>
      <c r="AA853" t="str">
        <f>[9]D_技能表!AA760</f>
        <v>9222400.png</v>
      </c>
      <c r="AB853">
        <f>[9]D_技能表!AB760</f>
        <v>7</v>
      </c>
      <c r="AC853">
        <f>[9]D_技能表!AC760</f>
        <v>27</v>
      </c>
      <c r="AD853">
        <f>[9]D_技能表!AD760</f>
        <v>1104.2339534533889</v>
      </c>
    </row>
    <row r="854" spans="1:30" x14ac:dyDescent="0.15">
      <c r="A854">
        <f>[9]D_技能表!A761</f>
        <v>9222445</v>
      </c>
      <c r="B854" t="str">
        <f>[9]D_技能表!B761</f>
        <v>龙拳第4段</v>
      </c>
      <c r="C854" t="str">
        <f>[9]D_技能表!C761</f>
        <v>龙拳第4段</v>
      </c>
      <c r="D854">
        <f>[9]D_技能表!D761</f>
        <v>2</v>
      </c>
      <c r="E854">
        <f>[9]D_技能表!E761</f>
        <v>73</v>
      </c>
      <c r="F854" t="str">
        <f>[9]D_技能表!F761</f>
        <v>第45级，共造成260.1%点伤害</v>
      </c>
      <c r="G854">
        <f>[9]D_技能表!G761</f>
        <v>4</v>
      </c>
      <c r="H854">
        <f>[9]D_技能表!H761</f>
        <v>4</v>
      </c>
      <c r="I854">
        <f>[9]D_技能表!I761</f>
        <v>45</v>
      </c>
      <c r="J854">
        <f>[9]D_技能表!J761</f>
        <v>2</v>
      </c>
      <c r="K854">
        <f>[9]D_技能表!K761</f>
        <v>86.684782608695656</v>
      </c>
      <c r="L854">
        <f>[9]D_技能表!L761</f>
        <v>0</v>
      </c>
      <c r="M854">
        <f>[9]D_技能表!M761</f>
        <v>4400</v>
      </c>
      <c r="N854">
        <f>[9]D_技能表!N761</f>
        <v>420546</v>
      </c>
      <c r="O854">
        <f>[9]D_技能表!O761</f>
        <v>2</v>
      </c>
      <c r="P854">
        <f>[9]D_技能表!P761</f>
        <v>3</v>
      </c>
      <c r="Q854">
        <f>[9]D_技能表!Q761</f>
        <v>1</v>
      </c>
      <c r="R854">
        <f>[9]D_技能表!R761</f>
        <v>9</v>
      </c>
      <c r="S854">
        <f>[9]D_技能表!S761</f>
        <v>50</v>
      </c>
      <c r="T854">
        <f>[9]D_技能表!T761</f>
        <v>59.782608695652179</v>
      </c>
      <c r="U854">
        <f>[9]D_技能表!U761</f>
        <v>3534</v>
      </c>
      <c r="V854">
        <f>[9]D_技能表!V761</f>
        <v>179.34782608695653</v>
      </c>
      <c r="W854">
        <f>[9]D_技能表!W761</f>
        <v>119</v>
      </c>
      <c r="X854">
        <f>[9]D_技能表!X761</f>
        <v>1732</v>
      </c>
      <c r="Y854">
        <f>[9]D_技能表!Y761</f>
        <v>18</v>
      </c>
      <c r="Z854">
        <f>[9]D_技能表!Z761</f>
        <v>48</v>
      </c>
      <c r="AA854" t="str">
        <f>[9]D_技能表!AA761</f>
        <v>9222400.png</v>
      </c>
      <c r="AB854">
        <f>[9]D_技能表!AB761</f>
        <v>7</v>
      </c>
      <c r="AC854">
        <f>[9]D_技能表!AC761</f>
        <v>27</v>
      </c>
      <c r="AD854">
        <f>[9]D_技能表!AD761</f>
        <v>1271.4023788083057</v>
      </c>
    </row>
    <row r="855" spans="1:30" x14ac:dyDescent="0.15">
      <c r="A855">
        <f>[9]D_技能表!A762</f>
        <v>9222446</v>
      </c>
      <c r="B855" t="str">
        <f>[9]D_技能表!B762</f>
        <v>龙拳第4段</v>
      </c>
      <c r="C855" t="str">
        <f>[9]D_技能表!C762</f>
        <v>龙拳第4段</v>
      </c>
      <c r="D855">
        <f>[9]D_技能表!D762</f>
        <v>2</v>
      </c>
      <c r="E855">
        <f>[9]D_技能表!E762</f>
        <v>74</v>
      </c>
      <c r="F855" t="str">
        <f>[9]D_技能表!F762</f>
        <v>第46级，共造成261.8%点伤害</v>
      </c>
      <c r="G855">
        <f>[9]D_技能表!G762</f>
        <v>4</v>
      </c>
      <c r="H855">
        <f>[9]D_技能表!H762</f>
        <v>4</v>
      </c>
      <c r="I855">
        <f>[9]D_技能表!I762</f>
        <v>46</v>
      </c>
      <c r="J855">
        <f>[9]D_技能表!J762</f>
        <v>2</v>
      </c>
      <c r="K855">
        <f>[9]D_技能表!K762</f>
        <v>87.282608695652186</v>
      </c>
      <c r="L855">
        <f>[9]D_技能表!L762</f>
        <v>0</v>
      </c>
      <c r="M855">
        <f>[9]D_技能表!M762</f>
        <v>4320</v>
      </c>
      <c r="N855">
        <f>[9]D_技能表!N762</f>
        <v>461518</v>
      </c>
      <c r="O855">
        <f>[9]D_技能表!O762</f>
        <v>2</v>
      </c>
      <c r="P855">
        <f>[9]D_技能表!P762</f>
        <v>3</v>
      </c>
      <c r="Q855">
        <f>[9]D_技能表!Q762</f>
        <v>1</v>
      </c>
      <c r="R855">
        <f>[9]D_技能表!R762</f>
        <v>9</v>
      </c>
      <c r="S855">
        <f>[9]D_技能表!S762</f>
        <v>50</v>
      </c>
      <c r="T855">
        <f>[9]D_技能表!T762</f>
        <v>59.782608695652179</v>
      </c>
      <c r="U855">
        <f>[9]D_技能表!U762</f>
        <v>3634</v>
      </c>
      <c r="V855">
        <f>[9]D_技能表!V762</f>
        <v>179.34782608695653</v>
      </c>
      <c r="W855">
        <f>[9]D_技能表!W762</f>
        <v>127</v>
      </c>
      <c r="X855">
        <f>[9]D_技能表!X762</f>
        <v>1859</v>
      </c>
      <c r="Y855">
        <f>[9]D_技能表!Y762</f>
        <v>18</v>
      </c>
      <c r="Z855">
        <f>[9]D_技能表!Z762</f>
        <v>51</v>
      </c>
      <c r="AA855" t="str">
        <f>[9]D_技能表!AA762</f>
        <v>9222400.png</v>
      </c>
      <c r="AB855">
        <f>[9]D_技能表!AB762</f>
        <v>7</v>
      </c>
      <c r="AC855">
        <f>[9]D_技能表!AC762</f>
        <v>27</v>
      </c>
      <c r="AD855">
        <f>[9]D_技能表!AD762</f>
        <v>1463.6943899176717</v>
      </c>
    </row>
    <row r="856" spans="1:30" x14ac:dyDescent="0.15">
      <c r="A856">
        <f>[9]D_技能表!A763</f>
        <v>9222447</v>
      </c>
      <c r="B856" t="str">
        <f>[9]D_技能表!B763</f>
        <v>龙拳第4段</v>
      </c>
      <c r="C856" t="str">
        <f>[9]D_技能表!C763</f>
        <v>龙拳第4段</v>
      </c>
      <c r="D856">
        <f>[9]D_技能表!D763</f>
        <v>2</v>
      </c>
      <c r="E856">
        <f>[9]D_技能表!E763</f>
        <v>76</v>
      </c>
      <c r="F856" t="str">
        <f>[9]D_技能表!F763</f>
        <v>第47级，共造成263.6%点伤害</v>
      </c>
      <c r="G856">
        <f>[9]D_技能表!G763</f>
        <v>4</v>
      </c>
      <c r="H856">
        <f>[9]D_技能表!H763</f>
        <v>4</v>
      </c>
      <c r="I856">
        <f>[9]D_技能表!I763</f>
        <v>47</v>
      </c>
      <c r="J856">
        <f>[9]D_技能表!J763</f>
        <v>2</v>
      </c>
      <c r="K856">
        <f>[9]D_技能表!K763</f>
        <v>87.880434782608702</v>
      </c>
      <c r="L856">
        <f>[9]D_技能表!L763</f>
        <v>0</v>
      </c>
      <c r="M856">
        <f>[9]D_技能表!M763</f>
        <v>4240</v>
      </c>
      <c r="N856">
        <f>[9]D_技能表!N763</f>
        <v>521968</v>
      </c>
      <c r="O856">
        <f>[9]D_技能表!O763</f>
        <v>2</v>
      </c>
      <c r="P856">
        <f>[9]D_技能表!P763</f>
        <v>3</v>
      </c>
      <c r="Q856">
        <f>[9]D_技能表!Q763</f>
        <v>1</v>
      </c>
      <c r="R856">
        <f>[9]D_技能表!R763</f>
        <v>9</v>
      </c>
      <c r="S856">
        <f>[9]D_技能表!S763</f>
        <v>50</v>
      </c>
      <c r="T856">
        <f>[9]D_技能表!T763</f>
        <v>59.782608695652179</v>
      </c>
      <c r="U856">
        <f>[9]D_技能表!U763</f>
        <v>3838</v>
      </c>
      <c r="V856">
        <f>[9]D_技能表!V763</f>
        <v>179.34782608695653</v>
      </c>
      <c r="W856">
        <f>[9]D_技能表!W763</f>
        <v>136</v>
      </c>
      <c r="X856">
        <f>[9]D_技能表!X763</f>
        <v>1995</v>
      </c>
      <c r="Y856">
        <f>[9]D_技能表!Y763</f>
        <v>18</v>
      </c>
      <c r="Z856">
        <f>[9]D_技能表!Z763</f>
        <v>55</v>
      </c>
      <c r="AA856" t="str">
        <f>[9]D_技能表!AA763</f>
        <v>9222400.png</v>
      </c>
      <c r="AB856">
        <f>[9]D_技能表!AB763</f>
        <v>7</v>
      </c>
      <c r="AC856">
        <f>[9]D_技能表!AC763</f>
        <v>27</v>
      </c>
      <c r="AD856">
        <f>[9]D_技能表!AD763</f>
        <v>1684.862501396002</v>
      </c>
    </row>
    <row r="857" spans="1:30" x14ac:dyDescent="0.15">
      <c r="A857">
        <f>[9]D_技能表!A764</f>
        <v>9222448</v>
      </c>
      <c r="B857" t="str">
        <f>[9]D_技能表!B764</f>
        <v>龙拳第4段</v>
      </c>
      <c r="C857" t="str">
        <f>[9]D_技能表!C764</f>
        <v>龙拳第4段</v>
      </c>
      <c r="D857">
        <f>[9]D_技能表!D764</f>
        <v>2</v>
      </c>
      <c r="E857">
        <f>[9]D_技能表!E764</f>
        <v>77</v>
      </c>
      <c r="F857" t="str">
        <f>[9]D_技能表!F764</f>
        <v>第48级，共造成265.4%点伤害</v>
      </c>
      <c r="G857">
        <f>[9]D_技能表!G764</f>
        <v>4</v>
      </c>
      <c r="H857">
        <f>[9]D_技能表!H764</f>
        <v>4</v>
      </c>
      <c r="I857">
        <f>[9]D_技能表!I764</f>
        <v>48</v>
      </c>
      <c r="J857">
        <f>[9]D_技能表!J764</f>
        <v>2</v>
      </c>
      <c r="K857">
        <f>[9]D_技能表!K764</f>
        <v>88.478260869565219</v>
      </c>
      <c r="L857">
        <f>[9]D_技能表!L764</f>
        <v>0</v>
      </c>
      <c r="M857">
        <f>[9]D_技能表!M764</f>
        <v>4160</v>
      </c>
      <c r="N857">
        <f>[9]D_技能表!N764</f>
        <v>575532</v>
      </c>
      <c r="O857">
        <f>[9]D_技能表!O764</f>
        <v>2</v>
      </c>
      <c r="P857">
        <f>[9]D_技能表!P764</f>
        <v>3</v>
      </c>
      <c r="Q857">
        <f>[9]D_技能表!Q764</f>
        <v>1</v>
      </c>
      <c r="R857">
        <f>[9]D_技能表!R764</f>
        <v>9</v>
      </c>
      <c r="S857">
        <f>[9]D_技能表!S764</f>
        <v>50</v>
      </c>
      <c r="T857">
        <f>[9]D_技能表!T764</f>
        <v>59.782608695652179</v>
      </c>
      <c r="U857">
        <f>[9]D_技能表!U764</f>
        <v>3942</v>
      </c>
      <c r="V857">
        <f>[9]D_技能表!V764</f>
        <v>179.34782608695653</v>
      </c>
      <c r="W857">
        <f>[9]D_技能表!W764</f>
        <v>146</v>
      </c>
      <c r="X857">
        <f>[9]D_技能表!X764</f>
        <v>2141</v>
      </c>
      <c r="Y857">
        <f>[9]D_技能表!Y764</f>
        <v>18</v>
      </c>
      <c r="Z857">
        <f>[9]D_技能表!Z764</f>
        <v>59</v>
      </c>
      <c r="AA857" t="str">
        <f>[9]D_技能表!AA764</f>
        <v>9222400.png</v>
      </c>
      <c r="AB857">
        <f>[9]D_技能表!AB764</f>
        <v>7</v>
      </c>
      <c r="AC857">
        <f>[9]D_技能表!AC764</f>
        <v>27</v>
      </c>
      <c r="AD857">
        <f>[9]D_技能表!AD764</f>
        <v>1939.2167402866914</v>
      </c>
    </row>
    <row r="858" spans="1:30" x14ac:dyDescent="0.15">
      <c r="A858">
        <f>[9]D_技能表!A765</f>
        <v>9222449</v>
      </c>
      <c r="B858" t="str">
        <f>[9]D_技能表!B765</f>
        <v>龙拳第4段</v>
      </c>
      <c r="C858" t="str">
        <f>[9]D_技能表!C765</f>
        <v>龙拳第4段</v>
      </c>
      <c r="D858">
        <f>[9]D_技能表!D765</f>
        <v>2</v>
      </c>
      <c r="E858">
        <f>[9]D_技能表!E765</f>
        <v>79</v>
      </c>
      <c r="F858" t="str">
        <f>[9]D_技能表!F765</f>
        <v>第49级，共造成267.2%点伤害</v>
      </c>
      <c r="G858">
        <f>[9]D_技能表!G765</f>
        <v>4</v>
      </c>
      <c r="H858">
        <f>[9]D_技能表!H765</f>
        <v>4</v>
      </c>
      <c r="I858">
        <f>[9]D_技能表!I765</f>
        <v>49</v>
      </c>
      <c r="J858">
        <f>[9]D_技能表!J765</f>
        <v>2</v>
      </c>
      <c r="K858">
        <f>[9]D_技能表!K765</f>
        <v>89.076086956521749</v>
      </c>
      <c r="L858">
        <f>[9]D_技能表!L765</f>
        <v>0</v>
      </c>
      <c r="M858">
        <f>[9]D_技能表!M765</f>
        <v>4080</v>
      </c>
      <c r="N858">
        <f>[9]D_技能表!N765</f>
        <v>648024</v>
      </c>
      <c r="O858">
        <f>[9]D_技能表!O765</f>
        <v>2</v>
      </c>
      <c r="P858">
        <f>[9]D_技能表!P765</f>
        <v>3</v>
      </c>
      <c r="Q858">
        <f>[9]D_技能表!Q765</f>
        <v>1</v>
      </c>
      <c r="R858">
        <f>[9]D_技能表!R765</f>
        <v>9</v>
      </c>
      <c r="S858">
        <f>[9]D_技能表!S765</f>
        <v>50</v>
      </c>
      <c r="T858">
        <f>[9]D_技能表!T765</f>
        <v>59.782608695652179</v>
      </c>
      <c r="U858">
        <f>[9]D_技能表!U765</f>
        <v>4154</v>
      </c>
      <c r="V858">
        <f>[9]D_技能表!V765</f>
        <v>179.34782608695653</v>
      </c>
      <c r="W858">
        <f>[9]D_技能表!W765</f>
        <v>156</v>
      </c>
      <c r="X858">
        <f>[9]D_技能表!X765</f>
        <v>2297</v>
      </c>
      <c r="Y858">
        <f>[9]D_技能表!Y765</f>
        <v>18</v>
      </c>
      <c r="Z858">
        <f>[9]D_技能表!Z765</f>
        <v>63</v>
      </c>
      <c r="AA858" t="str">
        <f>[9]D_技能表!AA765</f>
        <v>9222400.png</v>
      </c>
      <c r="AB858">
        <f>[9]D_技能表!AB765</f>
        <v>7</v>
      </c>
      <c r="AC858">
        <f>[9]D_技能表!AC765</f>
        <v>27</v>
      </c>
      <c r="AD858">
        <f>[9]D_技能表!AD765</f>
        <v>2231.7070943320059</v>
      </c>
    </row>
    <row r="859" spans="1:30" x14ac:dyDescent="0.15">
      <c r="A859">
        <f>[9]D_技能表!A766</f>
        <v>9222450</v>
      </c>
      <c r="B859" t="str">
        <f>[9]D_技能表!B766</f>
        <v>龙拳第4段</v>
      </c>
      <c r="C859" t="str">
        <f>[9]D_技能表!C766</f>
        <v>龙拳第4段</v>
      </c>
      <c r="D859">
        <f>[9]D_技能表!D766</f>
        <v>2</v>
      </c>
      <c r="E859">
        <f>[9]D_技能表!E766</f>
        <v>80</v>
      </c>
      <c r="F859" t="str">
        <f>[9]D_技能表!F766</f>
        <v>第50级，共造成269%点伤害</v>
      </c>
      <c r="G859">
        <f>[9]D_技能表!G766</f>
        <v>4</v>
      </c>
      <c r="H859">
        <f>[9]D_技能表!H766</f>
        <v>4</v>
      </c>
      <c r="I859">
        <f>[9]D_技能表!I766</f>
        <v>50</v>
      </c>
      <c r="J859">
        <f>[9]D_技能表!J766</f>
        <v>2</v>
      </c>
      <c r="K859">
        <f>[9]D_技能表!K766</f>
        <v>89.673913043478279</v>
      </c>
      <c r="L859">
        <f>[9]D_技能表!L766</f>
        <v>0</v>
      </c>
      <c r="M859">
        <f>[9]D_技能表!M766</f>
        <v>4000</v>
      </c>
      <c r="N859">
        <f>[9]D_技能表!N766</f>
        <v>711754</v>
      </c>
      <c r="O859">
        <f>[9]D_技能表!O766</f>
        <v>2</v>
      </c>
      <c r="P859">
        <f>[9]D_技能表!P766</f>
        <v>3</v>
      </c>
      <c r="Q859">
        <f>[9]D_技能表!Q766</f>
        <v>1</v>
      </c>
      <c r="R859">
        <f>[9]D_技能表!R766</f>
        <v>9</v>
      </c>
      <c r="S859">
        <f>[9]D_技能表!S766</f>
        <v>50</v>
      </c>
      <c r="T859">
        <f>[9]D_技能表!T766</f>
        <v>59.782608695652179</v>
      </c>
      <c r="U859">
        <f>[9]D_技能表!U766</f>
        <v>4262</v>
      </c>
      <c r="V859">
        <f>[9]D_技能表!V766</f>
        <v>179.34782608695653</v>
      </c>
      <c r="W859">
        <f>[9]D_技能表!W766</f>
        <v>167</v>
      </c>
      <c r="X859">
        <f>[9]D_技能表!X766</f>
        <v>2464</v>
      </c>
      <c r="Y859">
        <f>[9]D_技能表!Y766</f>
        <v>18</v>
      </c>
      <c r="Z859">
        <f>[9]D_技能表!Z766</f>
        <v>67</v>
      </c>
      <c r="AA859" t="str">
        <f>[9]D_技能表!AA766</f>
        <v>9222400.png</v>
      </c>
      <c r="AB859">
        <f>[9]D_技能表!AB766</f>
        <v>7</v>
      </c>
      <c r="AC859">
        <f>[9]D_技能表!AC766</f>
        <v>27</v>
      </c>
      <c r="AD859">
        <f>[9]D_技能表!AD766</f>
        <v>2568.0181039326735</v>
      </c>
    </row>
    <row r="860" spans="1:30" x14ac:dyDescent="0.15">
      <c r="A860">
        <f>[9]D_技能表!A767</f>
        <v>9213000</v>
      </c>
      <c r="B860" t="str">
        <f>[9]D_技能表!B767</f>
        <v>裂地诀</v>
      </c>
      <c r="C860" t="str">
        <f>[9]D_技能表!C767</f>
        <v>裂地诀</v>
      </c>
      <c r="D860">
        <f>[9]D_技能表!D767</f>
        <v>2</v>
      </c>
      <c r="E860">
        <f>[9]D_技能表!E767</f>
        <v>5</v>
      </c>
      <c r="F860" t="str">
        <f>[9]D_技能表!F767</f>
        <v>第0级，共造成215.2%点伤害</v>
      </c>
      <c r="G860">
        <f>[9]D_技能表!G767</f>
        <v>0</v>
      </c>
      <c r="H860">
        <f>[9]D_技能表!H767</f>
        <v>1</v>
      </c>
      <c r="I860">
        <f>[9]D_技能表!I767</f>
        <v>0</v>
      </c>
      <c r="J860">
        <f>[9]D_技能表!J767</f>
        <v>1</v>
      </c>
      <c r="K860">
        <f>[9]D_技能表!K767</f>
        <v>215.21739130434784</v>
      </c>
      <c r="L860">
        <f>[9]D_技能表!L767</f>
        <v>0</v>
      </c>
      <c r="M860">
        <f>[9]D_技能表!M767</f>
        <v>10000</v>
      </c>
      <c r="N860">
        <f>[9]D_技能表!N767</f>
        <v>0</v>
      </c>
      <c r="O860">
        <f>[9]D_技能表!O767</f>
        <v>3</v>
      </c>
      <c r="P860">
        <f>[9]D_技能表!P767</f>
        <v>1</v>
      </c>
      <c r="Q860">
        <f>[9]D_技能表!Q767</f>
        <v>1</v>
      </c>
      <c r="R860">
        <f>[9]D_技能表!R767</f>
        <v>5</v>
      </c>
      <c r="S860">
        <f>[9]D_技能表!S767</f>
        <v>50</v>
      </c>
      <c r="T860">
        <f>[9]D_技能表!T767</f>
        <v>215.21739130434784</v>
      </c>
      <c r="U860">
        <f>[9]D_技能表!U767</f>
        <v>74</v>
      </c>
      <c r="V860">
        <f>[9]D_技能表!V767</f>
        <v>215.21739130434784</v>
      </c>
      <c r="W860">
        <f>[9]D_技能表!W767</f>
        <v>0</v>
      </c>
      <c r="X860">
        <f>[9]D_技能表!X767</f>
        <v>0</v>
      </c>
      <c r="Y860">
        <f>[9]D_技能表!Y767</f>
        <v>18</v>
      </c>
      <c r="Z860">
        <f>[9]D_技能表!Z767</f>
        <v>0</v>
      </c>
      <c r="AA860" t="str">
        <f>[9]D_技能表!AA767</f>
        <v>9213100.png</v>
      </c>
      <c r="AB860">
        <f>[9]D_技能表!AB767</f>
        <v>20</v>
      </c>
      <c r="AC860">
        <f>[9]D_技能表!AC767</f>
        <v>22</v>
      </c>
      <c r="AD860">
        <f>[9]D_技能表!AD767</f>
        <v>2.6716147826086956</v>
      </c>
    </row>
    <row r="861" spans="1:30" x14ac:dyDescent="0.15">
      <c r="A861">
        <f>[9]D_技能表!A768</f>
        <v>9213101</v>
      </c>
      <c r="B861" t="str">
        <f>[9]D_技能表!B768</f>
        <v>裂地诀</v>
      </c>
      <c r="C861" t="str">
        <f>[9]D_技能表!C768</f>
        <v>裂地诀</v>
      </c>
      <c r="D861">
        <f>[9]D_技能表!D768</f>
        <v>2</v>
      </c>
      <c r="E861">
        <f>[9]D_技能表!E768</f>
        <v>5</v>
      </c>
      <c r="F861" t="str">
        <f>[9]D_技能表!F768</f>
        <v>第1级，共造成215.2%点伤害</v>
      </c>
      <c r="G861">
        <f>[9]D_技能表!G768</f>
        <v>1</v>
      </c>
      <c r="H861">
        <f>[9]D_技能表!H768</f>
        <v>1</v>
      </c>
      <c r="I861">
        <f>[9]D_技能表!I768</f>
        <v>1</v>
      </c>
      <c r="J861">
        <f>[9]D_技能表!J768</f>
        <v>1</v>
      </c>
      <c r="K861">
        <f>[9]D_技能表!K768</f>
        <v>215.21739130434784</v>
      </c>
      <c r="L861">
        <f>[9]D_技能表!L768</f>
        <v>0</v>
      </c>
      <c r="M861">
        <f>[9]D_技能表!M768</f>
        <v>10000</v>
      </c>
      <c r="N861">
        <f>[9]D_技能表!N768</f>
        <v>592</v>
      </c>
      <c r="O861">
        <f>[9]D_技能表!O768</f>
        <v>3</v>
      </c>
      <c r="P861">
        <f>[9]D_技能表!P768</f>
        <v>1</v>
      </c>
      <c r="Q861">
        <f>[9]D_技能表!Q768</f>
        <v>1</v>
      </c>
      <c r="R861">
        <f>[9]D_技能表!R768</f>
        <v>5</v>
      </c>
      <c r="S861">
        <f>[9]D_技能表!S768</f>
        <v>50</v>
      </c>
      <c r="T861">
        <f>[9]D_技能表!T768</f>
        <v>215.21739130434784</v>
      </c>
      <c r="U861">
        <f>[9]D_技能表!U768</f>
        <v>74</v>
      </c>
      <c r="V861">
        <f>[9]D_技能表!V768</f>
        <v>215.21739130434784</v>
      </c>
      <c r="W861">
        <f>[9]D_技能表!W768</f>
        <v>8</v>
      </c>
      <c r="X861">
        <f>[9]D_技能表!X768</f>
        <v>8</v>
      </c>
      <c r="Y861">
        <f>[9]D_技能表!Y768</f>
        <v>18</v>
      </c>
      <c r="Z861">
        <f>[9]D_技能表!Z768</f>
        <v>0</v>
      </c>
      <c r="AA861" t="str">
        <f>[9]D_技能表!AA768</f>
        <v>9213100.png</v>
      </c>
      <c r="AB861">
        <f>[9]D_技能表!AB768</f>
        <v>20</v>
      </c>
      <c r="AC861">
        <f>[9]D_技能表!AC768</f>
        <v>22</v>
      </c>
      <c r="AD861">
        <f>[9]D_技能表!AD768</f>
        <v>3.0415981274205919</v>
      </c>
    </row>
    <row r="862" spans="1:30" x14ac:dyDescent="0.15">
      <c r="A862">
        <f>[9]D_技能表!A769</f>
        <v>9213102</v>
      </c>
      <c r="B862" t="str">
        <f>[9]D_技能表!B769</f>
        <v>裂地诀</v>
      </c>
      <c r="C862" t="str">
        <f>[9]D_技能表!C769</f>
        <v>裂地诀</v>
      </c>
      <c r="D862">
        <f>[9]D_技能表!D769</f>
        <v>2</v>
      </c>
      <c r="E862">
        <f>[9]D_技能表!E769</f>
        <v>8</v>
      </c>
      <c r="F862" t="str">
        <f>[9]D_技能表!F769</f>
        <v>第2级，共造成219.5%点伤害</v>
      </c>
      <c r="G862">
        <f>[9]D_技能表!G769</f>
        <v>1</v>
      </c>
      <c r="H862">
        <f>[9]D_技能表!H769</f>
        <v>1</v>
      </c>
      <c r="I862">
        <f>[9]D_技能表!I769</f>
        <v>2</v>
      </c>
      <c r="J862">
        <f>[9]D_技能表!J769</f>
        <v>1</v>
      </c>
      <c r="K862">
        <f>[9]D_技能表!K769</f>
        <v>219.52173913043481</v>
      </c>
      <c r="L862">
        <f>[9]D_技能表!L769</f>
        <v>0</v>
      </c>
      <c r="M862">
        <f>[9]D_技能表!M769</f>
        <v>9800</v>
      </c>
      <c r="N862">
        <f>[9]D_技能表!N769</f>
        <v>828</v>
      </c>
      <c r="O862">
        <f>[9]D_技能表!O769</f>
        <v>3</v>
      </c>
      <c r="P862">
        <f>[9]D_技能表!P769</f>
        <v>1</v>
      </c>
      <c r="Q862">
        <f>[9]D_技能表!Q769</f>
        <v>1</v>
      </c>
      <c r="R862">
        <f>[9]D_技能表!R769</f>
        <v>5</v>
      </c>
      <c r="S862">
        <f>[9]D_技能表!S769</f>
        <v>50</v>
      </c>
      <c r="T862">
        <f>[9]D_技能表!T769</f>
        <v>215.21739130434784</v>
      </c>
      <c r="U862">
        <f>[9]D_技能表!U769</f>
        <v>92</v>
      </c>
      <c r="V862">
        <f>[9]D_技能表!V769</f>
        <v>215.21739130434784</v>
      </c>
      <c r="W862">
        <f>[9]D_技能表!W769</f>
        <v>9</v>
      </c>
      <c r="X862">
        <f>[9]D_技能表!X769</f>
        <v>17</v>
      </c>
      <c r="Y862">
        <f>[9]D_技能表!Y769</f>
        <v>18</v>
      </c>
      <c r="Z862">
        <f>[9]D_技能表!Z769</f>
        <v>0</v>
      </c>
      <c r="AA862" t="str">
        <f>[9]D_技能表!AA769</f>
        <v>9213100.png</v>
      </c>
      <c r="AB862">
        <f>[9]D_技能表!AB769</f>
        <v>20</v>
      </c>
      <c r="AC862">
        <f>[9]D_技能表!AC769</f>
        <v>22</v>
      </c>
      <c r="AD862">
        <f>[9]D_技能表!AD769</f>
        <v>3.5921849778229942</v>
      </c>
    </row>
    <row r="863" spans="1:30" x14ac:dyDescent="0.15">
      <c r="A863">
        <f>[9]D_技能表!A770</f>
        <v>9213103</v>
      </c>
      <c r="B863" t="str">
        <f>[9]D_技能表!B770</f>
        <v>裂地诀</v>
      </c>
      <c r="C863" t="str">
        <f>[9]D_技能表!C770</f>
        <v>裂地诀</v>
      </c>
      <c r="D863">
        <f>[9]D_技能表!D770</f>
        <v>2</v>
      </c>
      <c r="E863">
        <f>[9]D_技能表!E770</f>
        <v>10</v>
      </c>
      <c r="F863" t="str">
        <f>[9]D_技能表!F770</f>
        <v>第3级，共造成221.7%点伤害</v>
      </c>
      <c r="G863">
        <f>[9]D_技能表!G770</f>
        <v>1</v>
      </c>
      <c r="H863">
        <f>[9]D_技能表!H770</f>
        <v>1</v>
      </c>
      <c r="I863">
        <f>[9]D_技能表!I770</f>
        <v>3</v>
      </c>
      <c r="J863">
        <f>[9]D_技能表!J770</f>
        <v>1</v>
      </c>
      <c r="K863">
        <f>[9]D_技能表!K770</f>
        <v>221.67391304347828</v>
      </c>
      <c r="L863">
        <f>[9]D_技能表!L770</f>
        <v>0</v>
      </c>
      <c r="M863">
        <f>[9]D_技能表!M770</f>
        <v>9700</v>
      </c>
      <c r="N863">
        <f>[9]D_技能表!N770</f>
        <v>936</v>
      </c>
      <c r="O863">
        <f>[9]D_技能表!O770</f>
        <v>3</v>
      </c>
      <c r="P863">
        <f>[9]D_技能表!P770</f>
        <v>1</v>
      </c>
      <c r="Q863">
        <f>[9]D_技能表!Q770</f>
        <v>1</v>
      </c>
      <c r="R863">
        <f>[9]D_技能表!R770</f>
        <v>5</v>
      </c>
      <c r="S863">
        <f>[9]D_技能表!S770</f>
        <v>50</v>
      </c>
      <c r="T863">
        <f>[9]D_技能表!T770</f>
        <v>215.21739130434784</v>
      </c>
      <c r="U863">
        <f>[9]D_技能表!U770</f>
        <v>104</v>
      </c>
      <c r="V863">
        <f>[9]D_技能表!V770</f>
        <v>215.21739130434784</v>
      </c>
      <c r="W863">
        <f>[9]D_技能表!W770</f>
        <v>9</v>
      </c>
      <c r="X863">
        <f>[9]D_技能表!X770</f>
        <v>26</v>
      </c>
      <c r="Y863">
        <f>[9]D_技能表!Y770</f>
        <v>18</v>
      </c>
      <c r="Z863">
        <f>[9]D_技能表!Z770</f>
        <v>0</v>
      </c>
      <c r="AA863" t="str">
        <f>[9]D_技能表!AA770</f>
        <v>9213100.png</v>
      </c>
      <c r="AB863">
        <f>[9]D_技能表!AB770</f>
        <v>20</v>
      </c>
      <c r="AC863">
        <f>[9]D_技能表!AC770</f>
        <v>22</v>
      </c>
      <c r="AD863">
        <f>[9]D_技能表!AD770</f>
        <v>4.1632957010400258</v>
      </c>
    </row>
    <row r="864" spans="1:30" x14ac:dyDescent="0.15">
      <c r="A864">
        <f>[9]D_技能表!A771</f>
        <v>9213104</v>
      </c>
      <c r="B864" t="str">
        <f>[9]D_技能表!B771</f>
        <v>裂地诀</v>
      </c>
      <c r="C864" t="str">
        <f>[9]D_技能表!C771</f>
        <v>裂地诀</v>
      </c>
      <c r="D864">
        <f>[9]D_技能表!D771</f>
        <v>2</v>
      </c>
      <c r="E864">
        <f>[9]D_技能表!E771</f>
        <v>11</v>
      </c>
      <c r="F864" t="str">
        <f>[9]D_技能表!F771</f>
        <v>第4级，共造成223.8%点伤害</v>
      </c>
      <c r="G864">
        <f>[9]D_技能表!G771</f>
        <v>1</v>
      </c>
      <c r="H864">
        <f>[9]D_技能表!H771</f>
        <v>1</v>
      </c>
      <c r="I864">
        <f>[9]D_技能表!I771</f>
        <v>4</v>
      </c>
      <c r="J864">
        <f>[9]D_技能表!J771</f>
        <v>1</v>
      </c>
      <c r="K864">
        <f>[9]D_技能表!K771</f>
        <v>223.82608695652175</v>
      </c>
      <c r="L864">
        <f>[9]D_技能表!L771</f>
        <v>0</v>
      </c>
      <c r="M864">
        <f>[9]D_技能表!M771</f>
        <v>9600</v>
      </c>
      <c r="N864">
        <f>[9]D_技能表!N771</f>
        <v>1100</v>
      </c>
      <c r="O864">
        <f>[9]D_技能表!O771</f>
        <v>3</v>
      </c>
      <c r="P864">
        <f>[9]D_技能表!P771</f>
        <v>1</v>
      </c>
      <c r="Q864">
        <f>[9]D_技能表!Q771</f>
        <v>1</v>
      </c>
      <c r="R864">
        <f>[9]D_技能表!R771</f>
        <v>5</v>
      </c>
      <c r="S864">
        <f>[9]D_技能表!S771</f>
        <v>50</v>
      </c>
      <c r="T864">
        <f>[9]D_技能表!T771</f>
        <v>215.21739130434784</v>
      </c>
      <c r="U864">
        <f>[9]D_技能表!U771</f>
        <v>110</v>
      </c>
      <c r="V864">
        <f>[9]D_技能表!V771</f>
        <v>215.21739130434784</v>
      </c>
      <c r="W864">
        <f>[9]D_技能表!W771</f>
        <v>10</v>
      </c>
      <c r="X864">
        <f>[9]D_技能表!X771</f>
        <v>36</v>
      </c>
      <c r="Y864">
        <f>[9]D_技能表!Y771</f>
        <v>18</v>
      </c>
      <c r="Z864">
        <f>[9]D_技能表!Z771</f>
        <v>0</v>
      </c>
      <c r="AA864" t="str">
        <f>[9]D_技能表!AA771</f>
        <v>9213100.png</v>
      </c>
      <c r="AB864">
        <f>[9]D_技能表!AB771</f>
        <v>20</v>
      </c>
      <c r="AC864">
        <f>[9]D_技能表!AC771</f>
        <v>22</v>
      </c>
      <c r="AD864">
        <f>[9]D_技能表!AD771</f>
        <v>4.8236959587591777</v>
      </c>
    </row>
    <row r="865" spans="1:30" x14ac:dyDescent="0.15">
      <c r="A865">
        <f>[9]D_技能表!A772</f>
        <v>9213105</v>
      </c>
      <c r="B865" t="str">
        <f>[9]D_技能表!B772</f>
        <v>裂地诀</v>
      </c>
      <c r="C865" t="str">
        <f>[9]D_技能表!C772</f>
        <v>裂地诀</v>
      </c>
      <c r="D865">
        <f>[9]D_技能表!D772</f>
        <v>2</v>
      </c>
      <c r="E865">
        <f>[9]D_技能表!E772</f>
        <v>13</v>
      </c>
      <c r="F865" t="str">
        <f>[9]D_技能表!F772</f>
        <v>第5级，共造成226%点伤害</v>
      </c>
      <c r="G865">
        <f>[9]D_技能表!G772</f>
        <v>1</v>
      </c>
      <c r="H865">
        <f>[9]D_技能表!H772</f>
        <v>1</v>
      </c>
      <c r="I865">
        <f>[9]D_技能表!I772</f>
        <v>5</v>
      </c>
      <c r="J865">
        <f>[9]D_技能表!J772</f>
        <v>1</v>
      </c>
      <c r="K865">
        <f>[9]D_技能表!K772</f>
        <v>225.97826086956525</v>
      </c>
      <c r="L865">
        <f>[9]D_技能表!L772</f>
        <v>0</v>
      </c>
      <c r="M865">
        <f>[9]D_技能表!M772</f>
        <v>9500</v>
      </c>
      <c r="N865">
        <f>[9]D_技能表!N772</f>
        <v>1342</v>
      </c>
      <c r="O865">
        <f>[9]D_技能表!O772</f>
        <v>3</v>
      </c>
      <c r="P865">
        <f>[9]D_技能表!P772</f>
        <v>1</v>
      </c>
      <c r="Q865">
        <f>[9]D_技能表!Q772</f>
        <v>1</v>
      </c>
      <c r="R865">
        <f>[9]D_技能表!R772</f>
        <v>5</v>
      </c>
      <c r="S865">
        <f>[9]D_技能表!S772</f>
        <v>50</v>
      </c>
      <c r="T865">
        <f>[9]D_技能表!T772</f>
        <v>215.21739130434784</v>
      </c>
      <c r="U865">
        <f>[9]D_技能表!U772</f>
        <v>122</v>
      </c>
      <c r="V865">
        <f>[9]D_技能表!V772</f>
        <v>215.21739130434784</v>
      </c>
      <c r="W865">
        <f>[9]D_技能表!W772</f>
        <v>11</v>
      </c>
      <c r="X865">
        <f>[9]D_技能表!X772</f>
        <v>47</v>
      </c>
      <c r="Y865">
        <f>[9]D_技能表!Y772</f>
        <v>18</v>
      </c>
      <c r="Z865">
        <f>[9]D_技能表!Z772</f>
        <v>0</v>
      </c>
      <c r="AA865" t="str">
        <f>[9]D_技能表!AA772</f>
        <v>9213100.png</v>
      </c>
      <c r="AB865">
        <f>[9]D_技能表!AB772</f>
        <v>20</v>
      </c>
      <c r="AC865">
        <f>[9]D_技能表!AC772</f>
        <v>22</v>
      </c>
      <c r="AD865">
        <f>[9]D_技能表!AD772</f>
        <v>5.5871634939486459</v>
      </c>
    </row>
    <row r="866" spans="1:30" x14ac:dyDescent="0.15">
      <c r="A866">
        <f>[9]D_技能表!A773</f>
        <v>9213106</v>
      </c>
      <c r="B866" t="str">
        <f>[9]D_技能表!B773</f>
        <v>裂地诀</v>
      </c>
      <c r="C866" t="str">
        <f>[9]D_技能表!C773</f>
        <v>裂地诀</v>
      </c>
      <c r="D866">
        <f>[9]D_技能表!D773</f>
        <v>2</v>
      </c>
      <c r="E866">
        <f>[9]D_技能表!E773</f>
        <v>14</v>
      </c>
      <c r="F866" t="str">
        <f>[9]D_技能表!F773</f>
        <v>第6级，共造成228.1%点伤害</v>
      </c>
      <c r="G866">
        <f>[9]D_技能表!G773</f>
        <v>1</v>
      </c>
      <c r="H866">
        <f>[9]D_技能表!H773</f>
        <v>1</v>
      </c>
      <c r="I866">
        <f>[9]D_技能表!I773</f>
        <v>6</v>
      </c>
      <c r="J866">
        <f>[9]D_技能表!J773</f>
        <v>1</v>
      </c>
      <c r="K866">
        <f>[9]D_技能表!K773</f>
        <v>228.13043478260872</v>
      </c>
      <c r="L866">
        <f>[9]D_技能表!L773</f>
        <v>0</v>
      </c>
      <c r="M866">
        <f>[9]D_技能表!M773</f>
        <v>9400</v>
      </c>
      <c r="N866">
        <f>[9]D_技能表!N773</f>
        <v>1408</v>
      </c>
      <c r="O866">
        <f>[9]D_技能表!O773</f>
        <v>3</v>
      </c>
      <c r="P866">
        <f>[9]D_技能表!P773</f>
        <v>1</v>
      </c>
      <c r="Q866">
        <f>[9]D_技能表!Q773</f>
        <v>1</v>
      </c>
      <c r="R866">
        <f>[9]D_技能表!R773</f>
        <v>5</v>
      </c>
      <c r="S866">
        <f>[9]D_技能表!S773</f>
        <v>50</v>
      </c>
      <c r="T866">
        <f>[9]D_技能表!T773</f>
        <v>215.21739130434784</v>
      </c>
      <c r="U866">
        <f>[9]D_技能表!U773</f>
        <v>128</v>
      </c>
      <c r="V866">
        <f>[9]D_技能表!V773</f>
        <v>215.21739130434784</v>
      </c>
      <c r="W866">
        <f>[9]D_技能表!W773</f>
        <v>11</v>
      </c>
      <c r="X866">
        <f>[9]D_技能表!X773</f>
        <v>58</v>
      </c>
      <c r="Y866">
        <f>[9]D_技能表!Y773</f>
        <v>18</v>
      </c>
      <c r="Z866">
        <f>[9]D_技能表!Z773</f>
        <v>0</v>
      </c>
      <c r="AA866" t="str">
        <f>[9]D_技能表!AA773</f>
        <v>9213100.png</v>
      </c>
      <c r="AB866">
        <f>[9]D_技能表!AB773</f>
        <v>20</v>
      </c>
      <c r="AC866">
        <f>[9]D_技能表!AC773</f>
        <v>22</v>
      </c>
      <c r="AD866">
        <f>[9]D_技能表!AD773</f>
        <v>6.4695796728964812</v>
      </c>
    </row>
    <row r="867" spans="1:30" x14ac:dyDescent="0.15">
      <c r="A867">
        <f>[9]D_技能表!A774</f>
        <v>9213107</v>
      </c>
      <c r="B867" t="str">
        <f>[9]D_技能表!B774</f>
        <v>裂地诀</v>
      </c>
      <c r="C867" t="str">
        <f>[9]D_技能表!C774</f>
        <v>裂地诀</v>
      </c>
      <c r="D867">
        <f>[9]D_技能表!D774</f>
        <v>2</v>
      </c>
      <c r="E867">
        <f>[9]D_技能表!E774</f>
        <v>16</v>
      </c>
      <c r="F867" t="str">
        <f>[9]D_技能表!F774</f>
        <v>第7级，共造成230.3%点伤害</v>
      </c>
      <c r="G867">
        <f>[9]D_技能表!G774</f>
        <v>1</v>
      </c>
      <c r="H867">
        <f>[9]D_技能表!H774</f>
        <v>1</v>
      </c>
      <c r="I867">
        <f>[9]D_技能表!I774</f>
        <v>7</v>
      </c>
      <c r="J867">
        <f>[9]D_技能表!J774</f>
        <v>1</v>
      </c>
      <c r="K867">
        <f>[9]D_技能表!K774</f>
        <v>230.28260869565219</v>
      </c>
      <c r="L867">
        <f>[9]D_技能表!L774</f>
        <v>0</v>
      </c>
      <c r="M867">
        <f>[9]D_技能表!M774</f>
        <v>9300</v>
      </c>
      <c r="N867">
        <f>[9]D_技能表!N774</f>
        <v>1680</v>
      </c>
      <c r="O867">
        <f>[9]D_技能表!O774</f>
        <v>3</v>
      </c>
      <c r="P867">
        <f>[9]D_技能表!P774</f>
        <v>1</v>
      </c>
      <c r="Q867">
        <f>[9]D_技能表!Q774</f>
        <v>1</v>
      </c>
      <c r="R867">
        <f>[9]D_技能表!R774</f>
        <v>5</v>
      </c>
      <c r="S867">
        <f>[9]D_技能表!S774</f>
        <v>50</v>
      </c>
      <c r="T867">
        <f>[9]D_技能表!T774</f>
        <v>215.21739130434784</v>
      </c>
      <c r="U867">
        <f>[9]D_技能表!U774</f>
        <v>140</v>
      </c>
      <c r="V867">
        <f>[9]D_技能表!V774</f>
        <v>215.21739130434784</v>
      </c>
      <c r="W867">
        <f>[9]D_技能表!W774</f>
        <v>12</v>
      </c>
      <c r="X867">
        <f>[9]D_技能表!X774</f>
        <v>70</v>
      </c>
      <c r="Y867">
        <f>[9]D_技能表!Y774</f>
        <v>18</v>
      </c>
      <c r="Z867">
        <f>[9]D_技能表!Z774</f>
        <v>0</v>
      </c>
      <c r="AA867" t="str">
        <f>[9]D_技能表!AA774</f>
        <v>9213100.png</v>
      </c>
      <c r="AB867">
        <f>[9]D_技能表!AB774</f>
        <v>20</v>
      </c>
      <c r="AC867">
        <f>[9]D_技能表!AC774</f>
        <v>22</v>
      </c>
      <c r="AD867">
        <f>[9]D_技能表!AD774</f>
        <v>7.4892478955935902</v>
      </c>
    </row>
    <row r="868" spans="1:30" x14ac:dyDescent="0.15">
      <c r="A868">
        <f>[9]D_技能表!A775</f>
        <v>9213108</v>
      </c>
      <c r="B868" t="str">
        <f>[9]D_技能表!B775</f>
        <v>裂地诀</v>
      </c>
      <c r="C868" t="str">
        <f>[9]D_技能表!C775</f>
        <v>裂地诀</v>
      </c>
      <c r="D868">
        <f>[9]D_技能表!D775</f>
        <v>2</v>
      </c>
      <c r="E868">
        <f>[9]D_技能表!E775</f>
        <v>17</v>
      </c>
      <c r="F868" t="str">
        <f>[9]D_技能表!F775</f>
        <v>第8级，共造成232.4%点伤害</v>
      </c>
      <c r="G868">
        <f>[9]D_技能表!G775</f>
        <v>1</v>
      </c>
      <c r="H868">
        <f>[9]D_技能表!H775</f>
        <v>1</v>
      </c>
      <c r="I868">
        <f>[9]D_技能表!I775</f>
        <v>8</v>
      </c>
      <c r="J868">
        <f>[9]D_技能表!J775</f>
        <v>1</v>
      </c>
      <c r="K868">
        <f>[9]D_技能表!K775</f>
        <v>232.43478260869568</v>
      </c>
      <c r="L868">
        <f>[9]D_技能表!L775</f>
        <v>0</v>
      </c>
      <c r="M868">
        <f>[9]D_技能表!M775</f>
        <v>9200</v>
      </c>
      <c r="N868">
        <f>[9]D_技能表!N775</f>
        <v>1898</v>
      </c>
      <c r="O868">
        <f>[9]D_技能表!O775</f>
        <v>3</v>
      </c>
      <c r="P868">
        <f>[9]D_技能表!P775</f>
        <v>1</v>
      </c>
      <c r="Q868">
        <f>[9]D_技能表!Q775</f>
        <v>1</v>
      </c>
      <c r="R868">
        <f>[9]D_技能表!R775</f>
        <v>5</v>
      </c>
      <c r="S868">
        <f>[9]D_技能表!S775</f>
        <v>50</v>
      </c>
      <c r="T868">
        <f>[9]D_技能表!T775</f>
        <v>215.21739130434784</v>
      </c>
      <c r="U868">
        <f>[9]D_技能表!U775</f>
        <v>146</v>
      </c>
      <c r="V868">
        <f>[9]D_技能表!V775</f>
        <v>215.21739130434784</v>
      </c>
      <c r="W868">
        <f>[9]D_技能表!W775</f>
        <v>13</v>
      </c>
      <c r="X868">
        <f>[9]D_技能表!X775</f>
        <v>83</v>
      </c>
      <c r="Y868">
        <f>[9]D_技能表!Y775</f>
        <v>18</v>
      </c>
      <c r="Z868">
        <f>[9]D_技能表!Z775</f>
        <v>0</v>
      </c>
      <c r="AA868" t="str">
        <f>[9]D_技能表!AA775</f>
        <v>9213100.png</v>
      </c>
      <c r="AB868">
        <f>[9]D_技能表!AB775</f>
        <v>20</v>
      </c>
      <c r="AC868">
        <f>[9]D_技能表!AC775</f>
        <v>22</v>
      </c>
      <c r="AD868">
        <f>[9]D_技能表!AD775</f>
        <v>8.6672598528488987</v>
      </c>
    </row>
    <row r="869" spans="1:30" x14ac:dyDescent="0.15">
      <c r="A869">
        <f>[9]D_技能表!A776</f>
        <v>9213109</v>
      </c>
      <c r="B869" t="str">
        <f>[9]D_技能表!B776</f>
        <v>裂地诀</v>
      </c>
      <c r="C869" t="str">
        <f>[9]D_技能表!C776</f>
        <v>裂地诀</v>
      </c>
      <c r="D869">
        <f>[9]D_技能表!D776</f>
        <v>2</v>
      </c>
      <c r="E869">
        <f>[9]D_技能表!E776</f>
        <v>19</v>
      </c>
      <c r="F869" t="str">
        <f>[9]D_技能表!F776</f>
        <v>第9级，共造成234.6%点伤害</v>
      </c>
      <c r="G869">
        <f>[9]D_技能表!G776</f>
        <v>1</v>
      </c>
      <c r="H869">
        <f>[9]D_技能表!H776</f>
        <v>1</v>
      </c>
      <c r="I869">
        <f>[9]D_技能表!I776</f>
        <v>9</v>
      </c>
      <c r="J869">
        <f>[9]D_技能表!J776</f>
        <v>1</v>
      </c>
      <c r="K869">
        <f>[9]D_技能表!K776</f>
        <v>234.58695652173915</v>
      </c>
      <c r="L869">
        <f>[9]D_技能表!L776</f>
        <v>0</v>
      </c>
      <c r="M869">
        <f>[9]D_技能表!M776</f>
        <v>9100</v>
      </c>
      <c r="N869">
        <f>[9]D_技能表!N776</f>
        <v>2212</v>
      </c>
      <c r="O869">
        <f>[9]D_技能表!O776</f>
        <v>3</v>
      </c>
      <c r="P869">
        <f>[9]D_技能表!P776</f>
        <v>1</v>
      </c>
      <c r="Q869">
        <f>[9]D_技能表!Q776</f>
        <v>1</v>
      </c>
      <c r="R869">
        <f>[9]D_技能表!R776</f>
        <v>5</v>
      </c>
      <c r="S869">
        <f>[9]D_技能表!S776</f>
        <v>50</v>
      </c>
      <c r="T869">
        <f>[9]D_技能表!T776</f>
        <v>215.21739130434784</v>
      </c>
      <c r="U869">
        <f>[9]D_技能表!U776</f>
        <v>158</v>
      </c>
      <c r="V869">
        <f>[9]D_技能表!V776</f>
        <v>215.21739130434784</v>
      </c>
      <c r="W869">
        <f>[9]D_技能表!W776</f>
        <v>14</v>
      </c>
      <c r="X869">
        <f>[9]D_技能表!X776</f>
        <v>97</v>
      </c>
      <c r="Y869">
        <f>[9]D_技能表!Y776</f>
        <v>18</v>
      </c>
      <c r="Z869">
        <f>[9]D_技能表!Z776</f>
        <v>0</v>
      </c>
      <c r="AA869" t="str">
        <f>[9]D_技能表!AA776</f>
        <v>9213100.png</v>
      </c>
      <c r="AB869">
        <f>[9]D_技能表!AB776</f>
        <v>20</v>
      </c>
      <c r="AC869">
        <f>[9]D_技能表!AC776</f>
        <v>22</v>
      </c>
      <c r="AD869">
        <f>[9]D_技能表!AD776</f>
        <v>10.02791677575487</v>
      </c>
    </row>
    <row r="870" spans="1:30" x14ac:dyDescent="0.15">
      <c r="A870">
        <f>[9]D_技能表!A777</f>
        <v>9213110</v>
      </c>
      <c r="B870" t="str">
        <f>[9]D_技能表!B777</f>
        <v>裂地诀</v>
      </c>
      <c r="C870" t="str">
        <f>[9]D_技能表!C777</f>
        <v>裂地诀</v>
      </c>
      <c r="D870">
        <f>[9]D_技能表!D777</f>
        <v>2</v>
      </c>
      <c r="E870">
        <f>[9]D_技能表!E777</f>
        <v>20</v>
      </c>
      <c r="F870" t="str">
        <f>[9]D_技能表!F777</f>
        <v>第10级，共造成236.7%点伤害</v>
      </c>
      <c r="G870">
        <f>[9]D_技能表!G777</f>
        <v>1</v>
      </c>
      <c r="H870">
        <f>[9]D_技能表!H777</f>
        <v>1</v>
      </c>
      <c r="I870">
        <f>[9]D_技能表!I777</f>
        <v>10</v>
      </c>
      <c r="J870">
        <f>[9]D_技能表!J777</f>
        <v>1</v>
      </c>
      <c r="K870">
        <f>[9]D_技能表!K777</f>
        <v>236.73913043478262</v>
      </c>
      <c r="L870">
        <f>[9]D_技能表!L777</f>
        <v>0</v>
      </c>
      <c r="M870">
        <f>[9]D_技能表!M777</f>
        <v>9000</v>
      </c>
      <c r="N870">
        <f>[9]D_技能表!N777</f>
        <v>2730</v>
      </c>
      <c r="O870">
        <f>[9]D_技能表!O777</f>
        <v>3</v>
      </c>
      <c r="P870">
        <f>[9]D_技能表!P777</f>
        <v>1</v>
      </c>
      <c r="Q870">
        <f>[9]D_技能表!Q777</f>
        <v>1</v>
      </c>
      <c r="R870">
        <f>[9]D_技能表!R777</f>
        <v>5</v>
      </c>
      <c r="S870">
        <f>[9]D_技能表!S777</f>
        <v>50</v>
      </c>
      <c r="T870">
        <f>[9]D_技能表!T777</f>
        <v>215.21739130434784</v>
      </c>
      <c r="U870">
        <f>[9]D_技能表!U777</f>
        <v>182</v>
      </c>
      <c r="V870">
        <f>[9]D_技能表!V777</f>
        <v>215.21739130434784</v>
      </c>
      <c r="W870">
        <f>[9]D_技能表!W777</f>
        <v>15</v>
      </c>
      <c r="X870">
        <f>[9]D_技能表!X777</f>
        <v>112</v>
      </c>
      <c r="Y870">
        <f>[9]D_技能表!Y777</f>
        <v>18</v>
      </c>
      <c r="Z870">
        <f>[9]D_技能表!Z777</f>
        <v>0</v>
      </c>
      <c r="AA870" t="str">
        <f>[9]D_技能表!AA777</f>
        <v>9213100.png</v>
      </c>
      <c r="AB870">
        <f>[9]D_技能表!AB777</f>
        <v>20</v>
      </c>
      <c r="AC870">
        <f>[9]D_技能表!AC777</f>
        <v>22</v>
      </c>
      <c r="AD870">
        <f>[9]D_技能表!AD777</f>
        <v>11.599213884636102</v>
      </c>
    </row>
    <row r="871" spans="1:30" x14ac:dyDescent="0.15">
      <c r="A871">
        <f>[9]D_技能表!A778</f>
        <v>9213111</v>
      </c>
      <c r="B871" t="str">
        <f>[9]D_技能表!B778</f>
        <v>裂地诀</v>
      </c>
      <c r="C871" t="str">
        <f>[9]D_技能表!C778</f>
        <v>裂地诀</v>
      </c>
      <c r="D871">
        <f>[9]D_技能表!D778</f>
        <v>2</v>
      </c>
      <c r="E871">
        <f>[9]D_技能表!E778</f>
        <v>22</v>
      </c>
      <c r="F871" t="str">
        <f>[9]D_技能表!F778</f>
        <v>第11级，共造成238.9%点伤害</v>
      </c>
      <c r="G871">
        <f>[9]D_技能表!G778</f>
        <v>1</v>
      </c>
      <c r="H871">
        <f>[9]D_技能表!H778</f>
        <v>1</v>
      </c>
      <c r="I871">
        <f>[9]D_技能表!I778</f>
        <v>11</v>
      </c>
      <c r="J871">
        <f>[9]D_技能表!J778</f>
        <v>1</v>
      </c>
      <c r="K871">
        <f>[9]D_技能表!K778</f>
        <v>238.89130434782612</v>
      </c>
      <c r="L871">
        <f>[9]D_技能表!L778</f>
        <v>0</v>
      </c>
      <c r="M871">
        <f>[9]D_技能表!M778</f>
        <v>8900</v>
      </c>
      <c r="N871">
        <f>[9]D_技能表!N778</f>
        <v>3824</v>
      </c>
      <c r="O871">
        <f>[9]D_技能表!O778</f>
        <v>3</v>
      </c>
      <c r="P871">
        <f>[9]D_技能表!P778</f>
        <v>1</v>
      </c>
      <c r="Q871">
        <f>[9]D_技能表!Q778</f>
        <v>1</v>
      </c>
      <c r="R871">
        <f>[9]D_技能表!R778</f>
        <v>5</v>
      </c>
      <c r="S871">
        <f>[9]D_技能表!S778</f>
        <v>50</v>
      </c>
      <c r="T871">
        <f>[9]D_技能表!T778</f>
        <v>215.21739130434784</v>
      </c>
      <c r="U871">
        <f>[9]D_技能表!U778</f>
        <v>239</v>
      </c>
      <c r="V871">
        <f>[9]D_技能表!V778</f>
        <v>215.21739130434784</v>
      </c>
      <c r="W871">
        <f>[9]D_技能表!W778</f>
        <v>16</v>
      </c>
      <c r="X871">
        <f>[9]D_技能表!X778</f>
        <v>128</v>
      </c>
      <c r="Y871">
        <f>[9]D_技能表!Y778</f>
        <v>18</v>
      </c>
      <c r="Z871">
        <f>[9]D_技能表!Z778</f>
        <v>0</v>
      </c>
      <c r="AA871" t="str">
        <f>[9]D_技能表!AA778</f>
        <v>9213100.png</v>
      </c>
      <c r="AB871">
        <f>[9]D_技能表!AB778</f>
        <v>20</v>
      </c>
      <c r="AC871">
        <f>[9]D_技能表!AC778</f>
        <v>22</v>
      </c>
      <c r="AD871">
        <f>[9]D_技能表!AD778</f>
        <v>13.4133974630968</v>
      </c>
    </row>
    <row r="872" spans="1:30" x14ac:dyDescent="0.15">
      <c r="A872">
        <f>[9]D_技能表!A779</f>
        <v>9213112</v>
      </c>
      <c r="B872" t="str">
        <f>[9]D_技能表!B779</f>
        <v>裂地诀</v>
      </c>
      <c r="C872" t="str">
        <f>[9]D_技能表!C779</f>
        <v>裂地诀</v>
      </c>
      <c r="D872">
        <f>[9]D_技能表!D779</f>
        <v>2</v>
      </c>
      <c r="E872">
        <f>[9]D_技能表!E779</f>
        <v>23</v>
      </c>
      <c r="F872" t="str">
        <f>[9]D_技能表!F779</f>
        <v>第12级，共造成241%点伤害</v>
      </c>
      <c r="G872">
        <f>[9]D_技能表!G779</f>
        <v>1</v>
      </c>
      <c r="H872">
        <f>[9]D_技能表!H779</f>
        <v>1</v>
      </c>
      <c r="I872">
        <f>[9]D_技能表!I779</f>
        <v>12</v>
      </c>
      <c r="J872">
        <f>[9]D_技能表!J779</f>
        <v>1</v>
      </c>
      <c r="K872">
        <f>[9]D_技能表!K779</f>
        <v>241.04347826086959</v>
      </c>
      <c r="L872">
        <f>[9]D_技能表!L779</f>
        <v>0</v>
      </c>
      <c r="M872">
        <f>[9]D_技能表!M779</f>
        <v>8800</v>
      </c>
      <c r="N872">
        <f>[9]D_技能表!N779</f>
        <v>4590</v>
      </c>
      <c r="O872">
        <f>[9]D_技能表!O779</f>
        <v>3</v>
      </c>
      <c r="P872">
        <f>[9]D_技能表!P779</f>
        <v>1</v>
      </c>
      <c r="Q872">
        <f>[9]D_技能表!Q779</f>
        <v>1</v>
      </c>
      <c r="R872">
        <f>[9]D_技能表!R779</f>
        <v>5</v>
      </c>
      <c r="S872">
        <f>[9]D_技能表!S779</f>
        <v>50</v>
      </c>
      <c r="T872">
        <f>[9]D_技能表!T779</f>
        <v>215.21739130434784</v>
      </c>
      <c r="U872">
        <f>[9]D_技能表!U779</f>
        <v>270</v>
      </c>
      <c r="V872">
        <f>[9]D_技能表!V779</f>
        <v>215.21739130434784</v>
      </c>
      <c r="W872">
        <f>[9]D_技能表!W779</f>
        <v>17</v>
      </c>
      <c r="X872">
        <f>[9]D_技能表!X779</f>
        <v>145</v>
      </c>
      <c r="Y872">
        <f>[9]D_技能表!Y779</f>
        <v>18</v>
      </c>
      <c r="Z872">
        <f>[9]D_技能表!Z779</f>
        <v>0</v>
      </c>
      <c r="AA872" t="str">
        <f>[9]D_技能表!AA779</f>
        <v>9213100.png</v>
      </c>
      <c r="AB872">
        <f>[9]D_技能表!AB779</f>
        <v>20</v>
      </c>
      <c r="AC872">
        <f>[9]D_技能表!AC779</f>
        <v>22</v>
      </c>
      <c r="AD872">
        <f>[9]D_技能表!AD779</f>
        <v>15.507605381352544</v>
      </c>
    </row>
    <row r="873" spans="1:30" x14ac:dyDescent="0.15">
      <c r="A873">
        <f>[9]D_技能表!A780</f>
        <v>9213113</v>
      </c>
      <c r="B873" t="str">
        <f>[9]D_技能表!B780</f>
        <v>裂地诀</v>
      </c>
      <c r="C873" t="str">
        <f>[9]D_技能表!C780</f>
        <v>裂地诀</v>
      </c>
      <c r="D873">
        <f>[9]D_技能表!D780</f>
        <v>2</v>
      </c>
      <c r="E873">
        <f>[9]D_技能表!E780</f>
        <v>25</v>
      </c>
      <c r="F873" t="str">
        <f>[9]D_技能表!F780</f>
        <v>第13级，共造成243.2%点伤害</v>
      </c>
      <c r="G873">
        <f>[9]D_技能表!G780</f>
        <v>1</v>
      </c>
      <c r="H873">
        <f>[9]D_技能表!H780</f>
        <v>1</v>
      </c>
      <c r="I873">
        <f>[9]D_技能表!I780</f>
        <v>13</v>
      </c>
      <c r="J873">
        <f>[9]D_技能表!J780</f>
        <v>1</v>
      </c>
      <c r="K873">
        <f>[9]D_技能表!K780</f>
        <v>243.19565217391306</v>
      </c>
      <c r="L873">
        <f>[9]D_技能表!L780</f>
        <v>0</v>
      </c>
      <c r="M873">
        <f>[9]D_技能表!M780</f>
        <v>8700</v>
      </c>
      <c r="N873">
        <f>[9]D_技能表!N780</f>
        <v>6030</v>
      </c>
      <c r="O873">
        <f>[9]D_技能表!O780</f>
        <v>3</v>
      </c>
      <c r="P873">
        <f>[9]D_技能表!P780</f>
        <v>1</v>
      </c>
      <c r="Q873">
        <f>[9]D_技能表!Q780</f>
        <v>1</v>
      </c>
      <c r="R873">
        <f>[9]D_技能表!R780</f>
        <v>5</v>
      </c>
      <c r="S873">
        <f>[9]D_技能表!S780</f>
        <v>50</v>
      </c>
      <c r="T873">
        <f>[9]D_技能表!T780</f>
        <v>215.21739130434784</v>
      </c>
      <c r="U873">
        <f>[9]D_技能表!U780</f>
        <v>335</v>
      </c>
      <c r="V873">
        <f>[9]D_技能表!V780</f>
        <v>215.21739130434784</v>
      </c>
      <c r="W873">
        <f>[9]D_技能表!W780</f>
        <v>18</v>
      </c>
      <c r="X873">
        <f>[9]D_技能表!X780</f>
        <v>163</v>
      </c>
      <c r="Y873">
        <f>[9]D_技能表!Y780</f>
        <v>18</v>
      </c>
      <c r="Z873">
        <f>[9]D_技能表!Z780</f>
        <v>0</v>
      </c>
      <c r="AA873" t="str">
        <f>[9]D_技能表!AA780</f>
        <v>9213100.png</v>
      </c>
      <c r="AB873">
        <f>[9]D_技能表!AB780</f>
        <v>20</v>
      </c>
      <c r="AC873">
        <f>[9]D_技能表!AC780</f>
        <v>22</v>
      </c>
      <c r="AD873">
        <f>[9]D_技能表!AD780</f>
        <v>17.924603498197804</v>
      </c>
    </row>
    <row r="874" spans="1:30" x14ac:dyDescent="0.15">
      <c r="A874">
        <f>[9]D_技能表!A781</f>
        <v>9213114</v>
      </c>
      <c r="B874" t="str">
        <f>[9]D_技能表!B781</f>
        <v>裂地诀</v>
      </c>
      <c r="C874" t="str">
        <f>[9]D_技能表!C781</f>
        <v>裂地诀</v>
      </c>
      <c r="D874">
        <f>[9]D_技能表!D781</f>
        <v>2</v>
      </c>
      <c r="E874">
        <f>[9]D_技能表!E781</f>
        <v>26</v>
      </c>
      <c r="F874" t="str">
        <f>[9]D_技能表!F781</f>
        <v>第14级，共造成245.3%点伤害</v>
      </c>
      <c r="G874">
        <f>[9]D_技能表!G781</f>
        <v>1</v>
      </c>
      <c r="H874">
        <f>[9]D_技能表!H781</f>
        <v>1</v>
      </c>
      <c r="I874">
        <f>[9]D_技能表!I781</f>
        <v>14</v>
      </c>
      <c r="J874">
        <f>[9]D_技能表!J781</f>
        <v>1</v>
      </c>
      <c r="K874">
        <f>[9]D_技能表!K781</f>
        <v>245.34782608695653</v>
      </c>
      <c r="L874">
        <f>[9]D_技能表!L781</f>
        <v>0</v>
      </c>
      <c r="M874">
        <f>[9]D_技能表!M781</f>
        <v>8600</v>
      </c>
      <c r="N874">
        <f>[9]D_技能表!N781</f>
        <v>7030</v>
      </c>
      <c r="O874">
        <f>[9]D_技能表!O781</f>
        <v>3</v>
      </c>
      <c r="P874">
        <f>[9]D_技能表!P781</f>
        <v>1</v>
      </c>
      <c r="Q874">
        <f>[9]D_技能表!Q781</f>
        <v>1</v>
      </c>
      <c r="R874">
        <f>[9]D_技能表!R781</f>
        <v>5</v>
      </c>
      <c r="S874">
        <f>[9]D_技能表!S781</f>
        <v>50</v>
      </c>
      <c r="T874">
        <f>[9]D_技能表!T781</f>
        <v>215.21739130434784</v>
      </c>
      <c r="U874">
        <f>[9]D_技能表!U781</f>
        <v>370</v>
      </c>
      <c r="V874">
        <f>[9]D_技能表!V781</f>
        <v>215.21739130434784</v>
      </c>
      <c r="W874">
        <f>[9]D_技能表!W781</f>
        <v>19</v>
      </c>
      <c r="X874">
        <f>[9]D_技能表!X781</f>
        <v>182</v>
      </c>
      <c r="Y874">
        <f>[9]D_技能表!Y781</f>
        <v>18</v>
      </c>
      <c r="Z874">
        <f>[9]D_技能表!Z781</f>
        <v>0</v>
      </c>
      <c r="AA874" t="str">
        <f>[9]D_技能表!AA781</f>
        <v>9213100.png</v>
      </c>
      <c r="AB874">
        <f>[9]D_技能表!AB781</f>
        <v>20</v>
      </c>
      <c r="AC874">
        <f>[9]D_技能表!AC781</f>
        <v>22</v>
      </c>
      <c r="AD874">
        <f>[9]D_技能表!AD781</f>
        <v>20.713632213123439</v>
      </c>
    </row>
    <row r="875" spans="1:30" x14ac:dyDescent="0.15">
      <c r="A875">
        <f>[9]D_技能表!A782</f>
        <v>9213115</v>
      </c>
      <c r="B875" t="str">
        <f>[9]D_技能表!B782</f>
        <v>裂地诀</v>
      </c>
      <c r="C875" t="str">
        <f>[9]D_技能表!C782</f>
        <v>裂地诀</v>
      </c>
      <c r="D875">
        <f>[9]D_技能表!D782</f>
        <v>2</v>
      </c>
      <c r="E875">
        <f>[9]D_技能表!E782</f>
        <v>28</v>
      </c>
      <c r="F875" t="str">
        <f>[9]D_技能表!F782</f>
        <v>第15级，共造成247.5%点伤害</v>
      </c>
      <c r="G875">
        <f>[9]D_技能表!G782</f>
        <v>1</v>
      </c>
      <c r="H875">
        <f>[9]D_技能表!H782</f>
        <v>1</v>
      </c>
      <c r="I875">
        <f>[9]D_技能表!I782</f>
        <v>15</v>
      </c>
      <c r="J875">
        <f>[9]D_技能表!J782</f>
        <v>1</v>
      </c>
      <c r="K875">
        <f>[9]D_技能表!K782</f>
        <v>247.50000000000003</v>
      </c>
      <c r="L875">
        <f>[9]D_技能表!L782</f>
        <v>0</v>
      </c>
      <c r="M875">
        <f>[9]D_技能表!M782</f>
        <v>8500</v>
      </c>
      <c r="N875">
        <f>[9]D_技能表!N782</f>
        <v>8860</v>
      </c>
      <c r="O875">
        <f>[9]D_技能表!O782</f>
        <v>3</v>
      </c>
      <c r="P875">
        <f>[9]D_技能表!P782</f>
        <v>1</v>
      </c>
      <c r="Q875">
        <f>[9]D_技能表!Q782</f>
        <v>1</v>
      </c>
      <c r="R875">
        <f>[9]D_技能表!R782</f>
        <v>5</v>
      </c>
      <c r="S875">
        <f>[9]D_技能表!S782</f>
        <v>50</v>
      </c>
      <c r="T875">
        <f>[9]D_技能表!T782</f>
        <v>215.21739130434784</v>
      </c>
      <c r="U875">
        <f>[9]D_技能表!U782</f>
        <v>443</v>
      </c>
      <c r="V875">
        <f>[9]D_技能表!V782</f>
        <v>215.21739130434784</v>
      </c>
      <c r="W875">
        <f>[9]D_技能表!W782</f>
        <v>20</v>
      </c>
      <c r="X875">
        <f>[9]D_技能表!X782</f>
        <v>202</v>
      </c>
      <c r="Y875">
        <f>[9]D_技能表!Y782</f>
        <v>18</v>
      </c>
      <c r="Z875">
        <f>[9]D_技能表!Z782</f>
        <v>0</v>
      </c>
      <c r="AA875" t="str">
        <f>[9]D_技能表!AA782</f>
        <v>9213100.png</v>
      </c>
      <c r="AB875">
        <f>[9]D_技能表!AB782</f>
        <v>20</v>
      </c>
      <c r="AC875">
        <f>[9]D_技能表!AC782</f>
        <v>22</v>
      </c>
      <c r="AD875">
        <f>[9]D_技能表!AD782</f>
        <v>23.9313795541131</v>
      </c>
    </row>
    <row r="876" spans="1:30" x14ac:dyDescent="0.15">
      <c r="A876">
        <f>[9]D_技能表!A783</f>
        <v>9213116</v>
      </c>
      <c r="B876" t="str">
        <f>[9]D_技能表!B783</f>
        <v>裂地诀</v>
      </c>
      <c r="C876" t="str">
        <f>[9]D_技能表!C783</f>
        <v>裂地诀</v>
      </c>
      <c r="D876">
        <f>[9]D_技能表!D783</f>
        <v>2</v>
      </c>
      <c r="E876">
        <f>[9]D_技能表!E783</f>
        <v>29</v>
      </c>
      <c r="F876" t="str">
        <f>[9]D_技能表!F783</f>
        <v>第16级，共造成249.7%点伤害</v>
      </c>
      <c r="G876">
        <f>[9]D_技能表!G783</f>
        <v>1</v>
      </c>
      <c r="H876">
        <f>[9]D_技能表!H783</f>
        <v>1</v>
      </c>
      <c r="I876">
        <f>[9]D_技能表!I783</f>
        <v>16</v>
      </c>
      <c r="J876">
        <f>[9]D_技能表!J783</f>
        <v>1</v>
      </c>
      <c r="K876">
        <f>[9]D_技能表!K783</f>
        <v>249.6521739130435</v>
      </c>
      <c r="L876">
        <f>[9]D_技能表!L783</f>
        <v>0</v>
      </c>
      <c r="M876">
        <f>[9]D_技能表!M783</f>
        <v>8400</v>
      </c>
      <c r="N876">
        <f>[9]D_技能表!N783</f>
        <v>10604</v>
      </c>
      <c r="O876">
        <f>[9]D_技能表!O783</f>
        <v>3</v>
      </c>
      <c r="P876">
        <f>[9]D_技能表!P783</f>
        <v>1</v>
      </c>
      <c r="Q876">
        <f>[9]D_技能表!Q783</f>
        <v>1</v>
      </c>
      <c r="R876">
        <f>[9]D_技能表!R783</f>
        <v>5</v>
      </c>
      <c r="S876">
        <f>[9]D_技能表!S783</f>
        <v>50</v>
      </c>
      <c r="T876">
        <f>[9]D_技能表!T783</f>
        <v>215.21739130434784</v>
      </c>
      <c r="U876">
        <f>[9]D_技能表!U783</f>
        <v>482</v>
      </c>
      <c r="V876">
        <f>[9]D_技能表!V783</f>
        <v>215.21739130434784</v>
      </c>
      <c r="W876">
        <f>[9]D_技能表!W783</f>
        <v>22</v>
      </c>
      <c r="X876">
        <f>[9]D_技能表!X783</f>
        <v>224</v>
      </c>
      <c r="Y876">
        <f>[9]D_技能表!Y783</f>
        <v>18</v>
      </c>
      <c r="Z876">
        <f>[9]D_技能表!Z783</f>
        <v>0</v>
      </c>
      <c r="AA876" t="str">
        <f>[9]D_技能表!AA783</f>
        <v>9213100.png</v>
      </c>
      <c r="AB876">
        <f>[9]D_技能表!AB783</f>
        <v>20</v>
      </c>
      <c r="AC876">
        <f>[9]D_技能表!AC783</f>
        <v>22</v>
      </c>
      <c r="AD876">
        <f>[9]D_技能表!AD783</f>
        <v>27.643099612481603</v>
      </c>
    </row>
    <row r="877" spans="1:30" x14ac:dyDescent="0.15">
      <c r="A877">
        <f>[9]D_技能表!A784</f>
        <v>9213117</v>
      </c>
      <c r="B877" t="str">
        <f>[9]D_技能表!B784</f>
        <v>裂地诀</v>
      </c>
      <c r="C877" t="str">
        <f>[9]D_技能表!C784</f>
        <v>裂地诀</v>
      </c>
      <c r="D877">
        <f>[9]D_技能表!D784</f>
        <v>2</v>
      </c>
      <c r="E877">
        <f>[9]D_技能表!E784</f>
        <v>31</v>
      </c>
      <c r="F877" t="str">
        <f>[9]D_技能表!F784</f>
        <v>第17级，共造成251.8%点伤害</v>
      </c>
      <c r="G877">
        <f>[9]D_技能表!G784</f>
        <v>1</v>
      </c>
      <c r="H877">
        <f>[9]D_技能表!H784</f>
        <v>1</v>
      </c>
      <c r="I877">
        <f>[9]D_技能表!I784</f>
        <v>17</v>
      </c>
      <c r="J877">
        <f>[9]D_技能表!J784</f>
        <v>1</v>
      </c>
      <c r="K877">
        <f>[9]D_技能表!K784</f>
        <v>251.80434782608697</v>
      </c>
      <c r="L877">
        <f>[9]D_技能表!L784</f>
        <v>0</v>
      </c>
      <c r="M877">
        <f>[9]D_技能表!M784</f>
        <v>8300</v>
      </c>
      <c r="N877">
        <f>[9]D_技能表!N784</f>
        <v>13512</v>
      </c>
      <c r="O877">
        <f>[9]D_技能表!O784</f>
        <v>3</v>
      </c>
      <c r="P877">
        <f>[9]D_技能表!P784</f>
        <v>1</v>
      </c>
      <c r="Q877">
        <f>[9]D_技能表!Q784</f>
        <v>1</v>
      </c>
      <c r="R877">
        <f>[9]D_技能表!R784</f>
        <v>5</v>
      </c>
      <c r="S877">
        <f>[9]D_技能表!S784</f>
        <v>50</v>
      </c>
      <c r="T877">
        <f>[9]D_技能表!T784</f>
        <v>215.21739130434784</v>
      </c>
      <c r="U877">
        <f>[9]D_技能表!U784</f>
        <v>563</v>
      </c>
      <c r="V877">
        <f>[9]D_技能表!V784</f>
        <v>215.21739130434784</v>
      </c>
      <c r="W877">
        <f>[9]D_技能表!W784</f>
        <v>24</v>
      </c>
      <c r="X877">
        <f>[9]D_技能表!X784</f>
        <v>248</v>
      </c>
      <c r="Y877">
        <f>[9]D_技能表!Y784</f>
        <v>18</v>
      </c>
      <c r="Z877">
        <f>[9]D_技能表!Z784</f>
        <v>0</v>
      </c>
      <c r="AA877" t="str">
        <f>[9]D_技能表!AA784</f>
        <v>9213100.png</v>
      </c>
      <c r="AB877">
        <f>[9]D_技能表!AB784</f>
        <v>20</v>
      </c>
      <c r="AC877">
        <f>[9]D_技能表!AC784</f>
        <v>22</v>
      </c>
      <c r="AD877">
        <f>[9]D_技能表!AD784</f>
        <v>31.92389791959322</v>
      </c>
    </row>
    <row r="878" spans="1:30" x14ac:dyDescent="0.15">
      <c r="A878">
        <f>[9]D_技能表!A785</f>
        <v>9213118</v>
      </c>
      <c r="B878" t="str">
        <f>[9]D_技能表!B785</f>
        <v>裂地诀</v>
      </c>
      <c r="C878" t="str">
        <f>[9]D_技能表!C785</f>
        <v>裂地诀</v>
      </c>
      <c r="D878">
        <f>[9]D_技能表!D785</f>
        <v>2</v>
      </c>
      <c r="E878">
        <f>[9]D_技能表!E785</f>
        <v>32</v>
      </c>
      <c r="F878" t="str">
        <f>[9]D_技能表!F785</f>
        <v>第18级，共造成254%点伤害</v>
      </c>
      <c r="G878">
        <f>[9]D_技能表!G785</f>
        <v>1</v>
      </c>
      <c r="H878">
        <f>[9]D_技能表!H785</f>
        <v>1</v>
      </c>
      <c r="I878">
        <f>[9]D_技能表!I785</f>
        <v>18</v>
      </c>
      <c r="J878">
        <f>[9]D_技能表!J785</f>
        <v>1</v>
      </c>
      <c r="K878">
        <f>[9]D_技能表!K785</f>
        <v>253.95652173913044</v>
      </c>
      <c r="L878">
        <f>[9]D_技能表!L785</f>
        <v>0</v>
      </c>
      <c r="M878">
        <f>[9]D_技能表!M785</f>
        <v>8200</v>
      </c>
      <c r="N878">
        <f>[9]D_技能表!N785</f>
        <v>15150</v>
      </c>
      <c r="O878">
        <f>[9]D_技能表!O785</f>
        <v>3</v>
      </c>
      <c r="P878">
        <f>[9]D_技能表!P785</f>
        <v>1</v>
      </c>
      <c r="Q878">
        <f>[9]D_技能表!Q785</f>
        <v>1</v>
      </c>
      <c r="R878">
        <f>[9]D_技能表!R785</f>
        <v>5</v>
      </c>
      <c r="S878">
        <f>[9]D_技能表!S785</f>
        <v>50</v>
      </c>
      <c r="T878">
        <f>[9]D_技能表!T785</f>
        <v>215.21739130434784</v>
      </c>
      <c r="U878">
        <f>[9]D_技能表!U785</f>
        <v>606</v>
      </c>
      <c r="V878">
        <f>[9]D_技能表!V785</f>
        <v>215.21739130434784</v>
      </c>
      <c r="W878">
        <f>[9]D_技能表!W785</f>
        <v>25</v>
      </c>
      <c r="X878">
        <f>[9]D_技能表!X785</f>
        <v>273</v>
      </c>
      <c r="Y878">
        <f>[9]D_技能表!Y785</f>
        <v>18</v>
      </c>
      <c r="Z878">
        <f>[9]D_技能表!Z785</f>
        <v>10</v>
      </c>
      <c r="AA878" t="str">
        <f>[9]D_技能表!AA785</f>
        <v>9213100.png</v>
      </c>
      <c r="AB878">
        <f>[9]D_技能表!AB785</f>
        <v>20</v>
      </c>
      <c r="AC878">
        <f>[9]D_技能表!AC785</f>
        <v>22</v>
      </c>
      <c r="AD878">
        <f>[9]D_技能表!AD785</f>
        <v>36.860208553945036</v>
      </c>
    </row>
    <row r="879" spans="1:30" x14ac:dyDescent="0.15">
      <c r="A879">
        <f>[9]D_技能表!A786</f>
        <v>9213119</v>
      </c>
      <c r="B879" t="str">
        <f>[9]D_技能表!B786</f>
        <v>裂地诀</v>
      </c>
      <c r="C879" t="str">
        <f>[9]D_技能表!C786</f>
        <v>裂地诀</v>
      </c>
      <c r="D879">
        <f>[9]D_技能表!D786</f>
        <v>2</v>
      </c>
      <c r="E879">
        <f>[9]D_技能表!E786</f>
        <v>34</v>
      </c>
      <c r="F879" t="str">
        <f>[9]D_技能表!F786</f>
        <v>第19级，共造成256.1%点伤害</v>
      </c>
      <c r="G879">
        <f>[9]D_技能表!G786</f>
        <v>1</v>
      </c>
      <c r="H879">
        <f>[9]D_技能表!H786</f>
        <v>1</v>
      </c>
      <c r="I879">
        <f>[9]D_技能表!I786</f>
        <v>19</v>
      </c>
      <c r="J879">
        <f>[9]D_技能表!J786</f>
        <v>1</v>
      </c>
      <c r="K879">
        <f>[9]D_技能表!K786</f>
        <v>256.10869565217394</v>
      </c>
      <c r="L879">
        <f>[9]D_技能表!L786</f>
        <v>0</v>
      </c>
      <c r="M879">
        <f>[9]D_技能表!M786</f>
        <v>8100</v>
      </c>
      <c r="N879">
        <f>[9]D_技能表!N786</f>
        <v>18792</v>
      </c>
      <c r="O879">
        <f>[9]D_技能表!O786</f>
        <v>3</v>
      </c>
      <c r="P879">
        <f>[9]D_技能表!P786</f>
        <v>1</v>
      </c>
      <c r="Q879">
        <f>[9]D_技能表!Q786</f>
        <v>1</v>
      </c>
      <c r="R879">
        <f>[9]D_技能表!R786</f>
        <v>5</v>
      </c>
      <c r="S879">
        <f>[9]D_技能表!S786</f>
        <v>50</v>
      </c>
      <c r="T879">
        <f>[9]D_技能表!T786</f>
        <v>215.21739130434784</v>
      </c>
      <c r="U879">
        <f>[9]D_技能表!U786</f>
        <v>696</v>
      </c>
      <c r="V879">
        <f>[9]D_技能表!V786</f>
        <v>215.21739130434784</v>
      </c>
      <c r="W879">
        <f>[9]D_技能表!W786</f>
        <v>27</v>
      </c>
      <c r="X879">
        <f>[9]D_技能表!X786</f>
        <v>300</v>
      </c>
      <c r="Y879">
        <f>[9]D_技能表!Y786</f>
        <v>18</v>
      </c>
      <c r="Z879">
        <f>[9]D_技能表!Z786</f>
        <v>11</v>
      </c>
      <c r="AA879" t="str">
        <f>[9]D_技能表!AA786</f>
        <v>9213100.png</v>
      </c>
      <c r="AB879">
        <f>[9]D_技能表!AB786</f>
        <v>20</v>
      </c>
      <c r="AC879">
        <f>[9]D_技能表!AC786</f>
        <v>22</v>
      </c>
      <c r="AD879">
        <f>[9]D_技能表!AD786</f>
        <v>42.551491431147106</v>
      </c>
    </row>
    <row r="880" spans="1:30" x14ac:dyDescent="0.15">
      <c r="A880">
        <f>[9]D_技能表!A787</f>
        <v>9213120</v>
      </c>
      <c r="B880" t="str">
        <f>[9]D_技能表!B787</f>
        <v>裂地诀</v>
      </c>
      <c r="C880" t="str">
        <f>[9]D_技能表!C787</f>
        <v>裂地诀</v>
      </c>
      <c r="D880">
        <f>[9]D_技能表!D787</f>
        <v>2</v>
      </c>
      <c r="E880">
        <f>[9]D_技能表!E787</f>
        <v>35</v>
      </c>
      <c r="F880" t="str">
        <f>[9]D_技能表!F787</f>
        <v>第20级，共造成258.3%点伤害</v>
      </c>
      <c r="G880">
        <f>[9]D_技能表!G787</f>
        <v>1</v>
      </c>
      <c r="H880">
        <f>[9]D_技能表!H787</f>
        <v>1</v>
      </c>
      <c r="I880">
        <f>[9]D_技能表!I787</f>
        <v>20</v>
      </c>
      <c r="J880">
        <f>[9]D_技能表!J787</f>
        <v>1</v>
      </c>
      <c r="K880">
        <f>[9]D_技能表!K787</f>
        <v>258.26086956521743</v>
      </c>
      <c r="L880">
        <f>[9]D_技能表!L787</f>
        <v>0</v>
      </c>
      <c r="M880">
        <f>[9]D_技能表!M787</f>
        <v>8000</v>
      </c>
      <c r="N880">
        <f>[9]D_技能表!N787</f>
        <v>21547</v>
      </c>
      <c r="O880">
        <f>[9]D_技能表!O787</f>
        <v>3</v>
      </c>
      <c r="P880">
        <f>[9]D_技能表!P787</f>
        <v>1</v>
      </c>
      <c r="Q880">
        <f>[9]D_技能表!Q787</f>
        <v>1</v>
      </c>
      <c r="R880">
        <f>[9]D_技能表!R787</f>
        <v>5</v>
      </c>
      <c r="S880">
        <f>[9]D_技能表!S787</f>
        <v>50</v>
      </c>
      <c r="T880">
        <f>[9]D_技能表!T787</f>
        <v>215.21739130434784</v>
      </c>
      <c r="U880">
        <f>[9]D_技能表!U787</f>
        <v>743</v>
      </c>
      <c r="V880">
        <f>[9]D_技能表!V787</f>
        <v>215.21739130434784</v>
      </c>
      <c r="W880">
        <f>[9]D_技能表!W787</f>
        <v>29</v>
      </c>
      <c r="X880">
        <f>[9]D_技能表!X787</f>
        <v>329</v>
      </c>
      <c r="Y880">
        <f>[9]D_技能表!Y787</f>
        <v>18</v>
      </c>
      <c r="Z880">
        <f>[9]D_技能表!Z787</f>
        <v>12</v>
      </c>
      <c r="AA880" t="str">
        <f>[9]D_技能表!AA787</f>
        <v>9213100.png</v>
      </c>
      <c r="AB880">
        <f>[9]D_技能表!AB787</f>
        <v>20</v>
      </c>
      <c r="AC880">
        <f>[9]D_技能表!AC787</f>
        <v>22</v>
      </c>
      <c r="AD880">
        <f>[9]D_技能表!AD787</f>
        <v>49.11218243281143</v>
      </c>
    </row>
    <row r="881" spans="1:30" x14ac:dyDescent="0.15">
      <c r="A881">
        <f>[9]D_技能表!A788</f>
        <v>9213121</v>
      </c>
      <c r="B881" t="str">
        <f>[9]D_技能表!B788</f>
        <v>裂地诀</v>
      </c>
      <c r="C881" t="str">
        <f>[9]D_技能表!C788</f>
        <v>裂地诀</v>
      </c>
      <c r="D881">
        <f>[9]D_技能表!D788</f>
        <v>2</v>
      </c>
      <c r="E881">
        <f>[9]D_技能表!E788</f>
        <v>37</v>
      </c>
      <c r="F881" t="str">
        <f>[9]D_技能表!F788</f>
        <v>第21级，共造成260.4%点伤害</v>
      </c>
      <c r="G881">
        <f>[9]D_技能表!G788</f>
        <v>1</v>
      </c>
      <c r="H881">
        <f>[9]D_技能表!H788</f>
        <v>1</v>
      </c>
      <c r="I881">
        <f>[9]D_技能表!I788</f>
        <v>21</v>
      </c>
      <c r="J881">
        <f>[9]D_技能表!J788</f>
        <v>1</v>
      </c>
      <c r="K881">
        <f>[9]D_技能表!K788</f>
        <v>260.41304347826087</v>
      </c>
      <c r="L881">
        <f>[9]D_技能表!L788</f>
        <v>0</v>
      </c>
      <c r="M881">
        <f>[9]D_技能表!M788</f>
        <v>7900</v>
      </c>
      <c r="N881">
        <f>[9]D_技能表!N788</f>
        <v>26071</v>
      </c>
      <c r="O881">
        <f>[9]D_技能表!O788</f>
        <v>3</v>
      </c>
      <c r="P881">
        <f>[9]D_技能表!P788</f>
        <v>1</v>
      </c>
      <c r="Q881">
        <f>[9]D_技能表!Q788</f>
        <v>1</v>
      </c>
      <c r="R881">
        <f>[9]D_技能表!R788</f>
        <v>5</v>
      </c>
      <c r="S881">
        <f>[9]D_技能表!S788</f>
        <v>50</v>
      </c>
      <c r="T881">
        <f>[9]D_技能表!T788</f>
        <v>215.21739130434784</v>
      </c>
      <c r="U881">
        <f>[9]D_技能表!U788</f>
        <v>841</v>
      </c>
      <c r="V881">
        <f>[9]D_技能表!V788</f>
        <v>215.21739130434784</v>
      </c>
      <c r="W881">
        <f>[9]D_技能表!W788</f>
        <v>31</v>
      </c>
      <c r="X881">
        <f>[9]D_技能表!X788</f>
        <v>360</v>
      </c>
      <c r="Y881">
        <f>[9]D_技能表!Y788</f>
        <v>18</v>
      </c>
      <c r="Z881">
        <f>[9]D_技能表!Z788</f>
        <v>13</v>
      </c>
      <c r="AA881" t="str">
        <f>[9]D_技能表!AA788</f>
        <v>9213100.png</v>
      </c>
      <c r="AB881">
        <f>[9]D_技能表!AB788</f>
        <v>20</v>
      </c>
      <c r="AC881">
        <f>[9]D_技能表!AC788</f>
        <v>22</v>
      </c>
      <c r="AD881">
        <f>[9]D_技能表!AD788</f>
        <v>56.673933852417008</v>
      </c>
    </row>
    <row r="882" spans="1:30" x14ac:dyDescent="0.15">
      <c r="A882">
        <f>[9]D_技能表!A789</f>
        <v>9213122</v>
      </c>
      <c r="B882" t="str">
        <f>[9]D_技能表!B789</f>
        <v>裂地诀</v>
      </c>
      <c r="C882" t="str">
        <f>[9]D_技能表!C789</f>
        <v>裂地诀</v>
      </c>
      <c r="D882">
        <f>[9]D_技能表!D789</f>
        <v>2</v>
      </c>
      <c r="E882">
        <f>[9]D_技能表!E789</f>
        <v>38</v>
      </c>
      <c r="F882" t="str">
        <f>[9]D_技能表!F789</f>
        <v>第22级，共造成262.6%点伤害</v>
      </c>
      <c r="G882">
        <f>[9]D_技能表!G789</f>
        <v>1</v>
      </c>
      <c r="H882">
        <f>[9]D_技能表!H789</f>
        <v>1</v>
      </c>
      <c r="I882">
        <f>[9]D_技能表!I789</f>
        <v>22</v>
      </c>
      <c r="J882">
        <f>[9]D_技能表!J789</f>
        <v>1</v>
      </c>
      <c r="K882">
        <f>[9]D_技能表!K789</f>
        <v>262.56521739130437</v>
      </c>
      <c r="L882">
        <f>[9]D_技能表!L789</f>
        <v>0</v>
      </c>
      <c r="M882">
        <f>[9]D_技能表!M789</f>
        <v>7800</v>
      </c>
      <c r="N882">
        <f>[9]D_技能表!N789</f>
        <v>29436</v>
      </c>
      <c r="O882">
        <f>[9]D_技能表!O789</f>
        <v>3</v>
      </c>
      <c r="P882">
        <f>[9]D_技能表!P789</f>
        <v>1</v>
      </c>
      <c r="Q882">
        <f>[9]D_技能表!Q789</f>
        <v>1</v>
      </c>
      <c r="R882">
        <f>[9]D_技能表!R789</f>
        <v>5</v>
      </c>
      <c r="S882">
        <f>[9]D_技能表!S789</f>
        <v>50</v>
      </c>
      <c r="T882">
        <f>[9]D_技能表!T789</f>
        <v>215.21739130434784</v>
      </c>
      <c r="U882">
        <f>[9]D_技能表!U789</f>
        <v>892</v>
      </c>
      <c r="V882">
        <f>[9]D_技能表!V789</f>
        <v>215.21739130434784</v>
      </c>
      <c r="W882">
        <f>[9]D_技能表!W789</f>
        <v>33</v>
      </c>
      <c r="X882">
        <f>[9]D_技能表!X789</f>
        <v>393</v>
      </c>
      <c r="Y882">
        <f>[9]D_技能表!Y789</f>
        <v>18</v>
      </c>
      <c r="Z882">
        <f>[9]D_技能表!Z789</f>
        <v>14</v>
      </c>
      <c r="AA882" t="str">
        <f>[9]D_技能表!AA789</f>
        <v>9213100.png</v>
      </c>
      <c r="AB882">
        <f>[9]D_技能表!AB789</f>
        <v>20</v>
      </c>
      <c r="AC882">
        <f>[9]D_技能表!AC789</f>
        <v>22</v>
      </c>
      <c r="AD882">
        <f>[9]D_技能表!AD789</f>
        <v>65.388188167559235</v>
      </c>
    </row>
    <row r="883" spans="1:30" x14ac:dyDescent="0.15">
      <c r="A883">
        <f>[9]D_技能表!A790</f>
        <v>9213123</v>
      </c>
      <c r="B883" t="str">
        <f>[9]D_技能表!B790</f>
        <v>裂地诀</v>
      </c>
      <c r="C883" t="str">
        <f>[9]D_技能表!C790</f>
        <v>裂地诀</v>
      </c>
      <c r="D883">
        <f>[9]D_技能表!D790</f>
        <v>2</v>
      </c>
      <c r="E883">
        <f>[9]D_技能表!E790</f>
        <v>40</v>
      </c>
      <c r="F883" t="str">
        <f>[9]D_技能表!F790</f>
        <v>第23级，共造成264.7%点伤害</v>
      </c>
      <c r="G883">
        <f>[9]D_技能表!G790</f>
        <v>1</v>
      </c>
      <c r="H883">
        <f>[9]D_技能表!H790</f>
        <v>1</v>
      </c>
      <c r="I883">
        <f>[9]D_技能表!I790</f>
        <v>23</v>
      </c>
      <c r="J883">
        <f>[9]D_技能表!J790</f>
        <v>1</v>
      </c>
      <c r="K883">
        <f>[9]D_技能表!K790</f>
        <v>264.71739130434787</v>
      </c>
      <c r="L883">
        <f>[9]D_技能表!L790</f>
        <v>0</v>
      </c>
      <c r="M883">
        <f>[9]D_技能表!M790</f>
        <v>7700</v>
      </c>
      <c r="N883">
        <f>[9]D_技能表!N790</f>
        <v>35928</v>
      </c>
      <c r="O883">
        <f>[9]D_技能表!O790</f>
        <v>3</v>
      </c>
      <c r="P883">
        <f>[9]D_技能表!P790</f>
        <v>1</v>
      </c>
      <c r="Q883">
        <f>[9]D_技能表!Q790</f>
        <v>1</v>
      </c>
      <c r="R883">
        <f>[9]D_技能表!R790</f>
        <v>5</v>
      </c>
      <c r="S883">
        <f>[9]D_技能表!S790</f>
        <v>50</v>
      </c>
      <c r="T883">
        <f>[9]D_技能表!T790</f>
        <v>215.21739130434784</v>
      </c>
      <c r="U883">
        <f>[9]D_技能表!U790</f>
        <v>998</v>
      </c>
      <c r="V883">
        <f>[9]D_技能表!V790</f>
        <v>215.21739130434784</v>
      </c>
      <c r="W883">
        <f>[9]D_技能表!W790</f>
        <v>36</v>
      </c>
      <c r="X883">
        <f>[9]D_技能表!X790</f>
        <v>429</v>
      </c>
      <c r="Y883">
        <f>[9]D_技能表!Y790</f>
        <v>18</v>
      </c>
      <c r="Z883">
        <f>[9]D_技能表!Z790</f>
        <v>15</v>
      </c>
      <c r="AA883" t="str">
        <f>[9]D_技能表!AA790</f>
        <v>9213100.png</v>
      </c>
      <c r="AB883">
        <f>[9]D_技能表!AB790</f>
        <v>20</v>
      </c>
      <c r="AC883">
        <f>[9]D_技能表!AC790</f>
        <v>22</v>
      </c>
      <c r="AD883">
        <f>[9]D_技能表!AD790</f>
        <v>75.429134492589327</v>
      </c>
    </row>
    <row r="884" spans="1:30" x14ac:dyDescent="0.15">
      <c r="A884">
        <f>[9]D_技能表!A791</f>
        <v>9213124</v>
      </c>
      <c r="B884" t="str">
        <f>[9]D_技能表!B791</f>
        <v>裂地诀</v>
      </c>
      <c r="C884" t="str">
        <f>[9]D_技能表!C791</f>
        <v>裂地诀</v>
      </c>
      <c r="D884">
        <f>[9]D_技能表!D791</f>
        <v>2</v>
      </c>
      <c r="E884">
        <f>[9]D_技能表!E791</f>
        <v>41</v>
      </c>
      <c r="F884" t="str">
        <f>[9]D_技能表!F791</f>
        <v>第24级，共造成266.9%点伤害</v>
      </c>
      <c r="G884">
        <f>[9]D_技能表!G791</f>
        <v>1</v>
      </c>
      <c r="H884">
        <f>[9]D_技能表!H791</f>
        <v>1</v>
      </c>
      <c r="I884">
        <f>[9]D_技能表!I791</f>
        <v>24</v>
      </c>
      <c r="J884">
        <f>[9]D_技能表!J791</f>
        <v>1</v>
      </c>
      <c r="K884">
        <f>[9]D_技能表!K791</f>
        <v>266.86956521739131</v>
      </c>
      <c r="L884">
        <f>[9]D_技能表!L791</f>
        <v>0</v>
      </c>
      <c r="M884">
        <f>[9]D_技能表!M791</f>
        <v>7600</v>
      </c>
      <c r="N884">
        <f>[9]D_技能表!N791</f>
        <v>40014</v>
      </c>
      <c r="O884">
        <f>[9]D_技能表!O791</f>
        <v>3</v>
      </c>
      <c r="P884">
        <f>[9]D_技能表!P791</f>
        <v>1</v>
      </c>
      <c r="Q884">
        <f>[9]D_技能表!Q791</f>
        <v>1</v>
      </c>
      <c r="R884">
        <f>[9]D_技能表!R791</f>
        <v>5</v>
      </c>
      <c r="S884">
        <f>[9]D_技能表!S791</f>
        <v>50</v>
      </c>
      <c r="T884">
        <f>[9]D_技能表!T791</f>
        <v>215.21739130434784</v>
      </c>
      <c r="U884">
        <f>[9]D_技能表!U791</f>
        <v>1053</v>
      </c>
      <c r="V884">
        <f>[9]D_技能表!V791</f>
        <v>215.21739130434784</v>
      </c>
      <c r="W884">
        <f>[9]D_技能表!W791</f>
        <v>38</v>
      </c>
      <c r="X884">
        <f>[9]D_技能表!X791</f>
        <v>467</v>
      </c>
      <c r="Y884">
        <f>[9]D_技能表!Y791</f>
        <v>18</v>
      </c>
      <c r="Z884">
        <f>[9]D_技能表!Z791</f>
        <v>16</v>
      </c>
      <c r="AA884" t="str">
        <f>[9]D_技能表!AA791</f>
        <v>9213100.png</v>
      </c>
      <c r="AB884">
        <f>[9]D_技能表!AB791</f>
        <v>20</v>
      </c>
      <c r="AC884">
        <f>[9]D_技能表!AC791</f>
        <v>22</v>
      </c>
      <c r="AD884">
        <f>[9]D_技能表!AD791</f>
        <v>86.997104342677318</v>
      </c>
    </row>
    <row r="885" spans="1:30" x14ac:dyDescent="0.15">
      <c r="A885">
        <f>[9]D_技能表!A792</f>
        <v>9213125</v>
      </c>
      <c r="B885" t="str">
        <f>[9]D_技能表!B792</f>
        <v>裂地诀</v>
      </c>
      <c r="C885" t="str">
        <f>[9]D_技能表!C792</f>
        <v>裂地诀</v>
      </c>
      <c r="D885">
        <f>[9]D_技能表!D792</f>
        <v>2</v>
      </c>
      <c r="E885">
        <f>[9]D_技能表!E792</f>
        <v>43</v>
      </c>
      <c r="F885" t="str">
        <f>[9]D_技能表!F792</f>
        <v>第25级，共造成269%点伤害</v>
      </c>
      <c r="G885">
        <f>[9]D_技能表!G792</f>
        <v>1</v>
      </c>
      <c r="H885">
        <f>[9]D_技能表!H792</f>
        <v>1</v>
      </c>
      <c r="I885">
        <f>[9]D_技能表!I792</f>
        <v>25</v>
      </c>
      <c r="J885">
        <f>[9]D_技能表!J792</f>
        <v>1</v>
      </c>
      <c r="K885">
        <f>[9]D_技能表!K792</f>
        <v>269.02173913043481</v>
      </c>
      <c r="L885">
        <f>[9]D_技能表!L792</f>
        <v>0</v>
      </c>
      <c r="M885">
        <f>[9]D_技能表!M792</f>
        <v>7500</v>
      </c>
      <c r="N885">
        <f>[9]D_技能表!N792</f>
        <v>47847</v>
      </c>
      <c r="O885">
        <f>[9]D_技能表!O792</f>
        <v>3</v>
      </c>
      <c r="P885">
        <f>[9]D_技能表!P792</f>
        <v>1</v>
      </c>
      <c r="Q885">
        <f>[9]D_技能表!Q792</f>
        <v>1</v>
      </c>
      <c r="R885">
        <f>[9]D_技能表!R792</f>
        <v>5</v>
      </c>
      <c r="S885">
        <f>[9]D_技能表!S792</f>
        <v>50</v>
      </c>
      <c r="T885">
        <f>[9]D_技能表!T792</f>
        <v>215.21739130434784</v>
      </c>
      <c r="U885">
        <f>[9]D_技能表!U792</f>
        <v>1167</v>
      </c>
      <c r="V885">
        <f>[9]D_技能表!V792</f>
        <v>215.21739130434784</v>
      </c>
      <c r="W885">
        <f>[9]D_技能表!W792</f>
        <v>41</v>
      </c>
      <c r="X885">
        <f>[9]D_技能表!X792</f>
        <v>508</v>
      </c>
      <c r="Y885">
        <f>[9]D_技能表!Y792</f>
        <v>18</v>
      </c>
      <c r="Z885">
        <f>[9]D_技能表!Z792</f>
        <v>17</v>
      </c>
      <c r="AA885" t="str">
        <f>[9]D_技能表!AA792</f>
        <v>9213100.png</v>
      </c>
      <c r="AB885">
        <f>[9]D_技能表!AB792</f>
        <v>20</v>
      </c>
      <c r="AC885">
        <f>[9]D_技能表!AC792</f>
        <v>22</v>
      </c>
      <c r="AD885">
        <f>[9]D_技能表!AD792</f>
        <v>100.32247168635919</v>
      </c>
    </row>
    <row r="886" spans="1:30" x14ac:dyDescent="0.15">
      <c r="A886">
        <f>[9]D_技能表!A793</f>
        <v>9213126</v>
      </c>
      <c r="B886" t="str">
        <f>[9]D_技能表!B793</f>
        <v>裂地诀</v>
      </c>
      <c r="C886" t="str">
        <f>[9]D_技能表!C793</f>
        <v>裂地诀</v>
      </c>
      <c r="D886">
        <f>[9]D_技能表!D793</f>
        <v>2</v>
      </c>
      <c r="E886">
        <f>[9]D_技能表!E793</f>
        <v>44</v>
      </c>
      <c r="F886" t="str">
        <f>[9]D_技能表!F793</f>
        <v>第26级，共造成271.2%点伤害</v>
      </c>
      <c r="G886">
        <f>[9]D_技能表!G793</f>
        <v>1</v>
      </c>
      <c r="H886">
        <f>[9]D_技能表!H793</f>
        <v>1</v>
      </c>
      <c r="I886">
        <f>[9]D_技能表!I793</f>
        <v>26</v>
      </c>
      <c r="J886">
        <f>[9]D_技能表!J793</f>
        <v>1</v>
      </c>
      <c r="K886">
        <f>[9]D_技能表!K793</f>
        <v>271.17391304347825</v>
      </c>
      <c r="L886">
        <f>[9]D_技能表!L793</f>
        <v>0</v>
      </c>
      <c r="M886">
        <f>[9]D_技能表!M793</f>
        <v>7400</v>
      </c>
      <c r="N886">
        <f>[9]D_技能表!N793</f>
        <v>52718</v>
      </c>
      <c r="O886">
        <f>[9]D_技能表!O793</f>
        <v>3</v>
      </c>
      <c r="P886">
        <f>[9]D_技能表!P793</f>
        <v>1</v>
      </c>
      <c r="Q886">
        <f>[9]D_技能表!Q793</f>
        <v>1</v>
      </c>
      <c r="R886">
        <f>[9]D_技能表!R793</f>
        <v>5</v>
      </c>
      <c r="S886">
        <f>[9]D_技能表!S793</f>
        <v>50</v>
      </c>
      <c r="T886">
        <f>[9]D_技能表!T793</f>
        <v>215.21739130434784</v>
      </c>
      <c r="U886">
        <f>[9]D_技能表!U793</f>
        <v>1226</v>
      </c>
      <c r="V886">
        <f>[9]D_技能表!V793</f>
        <v>215.21739130434784</v>
      </c>
      <c r="W886">
        <f>[9]D_技能表!W793</f>
        <v>43</v>
      </c>
      <c r="X886">
        <f>[9]D_技能表!X793</f>
        <v>551</v>
      </c>
      <c r="Y886">
        <f>[9]D_技能表!Y793</f>
        <v>18</v>
      </c>
      <c r="Z886">
        <f>[9]D_技能表!Z793</f>
        <v>18</v>
      </c>
      <c r="AA886" t="str">
        <f>[9]D_技能表!AA793</f>
        <v>9213100.png</v>
      </c>
      <c r="AB886">
        <f>[9]D_技能表!AB793</f>
        <v>20</v>
      </c>
      <c r="AC886">
        <f>[9]D_技能表!AC793</f>
        <v>22</v>
      </c>
      <c r="AD886">
        <f>[9]D_技能表!AD793</f>
        <v>115.67013183518421</v>
      </c>
    </row>
    <row r="887" spans="1:30" x14ac:dyDescent="0.15">
      <c r="A887">
        <f>[9]D_技能表!A794</f>
        <v>9213127</v>
      </c>
      <c r="B887" t="str">
        <f>[9]D_技能表!B794</f>
        <v>裂地诀</v>
      </c>
      <c r="C887" t="str">
        <f>[9]D_技能表!C794</f>
        <v>裂地诀</v>
      </c>
      <c r="D887">
        <f>[9]D_技能表!D794</f>
        <v>2</v>
      </c>
      <c r="E887">
        <f>[9]D_技能表!E794</f>
        <v>46</v>
      </c>
      <c r="F887" t="str">
        <f>[9]D_技能表!F794</f>
        <v>第27级，共造成273.3%点伤害</v>
      </c>
      <c r="G887">
        <f>[9]D_技能表!G794</f>
        <v>1</v>
      </c>
      <c r="H887">
        <f>[9]D_技能表!H794</f>
        <v>1</v>
      </c>
      <c r="I887">
        <f>[9]D_技能表!I794</f>
        <v>27</v>
      </c>
      <c r="J887">
        <f>[9]D_技能表!J794</f>
        <v>1</v>
      </c>
      <c r="K887">
        <f>[9]D_技能表!K794</f>
        <v>273.32608695652175</v>
      </c>
      <c r="L887">
        <f>[9]D_技能表!L794</f>
        <v>0</v>
      </c>
      <c r="M887">
        <f>[9]D_技能表!M794</f>
        <v>7300</v>
      </c>
      <c r="N887">
        <f>[9]D_技能表!N794</f>
        <v>62054</v>
      </c>
      <c r="O887">
        <f>[9]D_技能表!O794</f>
        <v>3</v>
      </c>
      <c r="P887">
        <f>[9]D_技能表!P794</f>
        <v>1</v>
      </c>
      <c r="Q887">
        <f>[9]D_技能表!Q794</f>
        <v>1</v>
      </c>
      <c r="R887">
        <f>[9]D_技能表!R794</f>
        <v>5</v>
      </c>
      <c r="S887">
        <f>[9]D_技能表!S794</f>
        <v>50</v>
      </c>
      <c r="T887">
        <f>[9]D_技能表!T794</f>
        <v>215.21739130434784</v>
      </c>
      <c r="U887">
        <f>[9]D_技能表!U794</f>
        <v>1349</v>
      </c>
      <c r="V887">
        <f>[9]D_技能表!V794</f>
        <v>215.21739130434784</v>
      </c>
      <c r="W887">
        <f>[9]D_技能表!W794</f>
        <v>46</v>
      </c>
      <c r="X887">
        <f>[9]D_技能表!X794</f>
        <v>597</v>
      </c>
      <c r="Y887">
        <f>[9]D_技能表!Y794</f>
        <v>18</v>
      </c>
      <c r="Z887">
        <f>[9]D_技能表!Z794</f>
        <v>19</v>
      </c>
      <c r="AA887" t="str">
        <f>[9]D_技能表!AA794</f>
        <v>9213100.png</v>
      </c>
      <c r="AB887">
        <f>[9]D_技能表!AB794</f>
        <v>20</v>
      </c>
      <c r="AC887">
        <f>[9]D_技能表!AC794</f>
        <v>22</v>
      </c>
      <c r="AD887">
        <f>[9]D_技能表!AD794</f>
        <v>133.34464469553504</v>
      </c>
    </row>
    <row r="888" spans="1:30" x14ac:dyDescent="0.15">
      <c r="A888">
        <f>[9]D_技能表!A795</f>
        <v>9213128</v>
      </c>
      <c r="B888" t="str">
        <f>[9]D_技能表!B795</f>
        <v>裂地诀</v>
      </c>
      <c r="C888" t="str">
        <f>[9]D_技能表!C795</f>
        <v>裂地诀</v>
      </c>
      <c r="D888">
        <f>[9]D_技能表!D795</f>
        <v>2</v>
      </c>
      <c r="E888">
        <f>[9]D_技能表!E795</f>
        <v>47</v>
      </c>
      <c r="F888" t="str">
        <f>[9]D_技能表!F795</f>
        <v>第28级，共造成275.5%点伤害</v>
      </c>
      <c r="G888">
        <f>[9]D_技能表!G795</f>
        <v>1</v>
      </c>
      <c r="H888">
        <f>[9]D_技能表!H795</f>
        <v>1</v>
      </c>
      <c r="I888">
        <f>[9]D_技能表!I795</f>
        <v>28</v>
      </c>
      <c r="J888">
        <f>[9]D_技能表!J795</f>
        <v>1</v>
      </c>
      <c r="K888">
        <f>[9]D_技能表!K795</f>
        <v>275.47826086956525</v>
      </c>
      <c r="L888">
        <f>[9]D_技能表!L795</f>
        <v>0</v>
      </c>
      <c r="M888">
        <f>[9]D_技能表!M795</f>
        <v>7200</v>
      </c>
      <c r="N888">
        <f>[9]D_技能表!N795</f>
        <v>70600</v>
      </c>
      <c r="O888">
        <f>[9]D_技能表!O795</f>
        <v>3</v>
      </c>
      <c r="P888">
        <f>[9]D_技能表!P795</f>
        <v>1</v>
      </c>
      <c r="Q888">
        <f>[9]D_技能表!Q795</f>
        <v>1</v>
      </c>
      <c r="R888">
        <f>[9]D_技能表!R795</f>
        <v>5</v>
      </c>
      <c r="S888">
        <f>[9]D_技能表!S795</f>
        <v>50</v>
      </c>
      <c r="T888">
        <f>[9]D_技能表!T795</f>
        <v>215.21739130434784</v>
      </c>
      <c r="U888">
        <f>[9]D_技能表!U795</f>
        <v>1412</v>
      </c>
      <c r="V888">
        <f>[9]D_技能表!V795</f>
        <v>215.21739130434784</v>
      </c>
      <c r="W888">
        <f>[9]D_技能表!W795</f>
        <v>50</v>
      </c>
      <c r="X888">
        <f>[9]D_技能表!X795</f>
        <v>647</v>
      </c>
      <c r="Y888">
        <f>[9]D_技能表!Y795</f>
        <v>18</v>
      </c>
      <c r="Z888">
        <f>[9]D_技能表!Z795</f>
        <v>20</v>
      </c>
      <c r="AA888" t="str">
        <f>[9]D_技能表!AA795</f>
        <v>9213100.png</v>
      </c>
      <c r="AB888">
        <f>[9]D_技能表!AB795</f>
        <v>20</v>
      </c>
      <c r="AC888">
        <f>[9]D_技能表!AC795</f>
        <v>22</v>
      </c>
      <c r="AD888">
        <f>[9]D_技能表!AD795</f>
        <v>153.69614049459489</v>
      </c>
    </row>
    <row r="889" spans="1:30" x14ac:dyDescent="0.15">
      <c r="A889">
        <f>[9]D_技能表!A796</f>
        <v>9213129</v>
      </c>
      <c r="B889" t="str">
        <f>[9]D_技能表!B796</f>
        <v>裂地诀</v>
      </c>
      <c r="C889" t="str">
        <f>[9]D_技能表!C796</f>
        <v>裂地诀</v>
      </c>
      <c r="D889">
        <f>[9]D_技能表!D796</f>
        <v>2</v>
      </c>
      <c r="E889">
        <f>[9]D_技能表!E796</f>
        <v>49</v>
      </c>
      <c r="F889" t="str">
        <f>[9]D_技能表!F796</f>
        <v>第29级，共造成277.6%点伤害</v>
      </c>
      <c r="G889">
        <f>[9]D_技能表!G796</f>
        <v>1</v>
      </c>
      <c r="H889">
        <f>[9]D_技能表!H796</f>
        <v>1</v>
      </c>
      <c r="I889">
        <f>[9]D_技能表!I796</f>
        <v>29</v>
      </c>
      <c r="J889">
        <f>[9]D_技能表!J796</f>
        <v>1</v>
      </c>
      <c r="K889">
        <f>[9]D_技能表!K796</f>
        <v>277.63043478260875</v>
      </c>
      <c r="L889">
        <f>[9]D_技能表!L796</f>
        <v>0</v>
      </c>
      <c r="M889">
        <f>[9]D_技能表!M796</f>
        <v>7100</v>
      </c>
      <c r="N889">
        <f>[9]D_技能表!N796</f>
        <v>81779</v>
      </c>
      <c r="O889">
        <f>[9]D_技能表!O796</f>
        <v>3</v>
      </c>
      <c r="P889">
        <f>[9]D_技能表!P796</f>
        <v>1</v>
      </c>
      <c r="Q889">
        <f>[9]D_技能表!Q796</f>
        <v>1</v>
      </c>
      <c r="R889">
        <f>[9]D_技能表!R796</f>
        <v>5</v>
      </c>
      <c r="S889">
        <f>[9]D_技能表!S796</f>
        <v>50</v>
      </c>
      <c r="T889">
        <f>[9]D_技能表!T796</f>
        <v>215.21739130434784</v>
      </c>
      <c r="U889">
        <f>[9]D_技能表!U796</f>
        <v>1543</v>
      </c>
      <c r="V889">
        <f>[9]D_技能表!V796</f>
        <v>215.21739130434784</v>
      </c>
      <c r="W889">
        <f>[9]D_技能表!W796</f>
        <v>53</v>
      </c>
      <c r="X889">
        <f>[9]D_技能表!X796</f>
        <v>700</v>
      </c>
      <c r="Y889">
        <f>[9]D_技能表!Y796</f>
        <v>18</v>
      </c>
      <c r="Z889">
        <f>[9]D_技能表!Z796</f>
        <v>22</v>
      </c>
      <c r="AA889" t="str">
        <f>[9]D_技能表!AA796</f>
        <v>9213100.png</v>
      </c>
      <c r="AB889">
        <f>[9]D_技能表!AB796</f>
        <v>20</v>
      </c>
      <c r="AC889">
        <f>[9]D_技能表!AC796</f>
        <v>22</v>
      </c>
      <c r="AD889">
        <f>[9]D_技能表!AD796</f>
        <v>177.1271005253337</v>
      </c>
    </row>
    <row r="890" spans="1:30" x14ac:dyDescent="0.15">
      <c r="A890">
        <f>[9]D_技能表!A797</f>
        <v>9213130</v>
      </c>
      <c r="B890" t="str">
        <f>[9]D_技能表!B797</f>
        <v>裂地诀</v>
      </c>
      <c r="C890" t="str">
        <f>[9]D_技能表!C797</f>
        <v>裂地诀</v>
      </c>
      <c r="D890">
        <f>[9]D_技能表!D797</f>
        <v>2</v>
      </c>
      <c r="E890">
        <f>[9]D_技能表!E797</f>
        <v>50</v>
      </c>
      <c r="F890" t="str">
        <f>[9]D_技能表!F797</f>
        <v>第30级，共造成279.8%点伤害</v>
      </c>
      <c r="G890">
        <f>[9]D_技能表!G797</f>
        <v>1</v>
      </c>
      <c r="H890">
        <f>[9]D_技能表!H797</f>
        <v>1</v>
      </c>
      <c r="I890">
        <f>[9]D_技能表!I797</f>
        <v>30</v>
      </c>
      <c r="J890">
        <f>[9]D_技能表!J797</f>
        <v>1</v>
      </c>
      <c r="K890">
        <f>[9]D_技能表!K797</f>
        <v>279.78260869565219</v>
      </c>
      <c r="L890">
        <f>[9]D_技能表!L797</f>
        <v>0</v>
      </c>
      <c r="M890">
        <f>[9]D_技能表!M797</f>
        <v>7000</v>
      </c>
      <c r="N890">
        <f>[9]D_技能表!N797</f>
        <v>91770</v>
      </c>
      <c r="O890">
        <f>[9]D_技能表!O797</f>
        <v>3</v>
      </c>
      <c r="P890">
        <f>[9]D_技能表!P797</f>
        <v>1</v>
      </c>
      <c r="Q890">
        <f>[9]D_技能表!Q797</f>
        <v>1</v>
      </c>
      <c r="R890">
        <f>[9]D_技能表!R797</f>
        <v>5</v>
      </c>
      <c r="S890">
        <f>[9]D_技能表!S797</f>
        <v>50</v>
      </c>
      <c r="T890">
        <f>[9]D_技能表!T797</f>
        <v>215.21739130434784</v>
      </c>
      <c r="U890">
        <f>[9]D_技能表!U797</f>
        <v>1610</v>
      </c>
      <c r="V890">
        <f>[9]D_技能表!V797</f>
        <v>215.21739130434784</v>
      </c>
      <c r="W890">
        <f>[9]D_技能表!W797</f>
        <v>57</v>
      </c>
      <c r="X890">
        <f>[9]D_技能表!X797</f>
        <v>757</v>
      </c>
      <c r="Y890">
        <f>[9]D_技能表!Y797</f>
        <v>18</v>
      </c>
      <c r="Z890">
        <f>[9]D_技能表!Z797</f>
        <v>23</v>
      </c>
      <c r="AA890" t="str">
        <f>[9]D_技能表!AA797</f>
        <v>9213100.png</v>
      </c>
      <c r="AB890">
        <f>[9]D_技能表!AB797</f>
        <v>20</v>
      </c>
      <c r="AC890">
        <f>[9]D_技能表!AC797</f>
        <v>22</v>
      </c>
      <c r="AD890">
        <f>[9]D_技能表!AD797</f>
        <v>204.10014200416009</v>
      </c>
    </row>
    <row r="891" spans="1:30" x14ac:dyDescent="0.15">
      <c r="A891">
        <f>[9]D_技能表!A798</f>
        <v>9213131</v>
      </c>
      <c r="B891" t="str">
        <f>[9]D_技能表!B798</f>
        <v>裂地诀</v>
      </c>
      <c r="C891" t="str">
        <f>[9]D_技能表!C798</f>
        <v>裂地诀</v>
      </c>
      <c r="D891">
        <f>[9]D_技能表!D798</f>
        <v>2</v>
      </c>
      <c r="E891">
        <f>[9]D_技能表!E798</f>
        <v>52</v>
      </c>
      <c r="F891" t="str">
        <f>[9]D_技能表!F798</f>
        <v>第31级，共造成281.9%点伤害</v>
      </c>
      <c r="G891">
        <f>[9]D_技能表!G798</f>
        <v>1</v>
      </c>
      <c r="H891">
        <f>[9]D_技能表!H798</f>
        <v>1</v>
      </c>
      <c r="I891">
        <f>[9]D_技能表!I798</f>
        <v>31</v>
      </c>
      <c r="J891">
        <f>[9]D_技能表!J798</f>
        <v>1</v>
      </c>
      <c r="K891">
        <f>[9]D_技能表!K798</f>
        <v>281.93478260869568</v>
      </c>
      <c r="L891">
        <f>[9]D_技能表!L798</f>
        <v>0</v>
      </c>
      <c r="M891">
        <f>[9]D_技能表!M798</f>
        <v>6900</v>
      </c>
      <c r="N891">
        <f>[9]D_技能表!N798</f>
        <v>106689</v>
      </c>
      <c r="O891">
        <f>[9]D_技能表!O798</f>
        <v>3</v>
      </c>
      <c r="P891">
        <f>[9]D_技能表!P798</f>
        <v>1</v>
      </c>
      <c r="Q891">
        <f>[9]D_技能表!Q798</f>
        <v>1</v>
      </c>
      <c r="R891">
        <f>[9]D_技能表!R798</f>
        <v>5</v>
      </c>
      <c r="S891">
        <f>[9]D_技能表!S798</f>
        <v>50</v>
      </c>
      <c r="T891">
        <f>[9]D_技能表!T798</f>
        <v>215.21739130434784</v>
      </c>
      <c r="U891">
        <f>[9]D_技能表!U798</f>
        <v>1749</v>
      </c>
      <c r="V891">
        <f>[9]D_技能表!V798</f>
        <v>215.21739130434784</v>
      </c>
      <c r="W891">
        <f>[9]D_技能表!W798</f>
        <v>61</v>
      </c>
      <c r="X891">
        <f>[9]D_技能表!X798</f>
        <v>818</v>
      </c>
      <c r="Y891">
        <f>[9]D_技能表!Y798</f>
        <v>18</v>
      </c>
      <c r="Z891">
        <f>[9]D_技能表!Z798</f>
        <v>25</v>
      </c>
      <c r="AA891" t="str">
        <f>[9]D_技能表!AA798</f>
        <v>9213100.png</v>
      </c>
      <c r="AB891">
        <f>[9]D_技能表!AB798</f>
        <v>20</v>
      </c>
      <c r="AC891">
        <f>[9]D_技能表!AC798</f>
        <v>22</v>
      </c>
      <c r="AD891">
        <f>[9]D_技能表!AD798</f>
        <v>235.14695510878337</v>
      </c>
    </row>
    <row r="892" spans="1:30" x14ac:dyDescent="0.15">
      <c r="A892">
        <f>[9]D_技能表!A799</f>
        <v>9213132</v>
      </c>
      <c r="B892" t="str">
        <f>[9]D_技能表!B799</f>
        <v>裂地诀</v>
      </c>
      <c r="C892" t="str">
        <f>[9]D_技能表!C799</f>
        <v>裂地诀</v>
      </c>
      <c r="D892">
        <f>[9]D_技能表!D799</f>
        <v>2</v>
      </c>
      <c r="E892">
        <f>[9]D_技能表!E799</f>
        <v>53</v>
      </c>
      <c r="F892" t="str">
        <f>[9]D_技能表!F799</f>
        <v>第32级，共造成284.1%点伤害</v>
      </c>
      <c r="G892">
        <f>[9]D_技能表!G799</f>
        <v>1</v>
      </c>
      <c r="H892">
        <f>[9]D_技能表!H799</f>
        <v>1</v>
      </c>
      <c r="I892">
        <f>[9]D_技能表!I799</f>
        <v>32</v>
      </c>
      <c r="J892">
        <f>[9]D_技能表!J799</f>
        <v>1</v>
      </c>
      <c r="K892">
        <f>[9]D_技能表!K799</f>
        <v>284.08695652173913</v>
      </c>
      <c r="L892">
        <f>[9]D_技能表!L799</f>
        <v>0</v>
      </c>
      <c r="M892">
        <f>[9]D_技能表!M799</f>
        <v>6800</v>
      </c>
      <c r="N892">
        <f>[9]D_技能表!N799</f>
        <v>118300</v>
      </c>
      <c r="O892">
        <f>[9]D_技能表!O799</f>
        <v>3</v>
      </c>
      <c r="P892">
        <f>[9]D_技能表!P799</f>
        <v>1</v>
      </c>
      <c r="Q892">
        <f>[9]D_技能表!Q799</f>
        <v>1</v>
      </c>
      <c r="R892">
        <f>[9]D_技能表!R799</f>
        <v>5</v>
      </c>
      <c r="S892">
        <f>[9]D_技能表!S799</f>
        <v>50</v>
      </c>
      <c r="T892">
        <f>[9]D_技能表!T799</f>
        <v>215.21739130434784</v>
      </c>
      <c r="U892">
        <f>[9]D_技能表!U799</f>
        <v>1820</v>
      </c>
      <c r="V892">
        <f>[9]D_技能表!V799</f>
        <v>215.21739130434784</v>
      </c>
      <c r="W892">
        <f>[9]D_技能表!W799</f>
        <v>65</v>
      </c>
      <c r="X892">
        <f>[9]D_技能表!X799</f>
        <v>883</v>
      </c>
      <c r="Y892">
        <f>[9]D_技能表!Y799</f>
        <v>18</v>
      </c>
      <c r="Z892">
        <f>[9]D_技能表!Z799</f>
        <v>26</v>
      </c>
      <c r="AA892" t="str">
        <f>[9]D_技能表!AA799</f>
        <v>9213100.png</v>
      </c>
      <c r="AB892">
        <f>[9]D_技能表!AB799</f>
        <v>20</v>
      </c>
      <c r="AC892">
        <f>[9]D_技能表!AC799</f>
        <v>22</v>
      </c>
      <c r="AD892">
        <f>[9]D_技能表!AD799</f>
        <v>270.87856201716079</v>
      </c>
    </row>
    <row r="893" spans="1:30" x14ac:dyDescent="0.15">
      <c r="A893">
        <f>[9]D_技能表!A800</f>
        <v>9213133</v>
      </c>
      <c r="B893" t="str">
        <f>[9]D_技能表!B800</f>
        <v>裂地诀</v>
      </c>
      <c r="C893" t="str">
        <f>[9]D_技能表!C800</f>
        <v>裂地诀</v>
      </c>
      <c r="D893">
        <f>[9]D_技能表!D800</f>
        <v>2</v>
      </c>
      <c r="E893">
        <f>[9]D_技能表!E800</f>
        <v>55</v>
      </c>
      <c r="F893" t="str">
        <f>[9]D_技能表!F800</f>
        <v>第33级，共造成286.2%点伤害</v>
      </c>
      <c r="G893">
        <f>[9]D_技能表!G800</f>
        <v>1</v>
      </c>
      <c r="H893">
        <f>[9]D_技能表!H800</f>
        <v>1</v>
      </c>
      <c r="I893">
        <f>[9]D_技能表!I800</f>
        <v>33</v>
      </c>
      <c r="J893">
        <f>[9]D_技能表!J800</f>
        <v>1</v>
      </c>
      <c r="K893">
        <f>[9]D_技能表!K800</f>
        <v>286.23913043478262</v>
      </c>
      <c r="L893">
        <f>[9]D_技能表!L800</f>
        <v>0</v>
      </c>
      <c r="M893">
        <f>[9]D_技能表!M800</f>
        <v>6700</v>
      </c>
      <c r="N893">
        <f>[9]D_技能表!N800</f>
        <v>137690</v>
      </c>
      <c r="O893">
        <f>[9]D_技能表!O800</f>
        <v>3</v>
      </c>
      <c r="P893">
        <f>[9]D_技能表!P800</f>
        <v>1</v>
      </c>
      <c r="Q893">
        <f>[9]D_技能表!Q800</f>
        <v>1</v>
      </c>
      <c r="R893">
        <f>[9]D_技能表!R800</f>
        <v>5</v>
      </c>
      <c r="S893">
        <f>[9]D_技能表!S800</f>
        <v>50</v>
      </c>
      <c r="T893">
        <f>[9]D_技能表!T800</f>
        <v>215.21739130434784</v>
      </c>
      <c r="U893">
        <f>[9]D_技能表!U800</f>
        <v>1967</v>
      </c>
      <c r="V893">
        <f>[9]D_技能表!V800</f>
        <v>215.21739130434784</v>
      </c>
      <c r="W893">
        <f>[9]D_技能表!W800</f>
        <v>70</v>
      </c>
      <c r="X893">
        <f>[9]D_技能表!X800</f>
        <v>953</v>
      </c>
      <c r="Y893">
        <f>[9]D_技能表!Y800</f>
        <v>18</v>
      </c>
      <c r="Z893">
        <f>[9]D_技能表!Z800</f>
        <v>28</v>
      </c>
      <c r="AA893" t="str">
        <f>[9]D_技能表!AA800</f>
        <v>9213100.png</v>
      </c>
      <c r="AB893">
        <f>[9]D_技能表!AB800</f>
        <v>20</v>
      </c>
      <c r="AC893">
        <f>[9]D_技能表!AC800</f>
        <v>22</v>
      </c>
      <c r="AD893">
        <f>[9]D_技能表!AD800</f>
        <v>311.99709270711156</v>
      </c>
    </row>
    <row r="894" spans="1:30" x14ac:dyDescent="0.15">
      <c r="A894">
        <f>[9]D_技能表!A801</f>
        <v>9213134</v>
      </c>
      <c r="B894" t="str">
        <f>[9]D_技能表!B801</f>
        <v>裂地诀</v>
      </c>
      <c r="C894" t="str">
        <f>[9]D_技能表!C801</f>
        <v>裂地诀</v>
      </c>
      <c r="D894">
        <f>[9]D_技能表!D801</f>
        <v>2</v>
      </c>
      <c r="E894">
        <f>[9]D_技能表!E801</f>
        <v>56</v>
      </c>
      <c r="F894" t="str">
        <f>[9]D_技能表!F801</f>
        <v>第34级，共造成288.4%点伤害</v>
      </c>
      <c r="G894">
        <f>[9]D_技能表!G801</f>
        <v>1</v>
      </c>
      <c r="H894">
        <f>[9]D_技能表!H801</f>
        <v>1</v>
      </c>
      <c r="I894">
        <f>[9]D_技能表!I801</f>
        <v>34</v>
      </c>
      <c r="J894">
        <f>[9]D_技能表!J801</f>
        <v>1</v>
      </c>
      <c r="K894">
        <f>[9]D_技能表!K801</f>
        <v>288.39130434782612</v>
      </c>
      <c r="L894">
        <f>[9]D_技能表!L801</f>
        <v>0</v>
      </c>
      <c r="M894">
        <f>[9]D_技能表!M801</f>
        <v>6600</v>
      </c>
      <c r="N894">
        <f>[9]D_技能表!N801</f>
        <v>153150</v>
      </c>
      <c r="O894">
        <f>[9]D_技能表!O801</f>
        <v>3</v>
      </c>
      <c r="P894">
        <f>[9]D_技能表!P801</f>
        <v>1</v>
      </c>
      <c r="Q894">
        <f>[9]D_技能表!Q801</f>
        <v>1</v>
      </c>
      <c r="R894">
        <f>[9]D_技能表!R801</f>
        <v>5</v>
      </c>
      <c r="S894">
        <f>[9]D_技能表!S801</f>
        <v>50</v>
      </c>
      <c r="T894">
        <f>[9]D_技能表!T801</f>
        <v>215.21739130434784</v>
      </c>
      <c r="U894">
        <f>[9]D_技能表!U801</f>
        <v>2042</v>
      </c>
      <c r="V894">
        <f>[9]D_技能表!V801</f>
        <v>215.21739130434784</v>
      </c>
      <c r="W894">
        <f>[9]D_技能表!W801</f>
        <v>75</v>
      </c>
      <c r="X894">
        <f>[9]D_技能表!X801</f>
        <v>1028</v>
      </c>
      <c r="Y894">
        <f>[9]D_技能表!Y801</f>
        <v>18</v>
      </c>
      <c r="Z894">
        <f>[9]D_技能表!Z801</f>
        <v>30</v>
      </c>
      <c r="AA894" t="str">
        <f>[9]D_技能表!AA801</f>
        <v>9213100.png</v>
      </c>
      <c r="AB894">
        <f>[9]D_技能表!AB801</f>
        <v>20</v>
      </c>
      <c r="AC894">
        <f>[9]D_技能表!AC801</f>
        <v>22</v>
      </c>
      <c r="AD894">
        <f>[9]D_技能表!AD801</f>
        <v>359.30930086531282</v>
      </c>
    </row>
    <row r="895" spans="1:30" x14ac:dyDescent="0.15">
      <c r="A895">
        <f>[9]D_技能表!A802</f>
        <v>9213135</v>
      </c>
      <c r="B895" t="str">
        <f>[9]D_技能表!B802</f>
        <v>裂地诀</v>
      </c>
      <c r="C895" t="str">
        <f>[9]D_技能表!C802</f>
        <v>裂地诀</v>
      </c>
      <c r="D895">
        <f>[9]D_技能表!D802</f>
        <v>2</v>
      </c>
      <c r="E895">
        <f>[9]D_技能表!E802</f>
        <v>58</v>
      </c>
      <c r="F895" t="str">
        <f>[9]D_技能表!F802</f>
        <v>第35级，共造成290.5%点伤害</v>
      </c>
      <c r="G895">
        <f>[9]D_技能表!G802</f>
        <v>1</v>
      </c>
      <c r="H895">
        <f>[9]D_技能表!H802</f>
        <v>1</v>
      </c>
      <c r="I895">
        <f>[9]D_技能表!I802</f>
        <v>35</v>
      </c>
      <c r="J895">
        <f>[9]D_技能表!J802</f>
        <v>1</v>
      </c>
      <c r="K895">
        <f>[9]D_技能表!K802</f>
        <v>290.54347826086962</v>
      </c>
      <c r="L895">
        <f>[9]D_技能表!L802</f>
        <v>0</v>
      </c>
      <c r="M895">
        <f>[9]D_技能表!M802</f>
        <v>6500</v>
      </c>
      <c r="N895">
        <f>[9]D_技能表!N802</f>
        <v>175840</v>
      </c>
      <c r="O895">
        <f>[9]D_技能表!O802</f>
        <v>3</v>
      </c>
      <c r="P895">
        <f>[9]D_技能表!P802</f>
        <v>1</v>
      </c>
      <c r="Q895">
        <f>[9]D_技能表!Q802</f>
        <v>1</v>
      </c>
      <c r="R895">
        <f>[9]D_技能表!R802</f>
        <v>5</v>
      </c>
      <c r="S895">
        <f>[9]D_技能表!S802</f>
        <v>50</v>
      </c>
      <c r="T895">
        <f>[9]D_技能表!T802</f>
        <v>215.21739130434784</v>
      </c>
      <c r="U895">
        <f>[9]D_技能表!U802</f>
        <v>2198</v>
      </c>
      <c r="V895">
        <f>[9]D_技能表!V802</f>
        <v>215.21739130434784</v>
      </c>
      <c r="W895">
        <f>[9]D_技能表!W802</f>
        <v>80</v>
      </c>
      <c r="X895">
        <f>[9]D_技能表!X802</f>
        <v>1108</v>
      </c>
      <c r="Y895">
        <f>[9]D_技能表!Y802</f>
        <v>18</v>
      </c>
      <c r="Z895">
        <f>[9]D_技能表!Z802</f>
        <v>32</v>
      </c>
      <c r="AA895" t="str">
        <f>[9]D_技能表!AA802</f>
        <v>9213100.png</v>
      </c>
      <c r="AB895">
        <f>[9]D_技能表!AB802</f>
        <v>20</v>
      </c>
      <c r="AC895">
        <f>[9]D_技能表!AC802</f>
        <v>22</v>
      </c>
      <c r="AD895">
        <f>[9]D_技能表!AD802</f>
        <v>413.74207602675915</v>
      </c>
    </row>
    <row r="896" spans="1:30" x14ac:dyDescent="0.15">
      <c r="A896">
        <f>[9]D_技能表!A803</f>
        <v>9213136</v>
      </c>
      <c r="B896" t="str">
        <f>[9]D_技能表!B803</f>
        <v>裂地诀</v>
      </c>
      <c r="C896" t="str">
        <f>[9]D_技能表!C803</f>
        <v>裂地诀</v>
      </c>
      <c r="D896">
        <f>[9]D_技能表!D803</f>
        <v>2</v>
      </c>
      <c r="E896">
        <f>[9]D_技能表!E803</f>
        <v>59</v>
      </c>
      <c r="F896" t="str">
        <f>[9]D_技能表!F803</f>
        <v>第36级，共造成292.7%点伤害</v>
      </c>
      <c r="G896">
        <f>[9]D_技能表!G803</f>
        <v>1</v>
      </c>
      <c r="H896">
        <f>[9]D_技能表!H803</f>
        <v>1</v>
      </c>
      <c r="I896">
        <f>[9]D_技能表!I803</f>
        <v>36</v>
      </c>
      <c r="J896">
        <f>[9]D_技能表!J803</f>
        <v>1</v>
      </c>
      <c r="K896">
        <f>[9]D_技能表!K803</f>
        <v>292.69565217391306</v>
      </c>
      <c r="L896">
        <f>[9]D_技能表!L803</f>
        <v>0</v>
      </c>
      <c r="M896">
        <f>[9]D_技能表!M803</f>
        <v>6400</v>
      </c>
      <c r="N896">
        <f>[9]D_技能表!N803</f>
        <v>193545</v>
      </c>
      <c r="O896">
        <f>[9]D_技能表!O803</f>
        <v>3</v>
      </c>
      <c r="P896">
        <f>[9]D_技能表!P803</f>
        <v>1</v>
      </c>
      <c r="Q896">
        <f>[9]D_技能表!Q803</f>
        <v>1</v>
      </c>
      <c r="R896">
        <f>[9]D_技能表!R803</f>
        <v>5</v>
      </c>
      <c r="S896">
        <f>[9]D_技能表!S803</f>
        <v>50</v>
      </c>
      <c r="T896">
        <f>[9]D_技能表!T803</f>
        <v>215.21739130434784</v>
      </c>
      <c r="U896">
        <f>[9]D_技能表!U803</f>
        <v>2277</v>
      </c>
      <c r="V896">
        <f>[9]D_技能表!V803</f>
        <v>215.21739130434784</v>
      </c>
      <c r="W896">
        <f>[9]D_技能表!W803</f>
        <v>85</v>
      </c>
      <c r="X896">
        <f>[9]D_技能表!X803</f>
        <v>1193</v>
      </c>
      <c r="Y896">
        <f>[9]D_技能表!Y803</f>
        <v>18</v>
      </c>
      <c r="Z896">
        <f>[9]D_技能表!Z803</f>
        <v>34</v>
      </c>
      <c r="AA896" t="str">
        <f>[9]D_技能表!AA803</f>
        <v>9213100.png</v>
      </c>
      <c r="AB896">
        <f>[9]D_技能表!AB803</f>
        <v>20</v>
      </c>
      <c r="AC896">
        <f>[9]D_技能表!AC803</f>
        <v>22</v>
      </c>
      <c r="AD896">
        <f>[9]D_技能表!AD803</f>
        <v>476.36024563169411</v>
      </c>
    </row>
    <row r="897" spans="1:30" x14ac:dyDescent="0.15">
      <c r="A897">
        <f>[9]D_技能表!A804</f>
        <v>9213137</v>
      </c>
      <c r="B897" t="str">
        <f>[9]D_技能表!B804</f>
        <v>裂地诀</v>
      </c>
      <c r="C897" t="str">
        <f>[9]D_技能表!C804</f>
        <v>裂地诀</v>
      </c>
      <c r="D897">
        <f>[9]D_技能表!D804</f>
        <v>2</v>
      </c>
      <c r="E897">
        <f>[9]D_技能表!E804</f>
        <v>61</v>
      </c>
      <c r="F897" t="str">
        <f>[9]D_技能表!F804</f>
        <v>第37级，共造成294.8%点伤害</v>
      </c>
      <c r="G897">
        <f>[9]D_技能表!G804</f>
        <v>1</v>
      </c>
      <c r="H897">
        <f>[9]D_技能表!H804</f>
        <v>1</v>
      </c>
      <c r="I897">
        <f>[9]D_技能表!I804</f>
        <v>37</v>
      </c>
      <c r="J897">
        <f>[9]D_技能表!J804</f>
        <v>1</v>
      </c>
      <c r="K897">
        <f>[9]D_技能表!K804</f>
        <v>294.84782608695656</v>
      </c>
      <c r="L897">
        <f>[9]D_技能表!L804</f>
        <v>0</v>
      </c>
      <c r="M897">
        <f>[9]D_技能表!M804</f>
        <v>6300</v>
      </c>
      <c r="N897">
        <f>[9]D_技能表!N804</f>
        <v>224480</v>
      </c>
      <c r="O897">
        <f>[9]D_技能表!O804</f>
        <v>3</v>
      </c>
      <c r="P897">
        <f>[9]D_技能表!P804</f>
        <v>1</v>
      </c>
      <c r="Q897">
        <f>[9]D_技能表!Q804</f>
        <v>1</v>
      </c>
      <c r="R897">
        <f>[9]D_技能表!R804</f>
        <v>5</v>
      </c>
      <c r="S897">
        <f>[9]D_技能表!S804</f>
        <v>50</v>
      </c>
      <c r="T897">
        <f>[9]D_技能表!T804</f>
        <v>215.21739130434784</v>
      </c>
      <c r="U897">
        <f>[9]D_技能表!U804</f>
        <v>2440</v>
      </c>
      <c r="V897">
        <f>[9]D_技能表!V804</f>
        <v>215.21739130434784</v>
      </c>
      <c r="W897">
        <f>[9]D_技能表!W804</f>
        <v>92</v>
      </c>
      <c r="X897">
        <f>[9]D_技能表!X804</f>
        <v>1285</v>
      </c>
      <c r="Y897">
        <f>[9]D_技能表!Y804</f>
        <v>18</v>
      </c>
      <c r="Z897">
        <f>[9]D_技能表!Z804</f>
        <v>37</v>
      </c>
      <c r="AA897" t="str">
        <f>[9]D_技能表!AA804</f>
        <v>9213100.png</v>
      </c>
      <c r="AB897">
        <f>[9]D_技能表!AB804</f>
        <v>20</v>
      </c>
      <c r="AC897">
        <f>[9]D_技能表!AC804</f>
        <v>22</v>
      </c>
      <c r="AD897">
        <f>[9]D_技能表!AD804</f>
        <v>548.3870037456727</v>
      </c>
    </row>
    <row r="898" spans="1:30" x14ac:dyDescent="0.15">
      <c r="A898">
        <f>[9]D_技能表!A805</f>
        <v>9213138</v>
      </c>
      <c r="B898" t="str">
        <f>[9]D_技能表!B805</f>
        <v>裂地诀</v>
      </c>
      <c r="C898" t="str">
        <f>[9]D_技能表!C805</f>
        <v>裂地诀</v>
      </c>
      <c r="D898">
        <f>[9]D_技能表!D805</f>
        <v>2</v>
      </c>
      <c r="E898">
        <f>[9]D_技能表!E805</f>
        <v>62</v>
      </c>
      <c r="F898" t="str">
        <f>[9]D_技能表!F805</f>
        <v>第38级，共造成297%点伤害</v>
      </c>
      <c r="G898">
        <f>[9]D_技能表!G805</f>
        <v>1</v>
      </c>
      <c r="H898">
        <f>[9]D_技能表!H805</f>
        <v>1</v>
      </c>
      <c r="I898">
        <f>[9]D_技能表!I805</f>
        <v>38</v>
      </c>
      <c r="J898">
        <f>[9]D_技能表!J805</f>
        <v>1</v>
      </c>
      <c r="K898">
        <f>[9]D_技能表!K805</f>
        <v>297</v>
      </c>
      <c r="L898">
        <f>[9]D_技能表!L805</f>
        <v>0</v>
      </c>
      <c r="M898">
        <f>[9]D_技能表!M805</f>
        <v>6200</v>
      </c>
      <c r="N898">
        <f>[9]D_技能表!N805</f>
        <v>247352</v>
      </c>
      <c r="O898">
        <f>[9]D_技能表!O805</f>
        <v>3</v>
      </c>
      <c r="P898">
        <f>[9]D_技能表!P805</f>
        <v>1</v>
      </c>
      <c r="Q898">
        <f>[9]D_技能表!Q805</f>
        <v>1</v>
      </c>
      <c r="R898">
        <f>[9]D_技能表!R805</f>
        <v>5</v>
      </c>
      <c r="S898">
        <f>[9]D_技能表!S805</f>
        <v>50</v>
      </c>
      <c r="T898">
        <f>[9]D_技能表!T805</f>
        <v>215.21739130434784</v>
      </c>
      <c r="U898">
        <f>[9]D_技能表!U805</f>
        <v>2524</v>
      </c>
      <c r="V898">
        <f>[9]D_技能表!V805</f>
        <v>215.21739130434784</v>
      </c>
      <c r="W898">
        <f>[9]D_技能表!W805</f>
        <v>98</v>
      </c>
      <c r="X898">
        <f>[9]D_技能表!X805</f>
        <v>1383</v>
      </c>
      <c r="Y898">
        <f>[9]D_技能表!Y805</f>
        <v>18</v>
      </c>
      <c r="Z898">
        <f>[9]D_技能表!Z805</f>
        <v>40</v>
      </c>
      <c r="AA898" t="str">
        <f>[9]D_技能表!AA805</f>
        <v>9213100.png</v>
      </c>
      <c r="AB898">
        <f>[9]D_技能表!AB805</f>
        <v>20</v>
      </c>
      <c r="AC898">
        <f>[9]D_技能表!AC805</f>
        <v>22</v>
      </c>
      <c r="AD898">
        <f>[9]D_技能表!AD805</f>
        <v>631.22735254066754</v>
      </c>
    </row>
    <row r="899" spans="1:30" x14ac:dyDescent="0.15">
      <c r="A899">
        <f>[9]D_技能表!A806</f>
        <v>9213139</v>
      </c>
      <c r="B899" t="str">
        <f>[9]D_技能表!B806</f>
        <v>裂地诀</v>
      </c>
      <c r="C899" t="str">
        <f>[9]D_技能表!C806</f>
        <v>裂地诀</v>
      </c>
      <c r="D899">
        <f>[9]D_技能表!D806</f>
        <v>2</v>
      </c>
      <c r="E899">
        <f>[9]D_技能表!E806</f>
        <v>64</v>
      </c>
      <c r="F899" t="str">
        <f>[9]D_技能表!F806</f>
        <v>第39级，共造成299.2%点伤害</v>
      </c>
      <c r="G899">
        <f>[9]D_技能表!G806</f>
        <v>1</v>
      </c>
      <c r="H899">
        <f>[9]D_技能表!H806</f>
        <v>1</v>
      </c>
      <c r="I899">
        <f>[9]D_技能表!I806</f>
        <v>39</v>
      </c>
      <c r="J899">
        <f>[9]D_技能表!J806</f>
        <v>1</v>
      </c>
      <c r="K899">
        <f>[9]D_技能表!K806</f>
        <v>299.1521739130435</v>
      </c>
      <c r="L899">
        <f>[9]D_技能表!L806</f>
        <v>0</v>
      </c>
      <c r="M899">
        <f>[9]D_技能表!M806</f>
        <v>6100</v>
      </c>
      <c r="N899">
        <f>[9]D_技能表!N806</f>
        <v>282975</v>
      </c>
      <c r="O899">
        <f>[9]D_技能表!O806</f>
        <v>3</v>
      </c>
      <c r="P899">
        <f>[9]D_技能表!P806</f>
        <v>1</v>
      </c>
      <c r="Q899">
        <f>[9]D_技能表!Q806</f>
        <v>1</v>
      </c>
      <c r="R899">
        <f>[9]D_技能表!R806</f>
        <v>5</v>
      </c>
      <c r="S899">
        <f>[9]D_技能表!S806</f>
        <v>50</v>
      </c>
      <c r="T899">
        <f>[9]D_技能表!T806</f>
        <v>215.21739130434784</v>
      </c>
      <c r="U899">
        <f>[9]D_技能表!U806</f>
        <v>2695</v>
      </c>
      <c r="V899">
        <f>[9]D_技能表!V806</f>
        <v>215.21739130434784</v>
      </c>
      <c r="W899">
        <f>[9]D_技能表!W806</f>
        <v>105</v>
      </c>
      <c r="X899">
        <f>[9]D_技能表!X806</f>
        <v>1488</v>
      </c>
      <c r="Y899">
        <f>[9]D_技能表!Y806</f>
        <v>18</v>
      </c>
      <c r="Z899">
        <f>[9]D_技能表!Z806</f>
        <v>42</v>
      </c>
      <c r="AA899" t="str">
        <f>[9]D_技能表!AA806</f>
        <v>9213100.png</v>
      </c>
      <c r="AB899">
        <f>[9]D_技能表!AB806</f>
        <v>20</v>
      </c>
      <c r="AC899">
        <f>[9]D_技能表!AC806</f>
        <v>22</v>
      </c>
      <c r="AD899">
        <f>[9]D_技能表!AD806</f>
        <v>726.49499919838343</v>
      </c>
    </row>
    <row r="900" spans="1:30" x14ac:dyDescent="0.15">
      <c r="A900">
        <f>[9]D_技能表!A807</f>
        <v>9213140</v>
      </c>
      <c r="B900" t="str">
        <f>[9]D_技能表!B807</f>
        <v>裂地诀</v>
      </c>
      <c r="C900" t="str">
        <f>[9]D_技能表!C807</f>
        <v>裂地诀</v>
      </c>
      <c r="D900">
        <f>[9]D_技能表!D807</f>
        <v>2</v>
      </c>
      <c r="E900">
        <f>[9]D_技能表!E807</f>
        <v>65</v>
      </c>
      <c r="F900" t="str">
        <f>[9]D_技能表!F807</f>
        <v>第40级，共造成301.3%点伤害</v>
      </c>
      <c r="G900">
        <f>[9]D_技能表!G807</f>
        <v>1</v>
      </c>
      <c r="H900">
        <f>[9]D_技能表!H807</f>
        <v>1</v>
      </c>
      <c r="I900">
        <f>[9]D_技能表!I807</f>
        <v>40</v>
      </c>
      <c r="J900">
        <f>[9]D_技能表!J807</f>
        <v>1</v>
      </c>
      <c r="K900">
        <f>[9]D_技能表!K807</f>
        <v>301.304347826087</v>
      </c>
      <c r="L900">
        <f>[9]D_技能表!L807</f>
        <v>0</v>
      </c>
      <c r="M900">
        <f>[9]D_技能表!M807</f>
        <v>6000</v>
      </c>
      <c r="N900">
        <f>[9]D_技能表!N807</f>
        <v>311696</v>
      </c>
      <c r="O900">
        <f>[9]D_技能表!O807</f>
        <v>3</v>
      </c>
      <c r="P900">
        <f>[9]D_技能表!P807</f>
        <v>1</v>
      </c>
      <c r="Q900">
        <f>[9]D_技能表!Q807</f>
        <v>1</v>
      </c>
      <c r="R900">
        <f>[9]D_技能表!R807</f>
        <v>5</v>
      </c>
      <c r="S900">
        <f>[9]D_技能表!S807</f>
        <v>50</v>
      </c>
      <c r="T900">
        <f>[9]D_技能表!T807</f>
        <v>215.21739130434784</v>
      </c>
      <c r="U900">
        <f>[9]D_技能表!U807</f>
        <v>2783</v>
      </c>
      <c r="V900">
        <f>[9]D_技能表!V807</f>
        <v>215.21739130434784</v>
      </c>
      <c r="W900">
        <f>[9]D_技能表!W807</f>
        <v>112</v>
      </c>
      <c r="X900">
        <f>[9]D_技能表!X807</f>
        <v>1600</v>
      </c>
      <c r="Y900">
        <f>[9]D_技能表!Y807</f>
        <v>18</v>
      </c>
      <c r="Z900">
        <f>[9]D_技能表!Z807</f>
        <v>45</v>
      </c>
      <c r="AA900" t="str">
        <f>[9]D_技能表!AA807</f>
        <v>9213100.png</v>
      </c>
      <c r="AB900">
        <f>[9]D_技能表!AB807</f>
        <v>20</v>
      </c>
      <c r="AC900">
        <f>[9]D_技能表!AC807</f>
        <v>22</v>
      </c>
      <c r="AD900">
        <f>[9]D_技能表!AD807</f>
        <v>836.04321572183437</v>
      </c>
    </row>
    <row r="901" spans="1:30" x14ac:dyDescent="0.15">
      <c r="A901">
        <f>[9]D_技能表!A808</f>
        <v>9213141</v>
      </c>
      <c r="B901" t="str">
        <f>[9]D_技能表!B808</f>
        <v>裂地诀</v>
      </c>
      <c r="C901" t="str">
        <f>[9]D_技能表!C808</f>
        <v>裂地诀</v>
      </c>
      <c r="D901">
        <f>[9]D_技能表!D808</f>
        <v>2</v>
      </c>
      <c r="E901">
        <f>[9]D_技能表!E808</f>
        <v>67</v>
      </c>
      <c r="F901" t="str">
        <f>[9]D_技能表!F808</f>
        <v>第41级，共造成303.5%点伤害</v>
      </c>
      <c r="G901">
        <f>[9]D_技能表!G808</f>
        <v>1</v>
      </c>
      <c r="H901">
        <f>[9]D_技能表!H808</f>
        <v>1</v>
      </c>
      <c r="I901">
        <f>[9]D_技能表!I808</f>
        <v>41</v>
      </c>
      <c r="J901">
        <f>[9]D_技能表!J808</f>
        <v>1</v>
      </c>
      <c r="K901">
        <f>[9]D_技能表!K808</f>
        <v>303.45652173913049</v>
      </c>
      <c r="L901">
        <f>[9]D_技能表!L808</f>
        <v>0</v>
      </c>
      <c r="M901">
        <f>[9]D_技能表!M808</f>
        <v>5900</v>
      </c>
      <c r="N901">
        <f>[9]D_技能表!N808</f>
        <v>355560</v>
      </c>
      <c r="O901">
        <f>[9]D_技能表!O808</f>
        <v>3</v>
      </c>
      <c r="P901">
        <f>[9]D_技能表!P808</f>
        <v>1</v>
      </c>
      <c r="Q901">
        <f>[9]D_技能表!Q808</f>
        <v>1</v>
      </c>
      <c r="R901">
        <f>[9]D_技能表!R808</f>
        <v>5</v>
      </c>
      <c r="S901">
        <f>[9]D_技能表!S808</f>
        <v>50</v>
      </c>
      <c r="T901">
        <f>[9]D_技能表!T808</f>
        <v>215.21739130434784</v>
      </c>
      <c r="U901">
        <f>[9]D_技能表!U808</f>
        <v>2963</v>
      </c>
      <c r="V901">
        <f>[9]D_技能表!V808</f>
        <v>215.21739130434784</v>
      </c>
      <c r="W901">
        <f>[9]D_技能表!W808</f>
        <v>120</v>
      </c>
      <c r="X901">
        <f>[9]D_技能表!X808</f>
        <v>1720</v>
      </c>
      <c r="Y901">
        <f>[9]D_技能表!Y808</f>
        <v>18</v>
      </c>
      <c r="Z901">
        <f>[9]D_技能表!Z808</f>
        <v>48</v>
      </c>
      <c r="AA901" t="str">
        <f>[9]D_技能表!AA808</f>
        <v>9213100.png</v>
      </c>
      <c r="AB901">
        <f>[9]D_技能表!AB808</f>
        <v>20</v>
      </c>
      <c r="AC901">
        <f>[9]D_技能表!AC808</f>
        <v>22</v>
      </c>
      <c r="AD901">
        <f>[9]D_技能表!AD808</f>
        <v>962.00024343137613</v>
      </c>
    </row>
    <row r="902" spans="1:30" x14ac:dyDescent="0.15">
      <c r="A902">
        <f>[9]D_技能表!A809</f>
        <v>9213142</v>
      </c>
      <c r="B902" t="str">
        <f>[9]D_技能表!B809</f>
        <v>裂地诀</v>
      </c>
      <c r="C902" t="str">
        <f>[9]D_技能表!C809</f>
        <v>裂地诀</v>
      </c>
      <c r="D902">
        <f>[9]D_技能表!D809</f>
        <v>2</v>
      </c>
      <c r="E902">
        <f>[9]D_技能表!E809</f>
        <v>68</v>
      </c>
      <c r="F902" t="str">
        <f>[9]D_技能表!F809</f>
        <v>第42级，共造成305.6%点伤害</v>
      </c>
      <c r="G902">
        <f>[9]D_技能表!G809</f>
        <v>1</v>
      </c>
      <c r="H902">
        <f>[9]D_技能表!H809</f>
        <v>1</v>
      </c>
      <c r="I902">
        <f>[9]D_技能表!I809</f>
        <v>42</v>
      </c>
      <c r="J902">
        <f>[9]D_技能表!J809</f>
        <v>1</v>
      </c>
      <c r="K902">
        <f>[9]D_技能表!K809</f>
        <v>305.60869565217394</v>
      </c>
      <c r="L902">
        <f>[9]D_技能表!L809</f>
        <v>0</v>
      </c>
      <c r="M902">
        <f>[9]D_技能表!M809</f>
        <v>5800</v>
      </c>
      <c r="N902">
        <f>[9]D_技能表!N809</f>
        <v>390912</v>
      </c>
      <c r="O902">
        <f>[9]D_技能表!O809</f>
        <v>3</v>
      </c>
      <c r="P902">
        <f>[9]D_技能表!P809</f>
        <v>1</v>
      </c>
      <c r="Q902">
        <f>[9]D_技能表!Q809</f>
        <v>1</v>
      </c>
      <c r="R902">
        <f>[9]D_技能表!R809</f>
        <v>5</v>
      </c>
      <c r="S902">
        <f>[9]D_技能表!S809</f>
        <v>50</v>
      </c>
      <c r="T902">
        <f>[9]D_技能表!T809</f>
        <v>215.21739130434784</v>
      </c>
      <c r="U902">
        <f>[9]D_技能表!U809</f>
        <v>3054</v>
      </c>
      <c r="V902">
        <f>[9]D_技能表!V809</f>
        <v>215.21739130434784</v>
      </c>
      <c r="W902">
        <f>[9]D_技能表!W809</f>
        <v>128</v>
      </c>
      <c r="X902">
        <f>[9]D_技能表!X809</f>
        <v>1848</v>
      </c>
      <c r="Y902">
        <f>[9]D_技能表!Y809</f>
        <v>18</v>
      </c>
      <c r="Z902">
        <f>[9]D_技能表!Z809</f>
        <v>52</v>
      </c>
      <c r="AA902" t="str">
        <f>[9]D_技能表!AA809</f>
        <v>9213100.png</v>
      </c>
      <c r="AB902">
        <f>[9]D_技能表!AB809</f>
        <v>20</v>
      </c>
      <c r="AC902">
        <f>[9]D_技能表!AC809</f>
        <v>22</v>
      </c>
      <c r="AD902">
        <f>[9]D_技能表!AD809</f>
        <v>1106.8099090550145</v>
      </c>
    </row>
    <row r="903" spans="1:30" x14ac:dyDescent="0.15">
      <c r="A903">
        <f>[9]D_技能表!A810</f>
        <v>9213143</v>
      </c>
      <c r="B903" t="str">
        <f>[9]D_技能表!B810</f>
        <v>裂地诀</v>
      </c>
      <c r="C903" t="str">
        <f>[9]D_技能表!C810</f>
        <v>裂地诀</v>
      </c>
      <c r="D903">
        <f>[9]D_技能表!D810</f>
        <v>2</v>
      </c>
      <c r="E903">
        <f>[9]D_技能表!E810</f>
        <v>70</v>
      </c>
      <c r="F903" t="str">
        <f>[9]D_技能表!F810</f>
        <v>第43级，共造成307.8%点伤害</v>
      </c>
      <c r="G903">
        <f>[9]D_技能表!G810</f>
        <v>1</v>
      </c>
      <c r="H903">
        <f>[9]D_技能表!H810</f>
        <v>1</v>
      </c>
      <c r="I903">
        <f>[9]D_技能表!I810</f>
        <v>43</v>
      </c>
      <c r="J903">
        <f>[9]D_技能表!J810</f>
        <v>1</v>
      </c>
      <c r="K903">
        <f>[9]D_技能表!K810</f>
        <v>307.76086956521743</v>
      </c>
      <c r="L903">
        <f>[9]D_技能表!L810</f>
        <v>0</v>
      </c>
      <c r="M903">
        <f>[9]D_技能表!M810</f>
        <v>5700</v>
      </c>
      <c r="N903">
        <f>[9]D_技能表!N810</f>
        <v>444154</v>
      </c>
      <c r="O903">
        <f>[9]D_技能表!O810</f>
        <v>3</v>
      </c>
      <c r="P903">
        <f>[9]D_技能表!P810</f>
        <v>1</v>
      </c>
      <c r="Q903">
        <f>[9]D_技能表!Q810</f>
        <v>1</v>
      </c>
      <c r="R903">
        <f>[9]D_技能表!R810</f>
        <v>5</v>
      </c>
      <c r="S903">
        <f>[9]D_技能表!S810</f>
        <v>50</v>
      </c>
      <c r="T903">
        <f>[9]D_技能表!T810</f>
        <v>215.21739130434784</v>
      </c>
      <c r="U903">
        <f>[9]D_技能表!U810</f>
        <v>3242</v>
      </c>
      <c r="V903">
        <f>[9]D_技能表!V810</f>
        <v>215.21739130434784</v>
      </c>
      <c r="W903">
        <f>[9]D_技能表!W810</f>
        <v>137</v>
      </c>
      <c r="X903">
        <f>[9]D_技能表!X810</f>
        <v>1985</v>
      </c>
      <c r="Y903">
        <f>[9]D_技能表!Y810</f>
        <v>18</v>
      </c>
      <c r="Z903">
        <f>[9]D_技能表!Z810</f>
        <v>55</v>
      </c>
      <c r="AA903" t="str">
        <f>[9]D_技能表!AA810</f>
        <v>9213100.png</v>
      </c>
      <c r="AB903">
        <f>[9]D_技能表!AB810</f>
        <v>20</v>
      </c>
      <c r="AC903">
        <f>[9]D_技能表!AC810</f>
        <v>22</v>
      </c>
      <c r="AD903">
        <f>[9]D_技能表!AD810</f>
        <v>1273.2782168785488</v>
      </c>
    </row>
    <row r="904" spans="1:30" x14ac:dyDescent="0.15">
      <c r="A904">
        <f>[9]D_技能表!A811</f>
        <v>9213144</v>
      </c>
      <c r="B904" t="str">
        <f>[9]D_技能表!B811</f>
        <v>裂地诀</v>
      </c>
      <c r="C904" t="str">
        <f>[9]D_技能表!C811</f>
        <v>裂地诀</v>
      </c>
      <c r="D904">
        <f>[9]D_技能表!D811</f>
        <v>2</v>
      </c>
      <c r="E904">
        <f>[9]D_技能表!E811</f>
        <v>71</v>
      </c>
      <c r="F904" t="str">
        <f>[9]D_技能表!F811</f>
        <v>第44级，共造成309.9%点伤害</v>
      </c>
      <c r="G904">
        <f>[9]D_技能表!G811</f>
        <v>1</v>
      </c>
      <c r="H904">
        <f>[9]D_技能表!H811</f>
        <v>1</v>
      </c>
      <c r="I904">
        <f>[9]D_技能表!I811</f>
        <v>44</v>
      </c>
      <c r="J904">
        <f>[9]D_技能表!J811</f>
        <v>1</v>
      </c>
      <c r="K904">
        <f>[9]D_技能表!K811</f>
        <v>309.91304347826087</v>
      </c>
      <c r="L904">
        <f>[9]D_技能表!L811</f>
        <v>0</v>
      </c>
      <c r="M904">
        <f>[9]D_技能表!M811</f>
        <v>5600</v>
      </c>
      <c r="N904">
        <f>[9]D_技能表!N811</f>
        <v>490686</v>
      </c>
      <c r="O904">
        <f>[9]D_技能表!O811</f>
        <v>3</v>
      </c>
      <c r="P904">
        <f>[9]D_技能表!P811</f>
        <v>1</v>
      </c>
      <c r="Q904">
        <f>[9]D_技能表!Q811</f>
        <v>1</v>
      </c>
      <c r="R904">
        <f>[9]D_技能表!R811</f>
        <v>5</v>
      </c>
      <c r="S904">
        <f>[9]D_技能表!S811</f>
        <v>50</v>
      </c>
      <c r="T904">
        <f>[9]D_技能表!T811</f>
        <v>215.21739130434784</v>
      </c>
      <c r="U904">
        <f>[9]D_技能表!U811</f>
        <v>3338</v>
      </c>
      <c r="V904">
        <f>[9]D_技能表!V811</f>
        <v>215.21739130434784</v>
      </c>
      <c r="W904">
        <f>[9]D_技能表!W811</f>
        <v>147</v>
      </c>
      <c r="X904">
        <f>[9]D_技能表!X811</f>
        <v>2132</v>
      </c>
      <c r="Y904">
        <f>[9]D_技能表!Y811</f>
        <v>18</v>
      </c>
      <c r="Z904">
        <f>[9]D_技能表!Z811</f>
        <v>59</v>
      </c>
      <c r="AA904" t="str">
        <f>[9]D_技能表!AA811</f>
        <v>9213100.png</v>
      </c>
      <c r="AB904">
        <f>[9]D_技能表!AB811</f>
        <v>20</v>
      </c>
      <c r="AC904">
        <f>[9]D_技能表!AC811</f>
        <v>22</v>
      </c>
      <c r="AD904">
        <f>[9]D_技能表!AD811</f>
        <v>1464.6267932068574</v>
      </c>
    </row>
    <row r="905" spans="1:30" x14ac:dyDescent="0.15">
      <c r="A905">
        <f>[9]D_技能表!A812</f>
        <v>9213145</v>
      </c>
      <c r="B905" t="str">
        <f>[9]D_技能表!B812</f>
        <v>裂地诀</v>
      </c>
      <c r="C905" t="str">
        <f>[9]D_技能表!C812</f>
        <v>裂地诀</v>
      </c>
      <c r="D905">
        <f>[9]D_技能表!D812</f>
        <v>2</v>
      </c>
      <c r="E905">
        <f>[9]D_技能表!E812</f>
        <v>73</v>
      </c>
      <c r="F905" t="str">
        <f>[9]D_技能表!F812</f>
        <v>第45级，共造成312.1%点伤害</v>
      </c>
      <c r="G905">
        <f>[9]D_技能表!G812</f>
        <v>1</v>
      </c>
      <c r="H905">
        <f>[9]D_技能表!H812</f>
        <v>1</v>
      </c>
      <c r="I905">
        <f>[9]D_技能表!I812</f>
        <v>45</v>
      </c>
      <c r="J905">
        <f>[9]D_技能表!J812</f>
        <v>1</v>
      </c>
      <c r="K905">
        <f>[9]D_技能表!K812</f>
        <v>312.06521739130437</v>
      </c>
      <c r="L905">
        <f>[9]D_技能表!L812</f>
        <v>0</v>
      </c>
      <c r="M905">
        <f>[9]D_技能表!M812</f>
        <v>5500</v>
      </c>
      <c r="N905">
        <f>[9]D_技能表!N812</f>
        <v>554838</v>
      </c>
      <c r="O905">
        <f>[9]D_技能表!O812</f>
        <v>3</v>
      </c>
      <c r="P905">
        <f>[9]D_技能表!P812</f>
        <v>1</v>
      </c>
      <c r="Q905">
        <f>[9]D_技能表!Q812</f>
        <v>1</v>
      </c>
      <c r="R905">
        <f>[9]D_技能表!R812</f>
        <v>5</v>
      </c>
      <c r="S905">
        <f>[9]D_技能表!S812</f>
        <v>50</v>
      </c>
      <c r="T905">
        <f>[9]D_技能表!T812</f>
        <v>215.21739130434784</v>
      </c>
      <c r="U905">
        <f>[9]D_技能表!U812</f>
        <v>3534</v>
      </c>
      <c r="V905">
        <f>[9]D_技能表!V812</f>
        <v>215.21739130434784</v>
      </c>
      <c r="W905">
        <f>[9]D_技能表!W812</f>
        <v>157</v>
      </c>
      <c r="X905">
        <f>[9]D_技能表!X812</f>
        <v>2289</v>
      </c>
      <c r="Y905">
        <f>[9]D_技能表!Y812</f>
        <v>18</v>
      </c>
      <c r="Z905">
        <f>[9]D_技能表!Z812</f>
        <v>63</v>
      </c>
      <c r="AA905" t="str">
        <f>[9]D_技能表!AA812</f>
        <v>9213100.png</v>
      </c>
      <c r="AB905">
        <f>[9]D_技能表!AB812</f>
        <v>20</v>
      </c>
      <c r="AC905">
        <f>[9]D_技能表!AC812</f>
        <v>22</v>
      </c>
      <c r="AD905">
        <f>[9]D_技能表!AD812</f>
        <v>1684.5541874736875</v>
      </c>
    </row>
    <row r="906" spans="1:30" x14ac:dyDescent="0.15">
      <c r="A906">
        <f>[9]D_技能表!A813</f>
        <v>9213146</v>
      </c>
      <c r="B906" t="str">
        <f>[9]D_技能表!B813</f>
        <v>裂地诀</v>
      </c>
      <c r="C906" t="str">
        <f>[9]D_技能表!C813</f>
        <v>裂地诀</v>
      </c>
      <c r="D906">
        <f>[9]D_技能表!D813</f>
        <v>2</v>
      </c>
      <c r="E906">
        <f>[9]D_技能表!E813</f>
        <v>74</v>
      </c>
      <c r="F906" t="str">
        <f>[9]D_技能表!F813</f>
        <v>第46级，共造成314.2%点伤害</v>
      </c>
      <c r="G906">
        <f>[9]D_技能表!G813</f>
        <v>1</v>
      </c>
      <c r="H906">
        <f>[9]D_技能表!H813</f>
        <v>1</v>
      </c>
      <c r="I906">
        <f>[9]D_技能表!I813</f>
        <v>46</v>
      </c>
      <c r="J906">
        <f>[9]D_技能表!J813</f>
        <v>1</v>
      </c>
      <c r="K906">
        <f>[9]D_技能表!K813</f>
        <v>314.21739130434787</v>
      </c>
      <c r="L906">
        <f>[9]D_技能表!L813</f>
        <v>0</v>
      </c>
      <c r="M906">
        <f>[9]D_技能表!M813</f>
        <v>5400</v>
      </c>
      <c r="N906">
        <f>[9]D_技能表!N813</f>
        <v>610512</v>
      </c>
      <c r="O906">
        <f>[9]D_技能表!O813</f>
        <v>3</v>
      </c>
      <c r="P906">
        <f>[9]D_技能表!P813</f>
        <v>1</v>
      </c>
      <c r="Q906">
        <f>[9]D_技能表!Q813</f>
        <v>1</v>
      </c>
      <c r="R906">
        <f>[9]D_技能表!R813</f>
        <v>5</v>
      </c>
      <c r="S906">
        <f>[9]D_技能表!S813</f>
        <v>50</v>
      </c>
      <c r="T906">
        <f>[9]D_技能表!T813</f>
        <v>215.21739130434784</v>
      </c>
      <c r="U906">
        <f>[9]D_技能表!U813</f>
        <v>3634</v>
      </c>
      <c r="V906">
        <f>[9]D_技能表!V813</f>
        <v>215.21739130434784</v>
      </c>
      <c r="W906">
        <f>[9]D_技能表!W813</f>
        <v>168</v>
      </c>
      <c r="X906">
        <f>[9]D_技能表!X813</f>
        <v>2457</v>
      </c>
      <c r="Y906">
        <f>[9]D_技能表!Y813</f>
        <v>18</v>
      </c>
      <c r="Z906">
        <f>[9]D_技能表!Z813</f>
        <v>68</v>
      </c>
      <c r="AA906" t="str">
        <f>[9]D_技能表!AA813</f>
        <v>9213100.png</v>
      </c>
      <c r="AB906">
        <f>[9]D_技能表!AB813</f>
        <v>20</v>
      </c>
      <c r="AC906">
        <f>[9]D_技能表!AC813</f>
        <v>22</v>
      </c>
      <c r="AD906">
        <f>[9]D_技能表!AD813</f>
        <v>1937.3061810945248</v>
      </c>
    </row>
    <row r="907" spans="1:30" x14ac:dyDescent="0.15">
      <c r="A907">
        <f>[9]D_技能表!A814</f>
        <v>9213147</v>
      </c>
      <c r="B907" t="str">
        <f>[9]D_技能表!B814</f>
        <v>裂地诀</v>
      </c>
      <c r="C907" t="str">
        <f>[9]D_技能表!C814</f>
        <v>裂地诀</v>
      </c>
      <c r="D907">
        <f>[9]D_技能表!D814</f>
        <v>2</v>
      </c>
      <c r="E907">
        <f>[9]D_技能表!E814</f>
        <v>76</v>
      </c>
      <c r="F907" t="str">
        <f>[9]D_技能表!F814</f>
        <v>第47级，共造成316.4%点伤害</v>
      </c>
      <c r="G907">
        <f>[9]D_技能表!G814</f>
        <v>1</v>
      </c>
      <c r="H907">
        <f>[9]D_技能表!H814</f>
        <v>1</v>
      </c>
      <c r="I907">
        <f>[9]D_技能表!I814</f>
        <v>47</v>
      </c>
      <c r="J907">
        <f>[9]D_技能表!J814</f>
        <v>1</v>
      </c>
      <c r="K907">
        <f>[9]D_技能表!K814</f>
        <v>316.36956521739131</v>
      </c>
      <c r="L907">
        <f>[9]D_技能表!L814</f>
        <v>0</v>
      </c>
      <c r="M907">
        <f>[9]D_技能表!M814</f>
        <v>5300</v>
      </c>
      <c r="N907">
        <f>[9]D_技能表!N814</f>
        <v>690840</v>
      </c>
      <c r="O907">
        <f>[9]D_技能表!O814</f>
        <v>3</v>
      </c>
      <c r="P907">
        <f>[9]D_技能表!P814</f>
        <v>1</v>
      </c>
      <c r="Q907">
        <f>[9]D_技能表!Q814</f>
        <v>1</v>
      </c>
      <c r="R907">
        <f>[9]D_技能表!R814</f>
        <v>5</v>
      </c>
      <c r="S907">
        <f>[9]D_技能表!S814</f>
        <v>50</v>
      </c>
      <c r="T907">
        <f>[9]D_技能表!T814</f>
        <v>215.21739130434784</v>
      </c>
      <c r="U907">
        <f>[9]D_技能表!U814</f>
        <v>3838</v>
      </c>
      <c r="V907">
        <f>[9]D_技能表!V814</f>
        <v>215.21739130434784</v>
      </c>
      <c r="W907">
        <f>[9]D_技能表!W814</f>
        <v>180</v>
      </c>
      <c r="X907">
        <f>[9]D_技能表!X814</f>
        <v>2637</v>
      </c>
      <c r="Y907">
        <f>[9]D_技能表!Y814</f>
        <v>18</v>
      </c>
      <c r="Z907">
        <f>[9]D_技能表!Z814</f>
        <v>72</v>
      </c>
      <c r="AA907" t="str">
        <f>[9]D_技能表!AA814</f>
        <v>9213100.png</v>
      </c>
      <c r="AB907">
        <f>[9]D_技能表!AB814</f>
        <v>20</v>
      </c>
      <c r="AC907">
        <f>[9]D_技能表!AC814</f>
        <v>22</v>
      </c>
      <c r="AD907">
        <f>[9]D_技能表!AD814</f>
        <v>2227.7564233004855</v>
      </c>
    </row>
    <row r="908" spans="1:30" x14ac:dyDescent="0.15">
      <c r="A908">
        <f>[9]D_技能表!A815</f>
        <v>9213148</v>
      </c>
      <c r="B908" t="str">
        <f>[9]D_技能表!B815</f>
        <v>裂地诀</v>
      </c>
      <c r="C908" t="str">
        <f>[9]D_技能表!C815</f>
        <v>裂地诀</v>
      </c>
      <c r="D908">
        <f>[9]D_技能表!D815</f>
        <v>2</v>
      </c>
      <c r="E908">
        <f>[9]D_技能表!E815</f>
        <v>77</v>
      </c>
      <c r="F908" t="str">
        <f>[9]D_技能表!F815</f>
        <v>第48级，共造成318.5%点伤害</v>
      </c>
      <c r="G908">
        <f>[9]D_技能表!G815</f>
        <v>1</v>
      </c>
      <c r="H908">
        <f>[9]D_技能表!H815</f>
        <v>1</v>
      </c>
      <c r="I908">
        <f>[9]D_技能表!I815</f>
        <v>48</v>
      </c>
      <c r="J908">
        <f>[9]D_技能表!J815</f>
        <v>1</v>
      </c>
      <c r="K908">
        <f>[9]D_技能表!K815</f>
        <v>318.52173913043481</v>
      </c>
      <c r="L908">
        <f>[9]D_技能表!L815</f>
        <v>0</v>
      </c>
      <c r="M908">
        <f>[9]D_技能表!M815</f>
        <v>5200</v>
      </c>
      <c r="N908">
        <f>[9]D_技能表!N815</f>
        <v>760806</v>
      </c>
      <c r="O908">
        <f>[9]D_技能表!O815</f>
        <v>3</v>
      </c>
      <c r="P908">
        <f>[9]D_技能表!P815</f>
        <v>1</v>
      </c>
      <c r="Q908">
        <f>[9]D_技能表!Q815</f>
        <v>1</v>
      </c>
      <c r="R908">
        <f>[9]D_技能表!R815</f>
        <v>5</v>
      </c>
      <c r="S908">
        <f>[9]D_技能表!S815</f>
        <v>50</v>
      </c>
      <c r="T908">
        <f>[9]D_技能表!T815</f>
        <v>215.21739130434784</v>
      </c>
      <c r="U908">
        <f>[9]D_技能表!U815</f>
        <v>3942</v>
      </c>
      <c r="V908">
        <f>[9]D_技能表!V815</f>
        <v>215.21739130434784</v>
      </c>
      <c r="W908">
        <f>[9]D_技能表!W815</f>
        <v>193</v>
      </c>
      <c r="X908">
        <f>[9]D_技能表!X815</f>
        <v>2830</v>
      </c>
      <c r="Y908">
        <f>[9]D_技能表!Y815</f>
        <v>18</v>
      </c>
      <c r="Z908">
        <f>[9]D_技能表!Z815</f>
        <v>78</v>
      </c>
      <c r="AA908" t="str">
        <f>[9]D_技能表!AA815</f>
        <v>9213100.png</v>
      </c>
      <c r="AB908">
        <f>[9]D_技能表!AB815</f>
        <v>20</v>
      </c>
      <c r="AC908">
        <f>[9]D_技能表!AC815</f>
        <v>22</v>
      </c>
      <c r="AD908">
        <f>[9]D_技能表!AD815</f>
        <v>2561.4989058294113</v>
      </c>
    </row>
    <row r="909" spans="1:30" x14ac:dyDescent="0.15">
      <c r="A909">
        <f>[9]D_技能表!A816</f>
        <v>9213149</v>
      </c>
      <c r="B909" t="str">
        <f>[9]D_技能表!B816</f>
        <v>裂地诀</v>
      </c>
      <c r="C909" t="str">
        <f>[9]D_技能表!C816</f>
        <v>裂地诀</v>
      </c>
      <c r="D909">
        <f>[9]D_技能表!D816</f>
        <v>2</v>
      </c>
      <c r="E909">
        <f>[9]D_技能表!E816</f>
        <v>79</v>
      </c>
      <c r="F909" t="str">
        <f>[9]D_技能表!F816</f>
        <v>第49级，共造成320.7%点伤害</v>
      </c>
      <c r="G909">
        <f>[9]D_技能表!G816</f>
        <v>1</v>
      </c>
      <c r="H909">
        <f>[9]D_技能表!H816</f>
        <v>1</v>
      </c>
      <c r="I909">
        <f>[9]D_技能表!I816</f>
        <v>49</v>
      </c>
      <c r="J909">
        <f>[9]D_技能表!J816</f>
        <v>1</v>
      </c>
      <c r="K909">
        <f>[9]D_技能表!K816</f>
        <v>320.67391304347831</v>
      </c>
      <c r="L909">
        <f>[9]D_技能表!L816</f>
        <v>0</v>
      </c>
      <c r="M909">
        <f>[9]D_技能表!M816</f>
        <v>5100</v>
      </c>
      <c r="N909">
        <f>[9]D_技能表!N816</f>
        <v>855724</v>
      </c>
      <c r="O909">
        <f>[9]D_技能表!O816</f>
        <v>3</v>
      </c>
      <c r="P909">
        <f>[9]D_技能表!P816</f>
        <v>1</v>
      </c>
      <c r="Q909">
        <f>[9]D_技能表!Q816</f>
        <v>1</v>
      </c>
      <c r="R909">
        <f>[9]D_技能表!R816</f>
        <v>5</v>
      </c>
      <c r="S909">
        <f>[9]D_技能表!S816</f>
        <v>50</v>
      </c>
      <c r="T909">
        <f>[9]D_技能表!T816</f>
        <v>215.21739130434784</v>
      </c>
      <c r="U909">
        <f>[9]D_技能表!U816</f>
        <v>4154</v>
      </c>
      <c r="V909">
        <f>[9]D_技能表!V816</f>
        <v>215.21739130434784</v>
      </c>
      <c r="W909">
        <f>[9]D_技能表!W816</f>
        <v>206</v>
      </c>
      <c r="X909">
        <f>[9]D_技能表!X816</f>
        <v>3036</v>
      </c>
      <c r="Y909">
        <f>[9]D_技能表!Y816</f>
        <v>18</v>
      </c>
      <c r="Z909">
        <f>[9]D_技能表!Z816</f>
        <v>83</v>
      </c>
      <c r="AA909" t="str">
        <f>[9]D_技能表!AA816</f>
        <v>9213100.png</v>
      </c>
      <c r="AB909">
        <f>[9]D_技能表!AB816</f>
        <v>20</v>
      </c>
      <c r="AC909">
        <f>[9]D_技能表!AC816</f>
        <v>22</v>
      </c>
      <c r="AD909">
        <f>[9]D_技能表!AD816</f>
        <v>2944.9540090431192</v>
      </c>
    </row>
    <row r="910" spans="1:30" x14ac:dyDescent="0.15">
      <c r="A910">
        <f>[9]D_技能表!A817</f>
        <v>9213150</v>
      </c>
      <c r="B910" t="str">
        <f>[9]D_技能表!B817</f>
        <v>裂地诀</v>
      </c>
      <c r="C910" t="str">
        <f>[9]D_技能表!C817</f>
        <v>裂地诀</v>
      </c>
      <c r="D910">
        <f>[9]D_技能表!D817</f>
        <v>2</v>
      </c>
      <c r="E910">
        <f>[9]D_技能表!E817</f>
        <v>80</v>
      </c>
      <c r="F910" t="str">
        <f>[9]D_技能表!F817</f>
        <v>第50级，共造成322.8%点伤害</v>
      </c>
      <c r="G910">
        <f>[9]D_技能表!G817</f>
        <v>1</v>
      </c>
      <c r="H910">
        <f>[9]D_技能表!H817</f>
        <v>1</v>
      </c>
      <c r="I910">
        <f>[9]D_技能表!I817</f>
        <v>50</v>
      </c>
      <c r="J910">
        <f>[9]D_技能表!J817</f>
        <v>1</v>
      </c>
      <c r="K910">
        <f>[9]D_技能表!K817</f>
        <v>322.82608695652175</v>
      </c>
      <c r="L910">
        <f>[9]D_技能表!L817</f>
        <v>0</v>
      </c>
      <c r="M910">
        <f>[9]D_技能表!M817</f>
        <v>5000</v>
      </c>
      <c r="N910">
        <f>[9]D_技能表!N817</f>
        <v>941902</v>
      </c>
      <c r="O910">
        <f>[9]D_技能表!O817</f>
        <v>3</v>
      </c>
      <c r="P910">
        <f>[9]D_技能表!P817</f>
        <v>1</v>
      </c>
      <c r="Q910">
        <f>[9]D_技能表!Q817</f>
        <v>1</v>
      </c>
      <c r="R910">
        <f>[9]D_技能表!R817</f>
        <v>5</v>
      </c>
      <c r="S910">
        <f>[9]D_技能表!S817</f>
        <v>50</v>
      </c>
      <c r="T910">
        <f>[9]D_技能表!T817</f>
        <v>215.21739130434784</v>
      </c>
      <c r="U910">
        <f>[9]D_技能表!U817</f>
        <v>4262</v>
      </c>
      <c r="V910">
        <f>[9]D_技能表!V817</f>
        <v>215.21739130434784</v>
      </c>
      <c r="W910">
        <f>[9]D_技能表!W817</f>
        <v>221</v>
      </c>
      <c r="X910">
        <f>[9]D_技能表!X817</f>
        <v>3257</v>
      </c>
      <c r="Y910">
        <f>[9]D_技能表!Y817</f>
        <v>18</v>
      </c>
      <c r="Z910">
        <f>[9]D_技能表!Z817</f>
        <v>89</v>
      </c>
      <c r="AA910" t="str">
        <f>[9]D_技能表!AA817</f>
        <v>9213100.png</v>
      </c>
      <c r="AB910">
        <f>[9]D_技能表!AB817</f>
        <v>20</v>
      </c>
      <c r="AC910">
        <f>[9]D_技能表!AC817</f>
        <v>22</v>
      </c>
      <c r="AD910">
        <f>[9]D_技能表!AD817</f>
        <v>3385.4901048630099</v>
      </c>
    </row>
    <row r="911" spans="1:30" x14ac:dyDescent="0.15">
      <c r="A911">
        <f>[9]D_技能表!A818</f>
        <v>9224000</v>
      </c>
      <c r="B911" t="str">
        <f>[9]D_技能表!B818</f>
        <v>幻影脚</v>
      </c>
      <c r="C911" t="str">
        <f>[9]D_技能表!C818</f>
        <v>幻影脚第1段</v>
      </c>
      <c r="D911">
        <f>[9]D_技能表!D818</f>
        <v>2</v>
      </c>
      <c r="E911">
        <f>[9]D_技能表!E818</f>
        <v>6</v>
      </c>
      <c r="F911" t="str">
        <f>[9]D_技能表!F818</f>
        <v>第0级，共造成143.5%点伤害</v>
      </c>
      <c r="G911">
        <f>[9]D_技能表!G818</f>
        <v>0</v>
      </c>
      <c r="H911">
        <f>[9]D_技能表!H818</f>
        <v>1</v>
      </c>
      <c r="I911">
        <f>[9]D_技能表!I818</f>
        <v>0</v>
      </c>
      <c r="J911">
        <f>[9]D_技能表!J818</f>
        <v>2</v>
      </c>
      <c r="K911">
        <f>[9]D_技能表!K818</f>
        <v>71.739130434782609</v>
      </c>
      <c r="L911">
        <f>[9]D_技能表!L818</f>
        <v>0</v>
      </c>
      <c r="M911">
        <f>[9]D_技能表!M818</f>
        <v>8000</v>
      </c>
      <c r="N911">
        <f>[9]D_技能表!N818</f>
        <v>0</v>
      </c>
      <c r="O911">
        <f>[9]D_技能表!O818</f>
        <v>4</v>
      </c>
      <c r="P911">
        <f>[9]D_技能表!P818</f>
        <v>2</v>
      </c>
      <c r="Q911">
        <f>[9]D_技能表!Q818</f>
        <v>1</v>
      </c>
      <c r="R911">
        <f>[9]D_技能表!R818</f>
        <v>6</v>
      </c>
      <c r="S911">
        <f>[9]D_技能表!S818</f>
        <v>50</v>
      </c>
      <c r="T911">
        <f>[9]D_技能表!T818</f>
        <v>71.739130434782609</v>
      </c>
      <c r="U911">
        <f>[9]D_技能表!U818</f>
        <v>80</v>
      </c>
      <c r="V911">
        <f>[9]D_技能表!V818</f>
        <v>143.47826086956522</v>
      </c>
      <c r="W911">
        <f>[9]D_技能表!W818</f>
        <v>0</v>
      </c>
      <c r="X911">
        <f>[9]D_技能表!X818</f>
        <v>0</v>
      </c>
      <c r="Y911">
        <f>[9]D_技能表!Y818</f>
        <v>18</v>
      </c>
      <c r="Z911">
        <f>[9]D_技能表!Z818</f>
        <v>0</v>
      </c>
      <c r="AA911" t="str">
        <f>[9]D_技能表!AA818</f>
        <v>9224100.png</v>
      </c>
      <c r="AB911">
        <f>[9]D_技能表!AB818</f>
        <v>10</v>
      </c>
      <c r="AC911">
        <f>[9]D_技能表!AC818</f>
        <v>33</v>
      </c>
      <c r="AD911">
        <f>[9]D_技能表!AD818</f>
        <v>1.0081565217391304</v>
      </c>
    </row>
    <row r="912" spans="1:30" x14ac:dyDescent="0.15">
      <c r="A912">
        <f>[9]D_技能表!A819</f>
        <v>9224101</v>
      </c>
      <c r="B912" t="str">
        <f>[9]D_技能表!B819</f>
        <v>幻影脚第1段</v>
      </c>
      <c r="C912" t="str">
        <f>[9]D_技能表!C819</f>
        <v>幻影脚第1段</v>
      </c>
      <c r="D912">
        <f>[9]D_技能表!D819</f>
        <v>2</v>
      </c>
      <c r="E912">
        <f>[9]D_技能表!E819</f>
        <v>6</v>
      </c>
      <c r="F912" t="str">
        <f>[9]D_技能表!F819</f>
        <v>第1级，共造成143.5%点伤害</v>
      </c>
      <c r="G912">
        <f>[9]D_技能表!G819</f>
        <v>1</v>
      </c>
      <c r="H912">
        <f>[9]D_技能表!H819</f>
        <v>1</v>
      </c>
      <c r="I912">
        <f>[9]D_技能表!I819</f>
        <v>1</v>
      </c>
      <c r="J912">
        <f>[9]D_技能表!J819</f>
        <v>2</v>
      </c>
      <c r="K912">
        <f>[9]D_技能表!K819</f>
        <v>71.739130434782609</v>
      </c>
      <c r="L912">
        <f>[9]D_技能表!L819</f>
        <v>0</v>
      </c>
      <c r="M912">
        <f>[9]D_技能表!M819</f>
        <v>8000</v>
      </c>
      <c r="N912">
        <f>[9]D_技能表!N819</f>
        <v>320</v>
      </c>
      <c r="O912">
        <f>[9]D_技能表!O819</f>
        <v>4</v>
      </c>
      <c r="P912">
        <f>[9]D_技能表!P819</f>
        <v>2</v>
      </c>
      <c r="Q912">
        <f>[9]D_技能表!Q819</f>
        <v>1</v>
      </c>
      <c r="R912">
        <f>[9]D_技能表!R819</f>
        <v>6</v>
      </c>
      <c r="S912">
        <f>[9]D_技能表!S819</f>
        <v>50</v>
      </c>
      <c r="T912">
        <f>[9]D_技能表!T819</f>
        <v>71.739130434782609</v>
      </c>
      <c r="U912">
        <f>[9]D_技能表!U819</f>
        <v>80</v>
      </c>
      <c r="V912">
        <f>[9]D_技能表!V819</f>
        <v>143.47826086956522</v>
      </c>
      <c r="W912">
        <f>[9]D_技能表!W819</f>
        <v>4</v>
      </c>
      <c r="X912">
        <f>[9]D_技能表!X819</f>
        <v>4</v>
      </c>
      <c r="Y912">
        <f>[9]D_技能表!Y819</f>
        <v>18</v>
      </c>
      <c r="Z912">
        <f>[9]D_技能表!Z819</f>
        <v>0</v>
      </c>
      <c r="AA912" t="str">
        <f>[9]D_技能表!AA819</f>
        <v>9224100.png</v>
      </c>
      <c r="AB912">
        <f>[9]D_技能表!AB819</f>
        <v>10</v>
      </c>
      <c r="AC912">
        <f>[9]D_技能表!AC819</f>
        <v>33</v>
      </c>
      <c r="AD912">
        <f>[9]D_技能表!AD819</f>
        <v>1.1477728782719212</v>
      </c>
    </row>
    <row r="913" spans="1:30" x14ac:dyDescent="0.15">
      <c r="A913">
        <f>[9]D_技能表!A820</f>
        <v>9224102</v>
      </c>
      <c r="B913" t="str">
        <f>[9]D_技能表!B820</f>
        <v>幻影脚第1段</v>
      </c>
      <c r="C913" t="str">
        <f>[9]D_技能表!C820</f>
        <v>幻影脚第1段</v>
      </c>
      <c r="D913">
        <f>[9]D_技能表!D820</f>
        <v>2</v>
      </c>
      <c r="E913">
        <f>[9]D_技能表!E820</f>
        <v>9</v>
      </c>
      <c r="F913" t="str">
        <f>[9]D_技能表!F820</f>
        <v>第2级，共造成146.3%点伤害</v>
      </c>
      <c r="G913">
        <f>[9]D_技能表!G820</f>
        <v>1</v>
      </c>
      <c r="H913">
        <f>[9]D_技能表!H820</f>
        <v>1</v>
      </c>
      <c r="I913">
        <f>[9]D_技能表!I820</f>
        <v>2</v>
      </c>
      <c r="J913">
        <f>[9]D_技能表!J820</f>
        <v>2</v>
      </c>
      <c r="K913">
        <f>[9]D_技能表!K820</f>
        <v>73.173913043478265</v>
      </c>
      <c r="L913">
        <f>[9]D_技能表!L820</f>
        <v>0</v>
      </c>
      <c r="M913">
        <f>[9]D_技能表!M820</f>
        <v>7840</v>
      </c>
      <c r="N913">
        <f>[9]D_技能表!N820</f>
        <v>392</v>
      </c>
      <c r="O913">
        <f>[9]D_技能表!O820</f>
        <v>4</v>
      </c>
      <c r="P913">
        <f>[9]D_技能表!P820</f>
        <v>2</v>
      </c>
      <c r="Q913">
        <f>[9]D_技能表!Q820</f>
        <v>1</v>
      </c>
      <c r="R913">
        <f>[9]D_技能表!R820</f>
        <v>6</v>
      </c>
      <c r="S913">
        <f>[9]D_技能表!S820</f>
        <v>50</v>
      </c>
      <c r="T913">
        <f>[9]D_技能表!T820</f>
        <v>71.739130434782609</v>
      </c>
      <c r="U913">
        <f>[9]D_技能表!U820</f>
        <v>98</v>
      </c>
      <c r="V913">
        <f>[9]D_技能表!V820</f>
        <v>143.47826086956522</v>
      </c>
      <c r="W913">
        <f>[9]D_技能表!W820</f>
        <v>4</v>
      </c>
      <c r="X913">
        <f>[9]D_技能表!X820</f>
        <v>8</v>
      </c>
      <c r="Y913">
        <f>[9]D_技能表!Y820</f>
        <v>18</v>
      </c>
      <c r="Z913">
        <f>[9]D_技能表!Z820</f>
        <v>0</v>
      </c>
      <c r="AA913" t="str">
        <f>[9]D_技能表!AA820</f>
        <v>9224100.png</v>
      </c>
      <c r="AB913">
        <f>[9]D_技能表!AB820</f>
        <v>10</v>
      </c>
      <c r="AC913">
        <f>[9]D_技能表!AC820</f>
        <v>33</v>
      </c>
      <c r="AD913">
        <f>[9]D_技能表!AD820</f>
        <v>1.3929680561510775</v>
      </c>
    </row>
    <row r="914" spans="1:30" x14ac:dyDescent="0.15">
      <c r="A914">
        <f>[9]D_技能表!A821</f>
        <v>9224103</v>
      </c>
      <c r="B914" t="str">
        <f>[9]D_技能表!B821</f>
        <v>幻影脚第1段</v>
      </c>
      <c r="C914" t="str">
        <f>[9]D_技能表!C821</f>
        <v>幻影脚第1段</v>
      </c>
      <c r="D914">
        <f>[9]D_技能表!D821</f>
        <v>2</v>
      </c>
      <c r="E914">
        <f>[9]D_技能表!E821</f>
        <v>10</v>
      </c>
      <c r="F914" t="str">
        <f>[9]D_技能表!F821</f>
        <v>第3级，共造成147.8%点伤害</v>
      </c>
      <c r="G914">
        <f>[9]D_技能表!G821</f>
        <v>1</v>
      </c>
      <c r="H914">
        <f>[9]D_技能表!H821</f>
        <v>1</v>
      </c>
      <c r="I914">
        <f>[9]D_技能表!I821</f>
        <v>3</v>
      </c>
      <c r="J914">
        <f>[9]D_技能表!J821</f>
        <v>2</v>
      </c>
      <c r="K914">
        <f>[9]D_技能表!K821</f>
        <v>73.891304347826093</v>
      </c>
      <c r="L914">
        <f>[9]D_技能表!L821</f>
        <v>0</v>
      </c>
      <c r="M914">
        <f>[9]D_技能表!M821</f>
        <v>7760</v>
      </c>
      <c r="N914">
        <f>[9]D_技能表!N821</f>
        <v>416</v>
      </c>
      <c r="O914">
        <f>[9]D_技能表!O821</f>
        <v>4</v>
      </c>
      <c r="P914">
        <f>[9]D_技能表!P821</f>
        <v>2</v>
      </c>
      <c r="Q914">
        <f>[9]D_技能表!Q821</f>
        <v>1</v>
      </c>
      <c r="R914">
        <f>[9]D_技能表!R821</f>
        <v>6</v>
      </c>
      <c r="S914">
        <f>[9]D_技能表!S821</f>
        <v>50</v>
      </c>
      <c r="T914">
        <f>[9]D_技能表!T821</f>
        <v>71.739130434782609</v>
      </c>
      <c r="U914">
        <f>[9]D_技能表!U821</f>
        <v>104</v>
      </c>
      <c r="V914">
        <f>[9]D_技能表!V821</f>
        <v>143.47826086956522</v>
      </c>
      <c r="W914">
        <f>[9]D_技能表!W821</f>
        <v>4</v>
      </c>
      <c r="X914">
        <f>[9]D_技能表!X821</f>
        <v>12</v>
      </c>
      <c r="Y914">
        <f>[9]D_技能表!Y821</f>
        <v>18</v>
      </c>
      <c r="Z914">
        <f>[9]D_技能表!Z821</f>
        <v>0</v>
      </c>
      <c r="AA914" t="str">
        <f>[9]D_技能表!AA821</f>
        <v>9224100.png</v>
      </c>
      <c r="AB914">
        <f>[9]D_技能表!AB821</f>
        <v>10</v>
      </c>
      <c r="AC914">
        <f>[9]D_技能表!AC821</f>
        <v>33</v>
      </c>
      <c r="AD914">
        <f>[9]D_技能表!AD821</f>
        <v>1.6349694391434659</v>
      </c>
    </row>
    <row r="915" spans="1:30" x14ac:dyDescent="0.15">
      <c r="A915">
        <f>[9]D_技能表!A822</f>
        <v>9224104</v>
      </c>
      <c r="B915" t="str">
        <f>[9]D_技能表!B822</f>
        <v>幻影脚第1段</v>
      </c>
      <c r="C915" t="str">
        <f>[9]D_技能表!C822</f>
        <v>幻影脚第1段</v>
      </c>
      <c r="D915">
        <f>[9]D_技能表!D822</f>
        <v>2</v>
      </c>
      <c r="E915">
        <f>[9]D_技能表!E822</f>
        <v>12</v>
      </c>
      <c r="F915" t="str">
        <f>[9]D_技能表!F822</f>
        <v>第4级，共造成149.2%点伤害</v>
      </c>
      <c r="G915">
        <f>[9]D_技能表!G822</f>
        <v>1</v>
      </c>
      <c r="H915">
        <f>[9]D_技能表!H822</f>
        <v>1</v>
      </c>
      <c r="I915">
        <f>[9]D_技能表!I822</f>
        <v>4</v>
      </c>
      <c r="J915">
        <f>[9]D_技能表!J822</f>
        <v>2</v>
      </c>
      <c r="K915">
        <f>[9]D_技能表!K822</f>
        <v>74.608695652173907</v>
      </c>
      <c r="L915">
        <f>[9]D_技能表!L822</f>
        <v>0</v>
      </c>
      <c r="M915">
        <f>[9]D_技能表!M822</f>
        <v>7680</v>
      </c>
      <c r="N915">
        <f>[9]D_技能表!N822</f>
        <v>580</v>
      </c>
      <c r="O915">
        <f>[9]D_技能表!O822</f>
        <v>4</v>
      </c>
      <c r="P915">
        <f>[9]D_技能表!P822</f>
        <v>2</v>
      </c>
      <c r="Q915">
        <f>[9]D_技能表!Q822</f>
        <v>1</v>
      </c>
      <c r="R915">
        <f>[9]D_技能表!R822</f>
        <v>6</v>
      </c>
      <c r="S915">
        <f>[9]D_技能表!S822</f>
        <v>50</v>
      </c>
      <c r="T915">
        <f>[9]D_技能表!T822</f>
        <v>71.739130434782609</v>
      </c>
      <c r="U915">
        <f>[9]D_技能表!U822</f>
        <v>116</v>
      </c>
      <c r="V915">
        <f>[9]D_技能表!V822</f>
        <v>143.47826086956522</v>
      </c>
      <c r="W915">
        <f>[9]D_技能表!W822</f>
        <v>5</v>
      </c>
      <c r="X915">
        <f>[9]D_技能表!X822</f>
        <v>17</v>
      </c>
      <c r="Y915">
        <f>[9]D_技能表!Y822</f>
        <v>18</v>
      </c>
      <c r="Z915">
        <f>[9]D_技能表!Z822</f>
        <v>0</v>
      </c>
      <c r="AA915" t="str">
        <f>[9]D_技能表!AA822</f>
        <v>9224100.png</v>
      </c>
      <c r="AB915">
        <f>[9]D_技能表!AB822</f>
        <v>10</v>
      </c>
      <c r="AC915">
        <f>[9]D_技能表!AC822</f>
        <v>33</v>
      </c>
      <c r="AD915">
        <f>[9]D_技能表!AD822</f>
        <v>1.9172836465292797</v>
      </c>
    </row>
    <row r="916" spans="1:30" x14ac:dyDescent="0.15">
      <c r="A916">
        <f>[9]D_技能表!A823</f>
        <v>9224105</v>
      </c>
      <c r="B916" t="str">
        <f>[9]D_技能表!B823</f>
        <v>幻影脚第1段</v>
      </c>
      <c r="C916" t="str">
        <f>[9]D_技能表!C823</f>
        <v>幻影脚第1段</v>
      </c>
      <c r="D916">
        <f>[9]D_技能表!D823</f>
        <v>2</v>
      </c>
      <c r="E916">
        <f>[9]D_技能表!E823</f>
        <v>13</v>
      </c>
      <c r="F916" t="str">
        <f>[9]D_技能表!F823</f>
        <v>第5级，共造成150.7%点伤害</v>
      </c>
      <c r="G916">
        <f>[9]D_技能表!G823</f>
        <v>1</v>
      </c>
      <c r="H916">
        <f>[9]D_技能表!H823</f>
        <v>1</v>
      </c>
      <c r="I916">
        <f>[9]D_技能表!I823</f>
        <v>5</v>
      </c>
      <c r="J916">
        <f>[9]D_技能表!J823</f>
        <v>2</v>
      </c>
      <c r="K916">
        <f>[9]D_技能表!K823</f>
        <v>75.326086956521735</v>
      </c>
      <c r="L916">
        <f>[9]D_技能表!L823</f>
        <v>0</v>
      </c>
      <c r="M916">
        <f>[9]D_技能表!M823</f>
        <v>7600</v>
      </c>
      <c r="N916">
        <f>[9]D_技能表!N823</f>
        <v>610</v>
      </c>
      <c r="O916">
        <f>[9]D_技能表!O823</f>
        <v>4</v>
      </c>
      <c r="P916">
        <f>[9]D_技能表!P823</f>
        <v>2</v>
      </c>
      <c r="Q916">
        <f>[9]D_技能表!Q823</f>
        <v>1</v>
      </c>
      <c r="R916">
        <f>[9]D_技能表!R823</f>
        <v>6</v>
      </c>
      <c r="S916">
        <f>[9]D_技能表!S823</f>
        <v>50</v>
      </c>
      <c r="T916">
        <f>[9]D_技能表!T823</f>
        <v>71.739130434782609</v>
      </c>
      <c r="U916">
        <f>[9]D_技能表!U823</f>
        <v>122</v>
      </c>
      <c r="V916">
        <f>[9]D_技能表!V823</f>
        <v>143.47826086956522</v>
      </c>
      <c r="W916">
        <f>[9]D_技能表!W823</f>
        <v>5</v>
      </c>
      <c r="X916">
        <f>[9]D_技能表!X823</f>
        <v>22</v>
      </c>
      <c r="Y916">
        <f>[9]D_技能表!Y823</f>
        <v>18</v>
      </c>
      <c r="Z916">
        <f>[9]D_技能表!Z823</f>
        <v>0</v>
      </c>
      <c r="AA916" t="str">
        <f>[9]D_技能表!AA823</f>
        <v>9224100.png</v>
      </c>
      <c r="AB916">
        <f>[9]D_技能表!AB823</f>
        <v>10</v>
      </c>
      <c r="AC916">
        <f>[9]D_技能表!AC823</f>
        <v>33</v>
      </c>
      <c r="AD916">
        <f>[9]D_技能表!AD823</f>
        <v>2.2464350200000576</v>
      </c>
    </row>
    <row r="917" spans="1:30" x14ac:dyDescent="0.15">
      <c r="A917">
        <f>[9]D_技能表!A824</f>
        <v>9224106</v>
      </c>
      <c r="B917" t="str">
        <f>[9]D_技能表!B824</f>
        <v>幻影脚第1段</v>
      </c>
      <c r="C917" t="str">
        <f>[9]D_技能表!C824</f>
        <v>幻影脚第1段</v>
      </c>
      <c r="D917">
        <f>[9]D_技能表!D824</f>
        <v>2</v>
      </c>
      <c r="E917">
        <f>[9]D_技能表!E824</f>
        <v>15</v>
      </c>
      <c r="F917" t="str">
        <f>[9]D_技能表!F824</f>
        <v>第6级，共造成152.1%点伤害</v>
      </c>
      <c r="G917">
        <f>[9]D_技能表!G824</f>
        <v>1</v>
      </c>
      <c r="H917">
        <f>[9]D_技能表!H824</f>
        <v>1</v>
      </c>
      <c r="I917">
        <f>[9]D_技能表!I824</f>
        <v>6</v>
      </c>
      <c r="J917">
        <f>[9]D_技能表!J824</f>
        <v>2</v>
      </c>
      <c r="K917">
        <f>[9]D_技能表!K824</f>
        <v>76.043478260869563</v>
      </c>
      <c r="L917">
        <f>[9]D_技能表!L824</f>
        <v>0</v>
      </c>
      <c r="M917">
        <f>[9]D_技能表!M824</f>
        <v>7520</v>
      </c>
      <c r="N917">
        <f>[9]D_技能表!N824</f>
        <v>670</v>
      </c>
      <c r="O917">
        <f>[9]D_技能表!O824</f>
        <v>4</v>
      </c>
      <c r="P917">
        <f>[9]D_技能表!P824</f>
        <v>2</v>
      </c>
      <c r="Q917">
        <f>[9]D_技能表!Q824</f>
        <v>1</v>
      </c>
      <c r="R917">
        <f>[9]D_技能表!R824</f>
        <v>6</v>
      </c>
      <c r="S917">
        <f>[9]D_技能表!S824</f>
        <v>50</v>
      </c>
      <c r="T917">
        <f>[9]D_技能表!T824</f>
        <v>71.739130434782609</v>
      </c>
      <c r="U917">
        <f>[9]D_技能表!U824</f>
        <v>134</v>
      </c>
      <c r="V917">
        <f>[9]D_技能表!V824</f>
        <v>143.47826086956522</v>
      </c>
      <c r="W917">
        <f>[9]D_技能表!W824</f>
        <v>5</v>
      </c>
      <c r="X917">
        <f>[9]D_技能表!X824</f>
        <v>27</v>
      </c>
      <c r="Y917">
        <f>[9]D_技能表!Y824</f>
        <v>18</v>
      </c>
      <c r="Z917">
        <f>[9]D_技能表!Z824</f>
        <v>0</v>
      </c>
      <c r="AA917" t="str">
        <f>[9]D_技能表!AA824</f>
        <v>9224100.png</v>
      </c>
      <c r="AB917">
        <f>[9]D_技能表!AB824</f>
        <v>10</v>
      </c>
      <c r="AC917">
        <f>[9]D_技能表!AC824</f>
        <v>33</v>
      </c>
      <c r="AD917">
        <f>[9]D_技能表!AD824</f>
        <v>2.6299818283440723</v>
      </c>
    </row>
    <row r="918" spans="1:30" x14ac:dyDescent="0.15">
      <c r="A918">
        <f>[9]D_技能表!A825</f>
        <v>9224107</v>
      </c>
      <c r="B918" t="str">
        <f>[9]D_技能表!B825</f>
        <v>幻影脚第1段</v>
      </c>
      <c r="C918" t="str">
        <f>[9]D_技能表!C825</f>
        <v>幻影脚第1段</v>
      </c>
      <c r="D918">
        <f>[9]D_技能表!D825</f>
        <v>2</v>
      </c>
      <c r="E918">
        <f>[9]D_技能表!E825</f>
        <v>16</v>
      </c>
      <c r="F918" t="str">
        <f>[9]D_技能表!F825</f>
        <v>第7级，共造成153.5%点伤害</v>
      </c>
      <c r="G918">
        <f>[9]D_技能表!G825</f>
        <v>1</v>
      </c>
      <c r="H918">
        <f>[9]D_技能表!H825</f>
        <v>1</v>
      </c>
      <c r="I918">
        <f>[9]D_技能表!I825</f>
        <v>7</v>
      </c>
      <c r="J918">
        <f>[9]D_技能表!J825</f>
        <v>2</v>
      </c>
      <c r="K918">
        <f>[9]D_技能表!K825</f>
        <v>76.760869565217391</v>
      </c>
      <c r="L918">
        <f>[9]D_技能表!L825</f>
        <v>0</v>
      </c>
      <c r="M918">
        <f>[9]D_技能表!M825</f>
        <v>7440</v>
      </c>
      <c r="N918">
        <f>[9]D_技能表!N825</f>
        <v>840</v>
      </c>
      <c r="O918">
        <f>[9]D_技能表!O825</f>
        <v>4</v>
      </c>
      <c r="P918">
        <f>[9]D_技能表!P825</f>
        <v>2</v>
      </c>
      <c r="Q918">
        <f>[9]D_技能表!Q825</f>
        <v>1</v>
      </c>
      <c r="R918">
        <f>[9]D_技能表!R825</f>
        <v>6</v>
      </c>
      <c r="S918">
        <f>[9]D_技能表!S825</f>
        <v>50</v>
      </c>
      <c r="T918">
        <f>[9]D_技能表!T825</f>
        <v>71.739130434782609</v>
      </c>
      <c r="U918">
        <f>[9]D_技能表!U825</f>
        <v>140</v>
      </c>
      <c r="V918">
        <f>[9]D_技能表!V825</f>
        <v>143.47826086956522</v>
      </c>
      <c r="W918">
        <f>[9]D_技能表!W825</f>
        <v>6</v>
      </c>
      <c r="X918">
        <f>[9]D_技能表!X825</f>
        <v>33</v>
      </c>
      <c r="Y918">
        <f>[9]D_技能表!Y825</f>
        <v>18</v>
      </c>
      <c r="Z918">
        <f>[9]D_技能表!Z825</f>
        <v>0</v>
      </c>
      <c r="AA918" t="str">
        <f>[9]D_技能表!AA825</f>
        <v>9224100.png</v>
      </c>
      <c r="AB918">
        <f>[9]D_技能表!AB825</f>
        <v>10</v>
      </c>
      <c r="AC918">
        <f>[9]D_技能表!AC825</f>
        <v>33</v>
      </c>
      <c r="AD918">
        <f>[9]D_技能表!AD825</f>
        <v>3.076677510253865</v>
      </c>
    </row>
    <row r="919" spans="1:30" x14ac:dyDescent="0.15">
      <c r="A919">
        <f>[9]D_技能表!A826</f>
        <v>9224108</v>
      </c>
      <c r="B919" t="str">
        <f>[9]D_技能表!B826</f>
        <v>幻影脚第1段</v>
      </c>
      <c r="C919" t="str">
        <f>[9]D_技能表!C826</f>
        <v>幻影脚第1段</v>
      </c>
      <c r="D919">
        <f>[9]D_技能表!D826</f>
        <v>2</v>
      </c>
      <c r="E919">
        <f>[9]D_技能表!E826</f>
        <v>18</v>
      </c>
      <c r="F919" t="str">
        <f>[9]D_技能表!F826</f>
        <v>第8级，共造成155%点伤害</v>
      </c>
      <c r="G919">
        <f>[9]D_技能表!G826</f>
        <v>1</v>
      </c>
      <c r="H919">
        <f>[9]D_技能表!H826</f>
        <v>1</v>
      </c>
      <c r="I919">
        <f>[9]D_技能表!I826</f>
        <v>8</v>
      </c>
      <c r="J919">
        <f>[9]D_技能表!J826</f>
        <v>2</v>
      </c>
      <c r="K919">
        <f>[9]D_技能表!K826</f>
        <v>77.478260869565219</v>
      </c>
      <c r="L919">
        <f>[9]D_技能表!L826</f>
        <v>0</v>
      </c>
      <c r="M919">
        <f>[9]D_技能表!M826</f>
        <v>7360</v>
      </c>
      <c r="N919">
        <f>[9]D_技能表!N826</f>
        <v>912</v>
      </c>
      <c r="O919">
        <f>[9]D_技能表!O826</f>
        <v>4</v>
      </c>
      <c r="P919">
        <f>[9]D_技能表!P826</f>
        <v>2</v>
      </c>
      <c r="Q919">
        <f>[9]D_技能表!Q826</f>
        <v>1</v>
      </c>
      <c r="R919">
        <f>[9]D_技能表!R826</f>
        <v>6</v>
      </c>
      <c r="S919">
        <f>[9]D_技能表!S826</f>
        <v>50</v>
      </c>
      <c r="T919">
        <f>[9]D_技能表!T826</f>
        <v>71.739130434782609</v>
      </c>
      <c r="U919">
        <f>[9]D_技能表!U826</f>
        <v>152</v>
      </c>
      <c r="V919">
        <f>[9]D_技能表!V826</f>
        <v>143.47826086956522</v>
      </c>
      <c r="W919">
        <f>[9]D_技能表!W826</f>
        <v>6</v>
      </c>
      <c r="X919">
        <f>[9]D_技能表!X826</f>
        <v>39</v>
      </c>
      <c r="Y919">
        <f>[9]D_技能表!Y826</f>
        <v>18</v>
      </c>
      <c r="Z919">
        <f>[9]D_技能表!Z826</f>
        <v>0</v>
      </c>
      <c r="AA919" t="str">
        <f>[9]D_技能表!AA826</f>
        <v>9224100.png</v>
      </c>
      <c r="AB919">
        <f>[9]D_技能表!AB826</f>
        <v>10</v>
      </c>
      <c r="AC919">
        <f>[9]D_技能表!AC826</f>
        <v>33</v>
      </c>
      <c r="AD919">
        <f>[9]D_技能表!AD826</f>
        <v>3.5966567478663847</v>
      </c>
    </row>
    <row r="920" spans="1:30" x14ac:dyDescent="0.15">
      <c r="A920">
        <f>[9]D_技能表!A827</f>
        <v>9224109</v>
      </c>
      <c r="B920" t="str">
        <f>[9]D_技能表!B827</f>
        <v>幻影脚第1段</v>
      </c>
      <c r="C920" t="str">
        <f>[9]D_技能表!C827</f>
        <v>幻影脚第1段</v>
      </c>
      <c r="D920">
        <f>[9]D_技能表!D827</f>
        <v>2</v>
      </c>
      <c r="E920">
        <f>[9]D_技能表!E827</f>
        <v>19</v>
      </c>
      <c r="F920" t="str">
        <f>[9]D_技能表!F827</f>
        <v>第9级，共造成156.4%点伤害</v>
      </c>
      <c r="G920">
        <f>[9]D_技能表!G827</f>
        <v>1</v>
      </c>
      <c r="H920">
        <f>[9]D_技能表!H827</f>
        <v>1</v>
      </c>
      <c r="I920">
        <f>[9]D_技能表!I827</f>
        <v>9</v>
      </c>
      <c r="J920">
        <f>[9]D_技能表!J827</f>
        <v>2</v>
      </c>
      <c r="K920">
        <f>[9]D_技能表!K827</f>
        <v>78.195652173913047</v>
      </c>
      <c r="L920">
        <f>[9]D_技能表!L827</f>
        <v>0</v>
      </c>
      <c r="M920">
        <f>[9]D_技能表!M827</f>
        <v>7280</v>
      </c>
      <c r="N920">
        <f>[9]D_技能表!N827</f>
        <v>948</v>
      </c>
      <c r="O920">
        <f>[9]D_技能表!O827</f>
        <v>4</v>
      </c>
      <c r="P920">
        <f>[9]D_技能表!P827</f>
        <v>2</v>
      </c>
      <c r="Q920">
        <f>[9]D_技能表!Q827</f>
        <v>1</v>
      </c>
      <c r="R920">
        <f>[9]D_技能表!R827</f>
        <v>6</v>
      </c>
      <c r="S920">
        <f>[9]D_技能表!S827</f>
        <v>50</v>
      </c>
      <c r="T920">
        <f>[9]D_技能表!T827</f>
        <v>71.739130434782609</v>
      </c>
      <c r="U920">
        <f>[9]D_技能表!U827</f>
        <v>158</v>
      </c>
      <c r="V920">
        <f>[9]D_技能表!V827</f>
        <v>143.47826086956522</v>
      </c>
      <c r="W920">
        <f>[9]D_技能表!W827</f>
        <v>6</v>
      </c>
      <c r="X920">
        <f>[9]D_技能表!X827</f>
        <v>45</v>
      </c>
      <c r="Y920">
        <f>[9]D_技能表!Y827</f>
        <v>18</v>
      </c>
      <c r="Z920">
        <f>[9]D_技能表!Z827</f>
        <v>0</v>
      </c>
      <c r="AA920" t="str">
        <f>[9]D_技能表!AA827</f>
        <v>9224100.png</v>
      </c>
      <c r="AB920">
        <f>[9]D_技能表!AB827</f>
        <v>10</v>
      </c>
      <c r="AC920">
        <f>[9]D_技能表!AC827</f>
        <v>33</v>
      </c>
      <c r="AD920">
        <f>[9]D_技能表!AD827</f>
        <v>4.2016501560827209</v>
      </c>
    </row>
    <row r="921" spans="1:30" x14ac:dyDescent="0.15">
      <c r="A921">
        <f>[9]D_技能表!A828</f>
        <v>9224110</v>
      </c>
      <c r="B921" t="str">
        <f>[9]D_技能表!B828</f>
        <v>幻影脚第1段</v>
      </c>
      <c r="C921" t="str">
        <f>[9]D_技能表!C828</f>
        <v>幻影脚第1段</v>
      </c>
      <c r="D921">
        <f>[9]D_技能表!D828</f>
        <v>2</v>
      </c>
      <c r="E921">
        <f>[9]D_技能表!E828</f>
        <v>21</v>
      </c>
      <c r="F921" t="str">
        <f>[9]D_技能表!F828</f>
        <v>第10级，共造成157.8%点伤害</v>
      </c>
      <c r="G921">
        <f>[9]D_技能表!G828</f>
        <v>1</v>
      </c>
      <c r="H921">
        <f>[9]D_技能表!H828</f>
        <v>1</v>
      </c>
      <c r="I921">
        <f>[9]D_技能表!I828</f>
        <v>10</v>
      </c>
      <c r="J921">
        <f>[9]D_技能表!J828</f>
        <v>2</v>
      </c>
      <c r="K921">
        <f>[9]D_技能表!K828</f>
        <v>78.913043478260875</v>
      </c>
      <c r="L921">
        <f>[9]D_技能表!L828</f>
        <v>0</v>
      </c>
      <c r="M921">
        <f>[9]D_技能表!M828</f>
        <v>7200</v>
      </c>
      <c r="N921">
        <f>[9]D_技能表!N828</f>
        <v>1470</v>
      </c>
      <c r="O921">
        <f>[9]D_技能表!O828</f>
        <v>4</v>
      </c>
      <c r="P921">
        <f>[9]D_技能表!P828</f>
        <v>2</v>
      </c>
      <c r="Q921">
        <f>[9]D_技能表!Q828</f>
        <v>1</v>
      </c>
      <c r="R921">
        <f>[9]D_技能表!R828</f>
        <v>6</v>
      </c>
      <c r="S921">
        <f>[9]D_技能表!S828</f>
        <v>50</v>
      </c>
      <c r="T921">
        <f>[9]D_技能表!T828</f>
        <v>71.739130434782609</v>
      </c>
      <c r="U921">
        <f>[9]D_技能表!U828</f>
        <v>210</v>
      </c>
      <c r="V921">
        <f>[9]D_技能表!V828</f>
        <v>143.47826086956522</v>
      </c>
      <c r="W921">
        <f>[9]D_技能表!W828</f>
        <v>7</v>
      </c>
      <c r="X921">
        <f>[9]D_技能表!X828</f>
        <v>52</v>
      </c>
      <c r="Y921">
        <f>[9]D_技能表!Y828</f>
        <v>18</v>
      </c>
      <c r="Z921">
        <f>[9]D_技能表!Z828</f>
        <v>0</v>
      </c>
      <c r="AA921" t="str">
        <f>[9]D_技能表!AA828</f>
        <v>9224100.png</v>
      </c>
      <c r="AB921">
        <f>[9]D_技能表!AB828</f>
        <v>10</v>
      </c>
      <c r="AC921">
        <f>[9]D_技能表!AC828</f>
        <v>33</v>
      </c>
      <c r="AD921">
        <f>[9]D_技能表!AD828</f>
        <v>4.9052319448540587</v>
      </c>
    </row>
    <row r="922" spans="1:30" x14ac:dyDescent="0.15">
      <c r="A922">
        <f>[9]D_技能表!A829</f>
        <v>9224111</v>
      </c>
      <c r="B922" t="str">
        <f>[9]D_技能表!B829</f>
        <v>幻影脚第1段</v>
      </c>
      <c r="C922" t="str">
        <f>[9]D_技能表!C829</f>
        <v>幻影脚第1段</v>
      </c>
      <c r="D922">
        <f>[9]D_技能表!D829</f>
        <v>2</v>
      </c>
      <c r="E922">
        <f>[9]D_技能表!E829</f>
        <v>22</v>
      </c>
      <c r="F922" t="str">
        <f>[9]D_技能表!F829</f>
        <v>第11级，共造成159.3%点伤害</v>
      </c>
      <c r="G922">
        <f>[9]D_技能表!G829</f>
        <v>1</v>
      </c>
      <c r="H922">
        <f>[9]D_技能表!H829</f>
        <v>1</v>
      </c>
      <c r="I922">
        <f>[9]D_技能表!I829</f>
        <v>11</v>
      </c>
      <c r="J922">
        <f>[9]D_技能表!J829</f>
        <v>2</v>
      </c>
      <c r="K922">
        <f>[9]D_技能表!K829</f>
        <v>79.630434782608702</v>
      </c>
      <c r="L922">
        <f>[9]D_技能表!L829</f>
        <v>0</v>
      </c>
      <c r="M922">
        <f>[9]D_技能表!M829</f>
        <v>7120</v>
      </c>
      <c r="N922">
        <f>[9]D_技能表!N829</f>
        <v>1912</v>
      </c>
      <c r="O922">
        <f>[9]D_技能表!O829</f>
        <v>4</v>
      </c>
      <c r="P922">
        <f>[9]D_技能表!P829</f>
        <v>2</v>
      </c>
      <c r="Q922">
        <f>[9]D_技能表!Q829</f>
        <v>1</v>
      </c>
      <c r="R922">
        <f>[9]D_技能表!R829</f>
        <v>6</v>
      </c>
      <c r="S922">
        <f>[9]D_技能表!S829</f>
        <v>50</v>
      </c>
      <c r="T922">
        <f>[9]D_技能表!T829</f>
        <v>71.739130434782609</v>
      </c>
      <c r="U922">
        <f>[9]D_技能表!U829</f>
        <v>239</v>
      </c>
      <c r="V922">
        <f>[9]D_技能表!V829</f>
        <v>143.47826086956522</v>
      </c>
      <c r="W922">
        <f>[9]D_技能表!W829</f>
        <v>8</v>
      </c>
      <c r="X922">
        <f>[9]D_技能表!X829</f>
        <v>60</v>
      </c>
      <c r="Y922">
        <f>[9]D_技能表!Y829</f>
        <v>18</v>
      </c>
      <c r="Z922">
        <f>[9]D_技能表!Z829</f>
        <v>0</v>
      </c>
      <c r="AA922" t="str">
        <f>[9]D_技能表!AA829</f>
        <v>9224100.png</v>
      </c>
      <c r="AB922">
        <f>[9]D_技能表!AB829</f>
        <v>10</v>
      </c>
      <c r="AC922">
        <f>[9]D_技能表!AC829</f>
        <v>33</v>
      </c>
      <c r="AD922">
        <f>[9]D_技能表!AD829</f>
        <v>5.7231055696356048</v>
      </c>
    </row>
    <row r="923" spans="1:30" x14ac:dyDescent="0.15">
      <c r="A923">
        <f>[9]D_技能表!A830</f>
        <v>9224112</v>
      </c>
      <c r="B923" t="str">
        <f>[9]D_技能表!B830</f>
        <v>幻影脚第1段</v>
      </c>
      <c r="C923" t="str">
        <f>[9]D_技能表!C830</f>
        <v>幻影脚第1段</v>
      </c>
      <c r="D923">
        <f>[9]D_技能表!D830</f>
        <v>2</v>
      </c>
      <c r="E923">
        <f>[9]D_技能表!E830</f>
        <v>24</v>
      </c>
      <c r="F923" t="str">
        <f>[9]D_技能表!F830</f>
        <v>第12级，共造成160.7%点伤害</v>
      </c>
      <c r="G923">
        <f>[9]D_技能表!G830</f>
        <v>1</v>
      </c>
      <c r="H923">
        <f>[9]D_技能表!H830</f>
        <v>1</v>
      </c>
      <c r="I923">
        <f>[9]D_技能表!I830</f>
        <v>12</v>
      </c>
      <c r="J923">
        <f>[9]D_技能表!J830</f>
        <v>2</v>
      </c>
      <c r="K923">
        <f>[9]D_技能表!K830</f>
        <v>80.347826086956516</v>
      </c>
      <c r="L923">
        <f>[9]D_技能表!L830</f>
        <v>0</v>
      </c>
      <c r="M923">
        <f>[9]D_技能表!M830</f>
        <v>7040</v>
      </c>
      <c r="N923">
        <f>[9]D_技能表!N830</f>
        <v>2416</v>
      </c>
      <c r="O923">
        <f>[9]D_技能表!O830</f>
        <v>4</v>
      </c>
      <c r="P923">
        <f>[9]D_技能表!P830</f>
        <v>2</v>
      </c>
      <c r="Q923">
        <f>[9]D_技能表!Q830</f>
        <v>1</v>
      </c>
      <c r="R923">
        <f>[9]D_技能表!R830</f>
        <v>6</v>
      </c>
      <c r="S923">
        <f>[9]D_技能表!S830</f>
        <v>50</v>
      </c>
      <c r="T923">
        <f>[9]D_技能表!T830</f>
        <v>71.739130434782609</v>
      </c>
      <c r="U923">
        <f>[9]D_技能表!U830</f>
        <v>302</v>
      </c>
      <c r="V923">
        <f>[9]D_技能表!V830</f>
        <v>143.47826086956522</v>
      </c>
      <c r="W923">
        <f>[9]D_技能表!W830</f>
        <v>8</v>
      </c>
      <c r="X923">
        <f>[9]D_技能表!X830</f>
        <v>68</v>
      </c>
      <c r="Y923">
        <f>[9]D_技能表!Y830</f>
        <v>18</v>
      </c>
      <c r="Z923">
        <f>[9]D_技能表!Z830</f>
        <v>0</v>
      </c>
      <c r="AA923" t="str">
        <f>[9]D_技能表!AA830</f>
        <v>9224100.png</v>
      </c>
      <c r="AB923">
        <f>[9]D_技能表!AB830</f>
        <v>10</v>
      </c>
      <c r="AC923">
        <f>[9]D_技能表!AC830</f>
        <v>33</v>
      </c>
      <c r="AD923">
        <f>[9]D_技能表!AD830</f>
        <v>6.6734331419137289</v>
      </c>
    </row>
    <row r="924" spans="1:30" x14ac:dyDescent="0.15">
      <c r="A924">
        <f>[9]D_技能表!A831</f>
        <v>9224113</v>
      </c>
      <c r="B924" t="str">
        <f>[9]D_技能表!B831</f>
        <v>幻影脚第1段</v>
      </c>
      <c r="C924" t="str">
        <f>[9]D_技能表!C831</f>
        <v>幻影脚第1段</v>
      </c>
      <c r="D924">
        <f>[9]D_技能表!D831</f>
        <v>2</v>
      </c>
      <c r="E924">
        <f>[9]D_技能表!E831</f>
        <v>25</v>
      </c>
      <c r="F924" t="str">
        <f>[9]D_技能表!F831</f>
        <v>第13级，共造成162.1%点伤害</v>
      </c>
      <c r="G924">
        <f>[9]D_技能表!G831</f>
        <v>1</v>
      </c>
      <c r="H924">
        <f>[9]D_技能表!H831</f>
        <v>1</v>
      </c>
      <c r="I924">
        <f>[9]D_技能表!I831</f>
        <v>13</v>
      </c>
      <c r="J924">
        <f>[9]D_技能表!J831</f>
        <v>2</v>
      </c>
      <c r="K924">
        <f>[9]D_技能表!K831</f>
        <v>81.065217391304344</v>
      </c>
      <c r="L924">
        <f>[9]D_技能表!L831</f>
        <v>0</v>
      </c>
      <c r="M924">
        <f>[9]D_技能表!M831</f>
        <v>6960</v>
      </c>
      <c r="N924">
        <f>[9]D_技能表!N831</f>
        <v>3015</v>
      </c>
      <c r="O924">
        <f>[9]D_技能表!O831</f>
        <v>4</v>
      </c>
      <c r="P924">
        <f>[9]D_技能表!P831</f>
        <v>2</v>
      </c>
      <c r="Q924">
        <f>[9]D_技能表!Q831</f>
        <v>1</v>
      </c>
      <c r="R924">
        <f>[9]D_技能表!R831</f>
        <v>6</v>
      </c>
      <c r="S924">
        <f>[9]D_技能表!S831</f>
        <v>50</v>
      </c>
      <c r="T924">
        <f>[9]D_技能表!T831</f>
        <v>71.739130434782609</v>
      </c>
      <c r="U924">
        <f>[9]D_技能表!U831</f>
        <v>335</v>
      </c>
      <c r="V924">
        <f>[9]D_技能表!V831</f>
        <v>143.47826086956522</v>
      </c>
      <c r="W924">
        <f>[9]D_技能表!W831</f>
        <v>9</v>
      </c>
      <c r="X924">
        <f>[9]D_技能表!X831</f>
        <v>77</v>
      </c>
      <c r="Y924">
        <f>[9]D_技能表!Y831</f>
        <v>18</v>
      </c>
      <c r="Z924">
        <f>[9]D_技能表!Z831</f>
        <v>0</v>
      </c>
      <c r="AA924" t="str">
        <f>[9]D_技能表!AA831</f>
        <v>9224100.png</v>
      </c>
      <c r="AB924">
        <f>[9]D_技能表!AB831</f>
        <v>10</v>
      </c>
      <c r="AC924">
        <f>[9]D_技能表!AC831</f>
        <v>33</v>
      </c>
      <c r="AD924">
        <f>[9]D_技能表!AD831</f>
        <v>7.7772152418171085</v>
      </c>
    </row>
    <row r="925" spans="1:30" x14ac:dyDescent="0.15">
      <c r="A925">
        <f>[9]D_技能表!A832</f>
        <v>9224114</v>
      </c>
      <c r="B925" t="str">
        <f>[9]D_技能表!B832</f>
        <v>幻影脚第1段</v>
      </c>
      <c r="C925" t="str">
        <f>[9]D_技能表!C832</f>
        <v>幻影脚第1段</v>
      </c>
      <c r="D925">
        <f>[9]D_技能表!D832</f>
        <v>2</v>
      </c>
      <c r="E925">
        <f>[9]D_技能表!E832</f>
        <v>27</v>
      </c>
      <c r="F925" t="str">
        <f>[9]D_技能表!F832</f>
        <v>第14级，共造成163.6%点伤害</v>
      </c>
      <c r="G925">
        <f>[9]D_技能表!G832</f>
        <v>1</v>
      </c>
      <c r="H925">
        <f>[9]D_技能表!H832</f>
        <v>1</v>
      </c>
      <c r="I925">
        <f>[9]D_技能表!I832</f>
        <v>14</v>
      </c>
      <c r="J925">
        <f>[9]D_技能表!J832</f>
        <v>2</v>
      </c>
      <c r="K925">
        <f>[9]D_技能表!K832</f>
        <v>81.782608695652172</v>
      </c>
      <c r="L925">
        <f>[9]D_技能表!L832</f>
        <v>0</v>
      </c>
      <c r="M925">
        <f>[9]D_技能表!M832</f>
        <v>6880</v>
      </c>
      <c r="N925">
        <f>[9]D_技能表!N832</f>
        <v>3654</v>
      </c>
      <c r="O925">
        <f>[9]D_技能表!O832</f>
        <v>4</v>
      </c>
      <c r="P925">
        <f>[9]D_技能表!P832</f>
        <v>2</v>
      </c>
      <c r="Q925">
        <f>[9]D_技能表!Q832</f>
        <v>1</v>
      </c>
      <c r="R925">
        <f>[9]D_技能表!R832</f>
        <v>6</v>
      </c>
      <c r="S925">
        <f>[9]D_技能表!S832</f>
        <v>50</v>
      </c>
      <c r="T925">
        <f>[9]D_技能表!T832</f>
        <v>71.739130434782609</v>
      </c>
      <c r="U925">
        <f>[9]D_技能表!U832</f>
        <v>406</v>
      </c>
      <c r="V925">
        <f>[9]D_技能表!V832</f>
        <v>143.47826086956522</v>
      </c>
      <c r="W925">
        <f>[9]D_技能表!W832</f>
        <v>9</v>
      </c>
      <c r="X925">
        <f>[9]D_技能表!X832</f>
        <v>86</v>
      </c>
      <c r="Y925">
        <f>[9]D_技能表!Y832</f>
        <v>18</v>
      </c>
      <c r="Z925">
        <f>[9]D_技能表!Z832</f>
        <v>0</v>
      </c>
      <c r="AA925" t="str">
        <f>[9]D_技能表!AA832</f>
        <v>9224100.png</v>
      </c>
      <c r="AB925">
        <f>[9]D_技能表!AB832</f>
        <v>10</v>
      </c>
      <c r="AC925">
        <f>[9]D_技能表!AC832</f>
        <v>33</v>
      </c>
      <c r="AD925">
        <f>[9]D_技能表!AD832</f>
        <v>9.058728775227781</v>
      </c>
    </row>
    <row r="926" spans="1:30" x14ac:dyDescent="0.15">
      <c r="A926">
        <f>[9]D_技能表!A833</f>
        <v>9224115</v>
      </c>
      <c r="B926" t="str">
        <f>[9]D_技能表!B833</f>
        <v>幻影脚第1段</v>
      </c>
      <c r="C926" t="str">
        <f>[9]D_技能表!C833</f>
        <v>幻影脚第1段</v>
      </c>
      <c r="D926">
        <f>[9]D_技能表!D833</f>
        <v>2</v>
      </c>
      <c r="E926">
        <f>[9]D_技能表!E833</f>
        <v>28</v>
      </c>
      <c r="F926" t="str">
        <f>[9]D_技能表!F833</f>
        <v>第15级，共造成165%点伤害</v>
      </c>
      <c r="G926">
        <f>[9]D_技能表!G833</f>
        <v>1</v>
      </c>
      <c r="H926">
        <f>[9]D_技能表!H833</f>
        <v>1</v>
      </c>
      <c r="I926">
        <f>[9]D_技能表!I833</f>
        <v>15</v>
      </c>
      <c r="J926">
        <f>[9]D_技能表!J833</f>
        <v>2</v>
      </c>
      <c r="K926">
        <f>[9]D_技能表!K833</f>
        <v>82.5</v>
      </c>
      <c r="L926">
        <f>[9]D_技能表!L833</f>
        <v>0</v>
      </c>
      <c r="M926">
        <f>[9]D_技能表!M833</f>
        <v>6800</v>
      </c>
      <c r="N926">
        <f>[9]D_技能表!N833</f>
        <v>4430</v>
      </c>
      <c r="O926">
        <f>[9]D_技能表!O833</f>
        <v>4</v>
      </c>
      <c r="P926">
        <f>[9]D_技能表!P833</f>
        <v>2</v>
      </c>
      <c r="Q926">
        <f>[9]D_技能表!Q833</f>
        <v>1</v>
      </c>
      <c r="R926">
        <f>[9]D_技能表!R833</f>
        <v>6</v>
      </c>
      <c r="S926">
        <f>[9]D_技能表!S833</f>
        <v>50</v>
      </c>
      <c r="T926">
        <f>[9]D_技能表!T833</f>
        <v>71.739130434782609</v>
      </c>
      <c r="U926">
        <f>[9]D_技能表!U833</f>
        <v>443</v>
      </c>
      <c r="V926">
        <f>[9]D_技能表!V833</f>
        <v>143.47826086956522</v>
      </c>
      <c r="W926">
        <f>[9]D_技能表!W833</f>
        <v>10</v>
      </c>
      <c r="X926">
        <f>[9]D_技能表!X833</f>
        <v>96</v>
      </c>
      <c r="Y926">
        <f>[9]D_技能表!Y833</f>
        <v>18</v>
      </c>
      <c r="Z926">
        <f>[9]D_技能表!Z833</f>
        <v>0</v>
      </c>
      <c r="AA926" t="str">
        <f>[9]D_技能表!AA833</f>
        <v>9224100.png</v>
      </c>
      <c r="AB926">
        <f>[9]D_技能表!AB833</f>
        <v>10</v>
      </c>
      <c r="AC926">
        <f>[9]D_技能表!AC833</f>
        <v>33</v>
      </c>
      <c r="AD926">
        <f>[9]D_技能表!AD833</f>
        <v>10.546031667914246</v>
      </c>
    </row>
    <row r="927" spans="1:30" x14ac:dyDescent="0.15">
      <c r="A927">
        <f>[9]D_技能表!A834</f>
        <v>9224116</v>
      </c>
      <c r="B927" t="str">
        <f>[9]D_技能表!B834</f>
        <v>幻影脚第1段</v>
      </c>
      <c r="C927" t="str">
        <f>[9]D_技能表!C834</f>
        <v>幻影脚第1段</v>
      </c>
      <c r="D927">
        <f>[9]D_技能表!D834</f>
        <v>2</v>
      </c>
      <c r="E927">
        <f>[9]D_技能表!E834</f>
        <v>30</v>
      </c>
      <c r="F927" t="str">
        <f>[9]D_技能表!F834</f>
        <v>第16级，共造成166.4%点伤害</v>
      </c>
      <c r="G927">
        <f>[9]D_技能表!G834</f>
        <v>1</v>
      </c>
      <c r="H927">
        <f>[9]D_技能表!H834</f>
        <v>1</v>
      </c>
      <c r="I927">
        <f>[9]D_技能表!I834</f>
        <v>16</v>
      </c>
      <c r="J927">
        <f>[9]D_技能表!J834</f>
        <v>2</v>
      </c>
      <c r="K927">
        <f>[9]D_技能表!K834</f>
        <v>83.217391304347828</v>
      </c>
      <c r="L927">
        <f>[9]D_技能表!L834</f>
        <v>0</v>
      </c>
      <c r="M927">
        <f>[9]D_技能表!M834</f>
        <v>6720</v>
      </c>
      <c r="N927">
        <f>[9]D_技能表!N834</f>
        <v>5742</v>
      </c>
      <c r="O927">
        <f>[9]D_技能表!O834</f>
        <v>4</v>
      </c>
      <c r="P927">
        <f>[9]D_技能表!P834</f>
        <v>2</v>
      </c>
      <c r="Q927">
        <f>[9]D_技能表!Q834</f>
        <v>1</v>
      </c>
      <c r="R927">
        <f>[9]D_技能表!R834</f>
        <v>6</v>
      </c>
      <c r="S927">
        <f>[9]D_技能表!S834</f>
        <v>50</v>
      </c>
      <c r="T927">
        <f>[9]D_技能表!T834</f>
        <v>71.739130434782609</v>
      </c>
      <c r="U927">
        <f>[9]D_技能表!U834</f>
        <v>522</v>
      </c>
      <c r="V927">
        <f>[9]D_技能表!V834</f>
        <v>143.47826086956522</v>
      </c>
      <c r="W927">
        <f>[9]D_技能表!W834</f>
        <v>11</v>
      </c>
      <c r="X927">
        <f>[9]D_技能表!X834</f>
        <v>107</v>
      </c>
      <c r="Y927">
        <f>[9]D_技能表!Y834</f>
        <v>18</v>
      </c>
      <c r="Z927">
        <f>[9]D_技能表!Z834</f>
        <v>0</v>
      </c>
      <c r="AA927" t="str">
        <f>[9]D_技能表!AA834</f>
        <v>9224100.png</v>
      </c>
      <c r="AB927">
        <f>[9]D_技能表!AB834</f>
        <v>10</v>
      </c>
      <c r="AC927">
        <f>[9]D_技能表!AC834</f>
        <v>33</v>
      </c>
      <c r="AD927">
        <f>[9]D_技能表!AD834</f>
        <v>12.271544511293399</v>
      </c>
    </row>
    <row r="928" spans="1:30" x14ac:dyDescent="0.15">
      <c r="A928">
        <f>[9]D_技能表!A835</f>
        <v>9224117</v>
      </c>
      <c r="B928" t="str">
        <f>[9]D_技能表!B835</f>
        <v>幻影脚第1段</v>
      </c>
      <c r="C928" t="str">
        <f>[9]D_技能表!C835</f>
        <v>幻影脚第1段</v>
      </c>
      <c r="D928">
        <f>[9]D_技能表!D835</f>
        <v>2</v>
      </c>
      <c r="E928">
        <f>[9]D_技能表!E835</f>
        <v>31</v>
      </c>
      <c r="F928" t="str">
        <f>[9]D_技能表!F835</f>
        <v>第17级，共造成167.9%点伤害</v>
      </c>
      <c r="G928">
        <f>[9]D_技能表!G835</f>
        <v>1</v>
      </c>
      <c r="H928">
        <f>[9]D_技能表!H835</f>
        <v>1</v>
      </c>
      <c r="I928">
        <f>[9]D_技能表!I835</f>
        <v>17</v>
      </c>
      <c r="J928">
        <f>[9]D_技能表!J835</f>
        <v>2</v>
      </c>
      <c r="K928">
        <f>[9]D_技能表!K835</f>
        <v>83.934782608695656</v>
      </c>
      <c r="L928">
        <f>[9]D_技能表!L835</f>
        <v>0</v>
      </c>
      <c r="M928">
        <f>[9]D_技能表!M835</f>
        <v>6640</v>
      </c>
      <c r="N928">
        <f>[9]D_技能表!N835</f>
        <v>6756</v>
      </c>
      <c r="O928">
        <f>[9]D_技能表!O835</f>
        <v>4</v>
      </c>
      <c r="P928">
        <f>[9]D_技能表!P835</f>
        <v>2</v>
      </c>
      <c r="Q928">
        <f>[9]D_技能表!Q835</f>
        <v>1</v>
      </c>
      <c r="R928">
        <f>[9]D_技能表!R835</f>
        <v>6</v>
      </c>
      <c r="S928">
        <f>[9]D_技能表!S835</f>
        <v>50</v>
      </c>
      <c r="T928">
        <f>[9]D_技能表!T835</f>
        <v>71.739130434782609</v>
      </c>
      <c r="U928">
        <f>[9]D_技能表!U835</f>
        <v>563</v>
      </c>
      <c r="V928">
        <f>[9]D_技能表!V835</f>
        <v>143.47826086956522</v>
      </c>
      <c r="W928">
        <f>[9]D_技能表!W835</f>
        <v>12</v>
      </c>
      <c r="X928">
        <f>[9]D_技能表!X835</f>
        <v>119</v>
      </c>
      <c r="Y928">
        <f>[9]D_技能表!Y835</f>
        <v>18</v>
      </c>
      <c r="Z928">
        <f>[9]D_技能表!Z835</f>
        <v>0</v>
      </c>
      <c r="AA928" t="str">
        <f>[9]D_技能表!AA835</f>
        <v>9224100.png</v>
      </c>
      <c r="AB928">
        <f>[9]D_技能表!AB835</f>
        <v>10</v>
      </c>
      <c r="AC928">
        <f>[9]D_技能表!AC835</f>
        <v>33</v>
      </c>
      <c r="AD928">
        <f>[9]D_技能表!AD835</f>
        <v>14.272720794067023</v>
      </c>
    </row>
    <row r="929" spans="1:30" x14ac:dyDescent="0.15">
      <c r="A929">
        <f>[9]D_技能表!A836</f>
        <v>9224118</v>
      </c>
      <c r="B929" t="str">
        <f>[9]D_技能表!B836</f>
        <v>幻影脚第1段</v>
      </c>
      <c r="C929" t="str">
        <f>[9]D_技能表!C836</f>
        <v>幻影脚第1段</v>
      </c>
      <c r="D929">
        <f>[9]D_技能表!D836</f>
        <v>2</v>
      </c>
      <c r="E929">
        <f>[9]D_技能表!E836</f>
        <v>33</v>
      </c>
      <c r="F929" t="str">
        <f>[9]D_技能表!F836</f>
        <v>第18级，共造成169.3%点伤害</v>
      </c>
      <c r="G929">
        <f>[9]D_技能表!G836</f>
        <v>1</v>
      </c>
      <c r="H929">
        <f>[9]D_技能表!H836</f>
        <v>1</v>
      </c>
      <c r="I929">
        <f>[9]D_技能表!I836</f>
        <v>18</v>
      </c>
      <c r="J929">
        <f>[9]D_技能表!J836</f>
        <v>2</v>
      </c>
      <c r="K929">
        <f>[9]D_技能表!K836</f>
        <v>84.652173913043484</v>
      </c>
      <c r="L929">
        <f>[9]D_技能表!L836</f>
        <v>0</v>
      </c>
      <c r="M929">
        <f>[9]D_技能表!M836</f>
        <v>6560</v>
      </c>
      <c r="N929">
        <f>[9]D_技能表!N836</f>
        <v>7812</v>
      </c>
      <c r="O929">
        <f>[9]D_技能表!O836</f>
        <v>4</v>
      </c>
      <c r="P929">
        <f>[9]D_技能表!P836</f>
        <v>2</v>
      </c>
      <c r="Q929">
        <f>[9]D_技能表!Q836</f>
        <v>1</v>
      </c>
      <c r="R929">
        <f>[9]D_技能表!R836</f>
        <v>6</v>
      </c>
      <c r="S929">
        <f>[9]D_技能表!S836</f>
        <v>50</v>
      </c>
      <c r="T929">
        <f>[9]D_技能表!T836</f>
        <v>71.739130434782609</v>
      </c>
      <c r="U929">
        <f>[9]D_技能表!U836</f>
        <v>651</v>
      </c>
      <c r="V929">
        <f>[9]D_技能表!V836</f>
        <v>143.47826086956522</v>
      </c>
      <c r="W929">
        <f>[9]D_技能表!W836</f>
        <v>12</v>
      </c>
      <c r="X929">
        <f>[9]D_技能表!X836</f>
        <v>131</v>
      </c>
      <c r="Y929">
        <f>[9]D_技能表!Y836</f>
        <v>18</v>
      </c>
      <c r="Z929">
        <f>[9]D_技能表!Z836</f>
        <v>5</v>
      </c>
      <c r="AA929" t="str">
        <f>[9]D_技能表!AA836</f>
        <v>9224100.png</v>
      </c>
      <c r="AB929">
        <f>[9]D_技能表!AB836</f>
        <v>10</v>
      </c>
      <c r="AC929">
        <f>[9]D_技能表!AC836</f>
        <v>33</v>
      </c>
      <c r="AD929">
        <f>[9]D_技能表!AD836</f>
        <v>16.592819100533298</v>
      </c>
    </row>
    <row r="930" spans="1:30" x14ac:dyDescent="0.15">
      <c r="A930">
        <f>[9]D_技能表!A837</f>
        <v>9224119</v>
      </c>
      <c r="B930" t="str">
        <f>[9]D_技能表!B837</f>
        <v>幻影脚第1段</v>
      </c>
      <c r="C930" t="str">
        <f>[9]D_技能表!C837</f>
        <v>幻影脚第1段</v>
      </c>
      <c r="D930">
        <f>[9]D_技能表!D837</f>
        <v>2</v>
      </c>
      <c r="E930">
        <f>[9]D_技能表!E837</f>
        <v>34</v>
      </c>
      <c r="F930" t="str">
        <f>[9]D_技能表!F837</f>
        <v>第19级，共造成170.7%点伤害</v>
      </c>
      <c r="G930">
        <f>[9]D_技能表!G837</f>
        <v>1</v>
      </c>
      <c r="H930">
        <f>[9]D_技能表!H837</f>
        <v>1</v>
      </c>
      <c r="I930">
        <f>[9]D_技能表!I837</f>
        <v>19</v>
      </c>
      <c r="J930">
        <f>[9]D_技能表!J837</f>
        <v>2</v>
      </c>
      <c r="K930">
        <f>[9]D_技能表!K837</f>
        <v>85.369565217391312</v>
      </c>
      <c r="L930">
        <f>[9]D_技能表!L837</f>
        <v>0</v>
      </c>
      <c r="M930">
        <f>[9]D_技能表!M837</f>
        <v>6480</v>
      </c>
      <c r="N930">
        <f>[9]D_技能表!N837</f>
        <v>9048</v>
      </c>
      <c r="O930">
        <f>[9]D_技能表!O837</f>
        <v>4</v>
      </c>
      <c r="P930">
        <f>[9]D_技能表!P837</f>
        <v>2</v>
      </c>
      <c r="Q930">
        <f>[9]D_技能表!Q837</f>
        <v>1</v>
      </c>
      <c r="R930">
        <f>[9]D_技能表!R837</f>
        <v>6</v>
      </c>
      <c r="S930">
        <f>[9]D_技能表!S837</f>
        <v>50</v>
      </c>
      <c r="T930">
        <f>[9]D_技能表!T837</f>
        <v>71.739130434782609</v>
      </c>
      <c r="U930">
        <f>[9]D_技能表!U837</f>
        <v>696</v>
      </c>
      <c r="V930">
        <f>[9]D_技能表!V837</f>
        <v>143.47826086956522</v>
      </c>
      <c r="W930">
        <f>[9]D_技能表!W837</f>
        <v>13</v>
      </c>
      <c r="X930">
        <f>[9]D_技能表!X837</f>
        <v>144</v>
      </c>
      <c r="Y930">
        <f>[9]D_技能表!Y837</f>
        <v>18</v>
      </c>
      <c r="Z930">
        <f>[9]D_技能表!Z837</f>
        <v>6</v>
      </c>
      <c r="AA930" t="str">
        <f>[9]D_技能表!AA837</f>
        <v>9224100.png</v>
      </c>
      <c r="AB930">
        <f>[9]D_技能表!AB837</f>
        <v>10</v>
      </c>
      <c r="AC930">
        <f>[9]D_技能表!AC837</f>
        <v>33</v>
      </c>
      <c r="AD930">
        <f>[9]D_技能表!AD837</f>
        <v>19.281792663550021</v>
      </c>
    </row>
    <row r="931" spans="1:30" x14ac:dyDescent="0.15">
      <c r="A931">
        <f>[9]D_技能表!A838</f>
        <v>9224120</v>
      </c>
      <c r="B931" t="str">
        <f>[9]D_技能表!B838</f>
        <v>幻影脚第1段</v>
      </c>
      <c r="C931" t="str">
        <f>[9]D_技能表!C838</f>
        <v>幻影脚第1段</v>
      </c>
      <c r="D931">
        <f>[9]D_技能表!D838</f>
        <v>2</v>
      </c>
      <c r="E931">
        <f>[9]D_技能表!E838</f>
        <v>36</v>
      </c>
      <c r="F931" t="str">
        <f>[9]D_技能表!F838</f>
        <v>第20级，共造成172.2%点伤害</v>
      </c>
      <c r="G931">
        <f>[9]D_技能表!G838</f>
        <v>1</v>
      </c>
      <c r="H931">
        <f>[9]D_技能表!H838</f>
        <v>1</v>
      </c>
      <c r="I931">
        <f>[9]D_技能表!I838</f>
        <v>20</v>
      </c>
      <c r="J931">
        <f>[9]D_技能表!J838</f>
        <v>2</v>
      </c>
      <c r="K931">
        <f>[9]D_技能表!K838</f>
        <v>86.086956521739125</v>
      </c>
      <c r="L931">
        <f>[9]D_技能表!L838</f>
        <v>0</v>
      </c>
      <c r="M931">
        <f>[9]D_技能表!M838</f>
        <v>6400</v>
      </c>
      <c r="N931">
        <f>[9]D_技能表!N838</f>
        <v>11074</v>
      </c>
      <c r="O931">
        <f>[9]D_技能表!O838</f>
        <v>4</v>
      </c>
      <c r="P931">
        <f>[9]D_技能表!P838</f>
        <v>2</v>
      </c>
      <c r="Q931">
        <f>[9]D_技能表!Q838</f>
        <v>1</v>
      </c>
      <c r="R931">
        <f>[9]D_技能表!R838</f>
        <v>6</v>
      </c>
      <c r="S931">
        <f>[9]D_技能表!S838</f>
        <v>50</v>
      </c>
      <c r="T931">
        <f>[9]D_技能表!T838</f>
        <v>71.739130434782609</v>
      </c>
      <c r="U931">
        <f>[9]D_技能表!U838</f>
        <v>791</v>
      </c>
      <c r="V931">
        <f>[9]D_技能表!V838</f>
        <v>143.47826086956522</v>
      </c>
      <c r="W931">
        <f>[9]D_技能表!W838</f>
        <v>14</v>
      </c>
      <c r="X931">
        <f>[9]D_技能表!X838</f>
        <v>158</v>
      </c>
      <c r="Y931">
        <f>[9]D_技能表!Y838</f>
        <v>18</v>
      </c>
      <c r="Z931">
        <f>[9]D_技能表!Z838</f>
        <v>6</v>
      </c>
      <c r="AA931" t="str">
        <f>[9]D_技能表!AA838</f>
        <v>9224100.png</v>
      </c>
      <c r="AB931">
        <f>[9]D_技能表!AB838</f>
        <v>10</v>
      </c>
      <c r="AC931">
        <f>[9]D_技能表!AC838</f>
        <v>33</v>
      </c>
      <c r="AD931">
        <f>[9]D_技能表!AD838</f>
        <v>22.397313966611801</v>
      </c>
    </row>
    <row r="932" spans="1:30" x14ac:dyDescent="0.15">
      <c r="A932">
        <f>[9]D_技能表!A839</f>
        <v>9224121</v>
      </c>
      <c r="B932" t="str">
        <f>[9]D_技能表!B839</f>
        <v>幻影脚第1段</v>
      </c>
      <c r="C932" t="str">
        <f>[9]D_技能表!C839</f>
        <v>幻影脚第1段</v>
      </c>
      <c r="D932">
        <f>[9]D_技能表!D839</f>
        <v>2</v>
      </c>
      <c r="E932">
        <f>[9]D_技能表!E839</f>
        <v>37</v>
      </c>
      <c r="F932" t="str">
        <f>[9]D_技能表!F839</f>
        <v>第21级，共造成173.6%点伤害</v>
      </c>
      <c r="G932">
        <f>[9]D_技能表!G839</f>
        <v>1</v>
      </c>
      <c r="H932">
        <f>[9]D_技能表!H839</f>
        <v>1</v>
      </c>
      <c r="I932">
        <f>[9]D_技能表!I839</f>
        <v>21</v>
      </c>
      <c r="J932">
        <f>[9]D_技能表!J839</f>
        <v>2</v>
      </c>
      <c r="K932">
        <f>[9]D_技能表!K839</f>
        <v>86.804347826086953</v>
      </c>
      <c r="L932">
        <f>[9]D_技能表!L839</f>
        <v>0</v>
      </c>
      <c r="M932">
        <f>[9]D_技能表!M839</f>
        <v>6320</v>
      </c>
      <c r="N932">
        <f>[9]D_技能表!N839</f>
        <v>12615</v>
      </c>
      <c r="O932">
        <f>[9]D_技能表!O839</f>
        <v>4</v>
      </c>
      <c r="P932">
        <f>[9]D_技能表!P839</f>
        <v>2</v>
      </c>
      <c r="Q932">
        <f>[9]D_技能表!Q839</f>
        <v>1</v>
      </c>
      <c r="R932">
        <f>[9]D_技能表!R839</f>
        <v>6</v>
      </c>
      <c r="S932">
        <f>[9]D_技能表!S839</f>
        <v>50</v>
      </c>
      <c r="T932">
        <f>[9]D_技能表!T839</f>
        <v>71.739130434782609</v>
      </c>
      <c r="U932">
        <f>[9]D_技能表!U839</f>
        <v>841</v>
      </c>
      <c r="V932">
        <f>[9]D_技能表!V839</f>
        <v>143.47826086956522</v>
      </c>
      <c r="W932">
        <f>[9]D_技能表!W839</f>
        <v>15</v>
      </c>
      <c r="X932">
        <f>[9]D_技能表!X839</f>
        <v>173</v>
      </c>
      <c r="Y932">
        <f>[9]D_技能表!Y839</f>
        <v>18</v>
      </c>
      <c r="Z932">
        <f>[9]D_技能表!Z839</f>
        <v>6</v>
      </c>
      <c r="AA932" t="str">
        <f>[9]D_技能表!AA839</f>
        <v>9224100.png</v>
      </c>
      <c r="AB932">
        <f>[9]D_技能表!AB839</f>
        <v>10</v>
      </c>
      <c r="AC932">
        <f>[9]D_技能表!AC839</f>
        <v>33</v>
      </c>
      <c r="AD932">
        <f>[9]D_技能表!AD839</f>
        <v>26.005954739705096</v>
      </c>
    </row>
    <row r="933" spans="1:30" x14ac:dyDescent="0.15">
      <c r="A933">
        <f>[9]D_技能表!A840</f>
        <v>9224122</v>
      </c>
      <c r="B933" t="str">
        <f>[9]D_技能表!B840</f>
        <v>幻影脚第1段</v>
      </c>
      <c r="C933" t="str">
        <f>[9]D_技能表!C840</f>
        <v>幻影脚第1段</v>
      </c>
      <c r="D933">
        <f>[9]D_技能表!D840</f>
        <v>2</v>
      </c>
      <c r="E933">
        <f>[9]D_技能表!E840</f>
        <v>39</v>
      </c>
      <c r="F933" t="str">
        <f>[9]D_技能表!F840</f>
        <v>第22级，共造成175%点伤害</v>
      </c>
      <c r="G933">
        <f>[9]D_技能表!G840</f>
        <v>1</v>
      </c>
      <c r="H933">
        <f>[9]D_技能表!H840</f>
        <v>1</v>
      </c>
      <c r="I933">
        <f>[9]D_技能表!I840</f>
        <v>22</v>
      </c>
      <c r="J933">
        <f>[9]D_技能表!J840</f>
        <v>2</v>
      </c>
      <c r="K933">
        <f>[9]D_技能表!K840</f>
        <v>87.521739130434781</v>
      </c>
      <c r="L933">
        <f>[9]D_技能表!L840</f>
        <v>0</v>
      </c>
      <c r="M933">
        <f>[9]D_技能表!M840</f>
        <v>6240</v>
      </c>
      <c r="N933">
        <f>[9]D_技能表!N840</f>
        <v>15104</v>
      </c>
      <c r="O933">
        <f>[9]D_技能表!O840</f>
        <v>4</v>
      </c>
      <c r="P933">
        <f>[9]D_技能表!P840</f>
        <v>2</v>
      </c>
      <c r="Q933">
        <f>[9]D_技能表!Q840</f>
        <v>1</v>
      </c>
      <c r="R933">
        <f>[9]D_技能表!R840</f>
        <v>6</v>
      </c>
      <c r="S933">
        <f>[9]D_技能表!S840</f>
        <v>50</v>
      </c>
      <c r="T933">
        <f>[9]D_技能表!T840</f>
        <v>71.739130434782609</v>
      </c>
      <c r="U933">
        <f>[9]D_技能表!U840</f>
        <v>944</v>
      </c>
      <c r="V933">
        <f>[9]D_技能表!V840</f>
        <v>143.47826086956522</v>
      </c>
      <c r="W933">
        <f>[9]D_技能表!W840</f>
        <v>16</v>
      </c>
      <c r="X933">
        <f>[9]D_技能表!X840</f>
        <v>189</v>
      </c>
      <c r="Y933">
        <f>[9]D_技能表!Y840</f>
        <v>18</v>
      </c>
      <c r="Z933">
        <f>[9]D_技能表!Z840</f>
        <v>7</v>
      </c>
      <c r="AA933" t="str">
        <f>[9]D_技能表!AA840</f>
        <v>9224100.png</v>
      </c>
      <c r="AB933">
        <f>[9]D_技能表!AB840</f>
        <v>10</v>
      </c>
      <c r="AC933">
        <f>[9]D_技能表!AC840</f>
        <v>33</v>
      </c>
      <c r="AD933">
        <f>[9]D_技能表!AD840</f>
        <v>30.18454473848815</v>
      </c>
    </row>
    <row r="934" spans="1:30" x14ac:dyDescent="0.15">
      <c r="A934">
        <f>[9]D_技能表!A841</f>
        <v>9224123</v>
      </c>
      <c r="B934" t="str">
        <f>[9]D_技能表!B841</f>
        <v>幻影脚第1段</v>
      </c>
      <c r="C934" t="str">
        <f>[9]D_技能表!C841</f>
        <v>幻影脚第1段</v>
      </c>
      <c r="D934">
        <f>[9]D_技能表!D841</f>
        <v>2</v>
      </c>
      <c r="E934">
        <f>[9]D_技能表!E841</f>
        <v>40</v>
      </c>
      <c r="F934" t="str">
        <f>[9]D_技能表!F841</f>
        <v>第23级，共造成176.5%点伤害</v>
      </c>
      <c r="G934">
        <f>[9]D_技能表!G841</f>
        <v>1</v>
      </c>
      <c r="H934">
        <f>[9]D_技能表!H841</f>
        <v>1</v>
      </c>
      <c r="I934">
        <f>[9]D_技能表!I841</f>
        <v>23</v>
      </c>
      <c r="J934">
        <f>[9]D_技能表!J841</f>
        <v>2</v>
      </c>
      <c r="K934">
        <f>[9]D_技能表!K841</f>
        <v>88.239130434782609</v>
      </c>
      <c r="L934">
        <f>[9]D_技能表!L841</f>
        <v>0</v>
      </c>
      <c r="M934">
        <f>[9]D_技能表!M841</f>
        <v>6160</v>
      </c>
      <c r="N934">
        <f>[9]D_技能表!N841</f>
        <v>16966</v>
      </c>
      <c r="O934">
        <f>[9]D_技能表!O841</f>
        <v>4</v>
      </c>
      <c r="P934">
        <f>[9]D_技能表!P841</f>
        <v>2</v>
      </c>
      <c r="Q934">
        <f>[9]D_技能表!Q841</f>
        <v>1</v>
      </c>
      <c r="R934">
        <f>[9]D_技能表!R841</f>
        <v>6</v>
      </c>
      <c r="S934">
        <f>[9]D_技能表!S841</f>
        <v>50</v>
      </c>
      <c r="T934">
        <f>[9]D_技能表!T841</f>
        <v>71.739130434782609</v>
      </c>
      <c r="U934">
        <f>[9]D_技能表!U841</f>
        <v>998</v>
      </c>
      <c r="V934">
        <f>[9]D_技能表!V841</f>
        <v>143.47826086956522</v>
      </c>
      <c r="W934">
        <f>[9]D_技能表!W841</f>
        <v>17</v>
      </c>
      <c r="X934">
        <f>[9]D_技能表!X841</f>
        <v>206</v>
      </c>
      <c r="Y934">
        <f>[9]D_技能表!Y841</f>
        <v>18</v>
      </c>
      <c r="Z934">
        <f>[9]D_技能表!Z841</f>
        <v>7</v>
      </c>
      <c r="AA934" t="str">
        <f>[9]D_技能表!AA841</f>
        <v>9224100.png</v>
      </c>
      <c r="AB934">
        <f>[9]D_技能表!AB841</f>
        <v>10</v>
      </c>
      <c r="AC934">
        <f>[9]D_技能表!AC841</f>
        <v>33</v>
      </c>
      <c r="AD934">
        <f>[9]D_技能表!AD841</f>
        <v>35.021736194394776</v>
      </c>
    </row>
    <row r="935" spans="1:30" x14ac:dyDescent="0.15">
      <c r="A935">
        <f>[9]D_技能表!A842</f>
        <v>9224124</v>
      </c>
      <c r="B935" t="str">
        <f>[9]D_技能表!B842</f>
        <v>幻影脚第1段</v>
      </c>
      <c r="C935" t="str">
        <f>[9]D_技能表!C842</f>
        <v>幻影脚第1段</v>
      </c>
      <c r="D935">
        <f>[9]D_技能表!D842</f>
        <v>2</v>
      </c>
      <c r="E935">
        <f>[9]D_技能表!E842</f>
        <v>42</v>
      </c>
      <c r="F935" t="str">
        <f>[9]D_技能表!F842</f>
        <v>第24级，共造成177.9%点伤害</v>
      </c>
      <c r="G935">
        <f>[9]D_技能表!G842</f>
        <v>1</v>
      </c>
      <c r="H935">
        <f>[9]D_技能表!H842</f>
        <v>1</v>
      </c>
      <c r="I935">
        <f>[9]D_技能表!I842</f>
        <v>24</v>
      </c>
      <c r="J935">
        <f>[9]D_技能表!J842</f>
        <v>2</v>
      </c>
      <c r="K935">
        <f>[9]D_技能表!K842</f>
        <v>88.956521739130437</v>
      </c>
      <c r="L935">
        <f>[9]D_技能表!L842</f>
        <v>0</v>
      </c>
      <c r="M935">
        <f>[9]D_技能表!M842</f>
        <v>6080</v>
      </c>
      <c r="N935">
        <f>[9]D_技能表!N842</f>
        <v>19980</v>
      </c>
      <c r="O935">
        <f>[9]D_技能表!O842</f>
        <v>4</v>
      </c>
      <c r="P935">
        <f>[9]D_技能表!P842</f>
        <v>2</v>
      </c>
      <c r="Q935">
        <f>[9]D_技能表!Q842</f>
        <v>1</v>
      </c>
      <c r="R935">
        <f>[9]D_技能表!R842</f>
        <v>6</v>
      </c>
      <c r="S935">
        <f>[9]D_技能表!S842</f>
        <v>50</v>
      </c>
      <c r="T935">
        <f>[9]D_技能表!T842</f>
        <v>71.739130434782609</v>
      </c>
      <c r="U935">
        <f>[9]D_技能表!U842</f>
        <v>1110</v>
      </c>
      <c r="V935">
        <f>[9]D_技能表!V842</f>
        <v>143.47826086956522</v>
      </c>
      <c r="W935">
        <f>[9]D_技能表!W842</f>
        <v>18</v>
      </c>
      <c r="X935">
        <f>[9]D_技能表!X842</f>
        <v>224</v>
      </c>
      <c r="Y935">
        <f>[9]D_技能表!Y842</f>
        <v>18</v>
      </c>
      <c r="Z935">
        <f>[9]D_技能表!Z842</f>
        <v>8</v>
      </c>
      <c r="AA935" t="str">
        <f>[9]D_技能表!AA842</f>
        <v>9224100.png</v>
      </c>
      <c r="AB935">
        <f>[9]D_技能表!AB842</f>
        <v>10</v>
      </c>
      <c r="AC935">
        <f>[9]D_技能表!AC842</f>
        <v>33</v>
      </c>
      <c r="AD935">
        <f>[9]D_技能表!AD842</f>
        <v>40.61980484160442</v>
      </c>
    </row>
    <row r="936" spans="1:30" x14ac:dyDescent="0.15">
      <c r="A936">
        <f>[9]D_技能表!A843</f>
        <v>9224125</v>
      </c>
      <c r="B936" t="str">
        <f>[9]D_技能表!B843</f>
        <v>幻影脚第1段</v>
      </c>
      <c r="C936" t="str">
        <f>[9]D_技能表!C843</f>
        <v>幻影脚第1段</v>
      </c>
      <c r="D936">
        <f>[9]D_技能表!D843</f>
        <v>2</v>
      </c>
      <c r="E936">
        <f>[9]D_技能表!E843</f>
        <v>43</v>
      </c>
      <c r="F936" t="str">
        <f>[9]D_技能表!F843</f>
        <v>第25级，共造成179.3%点伤害</v>
      </c>
      <c r="G936">
        <f>[9]D_技能表!G843</f>
        <v>1</v>
      </c>
      <c r="H936">
        <f>[9]D_技能表!H843</f>
        <v>1</v>
      </c>
      <c r="I936">
        <f>[9]D_技能表!I843</f>
        <v>25</v>
      </c>
      <c r="J936">
        <f>[9]D_技能表!J843</f>
        <v>2</v>
      </c>
      <c r="K936">
        <f>[9]D_技能表!K843</f>
        <v>89.673913043478265</v>
      </c>
      <c r="L936">
        <f>[9]D_技能表!L843</f>
        <v>0</v>
      </c>
      <c r="M936">
        <f>[9]D_技能表!M843</f>
        <v>6000</v>
      </c>
      <c r="N936">
        <f>[9]D_技能表!N843</f>
        <v>23340</v>
      </c>
      <c r="O936">
        <f>[9]D_技能表!O843</f>
        <v>4</v>
      </c>
      <c r="P936">
        <f>[9]D_技能表!P843</f>
        <v>2</v>
      </c>
      <c r="Q936">
        <f>[9]D_技能表!Q843</f>
        <v>1</v>
      </c>
      <c r="R936">
        <f>[9]D_技能表!R843</f>
        <v>6</v>
      </c>
      <c r="S936">
        <f>[9]D_技能表!S843</f>
        <v>50</v>
      </c>
      <c r="T936">
        <f>[9]D_技能表!T843</f>
        <v>71.739130434782609</v>
      </c>
      <c r="U936">
        <f>[9]D_技能表!U843</f>
        <v>1167</v>
      </c>
      <c r="V936">
        <f>[9]D_技能表!V843</f>
        <v>143.47826086956522</v>
      </c>
      <c r="W936">
        <f>[9]D_技能表!W843</f>
        <v>20</v>
      </c>
      <c r="X936">
        <f>[9]D_技能表!X843</f>
        <v>244</v>
      </c>
      <c r="Y936">
        <f>[9]D_技能表!Y843</f>
        <v>18</v>
      </c>
      <c r="Z936">
        <f>[9]D_技能表!Z843</f>
        <v>8</v>
      </c>
      <c r="AA936" t="str">
        <f>[9]D_技能表!AA843</f>
        <v>9224100.png</v>
      </c>
      <c r="AB936">
        <f>[9]D_技能表!AB843</f>
        <v>10</v>
      </c>
      <c r="AC936">
        <f>[9]D_技能表!AC843</f>
        <v>33</v>
      </c>
      <c r="AD936">
        <f>[9]D_技能表!AD843</f>
        <v>47.096723042470856</v>
      </c>
    </row>
    <row r="937" spans="1:30" x14ac:dyDescent="0.15">
      <c r="A937">
        <f>[9]D_技能表!A844</f>
        <v>9224126</v>
      </c>
      <c r="B937" t="str">
        <f>[9]D_技能表!B844</f>
        <v>幻影脚第1段</v>
      </c>
      <c r="C937" t="str">
        <f>[9]D_技能表!C844</f>
        <v>幻影脚第1段</v>
      </c>
      <c r="D937">
        <f>[9]D_技能表!D844</f>
        <v>2</v>
      </c>
      <c r="E937">
        <f>[9]D_技能表!E844</f>
        <v>44</v>
      </c>
      <c r="F937" t="str">
        <f>[9]D_技能表!F844</f>
        <v>第26级，共造成180.8%点伤害</v>
      </c>
      <c r="G937">
        <f>[9]D_技能表!G844</f>
        <v>1</v>
      </c>
      <c r="H937">
        <f>[9]D_技能表!H844</f>
        <v>1</v>
      </c>
      <c r="I937">
        <f>[9]D_技能表!I844</f>
        <v>26</v>
      </c>
      <c r="J937">
        <f>[9]D_技能表!J844</f>
        <v>2</v>
      </c>
      <c r="K937">
        <f>[9]D_技能表!K844</f>
        <v>90.391304347826093</v>
      </c>
      <c r="L937">
        <f>[9]D_技能表!L844</f>
        <v>0</v>
      </c>
      <c r="M937">
        <f>[9]D_技能表!M844</f>
        <v>5920</v>
      </c>
      <c r="N937">
        <f>[9]D_技能表!N844</f>
        <v>25746</v>
      </c>
      <c r="O937">
        <f>[9]D_技能表!O844</f>
        <v>4</v>
      </c>
      <c r="P937">
        <f>[9]D_技能表!P844</f>
        <v>2</v>
      </c>
      <c r="Q937">
        <f>[9]D_技能表!Q844</f>
        <v>1</v>
      </c>
      <c r="R937">
        <f>[9]D_技能表!R844</f>
        <v>6</v>
      </c>
      <c r="S937">
        <f>[9]D_技能表!S844</f>
        <v>50</v>
      </c>
      <c r="T937">
        <f>[9]D_技能表!T844</f>
        <v>71.739130434782609</v>
      </c>
      <c r="U937">
        <f>[9]D_技能表!U844</f>
        <v>1226</v>
      </c>
      <c r="V937">
        <f>[9]D_技能表!V844</f>
        <v>143.47826086956522</v>
      </c>
      <c r="W937">
        <f>[9]D_技能表!W844</f>
        <v>21</v>
      </c>
      <c r="X937">
        <f>[9]D_技能表!X844</f>
        <v>265</v>
      </c>
      <c r="Y937">
        <f>[9]D_技能表!Y844</f>
        <v>18</v>
      </c>
      <c r="Z937">
        <f>[9]D_技能表!Z844</f>
        <v>9</v>
      </c>
      <c r="AA937" t="str">
        <f>[9]D_技能表!AA844</f>
        <v>9224100.png</v>
      </c>
      <c r="AB937">
        <f>[9]D_技能表!AB844</f>
        <v>10</v>
      </c>
      <c r="AC937">
        <f>[9]D_技能表!AC844</f>
        <v>33</v>
      </c>
      <c r="AD937">
        <f>[9]D_技能表!AD844</f>
        <v>54.588545834333843</v>
      </c>
    </row>
    <row r="938" spans="1:30" x14ac:dyDescent="0.15">
      <c r="A938">
        <f>[9]D_技能表!A845</f>
        <v>9224127</v>
      </c>
      <c r="B938" t="str">
        <f>[9]D_技能表!B845</f>
        <v>幻影脚第1段</v>
      </c>
      <c r="C938" t="str">
        <f>[9]D_技能表!C845</f>
        <v>幻影脚第1段</v>
      </c>
      <c r="D938">
        <f>[9]D_技能表!D845</f>
        <v>2</v>
      </c>
      <c r="E938">
        <f>[9]D_技能表!E845</f>
        <v>46</v>
      </c>
      <c r="F938" t="str">
        <f>[9]D_技能表!F845</f>
        <v>第27级，共造成182.2%点伤害</v>
      </c>
      <c r="G938">
        <f>[9]D_技能表!G845</f>
        <v>1</v>
      </c>
      <c r="H938">
        <f>[9]D_技能表!H845</f>
        <v>1</v>
      </c>
      <c r="I938">
        <f>[9]D_技能表!I845</f>
        <v>27</v>
      </c>
      <c r="J938">
        <f>[9]D_技能表!J845</f>
        <v>2</v>
      </c>
      <c r="K938">
        <f>[9]D_技能表!K845</f>
        <v>91.108695652173907</v>
      </c>
      <c r="L938">
        <f>[9]D_技能表!L845</f>
        <v>0</v>
      </c>
      <c r="M938">
        <f>[9]D_技能表!M845</f>
        <v>5840</v>
      </c>
      <c r="N938">
        <f>[9]D_技能表!N845</f>
        <v>29678</v>
      </c>
      <c r="O938">
        <f>[9]D_技能表!O845</f>
        <v>4</v>
      </c>
      <c r="P938">
        <f>[9]D_技能表!P845</f>
        <v>2</v>
      </c>
      <c r="Q938">
        <f>[9]D_技能表!Q845</f>
        <v>1</v>
      </c>
      <c r="R938">
        <f>[9]D_技能表!R845</f>
        <v>6</v>
      </c>
      <c r="S938">
        <f>[9]D_技能表!S845</f>
        <v>50</v>
      </c>
      <c r="T938">
        <f>[9]D_技能表!T845</f>
        <v>71.739130434782609</v>
      </c>
      <c r="U938">
        <f>[9]D_技能表!U845</f>
        <v>1349</v>
      </c>
      <c r="V938">
        <f>[9]D_技能表!V845</f>
        <v>143.47826086956522</v>
      </c>
      <c r="W938">
        <f>[9]D_技能表!W845</f>
        <v>22</v>
      </c>
      <c r="X938">
        <f>[9]D_技能表!X845</f>
        <v>287</v>
      </c>
      <c r="Y938">
        <f>[9]D_技能表!Y845</f>
        <v>18</v>
      </c>
      <c r="Z938">
        <f>[9]D_技能表!Z845</f>
        <v>9</v>
      </c>
      <c r="AA938" t="str">
        <f>[9]D_技能表!AA845</f>
        <v>9224100.png</v>
      </c>
      <c r="AB938">
        <f>[9]D_技能表!AB845</f>
        <v>10</v>
      </c>
      <c r="AC938">
        <f>[9]D_技能表!AC845</f>
        <v>33</v>
      </c>
      <c r="AD938">
        <f>[9]D_技能表!AD845</f>
        <v>63.25215680904472</v>
      </c>
    </row>
    <row r="939" spans="1:30" x14ac:dyDescent="0.15">
      <c r="A939">
        <f>[9]D_技能表!A846</f>
        <v>9224128</v>
      </c>
      <c r="B939" t="str">
        <f>[9]D_技能表!B846</f>
        <v>幻影脚第1段</v>
      </c>
      <c r="C939" t="str">
        <f>[9]D_技能表!C846</f>
        <v>幻影脚第1段</v>
      </c>
      <c r="D939">
        <f>[9]D_技能表!D846</f>
        <v>2</v>
      </c>
      <c r="E939">
        <f>[9]D_技能表!E846</f>
        <v>47</v>
      </c>
      <c r="F939" t="str">
        <f>[9]D_技能表!F846</f>
        <v>第28级，共造成183.7%点伤害</v>
      </c>
      <c r="G939">
        <f>[9]D_技能表!G846</f>
        <v>1</v>
      </c>
      <c r="H939">
        <f>[9]D_技能表!H846</f>
        <v>1</v>
      </c>
      <c r="I939">
        <f>[9]D_技能表!I846</f>
        <v>28</v>
      </c>
      <c r="J939">
        <f>[9]D_技能表!J846</f>
        <v>2</v>
      </c>
      <c r="K939">
        <f>[9]D_技能表!K846</f>
        <v>91.826086956521735</v>
      </c>
      <c r="L939">
        <f>[9]D_技能表!L846</f>
        <v>0</v>
      </c>
      <c r="M939">
        <f>[9]D_技能表!M846</f>
        <v>5760</v>
      </c>
      <c r="N939">
        <f>[9]D_技能表!N846</f>
        <v>33888</v>
      </c>
      <c r="O939">
        <f>[9]D_技能表!O846</f>
        <v>4</v>
      </c>
      <c r="P939">
        <f>[9]D_技能表!P846</f>
        <v>2</v>
      </c>
      <c r="Q939">
        <f>[9]D_技能表!Q846</f>
        <v>1</v>
      </c>
      <c r="R939">
        <f>[9]D_技能表!R846</f>
        <v>6</v>
      </c>
      <c r="S939">
        <f>[9]D_技能表!S846</f>
        <v>50</v>
      </c>
      <c r="T939">
        <f>[9]D_技能表!T846</f>
        <v>71.739130434782609</v>
      </c>
      <c r="U939">
        <f>[9]D_技能表!U846</f>
        <v>1412</v>
      </c>
      <c r="V939">
        <f>[9]D_技能表!V846</f>
        <v>143.47826086956522</v>
      </c>
      <c r="W939">
        <f>[9]D_技能表!W846</f>
        <v>24</v>
      </c>
      <c r="X939">
        <f>[9]D_技能表!X846</f>
        <v>311</v>
      </c>
      <c r="Y939">
        <f>[9]D_技能表!Y846</f>
        <v>18</v>
      </c>
      <c r="Z939">
        <f>[9]D_技能表!Z846</f>
        <v>10</v>
      </c>
      <c r="AA939" t="str">
        <f>[9]D_技能表!AA846</f>
        <v>9224100.png</v>
      </c>
      <c r="AB939">
        <f>[9]D_技能表!AB846</f>
        <v>10</v>
      </c>
      <c r="AC939">
        <f>[9]D_技能表!AC846</f>
        <v>33</v>
      </c>
      <c r="AD939">
        <f>[9]D_技能表!AD846</f>
        <v>73.268427728345017</v>
      </c>
    </row>
    <row r="940" spans="1:30" x14ac:dyDescent="0.15">
      <c r="A940">
        <f>[9]D_技能表!A847</f>
        <v>9224129</v>
      </c>
      <c r="B940" t="str">
        <f>[9]D_技能表!B847</f>
        <v>幻影脚第1段</v>
      </c>
      <c r="C940" t="str">
        <f>[9]D_技能表!C847</f>
        <v>幻影脚第1段</v>
      </c>
      <c r="D940">
        <f>[9]D_技能表!D847</f>
        <v>2</v>
      </c>
      <c r="E940">
        <f>[9]D_技能表!E847</f>
        <v>49</v>
      </c>
      <c r="F940" t="str">
        <f>[9]D_技能表!F847</f>
        <v>第29级，共造成185.1%点伤害</v>
      </c>
      <c r="G940">
        <f>[9]D_技能表!G847</f>
        <v>1</v>
      </c>
      <c r="H940">
        <f>[9]D_技能表!H847</f>
        <v>1</v>
      </c>
      <c r="I940">
        <f>[9]D_技能表!I847</f>
        <v>29</v>
      </c>
      <c r="J940">
        <f>[9]D_技能表!J847</f>
        <v>2</v>
      </c>
      <c r="K940">
        <f>[9]D_技能表!K847</f>
        <v>92.543478260869563</v>
      </c>
      <c r="L940">
        <f>[9]D_技能表!L847</f>
        <v>0</v>
      </c>
      <c r="M940">
        <f>[9]D_技能表!M847</f>
        <v>5680</v>
      </c>
      <c r="N940">
        <f>[9]D_技能表!N847</f>
        <v>40118</v>
      </c>
      <c r="O940">
        <f>[9]D_技能表!O847</f>
        <v>4</v>
      </c>
      <c r="P940">
        <f>[9]D_技能表!P847</f>
        <v>2</v>
      </c>
      <c r="Q940">
        <f>[9]D_技能表!Q847</f>
        <v>1</v>
      </c>
      <c r="R940">
        <f>[9]D_技能表!R847</f>
        <v>6</v>
      </c>
      <c r="S940">
        <f>[9]D_技能表!S847</f>
        <v>50</v>
      </c>
      <c r="T940">
        <f>[9]D_技能表!T847</f>
        <v>71.739130434782609</v>
      </c>
      <c r="U940">
        <f>[9]D_技能表!U847</f>
        <v>1543</v>
      </c>
      <c r="V940">
        <f>[9]D_技能表!V847</f>
        <v>143.47826086956522</v>
      </c>
      <c r="W940">
        <f>[9]D_技能表!W847</f>
        <v>26</v>
      </c>
      <c r="X940">
        <f>[9]D_技能表!X847</f>
        <v>337</v>
      </c>
      <c r="Y940">
        <f>[9]D_技能表!Y847</f>
        <v>18</v>
      </c>
      <c r="Z940">
        <f>[9]D_技能表!Z847</f>
        <v>11</v>
      </c>
      <c r="AA940" t="str">
        <f>[9]D_技能表!AA847</f>
        <v>9224100.png</v>
      </c>
      <c r="AB940">
        <f>[9]D_技能表!AB847</f>
        <v>10</v>
      </c>
      <c r="AC940">
        <f>[9]D_技能表!AC847</f>
        <v>33</v>
      </c>
      <c r="AD940">
        <f>[9]D_技能表!AD847</f>
        <v>84.845853806897054</v>
      </c>
    </row>
    <row r="941" spans="1:30" x14ac:dyDescent="0.15">
      <c r="A941">
        <f>[9]D_技能表!A848</f>
        <v>9224130</v>
      </c>
      <c r="B941" t="str">
        <f>[9]D_技能表!B848</f>
        <v>幻影脚第1段</v>
      </c>
      <c r="C941" t="str">
        <f>[9]D_技能表!C848</f>
        <v>幻影脚第1段</v>
      </c>
      <c r="D941">
        <f>[9]D_技能表!D848</f>
        <v>2</v>
      </c>
      <c r="E941">
        <f>[9]D_技能表!E848</f>
        <v>50</v>
      </c>
      <c r="F941" t="str">
        <f>[9]D_技能表!F848</f>
        <v>第30级，共造成186.5%点伤害</v>
      </c>
      <c r="G941">
        <f>[9]D_技能表!G848</f>
        <v>1</v>
      </c>
      <c r="H941">
        <f>[9]D_技能表!H848</f>
        <v>1</v>
      </c>
      <c r="I941">
        <f>[9]D_技能表!I848</f>
        <v>30</v>
      </c>
      <c r="J941">
        <f>[9]D_技能表!J848</f>
        <v>2</v>
      </c>
      <c r="K941">
        <f>[9]D_技能表!K848</f>
        <v>93.260869565217391</v>
      </c>
      <c r="L941">
        <f>[9]D_技能表!L848</f>
        <v>0</v>
      </c>
      <c r="M941">
        <f>[9]D_技能表!M848</f>
        <v>5600</v>
      </c>
      <c r="N941">
        <f>[9]D_技能表!N848</f>
        <v>45080</v>
      </c>
      <c r="O941">
        <f>[9]D_技能表!O848</f>
        <v>4</v>
      </c>
      <c r="P941">
        <f>[9]D_技能表!P848</f>
        <v>2</v>
      </c>
      <c r="Q941">
        <f>[9]D_技能表!Q848</f>
        <v>1</v>
      </c>
      <c r="R941">
        <f>[9]D_技能表!R848</f>
        <v>6</v>
      </c>
      <c r="S941">
        <f>[9]D_技能表!S848</f>
        <v>50</v>
      </c>
      <c r="T941">
        <f>[9]D_技能表!T848</f>
        <v>71.739130434782609</v>
      </c>
      <c r="U941">
        <f>[9]D_技能表!U848</f>
        <v>1610</v>
      </c>
      <c r="V941">
        <f>[9]D_技能表!V848</f>
        <v>143.47826086956522</v>
      </c>
      <c r="W941">
        <f>[9]D_技能表!W848</f>
        <v>28</v>
      </c>
      <c r="X941">
        <f>[9]D_技能表!X848</f>
        <v>365</v>
      </c>
      <c r="Y941">
        <f>[9]D_技能表!Y848</f>
        <v>18</v>
      </c>
      <c r="Z941">
        <f>[9]D_技能表!Z848</f>
        <v>12</v>
      </c>
      <c r="AA941" t="str">
        <f>[9]D_技能表!AA848</f>
        <v>9224100.png</v>
      </c>
      <c r="AB941">
        <f>[9]D_技能表!AB848</f>
        <v>10</v>
      </c>
      <c r="AC941">
        <f>[9]D_技能表!AC848</f>
        <v>33</v>
      </c>
      <c r="AD941">
        <f>[9]D_技能表!AD848</f>
        <v>98.224735813368468</v>
      </c>
    </row>
    <row r="942" spans="1:30" x14ac:dyDescent="0.15">
      <c r="A942">
        <f>[9]D_技能表!A849</f>
        <v>9224131</v>
      </c>
      <c r="B942" t="str">
        <f>[9]D_技能表!B849</f>
        <v>幻影脚第1段</v>
      </c>
      <c r="C942" t="str">
        <f>[9]D_技能表!C849</f>
        <v>幻影脚第1段</v>
      </c>
      <c r="D942">
        <f>[9]D_技能表!D849</f>
        <v>2</v>
      </c>
      <c r="E942">
        <f>[9]D_技能表!E849</f>
        <v>52</v>
      </c>
      <c r="F942" t="str">
        <f>[9]D_技能表!F849</f>
        <v>第31级，共造成188%点伤害</v>
      </c>
      <c r="G942">
        <f>[9]D_技能表!G849</f>
        <v>1</v>
      </c>
      <c r="H942">
        <f>[9]D_技能表!H849</f>
        <v>1</v>
      </c>
      <c r="I942">
        <f>[9]D_技能表!I849</f>
        <v>31</v>
      </c>
      <c r="J942">
        <f>[9]D_技能表!J849</f>
        <v>2</v>
      </c>
      <c r="K942">
        <f>[9]D_技能表!K849</f>
        <v>93.978260869565219</v>
      </c>
      <c r="L942">
        <f>[9]D_技能表!L849</f>
        <v>0</v>
      </c>
      <c r="M942">
        <f>[9]D_技能表!M849</f>
        <v>5520</v>
      </c>
      <c r="N942">
        <f>[9]D_技能表!N849</f>
        <v>50721</v>
      </c>
      <c r="O942">
        <f>[9]D_技能表!O849</f>
        <v>4</v>
      </c>
      <c r="P942">
        <f>[9]D_技能表!P849</f>
        <v>2</v>
      </c>
      <c r="Q942">
        <f>[9]D_技能表!Q849</f>
        <v>1</v>
      </c>
      <c r="R942">
        <f>[9]D_技能表!R849</f>
        <v>6</v>
      </c>
      <c r="S942">
        <f>[9]D_技能表!S849</f>
        <v>50</v>
      </c>
      <c r="T942">
        <f>[9]D_技能表!T849</f>
        <v>71.739130434782609</v>
      </c>
      <c r="U942">
        <f>[9]D_技能表!U849</f>
        <v>1749</v>
      </c>
      <c r="V942">
        <f>[9]D_技能表!V849</f>
        <v>143.47826086956522</v>
      </c>
      <c r="W942">
        <f>[9]D_技能表!W849</f>
        <v>29</v>
      </c>
      <c r="X942">
        <f>[9]D_技能表!X849</f>
        <v>394</v>
      </c>
      <c r="Y942">
        <f>[9]D_技能表!Y849</f>
        <v>18</v>
      </c>
      <c r="Z942">
        <f>[9]D_技能表!Z849</f>
        <v>12</v>
      </c>
      <c r="AA942" t="str">
        <f>[9]D_技能表!AA849</f>
        <v>9224100.png</v>
      </c>
      <c r="AB942">
        <f>[9]D_技能表!AB849</f>
        <v>10</v>
      </c>
      <c r="AC942">
        <f>[9]D_技能表!AC849</f>
        <v>33</v>
      </c>
      <c r="AD942">
        <f>[9]D_技能表!AD849</f>
        <v>113.68199072411728</v>
      </c>
    </row>
    <row r="943" spans="1:30" x14ac:dyDescent="0.15">
      <c r="A943">
        <f>[9]D_技能表!A850</f>
        <v>9224132</v>
      </c>
      <c r="B943" t="str">
        <f>[9]D_技能表!B850</f>
        <v>幻影脚第1段</v>
      </c>
      <c r="C943" t="str">
        <f>[9]D_技能表!C850</f>
        <v>幻影脚第1段</v>
      </c>
      <c r="D943">
        <f>[9]D_技能表!D850</f>
        <v>2</v>
      </c>
      <c r="E943">
        <f>[9]D_技能表!E850</f>
        <v>53</v>
      </c>
      <c r="F943" t="str">
        <f>[9]D_技能表!F850</f>
        <v>第32级，共造成189.4%点伤害</v>
      </c>
      <c r="G943">
        <f>[9]D_技能表!G850</f>
        <v>1</v>
      </c>
      <c r="H943">
        <f>[9]D_技能表!H850</f>
        <v>1</v>
      </c>
      <c r="I943">
        <f>[9]D_技能表!I850</f>
        <v>32</v>
      </c>
      <c r="J943">
        <f>[9]D_技能表!J850</f>
        <v>2</v>
      </c>
      <c r="K943">
        <f>[9]D_技能表!K850</f>
        <v>94.695652173913047</v>
      </c>
      <c r="L943">
        <f>[9]D_技能表!L850</f>
        <v>0</v>
      </c>
      <c r="M943">
        <f>[9]D_技能表!M850</f>
        <v>5440</v>
      </c>
      <c r="N943">
        <f>[9]D_技能表!N850</f>
        <v>56420</v>
      </c>
      <c r="O943">
        <f>[9]D_技能表!O850</f>
        <v>4</v>
      </c>
      <c r="P943">
        <f>[9]D_技能表!P850</f>
        <v>2</v>
      </c>
      <c r="Q943">
        <f>[9]D_技能表!Q850</f>
        <v>1</v>
      </c>
      <c r="R943">
        <f>[9]D_技能表!R850</f>
        <v>6</v>
      </c>
      <c r="S943">
        <f>[9]D_技能表!S850</f>
        <v>50</v>
      </c>
      <c r="T943">
        <f>[9]D_技能表!T850</f>
        <v>71.739130434782609</v>
      </c>
      <c r="U943">
        <f>[9]D_技能表!U850</f>
        <v>1820</v>
      </c>
      <c r="V943">
        <f>[9]D_技能表!V850</f>
        <v>143.47826086956522</v>
      </c>
      <c r="W943">
        <f>[9]D_技能表!W850</f>
        <v>31</v>
      </c>
      <c r="X943">
        <f>[9]D_技能表!X850</f>
        <v>425</v>
      </c>
      <c r="Y943">
        <f>[9]D_技能表!Y850</f>
        <v>18</v>
      </c>
      <c r="Z943">
        <f>[9]D_技能表!Z850</f>
        <v>13</v>
      </c>
      <c r="AA943" t="str">
        <f>[9]D_技能表!AA850</f>
        <v>9224100.png</v>
      </c>
      <c r="AB943">
        <f>[9]D_技能表!AB850</f>
        <v>10</v>
      </c>
      <c r="AC943">
        <f>[9]D_技能表!AC850</f>
        <v>33</v>
      </c>
      <c r="AD943">
        <f>[9]D_技能表!AD850</f>
        <v>131.53668481513523</v>
      </c>
    </row>
    <row r="944" spans="1:30" x14ac:dyDescent="0.15">
      <c r="A944">
        <f>[9]D_技能表!A851</f>
        <v>9224133</v>
      </c>
      <c r="B944" t="str">
        <f>[9]D_技能表!B851</f>
        <v>幻影脚第1段</v>
      </c>
      <c r="C944" t="str">
        <f>[9]D_技能表!C851</f>
        <v>幻影脚第1段</v>
      </c>
      <c r="D944">
        <f>[9]D_技能表!D851</f>
        <v>2</v>
      </c>
      <c r="E944">
        <f>[9]D_技能表!E851</f>
        <v>55</v>
      </c>
      <c r="F944" t="str">
        <f>[9]D_技能表!F851</f>
        <v>第33级，共造成190.8%点伤害</v>
      </c>
      <c r="G944">
        <f>[9]D_技能表!G851</f>
        <v>1</v>
      </c>
      <c r="H944">
        <f>[9]D_技能表!H851</f>
        <v>1</v>
      </c>
      <c r="I944">
        <f>[9]D_技能表!I851</f>
        <v>33</v>
      </c>
      <c r="J944">
        <f>[9]D_技能表!J851</f>
        <v>2</v>
      </c>
      <c r="K944">
        <f>[9]D_技能表!K851</f>
        <v>95.413043478260875</v>
      </c>
      <c r="L944">
        <f>[9]D_技能表!L851</f>
        <v>0</v>
      </c>
      <c r="M944">
        <f>[9]D_技能表!M851</f>
        <v>5360</v>
      </c>
      <c r="N944">
        <f>[9]D_技能表!N851</f>
        <v>66878</v>
      </c>
      <c r="O944">
        <f>[9]D_技能表!O851</f>
        <v>4</v>
      </c>
      <c r="P944">
        <f>[9]D_技能表!P851</f>
        <v>2</v>
      </c>
      <c r="Q944">
        <f>[9]D_技能表!Q851</f>
        <v>1</v>
      </c>
      <c r="R944">
        <f>[9]D_技能表!R851</f>
        <v>6</v>
      </c>
      <c r="S944">
        <f>[9]D_技能表!S851</f>
        <v>50</v>
      </c>
      <c r="T944">
        <f>[9]D_技能表!T851</f>
        <v>71.739130434782609</v>
      </c>
      <c r="U944">
        <f>[9]D_技能表!U851</f>
        <v>1967</v>
      </c>
      <c r="V944">
        <f>[9]D_技能表!V851</f>
        <v>143.47826086956522</v>
      </c>
      <c r="W944">
        <f>[9]D_技能表!W851</f>
        <v>34</v>
      </c>
      <c r="X944">
        <f>[9]D_技能表!X851</f>
        <v>459</v>
      </c>
      <c r="Y944">
        <f>[9]D_技能表!Y851</f>
        <v>18</v>
      </c>
      <c r="Z944">
        <f>[9]D_技能表!Z851</f>
        <v>14</v>
      </c>
      <c r="AA944" t="str">
        <f>[9]D_技能表!AA851</f>
        <v>9224100.png</v>
      </c>
      <c r="AB944">
        <f>[9]D_技能表!AB851</f>
        <v>10</v>
      </c>
      <c r="AC944">
        <f>[9]D_技能表!AC851</f>
        <v>33</v>
      </c>
      <c r="AD944">
        <f>[9]D_技能表!AD851</f>
        <v>152.15639702700037</v>
      </c>
    </row>
    <row r="945" spans="1:30" x14ac:dyDescent="0.15">
      <c r="A945">
        <f>[9]D_技能表!A852</f>
        <v>9224134</v>
      </c>
      <c r="B945" t="str">
        <f>[9]D_技能表!B852</f>
        <v>幻影脚第1段</v>
      </c>
      <c r="C945" t="str">
        <f>[9]D_技能表!C852</f>
        <v>幻影脚第1段</v>
      </c>
      <c r="D945">
        <f>[9]D_技能表!D852</f>
        <v>2</v>
      </c>
      <c r="E945">
        <f>[9]D_技能表!E852</f>
        <v>56</v>
      </c>
      <c r="F945" t="str">
        <f>[9]D_技能表!F852</f>
        <v>第34级，共造成192.3%点伤害</v>
      </c>
      <c r="G945">
        <f>[9]D_技能表!G852</f>
        <v>1</v>
      </c>
      <c r="H945">
        <f>[9]D_技能表!H852</f>
        <v>1</v>
      </c>
      <c r="I945">
        <f>[9]D_技能表!I852</f>
        <v>34</v>
      </c>
      <c r="J945">
        <f>[9]D_技能表!J852</f>
        <v>2</v>
      </c>
      <c r="K945">
        <f>[9]D_技能表!K852</f>
        <v>96.130434782608688</v>
      </c>
      <c r="L945">
        <f>[9]D_技能表!L852</f>
        <v>0</v>
      </c>
      <c r="M945">
        <f>[9]D_技能表!M852</f>
        <v>5280</v>
      </c>
      <c r="N945">
        <f>[9]D_技能表!N852</f>
        <v>73512</v>
      </c>
      <c r="O945">
        <f>[9]D_技能表!O852</f>
        <v>4</v>
      </c>
      <c r="P945">
        <f>[9]D_技能表!P852</f>
        <v>2</v>
      </c>
      <c r="Q945">
        <f>[9]D_技能表!Q852</f>
        <v>1</v>
      </c>
      <c r="R945">
        <f>[9]D_技能表!R852</f>
        <v>6</v>
      </c>
      <c r="S945">
        <f>[9]D_技能表!S852</f>
        <v>50</v>
      </c>
      <c r="T945">
        <f>[9]D_技能表!T852</f>
        <v>71.739130434782609</v>
      </c>
      <c r="U945">
        <f>[9]D_技能表!U852</f>
        <v>2042</v>
      </c>
      <c r="V945">
        <f>[9]D_技能表!V852</f>
        <v>143.47826086956522</v>
      </c>
      <c r="W945">
        <f>[9]D_技能表!W852</f>
        <v>36</v>
      </c>
      <c r="X945">
        <f>[9]D_技能表!X852</f>
        <v>495</v>
      </c>
      <c r="Y945">
        <f>[9]D_技能表!Y852</f>
        <v>18</v>
      </c>
      <c r="Z945">
        <f>[9]D_技能表!Z852</f>
        <v>15</v>
      </c>
      <c r="AA945" t="str">
        <f>[9]D_技能表!AA852</f>
        <v>9224100.png</v>
      </c>
      <c r="AB945">
        <f>[9]D_技能表!AB852</f>
        <v>10</v>
      </c>
      <c r="AC945">
        <f>[9]D_技能表!AC852</f>
        <v>33</v>
      </c>
      <c r="AD945">
        <f>[9]D_技能表!AD852</f>
        <v>175.9645364496177</v>
      </c>
    </row>
    <row r="946" spans="1:30" x14ac:dyDescent="0.15">
      <c r="A946">
        <f>[9]D_技能表!A853</f>
        <v>9224135</v>
      </c>
      <c r="B946" t="str">
        <f>[9]D_技能表!B853</f>
        <v>幻影脚第1段</v>
      </c>
      <c r="C946" t="str">
        <f>[9]D_技能表!C853</f>
        <v>幻影脚第1段</v>
      </c>
      <c r="D946">
        <f>[9]D_技能表!D853</f>
        <v>2</v>
      </c>
      <c r="E946">
        <f>[9]D_技能表!E853</f>
        <v>58</v>
      </c>
      <c r="F946" t="str">
        <f>[9]D_技能表!F853</f>
        <v>第35级，共造成193.7%点伤害</v>
      </c>
      <c r="G946">
        <f>[9]D_技能表!G853</f>
        <v>1</v>
      </c>
      <c r="H946">
        <f>[9]D_技能表!H853</f>
        <v>1</v>
      </c>
      <c r="I946">
        <f>[9]D_技能表!I853</f>
        <v>35</v>
      </c>
      <c r="J946">
        <f>[9]D_技能表!J853</f>
        <v>2</v>
      </c>
      <c r="K946">
        <f>[9]D_技能表!K853</f>
        <v>96.847826086956516</v>
      </c>
      <c r="L946">
        <f>[9]D_技能表!L853</f>
        <v>0</v>
      </c>
      <c r="M946">
        <f>[9]D_技能表!M853</f>
        <v>5200</v>
      </c>
      <c r="N946">
        <f>[9]D_技能表!N853</f>
        <v>83524</v>
      </c>
      <c r="O946">
        <f>[9]D_技能表!O853</f>
        <v>4</v>
      </c>
      <c r="P946">
        <f>[9]D_技能表!P853</f>
        <v>2</v>
      </c>
      <c r="Q946">
        <f>[9]D_技能表!Q853</f>
        <v>1</v>
      </c>
      <c r="R946">
        <f>[9]D_技能表!R853</f>
        <v>6</v>
      </c>
      <c r="S946">
        <f>[9]D_技能表!S853</f>
        <v>50</v>
      </c>
      <c r="T946">
        <f>[9]D_技能表!T853</f>
        <v>71.739130434782609</v>
      </c>
      <c r="U946">
        <f>[9]D_技能表!U853</f>
        <v>2198</v>
      </c>
      <c r="V946">
        <f>[9]D_技能表!V853</f>
        <v>143.47826086956522</v>
      </c>
      <c r="W946">
        <f>[9]D_技能表!W853</f>
        <v>38</v>
      </c>
      <c r="X946">
        <f>[9]D_技能表!X853</f>
        <v>533</v>
      </c>
      <c r="Y946">
        <f>[9]D_技能表!Y853</f>
        <v>18</v>
      </c>
      <c r="Z946">
        <f>[9]D_技能表!Z853</f>
        <v>16</v>
      </c>
      <c r="AA946" t="str">
        <f>[9]D_技能表!AA853</f>
        <v>9224100.png</v>
      </c>
      <c r="AB946">
        <f>[9]D_技能表!AB853</f>
        <v>10</v>
      </c>
      <c r="AC946">
        <f>[9]D_技能表!AC853</f>
        <v>33</v>
      </c>
      <c r="AD946">
        <f>[9]D_技能表!AD853</f>
        <v>203.44875615234804</v>
      </c>
    </row>
    <row r="947" spans="1:30" x14ac:dyDescent="0.15">
      <c r="A947">
        <f>[9]D_技能表!A854</f>
        <v>9224136</v>
      </c>
      <c r="B947" t="str">
        <f>[9]D_技能表!B854</f>
        <v>幻影脚第1段</v>
      </c>
      <c r="C947" t="str">
        <f>[9]D_技能表!C854</f>
        <v>幻影脚第1段</v>
      </c>
      <c r="D947">
        <f>[9]D_技能表!D854</f>
        <v>2</v>
      </c>
      <c r="E947">
        <f>[9]D_技能表!E854</f>
        <v>59</v>
      </c>
      <c r="F947" t="str">
        <f>[9]D_技能表!F854</f>
        <v>第36级，共造成195.1%点伤害</v>
      </c>
      <c r="G947">
        <f>[9]D_技能表!G854</f>
        <v>1</v>
      </c>
      <c r="H947">
        <f>[9]D_技能表!H854</f>
        <v>1</v>
      </c>
      <c r="I947">
        <f>[9]D_技能表!I854</f>
        <v>36</v>
      </c>
      <c r="J947">
        <f>[9]D_技能表!J854</f>
        <v>2</v>
      </c>
      <c r="K947">
        <f>[9]D_技能表!K854</f>
        <v>97.565217391304344</v>
      </c>
      <c r="L947">
        <f>[9]D_技能表!L854</f>
        <v>0</v>
      </c>
      <c r="M947">
        <f>[9]D_技能表!M854</f>
        <v>5120</v>
      </c>
      <c r="N947">
        <f>[9]D_技能表!N854</f>
        <v>93357</v>
      </c>
      <c r="O947">
        <f>[9]D_技能表!O854</f>
        <v>4</v>
      </c>
      <c r="P947">
        <f>[9]D_技能表!P854</f>
        <v>2</v>
      </c>
      <c r="Q947">
        <f>[9]D_技能表!Q854</f>
        <v>1</v>
      </c>
      <c r="R947">
        <f>[9]D_技能表!R854</f>
        <v>6</v>
      </c>
      <c r="S947">
        <f>[9]D_技能表!S854</f>
        <v>50</v>
      </c>
      <c r="T947">
        <f>[9]D_技能表!T854</f>
        <v>71.739130434782609</v>
      </c>
      <c r="U947">
        <f>[9]D_技能表!U854</f>
        <v>2277</v>
      </c>
      <c r="V947">
        <f>[9]D_技能表!V854</f>
        <v>143.47826086956522</v>
      </c>
      <c r="W947">
        <f>[9]D_技能表!W854</f>
        <v>41</v>
      </c>
      <c r="X947">
        <f>[9]D_技能表!X854</f>
        <v>574</v>
      </c>
      <c r="Y947">
        <f>[9]D_技能表!Y854</f>
        <v>18</v>
      </c>
      <c r="Z947">
        <f>[9]D_技能表!Z854</f>
        <v>17</v>
      </c>
      <c r="AA947" t="str">
        <f>[9]D_技能表!AA854</f>
        <v>9224100.png</v>
      </c>
      <c r="AB947">
        <f>[9]D_技能表!AB854</f>
        <v>10</v>
      </c>
      <c r="AC947">
        <f>[9]D_技能表!AC854</f>
        <v>33</v>
      </c>
      <c r="AD947">
        <f>[9]D_技能表!AD854</f>
        <v>235.17062667918475</v>
      </c>
    </row>
    <row r="948" spans="1:30" x14ac:dyDescent="0.15">
      <c r="A948">
        <f>[9]D_技能表!A855</f>
        <v>9224137</v>
      </c>
      <c r="B948" t="str">
        <f>[9]D_技能表!B855</f>
        <v>幻影脚第1段</v>
      </c>
      <c r="C948" t="str">
        <f>[9]D_技能表!C855</f>
        <v>幻影脚第1段</v>
      </c>
      <c r="D948">
        <f>[9]D_技能表!D855</f>
        <v>2</v>
      </c>
      <c r="E948">
        <f>[9]D_技能表!E855</f>
        <v>61</v>
      </c>
      <c r="F948" t="str">
        <f>[9]D_技能表!F855</f>
        <v>第37级，共造成196.6%点伤害</v>
      </c>
      <c r="G948">
        <f>[9]D_技能表!G855</f>
        <v>1</v>
      </c>
      <c r="H948">
        <f>[9]D_技能表!H855</f>
        <v>1</v>
      </c>
      <c r="I948">
        <f>[9]D_技能表!I855</f>
        <v>37</v>
      </c>
      <c r="J948">
        <f>[9]D_技能表!J855</f>
        <v>2</v>
      </c>
      <c r="K948">
        <f>[9]D_技能表!K855</f>
        <v>98.282608695652172</v>
      </c>
      <c r="L948">
        <f>[9]D_技能表!L855</f>
        <v>0</v>
      </c>
      <c r="M948">
        <f>[9]D_技能表!M855</f>
        <v>5040</v>
      </c>
      <c r="N948">
        <f>[9]D_技能表!N855</f>
        <v>107360</v>
      </c>
      <c r="O948">
        <f>[9]D_技能表!O855</f>
        <v>4</v>
      </c>
      <c r="P948">
        <f>[9]D_技能表!P855</f>
        <v>2</v>
      </c>
      <c r="Q948">
        <f>[9]D_技能表!Q855</f>
        <v>1</v>
      </c>
      <c r="R948">
        <f>[9]D_技能表!R855</f>
        <v>6</v>
      </c>
      <c r="S948">
        <f>[9]D_技能表!S855</f>
        <v>50</v>
      </c>
      <c r="T948">
        <f>[9]D_技能表!T855</f>
        <v>71.739130434782609</v>
      </c>
      <c r="U948">
        <f>[9]D_技能表!U855</f>
        <v>2440</v>
      </c>
      <c r="V948">
        <f>[9]D_技能表!V855</f>
        <v>143.47826086956522</v>
      </c>
      <c r="W948">
        <f>[9]D_技能表!W855</f>
        <v>44</v>
      </c>
      <c r="X948">
        <f>[9]D_技能表!X855</f>
        <v>618</v>
      </c>
      <c r="Y948">
        <f>[9]D_技能表!Y855</f>
        <v>18</v>
      </c>
      <c r="Z948">
        <f>[9]D_技能表!Z855</f>
        <v>18</v>
      </c>
      <c r="AA948" t="str">
        <f>[9]D_技能表!AA855</f>
        <v>9224100.png</v>
      </c>
      <c r="AB948">
        <f>[9]D_技能表!AB855</f>
        <v>10</v>
      </c>
      <c r="AC948">
        <f>[9]D_技能表!AC855</f>
        <v>33</v>
      </c>
      <c r="AD948">
        <f>[9]D_技能表!AD855</f>
        <v>271.77675673750724</v>
      </c>
    </row>
    <row r="949" spans="1:30" x14ac:dyDescent="0.15">
      <c r="A949">
        <f>[9]D_技能表!A856</f>
        <v>9224138</v>
      </c>
      <c r="B949" t="str">
        <f>[9]D_技能表!B856</f>
        <v>幻影脚第1段</v>
      </c>
      <c r="C949" t="str">
        <f>[9]D_技能表!C856</f>
        <v>幻影脚第1段</v>
      </c>
      <c r="D949">
        <f>[9]D_技能表!D856</f>
        <v>2</v>
      </c>
      <c r="E949">
        <f>[9]D_技能表!E856</f>
        <v>62</v>
      </c>
      <c r="F949" t="str">
        <f>[9]D_技能表!F856</f>
        <v>第38级，共造成198%点伤害</v>
      </c>
      <c r="G949">
        <f>[9]D_技能表!G856</f>
        <v>1</v>
      </c>
      <c r="H949">
        <f>[9]D_技能表!H856</f>
        <v>1</v>
      </c>
      <c r="I949">
        <f>[9]D_技能表!I856</f>
        <v>38</v>
      </c>
      <c r="J949">
        <f>[9]D_技能表!J856</f>
        <v>2</v>
      </c>
      <c r="K949">
        <f>[9]D_技能表!K856</f>
        <v>99</v>
      </c>
      <c r="L949">
        <f>[9]D_技能表!L856</f>
        <v>0</v>
      </c>
      <c r="M949">
        <f>[9]D_技能表!M856</f>
        <v>4960</v>
      </c>
      <c r="N949">
        <f>[9]D_技能表!N856</f>
        <v>118628</v>
      </c>
      <c r="O949">
        <f>[9]D_技能表!O856</f>
        <v>4</v>
      </c>
      <c r="P949">
        <f>[9]D_技能表!P856</f>
        <v>2</v>
      </c>
      <c r="Q949">
        <f>[9]D_技能表!Q856</f>
        <v>1</v>
      </c>
      <c r="R949">
        <f>[9]D_技能表!R856</f>
        <v>6</v>
      </c>
      <c r="S949">
        <f>[9]D_技能表!S856</f>
        <v>50</v>
      </c>
      <c r="T949">
        <f>[9]D_技能表!T856</f>
        <v>71.739130434782609</v>
      </c>
      <c r="U949">
        <f>[9]D_技能表!U856</f>
        <v>2524</v>
      </c>
      <c r="V949">
        <f>[9]D_技能表!V856</f>
        <v>143.47826086956522</v>
      </c>
      <c r="W949">
        <f>[9]D_技能表!W856</f>
        <v>47</v>
      </c>
      <c r="X949">
        <f>[9]D_技能表!X856</f>
        <v>665</v>
      </c>
      <c r="Y949">
        <f>[9]D_技能表!Y856</f>
        <v>18</v>
      </c>
      <c r="Z949">
        <f>[9]D_技能表!Z856</f>
        <v>19</v>
      </c>
      <c r="AA949" t="str">
        <f>[9]D_技能表!AA856</f>
        <v>9224100.png</v>
      </c>
      <c r="AB949">
        <f>[9]D_技能表!AB856</f>
        <v>10</v>
      </c>
      <c r="AC949">
        <f>[9]D_技能表!AC856</f>
        <v>33</v>
      </c>
      <c r="AD949">
        <f>[9]D_技能表!AD856</f>
        <v>314.01157639078895</v>
      </c>
    </row>
    <row r="950" spans="1:30" x14ac:dyDescent="0.15">
      <c r="A950">
        <f>[9]D_技能表!A857</f>
        <v>9224139</v>
      </c>
      <c r="B950" t="str">
        <f>[9]D_技能表!B857</f>
        <v>幻影脚第1段</v>
      </c>
      <c r="C950" t="str">
        <f>[9]D_技能表!C857</f>
        <v>幻影脚第1段</v>
      </c>
      <c r="D950">
        <f>[9]D_技能表!D857</f>
        <v>2</v>
      </c>
      <c r="E950">
        <f>[9]D_技能表!E857</f>
        <v>64</v>
      </c>
      <c r="F950" t="str">
        <f>[9]D_技能表!F857</f>
        <v>第39级，共造成199.4%点伤害</v>
      </c>
      <c r="G950">
        <f>[9]D_技能表!G857</f>
        <v>1</v>
      </c>
      <c r="H950">
        <f>[9]D_技能表!H857</f>
        <v>1</v>
      </c>
      <c r="I950">
        <f>[9]D_技能表!I857</f>
        <v>39</v>
      </c>
      <c r="J950">
        <f>[9]D_技能表!J857</f>
        <v>2</v>
      </c>
      <c r="K950">
        <f>[9]D_技能表!K857</f>
        <v>99.717391304347828</v>
      </c>
      <c r="L950">
        <f>[9]D_技能表!L857</f>
        <v>0</v>
      </c>
      <c r="M950">
        <f>[9]D_技能表!M857</f>
        <v>4880</v>
      </c>
      <c r="N950">
        <f>[9]D_技能表!N857</f>
        <v>134750</v>
      </c>
      <c r="O950">
        <f>[9]D_技能表!O857</f>
        <v>4</v>
      </c>
      <c r="P950">
        <f>[9]D_技能表!P857</f>
        <v>2</v>
      </c>
      <c r="Q950">
        <f>[9]D_技能表!Q857</f>
        <v>1</v>
      </c>
      <c r="R950">
        <f>[9]D_技能表!R857</f>
        <v>6</v>
      </c>
      <c r="S950">
        <f>[9]D_技能表!S857</f>
        <v>50</v>
      </c>
      <c r="T950">
        <f>[9]D_技能表!T857</f>
        <v>71.739130434782609</v>
      </c>
      <c r="U950">
        <f>[9]D_技能表!U857</f>
        <v>2695</v>
      </c>
      <c r="V950">
        <f>[9]D_技能表!V857</f>
        <v>143.47826086956522</v>
      </c>
      <c r="W950">
        <f>[9]D_技能表!W857</f>
        <v>50</v>
      </c>
      <c r="X950">
        <f>[9]D_技能表!X857</f>
        <v>715</v>
      </c>
      <c r="Y950">
        <f>[9]D_技能表!Y857</f>
        <v>18</v>
      </c>
      <c r="Z950">
        <f>[9]D_技能表!Z857</f>
        <v>20</v>
      </c>
      <c r="AA950" t="str">
        <f>[9]D_技能表!AA857</f>
        <v>9224100.png</v>
      </c>
      <c r="AB950">
        <f>[9]D_技能表!AB857</f>
        <v>10</v>
      </c>
      <c r="AC950">
        <f>[9]D_技能表!AC857</f>
        <v>33</v>
      </c>
      <c r="AD950">
        <f>[9]D_技能表!AD857</f>
        <v>362.73202994579259</v>
      </c>
    </row>
    <row r="951" spans="1:30" x14ac:dyDescent="0.15">
      <c r="A951">
        <f>[9]D_技能表!A858</f>
        <v>9224140</v>
      </c>
      <c r="B951" t="str">
        <f>[9]D_技能表!B858</f>
        <v>幻影脚第1段</v>
      </c>
      <c r="C951" t="str">
        <f>[9]D_技能表!C858</f>
        <v>幻影脚第1段</v>
      </c>
      <c r="D951">
        <f>[9]D_技能表!D858</f>
        <v>2</v>
      </c>
      <c r="E951">
        <f>[9]D_技能表!E858</f>
        <v>65</v>
      </c>
      <c r="F951" t="str">
        <f>[9]D_技能表!F858</f>
        <v>第40级，共造成200.9%点伤害</v>
      </c>
      <c r="G951">
        <f>[9]D_技能表!G858</f>
        <v>1</v>
      </c>
      <c r="H951">
        <f>[9]D_技能表!H858</f>
        <v>1</v>
      </c>
      <c r="I951">
        <f>[9]D_技能表!I858</f>
        <v>40</v>
      </c>
      <c r="J951">
        <f>[9]D_技能表!J858</f>
        <v>2</v>
      </c>
      <c r="K951">
        <f>[9]D_技能表!K858</f>
        <v>100.43478260869566</v>
      </c>
      <c r="L951">
        <f>[9]D_技能表!L858</f>
        <v>0</v>
      </c>
      <c r="M951">
        <f>[9]D_技能表!M858</f>
        <v>4800</v>
      </c>
      <c r="N951">
        <f>[9]D_技能表!N858</f>
        <v>150282</v>
      </c>
      <c r="O951">
        <f>[9]D_技能表!O858</f>
        <v>4</v>
      </c>
      <c r="P951">
        <f>[9]D_技能表!P858</f>
        <v>2</v>
      </c>
      <c r="Q951">
        <f>[9]D_技能表!Q858</f>
        <v>1</v>
      </c>
      <c r="R951">
        <f>[9]D_技能表!R858</f>
        <v>6</v>
      </c>
      <c r="S951">
        <f>[9]D_技能表!S858</f>
        <v>50</v>
      </c>
      <c r="T951">
        <f>[9]D_技能表!T858</f>
        <v>71.739130434782609</v>
      </c>
      <c r="U951">
        <f>[9]D_技能表!U858</f>
        <v>2783</v>
      </c>
      <c r="V951">
        <f>[9]D_技能表!V858</f>
        <v>143.47826086956522</v>
      </c>
      <c r="W951">
        <f>[9]D_技能表!W858</f>
        <v>54</v>
      </c>
      <c r="X951">
        <f>[9]D_技能表!X858</f>
        <v>769</v>
      </c>
      <c r="Y951">
        <f>[9]D_技能表!Y858</f>
        <v>18</v>
      </c>
      <c r="Z951">
        <f>[9]D_技能表!Z858</f>
        <v>22</v>
      </c>
      <c r="AA951" t="str">
        <f>[9]D_技能表!AA858</f>
        <v>9224100.png</v>
      </c>
      <c r="AB951">
        <f>[9]D_技能表!AB858</f>
        <v>10</v>
      </c>
      <c r="AC951">
        <f>[9]D_技能表!AC858</f>
        <v>33</v>
      </c>
      <c r="AD951">
        <f>[9]D_技能表!AD858</f>
        <v>418.92446230554117</v>
      </c>
    </row>
    <row r="952" spans="1:30" x14ac:dyDescent="0.15">
      <c r="A952">
        <f>[9]D_技能表!A859</f>
        <v>9224141</v>
      </c>
      <c r="B952" t="str">
        <f>[9]D_技能表!B859</f>
        <v>幻影脚第1段</v>
      </c>
      <c r="C952" t="str">
        <f>[9]D_技能表!C859</f>
        <v>幻影脚第1段</v>
      </c>
      <c r="D952">
        <f>[9]D_技能表!D859</f>
        <v>2</v>
      </c>
      <c r="E952">
        <f>[9]D_技能表!E859</f>
        <v>67</v>
      </c>
      <c r="F952" t="str">
        <f>[9]D_技能表!F859</f>
        <v>第41级，共造成202.3%点伤害</v>
      </c>
      <c r="G952">
        <f>[9]D_技能表!G859</f>
        <v>1</v>
      </c>
      <c r="H952">
        <f>[9]D_技能表!H859</f>
        <v>1</v>
      </c>
      <c r="I952">
        <f>[9]D_技能表!I859</f>
        <v>41</v>
      </c>
      <c r="J952">
        <f>[9]D_技能表!J859</f>
        <v>2</v>
      </c>
      <c r="K952">
        <f>[9]D_技能表!K859</f>
        <v>101.15217391304347</v>
      </c>
      <c r="L952">
        <f>[9]D_技能表!L859</f>
        <v>0</v>
      </c>
      <c r="M952">
        <f>[9]D_技能表!M859</f>
        <v>4720</v>
      </c>
      <c r="N952">
        <f>[9]D_技能表!N859</f>
        <v>171854</v>
      </c>
      <c r="O952">
        <f>[9]D_技能表!O859</f>
        <v>4</v>
      </c>
      <c r="P952">
        <f>[9]D_技能表!P859</f>
        <v>2</v>
      </c>
      <c r="Q952">
        <f>[9]D_技能表!Q859</f>
        <v>1</v>
      </c>
      <c r="R952">
        <f>[9]D_技能表!R859</f>
        <v>6</v>
      </c>
      <c r="S952">
        <f>[9]D_技能表!S859</f>
        <v>50</v>
      </c>
      <c r="T952">
        <f>[9]D_技能表!T859</f>
        <v>71.739130434782609</v>
      </c>
      <c r="U952">
        <f>[9]D_技能表!U859</f>
        <v>2963</v>
      </c>
      <c r="V952">
        <f>[9]D_技能表!V859</f>
        <v>143.47826086956522</v>
      </c>
      <c r="W952">
        <f>[9]D_技能表!W859</f>
        <v>58</v>
      </c>
      <c r="X952">
        <f>[9]D_技能表!X859</f>
        <v>827</v>
      </c>
      <c r="Y952">
        <f>[9]D_技能表!Y859</f>
        <v>18</v>
      </c>
      <c r="Z952">
        <f>[9]D_技能表!Z859</f>
        <v>24</v>
      </c>
      <c r="AA952" t="str">
        <f>[9]D_技能表!AA859</f>
        <v>9224100.png</v>
      </c>
      <c r="AB952">
        <f>[9]D_技能表!AB859</f>
        <v>10</v>
      </c>
      <c r="AC952">
        <f>[9]D_技能表!AC859</f>
        <v>33</v>
      </c>
      <c r="AD952">
        <f>[9]D_技能表!AD859</f>
        <v>483.72402453125903</v>
      </c>
    </row>
    <row r="953" spans="1:30" x14ac:dyDescent="0.15">
      <c r="A953">
        <f>[9]D_技能表!A860</f>
        <v>9224142</v>
      </c>
      <c r="B953" t="str">
        <f>[9]D_技能表!B860</f>
        <v>幻影脚第1段</v>
      </c>
      <c r="C953" t="str">
        <f>[9]D_技能表!C860</f>
        <v>幻影脚第1段</v>
      </c>
      <c r="D953">
        <f>[9]D_技能表!D860</f>
        <v>2</v>
      </c>
      <c r="E953">
        <f>[9]D_技能表!E860</f>
        <v>68</v>
      </c>
      <c r="F953" t="str">
        <f>[9]D_技能表!F860</f>
        <v>第42级，共造成203.7%点伤害</v>
      </c>
      <c r="G953">
        <f>[9]D_技能表!G860</f>
        <v>1</v>
      </c>
      <c r="H953">
        <f>[9]D_技能表!H860</f>
        <v>1</v>
      </c>
      <c r="I953">
        <f>[9]D_技能表!I860</f>
        <v>42</v>
      </c>
      <c r="J953">
        <f>[9]D_技能表!J860</f>
        <v>2</v>
      </c>
      <c r="K953">
        <f>[9]D_技能表!K860</f>
        <v>101.86956521739131</v>
      </c>
      <c r="L953">
        <f>[9]D_技能表!L860</f>
        <v>0</v>
      </c>
      <c r="M953">
        <f>[9]D_技能表!M860</f>
        <v>4640</v>
      </c>
      <c r="N953">
        <f>[9]D_技能表!N860</f>
        <v>189348</v>
      </c>
      <c r="O953">
        <f>[9]D_技能表!O860</f>
        <v>4</v>
      </c>
      <c r="P953">
        <f>[9]D_技能表!P860</f>
        <v>2</v>
      </c>
      <c r="Q953">
        <f>[9]D_技能表!Q860</f>
        <v>1</v>
      </c>
      <c r="R953">
        <f>[9]D_技能表!R860</f>
        <v>6</v>
      </c>
      <c r="S953">
        <f>[9]D_技能表!S860</f>
        <v>50</v>
      </c>
      <c r="T953">
        <f>[9]D_技能表!T860</f>
        <v>71.739130434782609</v>
      </c>
      <c r="U953">
        <f>[9]D_技能表!U860</f>
        <v>3054</v>
      </c>
      <c r="V953">
        <f>[9]D_技能表!V860</f>
        <v>143.47826086956522</v>
      </c>
      <c r="W953">
        <f>[9]D_技能表!W860</f>
        <v>62</v>
      </c>
      <c r="X953">
        <f>[9]D_技能表!X860</f>
        <v>889</v>
      </c>
      <c r="Y953">
        <f>[9]D_技能表!Y860</f>
        <v>18</v>
      </c>
      <c r="Z953">
        <f>[9]D_技能表!Z860</f>
        <v>25</v>
      </c>
      <c r="AA953" t="str">
        <f>[9]D_技能表!AA860</f>
        <v>9224100.png</v>
      </c>
      <c r="AB953">
        <f>[9]D_技能表!AB860</f>
        <v>10</v>
      </c>
      <c r="AC953">
        <f>[9]D_技能表!AC860</f>
        <v>33</v>
      </c>
      <c r="AD953">
        <f>[9]D_技能表!AD860</f>
        <v>558.43697251115759</v>
      </c>
    </row>
    <row r="954" spans="1:30" x14ac:dyDescent="0.15">
      <c r="A954">
        <f>[9]D_技能表!A861</f>
        <v>9224143</v>
      </c>
      <c r="B954" t="str">
        <f>[9]D_技能表!B861</f>
        <v>幻影脚第1段</v>
      </c>
      <c r="C954" t="str">
        <f>[9]D_技能表!C861</f>
        <v>幻影脚第1段</v>
      </c>
      <c r="D954">
        <f>[9]D_技能表!D861</f>
        <v>2</v>
      </c>
      <c r="E954">
        <f>[9]D_技能表!E861</f>
        <v>70</v>
      </c>
      <c r="F954" t="str">
        <f>[9]D_技能表!F861</f>
        <v>第43级，共造成205.2%点伤害</v>
      </c>
      <c r="G954">
        <f>[9]D_技能表!G861</f>
        <v>1</v>
      </c>
      <c r="H954">
        <f>[9]D_技能表!H861</f>
        <v>1</v>
      </c>
      <c r="I954">
        <f>[9]D_技能表!I861</f>
        <v>43</v>
      </c>
      <c r="J954">
        <f>[9]D_技能表!J861</f>
        <v>2</v>
      </c>
      <c r="K954">
        <f>[9]D_技能表!K861</f>
        <v>102.58695652173913</v>
      </c>
      <c r="L954">
        <f>[9]D_技能表!L861</f>
        <v>0</v>
      </c>
      <c r="M954">
        <f>[9]D_技能表!M861</f>
        <v>4560</v>
      </c>
      <c r="N954">
        <f>[9]D_技能表!N861</f>
        <v>213972</v>
      </c>
      <c r="O954">
        <f>[9]D_技能表!O861</f>
        <v>4</v>
      </c>
      <c r="P954">
        <f>[9]D_技能表!P861</f>
        <v>2</v>
      </c>
      <c r="Q954">
        <f>[9]D_技能表!Q861</f>
        <v>1</v>
      </c>
      <c r="R954">
        <f>[9]D_技能表!R861</f>
        <v>6</v>
      </c>
      <c r="S954">
        <f>[9]D_技能表!S861</f>
        <v>50</v>
      </c>
      <c r="T954">
        <f>[9]D_技能表!T861</f>
        <v>71.739130434782609</v>
      </c>
      <c r="U954">
        <f>[9]D_技能表!U861</f>
        <v>3242</v>
      </c>
      <c r="V954">
        <f>[9]D_技能表!V861</f>
        <v>143.47826086956522</v>
      </c>
      <c r="W954">
        <f>[9]D_技能表!W861</f>
        <v>66</v>
      </c>
      <c r="X954">
        <f>[9]D_技能表!X861</f>
        <v>955</v>
      </c>
      <c r="Y954">
        <f>[9]D_技能表!Y861</f>
        <v>18</v>
      </c>
      <c r="Z954">
        <f>[9]D_技能表!Z861</f>
        <v>27</v>
      </c>
      <c r="AA954" t="str">
        <f>[9]D_技能表!AA861</f>
        <v>9224100.png</v>
      </c>
      <c r="AB954">
        <f>[9]D_技能表!AB861</f>
        <v>10</v>
      </c>
      <c r="AC954">
        <f>[9]D_技能表!AC861</f>
        <v>33</v>
      </c>
      <c r="AD954">
        <f>[9]D_技能表!AD861</f>
        <v>644.56628787887598</v>
      </c>
    </row>
    <row r="955" spans="1:30" x14ac:dyDescent="0.15">
      <c r="A955">
        <f>[9]D_技能表!A862</f>
        <v>9224144</v>
      </c>
      <c r="B955" t="str">
        <f>[9]D_技能表!B862</f>
        <v>幻影脚第1段</v>
      </c>
      <c r="C955" t="str">
        <f>[9]D_技能表!C862</f>
        <v>幻影脚第1段</v>
      </c>
      <c r="D955">
        <f>[9]D_技能表!D862</f>
        <v>2</v>
      </c>
      <c r="E955">
        <f>[9]D_技能表!E862</f>
        <v>71</v>
      </c>
      <c r="F955" t="str">
        <f>[9]D_技能表!F862</f>
        <v>第44级，共造成206.6%点伤害</v>
      </c>
      <c r="G955">
        <f>[9]D_技能表!G862</f>
        <v>1</v>
      </c>
      <c r="H955">
        <f>[9]D_技能表!H862</f>
        <v>1</v>
      </c>
      <c r="I955">
        <f>[9]D_技能表!I862</f>
        <v>44</v>
      </c>
      <c r="J955">
        <f>[9]D_技能表!J862</f>
        <v>2</v>
      </c>
      <c r="K955">
        <f>[9]D_技能表!K862</f>
        <v>103.30434782608695</v>
      </c>
      <c r="L955">
        <f>[9]D_技能表!L862</f>
        <v>0</v>
      </c>
      <c r="M955">
        <f>[9]D_技能表!M862</f>
        <v>4480</v>
      </c>
      <c r="N955">
        <f>[9]D_技能表!N862</f>
        <v>236998</v>
      </c>
      <c r="O955">
        <f>[9]D_技能表!O862</f>
        <v>4</v>
      </c>
      <c r="P955">
        <f>[9]D_技能表!P862</f>
        <v>2</v>
      </c>
      <c r="Q955">
        <f>[9]D_技能表!Q862</f>
        <v>1</v>
      </c>
      <c r="R955">
        <f>[9]D_技能表!R862</f>
        <v>6</v>
      </c>
      <c r="S955">
        <f>[9]D_技能表!S862</f>
        <v>50</v>
      </c>
      <c r="T955">
        <f>[9]D_技能表!T862</f>
        <v>71.739130434782609</v>
      </c>
      <c r="U955">
        <f>[9]D_技能表!U862</f>
        <v>3338</v>
      </c>
      <c r="V955">
        <f>[9]D_技能表!V862</f>
        <v>143.47826086956522</v>
      </c>
      <c r="W955">
        <f>[9]D_技能表!W862</f>
        <v>71</v>
      </c>
      <c r="X955">
        <f>[9]D_技能表!X862</f>
        <v>1026</v>
      </c>
      <c r="Y955">
        <f>[9]D_技能表!Y862</f>
        <v>18</v>
      </c>
      <c r="Z955">
        <f>[9]D_技能表!Z862</f>
        <v>29</v>
      </c>
      <c r="AA955" t="str">
        <f>[9]D_技能表!AA862</f>
        <v>9224100.png</v>
      </c>
      <c r="AB955">
        <f>[9]D_技能表!AB862</f>
        <v>10</v>
      </c>
      <c r="AC955">
        <f>[9]D_技能表!AC862</f>
        <v>33</v>
      </c>
      <c r="AD955">
        <f>[9]D_技能表!AD862</f>
        <v>743.84111369992002</v>
      </c>
    </row>
    <row r="956" spans="1:30" x14ac:dyDescent="0.15">
      <c r="A956">
        <f>[9]D_技能表!A863</f>
        <v>9224145</v>
      </c>
      <c r="B956" t="str">
        <f>[9]D_技能表!B863</f>
        <v>幻影脚第1段</v>
      </c>
      <c r="C956" t="str">
        <f>[9]D_技能表!C863</f>
        <v>幻影脚第1段</v>
      </c>
      <c r="D956">
        <f>[9]D_技能表!D863</f>
        <v>2</v>
      </c>
      <c r="E956">
        <f>[9]D_技能表!E863</f>
        <v>73</v>
      </c>
      <c r="F956" t="str">
        <f>[9]D_技能表!F863</f>
        <v>第45级，共造成208%点伤害</v>
      </c>
      <c r="G956">
        <f>[9]D_技能表!G863</f>
        <v>1</v>
      </c>
      <c r="H956">
        <f>[9]D_技能表!H863</f>
        <v>1</v>
      </c>
      <c r="I956">
        <f>[9]D_技能表!I863</f>
        <v>45</v>
      </c>
      <c r="J956">
        <f>[9]D_技能表!J863</f>
        <v>2</v>
      </c>
      <c r="K956">
        <f>[9]D_技能表!K863</f>
        <v>104.02173913043478</v>
      </c>
      <c r="L956">
        <f>[9]D_技能表!L863</f>
        <v>0</v>
      </c>
      <c r="M956">
        <f>[9]D_技能表!M863</f>
        <v>4400</v>
      </c>
      <c r="N956">
        <f>[9]D_技能表!N863</f>
        <v>268584</v>
      </c>
      <c r="O956">
        <f>[9]D_技能表!O863</f>
        <v>4</v>
      </c>
      <c r="P956">
        <f>[9]D_技能表!P863</f>
        <v>2</v>
      </c>
      <c r="Q956">
        <f>[9]D_技能表!Q863</f>
        <v>1</v>
      </c>
      <c r="R956">
        <f>[9]D_技能表!R863</f>
        <v>6</v>
      </c>
      <c r="S956">
        <f>[9]D_技能表!S863</f>
        <v>50</v>
      </c>
      <c r="T956">
        <f>[9]D_技能表!T863</f>
        <v>71.739130434782609</v>
      </c>
      <c r="U956">
        <f>[9]D_技能表!U863</f>
        <v>3534</v>
      </c>
      <c r="V956">
        <f>[9]D_技能表!V863</f>
        <v>143.47826086956522</v>
      </c>
      <c r="W956">
        <f>[9]D_技能表!W863</f>
        <v>76</v>
      </c>
      <c r="X956">
        <f>[9]D_技能表!X863</f>
        <v>1102</v>
      </c>
      <c r="Y956">
        <f>[9]D_技能表!Y863</f>
        <v>18</v>
      </c>
      <c r="Z956">
        <f>[9]D_技能表!Z863</f>
        <v>31</v>
      </c>
      <c r="AA956" t="str">
        <f>[9]D_技能表!AA863</f>
        <v>9224100.png</v>
      </c>
      <c r="AB956">
        <f>[9]D_技能表!AB863</f>
        <v>10</v>
      </c>
      <c r="AC956">
        <f>[9]D_技能表!AC863</f>
        <v>33</v>
      </c>
      <c r="AD956">
        <f>[9]D_技能表!AD863</f>
        <v>858.25057014292395</v>
      </c>
    </row>
    <row r="957" spans="1:30" x14ac:dyDescent="0.15">
      <c r="A957">
        <f>[9]D_技能表!A864</f>
        <v>9224146</v>
      </c>
      <c r="B957" t="str">
        <f>[9]D_技能表!B864</f>
        <v>幻影脚第1段</v>
      </c>
      <c r="C957" t="str">
        <f>[9]D_技能表!C864</f>
        <v>幻影脚第1段</v>
      </c>
      <c r="D957">
        <f>[9]D_技能表!D864</f>
        <v>2</v>
      </c>
      <c r="E957">
        <f>[9]D_技能表!E864</f>
        <v>74</v>
      </c>
      <c r="F957" t="str">
        <f>[9]D_技能表!F864</f>
        <v>第46级，共造成209.5%点伤害</v>
      </c>
      <c r="G957">
        <f>[9]D_技能表!G864</f>
        <v>1</v>
      </c>
      <c r="H957">
        <f>[9]D_技能表!H864</f>
        <v>1</v>
      </c>
      <c r="I957">
        <f>[9]D_技能表!I864</f>
        <v>46</v>
      </c>
      <c r="J957">
        <f>[9]D_技能表!J864</f>
        <v>2</v>
      </c>
      <c r="K957">
        <f>[9]D_技能表!K864</f>
        <v>104.73913043478261</v>
      </c>
      <c r="L957">
        <f>[9]D_技能表!L864</f>
        <v>0</v>
      </c>
      <c r="M957">
        <f>[9]D_技能表!M864</f>
        <v>4320</v>
      </c>
      <c r="N957">
        <f>[9]D_技能表!N864</f>
        <v>294354</v>
      </c>
      <c r="O957">
        <f>[9]D_技能表!O864</f>
        <v>4</v>
      </c>
      <c r="P957">
        <f>[9]D_技能表!P864</f>
        <v>2</v>
      </c>
      <c r="Q957">
        <f>[9]D_技能表!Q864</f>
        <v>1</v>
      </c>
      <c r="R957">
        <f>[9]D_技能表!R864</f>
        <v>6</v>
      </c>
      <c r="S957">
        <f>[9]D_技能表!S864</f>
        <v>50</v>
      </c>
      <c r="T957">
        <f>[9]D_技能表!T864</f>
        <v>71.739130434782609</v>
      </c>
      <c r="U957">
        <f>[9]D_技能表!U864</f>
        <v>3634</v>
      </c>
      <c r="V957">
        <f>[9]D_技能表!V864</f>
        <v>143.47826086956522</v>
      </c>
      <c r="W957">
        <f>[9]D_技能表!W864</f>
        <v>81</v>
      </c>
      <c r="X957">
        <f>[9]D_技能表!X864</f>
        <v>1183</v>
      </c>
      <c r="Y957">
        <f>[9]D_技能表!Y864</f>
        <v>18</v>
      </c>
      <c r="Z957">
        <f>[9]D_技能表!Z864</f>
        <v>33</v>
      </c>
      <c r="AA957" t="str">
        <f>[9]D_技能表!AA864</f>
        <v>9224100.png</v>
      </c>
      <c r="AB957">
        <f>[9]D_技能表!AB864</f>
        <v>10</v>
      </c>
      <c r="AC957">
        <f>[9]D_技能表!AC864</f>
        <v>33</v>
      </c>
      <c r="AD957">
        <f>[9]D_技能表!AD864</f>
        <v>990.0825987408183</v>
      </c>
    </row>
    <row r="958" spans="1:30" x14ac:dyDescent="0.15">
      <c r="A958">
        <f>[9]D_技能表!A865</f>
        <v>9224147</v>
      </c>
      <c r="B958" t="str">
        <f>[9]D_技能表!B865</f>
        <v>幻影脚第1段</v>
      </c>
      <c r="C958" t="str">
        <f>[9]D_技能表!C865</f>
        <v>幻影脚第1段</v>
      </c>
      <c r="D958">
        <f>[9]D_技能表!D865</f>
        <v>2</v>
      </c>
      <c r="E958">
        <f>[9]D_技能表!E865</f>
        <v>76</v>
      </c>
      <c r="F958" t="str">
        <f>[9]D_技能表!F865</f>
        <v>第47级，共造成210.9%点伤害</v>
      </c>
      <c r="G958">
        <f>[9]D_技能表!G865</f>
        <v>1</v>
      </c>
      <c r="H958">
        <f>[9]D_技能表!H865</f>
        <v>1</v>
      </c>
      <c r="I958">
        <f>[9]D_技能表!I865</f>
        <v>47</v>
      </c>
      <c r="J958">
        <f>[9]D_技能表!J865</f>
        <v>2</v>
      </c>
      <c r="K958">
        <f>[9]D_技能表!K865</f>
        <v>105.45652173913044</v>
      </c>
      <c r="L958">
        <f>[9]D_技能表!L865</f>
        <v>0</v>
      </c>
      <c r="M958">
        <f>[9]D_技能表!M865</f>
        <v>4240</v>
      </c>
      <c r="N958">
        <f>[9]D_技能表!N865</f>
        <v>333906</v>
      </c>
      <c r="O958">
        <f>[9]D_技能表!O865</f>
        <v>4</v>
      </c>
      <c r="P958">
        <f>[9]D_技能表!P865</f>
        <v>2</v>
      </c>
      <c r="Q958">
        <f>[9]D_技能表!Q865</f>
        <v>1</v>
      </c>
      <c r="R958">
        <f>[9]D_技能表!R865</f>
        <v>6</v>
      </c>
      <c r="S958">
        <f>[9]D_技能表!S865</f>
        <v>50</v>
      </c>
      <c r="T958">
        <f>[9]D_技能表!T865</f>
        <v>71.739130434782609</v>
      </c>
      <c r="U958">
        <f>[9]D_技能表!U865</f>
        <v>3838</v>
      </c>
      <c r="V958">
        <f>[9]D_技能表!V865</f>
        <v>143.47826086956522</v>
      </c>
      <c r="W958">
        <f>[9]D_技能表!W865</f>
        <v>87</v>
      </c>
      <c r="X958">
        <f>[9]D_技能表!X865</f>
        <v>1270</v>
      </c>
      <c r="Y958">
        <f>[9]D_技能表!Y865</f>
        <v>18</v>
      </c>
      <c r="Z958">
        <f>[9]D_技能表!Z865</f>
        <v>35</v>
      </c>
      <c r="AA958" t="str">
        <f>[9]D_技能表!AA865</f>
        <v>9224100.png</v>
      </c>
      <c r="AB958">
        <f>[9]D_技能表!AB865</f>
        <v>10</v>
      </c>
      <c r="AC958">
        <f>[9]D_技能表!AC865</f>
        <v>33</v>
      </c>
      <c r="AD958">
        <f>[9]D_技能表!AD865</f>
        <v>1141.9685794915179</v>
      </c>
    </row>
    <row r="959" spans="1:30" x14ac:dyDescent="0.15">
      <c r="A959">
        <f>[9]D_技能表!A866</f>
        <v>9224148</v>
      </c>
      <c r="B959" t="str">
        <f>[9]D_技能表!B866</f>
        <v>幻影脚第1段</v>
      </c>
      <c r="C959" t="str">
        <f>[9]D_技能表!C866</f>
        <v>幻影脚第1段</v>
      </c>
      <c r="D959">
        <f>[9]D_技能表!D866</f>
        <v>2</v>
      </c>
      <c r="E959">
        <f>[9]D_技能表!E866</f>
        <v>77</v>
      </c>
      <c r="F959" t="str">
        <f>[9]D_技能表!F866</f>
        <v>第48级，共造成212.3%点伤害</v>
      </c>
      <c r="G959">
        <f>[9]D_技能表!G866</f>
        <v>1</v>
      </c>
      <c r="H959">
        <f>[9]D_技能表!H866</f>
        <v>1</v>
      </c>
      <c r="I959">
        <f>[9]D_技能表!I866</f>
        <v>48</v>
      </c>
      <c r="J959">
        <f>[9]D_技能表!J866</f>
        <v>2</v>
      </c>
      <c r="K959">
        <f>[9]D_技能表!K866</f>
        <v>106.17391304347825</v>
      </c>
      <c r="L959">
        <f>[9]D_技能表!L866</f>
        <v>0</v>
      </c>
      <c r="M959">
        <f>[9]D_技能表!M866</f>
        <v>4160</v>
      </c>
      <c r="N959">
        <f>[9]D_技能表!N866</f>
        <v>366606</v>
      </c>
      <c r="O959">
        <f>[9]D_技能表!O866</f>
        <v>4</v>
      </c>
      <c r="P959">
        <f>[9]D_技能表!P866</f>
        <v>2</v>
      </c>
      <c r="Q959">
        <f>[9]D_技能表!Q866</f>
        <v>1</v>
      </c>
      <c r="R959">
        <f>[9]D_技能表!R866</f>
        <v>6</v>
      </c>
      <c r="S959">
        <f>[9]D_技能表!S866</f>
        <v>50</v>
      </c>
      <c r="T959">
        <f>[9]D_技能表!T866</f>
        <v>71.739130434782609</v>
      </c>
      <c r="U959">
        <f>[9]D_技能表!U866</f>
        <v>3942</v>
      </c>
      <c r="V959">
        <f>[9]D_技能表!V866</f>
        <v>143.47826086956522</v>
      </c>
      <c r="W959">
        <f>[9]D_技能表!W866</f>
        <v>93</v>
      </c>
      <c r="X959">
        <f>[9]D_技能表!X866</f>
        <v>1363</v>
      </c>
      <c r="Y959">
        <f>[9]D_技能表!Y866</f>
        <v>18</v>
      </c>
      <c r="Z959">
        <f>[9]D_技能表!Z866</f>
        <v>38</v>
      </c>
      <c r="AA959" t="str">
        <f>[9]D_技能表!AA866</f>
        <v>9224100.png</v>
      </c>
      <c r="AB959">
        <f>[9]D_技能表!AB866</f>
        <v>10</v>
      </c>
      <c r="AC959">
        <f>[9]D_技能表!AC866</f>
        <v>33</v>
      </c>
      <c r="AD959">
        <f>[9]D_技能表!AD866</f>
        <v>1316.9345747439711</v>
      </c>
    </row>
    <row r="960" spans="1:30" x14ac:dyDescent="0.15">
      <c r="A960">
        <f>[9]D_技能表!A867</f>
        <v>9224149</v>
      </c>
      <c r="B960" t="str">
        <f>[9]D_技能表!B867</f>
        <v>幻影脚第1段</v>
      </c>
      <c r="C960" t="str">
        <f>[9]D_技能表!C867</f>
        <v>幻影脚第1段</v>
      </c>
      <c r="D960">
        <f>[9]D_技能表!D867</f>
        <v>2</v>
      </c>
      <c r="E960">
        <f>[9]D_技能表!E867</f>
        <v>79</v>
      </c>
      <c r="F960" t="str">
        <f>[9]D_技能表!F867</f>
        <v>第49级，共造成213.8%点伤害</v>
      </c>
      <c r="G960">
        <f>[9]D_技能表!G867</f>
        <v>1</v>
      </c>
      <c r="H960">
        <f>[9]D_技能表!H867</f>
        <v>1</v>
      </c>
      <c r="I960">
        <f>[9]D_技能表!I867</f>
        <v>49</v>
      </c>
      <c r="J960">
        <f>[9]D_技能表!J867</f>
        <v>2</v>
      </c>
      <c r="K960">
        <f>[9]D_技能表!K867</f>
        <v>106.89130434782609</v>
      </c>
      <c r="L960">
        <f>[9]D_技能表!L867</f>
        <v>0</v>
      </c>
      <c r="M960">
        <f>[9]D_技能表!M867</f>
        <v>4080</v>
      </c>
      <c r="N960">
        <f>[9]D_技能表!N867</f>
        <v>411246</v>
      </c>
      <c r="O960">
        <f>[9]D_技能表!O867</f>
        <v>4</v>
      </c>
      <c r="P960">
        <f>[9]D_技能表!P867</f>
        <v>2</v>
      </c>
      <c r="Q960">
        <f>[9]D_技能表!Q867</f>
        <v>1</v>
      </c>
      <c r="R960">
        <f>[9]D_技能表!R867</f>
        <v>6</v>
      </c>
      <c r="S960">
        <f>[9]D_技能表!S867</f>
        <v>50</v>
      </c>
      <c r="T960">
        <f>[9]D_技能表!T867</f>
        <v>71.739130434782609</v>
      </c>
      <c r="U960">
        <f>[9]D_技能表!U867</f>
        <v>4154</v>
      </c>
      <c r="V960">
        <f>[9]D_技能表!V867</f>
        <v>143.47826086956522</v>
      </c>
      <c r="W960">
        <f>[9]D_技能表!W867</f>
        <v>99</v>
      </c>
      <c r="X960">
        <f>[9]D_技能表!X867</f>
        <v>1462</v>
      </c>
      <c r="Y960">
        <f>[9]D_技能表!Y867</f>
        <v>18</v>
      </c>
      <c r="Z960">
        <f>[9]D_技能表!Z867</f>
        <v>40</v>
      </c>
      <c r="AA960" t="str">
        <f>[9]D_技能表!AA867</f>
        <v>9224100.png</v>
      </c>
      <c r="AB960">
        <f>[9]D_技能表!AB867</f>
        <v>10</v>
      </c>
      <c r="AC960">
        <f>[9]D_技能表!AC867</f>
        <v>33</v>
      </c>
      <c r="AD960">
        <f>[9]D_技能表!AD867</f>
        <v>1518.4601796208933</v>
      </c>
    </row>
    <row r="961" spans="1:30" x14ac:dyDescent="0.15">
      <c r="A961">
        <f>[9]D_技能表!A868</f>
        <v>9224150</v>
      </c>
      <c r="B961" t="str">
        <f>[9]D_技能表!B868</f>
        <v>幻影脚第1段</v>
      </c>
      <c r="C961" t="str">
        <f>[9]D_技能表!C868</f>
        <v>幻影脚第1段</v>
      </c>
      <c r="D961">
        <f>[9]D_技能表!D868</f>
        <v>2</v>
      </c>
      <c r="E961">
        <f>[9]D_技能表!E868</f>
        <v>80</v>
      </c>
      <c r="F961" t="str">
        <f>[9]D_技能表!F868</f>
        <v>第50级，共造成215.2%点伤害</v>
      </c>
      <c r="G961">
        <f>[9]D_技能表!G868</f>
        <v>1</v>
      </c>
      <c r="H961">
        <f>[9]D_技能表!H868</f>
        <v>1</v>
      </c>
      <c r="I961">
        <f>[9]D_技能表!I868</f>
        <v>50</v>
      </c>
      <c r="J961">
        <f>[9]D_技能表!J868</f>
        <v>2</v>
      </c>
      <c r="K961">
        <f>[9]D_技能表!K868</f>
        <v>107.60869565217391</v>
      </c>
      <c r="L961">
        <f>[9]D_技能表!L868</f>
        <v>0</v>
      </c>
      <c r="M961">
        <f>[9]D_技能表!M868</f>
        <v>4000</v>
      </c>
      <c r="N961">
        <f>[9]D_技能表!N868</f>
        <v>451772</v>
      </c>
      <c r="O961">
        <f>[9]D_技能表!O868</f>
        <v>4</v>
      </c>
      <c r="P961">
        <f>[9]D_技能表!P868</f>
        <v>2</v>
      </c>
      <c r="Q961">
        <f>[9]D_技能表!Q868</f>
        <v>1</v>
      </c>
      <c r="R961">
        <f>[9]D_技能表!R868</f>
        <v>6</v>
      </c>
      <c r="S961">
        <f>[9]D_技能表!S868</f>
        <v>50</v>
      </c>
      <c r="T961">
        <f>[9]D_技能表!T868</f>
        <v>71.739130434782609</v>
      </c>
      <c r="U961">
        <f>[9]D_技能表!U868</f>
        <v>4262</v>
      </c>
      <c r="V961">
        <f>[9]D_技能表!V868</f>
        <v>143.47826086956522</v>
      </c>
      <c r="W961">
        <f>[9]D_技能表!W868</f>
        <v>106</v>
      </c>
      <c r="X961">
        <f>[9]D_技能表!X868</f>
        <v>1568</v>
      </c>
      <c r="Y961">
        <f>[9]D_技能表!Y868</f>
        <v>18</v>
      </c>
      <c r="Z961">
        <f>[9]D_技能表!Z868</f>
        <v>43</v>
      </c>
      <c r="AA961" t="str">
        <f>[9]D_技能表!AA868</f>
        <v>9224100.png</v>
      </c>
      <c r="AB961">
        <f>[9]D_技能表!AB868</f>
        <v>10</v>
      </c>
      <c r="AC961">
        <f>[9]D_技能表!AC868</f>
        <v>33</v>
      </c>
      <c r="AD961">
        <f>[9]D_技能表!AD868</f>
        <v>1750.5461030023362</v>
      </c>
    </row>
    <row r="962" spans="1:30" x14ac:dyDescent="0.15">
      <c r="A962">
        <f>[9]D_技能表!A869</f>
        <v>1</v>
      </c>
      <c r="B962" t="str">
        <f>[9]D_技能表!B869</f>
        <v>幻影脚</v>
      </c>
      <c r="C962" t="str">
        <f>[9]D_技能表!C869</f>
        <v>幻影脚第2段</v>
      </c>
      <c r="D962">
        <f>[9]D_技能表!D869</f>
        <v>2</v>
      </c>
      <c r="E962">
        <f>[9]D_技能表!E869</f>
        <v>6</v>
      </c>
      <c r="F962" t="str">
        <f>[9]D_技能表!F869</f>
        <v>第0级，共造成143.5%点伤害</v>
      </c>
      <c r="G962">
        <f>[9]D_技能表!G869</f>
        <v>0</v>
      </c>
      <c r="H962">
        <f>[9]D_技能表!H869</f>
        <v>2</v>
      </c>
      <c r="I962">
        <f>[9]D_技能表!I869</f>
        <v>0</v>
      </c>
      <c r="J962">
        <f>[9]D_技能表!J869</f>
        <v>2</v>
      </c>
      <c r="K962">
        <f>[9]D_技能表!K869</f>
        <v>47.826086956521742</v>
      </c>
      <c r="L962">
        <f>[9]D_技能表!L869</f>
        <v>0</v>
      </c>
      <c r="M962">
        <f>[9]D_技能表!M869</f>
        <v>8000</v>
      </c>
      <c r="N962">
        <f>[9]D_技能表!N869</f>
        <v>0</v>
      </c>
      <c r="O962">
        <f>[9]D_技能表!O869</f>
        <v>4</v>
      </c>
      <c r="P962">
        <f>[9]D_技能表!P869</f>
        <v>3</v>
      </c>
      <c r="Q962">
        <f>[9]D_技能表!Q869</f>
        <v>1</v>
      </c>
      <c r="R962">
        <f>[9]D_技能表!R869</f>
        <v>8</v>
      </c>
      <c r="S962">
        <f>[9]D_技能表!S869</f>
        <v>50</v>
      </c>
      <c r="T962">
        <f>[9]D_技能表!T869</f>
        <v>47.826086956521742</v>
      </c>
      <c r="U962">
        <f>[9]D_技能表!U869</f>
        <v>80</v>
      </c>
      <c r="V962">
        <f>[9]D_技能表!V869</f>
        <v>143.47826086956522</v>
      </c>
      <c r="W962">
        <f>[9]D_技能表!W869</f>
        <v>0</v>
      </c>
      <c r="X962">
        <f>[9]D_技能表!X869</f>
        <v>0</v>
      </c>
      <c r="Y962">
        <f>[9]D_技能表!Y869</f>
        <v>18</v>
      </c>
      <c r="Z962">
        <f>[9]D_技能表!Z869</f>
        <v>0</v>
      </c>
      <c r="AA962" t="str">
        <f>[9]D_技能表!AA869</f>
        <v>9224200.png</v>
      </c>
      <c r="AB962">
        <f>[9]D_技能表!AB869</f>
        <v>7</v>
      </c>
      <c r="AC962">
        <f>[9]D_技能表!AC869</f>
        <v>34</v>
      </c>
      <c r="AD962">
        <f>[9]D_技能表!AD869</f>
        <v>1.0081565217391304</v>
      </c>
    </row>
    <row r="963" spans="1:30" x14ac:dyDescent="0.15">
      <c r="A963">
        <f>[9]D_技能表!A870</f>
        <v>9224201</v>
      </c>
      <c r="B963" t="str">
        <f>[9]D_技能表!B870</f>
        <v>幻影脚第2段</v>
      </c>
      <c r="C963" t="str">
        <f>[9]D_技能表!C870</f>
        <v>幻影脚第2段</v>
      </c>
      <c r="D963">
        <f>[9]D_技能表!D870</f>
        <v>2</v>
      </c>
      <c r="E963">
        <f>[9]D_技能表!E870</f>
        <v>6</v>
      </c>
      <c r="F963" t="str">
        <f>[9]D_技能表!F870</f>
        <v>第1级，共造成143.5%点伤害</v>
      </c>
      <c r="G963">
        <f>[9]D_技能表!G870</f>
        <v>2</v>
      </c>
      <c r="H963">
        <f>[9]D_技能表!H870</f>
        <v>2</v>
      </c>
      <c r="I963">
        <f>[9]D_技能表!I870</f>
        <v>1</v>
      </c>
      <c r="J963">
        <f>[9]D_技能表!J870</f>
        <v>2</v>
      </c>
      <c r="K963">
        <f>[9]D_技能表!K870</f>
        <v>47.826086956521742</v>
      </c>
      <c r="L963">
        <f>[9]D_技能表!L870</f>
        <v>0</v>
      </c>
      <c r="M963">
        <f>[9]D_技能表!M870</f>
        <v>8000</v>
      </c>
      <c r="N963">
        <f>[9]D_技能表!N870</f>
        <v>240</v>
      </c>
      <c r="O963">
        <f>[9]D_技能表!O870</f>
        <v>4</v>
      </c>
      <c r="P963">
        <f>[9]D_技能表!P870</f>
        <v>3</v>
      </c>
      <c r="Q963">
        <f>[9]D_技能表!Q870</f>
        <v>1</v>
      </c>
      <c r="R963">
        <f>[9]D_技能表!R870</f>
        <v>8</v>
      </c>
      <c r="S963">
        <f>[9]D_技能表!S870</f>
        <v>50</v>
      </c>
      <c r="T963">
        <f>[9]D_技能表!T870</f>
        <v>47.826086956521742</v>
      </c>
      <c r="U963">
        <f>[9]D_技能表!U870</f>
        <v>80</v>
      </c>
      <c r="V963">
        <f>[9]D_技能表!V870</f>
        <v>143.47826086956522</v>
      </c>
      <c r="W963">
        <f>[9]D_技能表!W870</f>
        <v>3</v>
      </c>
      <c r="X963">
        <f>[9]D_技能表!X870</f>
        <v>3</v>
      </c>
      <c r="Y963">
        <f>[9]D_技能表!Y870</f>
        <v>18</v>
      </c>
      <c r="Z963">
        <f>[9]D_技能表!Z870</f>
        <v>0</v>
      </c>
      <c r="AA963" t="str">
        <f>[9]D_技能表!AA870</f>
        <v>9224200.png</v>
      </c>
      <c r="AB963">
        <f>[9]D_技能表!AB870</f>
        <v>7</v>
      </c>
      <c r="AC963">
        <f>[9]D_技能表!AC870</f>
        <v>34</v>
      </c>
      <c r="AD963">
        <f>[9]D_技能表!AD870</f>
        <v>1.1477728782719219</v>
      </c>
    </row>
    <row r="964" spans="1:30" x14ac:dyDescent="0.15">
      <c r="A964">
        <f>[9]D_技能表!A871</f>
        <v>9224202</v>
      </c>
      <c r="B964" t="str">
        <f>[9]D_技能表!B871</f>
        <v>幻影脚第2段</v>
      </c>
      <c r="C964" t="str">
        <f>[9]D_技能表!C871</f>
        <v>幻影脚第2段</v>
      </c>
      <c r="D964">
        <f>[9]D_技能表!D871</f>
        <v>2</v>
      </c>
      <c r="E964">
        <f>[9]D_技能表!E871</f>
        <v>11</v>
      </c>
      <c r="F964" t="str">
        <f>[9]D_技能表!F871</f>
        <v>第2级，共造成146.3%点伤害</v>
      </c>
      <c r="G964">
        <f>[9]D_技能表!G871</f>
        <v>2</v>
      </c>
      <c r="H964">
        <f>[9]D_技能表!H871</f>
        <v>2</v>
      </c>
      <c r="I964">
        <f>[9]D_技能表!I871</f>
        <v>2</v>
      </c>
      <c r="J964">
        <f>[9]D_技能表!J871</f>
        <v>2</v>
      </c>
      <c r="K964">
        <f>[9]D_技能表!K871</f>
        <v>48.782608695652179</v>
      </c>
      <c r="L964">
        <f>[9]D_技能表!L871</f>
        <v>0</v>
      </c>
      <c r="M964">
        <f>[9]D_技能表!M871</f>
        <v>7840</v>
      </c>
      <c r="N964">
        <f>[9]D_技能表!N871</f>
        <v>440</v>
      </c>
      <c r="O964">
        <f>[9]D_技能表!O871</f>
        <v>4</v>
      </c>
      <c r="P964">
        <f>[9]D_技能表!P871</f>
        <v>3</v>
      </c>
      <c r="Q964">
        <f>[9]D_技能表!Q871</f>
        <v>1</v>
      </c>
      <c r="R964">
        <f>[9]D_技能表!R871</f>
        <v>8</v>
      </c>
      <c r="S964">
        <f>[9]D_技能表!S871</f>
        <v>50</v>
      </c>
      <c r="T964">
        <f>[9]D_技能表!T871</f>
        <v>47.826086956521742</v>
      </c>
      <c r="U964">
        <f>[9]D_技能表!U871</f>
        <v>110</v>
      </c>
      <c r="V964">
        <f>[9]D_技能表!V871</f>
        <v>143.47826086956522</v>
      </c>
      <c r="W964">
        <f>[9]D_技能表!W871</f>
        <v>4</v>
      </c>
      <c r="X964">
        <f>[9]D_技能表!X871</f>
        <v>7</v>
      </c>
      <c r="Y964">
        <f>[9]D_技能表!Y871</f>
        <v>18</v>
      </c>
      <c r="Z964">
        <f>[9]D_技能表!Z871</f>
        <v>0</v>
      </c>
      <c r="AA964" t="str">
        <f>[9]D_技能表!AA871</f>
        <v>9224200.png</v>
      </c>
      <c r="AB964">
        <f>[9]D_技能表!AB871</f>
        <v>7</v>
      </c>
      <c r="AC964">
        <f>[9]D_技能表!AC871</f>
        <v>34</v>
      </c>
      <c r="AD964">
        <f>[9]D_技能表!AD871</f>
        <v>1.3929680561510775</v>
      </c>
    </row>
    <row r="965" spans="1:30" x14ac:dyDescent="0.15">
      <c r="A965">
        <f>[9]D_技能表!A872</f>
        <v>9224203</v>
      </c>
      <c r="B965" t="str">
        <f>[9]D_技能表!B872</f>
        <v>幻影脚第2段</v>
      </c>
      <c r="C965" t="str">
        <f>[9]D_技能表!C872</f>
        <v>幻影脚第2段</v>
      </c>
      <c r="D965">
        <f>[9]D_技能表!D872</f>
        <v>2</v>
      </c>
      <c r="E965">
        <f>[9]D_技能表!E872</f>
        <v>12</v>
      </c>
      <c r="F965" t="str">
        <f>[9]D_技能表!F872</f>
        <v>第3级，共造成147.8%点伤害</v>
      </c>
      <c r="G965">
        <f>[9]D_技能表!G872</f>
        <v>2</v>
      </c>
      <c r="H965">
        <f>[9]D_技能表!H872</f>
        <v>2</v>
      </c>
      <c r="I965">
        <f>[9]D_技能表!I872</f>
        <v>3</v>
      </c>
      <c r="J965">
        <f>[9]D_技能表!J872</f>
        <v>2</v>
      </c>
      <c r="K965">
        <f>[9]D_技能表!K872</f>
        <v>49.260869565217391</v>
      </c>
      <c r="L965">
        <f>[9]D_技能表!L872</f>
        <v>0</v>
      </c>
      <c r="M965">
        <f>[9]D_技能表!M872</f>
        <v>7760</v>
      </c>
      <c r="N965">
        <f>[9]D_技能表!N872</f>
        <v>464</v>
      </c>
      <c r="O965">
        <f>[9]D_技能表!O872</f>
        <v>4</v>
      </c>
      <c r="P965">
        <f>[9]D_技能表!P872</f>
        <v>3</v>
      </c>
      <c r="Q965">
        <f>[9]D_技能表!Q872</f>
        <v>1</v>
      </c>
      <c r="R965">
        <f>[9]D_技能表!R872</f>
        <v>8</v>
      </c>
      <c r="S965">
        <f>[9]D_技能表!S872</f>
        <v>50</v>
      </c>
      <c r="T965">
        <f>[9]D_技能表!T872</f>
        <v>47.826086956521742</v>
      </c>
      <c r="U965">
        <f>[9]D_技能表!U872</f>
        <v>116</v>
      </c>
      <c r="V965">
        <f>[9]D_技能表!V872</f>
        <v>143.47826086956522</v>
      </c>
      <c r="W965">
        <f>[9]D_技能表!W872</f>
        <v>4</v>
      </c>
      <c r="X965">
        <f>[9]D_技能表!X872</f>
        <v>11</v>
      </c>
      <c r="Y965">
        <f>[9]D_技能表!Y872</f>
        <v>18</v>
      </c>
      <c r="Z965">
        <f>[9]D_技能表!Z872</f>
        <v>0</v>
      </c>
      <c r="AA965" t="str">
        <f>[9]D_技能表!AA872</f>
        <v>9224200.png</v>
      </c>
      <c r="AB965">
        <f>[9]D_技能表!AB872</f>
        <v>7</v>
      </c>
      <c r="AC965">
        <f>[9]D_技能表!AC872</f>
        <v>34</v>
      </c>
      <c r="AD965">
        <f>[9]D_技能表!AD872</f>
        <v>1.6349694391434646</v>
      </c>
    </row>
    <row r="966" spans="1:30" x14ac:dyDescent="0.15">
      <c r="A966">
        <f>[9]D_技能表!A873</f>
        <v>9224204</v>
      </c>
      <c r="B966" t="str">
        <f>[9]D_技能表!B873</f>
        <v>幻影脚第2段</v>
      </c>
      <c r="C966" t="str">
        <f>[9]D_技能表!C873</f>
        <v>幻影脚第2段</v>
      </c>
      <c r="D966">
        <f>[9]D_技能表!D873</f>
        <v>2</v>
      </c>
      <c r="E966">
        <f>[9]D_技能表!E873</f>
        <v>14</v>
      </c>
      <c r="F966" t="str">
        <f>[9]D_技能表!F873</f>
        <v>第4级，共造成149.2%点伤害</v>
      </c>
      <c r="G966">
        <f>[9]D_技能表!G873</f>
        <v>2</v>
      </c>
      <c r="H966">
        <f>[9]D_技能表!H873</f>
        <v>2</v>
      </c>
      <c r="I966">
        <f>[9]D_技能表!I873</f>
        <v>4</v>
      </c>
      <c r="J966">
        <f>[9]D_技能表!J873</f>
        <v>2</v>
      </c>
      <c r="K966">
        <f>[9]D_技能表!K873</f>
        <v>49.739130434782609</v>
      </c>
      <c r="L966">
        <f>[9]D_技能表!L873</f>
        <v>0</v>
      </c>
      <c r="M966">
        <f>[9]D_技能表!M873</f>
        <v>7680</v>
      </c>
      <c r="N966">
        <f>[9]D_技能表!N873</f>
        <v>512</v>
      </c>
      <c r="O966">
        <f>[9]D_技能表!O873</f>
        <v>4</v>
      </c>
      <c r="P966">
        <f>[9]D_技能表!P873</f>
        <v>3</v>
      </c>
      <c r="Q966">
        <f>[9]D_技能表!Q873</f>
        <v>1</v>
      </c>
      <c r="R966">
        <f>[9]D_技能表!R873</f>
        <v>8</v>
      </c>
      <c r="S966">
        <f>[9]D_技能表!S873</f>
        <v>50</v>
      </c>
      <c r="T966">
        <f>[9]D_技能表!T873</f>
        <v>47.826086956521742</v>
      </c>
      <c r="U966">
        <f>[9]D_技能表!U873</f>
        <v>128</v>
      </c>
      <c r="V966">
        <f>[9]D_技能表!V873</f>
        <v>143.47826086956522</v>
      </c>
      <c r="W966">
        <f>[9]D_技能表!W873</f>
        <v>4</v>
      </c>
      <c r="X966">
        <f>[9]D_技能表!X873</f>
        <v>15</v>
      </c>
      <c r="Y966">
        <f>[9]D_技能表!Y873</f>
        <v>18</v>
      </c>
      <c r="Z966">
        <f>[9]D_技能表!Z873</f>
        <v>0</v>
      </c>
      <c r="AA966" t="str">
        <f>[9]D_技能表!AA873</f>
        <v>9224200.png</v>
      </c>
      <c r="AB966">
        <f>[9]D_技能表!AB873</f>
        <v>7</v>
      </c>
      <c r="AC966">
        <f>[9]D_技能表!AC873</f>
        <v>34</v>
      </c>
      <c r="AD966">
        <f>[9]D_技能表!AD873</f>
        <v>1.9172836465292811</v>
      </c>
    </row>
    <row r="967" spans="1:30" x14ac:dyDescent="0.15">
      <c r="A967">
        <f>[9]D_技能表!A874</f>
        <v>9224205</v>
      </c>
      <c r="B967" t="str">
        <f>[9]D_技能表!B874</f>
        <v>幻影脚第2段</v>
      </c>
      <c r="C967" t="str">
        <f>[9]D_技能表!C874</f>
        <v>幻影脚第2段</v>
      </c>
      <c r="D967">
        <f>[9]D_技能表!D874</f>
        <v>2</v>
      </c>
      <c r="E967">
        <f>[9]D_技能表!E874</f>
        <v>15</v>
      </c>
      <c r="F967" t="str">
        <f>[9]D_技能表!F874</f>
        <v>第5级，共造成150.7%点伤害</v>
      </c>
      <c r="G967">
        <f>[9]D_技能表!G874</f>
        <v>2</v>
      </c>
      <c r="H967">
        <f>[9]D_技能表!H874</f>
        <v>2</v>
      </c>
      <c r="I967">
        <f>[9]D_技能表!I874</f>
        <v>5</v>
      </c>
      <c r="J967">
        <f>[9]D_技能表!J874</f>
        <v>2</v>
      </c>
      <c r="K967">
        <f>[9]D_技能表!K874</f>
        <v>50.217391304347828</v>
      </c>
      <c r="L967">
        <f>[9]D_技能表!L874</f>
        <v>0</v>
      </c>
      <c r="M967">
        <f>[9]D_技能表!M874</f>
        <v>7600</v>
      </c>
      <c r="N967">
        <f>[9]D_技能表!N874</f>
        <v>670</v>
      </c>
      <c r="O967">
        <f>[9]D_技能表!O874</f>
        <v>4</v>
      </c>
      <c r="P967">
        <f>[9]D_技能表!P874</f>
        <v>3</v>
      </c>
      <c r="Q967">
        <f>[9]D_技能表!Q874</f>
        <v>1</v>
      </c>
      <c r="R967">
        <f>[9]D_技能表!R874</f>
        <v>8</v>
      </c>
      <c r="S967">
        <f>[9]D_技能表!S874</f>
        <v>50</v>
      </c>
      <c r="T967">
        <f>[9]D_技能表!T874</f>
        <v>47.826086956521742</v>
      </c>
      <c r="U967">
        <f>[9]D_技能表!U874</f>
        <v>134</v>
      </c>
      <c r="V967">
        <f>[9]D_技能表!V874</f>
        <v>143.47826086956522</v>
      </c>
      <c r="W967">
        <f>[9]D_技能表!W874</f>
        <v>5</v>
      </c>
      <c r="X967">
        <f>[9]D_技能表!X874</f>
        <v>20</v>
      </c>
      <c r="Y967">
        <f>[9]D_技能表!Y874</f>
        <v>18</v>
      </c>
      <c r="Z967">
        <f>[9]D_技能表!Z874</f>
        <v>0</v>
      </c>
      <c r="AA967" t="str">
        <f>[9]D_技能表!AA874</f>
        <v>9224200.png</v>
      </c>
      <c r="AB967">
        <f>[9]D_技能表!AB874</f>
        <v>7</v>
      </c>
      <c r="AC967">
        <f>[9]D_技能表!AC874</f>
        <v>34</v>
      </c>
      <c r="AD967">
        <f>[9]D_技能表!AD874</f>
        <v>2.2464350200000589</v>
      </c>
    </row>
    <row r="968" spans="1:30" x14ac:dyDescent="0.15">
      <c r="A968">
        <f>[9]D_技能表!A875</f>
        <v>9224206</v>
      </c>
      <c r="B968" t="str">
        <f>[9]D_技能表!B875</f>
        <v>幻影脚第2段</v>
      </c>
      <c r="C968" t="str">
        <f>[9]D_技能表!C875</f>
        <v>幻影脚第2段</v>
      </c>
      <c r="D968">
        <f>[9]D_技能表!D875</f>
        <v>2</v>
      </c>
      <c r="E968">
        <f>[9]D_技能表!E875</f>
        <v>17</v>
      </c>
      <c r="F968" t="str">
        <f>[9]D_技能表!F875</f>
        <v>第6级，共造成152.1%点伤害</v>
      </c>
      <c r="G968">
        <f>[9]D_技能表!G875</f>
        <v>2</v>
      </c>
      <c r="H968">
        <f>[9]D_技能表!H875</f>
        <v>2</v>
      </c>
      <c r="I968">
        <f>[9]D_技能表!I875</f>
        <v>6</v>
      </c>
      <c r="J968">
        <f>[9]D_技能表!J875</f>
        <v>2</v>
      </c>
      <c r="K968">
        <f>[9]D_技能表!K875</f>
        <v>50.695652173913047</v>
      </c>
      <c r="L968">
        <f>[9]D_技能表!L875</f>
        <v>0</v>
      </c>
      <c r="M968">
        <f>[9]D_技能表!M875</f>
        <v>7520</v>
      </c>
      <c r="N968">
        <f>[9]D_技能表!N875</f>
        <v>730</v>
      </c>
      <c r="O968">
        <f>[9]D_技能表!O875</f>
        <v>4</v>
      </c>
      <c r="P968">
        <f>[9]D_技能表!P875</f>
        <v>3</v>
      </c>
      <c r="Q968">
        <f>[9]D_技能表!Q875</f>
        <v>1</v>
      </c>
      <c r="R968">
        <f>[9]D_技能表!R875</f>
        <v>8</v>
      </c>
      <c r="S968">
        <f>[9]D_技能表!S875</f>
        <v>50</v>
      </c>
      <c r="T968">
        <f>[9]D_技能表!T875</f>
        <v>47.826086956521742</v>
      </c>
      <c r="U968">
        <f>[9]D_技能表!U875</f>
        <v>146</v>
      </c>
      <c r="V968">
        <f>[9]D_技能表!V875</f>
        <v>143.47826086956522</v>
      </c>
      <c r="W968">
        <f>[9]D_技能表!W875</f>
        <v>5</v>
      </c>
      <c r="X968">
        <f>[9]D_技能表!X875</f>
        <v>25</v>
      </c>
      <c r="Y968">
        <f>[9]D_技能表!Y875</f>
        <v>18</v>
      </c>
      <c r="Z968">
        <f>[9]D_技能表!Z875</f>
        <v>0</v>
      </c>
      <c r="AA968" t="str">
        <f>[9]D_技能表!AA875</f>
        <v>9224200.png</v>
      </c>
      <c r="AB968">
        <f>[9]D_技能表!AB875</f>
        <v>7</v>
      </c>
      <c r="AC968">
        <f>[9]D_技能表!AC875</f>
        <v>34</v>
      </c>
      <c r="AD968">
        <f>[9]D_技能表!AD875</f>
        <v>2.6299818283440723</v>
      </c>
    </row>
    <row r="969" spans="1:30" x14ac:dyDescent="0.15">
      <c r="A969">
        <f>[9]D_技能表!A876</f>
        <v>9224207</v>
      </c>
      <c r="B969" t="str">
        <f>[9]D_技能表!B876</f>
        <v>幻影脚第2段</v>
      </c>
      <c r="C969" t="str">
        <f>[9]D_技能表!C876</f>
        <v>幻影脚第2段</v>
      </c>
      <c r="D969">
        <f>[9]D_技能表!D876</f>
        <v>2</v>
      </c>
      <c r="E969">
        <f>[9]D_技能表!E876</f>
        <v>18</v>
      </c>
      <c r="F969" t="str">
        <f>[9]D_技能表!F876</f>
        <v>第7级，共造成153.5%点伤害</v>
      </c>
      <c r="G969">
        <f>[9]D_技能表!G876</f>
        <v>2</v>
      </c>
      <c r="H969">
        <f>[9]D_技能表!H876</f>
        <v>2</v>
      </c>
      <c r="I969">
        <f>[9]D_技能表!I876</f>
        <v>7</v>
      </c>
      <c r="J969">
        <f>[9]D_技能表!J876</f>
        <v>2</v>
      </c>
      <c r="K969">
        <f>[9]D_技能表!K876</f>
        <v>51.173913043478265</v>
      </c>
      <c r="L969">
        <f>[9]D_技能表!L876</f>
        <v>0</v>
      </c>
      <c r="M969">
        <f>[9]D_技能表!M876</f>
        <v>7440</v>
      </c>
      <c r="N969">
        <f>[9]D_技能表!N876</f>
        <v>760</v>
      </c>
      <c r="O969">
        <f>[9]D_技能表!O876</f>
        <v>4</v>
      </c>
      <c r="P969">
        <f>[9]D_技能表!P876</f>
        <v>3</v>
      </c>
      <c r="Q969">
        <f>[9]D_技能表!Q876</f>
        <v>1</v>
      </c>
      <c r="R969">
        <f>[9]D_技能表!R876</f>
        <v>8</v>
      </c>
      <c r="S969">
        <f>[9]D_技能表!S876</f>
        <v>50</v>
      </c>
      <c r="T969">
        <f>[9]D_技能表!T876</f>
        <v>47.826086956521742</v>
      </c>
      <c r="U969">
        <f>[9]D_技能表!U876</f>
        <v>152</v>
      </c>
      <c r="V969">
        <f>[9]D_技能表!V876</f>
        <v>143.47826086956522</v>
      </c>
      <c r="W969">
        <f>[9]D_技能表!W876</f>
        <v>5</v>
      </c>
      <c r="X969">
        <f>[9]D_技能表!X876</f>
        <v>30</v>
      </c>
      <c r="Y969">
        <f>[9]D_技能表!Y876</f>
        <v>18</v>
      </c>
      <c r="Z969">
        <f>[9]D_技能表!Z876</f>
        <v>0</v>
      </c>
      <c r="AA969" t="str">
        <f>[9]D_技能表!AA876</f>
        <v>9224200.png</v>
      </c>
      <c r="AB969">
        <f>[9]D_技能表!AB876</f>
        <v>7</v>
      </c>
      <c r="AC969">
        <f>[9]D_技能表!AC876</f>
        <v>34</v>
      </c>
      <c r="AD969">
        <f>[9]D_技能表!AD876</f>
        <v>3.0766775102538668</v>
      </c>
    </row>
    <row r="970" spans="1:30" x14ac:dyDescent="0.15">
      <c r="A970">
        <f>[9]D_技能表!A877</f>
        <v>9224208</v>
      </c>
      <c r="B970" t="str">
        <f>[9]D_技能表!B877</f>
        <v>幻影脚第2段</v>
      </c>
      <c r="C970" t="str">
        <f>[9]D_技能表!C877</f>
        <v>幻影脚第2段</v>
      </c>
      <c r="D970">
        <f>[9]D_技能表!D877</f>
        <v>2</v>
      </c>
      <c r="E970">
        <f>[9]D_技能表!E877</f>
        <v>20</v>
      </c>
      <c r="F970" t="str">
        <f>[9]D_技能表!F877</f>
        <v>第8级，共造成155%点伤害</v>
      </c>
      <c r="G970">
        <f>[9]D_技能表!G877</f>
        <v>2</v>
      </c>
      <c r="H970">
        <f>[9]D_技能表!H877</f>
        <v>2</v>
      </c>
      <c r="I970">
        <f>[9]D_技能表!I877</f>
        <v>8</v>
      </c>
      <c r="J970">
        <f>[9]D_技能表!J877</f>
        <v>2</v>
      </c>
      <c r="K970">
        <f>[9]D_技能表!K877</f>
        <v>51.652173913043484</v>
      </c>
      <c r="L970">
        <f>[9]D_技能表!L877</f>
        <v>0</v>
      </c>
      <c r="M970">
        <f>[9]D_技能表!M877</f>
        <v>7360</v>
      </c>
      <c r="N970">
        <f>[9]D_技能表!N877</f>
        <v>1092</v>
      </c>
      <c r="O970">
        <f>[9]D_技能表!O877</f>
        <v>4</v>
      </c>
      <c r="P970">
        <f>[9]D_技能表!P877</f>
        <v>3</v>
      </c>
      <c r="Q970">
        <f>[9]D_技能表!Q877</f>
        <v>1</v>
      </c>
      <c r="R970">
        <f>[9]D_技能表!R877</f>
        <v>8</v>
      </c>
      <c r="S970">
        <f>[9]D_技能表!S877</f>
        <v>50</v>
      </c>
      <c r="T970">
        <f>[9]D_技能表!T877</f>
        <v>47.826086956521742</v>
      </c>
      <c r="U970">
        <f>[9]D_技能表!U877</f>
        <v>182</v>
      </c>
      <c r="V970">
        <f>[9]D_技能表!V877</f>
        <v>143.47826086956522</v>
      </c>
      <c r="W970">
        <f>[9]D_技能表!W877</f>
        <v>6</v>
      </c>
      <c r="X970">
        <f>[9]D_技能表!X877</f>
        <v>36</v>
      </c>
      <c r="Y970">
        <f>[9]D_技能表!Y877</f>
        <v>18</v>
      </c>
      <c r="Z970">
        <f>[9]D_技能表!Z877</f>
        <v>0</v>
      </c>
      <c r="AA970" t="str">
        <f>[9]D_技能表!AA877</f>
        <v>9224200.png</v>
      </c>
      <c r="AB970">
        <f>[9]D_技能表!AB877</f>
        <v>7</v>
      </c>
      <c r="AC970">
        <f>[9]D_技能表!AC877</f>
        <v>34</v>
      </c>
      <c r="AD970">
        <f>[9]D_技能表!AD877</f>
        <v>3.5966567478663847</v>
      </c>
    </row>
    <row r="971" spans="1:30" x14ac:dyDescent="0.15">
      <c r="A971">
        <f>[9]D_技能表!A878</f>
        <v>9224209</v>
      </c>
      <c r="B971" t="str">
        <f>[9]D_技能表!B878</f>
        <v>幻影脚第2段</v>
      </c>
      <c r="C971" t="str">
        <f>[9]D_技能表!C878</f>
        <v>幻影脚第2段</v>
      </c>
      <c r="D971">
        <f>[9]D_技能表!D878</f>
        <v>2</v>
      </c>
      <c r="E971">
        <f>[9]D_技能表!E878</f>
        <v>21</v>
      </c>
      <c r="F971" t="str">
        <f>[9]D_技能表!F878</f>
        <v>第9级，共造成156.4%点伤害</v>
      </c>
      <c r="G971">
        <f>[9]D_技能表!G878</f>
        <v>2</v>
      </c>
      <c r="H971">
        <f>[9]D_技能表!H878</f>
        <v>2</v>
      </c>
      <c r="I971">
        <f>[9]D_技能表!I878</f>
        <v>9</v>
      </c>
      <c r="J971">
        <f>[9]D_技能表!J878</f>
        <v>2</v>
      </c>
      <c r="K971">
        <f>[9]D_技能表!K878</f>
        <v>52.130434782608702</v>
      </c>
      <c r="L971">
        <f>[9]D_技能表!L878</f>
        <v>0</v>
      </c>
      <c r="M971">
        <f>[9]D_技能表!M878</f>
        <v>7280</v>
      </c>
      <c r="N971">
        <f>[9]D_技能表!N878</f>
        <v>1260</v>
      </c>
      <c r="O971">
        <f>[9]D_技能表!O878</f>
        <v>4</v>
      </c>
      <c r="P971">
        <f>[9]D_技能表!P878</f>
        <v>3</v>
      </c>
      <c r="Q971">
        <f>[9]D_技能表!Q878</f>
        <v>1</v>
      </c>
      <c r="R971">
        <f>[9]D_技能表!R878</f>
        <v>8</v>
      </c>
      <c r="S971">
        <f>[9]D_技能表!S878</f>
        <v>50</v>
      </c>
      <c r="T971">
        <f>[9]D_技能表!T878</f>
        <v>47.826086956521742</v>
      </c>
      <c r="U971">
        <f>[9]D_技能表!U878</f>
        <v>210</v>
      </c>
      <c r="V971">
        <f>[9]D_技能表!V878</f>
        <v>143.47826086956522</v>
      </c>
      <c r="W971">
        <f>[9]D_技能表!W878</f>
        <v>6</v>
      </c>
      <c r="X971">
        <f>[9]D_技能表!X878</f>
        <v>42</v>
      </c>
      <c r="Y971">
        <f>[9]D_技能表!Y878</f>
        <v>18</v>
      </c>
      <c r="Z971">
        <f>[9]D_技能表!Z878</f>
        <v>0</v>
      </c>
      <c r="AA971" t="str">
        <f>[9]D_技能表!AA878</f>
        <v>9224200.png</v>
      </c>
      <c r="AB971">
        <f>[9]D_技能表!AB878</f>
        <v>7</v>
      </c>
      <c r="AC971">
        <f>[9]D_技能表!AC878</f>
        <v>34</v>
      </c>
      <c r="AD971">
        <f>[9]D_技能表!AD878</f>
        <v>4.2016501560827235</v>
      </c>
    </row>
    <row r="972" spans="1:30" x14ac:dyDescent="0.15">
      <c r="A972">
        <f>[9]D_技能表!A879</f>
        <v>9224210</v>
      </c>
      <c r="B972" t="str">
        <f>[9]D_技能表!B879</f>
        <v>幻影脚第2段</v>
      </c>
      <c r="C972" t="str">
        <f>[9]D_技能表!C879</f>
        <v>幻影脚第2段</v>
      </c>
      <c r="D972">
        <f>[9]D_技能表!D879</f>
        <v>2</v>
      </c>
      <c r="E972">
        <f>[9]D_技能表!E879</f>
        <v>22</v>
      </c>
      <c r="F972" t="str">
        <f>[9]D_技能表!F879</f>
        <v>第10级，共造成157.8%点伤害</v>
      </c>
      <c r="G972">
        <f>[9]D_技能表!G879</f>
        <v>2</v>
      </c>
      <c r="H972">
        <f>[9]D_技能表!H879</f>
        <v>2</v>
      </c>
      <c r="I972">
        <f>[9]D_技能表!I879</f>
        <v>10</v>
      </c>
      <c r="J972">
        <f>[9]D_技能表!J879</f>
        <v>2</v>
      </c>
      <c r="K972">
        <f>[9]D_技能表!K879</f>
        <v>52.608695652173914</v>
      </c>
      <c r="L972">
        <f>[9]D_技能表!L879</f>
        <v>0</v>
      </c>
      <c r="M972">
        <f>[9]D_技能表!M879</f>
        <v>7200</v>
      </c>
      <c r="N972">
        <f>[9]D_技能表!N879</f>
        <v>1434</v>
      </c>
      <c r="O972">
        <f>[9]D_技能表!O879</f>
        <v>4</v>
      </c>
      <c r="P972">
        <f>[9]D_技能表!P879</f>
        <v>3</v>
      </c>
      <c r="Q972">
        <f>[9]D_技能表!Q879</f>
        <v>1</v>
      </c>
      <c r="R972">
        <f>[9]D_技能表!R879</f>
        <v>8</v>
      </c>
      <c r="S972">
        <f>[9]D_技能表!S879</f>
        <v>50</v>
      </c>
      <c r="T972">
        <f>[9]D_技能表!T879</f>
        <v>47.826086956521742</v>
      </c>
      <c r="U972">
        <f>[9]D_技能表!U879</f>
        <v>239</v>
      </c>
      <c r="V972">
        <f>[9]D_技能表!V879</f>
        <v>143.47826086956522</v>
      </c>
      <c r="W972">
        <f>[9]D_技能表!W879</f>
        <v>6</v>
      </c>
      <c r="X972">
        <f>[9]D_技能表!X879</f>
        <v>48</v>
      </c>
      <c r="Y972">
        <f>[9]D_技能表!Y879</f>
        <v>18</v>
      </c>
      <c r="Z972">
        <f>[9]D_技能表!Z879</f>
        <v>0</v>
      </c>
      <c r="AA972" t="str">
        <f>[9]D_技能表!AA879</f>
        <v>9224200.png</v>
      </c>
      <c r="AB972">
        <f>[9]D_技能表!AB879</f>
        <v>7</v>
      </c>
      <c r="AC972">
        <f>[9]D_技能表!AC879</f>
        <v>34</v>
      </c>
      <c r="AD972">
        <f>[9]D_技能表!AD879</f>
        <v>4.9052319448540587</v>
      </c>
    </row>
    <row r="973" spans="1:30" x14ac:dyDescent="0.15">
      <c r="A973">
        <f>[9]D_技能表!A880</f>
        <v>9224211</v>
      </c>
      <c r="B973" t="str">
        <f>[9]D_技能表!B880</f>
        <v>幻影脚第2段</v>
      </c>
      <c r="C973" t="str">
        <f>[9]D_技能表!C880</f>
        <v>幻影脚第2段</v>
      </c>
      <c r="D973">
        <f>[9]D_技能表!D880</f>
        <v>2</v>
      </c>
      <c r="E973">
        <f>[9]D_技能表!E880</f>
        <v>24</v>
      </c>
      <c r="F973" t="str">
        <f>[9]D_技能表!F880</f>
        <v>第11级，共造成159.3%点伤害</v>
      </c>
      <c r="G973">
        <f>[9]D_技能表!G880</f>
        <v>2</v>
      </c>
      <c r="H973">
        <f>[9]D_技能表!H880</f>
        <v>2</v>
      </c>
      <c r="I973">
        <f>[9]D_技能表!I880</f>
        <v>11</v>
      </c>
      <c r="J973">
        <f>[9]D_技能表!J880</f>
        <v>2</v>
      </c>
      <c r="K973">
        <f>[9]D_技能表!K880</f>
        <v>53.086956521739133</v>
      </c>
      <c r="L973">
        <f>[9]D_技能表!L880</f>
        <v>0</v>
      </c>
      <c r="M973">
        <f>[9]D_技能表!M880</f>
        <v>7120</v>
      </c>
      <c r="N973">
        <f>[9]D_技能表!N880</f>
        <v>2114</v>
      </c>
      <c r="O973">
        <f>[9]D_技能表!O880</f>
        <v>4</v>
      </c>
      <c r="P973">
        <f>[9]D_技能表!P880</f>
        <v>3</v>
      </c>
      <c r="Q973">
        <f>[9]D_技能表!Q880</f>
        <v>1</v>
      </c>
      <c r="R973">
        <f>[9]D_技能表!R880</f>
        <v>8</v>
      </c>
      <c r="S973">
        <f>[9]D_技能表!S880</f>
        <v>50</v>
      </c>
      <c r="T973">
        <f>[9]D_技能表!T880</f>
        <v>47.826086956521742</v>
      </c>
      <c r="U973">
        <f>[9]D_技能表!U880</f>
        <v>302</v>
      </c>
      <c r="V973">
        <f>[9]D_技能表!V880</f>
        <v>143.47826086956522</v>
      </c>
      <c r="W973">
        <f>[9]D_技能表!W880</f>
        <v>7</v>
      </c>
      <c r="X973">
        <f>[9]D_技能表!X880</f>
        <v>55</v>
      </c>
      <c r="Y973">
        <f>[9]D_技能表!Y880</f>
        <v>18</v>
      </c>
      <c r="Z973">
        <f>[9]D_技能表!Z880</f>
        <v>0</v>
      </c>
      <c r="AA973" t="str">
        <f>[9]D_技能表!AA880</f>
        <v>9224200.png</v>
      </c>
      <c r="AB973">
        <f>[9]D_技能表!AB880</f>
        <v>7</v>
      </c>
      <c r="AC973">
        <f>[9]D_技能表!AC880</f>
        <v>34</v>
      </c>
      <c r="AD973">
        <f>[9]D_技能表!AD880</f>
        <v>5.7231055696356048</v>
      </c>
    </row>
    <row r="974" spans="1:30" x14ac:dyDescent="0.15">
      <c r="A974">
        <f>[9]D_技能表!A881</f>
        <v>9224212</v>
      </c>
      <c r="B974" t="str">
        <f>[9]D_技能表!B881</f>
        <v>幻影脚第2段</v>
      </c>
      <c r="C974" t="str">
        <f>[9]D_技能表!C881</f>
        <v>幻影脚第2段</v>
      </c>
      <c r="D974">
        <f>[9]D_技能表!D881</f>
        <v>2</v>
      </c>
      <c r="E974">
        <f>[9]D_技能表!E881</f>
        <v>25</v>
      </c>
      <c r="F974" t="str">
        <f>[9]D_技能表!F881</f>
        <v>第12级，共造成160.7%点伤害</v>
      </c>
      <c r="G974">
        <f>[9]D_技能表!G881</f>
        <v>2</v>
      </c>
      <c r="H974">
        <f>[9]D_技能表!H881</f>
        <v>2</v>
      </c>
      <c r="I974">
        <f>[9]D_技能表!I881</f>
        <v>12</v>
      </c>
      <c r="J974">
        <f>[9]D_技能表!J881</f>
        <v>2</v>
      </c>
      <c r="K974">
        <f>[9]D_技能表!K881</f>
        <v>53.565217391304351</v>
      </c>
      <c r="L974">
        <f>[9]D_技能表!L881</f>
        <v>0</v>
      </c>
      <c r="M974">
        <f>[9]D_技能表!M881</f>
        <v>7040</v>
      </c>
      <c r="N974">
        <f>[9]D_技能表!N881</f>
        <v>2345</v>
      </c>
      <c r="O974">
        <f>[9]D_技能表!O881</f>
        <v>4</v>
      </c>
      <c r="P974">
        <f>[9]D_技能表!P881</f>
        <v>3</v>
      </c>
      <c r="Q974">
        <f>[9]D_技能表!Q881</f>
        <v>1</v>
      </c>
      <c r="R974">
        <f>[9]D_技能表!R881</f>
        <v>8</v>
      </c>
      <c r="S974">
        <f>[9]D_技能表!S881</f>
        <v>50</v>
      </c>
      <c r="T974">
        <f>[9]D_技能表!T881</f>
        <v>47.826086956521742</v>
      </c>
      <c r="U974">
        <f>[9]D_技能表!U881</f>
        <v>335</v>
      </c>
      <c r="V974">
        <f>[9]D_技能表!V881</f>
        <v>143.47826086956522</v>
      </c>
      <c r="W974">
        <f>[9]D_技能表!W881</f>
        <v>7</v>
      </c>
      <c r="X974">
        <f>[9]D_技能表!X881</f>
        <v>62</v>
      </c>
      <c r="Y974">
        <f>[9]D_技能表!Y881</f>
        <v>18</v>
      </c>
      <c r="Z974">
        <f>[9]D_技能表!Z881</f>
        <v>0</v>
      </c>
      <c r="AA974" t="str">
        <f>[9]D_技能表!AA881</f>
        <v>9224200.png</v>
      </c>
      <c r="AB974">
        <f>[9]D_技能表!AB881</f>
        <v>7</v>
      </c>
      <c r="AC974">
        <f>[9]D_技能表!AC881</f>
        <v>34</v>
      </c>
      <c r="AD974">
        <f>[9]D_技能表!AD881</f>
        <v>6.6734331419137316</v>
      </c>
    </row>
    <row r="975" spans="1:30" x14ac:dyDescent="0.15">
      <c r="A975">
        <f>[9]D_技能表!A882</f>
        <v>9224213</v>
      </c>
      <c r="B975" t="str">
        <f>[9]D_技能表!B882</f>
        <v>幻影脚第2段</v>
      </c>
      <c r="C975" t="str">
        <f>[9]D_技能表!C882</f>
        <v>幻影脚第2段</v>
      </c>
      <c r="D975">
        <f>[9]D_技能表!D882</f>
        <v>2</v>
      </c>
      <c r="E975">
        <f>[9]D_技能表!E882</f>
        <v>27</v>
      </c>
      <c r="F975" t="str">
        <f>[9]D_技能表!F882</f>
        <v>第13级，共造成162.1%点伤害</v>
      </c>
      <c r="G975">
        <f>[9]D_技能表!G882</f>
        <v>2</v>
      </c>
      <c r="H975">
        <f>[9]D_技能表!H882</f>
        <v>2</v>
      </c>
      <c r="I975">
        <f>[9]D_技能表!I882</f>
        <v>13</v>
      </c>
      <c r="J975">
        <f>[9]D_技能表!J882</f>
        <v>2</v>
      </c>
      <c r="K975">
        <f>[9]D_技能表!K882</f>
        <v>54.04347826086957</v>
      </c>
      <c r="L975">
        <f>[9]D_技能表!L882</f>
        <v>0</v>
      </c>
      <c r="M975">
        <f>[9]D_技能表!M882</f>
        <v>6960</v>
      </c>
      <c r="N975">
        <f>[9]D_技能表!N882</f>
        <v>3248</v>
      </c>
      <c r="O975">
        <f>[9]D_技能表!O882</f>
        <v>4</v>
      </c>
      <c r="P975">
        <f>[9]D_技能表!P882</f>
        <v>3</v>
      </c>
      <c r="Q975">
        <f>[9]D_技能表!Q882</f>
        <v>1</v>
      </c>
      <c r="R975">
        <f>[9]D_技能表!R882</f>
        <v>8</v>
      </c>
      <c r="S975">
        <f>[9]D_技能表!S882</f>
        <v>50</v>
      </c>
      <c r="T975">
        <f>[9]D_技能表!T882</f>
        <v>47.826086956521742</v>
      </c>
      <c r="U975">
        <f>[9]D_技能表!U882</f>
        <v>406</v>
      </c>
      <c r="V975">
        <f>[9]D_技能表!V882</f>
        <v>143.47826086956522</v>
      </c>
      <c r="W975">
        <f>[9]D_技能表!W882</f>
        <v>8</v>
      </c>
      <c r="X975">
        <f>[9]D_技能表!X882</f>
        <v>70</v>
      </c>
      <c r="Y975">
        <f>[9]D_技能表!Y882</f>
        <v>18</v>
      </c>
      <c r="Z975">
        <f>[9]D_技能表!Z882</f>
        <v>0</v>
      </c>
      <c r="AA975" t="str">
        <f>[9]D_技能表!AA882</f>
        <v>9224200.png</v>
      </c>
      <c r="AB975">
        <f>[9]D_技能表!AB882</f>
        <v>7</v>
      </c>
      <c r="AC975">
        <f>[9]D_技能表!AC882</f>
        <v>34</v>
      </c>
      <c r="AD975">
        <f>[9]D_技能表!AD882</f>
        <v>7.7772152418171148</v>
      </c>
    </row>
    <row r="976" spans="1:30" x14ac:dyDescent="0.15">
      <c r="A976">
        <f>[9]D_技能表!A883</f>
        <v>9224214</v>
      </c>
      <c r="B976" t="str">
        <f>[9]D_技能表!B883</f>
        <v>幻影脚第2段</v>
      </c>
      <c r="C976" t="str">
        <f>[9]D_技能表!C883</f>
        <v>幻影脚第2段</v>
      </c>
      <c r="D976">
        <f>[9]D_技能表!D883</f>
        <v>2</v>
      </c>
      <c r="E976">
        <f>[9]D_技能表!E883</f>
        <v>28</v>
      </c>
      <c r="F976" t="str">
        <f>[9]D_技能表!F883</f>
        <v>第14级，共造成163.6%点伤害</v>
      </c>
      <c r="G976">
        <f>[9]D_技能表!G883</f>
        <v>2</v>
      </c>
      <c r="H976">
        <f>[9]D_技能表!H883</f>
        <v>2</v>
      </c>
      <c r="I976">
        <f>[9]D_技能表!I883</f>
        <v>14</v>
      </c>
      <c r="J976">
        <f>[9]D_技能表!J883</f>
        <v>2</v>
      </c>
      <c r="K976">
        <f>[9]D_技能表!K883</f>
        <v>54.521739130434788</v>
      </c>
      <c r="L976">
        <f>[9]D_技能表!L883</f>
        <v>0</v>
      </c>
      <c r="M976">
        <f>[9]D_技能表!M883</f>
        <v>6880</v>
      </c>
      <c r="N976">
        <f>[9]D_技能表!N883</f>
        <v>3544</v>
      </c>
      <c r="O976">
        <f>[9]D_技能表!O883</f>
        <v>4</v>
      </c>
      <c r="P976">
        <f>[9]D_技能表!P883</f>
        <v>3</v>
      </c>
      <c r="Q976">
        <f>[9]D_技能表!Q883</f>
        <v>1</v>
      </c>
      <c r="R976">
        <f>[9]D_技能表!R883</f>
        <v>8</v>
      </c>
      <c r="S976">
        <f>[9]D_技能表!S883</f>
        <v>50</v>
      </c>
      <c r="T976">
        <f>[9]D_技能表!T883</f>
        <v>47.826086956521742</v>
      </c>
      <c r="U976">
        <f>[9]D_技能表!U883</f>
        <v>443</v>
      </c>
      <c r="V976">
        <f>[9]D_技能表!V883</f>
        <v>143.47826086956522</v>
      </c>
      <c r="W976">
        <f>[9]D_技能表!W883</f>
        <v>8</v>
      </c>
      <c r="X976">
        <f>[9]D_技能表!X883</f>
        <v>78</v>
      </c>
      <c r="Y976">
        <f>[9]D_技能表!Y883</f>
        <v>18</v>
      </c>
      <c r="Z976">
        <f>[9]D_技能表!Z883</f>
        <v>0</v>
      </c>
      <c r="AA976" t="str">
        <f>[9]D_技能表!AA883</f>
        <v>9224200.png</v>
      </c>
      <c r="AB976">
        <f>[9]D_技能表!AB883</f>
        <v>7</v>
      </c>
      <c r="AC976">
        <f>[9]D_技能表!AC883</f>
        <v>34</v>
      </c>
      <c r="AD976">
        <f>[9]D_技能表!AD883</f>
        <v>9.0587287752277827</v>
      </c>
    </row>
    <row r="977" spans="1:30" x14ac:dyDescent="0.15">
      <c r="A977">
        <f>[9]D_技能表!A884</f>
        <v>9224215</v>
      </c>
      <c r="B977" t="str">
        <f>[9]D_技能表!B884</f>
        <v>幻影脚第2段</v>
      </c>
      <c r="C977" t="str">
        <f>[9]D_技能表!C884</f>
        <v>幻影脚第2段</v>
      </c>
      <c r="D977">
        <f>[9]D_技能表!D884</f>
        <v>2</v>
      </c>
      <c r="E977">
        <f>[9]D_技能表!E884</f>
        <v>30</v>
      </c>
      <c r="F977" t="str">
        <f>[9]D_技能表!F884</f>
        <v>第15级，共造成165%点伤害</v>
      </c>
      <c r="G977">
        <f>[9]D_技能表!G884</f>
        <v>2</v>
      </c>
      <c r="H977">
        <f>[9]D_技能表!H884</f>
        <v>2</v>
      </c>
      <c r="I977">
        <f>[9]D_技能表!I884</f>
        <v>15</v>
      </c>
      <c r="J977">
        <f>[9]D_技能表!J884</f>
        <v>2</v>
      </c>
      <c r="K977">
        <f>[9]D_技能表!K884</f>
        <v>55</v>
      </c>
      <c r="L977">
        <f>[9]D_技能表!L884</f>
        <v>0</v>
      </c>
      <c r="M977">
        <f>[9]D_技能表!M884</f>
        <v>6800</v>
      </c>
      <c r="N977">
        <f>[9]D_技能表!N884</f>
        <v>4698</v>
      </c>
      <c r="O977">
        <f>[9]D_技能表!O884</f>
        <v>4</v>
      </c>
      <c r="P977">
        <f>[9]D_技能表!P884</f>
        <v>3</v>
      </c>
      <c r="Q977">
        <f>[9]D_技能表!Q884</f>
        <v>1</v>
      </c>
      <c r="R977">
        <f>[9]D_技能表!R884</f>
        <v>8</v>
      </c>
      <c r="S977">
        <f>[9]D_技能表!S884</f>
        <v>50</v>
      </c>
      <c r="T977">
        <f>[9]D_技能表!T884</f>
        <v>47.826086956521742</v>
      </c>
      <c r="U977">
        <f>[9]D_技能表!U884</f>
        <v>522</v>
      </c>
      <c r="V977">
        <f>[9]D_技能表!V884</f>
        <v>143.47826086956522</v>
      </c>
      <c r="W977">
        <f>[9]D_技能表!W884</f>
        <v>9</v>
      </c>
      <c r="X977">
        <f>[9]D_技能表!X884</f>
        <v>87</v>
      </c>
      <c r="Y977">
        <f>[9]D_技能表!Y884</f>
        <v>18</v>
      </c>
      <c r="Z977">
        <f>[9]D_技能表!Z884</f>
        <v>0</v>
      </c>
      <c r="AA977" t="str">
        <f>[9]D_技能表!AA884</f>
        <v>9224200.png</v>
      </c>
      <c r="AB977">
        <f>[9]D_技能表!AB884</f>
        <v>7</v>
      </c>
      <c r="AC977">
        <f>[9]D_技能表!AC884</f>
        <v>34</v>
      </c>
      <c r="AD977">
        <f>[9]D_技能表!AD884</f>
        <v>10.546031667914246</v>
      </c>
    </row>
    <row r="978" spans="1:30" x14ac:dyDescent="0.15">
      <c r="A978">
        <f>[9]D_技能表!A885</f>
        <v>9224216</v>
      </c>
      <c r="B978" t="str">
        <f>[9]D_技能表!B885</f>
        <v>幻影脚第2段</v>
      </c>
      <c r="C978" t="str">
        <f>[9]D_技能表!C885</f>
        <v>幻影脚第2段</v>
      </c>
      <c r="D978">
        <f>[9]D_技能表!D885</f>
        <v>2</v>
      </c>
      <c r="E978">
        <f>[9]D_技能表!E885</f>
        <v>31</v>
      </c>
      <c r="F978" t="str">
        <f>[9]D_技能表!F885</f>
        <v>第16级，共造成166.4%点伤害</v>
      </c>
      <c r="G978">
        <f>[9]D_技能表!G885</f>
        <v>2</v>
      </c>
      <c r="H978">
        <f>[9]D_技能表!H885</f>
        <v>2</v>
      </c>
      <c r="I978">
        <f>[9]D_技能表!I885</f>
        <v>16</v>
      </c>
      <c r="J978">
        <f>[9]D_技能表!J885</f>
        <v>2</v>
      </c>
      <c r="K978">
        <f>[9]D_技能表!K885</f>
        <v>55.478260869565219</v>
      </c>
      <c r="L978">
        <f>[9]D_技能表!L885</f>
        <v>0</v>
      </c>
      <c r="M978">
        <f>[9]D_技能表!M885</f>
        <v>6720</v>
      </c>
      <c r="N978">
        <f>[9]D_技能表!N885</f>
        <v>5630</v>
      </c>
      <c r="O978">
        <f>[9]D_技能表!O885</f>
        <v>4</v>
      </c>
      <c r="P978">
        <f>[9]D_技能表!P885</f>
        <v>3</v>
      </c>
      <c r="Q978">
        <f>[9]D_技能表!Q885</f>
        <v>1</v>
      </c>
      <c r="R978">
        <f>[9]D_技能表!R885</f>
        <v>8</v>
      </c>
      <c r="S978">
        <f>[9]D_技能表!S885</f>
        <v>50</v>
      </c>
      <c r="T978">
        <f>[9]D_技能表!T885</f>
        <v>47.826086956521742</v>
      </c>
      <c r="U978">
        <f>[9]D_技能表!U885</f>
        <v>563</v>
      </c>
      <c r="V978">
        <f>[9]D_技能表!V885</f>
        <v>143.47826086956522</v>
      </c>
      <c r="W978">
        <f>[9]D_技能表!W885</f>
        <v>10</v>
      </c>
      <c r="X978">
        <f>[9]D_技能表!X885</f>
        <v>97</v>
      </c>
      <c r="Y978">
        <f>[9]D_技能表!Y885</f>
        <v>18</v>
      </c>
      <c r="Z978">
        <f>[9]D_技能表!Z885</f>
        <v>0</v>
      </c>
      <c r="AA978" t="str">
        <f>[9]D_技能表!AA885</f>
        <v>9224200.png</v>
      </c>
      <c r="AB978">
        <f>[9]D_技能表!AB885</f>
        <v>7</v>
      </c>
      <c r="AC978">
        <f>[9]D_技能表!AC885</f>
        <v>34</v>
      </c>
      <c r="AD978">
        <f>[9]D_技能表!AD885</f>
        <v>12.271544511293399</v>
      </c>
    </row>
    <row r="979" spans="1:30" x14ac:dyDescent="0.15">
      <c r="A979">
        <f>[9]D_技能表!A886</f>
        <v>9224217</v>
      </c>
      <c r="B979" t="str">
        <f>[9]D_技能表!B886</f>
        <v>幻影脚第2段</v>
      </c>
      <c r="C979" t="str">
        <f>[9]D_技能表!C886</f>
        <v>幻影脚第2段</v>
      </c>
      <c r="D979">
        <f>[9]D_技能表!D886</f>
        <v>2</v>
      </c>
      <c r="E979">
        <f>[9]D_技能表!E886</f>
        <v>32</v>
      </c>
      <c r="F979" t="str">
        <f>[9]D_技能表!F886</f>
        <v>第17级，共造成167.9%点伤害</v>
      </c>
      <c r="G979">
        <f>[9]D_技能表!G886</f>
        <v>2</v>
      </c>
      <c r="H979">
        <f>[9]D_技能表!H886</f>
        <v>2</v>
      </c>
      <c r="I979">
        <f>[9]D_技能表!I886</f>
        <v>17</v>
      </c>
      <c r="J979">
        <f>[9]D_技能表!J886</f>
        <v>2</v>
      </c>
      <c r="K979">
        <f>[9]D_技能表!K886</f>
        <v>55.956521739130437</v>
      </c>
      <c r="L979">
        <f>[9]D_技能表!L886</f>
        <v>0</v>
      </c>
      <c r="M979">
        <f>[9]D_技能表!M886</f>
        <v>6640</v>
      </c>
      <c r="N979">
        <f>[9]D_技能表!N886</f>
        <v>6060</v>
      </c>
      <c r="O979">
        <f>[9]D_技能表!O886</f>
        <v>4</v>
      </c>
      <c r="P979">
        <f>[9]D_技能表!P886</f>
        <v>3</v>
      </c>
      <c r="Q979">
        <f>[9]D_技能表!Q886</f>
        <v>1</v>
      </c>
      <c r="R979">
        <f>[9]D_技能表!R886</f>
        <v>8</v>
      </c>
      <c r="S979">
        <f>[9]D_技能表!S886</f>
        <v>50</v>
      </c>
      <c r="T979">
        <f>[9]D_技能表!T886</f>
        <v>47.826086956521742</v>
      </c>
      <c r="U979">
        <f>[9]D_技能表!U886</f>
        <v>606</v>
      </c>
      <c r="V979">
        <f>[9]D_技能表!V886</f>
        <v>143.47826086956522</v>
      </c>
      <c r="W979">
        <f>[9]D_技能表!W886</f>
        <v>10</v>
      </c>
      <c r="X979">
        <f>[9]D_技能表!X886</f>
        <v>107</v>
      </c>
      <c r="Y979">
        <f>[9]D_技能表!Y886</f>
        <v>18</v>
      </c>
      <c r="Z979">
        <f>[9]D_技能表!Z886</f>
        <v>0</v>
      </c>
      <c r="AA979" t="str">
        <f>[9]D_技能表!AA886</f>
        <v>9224200.png</v>
      </c>
      <c r="AB979">
        <f>[9]D_技能表!AB886</f>
        <v>7</v>
      </c>
      <c r="AC979">
        <f>[9]D_技能表!AC886</f>
        <v>34</v>
      </c>
      <c r="AD979">
        <f>[9]D_技能表!AD886</f>
        <v>14.27272079406703</v>
      </c>
    </row>
    <row r="980" spans="1:30" x14ac:dyDescent="0.15">
      <c r="A980">
        <f>[9]D_技能表!A887</f>
        <v>9224218</v>
      </c>
      <c r="B980" t="str">
        <f>[9]D_技能表!B887</f>
        <v>幻影脚第2段</v>
      </c>
      <c r="C980" t="str">
        <f>[9]D_技能表!C887</f>
        <v>幻影脚第2段</v>
      </c>
      <c r="D980">
        <f>[9]D_技能表!D887</f>
        <v>2</v>
      </c>
      <c r="E980">
        <f>[9]D_技能表!E887</f>
        <v>34</v>
      </c>
      <c r="F980" t="str">
        <f>[9]D_技能表!F887</f>
        <v>第18级，共造成169.3%点伤害</v>
      </c>
      <c r="G980">
        <f>[9]D_技能表!G887</f>
        <v>2</v>
      </c>
      <c r="H980">
        <f>[9]D_技能表!H887</f>
        <v>2</v>
      </c>
      <c r="I980">
        <f>[9]D_技能表!I887</f>
        <v>18</v>
      </c>
      <c r="J980">
        <f>[9]D_技能表!J887</f>
        <v>2</v>
      </c>
      <c r="K980">
        <f>[9]D_技能表!K887</f>
        <v>56.434782608695656</v>
      </c>
      <c r="L980">
        <f>[9]D_技能表!L887</f>
        <v>0</v>
      </c>
      <c r="M980">
        <f>[9]D_技能表!M887</f>
        <v>6560</v>
      </c>
      <c r="N980">
        <f>[9]D_技能表!N887</f>
        <v>7656</v>
      </c>
      <c r="O980">
        <f>[9]D_技能表!O887</f>
        <v>4</v>
      </c>
      <c r="P980">
        <f>[9]D_技能表!P887</f>
        <v>3</v>
      </c>
      <c r="Q980">
        <f>[9]D_技能表!Q887</f>
        <v>1</v>
      </c>
      <c r="R980">
        <f>[9]D_技能表!R887</f>
        <v>8</v>
      </c>
      <c r="S980">
        <f>[9]D_技能表!S887</f>
        <v>50</v>
      </c>
      <c r="T980">
        <f>[9]D_技能表!T887</f>
        <v>47.826086956521742</v>
      </c>
      <c r="U980">
        <f>[9]D_技能表!U887</f>
        <v>696</v>
      </c>
      <c r="V980">
        <f>[9]D_技能表!V887</f>
        <v>143.47826086956522</v>
      </c>
      <c r="W980">
        <f>[9]D_技能表!W887</f>
        <v>11</v>
      </c>
      <c r="X980">
        <f>[9]D_技能表!X887</f>
        <v>118</v>
      </c>
      <c r="Y980">
        <f>[9]D_技能表!Y887</f>
        <v>18</v>
      </c>
      <c r="Z980">
        <f>[9]D_技能表!Z887</f>
        <v>5</v>
      </c>
      <c r="AA980" t="str">
        <f>[9]D_技能表!AA887</f>
        <v>9224200.png</v>
      </c>
      <c r="AB980">
        <f>[9]D_技能表!AB887</f>
        <v>7</v>
      </c>
      <c r="AC980">
        <f>[9]D_技能表!AC887</f>
        <v>34</v>
      </c>
      <c r="AD980">
        <f>[9]D_技能表!AD887</f>
        <v>16.592819100533298</v>
      </c>
    </row>
    <row r="981" spans="1:30" x14ac:dyDescent="0.15">
      <c r="A981">
        <f>[9]D_技能表!A888</f>
        <v>9224219</v>
      </c>
      <c r="B981" t="str">
        <f>[9]D_技能表!B888</f>
        <v>幻影脚第2段</v>
      </c>
      <c r="C981" t="str">
        <f>[9]D_技能表!C888</f>
        <v>幻影脚第2段</v>
      </c>
      <c r="D981">
        <f>[9]D_技能表!D888</f>
        <v>2</v>
      </c>
      <c r="E981">
        <f>[9]D_技能表!E888</f>
        <v>35</v>
      </c>
      <c r="F981" t="str">
        <f>[9]D_技能表!F888</f>
        <v>第19级，共造成170.7%点伤害</v>
      </c>
      <c r="G981">
        <f>[9]D_技能表!G888</f>
        <v>2</v>
      </c>
      <c r="H981">
        <f>[9]D_技能表!H888</f>
        <v>2</v>
      </c>
      <c r="I981">
        <f>[9]D_技能表!I888</f>
        <v>19</v>
      </c>
      <c r="J981">
        <f>[9]D_技能表!J888</f>
        <v>2</v>
      </c>
      <c r="K981">
        <f>[9]D_技能表!K888</f>
        <v>56.913043478260875</v>
      </c>
      <c r="L981">
        <f>[9]D_技能表!L888</f>
        <v>0</v>
      </c>
      <c r="M981">
        <f>[9]D_技能表!M888</f>
        <v>6480</v>
      </c>
      <c r="N981">
        <f>[9]D_技能表!N888</f>
        <v>8916</v>
      </c>
      <c r="O981">
        <f>[9]D_技能表!O888</f>
        <v>4</v>
      </c>
      <c r="P981">
        <f>[9]D_技能表!P888</f>
        <v>3</v>
      </c>
      <c r="Q981">
        <f>[9]D_技能表!Q888</f>
        <v>1</v>
      </c>
      <c r="R981">
        <f>[9]D_技能表!R888</f>
        <v>8</v>
      </c>
      <c r="S981">
        <f>[9]D_技能表!S888</f>
        <v>50</v>
      </c>
      <c r="T981">
        <f>[9]D_技能表!T888</f>
        <v>47.826086956521742</v>
      </c>
      <c r="U981">
        <f>[9]D_技能表!U888</f>
        <v>743</v>
      </c>
      <c r="V981">
        <f>[9]D_技能表!V888</f>
        <v>143.47826086956522</v>
      </c>
      <c r="W981">
        <f>[9]D_技能表!W888</f>
        <v>12</v>
      </c>
      <c r="X981">
        <f>[9]D_技能表!X888</f>
        <v>130</v>
      </c>
      <c r="Y981">
        <f>[9]D_技能表!Y888</f>
        <v>18</v>
      </c>
      <c r="Z981">
        <f>[9]D_技能表!Z888</f>
        <v>5</v>
      </c>
      <c r="AA981" t="str">
        <f>[9]D_技能表!AA888</f>
        <v>9224200.png</v>
      </c>
      <c r="AB981">
        <f>[9]D_技能表!AB888</f>
        <v>7</v>
      </c>
      <c r="AC981">
        <f>[9]D_技能表!AC888</f>
        <v>34</v>
      </c>
      <c r="AD981">
        <f>[9]D_技能表!AD888</f>
        <v>19.281792663550021</v>
      </c>
    </row>
    <row r="982" spans="1:30" x14ac:dyDescent="0.15">
      <c r="A982">
        <f>[9]D_技能表!A889</f>
        <v>9224220</v>
      </c>
      <c r="B982" t="str">
        <f>[9]D_技能表!B889</f>
        <v>幻影脚第2段</v>
      </c>
      <c r="C982" t="str">
        <f>[9]D_技能表!C889</f>
        <v>幻影脚第2段</v>
      </c>
      <c r="D982">
        <f>[9]D_技能表!D889</f>
        <v>2</v>
      </c>
      <c r="E982">
        <f>[9]D_技能表!E889</f>
        <v>37</v>
      </c>
      <c r="F982" t="str">
        <f>[9]D_技能表!F889</f>
        <v>第20级，共造成172.2%点伤害</v>
      </c>
      <c r="G982">
        <f>[9]D_技能表!G889</f>
        <v>2</v>
      </c>
      <c r="H982">
        <f>[9]D_技能表!H889</f>
        <v>2</v>
      </c>
      <c r="I982">
        <f>[9]D_技能表!I889</f>
        <v>20</v>
      </c>
      <c r="J982">
        <f>[9]D_技能表!J889</f>
        <v>2</v>
      </c>
      <c r="K982">
        <f>[9]D_技能表!K889</f>
        <v>57.391304347826093</v>
      </c>
      <c r="L982">
        <f>[9]D_技能表!L889</f>
        <v>0</v>
      </c>
      <c r="M982">
        <f>[9]D_技能表!M889</f>
        <v>6400</v>
      </c>
      <c r="N982">
        <f>[9]D_技能表!N889</f>
        <v>10933</v>
      </c>
      <c r="O982">
        <f>[9]D_技能表!O889</f>
        <v>4</v>
      </c>
      <c r="P982">
        <f>[9]D_技能表!P889</f>
        <v>3</v>
      </c>
      <c r="Q982">
        <f>[9]D_技能表!Q889</f>
        <v>1</v>
      </c>
      <c r="R982">
        <f>[9]D_技能表!R889</f>
        <v>8</v>
      </c>
      <c r="S982">
        <f>[9]D_技能表!S889</f>
        <v>50</v>
      </c>
      <c r="T982">
        <f>[9]D_技能表!T889</f>
        <v>47.826086956521742</v>
      </c>
      <c r="U982">
        <f>[9]D_技能表!U889</f>
        <v>841</v>
      </c>
      <c r="V982">
        <f>[9]D_技能表!V889</f>
        <v>143.47826086956522</v>
      </c>
      <c r="W982">
        <f>[9]D_技能表!W889</f>
        <v>13</v>
      </c>
      <c r="X982">
        <f>[9]D_技能表!X889</f>
        <v>143</v>
      </c>
      <c r="Y982">
        <f>[9]D_技能表!Y889</f>
        <v>18</v>
      </c>
      <c r="Z982">
        <f>[9]D_技能表!Z889</f>
        <v>6</v>
      </c>
      <c r="AA982" t="str">
        <f>[9]D_技能表!AA889</f>
        <v>9224200.png</v>
      </c>
      <c r="AB982">
        <f>[9]D_技能表!AB889</f>
        <v>7</v>
      </c>
      <c r="AC982">
        <f>[9]D_技能表!AC889</f>
        <v>34</v>
      </c>
      <c r="AD982">
        <f>[9]D_技能表!AD889</f>
        <v>22.397313966611812</v>
      </c>
    </row>
    <row r="983" spans="1:30" x14ac:dyDescent="0.15">
      <c r="A983">
        <f>[9]D_技能表!A890</f>
        <v>9224221</v>
      </c>
      <c r="B983" t="str">
        <f>[9]D_技能表!B890</f>
        <v>幻影脚第2段</v>
      </c>
      <c r="C983" t="str">
        <f>[9]D_技能表!C890</f>
        <v>幻影脚第2段</v>
      </c>
      <c r="D983">
        <f>[9]D_技能表!D890</f>
        <v>2</v>
      </c>
      <c r="E983">
        <f>[9]D_技能表!E890</f>
        <v>38</v>
      </c>
      <c r="F983" t="str">
        <f>[9]D_技能表!F890</f>
        <v>第21级，共造成173.6%点伤害</v>
      </c>
      <c r="G983">
        <f>[9]D_技能表!G890</f>
        <v>2</v>
      </c>
      <c r="H983">
        <f>[9]D_技能表!H890</f>
        <v>2</v>
      </c>
      <c r="I983">
        <f>[9]D_技能表!I890</f>
        <v>21</v>
      </c>
      <c r="J983">
        <f>[9]D_技能表!J890</f>
        <v>2</v>
      </c>
      <c r="K983">
        <f>[9]D_技能表!K890</f>
        <v>57.869565217391312</v>
      </c>
      <c r="L983">
        <f>[9]D_技能表!L890</f>
        <v>0</v>
      </c>
      <c r="M983">
        <f>[9]D_技能表!M890</f>
        <v>6320</v>
      </c>
      <c r="N983">
        <f>[9]D_技能表!N890</f>
        <v>11596</v>
      </c>
      <c r="O983">
        <f>[9]D_技能表!O890</f>
        <v>4</v>
      </c>
      <c r="P983">
        <f>[9]D_技能表!P890</f>
        <v>3</v>
      </c>
      <c r="Q983">
        <f>[9]D_技能表!Q890</f>
        <v>1</v>
      </c>
      <c r="R983">
        <f>[9]D_技能表!R890</f>
        <v>8</v>
      </c>
      <c r="S983">
        <f>[9]D_技能表!S890</f>
        <v>50</v>
      </c>
      <c r="T983">
        <f>[9]D_技能表!T890</f>
        <v>47.826086956521742</v>
      </c>
      <c r="U983">
        <f>[9]D_技能表!U890</f>
        <v>892</v>
      </c>
      <c r="V983">
        <f>[9]D_技能表!V890</f>
        <v>143.47826086956522</v>
      </c>
      <c r="W983">
        <f>[9]D_技能表!W890</f>
        <v>13</v>
      </c>
      <c r="X983">
        <f>[9]D_技能表!X890</f>
        <v>156</v>
      </c>
      <c r="Y983">
        <f>[9]D_技能表!Y890</f>
        <v>18</v>
      </c>
      <c r="Z983">
        <f>[9]D_技能表!Z890</f>
        <v>6</v>
      </c>
      <c r="AA983" t="str">
        <f>[9]D_技能表!AA890</f>
        <v>9224200.png</v>
      </c>
      <c r="AB983">
        <f>[9]D_技能表!AB890</f>
        <v>7</v>
      </c>
      <c r="AC983">
        <f>[9]D_技能表!AC890</f>
        <v>34</v>
      </c>
      <c r="AD983">
        <f>[9]D_技能表!AD890</f>
        <v>26.005954739705118</v>
      </c>
    </row>
    <row r="984" spans="1:30" x14ac:dyDescent="0.15">
      <c r="A984">
        <f>[9]D_技能表!A891</f>
        <v>9224222</v>
      </c>
      <c r="B984" t="str">
        <f>[9]D_技能表!B891</f>
        <v>幻影脚第2段</v>
      </c>
      <c r="C984" t="str">
        <f>[9]D_技能表!C891</f>
        <v>幻影脚第2段</v>
      </c>
      <c r="D984">
        <f>[9]D_技能表!D891</f>
        <v>2</v>
      </c>
      <c r="E984">
        <f>[9]D_技能表!E891</f>
        <v>40</v>
      </c>
      <c r="F984" t="str">
        <f>[9]D_技能表!F891</f>
        <v>第22级，共造成175%点伤害</v>
      </c>
      <c r="G984">
        <f>[9]D_技能表!G891</f>
        <v>2</v>
      </c>
      <c r="H984">
        <f>[9]D_技能表!H891</f>
        <v>2</v>
      </c>
      <c r="I984">
        <f>[9]D_技能表!I891</f>
        <v>22</v>
      </c>
      <c r="J984">
        <f>[9]D_技能表!J891</f>
        <v>2</v>
      </c>
      <c r="K984">
        <f>[9]D_技能表!K891</f>
        <v>58.347826086956523</v>
      </c>
      <c r="L984">
        <f>[9]D_技能表!L891</f>
        <v>0</v>
      </c>
      <c r="M984">
        <f>[9]D_技能表!M891</f>
        <v>6240</v>
      </c>
      <c r="N984">
        <f>[9]D_技能表!N891</f>
        <v>13972</v>
      </c>
      <c r="O984">
        <f>[9]D_技能表!O891</f>
        <v>4</v>
      </c>
      <c r="P984">
        <f>[9]D_技能表!P891</f>
        <v>3</v>
      </c>
      <c r="Q984">
        <f>[9]D_技能表!Q891</f>
        <v>1</v>
      </c>
      <c r="R984">
        <f>[9]D_技能表!R891</f>
        <v>8</v>
      </c>
      <c r="S984">
        <f>[9]D_技能表!S891</f>
        <v>50</v>
      </c>
      <c r="T984">
        <f>[9]D_技能表!T891</f>
        <v>47.826086956521742</v>
      </c>
      <c r="U984">
        <f>[9]D_技能表!U891</f>
        <v>998</v>
      </c>
      <c r="V984">
        <f>[9]D_技能表!V891</f>
        <v>143.47826086956522</v>
      </c>
      <c r="W984">
        <f>[9]D_技能表!W891</f>
        <v>14</v>
      </c>
      <c r="X984">
        <f>[9]D_技能表!X891</f>
        <v>170</v>
      </c>
      <c r="Y984">
        <f>[9]D_技能表!Y891</f>
        <v>18</v>
      </c>
      <c r="Z984">
        <f>[9]D_技能表!Z891</f>
        <v>6</v>
      </c>
      <c r="AA984" t="str">
        <f>[9]D_技能表!AA891</f>
        <v>9224200.png</v>
      </c>
      <c r="AB984">
        <f>[9]D_技能表!AB891</f>
        <v>7</v>
      </c>
      <c r="AC984">
        <f>[9]D_技能表!AC891</f>
        <v>34</v>
      </c>
      <c r="AD984">
        <f>[9]D_技能表!AD891</f>
        <v>30.18454473848815</v>
      </c>
    </row>
    <row r="985" spans="1:30" x14ac:dyDescent="0.15">
      <c r="A985">
        <f>[9]D_技能表!A892</f>
        <v>9224223</v>
      </c>
      <c r="B985" t="str">
        <f>[9]D_技能表!B892</f>
        <v>幻影脚第2段</v>
      </c>
      <c r="C985" t="str">
        <f>[9]D_技能表!C892</f>
        <v>幻影脚第2段</v>
      </c>
      <c r="D985">
        <f>[9]D_技能表!D892</f>
        <v>2</v>
      </c>
      <c r="E985">
        <f>[9]D_技能表!E892</f>
        <v>41</v>
      </c>
      <c r="F985" t="str">
        <f>[9]D_技能表!F892</f>
        <v>第23级，共造成176.5%点伤害</v>
      </c>
      <c r="G985">
        <f>[9]D_技能表!G892</f>
        <v>2</v>
      </c>
      <c r="H985">
        <f>[9]D_技能表!H892</f>
        <v>2</v>
      </c>
      <c r="I985">
        <f>[9]D_技能表!I892</f>
        <v>23</v>
      </c>
      <c r="J985">
        <f>[9]D_技能表!J892</f>
        <v>2</v>
      </c>
      <c r="K985">
        <f>[9]D_技能表!K892</f>
        <v>58.826086956521742</v>
      </c>
      <c r="L985">
        <f>[9]D_技能表!L892</f>
        <v>0</v>
      </c>
      <c r="M985">
        <f>[9]D_技能表!M892</f>
        <v>6160</v>
      </c>
      <c r="N985">
        <f>[9]D_技能表!N892</f>
        <v>15795</v>
      </c>
      <c r="O985">
        <f>[9]D_技能表!O892</f>
        <v>4</v>
      </c>
      <c r="P985">
        <f>[9]D_技能表!P892</f>
        <v>3</v>
      </c>
      <c r="Q985">
        <f>[9]D_技能表!Q892</f>
        <v>1</v>
      </c>
      <c r="R985">
        <f>[9]D_技能表!R892</f>
        <v>8</v>
      </c>
      <c r="S985">
        <f>[9]D_技能表!S892</f>
        <v>50</v>
      </c>
      <c r="T985">
        <f>[9]D_技能表!T892</f>
        <v>47.826086956521742</v>
      </c>
      <c r="U985">
        <f>[9]D_技能表!U892</f>
        <v>1053</v>
      </c>
      <c r="V985">
        <f>[9]D_技能表!V892</f>
        <v>143.47826086956522</v>
      </c>
      <c r="W985">
        <f>[9]D_技能表!W892</f>
        <v>15</v>
      </c>
      <c r="X985">
        <f>[9]D_技能表!X892</f>
        <v>185</v>
      </c>
      <c r="Y985">
        <f>[9]D_技能表!Y892</f>
        <v>18</v>
      </c>
      <c r="Z985">
        <f>[9]D_技能表!Z892</f>
        <v>6</v>
      </c>
      <c r="AA985" t="str">
        <f>[9]D_技能表!AA892</f>
        <v>9224200.png</v>
      </c>
      <c r="AB985">
        <f>[9]D_技能表!AB892</f>
        <v>7</v>
      </c>
      <c r="AC985">
        <f>[9]D_技能表!AC892</f>
        <v>34</v>
      </c>
      <c r="AD985">
        <f>[9]D_技能表!AD892</f>
        <v>35.021736194394776</v>
      </c>
    </row>
    <row r="986" spans="1:30" x14ac:dyDescent="0.15">
      <c r="A986">
        <f>[9]D_技能表!A893</f>
        <v>9224224</v>
      </c>
      <c r="B986" t="str">
        <f>[9]D_技能表!B893</f>
        <v>幻影脚第2段</v>
      </c>
      <c r="C986" t="str">
        <f>[9]D_技能表!C893</f>
        <v>幻影脚第2段</v>
      </c>
      <c r="D986">
        <f>[9]D_技能表!D893</f>
        <v>2</v>
      </c>
      <c r="E986">
        <f>[9]D_技能表!E893</f>
        <v>43</v>
      </c>
      <c r="F986" t="str">
        <f>[9]D_技能表!F893</f>
        <v>第24级，共造成177.9%点伤害</v>
      </c>
      <c r="G986">
        <f>[9]D_技能表!G893</f>
        <v>2</v>
      </c>
      <c r="H986">
        <f>[9]D_技能表!H893</f>
        <v>2</v>
      </c>
      <c r="I986">
        <f>[9]D_技能表!I893</f>
        <v>24</v>
      </c>
      <c r="J986">
        <f>[9]D_技能表!J893</f>
        <v>2</v>
      </c>
      <c r="K986">
        <f>[9]D_技能表!K893</f>
        <v>59.304347826086961</v>
      </c>
      <c r="L986">
        <f>[9]D_技能表!L893</f>
        <v>0</v>
      </c>
      <c r="M986">
        <f>[9]D_技能表!M893</f>
        <v>6080</v>
      </c>
      <c r="N986">
        <f>[9]D_技能表!N893</f>
        <v>18672</v>
      </c>
      <c r="O986">
        <f>[9]D_技能表!O893</f>
        <v>4</v>
      </c>
      <c r="P986">
        <f>[9]D_技能表!P893</f>
        <v>3</v>
      </c>
      <c r="Q986">
        <f>[9]D_技能表!Q893</f>
        <v>1</v>
      </c>
      <c r="R986">
        <f>[9]D_技能表!R893</f>
        <v>8</v>
      </c>
      <c r="S986">
        <f>[9]D_技能表!S893</f>
        <v>50</v>
      </c>
      <c r="T986">
        <f>[9]D_技能表!T893</f>
        <v>47.826086956521742</v>
      </c>
      <c r="U986">
        <f>[9]D_技能表!U893</f>
        <v>1167</v>
      </c>
      <c r="V986">
        <f>[9]D_技能表!V893</f>
        <v>143.47826086956522</v>
      </c>
      <c r="W986">
        <f>[9]D_技能表!W893</f>
        <v>16</v>
      </c>
      <c r="X986">
        <f>[9]D_技能表!X893</f>
        <v>201</v>
      </c>
      <c r="Y986">
        <f>[9]D_技能表!Y893</f>
        <v>18</v>
      </c>
      <c r="Z986">
        <f>[9]D_技能表!Z893</f>
        <v>7</v>
      </c>
      <c r="AA986" t="str">
        <f>[9]D_技能表!AA893</f>
        <v>9224200.png</v>
      </c>
      <c r="AB986">
        <f>[9]D_技能表!AB893</f>
        <v>7</v>
      </c>
      <c r="AC986">
        <f>[9]D_技能表!AC893</f>
        <v>34</v>
      </c>
      <c r="AD986">
        <f>[9]D_技能表!AD893</f>
        <v>40.61980484160442</v>
      </c>
    </row>
    <row r="987" spans="1:30" x14ac:dyDescent="0.15">
      <c r="A987">
        <f>[9]D_技能表!A894</f>
        <v>9224225</v>
      </c>
      <c r="B987" t="str">
        <f>[9]D_技能表!B894</f>
        <v>幻影脚第2段</v>
      </c>
      <c r="C987" t="str">
        <f>[9]D_技能表!C894</f>
        <v>幻影脚第2段</v>
      </c>
      <c r="D987">
        <f>[9]D_技能表!D894</f>
        <v>2</v>
      </c>
      <c r="E987">
        <f>[9]D_技能表!E894</f>
        <v>44</v>
      </c>
      <c r="F987" t="str">
        <f>[9]D_技能表!F894</f>
        <v>第25级，共造成179.3%点伤害</v>
      </c>
      <c r="G987">
        <f>[9]D_技能表!G894</f>
        <v>2</v>
      </c>
      <c r="H987">
        <f>[9]D_技能表!H894</f>
        <v>2</v>
      </c>
      <c r="I987">
        <f>[9]D_技能表!I894</f>
        <v>25</v>
      </c>
      <c r="J987">
        <f>[9]D_技能表!J894</f>
        <v>2</v>
      </c>
      <c r="K987">
        <f>[9]D_技能表!K894</f>
        <v>59.782608695652179</v>
      </c>
      <c r="L987">
        <f>[9]D_技能表!L894</f>
        <v>0</v>
      </c>
      <c r="M987">
        <f>[9]D_技能表!M894</f>
        <v>6000</v>
      </c>
      <c r="N987">
        <f>[9]D_技能表!N894</f>
        <v>22068</v>
      </c>
      <c r="O987">
        <f>[9]D_技能表!O894</f>
        <v>4</v>
      </c>
      <c r="P987">
        <f>[9]D_技能表!P894</f>
        <v>3</v>
      </c>
      <c r="Q987">
        <f>[9]D_技能表!Q894</f>
        <v>1</v>
      </c>
      <c r="R987">
        <f>[9]D_技能表!R894</f>
        <v>8</v>
      </c>
      <c r="S987">
        <f>[9]D_技能表!S894</f>
        <v>50</v>
      </c>
      <c r="T987">
        <f>[9]D_技能表!T894</f>
        <v>47.826086956521742</v>
      </c>
      <c r="U987">
        <f>[9]D_技能表!U894</f>
        <v>1226</v>
      </c>
      <c r="V987">
        <f>[9]D_技能表!V894</f>
        <v>143.47826086956522</v>
      </c>
      <c r="W987">
        <f>[9]D_技能表!W894</f>
        <v>18</v>
      </c>
      <c r="X987">
        <f>[9]D_技能表!X894</f>
        <v>219</v>
      </c>
      <c r="Y987">
        <f>[9]D_技能表!Y894</f>
        <v>18</v>
      </c>
      <c r="Z987">
        <f>[9]D_技能表!Z894</f>
        <v>8</v>
      </c>
      <c r="AA987" t="str">
        <f>[9]D_技能表!AA894</f>
        <v>9224200.png</v>
      </c>
      <c r="AB987">
        <f>[9]D_技能表!AB894</f>
        <v>7</v>
      </c>
      <c r="AC987">
        <f>[9]D_技能表!AC894</f>
        <v>34</v>
      </c>
      <c r="AD987">
        <f>[9]D_技能表!AD894</f>
        <v>47.096723042470856</v>
      </c>
    </row>
    <row r="988" spans="1:30" x14ac:dyDescent="0.15">
      <c r="A988">
        <f>[9]D_技能表!A895</f>
        <v>9224226</v>
      </c>
      <c r="B988" t="str">
        <f>[9]D_技能表!B895</f>
        <v>幻影脚第2段</v>
      </c>
      <c r="C988" t="str">
        <f>[9]D_技能表!C895</f>
        <v>幻影脚第2段</v>
      </c>
      <c r="D988">
        <f>[9]D_技能表!D895</f>
        <v>2</v>
      </c>
      <c r="E988">
        <f>[9]D_技能表!E895</f>
        <v>45</v>
      </c>
      <c r="F988" t="str">
        <f>[9]D_技能表!F895</f>
        <v>第26级，共造成180.8%点伤害</v>
      </c>
      <c r="G988">
        <f>[9]D_技能表!G895</f>
        <v>2</v>
      </c>
      <c r="H988">
        <f>[9]D_技能表!H895</f>
        <v>2</v>
      </c>
      <c r="I988">
        <f>[9]D_技能表!I895</f>
        <v>26</v>
      </c>
      <c r="J988">
        <f>[9]D_技能表!J895</f>
        <v>2</v>
      </c>
      <c r="K988">
        <f>[9]D_技能表!K895</f>
        <v>60.260869565217391</v>
      </c>
      <c r="L988">
        <f>[9]D_技能表!L895</f>
        <v>0</v>
      </c>
      <c r="M988">
        <f>[9]D_技能表!M895</f>
        <v>5920</v>
      </c>
      <c r="N988">
        <f>[9]D_技能表!N895</f>
        <v>24453</v>
      </c>
      <c r="O988">
        <f>[9]D_技能表!O895</f>
        <v>4</v>
      </c>
      <c r="P988">
        <f>[9]D_技能表!P895</f>
        <v>3</v>
      </c>
      <c r="Q988">
        <f>[9]D_技能表!Q895</f>
        <v>1</v>
      </c>
      <c r="R988">
        <f>[9]D_技能表!R895</f>
        <v>8</v>
      </c>
      <c r="S988">
        <f>[9]D_技能表!S895</f>
        <v>50</v>
      </c>
      <c r="T988">
        <f>[9]D_技能表!T895</f>
        <v>47.826086956521742</v>
      </c>
      <c r="U988">
        <f>[9]D_技能表!U895</f>
        <v>1287</v>
      </c>
      <c r="V988">
        <f>[9]D_技能表!V895</f>
        <v>143.47826086956522</v>
      </c>
      <c r="W988">
        <f>[9]D_技能表!W895</f>
        <v>19</v>
      </c>
      <c r="X988">
        <f>[9]D_技能表!X895</f>
        <v>238</v>
      </c>
      <c r="Y988">
        <f>[9]D_技能表!Y895</f>
        <v>18</v>
      </c>
      <c r="Z988">
        <f>[9]D_技能表!Z895</f>
        <v>8</v>
      </c>
      <c r="AA988" t="str">
        <f>[9]D_技能表!AA895</f>
        <v>9224200.png</v>
      </c>
      <c r="AB988">
        <f>[9]D_技能表!AB895</f>
        <v>7</v>
      </c>
      <c r="AC988">
        <f>[9]D_技能表!AC895</f>
        <v>34</v>
      </c>
      <c r="AD988">
        <f>[9]D_技能表!AD895</f>
        <v>54.5885458343338</v>
      </c>
    </row>
    <row r="989" spans="1:30" x14ac:dyDescent="0.15">
      <c r="A989">
        <f>[9]D_技能表!A896</f>
        <v>9224227</v>
      </c>
      <c r="B989" t="str">
        <f>[9]D_技能表!B896</f>
        <v>幻影脚第2段</v>
      </c>
      <c r="C989" t="str">
        <f>[9]D_技能表!C896</f>
        <v>幻影脚第2段</v>
      </c>
      <c r="D989">
        <f>[9]D_技能表!D896</f>
        <v>2</v>
      </c>
      <c r="E989">
        <f>[9]D_技能表!E896</f>
        <v>47</v>
      </c>
      <c r="F989" t="str">
        <f>[9]D_技能表!F896</f>
        <v>第27级，共造成182.2%点伤害</v>
      </c>
      <c r="G989">
        <f>[9]D_技能表!G896</f>
        <v>2</v>
      </c>
      <c r="H989">
        <f>[9]D_技能表!H896</f>
        <v>2</v>
      </c>
      <c r="I989">
        <f>[9]D_技能表!I896</f>
        <v>27</v>
      </c>
      <c r="J989">
        <f>[9]D_技能表!J896</f>
        <v>2</v>
      </c>
      <c r="K989">
        <f>[9]D_技能表!K896</f>
        <v>60.739130434782609</v>
      </c>
      <c r="L989">
        <f>[9]D_技能表!L896</f>
        <v>0</v>
      </c>
      <c r="M989">
        <f>[9]D_技能表!M896</f>
        <v>5840</v>
      </c>
      <c r="N989">
        <f>[9]D_技能表!N896</f>
        <v>28240</v>
      </c>
      <c r="O989">
        <f>[9]D_技能表!O896</f>
        <v>4</v>
      </c>
      <c r="P989">
        <f>[9]D_技能表!P896</f>
        <v>3</v>
      </c>
      <c r="Q989">
        <f>[9]D_技能表!Q896</f>
        <v>1</v>
      </c>
      <c r="R989">
        <f>[9]D_技能表!R896</f>
        <v>8</v>
      </c>
      <c r="S989">
        <f>[9]D_技能表!S896</f>
        <v>50</v>
      </c>
      <c r="T989">
        <f>[9]D_技能表!T896</f>
        <v>47.826086956521742</v>
      </c>
      <c r="U989">
        <f>[9]D_技能表!U896</f>
        <v>1412</v>
      </c>
      <c r="V989">
        <f>[9]D_技能表!V896</f>
        <v>143.47826086956522</v>
      </c>
      <c r="W989">
        <f>[9]D_技能表!W896</f>
        <v>20</v>
      </c>
      <c r="X989">
        <f>[9]D_技能表!X896</f>
        <v>258</v>
      </c>
      <c r="Y989">
        <f>[9]D_技能表!Y896</f>
        <v>18</v>
      </c>
      <c r="Z989">
        <f>[9]D_技能表!Z896</f>
        <v>8</v>
      </c>
      <c r="AA989" t="str">
        <f>[9]D_技能表!AA896</f>
        <v>9224200.png</v>
      </c>
      <c r="AB989">
        <f>[9]D_技能表!AB896</f>
        <v>7</v>
      </c>
      <c r="AC989">
        <f>[9]D_技能表!AC896</f>
        <v>34</v>
      </c>
      <c r="AD989">
        <f>[9]D_技能表!AD896</f>
        <v>63.25215680904472</v>
      </c>
    </row>
    <row r="990" spans="1:30" x14ac:dyDescent="0.15">
      <c r="A990">
        <f>[9]D_技能表!A897</f>
        <v>9224228</v>
      </c>
      <c r="B990" t="str">
        <f>[9]D_技能表!B897</f>
        <v>幻影脚第2段</v>
      </c>
      <c r="C990" t="str">
        <f>[9]D_技能表!C897</f>
        <v>幻影脚第2段</v>
      </c>
      <c r="D990">
        <f>[9]D_技能表!D897</f>
        <v>2</v>
      </c>
      <c r="E990">
        <f>[9]D_技能表!E897</f>
        <v>48</v>
      </c>
      <c r="F990" t="str">
        <f>[9]D_技能表!F897</f>
        <v>第28级，共造成183.7%点伤害</v>
      </c>
      <c r="G990">
        <f>[9]D_技能表!G897</f>
        <v>2</v>
      </c>
      <c r="H990">
        <f>[9]D_技能表!H897</f>
        <v>2</v>
      </c>
      <c r="I990">
        <f>[9]D_技能表!I897</f>
        <v>28</v>
      </c>
      <c r="J990">
        <f>[9]D_技能表!J897</f>
        <v>2</v>
      </c>
      <c r="K990">
        <f>[9]D_技能表!K897</f>
        <v>61.217391304347828</v>
      </c>
      <c r="L990">
        <f>[9]D_技能表!L897</f>
        <v>0</v>
      </c>
      <c r="M990">
        <f>[9]D_技能表!M897</f>
        <v>5760</v>
      </c>
      <c r="N990">
        <f>[9]D_技能表!N897</f>
        <v>31017</v>
      </c>
      <c r="O990">
        <f>[9]D_技能表!O897</f>
        <v>4</v>
      </c>
      <c r="P990">
        <f>[9]D_技能表!P897</f>
        <v>3</v>
      </c>
      <c r="Q990">
        <f>[9]D_技能表!Q897</f>
        <v>1</v>
      </c>
      <c r="R990">
        <f>[9]D_技能表!R897</f>
        <v>8</v>
      </c>
      <c r="S990">
        <f>[9]D_技能表!S897</f>
        <v>50</v>
      </c>
      <c r="T990">
        <f>[9]D_技能表!T897</f>
        <v>47.826086956521742</v>
      </c>
      <c r="U990">
        <f>[9]D_技能表!U897</f>
        <v>1477</v>
      </c>
      <c r="V990">
        <f>[9]D_技能表!V897</f>
        <v>143.47826086956522</v>
      </c>
      <c r="W990">
        <f>[9]D_技能表!W897</f>
        <v>21</v>
      </c>
      <c r="X990">
        <f>[9]D_技能表!X897</f>
        <v>279</v>
      </c>
      <c r="Y990">
        <f>[9]D_技能表!Y897</f>
        <v>18</v>
      </c>
      <c r="Z990">
        <f>[9]D_技能表!Z897</f>
        <v>9</v>
      </c>
      <c r="AA990" t="str">
        <f>[9]D_技能表!AA897</f>
        <v>9224200.png</v>
      </c>
      <c r="AB990">
        <f>[9]D_技能表!AB897</f>
        <v>7</v>
      </c>
      <c r="AC990">
        <f>[9]D_技能表!AC897</f>
        <v>34</v>
      </c>
      <c r="AD990">
        <f>[9]D_技能表!AD897</f>
        <v>73.268427728345017</v>
      </c>
    </row>
    <row r="991" spans="1:30" x14ac:dyDescent="0.15">
      <c r="A991">
        <f>[9]D_技能表!A898</f>
        <v>9224229</v>
      </c>
      <c r="B991" t="str">
        <f>[9]D_技能表!B898</f>
        <v>幻影脚第2段</v>
      </c>
      <c r="C991" t="str">
        <f>[9]D_技能表!C898</f>
        <v>幻影脚第2段</v>
      </c>
      <c r="D991">
        <f>[9]D_技能表!D898</f>
        <v>2</v>
      </c>
      <c r="E991">
        <f>[9]D_技能表!E898</f>
        <v>50</v>
      </c>
      <c r="F991" t="str">
        <f>[9]D_技能表!F898</f>
        <v>第29级，共造成185.1%点伤害</v>
      </c>
      <c r="G991">
        <f>[9]D_技能表!G898</f>
        <v>2</v>
      </c>
      <c r="H991">
        <f>[9]D_技能表!H898</f>
        <v>2</v>
      </c>
      <c r="I991">
        <f>[9]D_技能表!I898</f>
        <v>29</v>
      </c>
      <c r="J991">
        <f>[9]D_技能表!J898</f>
        <v>2</v>
      </c>
      <c r="K991">
        <f>[9]D_技能表!K898</f>
        <v>61.695652173913047</v>
      </c>
      <c r="L991">
        <f>[9]D_技能表!L898</f>
        <v>0</v>
      </c>
      <c r="M991">
        <f>[9]D_技能表!M898</f>
        <v>5680</v>
      </c>
      <c r="N991">
        <f>[9]D_技能表!N898</f>
        <v>37030</v>
      </c>
      <c r="O991">
        <f>[9]D_技能表!O898</f>
        <v>4</v>
      </c>
      <c r="P991">
        <f>[9]D_技能表!P898</f>
        <v>3</v>
      </c>
      <c r="Q991">
        <f>[9]D_技能表!Q898</f>
        <v>1</v>
      </c>
      <c r="R991">
        <f>[9]D_技能表!R898</f>
        <v>8</v>
      </c>
      <c r="S991">
        <f>[9]D_技能表!S898</f>
        <v>50</v>
      </c>
      <c r="T991">
        <f>[9]D_技能表!T898</f>
        <v>47.826086956521742</v>
      </c>
      <c r="U991">
        <f>[9]D_技能表!U898</f>
        <v>1610</v>
      </c>
      <c r="V991">
        <f>[9]D_技能表!V898</f>
        <v>143.47826086956522</v>
      </c>
      <c r="W991">
        <f>[9]D_技能表!W898</f>
        <v>23</v>
      </c>
      <c r="X991">
        <f>[9]D_技能表!X898</f>
        <v>302</v>
      </c>
      <c r="Y991">
        <f>[9]D_技能表!Y898</f>
        <v>18</v>
      </c>
      <c r="Z991">
        <f>[9]D_技能表!Z898</f>
        <v>10</v>
      </c>
      <c r="AA991" t="str">
        <f>[9]D_技能表!AA898</f>
        <v>9224200.png</v>
      </c>
      <c r="AB991">
        <f>[9]D_技能表!AB898</f>
        <v>7</v>
      </c>
      <c r="AC991">
        <f>[9]D_技能表!AC898</f>
        <v>34</v>
      </c>
      <c r="AD991">
        <f>[9]D_技能表!AD898</f>
        <v>84.845853806897082</v>
      </c>
    </row>
    <row r="992" spans="1:30" x14ac:dyDescent="0.15">
      <c r="A992">
        <f>[9]D_技能表!A899</f>
        <v>9224230</v>
      </c>
      <c r="B992" t="str">
        <f>[9]D_技能表!B899</f>
        <v>幻影脚第2段</v>
      </c>
      <c r="C992" t="str">
        <f>[9]D_技能表!C899</f>
        <v>幻影脚第2段</v>
      </c>
      <c r="D992">
        <f>[9]D_技能表!D899</f>
        <v>2</v>
      </c>
      <c r="E992">
        <f>[9]D_技能表!E899</f>
        <v>51</v>
      </c>
      <c r="F992" t="str">
        <f>[9]D_技能表!F899</f>
        <v>第30级，共造成186.5%点伤害</v>
      </c>
      <c r="G992">
        <f>[9]D_技能表!G899</f>
        <v>2</v>
      </c>
      <c r="H992">
        <f>[9]D_技能表!H899</f>
        <v>2</v>
      </c>
      <c r="I992">
        <f>[9]D_技能表!I899</f>
        <v>30</v>
      </c>
      <c r="J992">
        <f>[9]D_技能表!J899</f>
        <v>2</v>
      </c>
      <c r="K992">
        <f>[9]D_技能表!K899</f>
        <v>62.173913043478265</v>
      </c>
      <c r="L992">
        <f>[9]D_技能表!L899</f>
        <v>0</v>
      </c>
      <c r="M992">
        <f>[9]D_技能表!M899</f>
        <v>5600</v>
      </c>
      <c r="N992">
        <f>[9]D_技能表!N899</f>
        <v>41975</v>
      </c>
      <c r="O992">
        <f>[9]D_技能表!O899</f>
        <v>4</v>
      </c>
      <c r="P992">
        <f>[9]D_技能表!P899</f>
        <v>3</v>
      </c>
      <c r="Q992">
        <f>[9]D_技能表!Q899</f>
        <v>1</v>
      </c>
      <c r="R992">
        <f>[9]D_技能表!R899</f>
        <v>8</v>
      </c>
      <c r="S992">
        <f>[9]D_技能表!S899</f>
        <v>50</v>
      </c>
      <c r="T992">
        <f>[9]D_技能表!T899</f>
        <v>47.826086956521742</v>
      </c>
      <c r="U992">
        <f>[9]D_技能表!U899</f>
        <v>1679</v>
      </c>
      <c r="V992">
        <f>[9]D_技能表!V899</f>
        <v>143.47826086956522</v>
      </c>
      <c r="W992">
        <f>[9]D_技能表!W899</f>
        <v>25</v>
      </c>
      <c r="X992">
        <f>[9]D_技能表!X899</f>
        <v>327</v>
      </c>
      <c r="Y992">
        <f>[9]D_技能表!Y899</f>
        <v>18</v>
      </c>
      <c r="Z992">
        <f>[9]D_技能表!Z899</f>
        <v>10</v>
      </c>
      <c r="AA992" t="str">
        <f>[9]D_技能表!AA899</f>
        <v>9224200.png</v>
      </c>
      <c r="AB992">
        <f>[9]D_技能表!AB899</f>
        <v>7</v>
      </c>
      <c r="AC992">
        <f>[9]D_技能表!AC899</f>
        <v>34</v>
      </c>
      <c r="AD992">
        <f>[9]D_技能表!AD899</f>
        <v>98.224735813368468</v>
      </c>
    </row>
    <row r="993" spans="1:30" x14ac:dyDescent="0.15">
      <c r="A993">
        <f>[9]D_技能表!A900</f>
        <v>9224231</v>
      </c>
      <c r="B993" t="str">
        <f>[9]D_技能表!B900</f>
        <v>幻影脚第2段</v>
      </c>
      <c r="C993" t="str">
        <f>[9]D_技能表!C900</f>
        <v>幻影脚第2段</v>
      </c>
      <c r="D993">
        <f>[9]D_技能表!D900</f>
        <v>2</v>
      </c>
      <c r="E993">
        <f>[9]D_技能表!E900</f>
        <v>53</v>
      </c>
      <c r="F993" t="str">
        <f>[9]D_技能表!F900</f>
        <v>第31级，共造成188%点伤害</v>
      </c>
      <c r="G993">
        <f>[9]D_技能表!G900</f>
        <v>2</v>
      </c>
      <c r="H993">
        <f>[9]D_技能表!H900</f>
        <v>2</v>
      </c>
      <c r="I993">
        <f>[9]D_技能表!I900</f>
        <v>31</v>
      </c>
      <c r="J993">
        <f>[9]D_技能表!J900</f>
        <v>2</v>
      </c>
      <c r="K993">
        <f>[9]D_技能表!K900</f>
        <v>62.652173913043484</v>
      </c>
      <c r="L993">
        <f>[9]D_技能表!L900</f>
        <v>0</v>
      </c>
      <c r="M993">
        <f>[9]D_技能表!M900</f>
        <v>5520</v>
      </c>
      <c r="N993">
        <f>[9]D_技能表!N900</f>
        <v>47320</v>
      </c>
      <c r="O993">
        <f>[9]D_技能表!O900</f>
        <v>4</v>
      </c>
      <c r="P993">
        <f>[9]D_技能表!P900</f>
        <v>3</v>
      </c>
      <c r="Q993">
        <f>[9]D_技能表!Q900</f>
        <v>1</v>
      </c>
      <c r="R993">
        <f>[9]D_技能表!R900</f>
        <v>8</v>
      </c>
      <c r="S993">
        <f>[9]D_技能表!S900</f>
        <v>50</v>
      </c>
      <c r="T993">
        <f>[9]D_技能表!T900</f>
        <v>47.826086956521742</v>
      </c>
      <c r="U993">
        <f>[9]D_技能表!U900</f>
        <v>1820</v>
      </c>
      <c r="V993">
        <f>[9]D_技能表!V900</f>
        <v>143.47826086956522</v>
      </c>
      <c r="W993">
        <f>[9]D_技能表!W900</f>
        <v>26</v>
      </c>
      <c r="X993">
        <f>[9]D_技能表!X900</f>
        <v>353</v>
      </c>
      <c r="Y993">
        <f>[9]D_技能表!Y900</f>
        <v>18</v>
      </c>
      <c r="Z993">
        <f>[9]D_技能表!Z900</f>
        <v>11</v>
      </c>
      <c r="AA993" t="str">
        <f>[9]D_技能表!AA900</f>
        <v>9224200.png</v>
      </c>
      <c r="AB993">
        <f>[9]D_技能表!AB900</f>
        <v>7</v>
      </c>
      <c r="AC993">
        <f>[9]D_技能表!AC900</f>
        <v>34</v>
      </c>
      <c r="AD993">
        <f>[9]D_技能表!AD900</f>
        <v>113.68199072411728</v>
      </c>
    </row>
    <row r="994" spans="1:30" x14ac:dyDescent="0.15">
      <c r="A994">
        <f>[9]D_技能表!A901</f>
        <v>9224232</v>
      </c>
      <c r="B994" t="str">
        <f>[9]D_技能表!B901</f>
        <v>幻影脚第2段</v>
      </c>
      <c r="C994" t="str">
        <f>[9]D_技能表!C901</f>
        <v>幻影脚第2段</v>
      </c>
      <c r="D994">
        <f>[9]D_技能表!D901</f>
        <v>2</v>
      </c>
      <c r="E994">
        <f>[9]D_技能表!E901</f>
        <v>54</v>
      </c>
      <c r="F994" t="str">
        <f>[9]D_技能表!F901</f>
        <v>第32级，共造成189.4%点伤害</v>
      </c>
      <c r="G994">
        <f>[9]D_技能表!G901</f>
        <v>2</v>
      </c>
      <c r="H994">
        <f>[9]D_技能表!H901</f>
        <v>2</v>
      </c>
      <c r="I994">
        <f>[9]D_技能表!I901</f>
        <v>32</v>
      </c>
      <c r="J994">
        <f>[9]D_技能表!J901</f>
        <v>2</v>
      </c>
      <c r="K994">
        <f>[9]D_技能表!K901</f>
        <v>63.130434782608702</v>
      </c>
      <c r="L994">
        <f>[9]D_技能表!L901</f>
        <v>0</v>
      </c>
      <c r="M994">
        <f>[9]D_技能表!M901</f>
        <v>5440</v>
      </c>
      <c r="N994">
        <f>[9]D_技能表!N901</f>
        <v>53004</v>
      </c>
      <c r="O994">
        <f>[9]D_技能表!O901</f>
        <v>4</v>
      </c>
      <c r="P994">
        <f>[9]D_技能表!P901</f>
        <v>3</v>
      </c>
      <c r="Q994">
        <f>[9]D_技能表!Q901</f>
        <v>1</v>
      </c>
      <c r="R994">
        <f>[9]D_技能表!R901</f>
        <v>8</v>
      </c>
      <c r="S994">
        <f>[9]D_技能表!S901</f>
        <v>50</v>
      </c>
      <c r="T994">
        <f>[9]D_技能表!T901</f>
        <v>47.826086956521742</v>
      </c>
      <c r="U994">
        <f>[9]D_技能表!U901</f>
        <v>1893</v>
      </c>
      <c r="V994">
        <f>[9]D_技能表!V901</f>
        <v>143.47826086956522</v>
      </c>
      <c r="W994">
        <f>[9]D_技能表!W901</f>
        <v>28</v>
      </c>
      <c r="X994">
        <f>[9]D_技能表!X901</f>
        <v>381</v>
      </c>
      <c r="Y994">
        <f>[9]D_技能表!Y901</f>
        <v>18</v>
      </c>
      <c r="Z994">
        <f>[9]D_技能表!Z901</f>
        <v>12</v>
      </c>
      <c r="AA994" t="str">
        <f>[9]D_技能表!AA901</f>
        <v>9224200.png</v>
      </c>
      <c r="AB994">
        <f>[9]D_技能表!AB901</f>
        <v>7</v>
      </c>
      <c r="AC994">
        <f>[9]D_技能表!AC901</f>
        <v>34</v>
      </c>
      <c r="AD994">
        <f>[9]D_技能表!AD901</f>
        <v>131.53668481513529</v>
      </c>
    </row>
    <row r="995" spans="1:30" x14ac:dyDescent="0.15">
      <c r="A995">
        <f>[9]D_技能表!A902</f>
        <v>9224233</v>
      </c>
      <c r="B995" t="str">
        <f>[9]D_技能表!B902</f>
        <v>幻影脚第2段</v>
      </c>
      <c r="C995" t="str">
        <f>[9]D_技能表!C902</f>
        <v>幻影脚第2段</v>
      </c>
      <c r="D995">
        <f>[9]D_技能表!D902</f>
        <v>2</v>
      </c>
      <c r="E995">
        <f>[9]D_技能表!E902</f>
        <v>56</v>
      </c>
      <c r="F995" t="str">
        <f>[9]D_技能表!F902</f>
        <v>第33级，共造成190.8%点伤害</v>
      </c>
      <c r="G995">
        <f>[9]D_技能表!G902</f>
        <v>2</v>
      </c>
      <c r="H995">
        <f>[9]D_技能表!H902</f>
        <v>2</v>
      </c>
      <c r="I995">
        <f>[9]D_技能表!I902</f>
        <v>33</v>
      </c>
      <c r="J995">
        <f>[9]D_技能表!J902</f>
        <v>2</v>
      </c>
      <c r="K995">
        <f>[9]D_技能表!K902</f>
        <v>63.608695652173914</v>
      </c>
      <c r="L995">
        <f>[9]D_技能表!L902</f>
        <v>0</v>
      </c>
      <c r="M995">
        <f>[9]D_技能表!M902</f>
        <v>5360</v>
      </c>
      <c r="N995">
        <f>[9]D_技能表!N902</f>
        <v>61260</v>
      </c>
      <c r="O995">
        <f>[9]D_技能表!O902</f>
        <v>4</v>
      </c>
      <c r="P995">
        <f>[9]D_技能表!P902</f>
        <v>3</v>
      </c>
      <c r="Q995">
        <f>[9]D_技能表!Q902</f>
        <v>1</v>
      </c>
      <c r="R995">
        <f>[9]D_技能表!R902</f>
        <v>8</v>
      </c>
      <c r="S995">
        <f>[9]D_技能表!S902</f>
        <v>50</v>
      </c>
      <c r="T995">
        <f>[9]D_技能表!T902</f>
        <v>47.826086956521742</v>
      </c>
      <c r="U995">
        <f>[9]D_技能表!U902</f>
        <v>2042</v>
      </c>
      <c r="V995">
        <f>[9]D_技能表!V902</f>
        <v>143.47826086956522</v>
      </c>
      <c r="W995">
        <f>[9]D_技能表!W902</f>
        <v>30</v>
      </c>
      <c r="X995">
        <f>[9]D_技能表!X902</f>
        <v>411</v>
      </c>
      <c r="Y995">
        <f>[9]D_技能表!Y902</f>
        <v>18</v>
      </c>
      <c r="Z995">
        <f>[9]D_技能表!Z902</f>
        <v>12</v>
      </c>
      <c r="AA995" t="str">
        <f>[9]D_技能表!AA902</f>
        <v>9224200.png</v>
      </c>
      <c r="AB995">
        <f>[9]D_技能表!AB902</f>
        <v>7</v>
      </c>
      <c r="AC995">
        <f>[9]D_技能表!AC902</f>
        <v>34</v>
      </c>
      <c r="AD995">
        <f>[9]D_技能表!AD902</f>
        <v>152.15639702700031</v>
      </c>
    </row>
    <row r="996" spans="1:30" x14ac:dyDescent="0.15">
      <c r="A996">
        <f>[9]D_技能表!A903</f>
        <v>9224234</v>
      </c>
      <c r="B996" t="str">
        <f>[9]D_技能表!B903</f>
        <v>幻影脚第2段</v>
      </c>
      <c r="C996" t="str">
        <f>[9]D_技能表!C903</f>
        <v>幻影脚第2段</v>
      </c>
      <c r="D996">
        <f>[9]D_技能表!D903</f>
        <v>2</v>
      </c>
      <c r="E996">
        <f>[9]D_技能表!E903</f>
        <v>57</v>
      </c>
      <c r="F996" t="str">
        <f>[9]D_技能表!F903</f>
        <v>第34级，共造成192.3%点伤害</v>
      </c>
      <c r="G996">
        <f>[9]D_技能表!G903</f>
        <v>2</v>
      </c>
      <c r="H996">
        <f>[9]D_技能表!H903</f>
        <v>2</v>
      </c>
      <c r="I996">
        <f>[9]D_技能表!I903</f>
        <v>34</v>
      </c>
      <c r="J996">
        <f>[9]D_技能表!J903</f>
        <v>2</v>
      </c>
      <c r="K996">
        <f>[9]D_技能表!K903</f>
        <v>64.086956521739125</v>
      </c>
      <c r="L996">
        <f>[9]D_技能表!L903</f>
        <v>0</v>
      </c>
      <c r="M996">
        <f>[9]D_技能表!M903</f>
        <v>5280</v>
      </c>
      <c r="N996">
        <f>[9]D_技能表!N903</f>
        <v>67808</v>
      </c>
      <c r="O996">
        <f>[9]D_技能表!O903</f>
        <v>4</v>
      </c>
      <c r="P996">
        <f>[9]D_技能表!P903</f>
        <v>3</v>
      </c>
      <c r="Q996">
        <f>[9]D_技能表!Q903</f>
        <v>1</v>
      </c>
      <c r="R996">
        <f>[9]D_技能表!R903</f>
        <v>8</v>
      </c>
      <c r="S996">
        <f>[9]D_技能表!S903</f>
        <v>50</v>
      </c>
      <c r="T996">
        <f>[9]D_技能表!T903</f>
        <v>47.826086956521742</v>
      </c>
      <c r="U996">
        <f>[9]D_技能表!U903</f>
        <v>2119</v>
      </c>
      <c r="V996">
        <f>[9]D_技能表!V903</f>
        <v>143.47826086956522</v>
      </c>
      <c r="W996">
        <f>[9]D_技能表!W903</f>
        <v>32</v>
      </c>
      <c r="X996">
        <f>[9]D_技能表!X903</f>
        <v>443</v>
      </c>
      <c r="Y996">
        <f>[9]D_技能表!Y903</f>
        <v>18</v>
      </c>
      <c r="Z996">
        <f>[9]D_技能表!Z903</f>
        <v>13</v>
      </c>
      <c r="AA996" t="str">
        <f>[9]D_技能表!AA903</f>
        <v>9224200.png</v>
      </c>
      <c r="AB996">
        <f>[9]D_技能表!AB903</f>
        <v>7</v>
      </c>
      <c r="AC996">
        <f>[9]D_技能表!AC903</f>
        <v>34</v>
      </c>
      <c r="AD996">
        <f>[9]D_技能表!AD903</f>
        <v>175.96453644961773</v>
      </c>
    </row>
    <row r="997" spans="1:30" x14ac:dyDescent="0.15">
      <c r="A997">
        <f>[9]D_技能表!A904</f>
        <v>9224235</v>
      </c>
      <c r="B997" t="str">
        <f>[9]D_技能表!B904</f>
        <v>幻影脚第2段</v>
      </c>
      <c r="C997" t="str">
        <f>[9]D_技能表!C904</f>
        <v>幻影脚第2段</v>
      </c>
      <c r="D997">
        <f>[9]D_技能表!D904</f>
        <v>2</v>
      </c>
      <c r="E997">
        <f>[9]D_技能表!E904</f>
        <v>58</v>
      </c>
      <c r="F997" t="str">
        <f>[9]D_技能表!F904</f>
        <v>第35级，共造成193.7%点伤害</v>
      </c>
      <c r="G997">
        <f>[9]D_技能表!G904</f>
        <v>2</v>
      </c>
      <c r="H997">
        <f>[9]D_技能表!H904</f>
        <v>2</v>
      </c>
      <c r="I997">
        <f>[9]D_技能表!I904</f>
        <v>35</v>
      </c>
      <c r="J997">
        <f>[9]D_技能表!J904</f>
        <v>2</v>
      </c>
      <c r="K997">
        <f>[9]D_技能表!K904</f>
        <v>64.565217391304344</v>
      </c>
      <c r="L997">
        <f>[9]D_技能表!L904</f>
        <v>0</v>
      </c>
      <c r="M997">
        <f>[9]D_技能表!M904</f>
        <v>5200</v>
      </c>
      <c r="N997">
        <f>[9]D_技能表!N904</f>
        <v>74732</v>
      </c>
      <c r="O997">
        <f>[9]D_技能表!O904</f>
        <v>4</v>
      </c>
      <c r="P997">
        <f>[9]D_技能表!P904</f>
        <v>3</v>
      </c>
      <c r="Q997">
        <f>[9]D_技能表!Q904</f>
        <v>1</v>
      </c>
      <c r="R997">
        <f>[9]D_技能表!R904</f>
        <v>8</v>
      </c>
      <c r="S997">
        <f>[9]D_技能表!S904</f>
        <v>50</v>
      </c>
      <c r="T997">
        <f>[9]D_技能表!T904</f>
        <v>47.826086956521742</v>
      </c>
      <c r="U997">
        <f>[9]D_技能表!U904</f>
        <v>2198</v>
      </c>
      <c r="V997">
        <f>[9]D_技能表!V904</f>
        <v>143.47826086956522</v>
      </c>
      <c r="W997">
        <f>[9]D_技能表!W904</f>
        <v>34</v>
      </c>
      <c r="X997">
        <f>[9]D_技能表!X904</f>
        <v>477</v>
      </c>
      <c r="Y997">
        <f>[9]D_技能表!Y904</f>
        <v>18</v>
      </c>
      <c r="Z997">
        <f>[9]D_技能表!Z904</f>
        <v>14</v>
      </c>
      <c r="AA997" t="str">
        <f>[9]D_技能表!AA904</f>
        <v>9224200.png</v>
      </c>
      <c r="AB997">
        <f>[9]D_技能表!AB904</f>
        <v>7</v>
      </c>
      <c r="AC997">
        <f>[9]D_技能表!AC904</f>
        <v>34</v>
      </c>
      <c r="AD997">
        <f>[9]D_技能表!AD904</f>
        <v>203.44875615234804</v>
      </c>
    </row>
    <row r="998" spans="1:30" x14ac:dyDescent="0.15">
      <c r="A998">
        <f>[9]D_技能表!A905</f>
        <v>9224236</v>
      </c>
      <c r="B998" t="str">
        <f>[9]D_技能表!B905</f>
        <v>幻影脚第2段</v>
      </c>
      <c r="C998" t="str">
        <f>[9]D_技能表!C905</f>
        <v>幻影脚第2段</v>
      </c>
      <c r="D998">
        <f>[9]D_技能表!D905</f>
        <v>2</v>
      </c>
      <c r="E998">
        <f>[9]D_技能表!E905</f>
        <v>60</v>
      </c>
      <c r="F998" t="str">
        <f>[9]D_技能表!F905</f>
        <v>第36级，共造成195.1%点伤害</v>
      </c>
      <c r="G998">
        <f>[9]D_技能表!G905</f>
        <v>2</v>
      </c>
      <c r="H998">
        <f>[9]D_技能表!H905</f>
        <v>2</v>
      </c>
      <c r="I998">
        <f>[9]D_技能表!I905</f>
        <v>36</v>
      </c>
      <c r="J998">
        <f>[9]D_技能表!J905</f>
        <v>2</v>
      </c>
      <c r="K998">
        <f>[9]D_技能表!K905</f>
        <v>65.043478260869563</v>
      </c>
      <c r="L998">
        <f>[9]D_技能表!L905</f>
        <v>0</v>
      </c>
      <c r="M998">
        <f>[9]D_技能表!M905</f>
        <v>5120</v>
      </c>
      <c r="N998">
        <f>[9]D_技能表!N905</f>
        <v>87246</v>
      </c>
      <c r="O998">
        <f>[9]D_技能表!O905</f>
        <v>4</v>
      </c>
      <c r="P998">
        <f>[9]D_技能表!P905</f>
        <v>3</v>
      </c>
      <c r="Q998">
        <f>[9]D_技能表!Q905</f>
        <v>1</v>
      </c>
      <c r="R998">
        <f>[9]D_技能表!R905</f>
        <v>8</v>
      </c>
      <c r="S998">
        <f>[9]D_技能表!S905</f>
        <v>50</v>
      </c>
      <c r="T998">
        <f>[9]D_技能表!T905</f>
        <v>47.826086956521742</v>
      </c>
      <c r="U998">
        <f>[9]D_技能表!U905</f>
        <v>2358</v>
      </c>
      <c r="V998">
        <f>[9]D_技能表!V905</f>
        <v>143.47826086956522</v>
      </c>
      <c r="W998">
        <f>[9]D_技能表!W905</f>
        <v>37</v>
      </c>
      <c r="X998">
        <f>[9]D_技能表!X905</f>
        <v>514</v>
      </c>
      <c r="Y998">
        <f>[9]D_技能表!Y905</f>
        <v>18</v>
      </c>
      <c r="Z998">
        <f>[9]D_技能表!Z905</f>
        <v>15</v>
      </c>
      <c r="AA998" t="str">
        <f>[9]D_技能表!AA905</f>
        <v>9224200.png</v>
      </c>
      <c r="AB998">
        <f>[9]D_技能表!AB905</f>
        <v>7</v>
      </c>
      <c r="AC998">
        <f>[9]D_技能表!AC905</f>
        <v>34</v>
      </c>
      <c r="AD998">
        <f>[9]D_技能表!AD905</f>
        <v>235.17062667918475</v>
      </c>
    </row>
    <row r="999" spans="1:30" x14ac:dyDescent="0.15">
      <c r="A999">
        <f>[9]D_技能表!A906</f>
        <v>9224237</v>
      </c>
      <c r="B999" t="str">
        <f>[9]D_技能表!B906</f>
        <v>幻影脚第2段</v>
      </c>
      <c r="C999" t="str">
        <f>[9]D_技能表!C906</f>
        <v>幻影脚第2段</v>
      </c>
      <c r="D999">
        <f>[9]D_技能表!D906</f>
        <v>2</v>
      </c>
      <c r="E999">
        <f>[9]D_技能表!E906</f>
        <v>61</v>
      </c>
      <c r="F999" t="str">
        <f>[9]D_技能表!F906</f>
        <v>第37级，共造成196.6%点伤害</v>
      </c>
      <c r="G999">
        <f>[9]D_技能表!G906</f>
        <v>2</v>
      </c>
      <c r="H999">
        <f>[9]D_技能表!H906</f>
        <v>2</v>
      </c>
      <c r="I999">
        <f>[9]D_技能表!I906</f>
        <v>37</v>
      </c>
      <c r="J999">
        <f>[9]D_技能表!J906</f>
        <v>2</v>
      </c>
      <c r="K999">
        <f>[9]D_技能表!K906</f>
        <v>65.521739130434781</v>
      </c>
      <c r="L999">
        <f>[9]D_技能表!L906</f>
        <v>0</v>
      </c>
      <c r="M999">
        <f>[9]D_技能表!M906</f>
        <v>5040</v>
      </c>
      <c r="N999">
        <f>[9]D_技能表!N906</f>
        <v>95160</v>
      </c>
      <c r="O999">
        <f>[9]D_技能表!O906</f>
        <v>4</v>
      </c>
      <c r="P999">
        <f>[9]D_技能表!P906</f>
        <v>3</v>
      </c>
      <c r="Q999">
        <f>[9]D_技能表!Q906</f>
        <v>1</v>
      </c>
      <c r="R999">
        <f>[9]D_技能表!R906</f>
        <v>8</v>
      </c>
      <c r="S999">
        <f>[9]D_技能表!S906</f>
        <v>50</v>
      </c>
      <c r="T999">
        <f>[9]D_技能表!T906</f>
        <v>47.826086956521742</v>
      </c>
      <c r="U999">
        <f>[9]D_技能表!U906</f>
        <v>2440</v>
      </c>
      <c r="V999">
        <f>[9]D_技能表!V906</f>
        <v>143.47826086956522</v>
      </c>
      <c r="W999">
        <f>[9]D_技能表!W906</f>
        <v>39</v>
      </c>
      <c r="X999">
        <f>[9]D_技能表!X906</f>
        <v>553</v>
      </c>
      <c r="Y999">
        <f>[9]D_技能表!Y906</f>
        <v>18</v>
      </c>
      <c r="Z999">
        <f>[9]D_技能表!Z906</f>
        <v>16</v>
      </c>
      <c r="AA999" t="str">
        <f>[9]D_技能表!AA906</f>
        <v>9224200.png</v>
      </c>
      <c r="AB999">
        <f>[9]D_技能表!AB906</f>
        <v>7</v>
      </c>
      <c r="AC999">
        <f>[9]D_技能表!AC906</f>
        <v>34</v>
      </c>
      <c r="AD999">
        <f>[9]D_技能表!AD906</f>
        <v>271.77675673750724</v>
      </c>
    </row>
    <row r="1000" spans="1:30" x14ac:dyDescent="0.15">
      <c r="A1000">
        <f>[9]D_技能表!A907</f>
        <v>9224238</v>
      </c>
      <c r="B1000" t="str">
        <f>[9]D_技能表!B907</f>
        <v>幻影脚第2段</v>
      </c>
      <c r="C1000" t="str">
        <f>[9]D_技能表!C907</f>
        <v>幻影脚第2段</v>
      </c>
      <c r="D1000">
        <f>[9]D_技能表!D907</f>
        <v>2</v>
      </c>
      <c r="E1000">
        <f>[9]D_技能表!E907</f>
        <v>63</v>
      </c>
      <c r="F1000" t="str">
        <f>[9]D_技能表!F907</f>
        <v>第38级，共造成198%点伤害</v>
      </c>
      <c r="G1000">
        <f>[9]D_技能表!G907</f>
        <v>2</v>
      </c>
      <c r="H1000">
        <f>[9]D_技能表!H907</f>
        <v>2</v>
      </c>
      <c r="I1000">
        <f>[9]D_技能表!I907</f>
        <v>38</v>
      </c>
      <c r="J1000">
        <f>[9]D_技能表!J907</f>
        <v>2</v>
      </c>
      <c r="K1000">
        <f>[9]D_技能表!K907</f>
        <v>66</v>
      </c>
      <c r="L1000">
        <f>[9]D_技能表!L907</f>
        <v>0</v>
      </c>
      <c r="M1000">
        <f>[9]D_技能表!M907</f>
        <v>4960</v>
      </c>
      <c r="N1000">
        <f>[9]D_技能表!N907</f>
        <v>109578</v>
      </c>
      <c r="O1000">
        <f>[9]D_技能表!O907</f>
        <v>4</v>
      </c>
      <c r="P1000">
        <f>[9]D_技能表!P907</f>
        <v>3</v>
      </c>
      <c r="Q1000">
        <f>[9]D_技能表!Q907</f>
        <v>1</v>
      </c>
      <c r="R1000">
        <f>[9]D_技能表!R907</f>
        <v>8</v>
      </c>
      <c r="S1000">
        <f>[9]D_技能表!S907</f>
        <v>50</v>
      </c>
      <c r="T1000">
        <f>[9]D_技能表!T907</f>
        <v>47.826086956521742</v>
      </c>
      <c r="U1000">
        <f>[9]D_技能表!U907</f>
        <v>2609</v>
      </c>
      <c r="V1000">
        <f>[9]D_技能表!V907</f>
        <v>143.47826086956522</v>
      </c>
      <c r="W1000">
        <f>[9]D_技能表!W907</f>
        <v>42</v>
      </c>
      <c r="X1000">
        <f>[9]D_技能表!X907</f>
        <v>595</v>
      </c>
      <c r="Y1000">
        <f>[9]D_技能表!Y907</f>
        <v>18</v>
      </c>
      <c r="Z1000">
        <f>[9]D_技能表!Z907</f>
        <v>17</v>
      </c>
      <c r="AA1000" t="str">
        <f>[9]D_技能表!AA907</f>
        <v>9224200.png</v>
      </c>
      <c r="AB1000">
        <f>[9]D_技能表!AB907</f>
        <v>7</v>
      </c>
      <c r="AC1000">
        <f>[9]D_技能表!AC907</f>
        <v>34</v>
      </c>
      <c r="AD1000">
        <f>[9]D_技能表!AD907</f>
        <v>314.01157639078895</v>
      </c>
    </row>
    <row r="1001" spans="1:30" x14ac:dyDescent="0.15">
      <c r="A1001">
        <f>[9]D_技能表!A908</f>
        <v>9224239</v>
      </c>
      <c r="B1001" t="str">
        <f>[9]D_技能表!B908</f>
        <v>幻影脚第2段</v>
      </c>
      <c r="C1001" t="str">
        <f>[9]D_技能表!C908</f>
        <v>幻影脚第2段</v>
      </c>
      <c r="D1001">
        <f>[9]D_技能表!D908</f>
        <v>2</v>
      </c>
      <c r="E1001">
        <f>[9]D_技能表!E908</f>
        <v>64</v>
      </c>
      <c r="F1001" t="str">
        <f>[9]D_技能表!F908</f>
        <v>第39级，共造成199.4%点伤害</v>
      </c>
      <c r="G1001">
        <f>[9]D_技能表!G908</f>
        <v>2</v>
      </c>
      <c r="H1001">
        <f>[9]D_技能表!H908</f>
        <v>2</v>
      </c>
      <c r="I1001">
        <f>[9]D_技能表!I908</f>
        <v>39</v>
      </c>
      <c r="J1001">
        <f>[9]D_技能表!J908</f>
        <v>2</v>
      </c>
      <c r="K1001">
        <f>[9]D_技能表!K908</f>
        <v>66.478260869565219</v>
      </c>
      <c r="L1001">
        <f>[9]D_技能表!L908</f>
        <v>0</v>
      </c>
      <c r="M1001">
        <f>[9]D_技能表!M908</f>
        <v>4880</v>
      </c>
      <c r="N1001">
        <f>[9]D_技能表!N908</f>
        <v>121275</v>
      </c>
      <c r="O1001">
        <f>[9]D_技能表!O908</f>
        <v>4</v>
      </c>
      <c r="P1001">
        <f>[9]D_技能表!P908</f>
        <v>3</v>
      </c>
      <c r="Q1001">
        <f>[9]D_技能表!Q908</f>
        <v>1</v>
      </c>
      <c r="R1001">
        <f>[9]D_技能表!R908</f>
        <v>8</v>
      </c>
      <c r="S1001">
        <f>[9]D_技能表!S908</f>
        <v>50</v>
      </c>
      <c r="T1001">
        <f>[9]D_技能表!T908</f>
        <v>47.826086956521742</v>
      </c>
      <c r="U1001">
        <f>[9]D_技能表!U908</f>
        <v>2695</v>
      </c>
      <c r="V1001">
        <f>[9]D_技能表!V908</f>
        <v>143.47826086956522</v>
      </c>
      <c r="W1001">
        <f>[9]D_技能表!W908</f>
        <v>45</v>
      </c>
      <c r="X1001">
        <f>[9]D_技能表!X908</f>
        <v>640</v>
      </c>
      <c r="Y1001">
        <f>[9]D_技能表!Y908</f>
        <v>18</v>
      </c>
      <c r="Z1001">
        <f>[9]D_技能表!Z908</f>
        <v>18</v>
      </c>
      <c r="AA1001" t="str">
        <f>[9]D_技能表!AA908</f>
        <v>9224200.png</v>
      </c>
      <c r="AB1001">
        <f>[9]D_技能表!AB908</f>
        <v>7</v>
      </c>
      <c r="AC1001">
        <f>[9]D_技能表!AC908</f>
        <v>34</v>
      </c>
      <c r="AD1001">
        <f>[9]D_技能表!AD908</f>
        <v>362.73202994579259</v>
      </c>
    </row>
    <row r="1002" spans="1:30" x14ac:dyDescent="0.15">
      <c r="A1002">
        <f>[9]D_技能表!A909</f>
        <v>9224240</v>
      </c>
      <c r="B1002" t="str">
        <f>[9]D_技能表!B909</f>
        <v>幻影脚第2段</v>
      </c>
      <c r="C1002" t="str">
        <f>[9]D_技能表!C909</f>
        <v>幻影脚第2段</v>
      </c>
      <c r="D1002">
        <f>[9]D_技能表!D909</f>
        <v>2</v>
      </c>
      <c r="E1002">
        <f>[9]D_技能表!E909</f>
        <v>66</v>
      </c>
      <c r="F1002" t="str">
        <f>[9]D_技能表!F909</f>
        <v>第40级，共造成200.9%点伤害</v>
      </c>
      <c r="G1002">
        <f>[9]D_技能表!G909</f>
        <v>2</v>
      </c>
      <c r="H1002">
        <f>[9]D_技能表!H909</f>
        <v>2</v>
      </c>
      <c r="I1002">
        <f>[9]D_技能表!I909</f>
        <v>40</v>
      </c>
      <c r="J1002">
        <f>[9]D_技能表!J909</f>
        <v>2</v>
      </c>
      <c r="K1002">
        <f>[9]D_技能表!K909</f>
        <v>66.956521739130437</v>
      </c>
      <c r="L1002">
        <f>[9]D_技能表!L909</f>
        <v>0</v>
      </c>
      <c r="M1002">
        <f>[9]D_技能表!M909</f>
        <v>4800</v>
      </c>
      <c r="N1002">
        <f>[9]D_技能表!N909</f>
        <v>137856</v>
      </c>
      <c r="O1002">
        <f>[9]D_技能表!O909</f>
        <v>4</v>
      </c>
      <c r="P1002">
        <f>[9]D_技能表!P909</f>
        <v>3</v>
      </c>
      <c r="Q1002">
        <f>[9]D_技能表!Q909</f>
        <v>1</v>
      </c>
      <c r="R1002">
        <f>[9]D_技能表!R909</f>
        <v>8</v>
      </c>
      <c r="S1002">
        <f>[9]D_技能表!S909</f>
        <v>50</v>
      </c>
      <c r="T1002">
        <f>[9]D_技能表!T909</f>
        <v>47.826086956521742</v>
      </c>
      <c r="U1002">
        <f>[9]D_技能表!U909</f>
        <v>2872</v>
      </c>
      <c r="V1002">
        <f>[9]D_技能表!V909</f>
        <v>143.47826086956522</v>
      </c>
      <c r="W1002">
        <f>[9]D_技能表!W909</f>
        <v>48</v>
      </c>
      <c r="X1002">
        <f>[9]D_技能表!X909</f>
        <v>688</v>
      </c>
      <c r="Y1002">
        <f>[9]D_技能表!Y909</f>
        <v>18</v>
      </c>
      <c r="Z1002">
        <f>[9]D_技能表!Z909</f>
        <v>20</v>
      </c>
      <c r="AA1002" t="str">
        <f>[9]D_技能表!AA909</f>
        <v>9224200.png</v>
      </c>
      <c r="AB1002">
        <f>[9]D_技能表!AB909</f>
        <v>7</v>
      </c>
      <c r="AC1002">
        <f>[9]D_技能表!AC909</f>
        <v>34</v>
      </c>
      <c r="AD1002">
        <f>[9]D_技能表!AD909</f>
        <v>418.92446230554134</v>
      </c>
    </row>
    <row r="1003" spans="1:30" x14ac:dyDescent="0.15">
      <c r="A1003">
        <f>[9]D_技能表!A910</f>
        <v>9224241</v>
      </c>
      <c r="B1003" t="str">
        <f>[9]D_技能表!B910</f>
        <v>幻影脚第2段</v>
      </c>
      <c r="C1003" t="str">
        <f>[9]D_技能表!C910</f>
        <v>幻影脚第2段</v>
      </c>
      <c r="D1003">
        <f>[9]D_技能表!D910</f>
        <v>2</v>
      </c>
      <c r="E1003">
        <f>[9]D_技能表!E910</f>
        <v>67</v>
      </c>
      <c r="F1003" t="str">
        <f>[9]D_技能表!F910</f>
        <v>第41级，共造成202.3%点伤害</v>
      </c>
      <c r="G1003">
        <f>[9]D_技能表!G910</f>
        <v>2</v>
      </c>
      <c r="H1003">
        <f>[9]D_技能表!H910</f>
        <v>2</v>
      </c>
      <c r="I1003">
        <f>[9]D_技能表!I910</f>
        <v>41</v>
      </c>
      <c r="J1003">
        <f>[9]D_技能表!J910</f>
        <v>2</v>
      </c>
      <c r="K1003">
        <f>[9]D_技能表!K910</f>
        <v>67.434782608695656</v>
      </c>
      <c r="L1003">
        <f>[9]D_技能表!L910</f>
        <v>0</v>
      </c>
      <c r="M1003">
        <f>[9]D_技能表!M910</f>
        <v>4720</v>
      </c>
      <c r="N1003">
        <f>[9]D_技能表!N910</f>
        <v>151113</v>
      </c>
      <c r="O1003">
        <f>[9]D_技能表!O910</f>
        <v>4</v>
      </c>
      <c r="P1003">
        <f>[9]D_技能表!P910</f>
        <v>3</v>
      </c>
      <c r="Q1003">
        <f>[9]D_技能表!Q910</f>
        <v>1</v>
      </c>
      <c r="R1003">
        <f>[9]D_技能表!R910</f>
        <v>8</v>
      </c>
      <c r="S1003">
        <f>[9]D_技能表!S910</f>
        <v>50</v>
      </c>
      <c r="T1003">
        <f>[9]D_技能表!T910</f>
        <v>47.826086956521742</v>
      </c>
      <c r="U1003">
        <f>[9]D_技能表!U910</f>
        <v>2963</v>
      </c>
      <c r="V1003">
        <f>[9]D_技能表!V910</f>
        <v>143.47826086956522</v>
      </c>
      <c r="W1003">
        <f>[9]D_技能表!W910</f>
        <v>51</v>
      </c>
      <c r="X1003">
        <f>[9]D_技能表!X910</f>
        <v>739</v>
      </c>
      <c r="Y1003">
        <f>[9]D_技能表!Y910</f>
        <v>18</v>
      </c>
      <c r="Z1003">
        <f>[9]D_技能表!Z910</f>
        <v>21</v>
      </c>
      <c r="AA1003" t="str">
        <f>[9]D_技能表!AA910</f>
        <v>9224200.png</v>
      </c>
      <c r="AB1003">
        <f>[9]D_技能表!AB910</f>
        <v>7</v>
      </c>
      <c r="AC1003">
        <f>[9]D_技能表!AC910</f>
        <v>34</v>
      </c>
      <c r="AD1003">
        <f>[9]D_技能表!AD910</f>
        <v>483.72402453125926</v>
      </c>
    </row>
    <row r="1004" spans="1:30" x14ac:dyDescent="0.15">
      <c r="A1004">
        <f>[9]D_技能表!A911</f>
        <v>9224242</v>
      </c>
      <c r="B1004" t="str">
        <f>[9]D_技能表!B911</f>
        <v>幻影脚第2段</v>
      </c>
      <c r="C1004" t="str">
        <f>[9]D_技能表!C911</f>
        <v>幻影脚第2段</v>
      </c>
      <c r="D1004">
        <f>[9]D_技能表!D911</f>
        <v>2</v>
      </c>
      <c r="E1004">
        <f>[9]D_技能表!E911</f>
        <v>68</v>
      </c>
      <c r="F1004" t="str">
        <f>[9]D_技能表!F911</f>
        <v>第42级，共造成203.7%点伤害</v>
      </c>
      <c r="G1004">
        <f>[9]D_技能表!G911</f>
        <v>2</v>
      </c>
      <c r="H1004">
        <f>[9]D_技能表!H911</f>
        <v>2</v>
      </c>
      <c r="I1004">
        <f>[9]D_技能表!I911</f>
        <v>42</v>
      </c>
      <c r="J1004">
        <f>[9]D_技能表!J911</f>
        <v>2</v>
      </c>
      <c r="K1004">
        <f>[9]D_技能表!K911</f>
        <v>67.913043478260875</v>
      </c>
      <c r="L1004">
        <f>[9]D_技能表!L911</f>
        <v>0</v>
      </c>
      <c r="M1004">
        <f>[9]D_技能表!M911</f>
        <v>4640</v>
      </c>
      <c r="N1004">
        <f>[9]D_技能表!N911</f>
        <v>167970</v>
      </c>
      <c r="O1004">
        <f>[9]D_技能表!O911</f>
        <v>4</v>
      </c>
      <c r="P1004">
        <f>[9]D_技能表!P911</f>
        <v>3</v>
      </c>
      <c r="Q1004">
        <f>[9]D_技能表!Q911</f>
        <v>1</v>
      </c>
      <c r="R1004">
        <f>[9]D_技能表!R911</f>
        <v>8</v>
      </c>
      <c r="S1004">
        <f>[9]D_技能表!S911</f>
        <v>50</v>
      </c>
      <c r="T1004">
        <f>[9]D_技能表!T911</f>
        <v>47.826086956521742</v>
      </c>
      <c r="U1004">
        <f>[9]D_技能表!U911</f>
        <v>3054</v>
      </c>
      <c r="V1004">
        <f>[9]D_技能表!V911</f>
        <v>143.47826086956522</v>
      </c>
      <c r="W1004">
        <f>[9]D_技能表!W911</f>
        <v>55</v>
      </c>
      <c r="X1004">
        <f>[9]D_技能表!X911</f>
        <v>794</v>
      </c>
      <c r="Y1004">
        <f>[9]D_技能表!Y911</f>
        <v>18</v>
      </c>
      <c r="Z1004">
        <f>[9]D_技能表!Z911</f>
        <v>22</v>
      </c>
      <c r="AA1004" t="str">
        <f>[9]D_技能表!AA911</f>
        <v>9224200.png</v>
      </c>
      <c r="AB1004">
        <f>[9]D_技能表!AB911</f>
        <v>7</v>
      </c>
      <c r="AC1004">
        <f>[9]D_技能表!AC911</f>
        <v>34</v>
      </c>
      <c r="AD1004">
        <f>[9]D_技能表!AD911</f>
        <v>558.43697251115759</v>
      </c>
    </row>
    <row r="1005" spans="1:30" x14ac:dyDescent="0.15">
      <c r="A1005">
        <f>[9]D_技能表!A912</f>
        <v>9224243</v>
      </c>
      <c r="B1005" t="str">
        <f>[9]D_技能表!B912</f>
        <v>幻影脚第2段</v>
      </c>
      <c r="C1005" t="str">
        <f>[9]D_技能表!C912</f>
        <v>幻影脚第2段</v>
      </c>
      <c r="D1005">
        <f>[9]D_技能表!D912</f>
        <v>2</v>
      </c>
      <c r="E1005">
        <f>[9]D_技能表!E912</f>
        <v>70</v>
      </c>
      <c r="F1005" t="str">
        <f>[9]D_技能表!F912</f>
        <v>第43级，共造成205.2%点伤害</v>
      </c>
      <c r="G1005">
        <f>[9]D_技能表!G912</f>
        <v>2</v>
      </c>
      <c r="H1005">
        <f>[9]D_技能表!H912</f>
        <v>2</v>
      </c>
      <c r="I1005">
        <f>[9]D_技能表!I912</f>
        <v>43</v>
      </c>
      <c r="J1005">
        <f>[9]D_技能表!J912</f>
        <v>2</v>
      </c>
      <c r="K1005">
        <f>[9]D_技能表!K912</f>
        <v>68.391304347826093</v>
      </c>
      <c r="L1005">
        <f>[9]D_技能表!L912</f>
        <v>0</v>
      </c>
      <c r="M1005">
        <f>[9]D_技能表!M912</f>
        <v>4560</v>
      </c>
      <c r="N1005">
        <f>[9]D_技能表!N912</f>
        <v>191278</v>
      </c>
      <c r="O1005">
        <f>[9]D_技能表!O912</f>
        <v>4</v>
      </c>
      <c r="P1005">
        <f>[9]D_技能表!P912</f>
        <v>3</v>
      </c>
      <c r="Q1005">
        <f>[9]D_技能表!Q912</f>
        <v>1</v>
      </c>
      <c r="R1005">
        <f>[9]D_技能表!R912</f>
        <v>8</v>
      </c>
      <c r="S1005">
        <f>[9]D_技能表!S912</f>
        <v>50</v>
      </c>
      <c r="T1005">
        <f>[9]D_技能表!T912</f>
        <v>47.826086956521742</v>
      </c>
      <c r="U1005">
        <f>[9]D_技能表!U912</f>
        <v>3242</v>
      </c>
      <c r="V1005">
        <f>[9]D_技能表!V912</f>
        <v>143.47826086956522</v>
      </c>
      <c r="W1005">
        <f>[9]D_技能表!W912</f>
        <v>59</v>
      </c>
      <c r="X1005">
        <f>[9]D_技能表!X912</f>
        <v>853</v>
      </c>
      <c r="Y1005">
        <f>[9]D_技能表!Y912</f>
        <v>18</v>
      </c>
      <c r="Z1005">
        <f>[9]D_技能表!Z912</f>
        <v>24</v>
      </c>
      <c r="AA1005" t="str">
        <f>[9]D_技能表!AA912</f>
        <v>9224200.png</v>
      </c>
      <c r="AB1005">
        <f>[9]D_技能表!AB912</f>
        <v>7</v>
      </c>
      <c r="AC1005">
        <f>[9]D_技能表!AC912</f>
        <v>34</v>
      </c>
      <c r="AD1005">
        <f>[9]D_技能表!AD912</f>
        <v>644.5662878788761</v>
      </c>
    </row>
    <row r="1006" spans="1:30" x14ac:dyDescent="0.15">
      <c r="A1006">
        <f>[9]D_技能表!A913</f>
        <v>9224244</v>
      </c>
      <c r="B1006" t="str">
        <f>[9]D_技能表!B913</f>
        <v>幻影脚第2段</v>
      </c>
      <c r="C1006" t="str">
        <f>[9]D_技能表!C913</f>
        <v>幻影脚第2段</v>
      </c>
      <c r="D1006">
        <f>[9]D_技能表!D913</f>
        <v>2</v>
      </c>
      <c r="E1006">
        <f>[9]D_技能表!E913</f>
        <v>71</v>
      </c>
      <c r="F1006" t="str">
        <f>[9]D_技能表!F913</f>
        <v>第44级，共造成206.6%点伤害</v>
      </c>
      <c r="G1006">
        <f>[9]D_技能表!G913</f>
        <v>2</v>
      </c>
      <c r="H1006">
        <f>[9]D_技能表!H913</f>
        <v>2</v>
      </c>
      <c r="I1006">
        <f>[9]D_技能表!I913</f>
        <v>44</v>
      </c>
      <c r="J1006">
        <f>[9]D_技能表!J913</f>
        <v>2</v>
      </c>
      <c r="K1006">
        <f>[9]D_技能表!K913</f>
        <v>68.869565217391312</v>
      </c>
      <c r="L1006">
        <f>[9]D_技能表!L913</f>
        <v>0</v>
      </c>
      <c r="M1006">
        <f>[9]D_技能表!M913</f>
        <v>4480</v>
      </c>
      <c r="N1006">
        <f>[9]D_技能表!N913</f>
        <v>210294</v>
      </c>
      <c r="O1006">
        <f>[9]D_技能表!O913</f>
        <v>4</v>
      </c>
      <c r="P1006">
        <f>[9]D_技能表!P913</f>
        <v>3</v>
      </c>
      <c r="Q1006">
        <f>[9]D_技能表!Q913</f>
        <v>1</v>
      </c>
      <c r="R1006">
        <f>[9]D_技能表!R913</f>
        <v>8</v>
      </c>
      <c r="S1006">
        <f>[9]D_技能表!S913</f>
        <v>50</v>
      </c>
      <c r="T1006">
        <f>[9]D_技能表!T913</f>
        <v>47.826086956521742</v>
      </c>
      <c r="U1006">
        <f>[9]D_技能表!U913</f>
        <v>3338</v>
      </c>
      <c r="V1006">
        <f>[9]D_技能表!V913</f>
        <v>143.47826086956522</v>
      </c>
      <c r="W1006">
        <f>[9]D_技能表!W913</f>
        <v>63</v>
      </c>
      <c r="X1006">
        <f>[9]D_技能表!X913</f>
        <v>916</v>
      </c>
      <c r="Y1006">
        <f>[9]D_技能表!Y913</f>
        <v>18</v>
      </c>
      <c r="Z1006">
        <f>[9]D_技能表!Z913</f>
        <v>26</v>
      </c>
      <c r="AA1006" t="str">
        <f>[9]D_技能表!AA913</f>
        <v>9224200.png</v>
      </c>
      <c r="AB1006">
        <f>[9]D_技能表!AB913</f>
        <v>7</v>
      </c>
      <c r="AC1006">
        <f>[9]D_技能表!AC913</f>
        <v>34</v>
      </c>
      <c r="AD1006">
        <f>[9]D_技能表!AD913</f>
        <v>743.84111369992047</v>
      </c>
    </row>
    <row r="1007" spans="1:30" x14ac:dyDescent="0.15">
      <c r="A1007">
        <f>[9]D_技能表!A914</f>
        <v>9224245</v>
      </c>
      <c r="B1007" t="str">
        <f>[9]D_技能表!B914</f>
        <v>幻影脚第2段</v>
      </c>
      <c r="C1007" t="str">
        <f>[9]D_技能表!C914</f>
        <v>幻影脚第2段</v>
      </c>
      <c r="D1007">
        <f>[9]D_技能表!D914</f>
        <v>2</v>
      </c>
      <c r="E1007">
        <f>[9]D_技能表!E914</f>
        <v>73</v>
      </c>
      <c r="F1007" t="str">
        <f>[9]D_技能表!F914</f>
        <v>第45级，共造成208%点伤害</v>
      </c>
      <c r="G1007">
        <f>[9]D_技能表!G914</f>
        <v>2</v>
      </c>
      <c r="H1007">
        <f>[9]D_技能表!H914</f>
        <v>2</v>
      </c>
      <c r="I1007">
        <f>[9]D_技能表!I914</f>
        <v>45</v>
      </c>
      <c r="J1007">
        <f>[9]D_技能表!J914</f>
        <v>2</v>
      </c>
      <c r="K1007">
        <f>[9]D_技能表!K914</f>
        <v>69.34782608695653</v>
      </c>
      <c r="L1007">
        <f>[9]D_技能表!L914</f>
        <v>0</v>
      </c>
      <c r="M1007">
        <f>[9]D_技能表!M914</f>
        <v>4400</v>
      </c>
      <c r="N1007">
        <f>[9]D_技能表!N914</f>
        <v>240312</v>
      </c>
      <c r="O1007">
        <f>[9]D_技能表!O914</f>
        <v>4</v>
      </c>
      <c r="P1007">
        <f>[9]D_技能表!P914</f>
        <v>3</v>
      </c>
      <c r="Q1007">
        <f>[9]D_技能表!Q914</f>
        <v>1</v>
      </c>
      <c r="R1007">
        <f>[9]D_技能表!R914</f>
        <v>8</v>
      </c>
      <c r="S1007">
        <f>[9]D_技能表!S914</f>
        <v>50</v>
      </c>
      <c r="T1007">
        <f>[9]D_技能表!T914</f>
        <v>47.826086956521742</v>
      </c>
      <c r="U1007">
        <f>[9]D_技能表!U914</f>
        <v>3534</v>
      </c>
      <c r="V1007">
        <f>[9]D_技能表!V914</f>
        <v>143.47826086956522</v>
      </c>
      <c r="W1007">
        <f>[9]D_技能表!W914</f>
        <v>68</v>
      </c>
      <c r="X1007">
        <f>[9]D_技能表!X914</f>
        <v>984</v>
      </c>
      <c r="Y1007">
        <f>[9]D_技能表!Y914</f>
        <v>18</v>
      </c>
      <c r="Z1007">
        <f>[9]D_技能表!Z914</f>
        <v>28</v>
      </c>
      <c r="AA1007" t="str">
        <f>[9]D_技能表!AA914</f>
        <v>9224200.png</v>
      </c>
      <c r="AB1007">
        <f>[9]D_技能表!AB914</f>
        <v>7</v>
      </c>
      <c r="AC1007">
        <f>[9]D_技能表!AC914</f>
        <v>34</v>
      </c>
      <c r="AD1007">
        <f>[9]D_技能表!AD914</f>
        <v>858.25057014292429</v>
      </c>
    </row>
    <row r="1008" spans="1:30" x14ac:dyDescent="0.15">
      <c r="A1008">
        <f>[9]D_技能表!A915</f>
        <v>9224246</v>
      </c>
      <c r="B1008" t="str">
        <f>[9]D_技能表!B915</f>
        <v>幻影脚第2段</v>
      </c>
      <c r="C1008" t="str">
        <f>[9]D_技能表!C915</f>
        <v>幻影脚第2段</v>
      </c>
      <c r="D1008">
        <f>[9]D_技能表!D915</f>
        <v>2</v>
      </c>
      <c r="E1008">
        <f>[9]D_技能表!E915</f>
        <v>74</v>
      </c>
      <c r="F1008" t="str">
        <f>[9]D_技能表!F915</f>
        <v>第46级，共造成209.5%点伤害</v>
      </c>
      <c r="G1008">
        <f>[9]D_技能表!G915</f>
        <v>2</v>
      </c>
      <c r="H1008">
        <f>[9]D_技能表!H915</f>
        <v>2</v>
      </c>
      <c r="I1008">
        <f>[9]D_技能表!I915</f>
        <v>46</v>
      </c>
      <c r="J1008">
        <f>[9]D_技能表!J915</f>
        <v>2</v>
      </c>
      <c r="K1008">
        <f>[9]D_技能表!K915</f>
        <v>69.826086956521749</v>
      </c>
      <c r="L1008">
        <f>[9]D_技能表!L915</f>
        <v>0</v>
      </c>
      <c r="M1008">
        <f>[9]D_技能表!M915</f>
        <v>4320</v>
      </c>
      <c r="N1008">
        <f>[9]D_技能表!N915</f>
        <v>261648</v>
      </c>
      <c r="O1008">
        <f>[9]D_技能表!O915</f>
        <v>4</v>
      </c>
      <c r="P1008">
        <f>[9]D_技能表!P915</f>
        <v>3</v>
      </c>
      <c r="Q1008">
        <f>[9]D_技能表!Q915</f>
        <v>1</v>
      </c>
      <c r="R1008">
        <f>[9]D_技能表!R915</f>
        <v>8</v>
      </c>
      <c r="S1008">
        <f>[9]D_技能表!S915</f>
        <v>50</v>
      </c>
      <c r="T1008">
        <f>[9]D_技能表!T915</f>
        <v>47.826086956521742</v>
      </c>
      <c r="U1008">
        <f>[9]D_技能表!U915</f>
        <v>3634</v>
      </c>
      <c r="V1008">
        <f>[9]D_技能表!V915</f>
        <v>143.47826086956522</v>
      </c>
      <c r="W1008">
        <f>[9]D_技能表!W915</f>
        <v>72</v>
      </c>
      <c r="X1008">
        <f>[9]D_技能表!X915</f>
        <v>1056</v>
      </c>
      <c r="Y1008">
        <f>[9]D_技能表!Y915</f>
        <v>18</v>
      </c>
      <c r="Z1008">
        <f>[9]D_技能表!Z915</f>
        <v>29</v>
      </c>
      <c r="AA1008" t="str">
        <f>[9]D_技能表!AA915</f>
        <v>9224200.png</v>
      </c>
      <c r="AB1008">
        <f>[9]D_技能表!AB915</f>
        <v>7</v>
      </c>
      <c r="AC1008">
        <f>[9]D_技能表!AC915</f>
        <v>34</v>
      </c>
      <c r="AD1008">
        <f>[9]D_技能表!AD915</f>
        <v>990.08259874081909</v>
      </c>
    </row>
    <row r="1009" spans="1:30" x14ac:dyDescent="0.15">
      <c r="A1009">
        <f>[9]D_技能表!A916</f>
        <v>9224247</v>
      </c>
      <c r="B1009" t="str">
        <f>[9]D_技能表!B916</f>
        <v>幻影脚第2段</v>
      </c>
      <c r="C1009" t="str">
        <f>[9]D_技能表!C916</f>
        <v>幻影脚第2段</v>
      </c>
      <c r="D1009">
        <f>[9]D_技能表!D916</f>
        <v>2</v>
      </c>
      <c r="E1009">
        <f>[9]D_技能表!E916</f>
        <v>76</v>
      </c>
      <c r="F1009" t="str">
        <f>[9]D_技能表!F916</f>
        <v>第47级，共造成210.9%点伤害</v>
      </c>
      <c r="G1009">
        <f>[9]D_技能表!G916</f>
        <v>2</v>
      </c>
      <c r="H1009">
        <f>[9]D_技能表!H916</f>
        <v>2</v>
      </c>
      <c r="I1009">
        <f>[9]D_技能表!I916</f>
        <v>47</v>
      </c>
      <c r="J1009">
        <f>[9]D_技能表!J916</f>
        <v>2</v>
      </c>
      <c r="K1009">
        <f>[9]D_技能表!K916</f>
        <v>70.304347826086968</v>
      </c>
      <c r="L1009">
        <f>[9]D_技能表!L916</f>
        <v>0</v>
      </c>
      <c r="M1009">
        <f>[9]D_技能表!M916</f>
        <v>4240</v>
      </c>
      <c r="N1009">
        <f>[9]D_技能表!N916</f>
        <v>295526</v>
      </c>
      <c r="O1009">
        <f>[9]D_技能表!O916</f>
        <v>4</v>
      </c>
      <c r="P1009">
        <f>[9]D_技能表!P916</f>
        <v>3</v>
      </c>
      <c r="Q1009">
        <f>[9]D_技能表!Q916</f>
        <v>1</v>
      </c>
      <c r="R1009">
        <f>[9]D_技能表!R916</f>
        <v>8</v>
      </c>
      <c r="S1009">
        <f>[9]D_技能表!S916</f>
        <v>50</v>
      </c>
      <c r="T1009">
        <f>[9]D_技能表!T916</f>
        <v>47.826086956521742</v>
      </c>
      <c r="U1009">
        <f>[9]D_技能表!U916</f>
        <v>3838</v>
      </c>
      <c r="V1009">
        <f>[9]D_技能表!V916</f>
        <v>143.47826086956522</v>
      </c>
      <c r="W1009">
        <f>[9]D_技能表!W916</f>
        <v>77</v>
      </c>
      <c r="X1009">
        <f>[9]D_技能表!X916</f>
        <v>1133</v>
      </c>
      <c r="Y1009">
        <f>[9]D_技能表!Y916</f>
        <v>18</v>
      </c>
      <c r="Z1009">
        <f>[9]D_技能表!Z916</f>
        <v>31</v>
      </c>
      <c r="AA1009" t="str">
        <f>[9]D_技能表!AA916</f>
        <v>9224200.png</v>
      </c>
      <c r="AB1009">
        <f>[9]D_技能表!AB916</f>
        <v>7</v>
      </c>
      <c r="AC1009">
        <f>[9]D_技能表!AC916</f>
        <v>34</v>
      </c>
      <c r="AD1009">
        <f>[9]D_技能表!AD916</f>
        <v>1141.9685794915179</v>
      </c>
    </row>
    <row r="1010" spans="1:30" x14ac:dyDescent="0.15">
      <c r="A1010">
        <f>[9]D_技能表!A917</f>
        <v>9224248</v>
      </c>
      <c r="B1010" t="str">
        <f>[9]D_技能表!B917</f>
        <v>幻影脚第2段</v>
      </c>
      <c r="C1010" t="str">
        <f>[9]D_技能表!C917</f>
        <v>幻影脚第2段</v>
      </c>
      <c r="D1010">
        <f>[9]D_技能表!D917</f>
        <v>2</v>
      </c>
      <c r="E1010">
        <f>[9]D_技能表!E917</f>
        <v>77</v>
      </c>
      <c r="F1010" t="str">
        <f>[9]D_技能表!F917</f>
        <v>第48级，共造成212.3%点伤害</v>
      </c>
      <c r="G1010">
        <f>[9]D_技能表!G917</f>
        <v>2</v>
      </c>
      <c r="H1010">
        <f>[9]D_技能表!H917</f>
        <v>2</v>
      </c>
      <c r="I1010">
        <f>[9]D_技能表!I917</f>
        <v>48</v>
      </c>
      <c r="J1010">
        <f>[9]D_技能表!J917</f>
        <v>2</v>
      </c>
      <c r="K1010">
        <f>[9]D_技能表!K917</f>
        <v>70.782608695652186</v>
      </c>
      <c r="L1010">
        <f>[9]D_技能表!L917</f>
        <v>0</v>
      </c>
      <c r="M1010">
        <f>[9]D_技能表!M917</f>
        <v>4160</v>
      </c>
      <c r="N1010">
        <f>[9]D_技能表!N917</f>
        <v>327186</v>
      </c>
      <c r="O1010">
        <f>[9]D_技能表!O917</f>
        <v>4</v>
      </c>
      <c r="P1010">
        <f>[9]D_技能表!P917</f>
        <v>3</v>
      </c>
      <c r="Q1010">
        <f>[9]D_技能表!Q917</f>
        <v>1</v>
      </c>
      <c r="R1010">
        <f>[9]D_技能表!R917</f>
        <v>8</v>
      </c>
      <c r="S1010">
        <f>[9]D_技能表!S917</f>
        <v>50</v>
      </c>
      <c r="T1010">
        <f>[9]D_技能表!T917</f>
        <v>47.826086956521742</v>
      </c>
      <c r="U1010">
        <f>[9]D_技能表!U917</f>
        <v>3942</v>
      </c>
      <c r="V1010">
        <f>[9]D_技能表!V917</f>
        <v>143.47826086956522</v>
      </c>
      <c r="W1010">
        <f>[9]D_技能表!W917</f>
        <v>83</v>
      </c>
      <c r="X1010">
        <f>[9]D_技能表!X917</f>
        <v>1216</v>
      </c>
      <c r="Y1010">
        <f>[9]D_技能表!Y917</f>
        <v>18</v>
      </c>
      <c r="Z1010">
        <f>[9]D_技能表!Z917</f>
        <v>34</v>
      </c>
      <c r="AA1010" t="str">
        <f>[9]D_技能表!AA917</f>
        <v>9224200.png</v>
      </c>
      <c r="AB1010">
        <f>[9]D_技能表!AB917</f>
        <v>7</v>
      </c>
      <c r="AC1010">
        <f>[9]D_技能表!AC917</f>
        <v>34</v>
      </c>
      <c r="AD1010">
        <f>[9]D_技能表!AD917</f>
        <v>1316.9345747439718</v>
      </c>
    </row>
    <row r="1011" spans="1:30" x14ac:dyDescent="0.15">
      <c r="A1011">
        <f>[9]D_技能表!A918</f>
        <v>9224249</v>
      </c>
      <c r="B1011" t="str">
        <f>[9]D_技能表!B918</f>
        <v>幻影脚第2段</v>
      </c>
      <c r="C1011" t="str">
        <f>[9]D_技能表!C918</f>
        <v>幻影脚第2段</v>
      </c>
      <c r="D1011">
        <f>[9]D_技能表!D918</f>
        <v>2</v>
      </c>
      <c r="E1011">
        <f>[9]D_技能表!E918</f>
        <v>79</v>
      </c>
      <c r="F1011" t="str">
        <f>[9]D_技能表!F918</f>
        <v>第49级，共造成213.8%点伤害</v>
      </c>
      <c r="G1011">
        <f>[9]D_技能表!G918</f>
        <v>2</v>
      </c>
      <c r="H1011">
        <f>[9]D_技能表!H918</f>
        <v>2</v>
      </c>
      <c r="I1011">
        <f>[9]D_技能表!I918</f>
        <v>49</v>
      </c>
      <c r="J1011">
        <f>[9]D_技能表!J918</f>
        <v>2</v>
      </c>
      <c r="K1011">
        <f>[9]D_技能表!K918</f>
        <v>71.260869565217391</v>
      </c>
      <c r="L1011">
        <f>[9]D_技能表!L918</f>
        <v>0</v>
      </c>
      <c r="M1011">
        <f>[9]D_技能表!M918</f>
        <v>4080</v>
      </c>
      <c r="N1011">
        <f>[9]D_技能表!N918</f>
        <v>369706</v>
      </c>
      <c r="O1011">
        <f>[9]D_技能表!O918</f>
        <v>4</v>
      </c>
      <c r="P1011">
        <f>[9]D_技能表!P918</f>
        <v>3</v>
      </c>
      <c r="Q1011">
        <f>[9]D_技能表!Q918</f>
        <v>1</v>
      </c>
      <c r="R1011">
        <f>[9]D_技能表!R918</f>
        <v>8</v>
      </c>
      <c r="S1011">
        <f>[9]D_技能表!S918</f>
        <v>50</v>
      </c>
      <c r="T1011">
        <f>[9]D_技能表!T918</f>
        <v>47.826086956521742</v>
      </c>
      <c r="U1011">
        <f>[9]D_技能表!U918</f>
        <v>4154</v>
      </c>
      <c r="V1011">
        <f>[9]D_技能表!V918</f>
        <v>143.47826086956522</v>
      </c>
      <c r="W1011">
        <f>[9]D_技能表!W918</f>
        <v>89</v>
      </c>
      <c r="X1011">
        <f>[9]D_技能表!X918</f>
        <v>1305</v>
      </c>
      <c r="Y1011">
        <f>[9]D_技能表!Y918</f>
        <v>18</v>
      </c>
      <c r="Z1011">
        <f>[9]D_技能表!Z918</f>
        <v>36</v>
      </c>
      <c r="AA1011" t="str">
        <f>[9]D_技能表!AA918</f>
        <v>9224200.png</v>
      </c>
      <c r="AB1011">
        <f>[9]D_技能表!AB918</f>
        <v>7</v>
      </c>
      <c r="AC1011">
        <f>[9]D_技能表!AC918</f>
        <v>34</v>
      </c>
      <c r="AD1011">
        <f>[9]D_技能表!AD918</f>
        <v>1518.4601796208933</v>
      </c>
    </row>
    <row r="1012" spans="1:30" x14ac:dyDescent="0.15">
      <c r="A1012">
        <f>[9]D_技能表!A919</f>
        <v>9224250</v>
      </c>
      <c r="B1012" t="str">
        <f>[9]D_技能表!B919</f>
        <v>幻影脚第2段</v>
      </c>
      <c r="C1012" t="str">
        <f>[9]D_技能表!C919</f>
        <v>幻影脚第2段</v>
      </c>
      <c r="D1012">
        <f>[9]D_技能表!D919</f>
        <v>2</v>
      </c>
      <c r="E1012">
        <f>[9]D_技能表!E919</f>
        <v>80</v>
      </c>
      <c r="F1012" t="str">
        <f>[9]D_技能表!F919</f>
        <v>第50级，共造成215.2%点伤害</v>
      </c>
      <c r="G1012">
        <f>[9]D_技能表!G919</f>
        <v>2</v>
      </c>
      <c r="H1012">
        <f>[9]D_技能表!H919</f>
        <v>2</v>
      </c>
      <c r="I1012">
        <f>[9]D_技能表!I919</f>
        <v>50</v>
      </c>
      <c r="J1012">
        <f>[9]D_技能表!J919</f>
        <v>2</v>
      </c>
      <c r="K1012">
        <f>[9]D_技能表!K919</f>
        <v>71.739130434782609</v>
      </c>
      <c r="L1012">
        <f>[9]D_技能表!L919</f>
        <v>0</v>
      </c>
      <c r="M1012">
        <f>[9]D_技能表!M919</f>
        <v>4000</v>
      </c>
      <c r="N1012">
        <f>[9]D_技能表!N919</f>
        <v>404890</v>
      </c>
      <c r="O1012">
        <f>[9]D_技能表!O919</f>
        <v>4</v>
      </c>
      <c r="P1012">
        <f>[9]D_技能表!P919</f>
        <v>3</v>
      </c>
      <c r="Q1012">
        <f>[9]D_技能表!Q919</f>
        <v>1</v>
      </c>
      <c r="R1012">
        <f>[9]D_技能表!R919</f>
        <v>8</v>
      </c>
      <c r="S1012">
        <f>[9]D_技能表!S919</f>
        <v>50</v>
      </c>
      <c r="T1012">
        <f>[9]D_技能表!T919</f>
        <v>47.826086956521742</v>
      </c>
      <c r="U1012">
        <f>[9]D_技能表!U919</f>
        <v>4262</v>
      </c>
      <c r="V1012">
        <f>[9]D_技能表!V919</f>
        <v>143.47826086956522</v>
      </c>
      <c r="W1012">
        <f>[9]D_技能表!W919</f>
        <v>95</v>
      </c>
      <c r="X1012">
        <f>[9]D_技能表!X919</f>
        <v>1400</v>
      </c>
      <c r="Y1012">
        <f>[9]D_技能表!Y919</f>
        <v>18</v>
      </c>
      <c r="Z1012">
        <f>[9]D_技能表!Z919</f>
        <v>38</v>
      </c>
      <c r="AA1012" t="str">
        <f>[9]D_技能表!AA919</f>
        <v>9224200.png</v>
      </c>
      <c r="AB1012">
        <f>[9]D_技能表!AB919</f>
        <v>7</v>
      </c>
      <c r="AC1012">
        <f>[9]D_技能表!AC919</f>
        <v>34</v>
      </c>
      <c r="AD1012">
        <f>[9]D_技能表!AD919</f>
        <v>1750.5461030023362</v>
      </c>
    </row>
    <row r="1013" spans="1:30" x14ac:dyDescent="0.15">
      <c r="A1013">
        <f>[9]D_技能表!A920</f>
        <v>1</v>
      </c>
      <c r="B1013" t="str">
        <f>[9]D_技能表!B920</f>
        <v>幻影脚</v>
      </c>
      <c r="C1013" t="str">
        <f>[9]D_技能表!C920</f>
        <v>幻影脚第3段</v>
      </c>
      <c r="D1013">
        <f>[9]D_技能表!D920</f>
        <v>2</v>
      </c>
      <c r="E1013">
        <f>[9]D_技能表!E920</f>
        <v>6</v>
      </c>
      <c r="F1013" t="str">
        <f>[9]D_技能表!F920</f>
        <v>第0级，共造成143.5%点伤害</v>
      </c>
      <c r="G1013">
        <f>[9]D_技能表!G920</f>
        <v>0</v>
      </c>
      <c r="H1013">
        <f>[9]D_技能表!H920</f>
        <v>3</v>
      </c>
      <c r="I1013">
        <f>[9]D_技能表!I920</f>
        <v>0</v>
      </c>
      <c r="J1013">
        <f>[9]D_技能表!J920</f>
        <v>2</v>
      </c>
      <c r="K1013">
        <f>[9]D_技能表!K920</f>
        <v>143.47826086956522</v>
      </c>
      <c r="L1013">
        <f>[9]D_技能表!L920</f>
        <v>0</v>
      </c>
      <c r="M1013">
        <f>[9]D_技能表!M920</f>
        <v>8000</v>
      </c>
      <c r="N1013">
        <f>[9]D_技能表!N920</f>
        <v>0</v>
      </c>
      <c r="O1013">
        <f>[9]D_技能表!O920</f>
        <v>4</v>
      </c>
      <c r="P1013">
        <f>[9]D_技能表!P920</f>
        <v>1</v>
      </c>
      <c r="Q1013">
        <f>[9]D_技能表!Q920</f>
        <v>1</v>
      </c>
      <c r="R1013">
        <f>[9]D_技能表!R920</f>
        <v>10</v>
      </c>
      <c r="S1013">
        <f>[9]D_技能表!S920</f>
        <v>50</v>
      </c>
      <c r="T1013">
        <f>[9]D_技能表!T920</f>
        <v>143.47826086956522</v>
      </c>
      <c r="U1013">
        <f>[9]D_技能表!U920</f>
        <v>80</v>
      </c>
      <c r="V1013">
        <f>[9]D_技能表!V920</f>
        <v>143.47826086956522</v>
      </c>
      <c r="W1013">
        <f>[9]D_技能表!W920</f>
        <v>0</v>
      </c>
      <c r="X1013">
        <f>[9]D_技能表!X920</f>
        <v>0</v>
      </c>
      <c r="Y1013">
        <f>[9]D_技能表!Y920</f>
        <v>18</v>
      </c>
      <c r="Z1013">
        <f>[9]D_技能表!Z920</f>
        <v>0</v>
      </c>
      <c r="AA1013" t="str">
        <f>[9]D_技能表!AA920</f>
        <v>9224300.png</v>
      </c>
      <c r="AB1013">
        <f>[9]D_技能表!AB920</f>
        <v>20</v>
      </c>
      <c r="AC1013">
        <f>[9]D_技能表!AC920</f>
        <v>35</v>
      </c>
      <c r="AD1013">
        <f>[9]D_技能表!AD920</f>
        <v>1.0081565217391304</v>
      </c>
    </row>
    <row r="1014" spans="1:30" x14ac:dyDescent="0.15">
      <c r="A1014">
        <f>[9]D_技能表!A921</f>
        <v>9224301</v>
      </c>
      <c r="B1014" t="str">
        <f>[9]D_技能表!B921</f>
        <v>幻影脚第3段</v>
      </c>
      <c r="C1014" t="str">
        <f>[9]D_技能表!C921</f>
        <v>幻影脚第3段</v>
      </c>
      <c r="D1014">
        <f>[9]D_技能表!D921</f>
        <v>2</v>
      </c>
      <c r="E1014">
        <f>[9]D_技能表!E921</f>
        <v>6</v>
      </c>
      <c r="F1014" t="str">
        <f>[9]D_技能表!F921</f>
        <v>第1级，共造成143.5%点伤害</v>
      </c>
      <c r="G1014">
        <f>[9]D_技能表!G921</f>
        <v>3</v>
      </c>
      <c r="H1014">
        <f>[9]D_技能表!H921</f>
        <v>3</v>
      </c>
      <c r="I1014">
        <f>[9]D_技能表!I921</f>
        <v>1</v>
      </c>
      <c r="J1014">
        <f>[9]D_技能表!J921</f>
        <v>2</v>
      </c>
      <c r="K1014">
        <f>[9]D_技能表!K921</f>
        <v>143.47826086956522</v>
      </c>
      <c r="L1014">
        <f>[9]D_技能表!L921</f>
        <v>0</v>
      </c>
      <c r="M1014">
        <f>[9]D_技能表!M921</f>
        <v>8000</v>
      </c>
      <c r="N1014">
        <f>[9]D_技能表!N921</f>
        <v>240</v>
      </c>
      <c r="O1014">
        <f>[9]D_技能表!O921</f>
        <v>4</v>
      </c>
      <c r="P1014">
        <f>[9]D_技能表!P921</f>
        <v>1</v>
      </c>
      <c r="Q1014">
        <f>[9]D_技能表!Q921</f>
        <v>1</v>
      </c>
      <c r="R1014">
        <f>[9]D_技能表!R921</f>
        <v>10</v>
      </c>
      <c r="S1014">
        <f>[9]D_技能表!S921</f>
        <v>50</v>
      </c>
      <c r="T1014">
        <f>[9]D_技能表!T921</f>
        <v>143.47826086956522</v>
      </c>
      <c r="U1014">
        <f>[9]D_技能表!U921</f>
        <v>80</v>
      </c>
      <c r="V1014">
        <f>[9]D_技能表!V921</f>
        <v>143.47826086956522</v>
      </c>
      <c r="W1014">
        <f>[9]D_技能表!W921</f>
        <v>3</v>
      </c>
      <c r="X1014">
        <f>[9]D_技能表!X921</f>
        <v>3</v>
      </c>
      <c r="Y1014">
        <f>[9]D_技能表!Y921</f>
        <v>18</v>
      </c>
      <c r="Z1014">
        <f>[9]D_技能表!Z921</f>
        <v>0</v>
      </c>
      <c r="AA1014" t="str">
        <f>[9]D_技能表!AA921</f>
        <v>9224300.png</v>
      </c>
      <c r="AB1014">
        <f>[9]D_技能表!AB921</f>
        <v>20</v>
      </c>
      <c r="AC1014">
        <f>[9]D_技能表!AC921</f>
        <v>35</v>
      </c>
      <c r="AD1014">
        <f>[9]D_技能表!AD921</f>
        <v>1.1477728782719212</v>
      </c>
    </row>
    <row r="1015" spans="1:30" x14ac:dyDescent="0.15">
      <c r="A1015">
        <f>[9]D_技能表!A922</f>
        <v>9224302</v>
      </c>
      <c r="B1015" t="str">
        <f>[9]D_技能表!B922</f>
        <v>幻影脚第3段</v>
      </c>
      <c r="C1015" t="str">
        <f>[9]D_技能表!C922</f>
        <v>幻影脚第3段</v>
      </c>
      <c r="D1015">
        <f>[9]D_技能表!D922</f>
        <v>2</v>
      </c>
      <c r="E1015">
        <f>[9]D_技能表!E922</f>
        <v>13</v>
      </c>
      <c r="F1015" t="str">
        <f>[9]D_技能表!F922</f>
        <v>第2级，共造成146.3%点伤害</v>
      </c>
      <c r="G1015">
        <f>[9]D_技能表!G922</f>
        <v>3</v>
      </c>
      <c r="H1015">
        <f>[9]D_技能表!H922</f>
        <v>3</v>
      </c>
      <c r="I1015">
        <f>[9]D_技能表!I922</f>
        <v>2</v>
      </c>
      <c r="J1015">
        <f>[9]D_技能表!J922</f>
        <v>2</v>
      </c>
      <c r="K1015">
        <f>[9]D_技能表!K922</f>
        <v>146.34782608695653</v>
      </c>
      <c r="L1015">
        <f>[9]D_技能表!L922</f>
        <v>0</v>
      </c>
      <c r="M1015">
        <f>[9]D_技能表!M922</f>
        <v>7840</v>
      </c>
      <c r="N1015">
        <f>[9]D_技能表!N922</f>
        <v>488</v>
      </c>
      <c r="O1015">
        <f>[9]D_技能表!O922</f>
        <v>4</v>
      </c>
      <c r="P1015">
        <f>[9]D_技能表!P922</f>
        <v>1</v>
      </c>
      <c r="Q1015">
        <f>[9]D_技能表!Q922</f>
        <v>1</v>
      </c>
      <c r="R1015">
        <f>[9]D_技能表!R922</f>
        <v>10</v>
      </c>
      <c r="S1015">
        <f>[9]D_技能表!S922</f>
        <v>50</v>
      </c>
      <c r="T1015">
        <f>[9]D_技能表!T922</f>
        <v>143.47826086956522</v>
      </c>
      <c r="U1015">
        <f>[9]D_技能表!U922</f>
        <v>122</v>
      </c>
      <c r="V1015">
        <f>[9]D_技能表!V922</f>
        <v>143.47826086956522</v>
      </c>
      <c r="W1015">
        <f>[9]D_技能表!W922</f>
        <v>4</v>
      </c>
      <c r="X1015">
        <f>[9]D_技能表!X922</f>
        <v>7</v>
      </c>
      <c r="Y1015">
        <f>[9]D_技能表!Y922</f>
        <v>18</v>
      </c>
      <c r="Z1015">
        <f>[9]D_技能表!Z922</f>
        <v>0</v>
      </c>
      <c r="AA1015" t="str">
        <f>[9]D_技能表!AA922</f>
        <v>9224300.png</v>
      </c>
      <c r="AB1015">
        <f>[9]D_技能表!AB922</f>
        <v>20</v>
      </c>
      <c r="AC1015">
        <f>[9]D_技能表!AC922</f>
        <v>35</v>
      </c>
      <c r="AD1015">
        <f>[9]D_技能表!AD922</f>
        <v>1.3929680561510775</v>
      </c>
    </row>
    <row r="1016" spans="1:30" x14ac:dyDescent="0.15">
      <c r="A1016">
        <f>[9]D_技能表!A923</f>
        <v>9224303</v>
      </c>
      <c r="B1016" t="str">
        <f>[9]D_技能表!B923</f>
        <v>幻影脚第3段</v>
      </c>
      <c r="C1016" t="str">
        <f>[9]D_技能表!C923</f>
        <v>幻影脚第3段</v>
      </c>
      <c r="D1016">
        <f>[9]D_技能表!D923</f>
        <v>2</v>
      </c>
      <c r="E1016">
        <f>[9]D_技能表!E923</f>
        <v>14</v>
      </c>
      <c r="F1016" t="str">
        <f>[9]D_技能表!F923</f>
        <v>第3级，共造成147.8%点伤害</v>
      </c>
      <c r="G1016">
        <f>[9]D_技能表!G923</f>
        <v>3</v>
      </c>
      <c r="H1016">
        <f>[9]D_技能表!H923</f>
        <v>3</v>
      </c>
      <c r="I1016">
        <f>[9]D_技能表!I923</f>
        <v>3</v>
      </c>
      <c r="J1016">
        <f>[9]D_技能表!J923</f>
        <v>2</v>
      </c>
      <c r="K1016">
        <f>[9]D_技能表!K923</f>
        <v>147.78260869565219</v>
      </c>
      <c r="L1016">
        <f>[9]D_技能表!L923</f>
        <v>0</v>
      </c>
      <c r="M1016">
        <f>[9]D_技能表!M923</f>
        <v>7760</v>
      </c>
      <c r="N1016">
        <f>[9]D_技能表!N923</f>
        <v>512</v>
      </c>
      <c r="O1016">
        <f>[9]D_技能表!O923</f>
        <v>4</v>
      </c>
      <c r="P1016">
        <f>[9]D_技能表!P923</f>
        <v>1</v>
      </c>
      <c r="Q1016">
        <f>[9]D_技能表!Q923</f>
        <v>1</v>
      </c>
      <c r="R1016">
        <f>[9]D_技能表!R923</f>
        <v>10</v>
      </c>
      <c r="S1016">
        <f>[9]D_技能表!S923</f>
        <v>50</v>
      </c>
      <c r="T1016">
        <f>[9]D_技能表!T923</f>
        <v>143.47826086956522</v>
      </c>
      <c r="U1016">
        <f>[9]D_技能表!U923</f>
        <v>128</v>
      </c>
      <c r="V1016">
        <f>[9]D_技能表!V923</f>
        <v>143.47826086956522</v>
      </c>
      <c r="W1016">
        <f>[9]D_技能表!W923</f>
        <v>4</v>
      </c>
      <c r="X1016">
        <f>[9]D_技能表!X923</f>
        <v>11</v>
      </c>
      <c r="Y1016">
        <f>[9]D_技能表!Y923</f>
        <v>18</v>
      </c>
      <c r="Z1016">
        <f>[9]D_技能表!Z923</f>
        <v>0</v>
      </c>
      <c r="AA1016" t="str">
        <f>[9]D_技能表!AA923</f>
        <v>9224300.png</v>
      </c>
      <c r="AB1016">
        <f>[9]D_技能表!AB923</f>
        <v>20</v>
      </c>
      <c r="AC1016">
        <f>[9]D_技能表!AC923</f>
        <v>35</v>
      </c>
      <c r="AD1016">
        <f>[9]D_技能表!AD923</f>
        <v>1.6349694391434659</v>
      </c>
    </row>
    <row r="1017" spans="1:30" x14ac:dyDescent="0.15">
      <c r="A1017">
        <f>[9]D_技能表!A924</f>
        <v>9224304</v>
      </c>
      <c r="B1017" t="str">
        <f>[9]D_技能表!B924</f>
        <v>幻影脚第3段</v>
      </c>
      <c r="C1017" t="str">
        <f>[9]D_技能表!C924</f>
        <v>幻影脚第3段</v>
      </c>
      <c r="D1017">
        <f>[9]D_技能表!D924</f>
        <v>2</v>
      </c>
      <c r="E1017">
        <f>[9]D_技能表!E924</f>
        <v>16</v>
      </c>
      <c r="F1017" t="str">
        <f>[9]D_技能表!F924</f>
        <v>第4级，共造成149.2%点伤害</v>
      </c>
      <c r="G1017">
        <f>[9]D_技能表!G924</f>
        <v>3</v>
      </c>
      <c r="H1017">
        <f>[9]D_技能表!H924</f>
        <v>3</v>
      </c>
      <c r="I1017">
        <f>[9]D_技能表!I924</f>
        <v>4</v>
      </c>
      <c r="J1017">
        <f>[9]D_技能表!J924</f>
        <v>2</v>
      </c>
      <c r="K1017">
        <f>[9]D_技能表!K924</f>
        <v>149.21739130434781</v>
      </c>
      <c r="L1017">
        <f>[9]D_技能表!L924</f>
        <v>0</v>
      </c>
      <c r="M1017">
        <f>[9]D_技能表!M924</f>
        <v>7680</v>
      </c>
      <c r="N1017">
        <f>[9]D_技能表!N924</f>
        <v>560</v>
      </c>
      <c r="O1017">
        <f>[9]D_技能表!O924</f>
        <v>4</v>
      </c>
      <c r="P1017">
        <f>[9]D_技能表!P924</f>
        <v>1</v>
      </c>
      <c r="Q1017">
        <f>[9]D_技能表!Q924</f>
        <v>1</v>
      </c>
      <c r="R1017">
        <f>[9]D_技能表!R924</f>
        <v>10</v>
      </c>
      <c r="S1017">
        <f>[9]D_技能表!S924</f>
        <v>50</v>
      </c>
      <c r="T1017">
        <f>[9]D_技能表!T924</f>
        <v>143.47826086956522</v>
      </c>
      <c r="U1017">
        <f>[9]D_技能表!U924</f>
        <v>140</v>
      </c>
      <c r="V1017">
        <f>[9]D_技能表!V924</f>
        <v>143.47826086956522</v>
      </c>
      <c r="W1017">
        <f>[9]D_技能表!W924</f>
        <v>4</v>
      </c>
      <c r="X1017">
        <f>[9]D_技能表!X924</f>
        <v>15</v>
      </c>
      <c r="Y1017">
        <f>[9]D_技能表!Y924</f>
        <v>18</v>
      </c>
      <c r="Z1017">
        <f>[9]D_技能表!Z924</f>
        <v>0</v>
      </c>
      <c r="AA1017" t="str">
        <f>[9]D_技能表!AA924</f>
        <v>9224300.png</v>
      </c>
      <c r="AB1017">
        <f>[9]D_技能表!AB924</f>
        <v>20</v>
      </c>
      <c r="AC1017">
        <f>[9]D_技能表!AC924</f>
        <v>35</v>
      </c>
      <c r="AD1017">
        <f>[9]D_技能表!AD924</f>
        <v>1.9172836465292797</v>
      </c>
    </row>
    <row r="1018" spans="1:30" x14ac:dyDescent="0.15">
      <c r="A1018">
        <f>[9]D_技能表!A925</f>
        <v>9224305</v>
      </c>
      <c r="B1018" t="str">
        <f>[9]D_技能表!B925</f>
        <v>幻影脚第3段</v>
      </c>
      <c r="C1018" t="str">
        <f>[9]D_技能表!C925</f>
        <v>幻影脚第3段</v>
      </c>
      <c r="D1018">
        <f>[9]D_技能表!D925</f>
        <v>2</v>
      </c>
      <c r="E1018">
        <f>[9]D_技能表!E925</f>
        <v>17</v>
      </c>
      <c r="F1018" t="str">
        <f>[9]D_技能表!F925</f>
        <v>第5级，共造成150.7%点伤害</v>
      </c>
      <c r="G1018">
        <f>[9]D_技能表!G925</f>
        <v>3</v>
      </c>
      <c r="H1018">
        <f>[9]D_技能表!H925</f>
        <v>3</v>
      </c>
      <c r="I1018">
        <f>[9]D_技能表!I925</f>
        <v>5</v>
      </c>
      <c r="J1018">
        <f>[9]D_技能表!J925</f>
        <v>2</v>
      </c>
      <c r="K1018">
        <f>[9]D_技能表!K925</f>
        <v>150.65217391304347</v>
      </c>
      <c r="L1018">
        <f>[9]D_技能表!L925</f>
        <v>0</v>
      </c>
      <c r="M1018">
        <f>[9]D_技能表!M925</f>
        <v>7600</v>
      </c>
      <c r="N1018">
        <f>[9]D_技能表!N925</f>
        <v>730</v>
      </c>
      <c r="O1018">
        <f>[9]D_技能表!O925</f>
        <v>4</v>
      </c>
      <c r="P1018">
        <f>[9]D_技能表!P925</f>
        <v>1</v>
      </c>
      <c r="Q1018">
        <f>[9]D_技能表!Q925</f>
        <v>1</v>
      </c>
      <c r="R1018">
        <f>[9]D_技能表!R925</f>
        <v>10</v>
      </c>
      <c r="S1018">
        <f>[9]D_技能表!S925</f>
        <v>50</v>
      </c>
      <c r="T1018">
        <f>[9]D_技能表!T925</f>
        <v>143.47826086956522</v>
      </c>
      <c r="U1018">
        <f>[9]D_技能表!U925</f>
        <v>146</v>
      </c>
      <c r="V1018">
        <f>[9]D_技能表!V925</f>
        <v>143.47826086956522</v>
      </c>
      <c r="W1018">
        <f>[9]D_技能表!W925</f>
        <v>5</v>
      </c>
      <c r="X1018">
        <f>[9]D_技能表!X925</f>
        <v>20</v>
      </c>
      <c r="Y1018">
        <f>[9]D_技能表!Y925</f>
        <v>18</v>
      </c>
      <c r="Z1018">
        <f>[9]D_技能表!Z925</f>
        <v>0</v>
      </c>
      <c r="AA1018" t="str">
        <f>[9]D_技能表!AA925</f>
        <v>9224300.png</v>
      </c>
      <c r="AB1018">
        <f>[9]D_技能表!AB925</f>
        <v>20</v>
      </c>
      <c r="AC1018">
        <f>[9]D_技能表!AC925</f>
        <v>35</v>
      </c>
      <c r="AD1018">
        <f>[9]D_技能表!AD925</f>
        <v>2.2464350200000576</v>
      </c>
    </row>
    <row r="1019" spans="1:30" x14ac:dyDescent="0.15">
      <c r="A1019">
        <f>[9]D_技能表!A926</f>
        <v>9224306</v>
      </c>
      <c r="B1019" t="str">
        <f>[9]D_技能表!B926</f>
        <v>幻影脚第3段</v>
      </c>
      <c r="C1019" t="str">
        <f>[9]D_技能表!C926</f>
        <v>幻影脚第3段</v>
      </c>
      <c r="D1019">
        <f>[9]D_技能表!D926</f>
        <v>2</v>
      </c>
      <c r="E1019">
        <f>[9]D_技能表!E926</f>
        <v>18</v>
      </c>
      <c r="F1019" t="str">
        <f>[9]D_技能表!F926</f>
        <v>第6级，共造成152.1%点伤害</v>
      </c>
      <c r="G1019">
        <f>[9]D_技能表!G926</f>
        <v>3</v>
      </c>
      <c r="H1019">
        <f>[9]D_技能表!H926</f>
        <v>3</v>
      </c>
      <c r="I1019">
        <f>[9]D_技能表!I926</f>
        <v>6</v>
      </c>
      <c r="J1019">
        <f>[9]D_技能表!J926</f>
        <v>2</v>
      </c>
      <c r="K1019">
        <f>[9]D_技能表!K926</f>
        <v>152.08695652173913</v>
      </c>
      <c r="L1019">
        <f>[9]D_技能表!L926</f>
        <v>0</v>
      </c>
      <c r="M1019">
        <f>[9]D_技能表!M926</f>
        <v>7520</v>
      </c>
      <c r="N1019">
        <f>[9]D_技能表!N926</f>
        <v>760</v>
      </c>
      <c r="O1019">
        <f>[9]D_技能表!O926</f>
        <v>4</v>
      </c>
      <c r="P1019">
        <f>[9]D_技能表!P926</f>
        <v>1</v>
      </c>
      <c r="Q1019">
        <f>[9]D_技能表!Q926</f>
        <v>1</v>
      </c>
      <c r="R1019">
        <f>[9]D_技能表!R926</f>
        <v>10</v>
      </c>
      <c r="S1019">
        <f>[9]D_技能表!S926</f>
        <v>50</v>
      </c>
      <c r="T1019">
        <f>[9]D_技能表!T926</f>
        <v>143.47826086956522</v>
      </c>
      <c r="U1019">
        <f>[9]D_技能表!U926</f>
        <v>152</v>
      </c>
      <c r="V1019">
        <f>[9]D_技能表!V926</f>
        <v>143.47826086956522</v>
      </c>
      <c r="W1019">
        <f>[9]D_技能表!W926</f>
        <v>5</v>
      </c>
      <c r="X1019">
        <f>[9]D_技能表!X926</f>
        <v>25</v>
      </c>
      <c r="Y1019">
        <f>[9]D_技能表!Y926</f>
        <v>18</v>
      </c>
      <c r="Z1019">
        <f>[9]D_技能表!Z926</f>
        <v>0</v>
      </c>
      <c r="AA1019" t="str">
        <f>[9]D_技能表!AA926</f>
        <v>9224300.png</v>
      </c>
      <c r="AB1019">
        <f>[9]D_技能表!AB926</f>
        <v>20</v>
      </c>
      <c r="AC1019">
        <f>[9]D_技能表!AC926</f>
        <v>35</v>
      </c>
      <c r="AD1019">
        <f>[9]D_技能表!AD926</f>
        <v>2.6299818283440723</v>
      </c>
    </row>
    <row r="1020" spans="1:30" x14ac:dyDescent="0.15">
      <c r="A1020">
        <f>[9]D_技能表!A927</f>
        <v>9224307</v>
      </c>
      <c r="B1020" t="str">
        <f>[9]D_技能表!B927</f>
        <v>幻影脚第3段</v>
      </c>
      <c r="C1020" t="str">
        <f>[9]D_技能表!C927</f>
        <v>幻影脚第3段</v>
      </c>
      <c r="D1020">
        <f>[9]D_技能表!D927</f>
        <v>2</v>
      </c>
      <c r="E1020">
        <f>[9]D_技能表!E927</f>
        <v>20</v>
      </c>
      <c r="F1020" t="str">
        <f>[9]D_技能表!F927</f>
        <v>第7级，共造成153.5%点伤害</v>
      </c>
      <c r="G1020">
        <f>[9]D_技能表!G927</f>
        <v>3</v>
      </c>
      <c r="H1020">
        <f>[9]D_技能表!H927</f>
        <v>3</v>
      </c>
      <c r="I1020">
        <f>[9]D_技能表!I927</f>
        <v>7</v>
      </c>
      <c r="J1020">
        <f>[9]D_技能表!J927</f>
        <v>2</v>
      </c>
      <c r="K1020">
        <f>[9]D_技能表!K927</f>
        <v>153.52173913043478</v>
      </c>
      <c r="L1020">
        <f>[9]D_技能表!L927</f>
        <v>0</v>
      </c>
      <c r="M1020">
        <f>[9]D_技能表!M927</f>
        <v>7440</v>
      </c>
      <c r="N1020">
        <f>[9]D_技能表!N927</f>
        <v>910</v>
      </c>
      <c r="O1020">
        <f>[9]D_技能表!O927</f>
        <v>4</v>
      </c>
      <c r="P1020">
        <f>[9]D_技能表!P927</f>
        <v>1</v>
      </c>
      <c r="Q1020">
        <f>[9]D_技能表!Q927</f>
        <v>1</v>
      </c>
      <c r="R1020">
        <f>[9]D_技能表!R927</f>
        <v>10</v>
      </c>
      <c r="S1020">
        <f>[9]D_技能表!S927</f>
        <v>50</v>
      </c>
      <c r="T1020">
        <f>[9]D_技能表!T927</f>
        <v>143.47826086956522</v>
      </c>
      <c r="U1020">
        <f>[9]D_技能表!U927</f>
        <v>182</v>
      </c>
      <c r="V1020">
        <f>[9]D_技能表!V927</f>
        <v>143.47826086956522</v>
      </c>
      <c r="W1020">
        <f>[9]D_技能表!W927</f>
        <v>5</v>
      </c>
      <c r="X1020">
        <f>[9]D_技能表!X927</f>
        <v>30</v>
      </c>
      <c r="Y1020">
        <f>[9]D_技能表!Y927</f>
        <v>18</v>
      </c>
      <c r="Z1020">
        <f>[9]D_技能表!Z927</f>
        <v>0</v>
      </c>
      <c r="AA1020" t="str">
        <f>[9]D_技能表!AA927</f>
        <v>9224300.png</v>
      </c>
      <c r="AB1020">
        <f>[9]D_技能表!AB927</f>
        <v>20</v>
      </c>
      <c r="AC1020">
        <f>[9]D_技能表!AC927</f>
        <v>35</v>
      </c>
      <c r="AD1020">
        <f>[9]D_技能表!AD927</f>
        <v>3.076677510253865</v>
      </c>
    </row>
    <row r="1021" spans="1:30" x14ac:dyDescent="0.15">
      <c r="A1021">
        <f>[9]D_技能表!A928</f>
        <v>9224308</v>
      </c>
      <c r="B1021" t="str">
        <f>[9]D_技能表!B928</f>
        <v>幻影脚第3段</v>
      </c>
      <c r="C1021" t="str">
        <f>[9]D_技能表!C928</f>
        <v>幻影脚第3段</v>
      </c>
      <c r="D1021">
        <f>[9]D_技能表!D928</f>
        <v>2</v>
      </c>
      <c r="E1021">
        <f>[9]D_技能表!E928</f>
        <v>21</v>
      </c>
      <c r="F1021" t="str">
        <f>[9]D_技能表!F928</f>
        <v>第8级，共造成155%点伤害</v>
      </c>
      <c r="G1021">
        <f>[9]D_技能表!G928</f>
        <v>3</v>
      </c>
      <c r="H1021">
        <f>[9]D_技能表!H928</f>
        <v>3</v>
      </c>
      <c r="I1021">
        <f>[9]D_技能表!I928</f>
        <v>8</v>
      </c>
      <c r="J1021">
        <f>[9]D_技能表!J928</f>
        <v>2</v>
      </c>
      <c r="K1021">
        <f>[9]D_技能表!K928</f>
        <v>154.95652173913044</v>
      </c>
      <c r="L1021">
        <f>[9]D_技能表!L928</f>
        <v>0</v>
      </c>
      <c r="M1021">
        <f>[9]D_技能表!M928</f>
        <v>7360</v>
      </c>
      <c r="N1021">
        <f>[9]D_技能表!N928</f>
        <v>1260</v>
      </c>
      <c r="O1021">
        <f>[9]D_技能表!O928</f>
        <v>4</v>
      </c>
      <c r="P1021">
        <f>[9]D_技能表!P928</f>
        <v>1</v>
      </c>
      <c r="Q1021">
        <f>[9]D_技能表!Q928</f>
        <v>1</v>
      </c>
      <c r="R1021">
        <f>[9]D_技能表!R928</f>
        <v>10</v>
      </c>
      <c r="S1021">
        <f>[9]D_技能表!S928</f>
        <v>50</v>
      </c>
      <c r="T1021">
        <f>[9]D_技能表!T928</f>
        <v>143.47826086956522</v>
      </c>
      <c r="U1021">
        <f>[9]D_技能表!U928</f>
        <v>210</v>
      </c>
      <c r="V1021">
        <f>[9]D_技能表!V928</f>
        <v>143.47826086956522</v>
      </c>
      <c r="W1021">
        <f>[9]D_技能表!W928</f>
        <v>6</v>
      </c>
      <c r="X1021">
        <f>[9]D_技能表!X928</f>
        <v>36</v>
      </c>
      <c r="Y1021">
        <f>[9]D_技能表!Y928</f>
        <v>18</v>
      </c>
      <c r="Z1021">
        <f>[9]D_技能表!Z928</f>
        <v>0</v>
      </c>
      <c r="AA1021" t="str">
        <f>[9]D_技能表!AA928</f>
        <v>9224300.png</v>
      </c>
      <c r="AB1021">
        <f>[9]D_技能表!AB928</f>
        <v>20</v>
      </c>
      <c r="AC1021">
        <f>[9]D_技能表!AC928</f>
        <v>35</v>
      </c>
      <c r="AD1021">
        <f>[9]D_技能表!AD928</f>
        <v>3.5966567478663847</v>
      </c>
    </row>
    <row r="1022" spans="1:30" x14ac:dyDescent="0.15">
      <c r="A1022">
        <f>[9]D_技能表!A929</f>
        <v>9224309</v>
      </c>
      <c r="B1022" t="str">
        <f>[9]D_技能表!B929</f>
        <v>幻影脚第3段</v>
      </c>
      <c r="C1022" t="str">
        <f>[9]D_技能表!C929</f>
        <v>幻影脚第3段</v>
      </c>
      <c r="D1022">
        <f>[9]D_技能表!D929</f>
        <v>2</v>
      </c>
      <c r="E1022">
        <f>[9]D_技能表!E929</f>
        <v>23</v>
      </c>
      <c r="F1022" t="str">
        <f>[9]D_技能表!F929</f>
        <v>第9级，共造成156.4%点伤害</v>
      </c>
      <c r="G1022">
        <f>[9]D_技能表!G929</f>
        <v>3</v>
      </c>
      <c r="H1022">
        <f>[9]D_技能表!H929</f>
        <v>3</v>
      </c>
      <c r="I1022">
        <f>[9]D_技能表!I929</f>
        <v>9</v>
      </c>
      <c r="J1022">
        <f>[9]D_技能表!J929</f>
        <v>2</v>
      </c>
      <c r="K1022">
        <f>[9]D_技能表!K929</f>
        <v>156.39130434782609</v>
      </c>
      <c r="L1022">
        <f>[9]D_技能表!L929</f>
        <v>0</v>
      </c>
      <c r="M1022">
        <f>[9]D_技能表!M929</f>
        <v>7280</v>
      </c>
      <c r="N1022">
        <f>[9]D_技能表!N929</f>
        <v>1620</v>
      </c>
      <c r="O1022">
        <f>[9]D_技能表!O929</f>
        <v>4</v>
      </c>
      <c r="P1022">
        <f>[9]D_技能表!P929</f>
        <v>1</v>
      </c>
      <c r="Q1022">
        <f>[9]D_技能表!Q929</f>
        <v>1</v>
      </c>
      <c r="R1022">
        <f>[9]D_技能表!R929</f>
        <v>10</v>
      </c>
      <c r="S1022">
        <f>[9]D_技能表!S929</f>
        <v>50</v>
      </c>
      <c r="T1022">
        <f>[9]D_技能表!T929</f>
        <v>143.47826086956522</v>
      </c>
      <c r="U1022">
        <f>[9]D_技能表!U929</f>
        <v>270</v>
      </c>
      <c r="V1022">
        <f>[9]D_技能表!V929</f>
        <v>143.47826086956522</v>
      </c>
      <c r="W1022">
        <f>[9]D_技能表!W929</f>
        <v>6</v>
      </c>
      <c r="X1022">
        <f>[9]D_技能表!X929</f>
        <v>42</v>
      </c>
      <c r="Y1022">
        <f>[9]D_技能表!Y929</f>
        <v>18</v>
      </c>
      <c r="Z1022">
        <f>[9]D_技能表!Z929</f>
        <v>0</v>
      </c>
      <c r="AA1022" t="str">
        <f>[9]D_技能表!AA929</f>
        <v>9224300.png</v>
      </c>
      <c r="AB1022">
        <f>[9]D_技能表!AB929</f>
        <v>20</v>
      </c>
      <c r="AC1022">
        <f>[9]D_技能表!AC929</f>
        <v>35</v>
      </c>
      <c r="AD1022">
        <f>[9]D_技能表!AD929</f>
        <v>4.2016501560827209</v>
      </c>
    </row>
    <row r="1023" spans="1:30" x14ac:dyDescent="0.15">
      <c r="A1023">
        <f>[9]D_技能表!A930</f>
        <v>9224310</v>
      </c>
      <c r="B1023" t="str">
        <f>[9]D_技能表!B930</f>
        <v>幻影脚第3段</v>
      </c>
      <c r="C1023" t="str">
        <f>[9]D_技能表!C930</f>
        <v>幻影脚第3段</v>
      </c>
      <c r="D1023">
        <f>[9]D_技能表!D930</f>
        <v>2</v>
      </c>
      <c r="E1023">
        <f>[9]D_技能表!E930</f>
        <v>24</v>
      </c>
      <c r="F1023" t="str">
        <f>[9]D_技能表!F930</f>
        <v>第10级，共造成157.8%点伤害</v>
      </c>
      <c r="G1023">
        <f>[9]D_技能表!G930</f>
        <v>3</v>
      </c>
      <c r="H1023">
        <f>[9]D_技能表!H930</f>
        <v>3</v>
      </c>
      <c r="I1023">
        <f>[9]D_技能表!I930</f>
        <v>10</v>
      </c>
      <c r="J1023">
        <f>[9]D_技能表!J930</f>
        <v>2</v>
      </c>
      <c r="K1023">
        <f>[9]D_技能表!K930</f>
        <v>157.82608695652175</v>
      </c>
      <c r="L1023">
        <f>[9]D_技能表!L930</f>
        <v>0</v>
      </c>
      <c r="M1023">
        <f>[9]D_技能表!M930</f>
        <v>7200</v>
      </c>
      <c r="N1023">
        <f>[9]D_技能表!N930</f>
        <v>1812</v>
      </c>
      <c r="O1023">
        <f>[9]D_技能表!O930</f>
        <v>4</v>
      </c>
      <c r="P1023">
        <f>[9]D_技能表!P930</f>
        <v>1</v>
      </c>
      <c r="Q1023">
        <f>[9]D_技能表!Q930</f>
        <v>1</v>
      </c>
      <c r="R1023">
        <f>[9]D_技能表!R930</f>
        <v>10</v>
      </c>
      <c r="S1023">
        <f>[9]D_技能表!S930</f>
        <v>50</v>
      </c>
      <c r="T1023">
        <f>[9]D_技能表!T930</f>
        <v>143.47826086956522</v>
      </c>
      <c r="U1023">
        <f>[9]D_技能表!U930</f>
        <v>302</v>
      </c>
      <c r="V1023">
        <f>[9]D_技能表!V930</f>
        <v>143.47826086956522</v>
      </c>
      <c r="W1023">
        <f>[9]D_技能表!W930</f>
        <v>6</v>
      </c>
      <c r="X1023">
        <f>[9]D_技能表!X930</f>
        <v>48</v>
      </c>
      <c r="Y1023">
        <f>[9]D_技能表!Y930</f>
        <v>18</v>
      </c>
      <c r="Z1023">
        <f>[9]D_技能表!Z930</f>
        <v>0</v>
      </c>
      <c r="AA1023" t="str">
        <f>[9]D_技能表!AA930</f>
        <v>9224300.png</v>
      </c>
      <c r="AB1023">
        <f>[9]D_技能表!AB930</f>
        <v>20</v>
      </c>
      <c r="AC1023">
        <f>[9]D_技能表!AC930</f>
        <v>35</v>
      </c>
      <c r="AD1023">
        <f>[9]D_技能表!AD930</f>
        <v>4.9052319448540587</v>
      </c>
    </row>
    <row r="1024" spans="1:30" x14ac:dyDescent="0.15">
      <c r="A1024">
        <f>[9]D_技能表!A931</f>
        <v>9224311</v>
      </c>
      <c r="B1024" t="str">
        <f>[9]D_技能表!B931</f>
        <v>幻影脚第3段</v>
      </c>
      <c r="C1024" t="str">
        <f>[9]D_技能表!C931</f>
        <v>幻影脚第3段</v>
      </c>
      <c r="D1024">
        <f>[9]D_技能表!D931</f>
        <v>2</v>
      </c>
      <c r="E1024">
        <f>[9]D_技能表!E931</f>
        <v>25</v>
      </c>
      <c r="F1024" t="str">
        <f>[9]D_技能表!F931</f>
        <v>第11级，共造成159.3%点伤害</v>
      </c>
      <c r="G1024">
        <f>[9]D_技能表!G931</f>
        <v>3</v>
      </c>
      <c r="H1024">
        <f>[9]D_技能表!H931</f>
        <v>3</v>
      </c>
      <c r="I1024">
        <f>[9]D_技能表!I931</f>
        <v>11</v>
      </c>
      <c r="J1024">
        <f>[9]D_技能表!J931</f>
        <v>2</v>
      </c>
      <c r="K1024">
        <f>[9]D_技能表!K931</f>
        <v>159.2608695652174</v>
      </c>
      <c r="L1024">
        <f>[9]D_技能表!L931</f>
        <v>0</v>
      </c>
      <c r="M1024">
        <f>[9]D_技能表!M931</f>
        <v>7120</v>
      </c>
      <c r="N1024">
        <f>[9]D_技能表!N931</f>
        <v>2345</v>
      </c>
      <c r="O1024">
        <f>[9]D_技能表!O931</f>
        <v>4</v>
      </c>
      <c r="P1024">
        <f>[9]D_技能表!P931</f>
        <v>1</v>
      </c>
      <c r="Q1024">
        <f>[9]D_技能表!Q931</f>
        <v>1</v>
      </c>
      <c r="R1024">
        <f>[9]D_技能表!R931</f>
        <v>10</v>
      </c>
      <c r="S1024">
        <f>[9]D_技能表!S931</f>
        <v>50</v>
      </c>
      <c r="T1024">
        <f>[9]D_技能表!T931</f>
        <v>143.47826086956522</v>
      </c>
      <c r="U1024">
        <f>[9]D_技能表!U931</f>
        <v>335</v>
      </c>
      <c r="V1024">
        <f>[9]D_技能表!V931</f>
        <v>143.47826086956522</v>
      </c>
      <c r="W1024">
        <f>[9]D_技能表!W931</f>
        <v>7</v>
      </c>
      <c r="X1024">
        <f>[9]D_技能表!X931</f>
        <v>55</v>
      </c>
      <c r="Y1024">
        <f>[9]D_技能表!Y931</f>
        <v>18</v>
      </c>
      <c r="Z1024">
        <f>[9]D_技能表!Z931</f>
        <v>0</v>
      </c>
      <c r="AA1024" t="str">
        <f>[9]D_技能表!AA931</f>
        <v>9224300.png</v>
      </c>
      <c r="AB1024">
        <f>[9]D_技能表!AB931</f>
        <v>20</v>
      </c>
      <c r="AC1024">
        <f>[9]D_技能表!AC931</f>
        <v>35</v>
      </c>
      <c r="AD1024">
        <f>[9]D_技能表!AD931</f>
        <v>5.7231055696356048</v>
      </c>
    </row>
    <row r="1025" spans="1:30" x14ac:dyDescent="0.15">
      <c r="A1025">
        <f>[9]D_技能表!A932</f>
        <v>9224312</v>
      </c>
      <c r="B1025" t="str">
        <f>[9]D_技能表!B932</f>
        <v>幻影脚第3段</v>
      </c>
      <c r="C1025" t="str">
        <f>[9]D_技能表!C932</f>
        <v>幻影脚第3段</v>
      </c>
      <c r="D1025">
        <f>[9]D_技能表!D932</f>
        <v>2</v>
      </c>
      <c r="E1025">
        <f>[9]D_技能表!E932</f>
        <v>27</v>
      </c>
      <c r="F1025" t="str">
        <f>[9]D_技能表!F932</f>
        <v>第12级，共造成160.7%点伤害</v>
      </c>
      <c r="G1025">
        <f>[9]D_技能表!G932</f>
        <v>3</v>
      </c>
      <c r="H1025">
        <f>[9]D_技能表!H932</f>
        <v>3</v>
      </c>
      <c r="I1025">
        <f>[9]D_技能表!I932</f>
        <v>12</v>
      </c>
      <c r="J1025">
        <f>[9]D_技能表!J932</f>
        <v>2</v>
      </c>
      <c r="K1025">
        <f>[9]D_技能表!K932</f>
        <v>160.69565217391303</v>
      </c>
      <c r="L1025">
        <f>[9]D_技能表!L932</f>
        <v>0</v>
      </c>
      <c r="M1025">
        <f>[9]D_技能表!M932</f>
        <v>7040</v>
      </c>
      <c r="N1025">
        <f>[9]D_技能表!N932</f>
        <v>2842</v>
      </c>
      <c r="O1025">
        <f>[9]D_技能表!O932</f>
        <v>4</v>
      </c>
      <c r="P1025">
        <f>[9]D_技能表!P932</f>
        <v>1</v>
      </c>
      <c r="Q1025">
        <f>[9]D_技能表!Q932</f>
        <v>1</v>
      </c>
      <c r="R1025">
        <f>[9]D_技能表!R932</f>
        <v>10</v>
      </c>
      <c r="S1025">
        <f>[9]D_技能表!S932</f>
        <v>50</v>
      </c>
      <c r="T1025">
        <f>[9]D_技能表!T932</f>
        <v>143.47826086956522</v>
      </c>
      <c r="U1025">
        <f>[9]D_技能表!U932</f>
        <v>406</v>
      </c>
      <c r="V1025">
        <f>[9]D_技能表!V932</f>
        <v>143.47826086956522</v>
      </c>
      <c r="W1025">
        <f>[9]D_技能表!W932</f>
        <v>7</v>
      </c>
      <c r="X1025">
        <f>[9]D_技能表!X932</f>
        <v>62</v>
      </c>
      <c r="Y1025">
        <f>[9]D_技能表!Y932</f>
        <v>18</v>
      </c>
      <c r="Z1025">
        <f>[9]D_技能表!Z932</f>
        <v>0</v>
      </c>
      <c r="AA1025" t="str">
        <f>[9]D_技能表!AA932</f>
        <v>9224300.png</v>
      </c>
      <c r="AB1025">
        <f>[9]D_技能表!AB932</f>
        <v>20</v>
      </c>
      <c r="AC1025">
        <f>[9]D_技能表!AC932</f>
        <v>35</v>
      </c>
      <c r="AD1025">
        <f>[9]D_技能表!AD932</f>
        <v>6.6734331419137289</v>
      </c>
    </row>
    <row r="1026" spans="1:30" x14ac:dyDescent="0.15">
      <c r="A1026">
        <f>[9]D_技能表!A933</f>
        <v>9224313</v>
      </c>
      <c r="B1026" t="str">
        <f>[9]D_技能表!B933</f>
        <v>幻影脚第3段</v>
      </c>
      <c r="C1026" t="str">
        <f>[9]D_技能表!C933</f>
        <v>幻影脚第3段</v>
      </c>
      <c r="D1026">
        <f>[9]D_技能表!D933</f>
        <v>2</v>
      </c>
      <c r="E1026">
        <f>[9]D_技能表!E933</f>
        <v>28</v>
      </c>
      <c r="F1026" t="str">
        <f>[9]D_技能表!F933</f>
        <v>第13级，共造成162.1%点伤害</v>
      </c>
      <c r="G1026">
        <f>[9]D_技能表!G933</f>
        <v>3</v>
      </c>
      <c r="H1026">
        <f>[9]D_技能表!H933</f>
        <v>3</v>
      </c>
      <c r="I1026">
        <f>[9]D_技能表!I933</f>
        <v>13</v>
      </c>
      <c r="J1026">
        <f>[9]D_技能表!J933</f>
        <v>2</v>
      </c>
      <c r="K1026">
        <f>[9]D_技能表!K933</f>
        <v>162.13043478260869</v>
      </c>
      <c r="L1026">
        <f>[9]D_技能表!L933</f>
        <v>0</v>
      </c>
      <c r="M1026">
        <f>[9]D_技能表!M933</f>
        <v>6960</v>
      </c>
      <c r="N1026">
        <f>[9]D_技能表!N933</f>
        <v>3544</v>
      </c>
      <c r="O1026">
        <f>[9]D_技能表!O933</f>
        <v>4</v>
      </c>
      <c r="P1026">
        <f>[9]D_技能表!P933</f>
        <v>1</v>
      </c>
      <c r="Q1026">
        <f>[9]D_技能表!Q933</f>
        <v>1</v>
      </c>
      <c r="R1026">
        <f>[9]D_技能表!R933</f>
        <v>10</v>
      </c>
      <c r="S1026">
        <f>[9]D_技能表!S933</f>
        <v>50</v>
      </c>
      <c r="T1026">
        <f>[9]D_技能表!T933</f>
        <v>143.47826086956522</v>
      </c>
      <c r="U1026">
        <f>[9]D_技能表!U933</f>
        <v>443</v>
      </c>
      <c r="V1026">
        <f>[9]D_技能表!V933</f>
        <v>143.47826086956522</v>
      </c>
      <c r="W1026">
        <f>[9]D_技能表!W933</f>
        <v>8</v>
      </c>
      <c r="X1026">
        <f>[9]D_技能表!X933</f>
        <v>70</v>
      </c>
      <c r="Y1026">
        <f>[9]D_技能表!Y933</f>
        <v>18</v>
      </c>
      <c r="Z1026">
        <f>[9]D_技能表!Z933</f>
        <v>0</v>
      </c>
      <c r="AA1026" t="str">
        <f>[9]D_技能表!AA933</f>
        <v>9224300.png</v>
      </c>
      <c r="AB1026">
        <f>[9]D_技能表!AB933</f>
        <v>20</v>
      </c>
      <c r="AC1026">
        <f>[9]D_技能表!AC933</f>
        <v>35</v>
      </c>
      <c r="AD1026">
        <f>[9]D_技能表!AD933</f>
        <v>7.7772152418171085</v>
      </c>
    </row>
    <row r="1027" spans="1:30" x14ac:dyDescent="0.15">
      <c r="A1027">
        <f>[9]D_技能表!A934</f>
        <v>9224314</v>
      </c>
      <c r="B1027" t="str">
        <f>[9]D_技能表!B934</f>
        <v>幻影脚第3段</v>
      </c>
      <c r="C1027" t="str">
        <f>[9]D_技能表!C934</f>
        <v>幻影脚第3段</v>
      </c>
      <c r="D1027">
        <f>[9]D_技能表!D934</f>
        <v>2</v>
      </c>
      <c r="E1027">
        <f>[9]D_技能表!E934</f>
        <v>30</v>
      </c>
      <c r="F1027" t="str">
        <f>[9]D_技能表!F934</f>
        <v>第14级，共造成163.6%点伤害</v>
      </c>
      <c r="G1027">
        <f>[9]D_技能表!G934</f>
        <v>3</v>
      </c>
      <c r="H1027">
        <f>[9]D_技能表!H934</f>
        <v>3</v>
      </c>
      <c r="I1027">
        <f>[9]D_技能表!I934</f>
        <v>14</v>
      </c>
      <c r="J1027">
        <f>[9]D_技能表!J934</f>
        <v>2</v>
      </c>
      <c r="K1027">
        <f>[9]D_技能表!K934</f>
        <v>163.56521739130434</v>
      </c>
      <c r="L1027">
        <f>[9]D_技能表!L934</f>
        <v>0</v>
      </c>
      <c r="M1027">
        <f>[9]D_技能表!M934</f>
        <v>6880</v>
      </c>
      <c r="N1027">
        <f>[9]D_技能表!N934</f>
        <v>4176</v>
      </c>
      <c r="O1027">
        <f>[9]D_技能表!O934</f>
        <v>4</v>
      </c>
      <c r="P1027">
        <f>[9]D_技能表!P934</f>
        <v>1</v>
      </c>
      <c r="Q1027">
        <f>[9]D_技能表!Q934</f>
        <v>1</v>
      </c>
      <c r="R1027">
        <f>[9]D_技能表!R934</f>
        <v>10</v>
      </c>
      <c r="S1027">
        <f>[9]D_技能表!S934</f>
        <v>50</v>
      </c>
      <c r="T1027">
        <f>[9]D_技能表!T934</f>
        <v>143.47826086956522</v>
      </c>
      <c r="U1027">
        <f>[9]D_技能表!U934</f>
        <v>522</v>
      </c>
      <c r="V1027">
        <f>[9]D_技能表!V934</f>
        <v>143.47826086956522</v>
      </c>
      <c r="W1027">
        <f>[9]D_技能表!W934</f>
        <v>8</v>
      </c>
      <c r="X1027">
        <f>[9]D_技能表!X934</f>
        <v>78</v>
      </c>
      <c r="Y1027">
        <f>[9]D_技能表!Y934</f>
        <v>18</v>
      </c>
      <c r="Z1027">
        <f>[9]D_技能表!Z934</f>
        <v>0</v>
      </c>
      <c r="AA1027" t="str">
        <f>[9]D_技能表!AA934</f>
        <v>9224300.png</v>
      </c>
      <c r="AB1027">
        <f>[9]D_技能表!AB934</f>
        <v>20</v>
      </c>
      <c r="AC1027">
        <f>[9]D_技能表!AC934</f>
        <v>35</v>
      </c>
      <c r="AD1027">
        <f>[9]D_技能表!AD934</f>
        <v>9.058728775227781</v>
      </c>
    </row>
    <row r="1028" spans="1:30" x14ac:dyDescent="0.15">
      <c r="A1028">
        <f>[9]D_技能表!A935</f>
        <v>9224315</v>
      </c>
      <c r="B1028" t="str">
        <f>[9]D_技能表!B935</f>
        <v>幻影脚第3段</v>
      </c>
      <c r="C1028" t="str">
        <f>[9]D_技能表!C935</f>
        <v>幻影脚第3段</v>
      </c>
      <c r="D1028">
        <f>[9]D_技能表!D935</f>
        <v>2</v>
      </c>
      <c r="E1028">
        <f>[9]D_技能表!E935</f>
        <v>31</v>
      </c>
      <c r="F1028" t="str">
        <f>[9]D_技能表!F935</f>
        <v>第15级，共造成165%点伤害</v>
      </c>
      <c r="G1028">
        <f>[9]D_技能表!G935</f>
        <v>3</v>
      </c>
      <c r="H1028">
        <f>[9]D_技能表!H935</f>
        <v>3</v>
      </c>
      <c r="I1028">
        <f>[9]D_技能表!I935</f>
        <v>15</v>
      </c>
      <c r="J1028">
        <f>[9]D_技能表!J935</f>
        <v>2</v>
      </c>
      <c r="K1028">
        <f>[9]D_技能表!K935</f>
        <v>165</v>
      </c>
      <c r="L1028">
        <f>[9]D_技能表!L935</f>
        <v>0</v>
      </c>
      <c r="M1028">
        <f>[9]D_技能表!M935</f>
        <v>6800</v>
      </c>
      <c r="N1028">
        <f>[9]D_技能表!N935</f>
        <v>5067</v>
      </c>
      <c r="O1028">
        <f>[9]D_技能表!O935</f>
        <v>4</v>
      </c>
      <c r="P1028">
        <f>[9]D_技能表!P935</f>
        <v>1</v>
      </c>
      <c r="Q1028">
        <f>[9]D_技能表!Q935</f>
        <v>1</v>
      </c>
      <c r="R1028">
        <f>[9]D_技能表!R935</f>
        <v>10</v>
      </c>
      <c r="S1028">
        <f>[9]D_技能表!S935</f>
        <v>50</v>
      </c>
      <c r="T1028">
        <f>[9]D_技能表!T935</f>
        <v>143.47826086956522</v>
      </c>
      <c r="U1028">
        <f>[9]D_技能表!U935</f>
        <v>563</v>
      </c>
      <c r="V1028">
        <f>[9]D_技能表!V935</f>
        <v>143.47826086956522</v>
      </c>
      <c r="W1028">
        <f>[9]D_技能表!W935</f>
        <v>9</v>
      </c>
      <c r="X1028">
        <f>[9]D_技能表!X935</f>
        <v>87</v>
      </c>
      <c r="Y1028">
        <f>[9]D_技能表!Y935</f>
        <v>18</v>
      </c>
      <c r="Z1028">
        <f>[9]D_技能表!Z935</f>
        <v>0</v>
      </c>
      <c r="AA1028" t="str">
        <f>[9]D_技能表!AA935</f>
        <v>9224300.png</v>
      </c>
      <c r="AB1028">
        <f>[9]D_技能表!AB935</f>
        <v>20</v>
      </c>
      <c r="AC1028">
        <f>[9]D_技能表!AC935</f>
        <v>35</v>
      </c>
      <c r="AD1028">
        <f>[9]D_技能表!AD935</f>
        <v>10.546031667914246</v>
      </c>
    </row>
    <row r="1029" spans="1:30" x14ac:dyDescent="0.15">
      <c r="A1029">
        <f>[9]D_技能表!A936</f>
        <v>9224316</v>
      </c>
      <c r="B1029" t="str">
        <f>[9]D_技能表!B936</f>
        <v>幻影脚第3段</v>
      </c>
      <c r="C1029" t="str">
        <f>[9]D_技能表!C936</f>
        <v>幻影脚第3段</v>
      </c>
      <c r="D1029">
        <f>[9]D_技能表!D936</f>
        <v>2</v>
      </c>
      <c r="E1029">
        <f>[9]D_技能表!E936</f>
        <v>32</v>
      </c>
      <c r="F1029" t="str">
        <f>[9]D_技能表!F936</f>
        <v>第16级，共造成166.4%点伤害</v>
      </c>
      <c r="G1029">
        <f>[9]D_技能表!G936</f>
        <v>3</v>
      </c>
      <c r="H1029">
        <f>[9]D_技能表!H936</f>
        <v>3</v>
      </c>
      <c r="I1029">
        <f>[9]D_技能表!I936</f>
        <v>16</v>
      </c>
      <c r="J1029">
        <f>[9]D_技能表!J936</f>
        <v>2</v>
      </c>
      <c r="K1029">
        <f>[9]D_技能表!K936</f>
        <v>166.43478260869566</v>
      </c>
      <c r="L1029">
        <f>[9]D_技能表!L936</f>
        <v>0</v>
      </c>
      <c r="M1029">
        <f>[9]D_技能表!M936</f>
        <v>6720</v>
      </c>
      <c r="N1029">
        <f>[9]D_技能表!N936</f>
        <v>6060</v>
      </c>
      <c r="O1029">
        <f>[9]D_技能表!O936</f>
        <v>4</v>
      </c>
      <c r="P1029">
        <f>[9]D_技能表!P936</f>
        <v>1</v>
      </c>
      <c r="Q1029">
        <f>[9]D_技能表!Q936</f>
        <v>1</v>
      </c>
      <c r="R1029">
        <f>[9]D_技能表!R936</f>
        <v>10</v>
      </c>
      <c r="S1029">
        <f>[9]D_技能表!S936</f>
        <v>50</v>
      </c>
      <c r="T1029">
        <f>[9]D_技能表!T936</f>
        <v>143.47826086956522</v>
      </c>
      <c r="U1029">
        <f>[9]D_技能表!U936</f>
        <v>606</v>
      </c>
      <c r="V1029">
        <f>[9]D_技能表!V936</f>
        <v>143.47826086956522</v>
      </c>
      <c r="W1029">
        <f>[9]D_技能表!W936</f>
        <v>10</v>
      </c>
      <c r="X1029">
        <f>[9]D_技能表!X936</f>
        <v>97</v>
      </c>
      <c r="Y1029">
        <f>[9]D_技能表!Y936</f>
        <v>18</v>
      </c>
      <c r="Z1029">
        <f>[9]D_技能表!Z936</f>
        <v>0</v>
      </c>
      <c r="AA1029" t="str">
        <f>[9]D_技能表!AA936</f>
        <v>9224300.png</v>
      </c>
      <c r="AB1029">
        <f>[9]D_技能表!AB936</f>
        <v>20</v>
      </c>
      <c r="AC1029">
        <f>[9]D_技能表!AC936</f>
        <v>35</v>
      </c>
      <c r="AD1029">
        <f>[9]D_技能表!AD936</f>
        <v>12.271544511293399</v>
      </c>
    </row>
    <row r="1030" spans="1:30" x14ac:dyDescent="0.15">
      <c r="A1030">
        <f>[9]D_技能表!A937</f>
        <v>9224317</v>
      </c>
      <c r="B1030" t="str">
        <f>[9]D_技能表!B937</f>
        <v>幻影脚第3段</v>
      </c>
      <c r="C1030" t="str">
        <f>[9]D_技能表!C937</f>
        <v>幻影脚第3段</v>
      </c>
      <c r="D1030">
        <f>[9]D_技能表!D937</f>
        <v>2</v>
      </c>
      <c r="E1030">
        <f>[9]D_技能表!E937</f>
        <v>34</v>
      </c>
      <c r="F1030" t="str">
        <f>[9]D_技能表!F937</f>
        <v>第17级，共造成167.9%点伤害</v>
      </c>
      <c r="G1030">
        <f>[9]D_技能表!G937</f>
        <v>3</v>
      </c>
      <c r="H1030">
        <f>[9]D_技能表!H937</f>
        <v>3</v>
      </c>
      <c r="I1030">
        <f>[9]D_技能表!I937</f>
        <v>17</v>
      </c>
      <c r="J1030">
        <f>[9]D_技能表!J937</f>
        <v>2</v>
      </c>
      <c r="K1030">
        <f>[9]D_技能表!K937</f>
        <v>167.86956521739131</v>
      </c>
      <c r="L1030">
        <f>[9]D_技能表!L937</f>
        <v>0</v>
      </c>
      <c r="M1030">
        <f>[9]D_技能表!M937</f>
        <v>6640</v>
      </c>
      <c r="N1030">
        <f>[9]D_技能表!N937</f>
        <v>6960</v>
      </c>
      <c r="O1030">
        <f>[9]D_技能表!O937</f>
        <v>4</v>
      </c>
      <c r="P1030">
        <f>[9]D_技能表!P937</f>
        <v>1</v>
      </c>
      <c r="Q1030">
        <f>[9]D_技能表!Q937</f>
        <v>1</v>
      </c>
      <c r="R1030">
        <f>[9]D_技能表!R937</f>
        <v>10</v>
      </c>
      <c r="S1030">
        <f>[9]D_技能表!S937</f>
        <v>50</v>
      </c>
      <c r="T1030">
        <f>[9]D_技能表!T937</f>
        <v>143.47826086956522</v>
      </c>
      <c r="U1030">
        <f>[9]D_技能表!U937</f>
        <v>696</v>
      </c>
      <c r="V1030">
        <f>[9]D_技能表!V937</f>
        <v>143.47826086956522</v>
      </c>
      <c r="W1030">
        <f>[9]D_技能表!W937</f>
        <v>10</v>
      </c>
      <c r="X1030">
        <f>[9]D_技能表!X937</f>
        <v>107</v>
      </c>
      <c r="Y1030">
        <f>[9]D_技能表!Y937</f>
        <v>18</v>
      </c>
      <c r="Z1030">
        <f>[9]D_技能表!Z937</f>
        <v>0</v>
      </c>
      <c r="AA1030" t="str">
        <f>[9]D_技能表!AA937</f>
        <v>9224300.png</v>
      </c>
      <c r="AB1030">
        <f>[9]D_技能表!AB937</f>
        <v>20</v>
      </c>
      <c r="AC1030">
        <f>[9]D_技能表!AC937</f>
        <v>35</v>
      </c>
      <c r="AD1030">
        <f>[9]D_技能表!AD937</f>
        <v>14.272720794067023</v>
      </c>
    </row>
    <row r="1031" spans="1:30" x14ac:dyDescent="0.15">
      <c r="A1031">
        <f>[9]D_技能表!A938</f>
        <v>9224318</v>
      </c>
      <c r="B1031" t="str">
        <f>[9]D_技能表!B938</f>
        <v>幻影脚第3段</v>
      </c>
      <c r="C1031" t="str">
        <f>[9]D_技能表!C938</f>
        <v>幻影脚第3段</v>
      </c>
      <c r="D1031">
        <f>[9]D_技能表!D938</f>
        <v>2</v>
      </c>
      <c r="E1031">
        <f>[9]D_技能表!E938</f>
        <v>35</v>
      </c>
      <c r="F1031" t="str">
        <f>[9]D_技能表!F938</f>
        <v>第18级，共造成169.3%点伤害</v>
      </c>
      <c r="G1031">
        <f>[9]D_技能表!G938</f>
        <v>3</v>
      </c>
      <c r="H1031">
        <f>[9]D_技能表!H938</f>
        <v>3</v>
      </c>
      <c r="I1031">
        <f>[9]D_技能表!I938</f>
        <v>18</v>
      </c>
      <c r="J1031">
        <f>[9]D_技能表!J938</f>
        <v>2</v>
      </c>
      <c r="K1031">
        <f>[9]D_技能表!K938</f>
        <v>169.30434782608697</v>
      </c>
      <c r="L1031">
        <f>[9]D_技能表!L938</f>
        <v>0</v>
      </c>
      <c r="M1031">
        <f>[9]D_技能表!M938</f>
        <v>6560</v>
      </c>
      <c r="N1031">
        <f>[9]D_技能表!N938</f>
        <v>8173</v>
      </c>
      <c r="O1031">
        <f>[9]D_技能表!O938</f>
        <v>4</v>
      </c>
      <c r="P1031">
        <f>[9]D_技能表!P938</f>
        <v>1</v>
      </c>
      <c r="Q1031">
        <f>[9]D_技能表!Q938</f>
        <v>1</v>
      </c>
      <c r="R1031">
        <f>[9]D_技能表!R938</f>
        <v>10</v>
      </c>
      <c r="S1031">
        <f>[9]D_技能表!S938</f>
        <v>50</v>
      </c>
      <c r="T1031">
        <f>[9]D_技能表!T938</f>
        <v>143.47826086956522</v>
      </c>
      <c r="U1031">
        <f>[9]D_技能表!U938</f>
        <v>743</v>
      </c>
      <c r="V1031">
        <f>[9]D_技能表!V938</f>
        <v>143.47826086956522</v>
      </c>
      <c r="W1031">
        <f>[9]D_技能表!W938</f>
        <v>11</v>
      </c>
      <c r="X1031">
        <f>[9]D_技能表!X938</f>
        <v>118</v>
      </c>
      <c r="Y1031">
        <f>[9]D_技能表!Y938</f>
        <v>18</v>
      </c>
      <c r="Z1031">
        <f>[9]D_技能表!Z938</f>
        <v>5</v>
      </c>
      <c r="AA1031" t="str">
        <f>[9]D_技能表!AA938</f>
        <v>9224300.png</v>
      </c>
      <c r="AB1031">
        <f>[9]D_技能表!AB938</f>
        <v>20</v>
      </c>
      <c r="AC1031">
        <f>[9]D_技能表!AC938</f>
        <v>35</v>
      </c>
      <c r="AD1031">
        <f>[9]D_技能表!AD938</f>
        <v>16.592819100533298</v>
      </c>
    </row>
    <row r="1032" spans="1:30" x14ac:dyDescent="0.15">
      <c r="A1032">
        <f>[9]D_技能表!A939</f>
        <v>9224319</v>
      </c>
      <c r="B1032" t="str">
        <f>[9]D_技能表!B939</f>
        <v>幻影脚第3段</v>
      </c>
      <c r="C1032" t="str">
        <f>[9]D_技能表!C939</f>
        <v>幻影脚第3段</v>
      </c>
      <c r="D1032">
        <f>[9]D_技能表!D939</f>
        <v>2</v>
      </c>
      <c r="E1032">
        <f>[9]D_技能表!E939</f>
        <v>37</v>
      </c>
      <c r="F1032" t="str">
        <f>[9]D_技能表!F939</f>
        <v>第19级，共造成170.7%点伤害</v>
      </c>
      <c r="G1032">
        <f>[9]D_技能表!G939</f>
        <v>3</v>
      </c>
      <c r="H1032">
        <f>[9]D_技能表!H939</f>
        <v>3</v>
      </c>
      <c r="I1032">
        <f>[9]D_技能表!I939</f>
        <v>19</v>
      </c>
      <c r="J1032">
        <f>[9]D_技能表!J939</f>
        <v>2</v>
      </c>
      <c r="K1032">
        <f>[9]D_技能表!K939</f>
        <v>170.73913043478262</v>
      </c>
      <c r="L1032">
        <f>[9]D_技能表!L939</f>
        <v>0</v>
      </c>
      <c r="M1032">
        <f>[9]D_技能表!M939</f>
        <v>6480</v>
      </c>
      <c r="N1032">
        <f>[9]D_技能表!N939</f>
        <v>10092</v>
      </c>
      <c r="O1032">
        <f>[9]D_技能表!O939</f>
        <v>4</v>
      </c>
      <c r="P1032">
        <f>[9]D_技能表!P939</f>
        <v>1</v>
      </c>
      <c r="Q1032">
        <f>[9]D_技能表!Q939</f>
        <v>1</v>
      </c>
      <c r="R1032">
        <f>[9]D_技能表!R939</f>
        <v>10</v>
      </c>
      <c r="S1032">
        <f>[9]D_技能表!S939</f>
        <v>50</v>
      </c>
      <c r="T1032">
        <f>[9]D_技能表!T939</f>
        <v>143.47826086956522</v>
      </c>
      <c r="U1032">
        <f>[9]D_技能表!U939</f>
        <v>841</v>
      </c>
      <c r="V1032">
        <f>[9]D_技能表!V939</f>
        <v>143.47826086956522</v>
      </c>
      <c r="W1032">
        <f>[9]D_技能表!W939</f>
        <v>12</v>
      </c>
      <c r="X1032">
        <f>[9]D_技能表!X939</f>
        <v>130</v>
      </c>
      <c r="Y1032">
        <f>[9]D_技能表!Y939</f>
        <v>18</v>
      </c>
      <c r="Z1032">
        <f>[9]D_技能表!Z939</f>
        <v>5</v>
      </c>
      <c r="AA1032" t="str">
        <f>[9]D_技能表!AA939</f>
        <v>9224300.png</v>
      </c>
      <c r="AB1032">
        <f>[9]D_技能表!AB939</f>
        <v>20</v>
      </c>
      <c r="AC1032">
        <f>[9]D_技能表!AC939</f>
        <v>35</v>
      </c>
      <c r="AD1032">
        <f>[9]D_技能表!AD939</f>
        <v>19.281792663550021</v>
      </c>
    </row>
    <row r="1033" spans="1:30" x14ac:dyDescent="0.15">
      <c r="A1033">
        <f>[9]D_技能表!A940</f>
        <v>9224320</v>
      </c>
      <c r="B1033" t="str">
        <f>[9]D_技能表!B940</f>
        <v>幻影脚第3段</v>
      </c>
      <c r="C1033" t="str">
        <f>[9]D_技能表!C940</f>
        <v>幻影脚第3段</v>
      </c>
      <c r="D1033">
        <f>[9]D_技能表!D940</f>
        <v>2</v>
      </c>
      <c r="E1033">
        <f>[9]D_技能表!E940</f>
        <v>38</v>
      </c>
      <c r="F1033" t="str">
        <f>[9]D_技能表!F940</f>
        <v>第20级，共造成172.2%点伤害</v>
      </c>
      <c r="G1033">
        <f>[9]D_技能表!G940</f>
        <v>3</v>
      </c>
      <c r="H1033">
        <f>[9]D_技能表!H940</f>
        <v>3</v>
      </c>
      <c r="I1033">
        <f>[9]D_技能表!I940</f>
        <v>20</v>
      </c>
      <c r="J1033">
        <f>[9]D_技能表!J940</f>
        <v>2</v>
      </c>
      <c r="K1033">
        <f>[9]D_技能表!K940</f>
        <v>172.17391304347825</v>
      </c>
      <c r="L1033">
        <f>[9]D_技能表!L940</f>
        <v>0</v>
      </c>
      <c r="M1033">
        <f>[9]D_技能表!M940</f>
        <v>6400</v>
      </c>
      <c r="N1033">
        <f>[9]D_技能表!N940</f>
        <v>11596</v>
      </c>
      <c r="O1033">
        <f>[9]D_技能表!O940</f>
        <v>4</v>
      </c>
      <c r="P1033">
        <f>[9]D_技能表!P940</f>
        <v>1</v>
      </c>
      <c r="Q1033">
        <f>[9]D_技能表!Q940</f>
        <v>1</v>
      </c>
      <c r="R1033">
        <f>[9]D_技能表!R940</f>
        <v>10</v>
      </c>
      <c r="S1033">
        <f>[9]D_技能表!S940</f>
        <v>50</v>
      </c>
      <c r="T1033">
        <f>[9]D_技能表!T940</f>
        <v>143.47826086956522</v>
      </c>
      <c r="U1033">
        <f>[9]D_技能表!U940</f>
        <v>892</v>
      </c>
      <c r="V1033">
        <f>[9]D_技能表!V940</f>
        <v>143.47826086956522</v>
      </c>
      <c r="W1033">
        <f>[9]D_技能表!W940</f>
        <v>13</v>
      </c>
      <c r="X1033">
        <f>[9]D_技能表!X940</f>
        <v>143</v>
      </c>
      <c r="Y1033">
        <f>[9]D_技能表!Y940</f>
        <v>18</v>
      </c>
      <c r="Z1033">
        <f>[9]D_技能表!Z940</f>
        <v>6</v>
      </c>
      <c r="AA1033" t="str">
        <f>[9]D_技能表!AA940</f>
        <v>9224300.png</v>
      </c>
      <c r="AB1033">
        <f>[9]D_技能表!AB940</f>
        <v>20</v>
      </c>
      <c r="AC1033">
        <f>[9]D_技能表!AC940</f>
        <v>35</v>
      </c>
      <c r="AD1033">
        <f>[9]D_技能表!AD940</f>
        <v>22.397313966611801</v>
      </c>
    </row>
    <row r="1034" spans="1:30" x14ac:dyDescent="0.15">
      <c r="A1034">
        <f>[9]D_技能表!A941</f>
        <v>9224321</v>
      </c>
      <c r="B1034" t="str">
        <f>[9]D_技能表!B941</f>
        <v>幻影脚第3段</v>
      </c>
      <c r="C1034" t="str">
        <f>[9]D_技能表!C941</f>
        <v>幻影脚第3段</v>
      </c>
      <c r="D1034">
        <f>[9]D_技能表!D941</f>
        <v>2</v>
      </c>
      <c r="E1034">
        <f>[9]D_技能表!E941</f>
        <v>39</v>
      </c>
      <c r="F1034" t="str">
        <f>[9]D_技能表!F941</f>
        <v>第21级，共造成173.6%点伤害</v>
      </c>
      <c r="G1034">
        <f>[9]D_技能表!G941</f>
        <v>3</v>
      </c>
      <c r="H1034">
        <f>[9]D_技能表!H941</f>
        <v>3</v>
      </c>
      <c r="I1034">
        <f>[9]D_技能表!I941</f>
        <v>21</v>
      </c>
      <c r="J1034">
        <f>[9]D_技能表!J941</f>
        <v>2</v>
      </c>
      <c r="K1034">
        <f>[9]D_技能表!K941</f>
        <v>173.60869565217391</v>
      </c>
      <c r="L1034">
        <f>[9]D_技能表!L941</f>
        <v>0</v>
      </c>
      <c r="M1034">
        <f>[9]D_技能表!M941</f>
        <v>6320</v>
      </c>
      <c r="N1034">
        <f>[9]D_技能表!N941</f>
        <v>12272</v>
      </c>
      <c r="O1034">
        <f>[9]D_技能表!O941</f>
        <v>4</v>
      </c>
      <c r="P1034">
        <f>[9]D_技能表!P941</f>
        <v>1</v>
      </c>
      <c r="Q1034">
        <f>[9]D_技能表!Q941</f>
        <v>1</v>
      </c>
      <c r="R1034">
        <f>[9]D_技能表!R941</f>
        <v>10</v>
      </c>
      <c r="S1034">
        <f>[9]D_技能表!S941</f>
        <v>50</v>
      </c>
      <c r="T1034">
        <f>[9]D_技能表!T941</f>
        <v>143.47826086956522</v>
      </c>
      <c r="U1034">
        <f>[9]D_技能表!U941</f>
        <v>944</v>
      </c>
      <c r="V1034">
        <f>[9]D_技能表!V941</f>
        <v>143.47826086956522</v>
      </c>
      <c r="W1034">
        <f>[9]D_技能表!W941</f>
        <v>13</v>
      </c>
      <c r="X1034">
        <f>[9]D_技能表!X941</f>
        <v>156</v>
      </c>
      <c r="Y1034">
        <f>[9]D_技能表!Y941</f>
        <v>18</v>
      </c>
      <c r="Z1034">
        <f>[9]D_技能表!Z941</f>
        <v>6</v>
      </c>
      <c r="AA1034" t="str">
        <f>[9]D_技能表!AA941</f>
        <v>9224300.png</v>
      </c>
      <c r="AB1034">
        <f>[9]D_技能表!AB941</f>
        <v>20</v>
      </c>
      <c r="AC1034">
        <f>[9]D_技能表!AC941</f>
        <v>35</v>
      </c>
      <c r="AD1034">
        <f>[9]D_技能表!AD941</f>
        <v>26.005954739705096</v>
      </c>
    </row>
    <row r="1035" spans="1:30" x14ac:dyDescent="0.15">
      <c r="A1035">
        <f>[9]D_技能表!A942</f>
        <v>9224322</v>
      </c>
      <c r="B1035" t="str">
        <f>[9]D_技能表!B942</f>
        <v>幻影脚第3段</v>
      </c>
      <c r="C1035" t="str">
        <f>[9]D_技能表!C942</f>
        <v>幻影脚第3段</v>
      </c>
      <c r="D1035">
        <f>[9]D_技能表!D942</f>
        <v>2</v>
      </c>
      <c r="E1035">
        <f>[9]D_技能表!E942</f>
        <v>41</v>
      </c>
      <c r="F1035" t="str">
        <f>[9]D_技能表!F942</f>
        <v>第22级，共造成175%点伤害</v>
      </c>
      <c r="G1035">
        <f>[9]D_技能表!G942</f>
        <v>3</v>
      </c>
      <c r="H1035">
        <f>[9]D_技能表!H942</f>
        <v>3</v>
      </c>
      <c r="I1035">
        <f>[9]D_技能表!I942</f>
        <v>22</v>
      </c>
      <c r="J1035">
        <f>[9]D_技能表!J942</f>
        <v>2</v>
      </c>
      <c r="K1035">
        <f>[9]D_技能表!K942</f>
        <v>175.04347826086956</v>
      </c>
      <c r="L1035">
        <f>[9]D_技能表!L942</f>
        <v>0</v>
      </c>
      <c r="M1035">
        <f>[9]D_技能表!M942</f>
        <v>6240</v>
      </c>
      <c r="N1035">
        <f>[9]D_技能表!N942</f>
        <v>14742</v>
      </c>
      <c r="O1035">
        <f>[9]D_技能表!O942</f>
        <v>4</v>
      </c>
      <c r="P1035">
        <f>[9]D_技能表!P942</f>
        <v>1</v>
      </c>
      <c r="Q1035">
        <f>[9]D_技能表!Q942</f>
        <v>1</v>
      </c>
      <c r="R1035">
        <f>[9]D_技能表!R942</f>
        <v>10</v>
      </c>
      <c r="S1035">
        <f>[9]D_技能表!S942</f>
        <v>50</v>
      </c>
      <c r="T1035">
        <f>[9]D_技能表!T942</f>
        <v>143.47826086956522</v>
      </c>
      <c r="U1035">
        <f>[9]D_技能表!U942</f>
        <v>1053</v>
      </c>
      <c r="V1035">
        <f>[9]D_技能表!V942</f>
        <v>143.47826086956522</v>
      </c>
      <c r="W1035">
        <f>[9]D_技能表!W942</f>
        <v>14</v>
      </c>
      <c r="X1035">
        <f>[9]D_技能表!X942</f>
        <v>170</v>
      </c>
      <c r="Y1035">
        <f>[9]D_技能表!Y942</f>
        <v>18</v>
      </c>
      <c r="Z1035">
        <f>[9]D_技能表!Z942</f>
        <v>6</v>
      </c>
      <c r="AA1035" t="str">
        <f>[9]D_技能表!AA942</f>
        <v>9224300.png</v>
      </c>
      <c r="AB1035">
        <f>[9]D_技能表!AB942</f>
        <v>20</v>
      </c>
      <c r="AC1035">
        <f>[9]D_技能表!AC942</f>
        <v>35</v>
      </c>
      <c r="AD1035">
        <f>[9]D_技能表!AD942</f>
        <v>30.18454473848815</v>
      </c>
    </row>
    <row r="1036" spans="1:30" x14ac:dyDescent="0.15">
      <c r="A1036">
        <f>[9]D_技能表!A943</f>
        <v>9224323</v>
      </c>
      <c r="B1036" t="str">
        <f>[9]D_技能表!B943</f>
        <v>幻影脚第3段</v>
      </c>
      <c r="C1036" t="str">
        <f>[9]D_技能表!C943</f>
        <v>幻影脚第3段</v>
      </c>
      <c r="D1036">
        <f>[9]D_技能表!D943</f>
        <v>2</v>
      </c>
      <c r="E1036">
        <f>[9]D_技能表!E943</f>
        <v>42</v>
      </c>
      <c r="F1036" t="str">
        <f>[9]D_技能表!F943</f>
        <v>第23级，共造成176.5%点伤害</v>
      </c>
      <c r="G1036">
        <f>[9]D_技能表!G943</f>
        <v>3</v>
      </c>
      <c r="H1036">
        <f>[9]D_技能表!H943</f>
        <v>3</v>
      </c>
      <c r="I1036">
        <f>[9]D_技能表!I943</f>
        <v>23</v>
      </c>
      <c r="J1036">
        <f>[9]D_技能表!J943</f>
        <v>2</v>
      </c>
      <c r="K1036">
        <f>[9]D_技能表!K943</f>
        <v>176.47826086956522</v>
      </c>
      <c r="L1036">
        <f>[9]D_技能表!L943</f>
        <v>0</v>
      </c>
      <c r="M1036">
        <f>[9]D_技能表!M943</f>
        <v>6160</v>
      </c>
      <c r="N1036">
        <f>[9]D_技能表!N943</f>
        <v>16650</v>
      </c>
      <c r="O1036">
        <f>[9]D_技能表!O943</f>
        <v>4</v>
      </c>
      <c r="P1036">
        <f>[9]D_技能表!P943</f>
        <v>1</v>
      </c>
      <c r="Q1036">
        <f>[9]D_技能表!Q943</f>
        <v>1</v>
      </c>
      <c r="R1036">
        <f>[9]D_技能表!R943</f>
        <v>10</v>
      </c>
      <c r="S1036">
        <f>[9]D_技能表!S943</f>
        <v>50</v>
      </c>
      <c r="T1036">
        <f>[9]D_技能表!T943</f>
        <v>143.47826086956522</v>
      </c>
      <c r="U1036">
        <f>[9]D_技能表!U943</f>
        <v>1110</v>
      </c>
      <c r="V1036">
        <f>[9]D_技能表!V943</f>
        <v>143.47826086956522</v>
      </c>
      <c r="W1036">
        <f>[9]D_技能表!W943</f>
        <v>15</v>
      </c>
      <c r="X1036">
        <f>[9]D_技能表!X943</f>
        <v>185</v>
      </c>
      <c r="Y1036">
        <f>[9]D_技能表!Y943</f>
        <v>18</v>
      </c>
      <c r="Z1036">
        <f>[9]D_技能表!Z943</f>
        <v>6</v>
      </c>
      <c r="AA1036" t="str">
        <f>[9]D_技能表!AA943</f>
        <v>9224300.png</v>
      </c>
      <c r="AB1036">
        <f>[9]D_技能表!AB943</f>
        <v>20</v>
      </c>
      <c r="AC1036">
        <f>[9]D_技能表!AC943</f>
        <v>35</v>
      </c>
      <c r="AD1036">
        <f>[9]D_技能表!AD943</f>
        <v>35.021736194394776</v>
      </c>
    </row>
    <row r="1037" spans="1:30" x14ac:dyDescent="0.15">
      <c r="A1037">
        <f>[9]D_技能表!A944</f>
        <v>9224324</v>
      </c>
      <c r="B1037" t="str">
        <f>[9]D_技能表!B944</f>
        <v>幻影脚第3段</v>
      </c>
      <c r="C1037" t="str">
        <f>[9]D_技能表!C944</f>
        <v>幻影脚第3段</v>
      </c>
      <c r="D1037">
        <f>[9]D_技能表!D944</f>
        <v>2</v>
      </c>
      <c r="E1037">
        <f>[9]D_技能表!E944</f>
        <v>44</v>
      </c>
      <c r="F1037" t="str">
        <f>[9]D_技能表!F944</f>
        <v>第24级，共造成177.9%点伤害</v>
      </c>
      <c r="G1037">
        <f>[9]D_技能表!G944</f>
        <v>3</v>
      </c>
      <c r="H1037">
        <f>[9]D_技能表!H944</f>
        <v>3</v>
      </c>
      <c r="I1037">
        <f>[9]D_技能表!I944</f>
        <v>24</v>
      </c>
      <c r="J1037">
        <f>[9]D_技能表!J944</f>
        <v>2</v>
      </c>
      <c r="K1037">
        <f>[9]D_技能表!K944</f>
        <v>177.91304347826087</v>
      </c>
      <c r="L1037">
        <f>[9]D_技能表!L944</f>
        <v>0</v>
      </c>
      <c r="M1037">
        <f>[9]D_技能表!M944</f>
        <v>6080</v>
      </c>
      <c r="N1037">
        <f>[9]D_技能表!N944</f>
        <v>19616</v>
      </c>
      <c r="O1037">
        <f>[9]D_技能表!O944</f>
        <v>4</v>
      </c>
      <c r="P1037">
        <f>[9]D_技能表!P944</f>
        <v>1</v>
      </c>
      <c r="Q1037">
        <f>[9]D_技能表!Q944</f>
        <v>1</v>
      </c>
      <c r="R1037">
        <f>[9]D_技能表!R944</f>
        <v>10</v>
      </c>
      <c r="S1037">
        <f>[9]D_技能表!S944</f>
        <v>50</v>
      </c>
      <c r="T1037">
        <f>[9]D_技能表!T944</f>
        <v>143.47826086956522</v>
      </c>
      <c r="U1037">
        <f>[9]D_技能表!U944</f>
        <v>1226</v>
      </c>
      <c r="V1037">
        <f>[9]D_技能表!V944</f>
        <v>143.47826086956522</v>
      </c>
      <c r="W1037">
        <f>[9]D_技能表!W944</f>
        <v>16</v>
      </c>
      <c r="X1037">
        <f>[9]D_技能表!X944</f>
        <v>201</v>
      </c>
      <c r="Y1037">
        <f>[9]D_技能表!Y944</f>
        <v>18</v>
      </c>
      <c r="Z1037">
        <f>[9]D_技能表!Z944</f>
        <v>7</v>
      </c>
      <c r="AA1037" t="str">
        <f>[9]D_技能表!AA944</f>
        <v>9224300.png</v>
      </c>
      <c r="AB1037">
        <f>[9]D_技能表!AB944</f>
        <v>20</v>
      </c>
      <c r="AC1037">
        <f>[9]D_技能表!AC944</f>
        <v>35</v>
      </c>
      <c r="AD1037">
        <f>[9]D_技能表!AD944</f>
        <v>40.61980484160442</v>
      </c>
    </row>
    <row r="1038" spans="1:30" x14ac:dyDescent="0.15">
      <c r="A1038">
        <f>[9]D_技能表!A945</f>
        <v>9224325</v>
      </c>
      <c r="B1038" t="str">
        <f>[9]D_技能表!B945</f>
        <v>幻影脚第3段</v>
      </c>
      <c r="C1038" t="str">
        <f>[9]D_技能表!C945</f>
        <v>幻影脚第3段</v>
      </c>
      <c r="D1038">
        <f>[9]D_技能表!D945</f>
        <v>2</v>
      </c>
      <c r="E1038">
        <f>[9]D_技能表!E945</f>
        <v>45</v>
      </c>
      <c r="F1038" t="str">
        <f>[9]D_技能表!F945</f>
        <v>第25级，共造成179.3%点伤害</v>
      </c>
      <c r="G1038">
        <f>[9]D_技能表!G945</f>
        <v>3</v>
      </c>
      <c r="H1038">
        <f>[9]D_技能表!H945</f>
        <v>3</v>
      </c>
      <c r="I1038">
        <f>[9]D_技能表!I945</f>
        <v>25</v>
      </c>
      <c r="J1038">
        <f>[9]D_技能表!J945</f>
        <v>2</v>
      </c>
      <c r="K1038">
        <f>[9]D_技能表!K945</f>
        <v>179.34782608695653</v>
      </c>
      <c r="L1038">
        <f>[9]D_技能表!L945</f>
        <v>0</v>
      </c>
      <c r="M1038">
        <f>[9]D_技能表!M945</f>
        <v>6000</v>
      </c>
      <c r="N1038">
        <f>[9]D_技能表!N945</f>
        <v>23166</v>
      </c>
      <c r="O1038">
        <f>[9]D_技能表!O945</f>
        <v>4</v>
      </c>
      <c r="P1038">
        <f>[9]D_技能表!P945</f>
        <v>1</v>
      </c>
      <c r="Q1038">
        <f>[9]D_技能表!Q945</f>
        <v>1</v>
      </c>
      <c r="R1038">
        <f>[9]D_技能表!R945</f>
        <v>10</v>
      </c>
      <c r="S1038">
        <f>[9]D_技能表!S945</f>
        <v>50</v>
      </c>
      <c r="T1038">
        <f>[9]D_技能表!T945</f>
        <v>143.47826086956522</v>
      </c>
      <c r="U1038">
        <f>[9]D_技能表!U945</f>
        <v>1287</v>
      </c>
      <c r="V1038">
        <f>[9]D_技能表!V945</f>
        <v>143.47826086956522</v>
      </c>
      <c r="W1038">
        <f>[9]D_技能表!W945</f>
        <v>18</v>
      </c>
      <c r="X1038">
        <f>[9]D_技能表!X945</f>
        <v>219</v>
      </c>
      <c r="Y1038">
        <f>[9]D_技能表!Y945</f>
        <v>18</v>
      </c>
      <c r="Z1038">
        <f>[9]D_技能表!Z945</f>
        <v>8</v>
      </c>
      <c r="AA1038" t="str">
        <f>[9]D_技能表!AA945</f>
        <v>9224300.png</v>
      </c>
      <c r="AB1038">
        <f>[9]D_技能表!AB945</f>
        <v>20</v>
      </c>
      <c r="AC1038">
        <f>[9]D_技能表!AC945</f>
        <v>35</v>
      </c>
      <c r="AD1038">
        <f>[9]D_技能表!AD945</f>
        <v>47.096723042470856</v>
      </c>
    </row>
    <row r="1039" spans="1:30" x14ac:dyDescent="0.15">
      <c r="A1039">
        <f>[9]D_技能表!A946</f>
        <v>9224326</v>
      </c>
      <c r="B1039" t="str">
        <f>[9]D_技能表!B946</f>
        <v>幻影脚第3段</v>
      </c>
      <c r="C1039" t="str">
        <f>[9]D_技能表!C946</f>
        <v>幻影脚第3段</v>
      </c>
      <c r="D1039">
        <f>[9]D_技能表!D946</f>
        <v>2</v>
      </c>
      <c r="E1039">
        <f>[9]D_技能表!E946</f>
        <v>46</v>
      </c>
      <c r="F1039" t="str">
        <f>[9]D_技能表!F946</f>
        <v>第26级，共造成180.8%点伤害</v>
      </c>
      <c r="G1039">
        <f>[9]D_技能表!G946</f>
        <v>3</v>
      </c>
      <c r="H1039">
        <f>[9]D_技能表!H946</f>
        <v>3</v>
      </c>
      <c r="I1039">
        <f>[9]D_技能表!I946</f>
        <v>26</v>
      </c>
      <c r="J1039">
        <f>[9]D_技能表!J946</f>
        <v>2</v>
      </c>
      <c r="K1039">
        <f>[9]D_技能表!K946</f>
        <v>180.78260869565219</v>
      </c>
      <c r="L1039">
        <f>[9]D_技能表!L946</f>
        <v>0</v>
      </c>
      <c r="M1039">
        <f>[9]D_技能表!M946</f>
        <v>5920</v>
      </c>
      <c r="N1039">
        <f>[9]D_技能表!N946</f>
        <v>25631</v>
      </c>
      <c r="O1039">
        <f>[9]D_技能表!O946</f>
        <v>4</v>
      </c>
      <c r="P1039">
        <f>[9]D_技能表!P946</f>
        <v>1</v>
      </c>
      <c r="Q1039">
        <f>[9]D_技能表!Q946</f>
        <v>1</v>
      </c>
      <c r="R1039">
        <f>[9]D_技能表!R946</f>
        <v>10</v>
      </c>
      <c r="S1039">
        <f>[9]D_技能表!S946</f>
        <v>50</v>
      </c>
      <c r="T1039">
        <f>[9]D_技能表!T946</f>
        <v>143.47826086956522</v>
      </c>
      <c r="U1039">
        <f>[9]D_技能表!U946</f>
        <v>1349</v>
      </c>
      <c r="V1039">
        <f>[9]D_技能表!V946</f>
        <v>143.47826086956522</v>
      </c>
      <c r="W1039">
        <f>[9]D_技能表!W946</f>
        <v>19</v>
      </c>
      <c r="X1039">
        <f>[9]D_技能表!X946</f>
        <v>238</v>
      </c>
      <c r="Y1039">
        <f>[9]D_技能表!Y946</f>
        <v>18</v>
      </c>
      <c r="Z1039">
        <f>[9]D_技能表!Z946</f>
        <v>8</v>
      </c>
      <c r="AA1039" t="str">
        <f>[9]D_技能表!AA946</f>
        <v>9224300.png</v>
      </c>
      <c r="AB1039">
        <f>[9]D_技能表!AB946</f>
        <v>20</v>
      </c>
      <c r="AC1039">
        <f>[9]D_技能表!AC946</f>
        <v>35</v>
      </c>
      <c r="AD1039">
        <f>[9]D_技能表!AD946</f>
        <v>54.588545834333843</v>
      </c>
    </row>
    <row r="1040" spans="1:30" x14ac:dyDescent="0.15">
      <c r="A1040">
        <f>[9]D_技能表!A947</f>
        <v>9224327</v>
      </c>
      <c r="B1040" t="str">
        <f>[9]D_技能表!B947</f>
        <v>幻影脚第3段</v>
      </c>
      <c r="C1040" t="str">
        <f>[9]D_技能表!C947</f>
        <v>幻影脚第3段</v>
      </c>
      <c r="D1040">
        <f>[9]D_技能表!D947</f>
        <v>2</v>
      </c>
      <c r="E1040">
        <f>[9]D_技能表!E947</f>
        <v>48</v>
      </c>
      <c r="F1040" t="str">
        <f>[9]D_技能表!F947</f>
        <v>第27级，共造成182.2%点伤害</v>
      </c>
      <c r="G1040">
        <f>[9]D_技能表!G947</f>
        <v>3</v>
      </c>
      <c r="H1040">
        <f>[9]D_技能表!H947</f>
        <v>3</v>
      </c>
      <c r="I1040">
        <f>[9]D_技能表!I947</f>
        <v>27</v>
      </c>
      <c r="J1040">
        <f>[9]D_技能表!J947</f>
        <v>2</v>
      </c>
      <c r="K1040">
        <f>[9]D_技能表!K947</f>
        <v>182.21739130434781</v>
      </c>
      <c r="L1040">
        <f>[9]D_技能表!L947</f>
        <v>0</v>
      </c>
      <c r="M1040">
        <f>[9]D_技能表!M947</f>
        <v>5840</v>
      </c>
      <c r="N1040">
        <f>[9]D_技能表!N947</f>
        <v>29540</v>
      </c>
      <c r="O1040">
        <f>[9]D_技能表!O947</f>
        <v>4</v>
      </c>
      <c r="P1040">
        <f>[9]D_技能表!P947</f>
        <v>1</v>
      </c>
      <c r="Q1040">
        <f>[9]D_技能表!Q947</f>
        <v>1</v>
      </c>
      <c r="R1040">
        <f>[9]D_技能表!R947</f>
        <v>10</v>
      </c>
      <c r="S1040">
        <f>[9]D_技能表!S947</f>
        <v>50</v>
      </c>
      <c r="T1040">
        <f>[9]D_技能表!T947</f>
        <v>143.47826086956522</v>
      </c>
      <c r="U1040">
        <f>[9]D_技能表!U947</f>
        <v>1477</v>
      </c>
      <c r="V1040">
        <f>[9]D_技能表!V947</f>
        <v>143.47826086956522</v>
      </c>
      <c r="W1040">
        <f>[9]D_技能表!W947</f>
        <v>20</v>
      </c>
      <c r="X1040">
        <f>[9]D_技能表!X947</f>
        <v>258</v>
      </c>
      <c r="Y1040">
        <f>[9]D_技能表!Y947</f>
        <v>18</v>
      </c>
      <c r="Z1040">
        <f>[9]D_技能表!Z947</f>
        <v>8</v>
      </c>
      <c r="AA1040" t="str">
        <f>[9]D_技能表!AA947</f>
        <v>9224300.png</v>
      </c>
      <c r="AB1040">
        <f>[9]D_技能表!AB947</f>
        <v>20</v>
      </c>
      <c r="AC1040">
        <f>[9]D_技能表!AC947</f>
        <v>35</v>
      </c>
      <c r="AD1040">
        <f>[9]D_技能表!AD947</f>
        <v>63.25215680904472</v>
      </c>
    </row>
    <row r="1041" spans="1:30" x14ac:dyDescent="0.15">
      <c r="A1041">
        <f>[9]D_技能表!A948</f>
        <v>9224328</v>
      </c>
      <c r="B1041" t="str">
        <f>[9]D_技能表!B948</f>
        <v>幻影脚第3段</v>
      </c>
      <c r="C1041" t="str">
        <f>[9]D_技能表!C948</f>
        <v>幻影脚第3段</v>
      </c>
      <c r="D1041">
        <f>[9]D_技能表!D948</f>
        <v>2</v>
      </c>
      <c r="E1041">
        <f>[9]D_技能表!E948</f>
        <v>49</v>
      </c>
      <c r="F1041" t="str">
        <f>[9]D_技能表!F948</f>
        <v>第28级，共造成183.7%点伤害</v>
      </c>
      <c r="G1041">
        <f>[9]D_技能表!G948</f>
        <v>3</v>
      </c>
      <c r="H1041">
        <f>[9]D_技能表!H948</f>
        <v>3</v>
      </c>
      <c r="I1041">
        <f>[9]D_技能表!I948</f>
        <v>28</v>
      </c>
      <c r="J1041">
        <f>[9]D_技能表!J948</f>
        <v>2</v>
      </c>
      <c r="K1041">
        <f>[9]D_技能表!K948</f>
        <v>183.65217391304347</v>
      </c>
      <c r="L1041">
        <f>[9]D_技能表!L948</f>
        <v>0</v>
      </c>
      <c r="M1041">
        <f>[9]D_技能表!M948</f>
        <v>5760</v>
      </c>
      <c r="N1041">
        <f>[9]D_技能表!N948</f>
        <v>32403</v>
      </c>
      <c r="O1041">
        <f>[9]D_技能表!O948</f>
        <v>4</v>
      </c>
      <c r="P1041">
        <f>[9]D_技能表!P948</f>
        <v>1</v>
      </c>
      <c r="Q1041">
        <f>[9]D_技能表!Q948</f>
        <v>1</v>
      </c>
      <c r="R1041">
        <f>[9]D_技能表!R948</f>
        <v>10</v>
      </c>
      <c r="S1041">
        <f>[9]D_技能表!S948</f>
        <v>50</v>
      </c>
      <c r="T1041">
        <f>[9]D_技能表!T948</f>
        <v>143.47826086956522</v>
      </c>
      <c r="U1041">
        <f>[9]D_技能表!U948</f>
        <v>1543</v>
      </c>
      <c r="V1041">
        <f>[9]D_技能表!V948</f>
        <v>143.47826086956522</v>
      </c>
      <c r="W1041">
        <f>[9]D_技能表!W948</f>
        <v>21</v>
      </c>
      <c r="X1041">
        <f>[9]D_技能表!X948</f>
        <v>279</v>
      </c>
      <c r="Y1041">
        <f>[9]D_技能表!Y948</f>
        <v>18</v>
      </c>
      <c r="Z1041">
        <f>[9]D_技能表!Z948</f>
        <v>9</v>
      </c>
      <c r="AA1041" t="str">
        <f>[9]D_技能表!AA948</f>
        <v>9224300.png</v>
      </c>
      <c r="AB1041">
        <f>[9]D_技能表!AB948</f>
        <v>20</v>
      </c>
      <c r="AC1041">
        <f>[9]D_技能表!AC948</f>
        <v>35</v>
      </c>
      <c r="AD1041">
        <f>[9]D_技能表!AD948</f>
        <v>73.268427728345017</v>
      </c>
    </row>
    <row r="1042" spans="1:30" x14ac:dyDescent="0.15">
      <c r="A1042">
        <f>[9]D_技能表!A949</f>
        <v>9224329</v>
      </c>
      <c r="B1042" t="str">
        <f>[9]D_技能表!B949</f>
        <v>幻影脚第3段</v>
      </c>
      <c r="C1042" t="str">
        <f>[9]D_技能表!C949</f>
        <v>幻影脚第3段</v>
      </c>
      <c r="D1042">
        <f>[9]D_技能表!D949</f>
        <v>2</v>
      </c>
      <c r="E1042">
        <f>[9]D_技能表!E949</f>
        <v>51</v>
      </c>
      <c r="F1042" t="str">
        <f>[9]D_技能表!F949</f>
        <v>第29级，共造成185.1%点伤害</v>
      </c>
      <c r="G1042">
        <f>[9]D_技能表!G949</f>
        <v>3</v>
      </c>
      <c r="H1042">
        <f>[9]D_技能表!H949</f>
        <v>3</v>
      </c>
      <c r="I1042">
        <f>[9]D_技能表!I949</f>
        <v>29</v>
      </c>
      <c r="J1042">
        <f>[9]D_技能表!J949</f>
        <v>2</v>
      </c>
      <c r="K1042">
        <f>[9]D_技能表!K949</f>
        <v>185.08695652173913</v>
      </c>
      <c r="L1042">
        <f>[9]D_技能表!L949</f>
        <v>0</v>
      </c>
      <c r="M1042">
        <f>[9]D_技能表!M949</f>
        <v>5680</v>
      </c>
      <c r="N1042">
        <f>[9]D_技能表!N949</f>
        <v>38617</v>
      </c>
      <c r="O1042">
        <f>[9]D_技能表!O949</f>
        <v>4</v>
      </c>
      <c r="P1042">
        <f>[9]D_技能表!P949</f>
        <v>1</v>
      </c>
      <c r="Q1042">
        <f>[9]D_技能表!Q949</f>
        <v>1</v>
      </c>
      <c r="R1042">
        <f>[9]D_技能表!R949</f>
        <v>10</v>
      </c>
      <c r="S1042">
        <f>[9]D_技能表!S949</f>
        <v>50</v>
      </c>
      <c r="T1042">
        <f>[9]D_技能表!T949</f>
        <v>143.47826086956522</v>
      </c>
      <c r="U1042">
        <f>[9]D_技能表!U949</f>
        <v>1679</v>
      </c>
      <c r="V1042">
        <f>[9]D_技能表!V949</f>
        <v>143.47826086956522</v>
      </c>
      <c r="W1042">
        <f>[9]D_技能表!W949</f>
        <v>23</v>
      </c>
      <c r="X1042">
        <f>[9]D_技能表!X949</f>
        <v>302</v>
      </c>
      <c r="Y1042">
        <f>[9]D_技能表!Y949</f>
        <v>18</v>
      </c>
      <c r="Z1042">
        <f>[9]D_技能表!Z949</f>
        <v>10</v>
      </c>
      <c r="AA1042" t="str">
        <f>[9]D_技能表!AA949</f>
        <v>9224300.png</v>
      </c>
      <c r="AB1042">
        <f>[9]D_技能表!AB949</f>
        <v>20</v>
      </c>
      <c r="AC1042">
        <f>[9]D_技能表!AC949</f>
        <v>35</v>
      </c>
      <c r="AD1042">
        <f>[9]D_技能表!AD949</f>
        <v>84.845853806897054</v>
      </c>
    </row>
    <row r="1043" spans="1:30" x14ac:dyDescent="0.15">
      <c r="A1043">
        <f>[9]D_技能表!A950</f>
        <v>9224330</v>
      </c>
      <c r="B1043" t="str">
        <f>[9]D_技能表!B950</f>
        <v>幻影脚第3段</v>
      </c>
      <c r="C1043" t="str">
        <f>[9]D_技能表!C950</f>
        <v>幻影脚第3段</v>
      </c>
      <c r="D1043">
        <f>[9]D_技能表!D950</f>
        <v>2</v>
      </c>
      <c r="E1043">
        <f>[9]D_技能表!E950</f>
        <v>52</v>
      </c>
      <c r="F1043" t="str">
        <f>[9]D_技能表!F950</f>
        <v>第30级，共造成186.5%点伤害</v>
      </c>
      <c r="G1043">
        <f>[9]D_技能表!G950</f>
        <v>3</v>
      </c>
      <c r="H1043">
        <f>[9]D_技能表!H950</f>
        <v>3</v>
      </c>
      <c r="I1043">
        <f>[9]D_技能表!I950</f>
        <v>30</v>
      </c>
      <c r="J1043">
        <f>[9]D_技能表!J950</f>
        <v>2</v>
      </c>
      <c r="K1043">
        <f>[9]D_技能表!K950</f>
        <v>186.52173913043478</v>
      </c>
      <c r="L1043">
        <f>[9]D_技能表!L950</f>
        <v>0</v>
      </c>
      <c r="M1043">
        <f>[9]D_技能表!M950</f>
        <v>5600</v>
      </c>
      <c r="N1043">
        <f>[9]D_技能表!N950</f>
        <v>43725</v>
      </c>
      <c r="O1043">
        <f>[9]D_技能表!O950</f>
        <v>4</v>
      </c>
      <c r="P1043">
        <f>[9]D_技能表!P950</f>
        <v>1</v>
      </c>
      <c r="Q1043">
        <f>[9]D_技能表!Q950</f>
        <v>1</v>
      </c>
      <c r="R1043">
        <f>[9]D_技能表!R950</f>
        <v>10</v>
      </c>
      <c r="S1043">
        <f>[9]D_技能表!S950</f>
        <v>50</v>
      </c>
      <c r="T1043">
        <f>[9]D_技能表!T950</f>
        <v>143.47826086956522</v>
      </c>
      <c r="U1043">
        <f>[9]D_技能表!U950</f>
        <v>1749</v>
      </c>
      <c r="V1043">
        <f>[9]D_技能表!V950</f>
        <v>143.47826086956522</v>
      </c>
      <c r="W1043">
        <f>[9]D_技能表!W950</f>
        <v>25</v>
      </c>
      <c r="X1043">
        <f>[9]D_技能表!X950</f>
        <v>327</v>
      </c>
      <c r="Y1043">
        <f>[9]D_技能表!Y950</f>
        <v>18</v>
      </c>
      <c r="Z1043">
        <f>[9]D_技能表!Z950</f>
        <v>10</v>
      </c>
      <c r="AA1043" t="str">
        <f>[9]D_技能表!AA950</f>
        <v>9224300.png</v>
      </c>
      <c r="AB1043">
        <f>[9]D_技能表!AB950</f>
        <v>20</v>
      </c>
      <c r="AC1043">
        <f>[9]D_技能表!AC950</f>
        <v>35</v>
      </c>
      <c r="AD1043">
        <f>[9]D_技能表!AD950</f>
        <v>98.224735813368468</v>
      </c>
    </row>
    <row r="1044" spans="1:30" x14ac:dyDescent="0.15">
      <c r="A1044">
        <f>[9]D_技能表!A951</f>
        <v>9224331</v>
      </c>
      <c r="B1044" t="str">
        <f>[9]D_技能表!B951</f>
        <v>幻影脚第3段</v>
      </c>
      <c r="C1044" t="str">
        <f>[9]D_技能表!C951</f>
        <v>幻影脚第3段</v>
      </c>
      <c r="D1044">
        <f>[9]D_技能表!D951</f>
        <v>2</v>
      </c>
      <c r="E1044">
        <f>[9]D_技能表!E951</f>
        <v>53</v>
      </c>
      <c r="F1044" t="str">
        <f>[9]D_技能表!F951</f>
        <v>第31级，共造成188%点伤害</v>
      </c>
      <c r="G1044">
        <f>[9]D_技能表!G951</f>
        <v>3</v>
      </c>
      <c r="H1044">
        <f>[9]D_技能表!H951</f>
        <v>3</v>
      </c>
      <c r="I1044">
        <f>[9]D_技能表!I951</f>
        <v>31</v>
      </c>
      <c r="J1044">
        <f>[9]D_技能表!J951</f>
        <v>2</v>
      </c>
      <c r="K1044">
        <f>[9]D_技能表!K951</f>
        <v>187.95652173913044</v>
      </c>
      <c r="L1044">
        <f>[9]D_技能表!L951</f>
        <v>0</v>
      </c>
      <c r="M1044">
        <f>[9]D_技能表!M951</f>
        <v>5520</v>
      </c>
      <c r="N1044">
        <f>[9]D_技能表!N951</f>
        <v>47320</v>
      </c>
      <c r="O1044">
        <f>[9]D_技能表!O951</f>
        <v>4</v>
      </c>
      <c r="P1044">
        <f>[9]D_技能表!P951</f>
        <v>1</v>
      </c>
      <c r="Q1044">
        <f>[9]D_技能表!Q951</f>
        <v>1</v>
      </c>
      <c r="R1044">
        <f>[9]D_技能表!R951</f>
        <v>10</v>
      </c>
      <c r="S1044">
        <f>[9]D_技能表!S951</f>
        <v>50</v>
      </c>
      <c r="T1044">
        <f>[9]D_技能表!T951</f>
        <v>143.47826086956522</v>
      </c>
      <c r="U1044">
        <f>[9]D_技能表!U951</f>
        <v>1820</v>
      </c>
      <c r="V1044">
        <f>[9]D_技能表!V951</f>
        <v>143.47826086956522</v>
      </c>
      <c r="W1044">
        <f>[9]D_技能表!W951</f>
        <v>26</v>
      </c>
      <c r="X1044">
        <f>[9]D_技能表!X951</f>
        <v>353</v>
      </c>
      <c r="Y1044">
        <f>[9]D_技能表!Y951</f>
        <v>18</v>
      </c>
      <c r="Z1044">
        <f>[9]D_技能表!Z951</f>
        <v>11</v>
      </c>
      <c r="AA1044" t="str">
        <f>[9]D_技能表!AA951</f>
        <v>9224300.png</v>
      </c>
      <c r="AB1044">
        <f>[9]D_技能表!AB951</f>
        <v>20</v>
      </c>
      <c r="AC1044">
        <f>[9]D_技能表!AC951</f>
        <v>35</v>
      </c>
      <c r="AD1044">
        <f>[9]D_技能表!AD951</f>
        <v>113.68199072411728</v>
      </c>
    </row>
    <row r="1045" spans="1:30" x14ac:dyDescent="0.15">
      <c r="A1045">
        <f>[9]D_技能表!A952</f>
        <v>9224332</v>
      </c>
      <c r="B1045" t="str">
        <f>[9]D_技能表!B952</f>
        <v>幻影脚第3段</v>
      </c>
      <c r="C1045" t="str">
        <f>[9]D_技能表!C952</f>
        <v>幻影脚第3段</v>
      </c>
      <c r="D1045">
        <f>[9]D_技能表!D952</f>
        <v>2</v>
      </c>
      <c r="E1045">
        <f>[9]D_技能表!E952</f>
        <v>55</v>
      </c>
      <c r="F1045" t="str">
        <f>[9]D_技能表!F952</f>
        <v>第32级，共造成189.4%点伤害</v>
      </c>
      <c r="G1045">
        <f>[9]D_技能表!G952</f>
        <v>3</v>
      </c>
      <c r="H1045">
        <f>[9]D_技能表!H952</f>
        <v>3</v>
      </c>
      <c r="I1045">
        <f>[9]D_技能表!I952</f>
        <v>32</v>
      </c>
      <c r="J1045">
        <f>[9]D_技能表!J952</f>
        <v>2</v>
      </c>
      <c r="K1045">
        <f>[9]D_技能表!K952</f>
        <v>189.39130434782609</v>
      </c>
      <c r="L1045">
        <f>[9]D_技能表!L952</f>
        <v>0</v>
      </c>
      <c r="M1045">
        <f>[9]D_技能表!M952</f>
        <v>5440</v>
      </c>
      <c r="N1045">
        <f>[9]D_技能表!N952</f>
        <v>55076</v>
      </c>
      <c r="O1045">
        <f>[9]D_技能表!O952</f>
        <v>4</v>
      </c>
      <c r="P1045">
        <f>[9]D_技能表!P952</f>
        <v>1</v>
      </c>
      <c r="Q1045">
        <f>[9]D_技能表!Q952</f>
        <v>1</v>
      </c>
      <c r="R1045">
        <f>[9]D_技能表!R952</f>
        <v>10</v>
      </c>
      <c r="S1045">
        <f>[9]D_技能表!S952</f>
        <v>50</v>
      </c>
      <c r="T1045">
        <f>[9]D_技能表!T952</f>
        <v>143.47826086956522</v>
      </c>
      <c r="U1045">
        <f>[9]D_技能表!U952</f>
        <v>1967</v>
      </c>
      <c r="V1045">
        <f>[9]D_技能表!V952</f>
        <v>143.47826086956522</v>
      </c>
      <c r="W1045">
        <f>[9]D_技能表!W952</f>
        <v>28</v>
      </c>
      <c r="X1045">
        <f>[9]D_技能表!X952</f>
        <v>381</v>
      </c>
      <c r="Y1045">
        <f>[9]D_技能表!Y952</f>
        <v>18</v>
      </c>
      <c r="Z1045">
        <f>[9]D_技能表!Z952</f>
        <v>12</v>
      </c>
      <c r="AA1045" t="str">
        <f>[9]D_技能表!AA952</f>
        <v>9224300.png</v>
      </c>
      <c r="AB1045">
        <f>[9]D_技能表!AB952</f>
        <v>20</v>
      </c>
      <c r="AC1045">
        <f>[9]D_技能表!AC952</f>
        <v>35</v>
      </c>
      <c r="AD1045">
        <f>[9]D_技能表!AD952</f>
        <v>131.53668481513523</v>
      </c>
    </row>
    <row r="1046" spans="1:30" x14ac:dyDescent="0.15">
      <c r="A1046">
        <f>[9]D_技能表!A953</f>
        <v>9224333</v>
      </c>
      <c r="B1046" t="str">
        <f>[9]D_技能表!B953</f>
        <v>幻影脚第3段</v>
      </c>
      <c r="C1046" t="str">
        <f>[9]D_技能表!C953</f>
        <v>幻影脚第3段</v>
      </c>
      <c r="D1046">
        <f>[9]D_技能表!D953</f>
        <v>2</v>
      </c>
      <c r="E1046">
        <f>[9]D_技能表!E953</f>
        <v>56</v>
      </c>
      <c r="F1046" t="str">
        <f>[9]D_技能表!F953</f>
        <v>第33级，共造成190.8%点伤害</v>
      </c>
      <c r="G1046">
        <f>[9]D_技能表!G953</f>
        <v>3</v>
      </c>
      <c r="H1046">
        <f>[9]D_技能表!H953</f>
        <v>3</v>
      </c>
      <c r="I1046">
        <f>[9]D_技能表!I953</f>
        <v>33</v>
      </c>
      <c r="J1046">
        <f>[9]D_技能表!J953</f>
        <v>2</v>
      </c>
      <c r="K1046">
        <f>[9]D_技能表!K953</f>
        <v>190.82608695652175</v>
      </c>
      <c r="L1046">
        <f>[9]D_技能表!L953</f>
        <v>0</v>
      </c>
      <c r="M1046">
        <f>[9]D_技能表!M953</f>
        <v>5360</v>
      </c>
      <c r="N1046">
        <f>[9]D_技能表!N953</f>
        <v>61260</v>
      </c>
      <c r="O1046">
        <f>[9]D_技能表!O953</f>
        <v>4</v>
      </c>
      <c r="P1046">
        <f>[9]D_技能表!P953</f>
        <v>1</v>
      </c>
      <c r="Q1046">
        <f>[9]D_技能表!Q953</f>
        <v>1</v>
      </c>
      <c r="R1046">
        <f>[9]D_技能表!R953</f>
        <v>10</v>
      </c>
      <c r="S1046">
        <f>[9]D_技能表!S953</f>
        <v>50</v>
      </c>
      <c r="T1046">
        <f>[9]D_技能表!T953</f>
        <v>143.47826086956522</v>
      </c>
      <c r="U1046">
        <f>[9]D_技能表!U953</f>
        <v>2042</v>
      </c>
      <c r="V1046">
        <f>[9]D_技能表!V953</f>
        <v>143.47826086956522</v>
      </c>
      <c r="W1046">
        <f>[9]D_技能表!W953</f>
        <v>30</v>
      </c>
      <c r="X1046">
        <f>[9]D_技能表!X953</f>
        <v>411</v>
      </c>
      <c r="Y1046">
        <f>[9]D_技能表!Y953</f>
        <v>18</v>
      </c>
      <c r="Z1046">
        <f>[9]D_技能表!Z953</f>
        <v>12</v>
      </c>
      <c r="AA1046" t="str">
        <f>[9]D_技能表!AA953</f>
        <v>9224300.png</v>
      </c>
      <c r="AB1046">
        <f>[9]D_技能表!AB953</f>
        <v>20</v>
      </c>
      <c r="AC1046">
        <f>[9]D_技能表!AC953</f>
        <v>35</v>
      </c>
      <c r="AD1046">
        <f>[9]D_技能表!AD953</f>
        <v>152.15639702700037</v>
      </c>
    </row>
    <row r="1047" spans="1:30" x14ac:dyDescent="0.15">
      <c r="A1047">
        <f>[9]D_技能表!A954</f>
        <v>9224334</v>
      </c>
      <c r="B1047" t="str">
        <f>[9]D_技能表!B954</f>
        <v>幻影脚第3段</v>
      </c>
      <c r="C1047" t="str">
        <f>[9]D_技能表!C954</f>
        <v>幻影脚第3段</v>
      </c>
      <c r="D1047">
        <f>[9]D_技能表!D954</f>
        <v>2</v>
      </c>
      <c r="E1047">
        <f>[9]D_技能表!E954</f>
        <v>58</v>
      </c>
      <c r="F1047" t="str">
        <f>[9]D_技能表!F954</f>
        <v>第34级，共造成192.3%点伤害</v>
      </c>
      <c r="G1047">
        <f>[9]D_技能表!G954</f>
        <v>3</v>
      </c>
      <c r="H1047">
        <f>[9]D_技能表!H954</f>
        <v>3</v>
      </c>
      <c r="I1047">
        <f>[9]D_技能表!I954</f>
        <v>34</v>
      </c>
      <c r="J1047">
        <f>[9]D_技能表!J954</f>
        <v>2</v>
      </c>
      <c r="K1047">
        <f>[9]D_技能表!K954</f>
        <v>192.26086956521738</v>
      </c>
      <c r="L1047">
        <f>[9]D_技能表!L954</f>
        <v>0</v>
      </c>
      <c r="M1047">
        <f>[9]D_技能表!M954</f>
        <v>5280</v>
      </c>
      <c r="N1047">
        <f>[9]D_技能表!N954</f>
        <v>70336</v>
      </c>
      <c r="O1047">
        <f>[9]D_技能表!O954</f>
        <v>4</v>
      </c>
      <c r="P1047">
        <f>[9]D_技能表!P954</f>
        <v>1</v>
      </c>
      <c r="Q1047">
        <f>[9]D_技能表!Q954</f>
        <v>1</v>
      </c>
      <c r="R1047">
        <f>[9]D_技能表!R954</f>
        <v>10</v>
      </c>
      <c r="S1047">
        <f>[9]D_技能表!S954</f>
        <v>50</v>
      </c>
      <c r="T1047">
        <f>[9]D_技能表!T954</f>
        <v>143.47826086956522</v>
      </c>
      <c r="U1047">
        <f>[9]D_技能表!U954</f>
        <v>2198</v>
      </c>
      <c r="V1047">
        <f>[9]D_技能表!V954</f>
        <v>143.47826086956522</v>
      </c>
      <c r="W1047">
        <f>[9]D_技能表!W954</f>
        <v>32</v>
      </c>
      <c r="X1047">
        <f>[9]D_技能表!X954</f>
        <v>443</v>
      </c>
      <c r="Y1047">
        <f>[9]D_技能表!Y954</f>
        <v>18</v>
      </c>
      <c r="Z1047">
        <f>[9]D_技能表!Z954</f>
        <v>13</v>
      </c>
      <c r="AA1047" t="str">
        <f>[9]D_技能表!AA954</f>
        <v>9224300.png</v>
      </c>
      <c r="AB1047">
        <f>[9]D_技能表!AB954</f>
        <v>20</v>
      </c>
      <c r="AC1047">
        <f>[9]D_技能表!AC954</f>
        <v>35</v>
      </c>
      <c r="AD1047">
        <f>[9]D_技能表!AD954</f>
        <v>175.9645364496177</v>
      </c>
    </row>
    <row r="1048" spans="1:30" x14ac:dyDescent="0.15">
      <c r="A1048">
        <f>[9]D_技能表!A955</f>
        <v>9224335</v>
      </c>
      <c r="B1048" t="str">
        <f>[9]D_技能表!B955</f>
        <v>幻影脚第3段</v>
      </c>
      <c r="C1048" t="str">
        <f>[9]D_技能表!C955</f>
        <v>幻影脚第3段</v>
      </c>
      <c r="D1048">
        <f>[9]D_技能表!D955</f>
        <v>2</v>
      </c>
      <c r="E1048">
        <f>[9]D_技能表!E955</f>
        <v>59</v>
      </c>
      <c r="F1048" t="str">
        <f>[9]D_技能表!F955</f>
        <v>第35级，共造成193.7%点伤害</v>
      </c>
      <c r="G1048">
        <f>[9]D_技能表!G955</f>
        <v>3</v>
      </c>
      <c r="H1048">
        <f>[9]D_技能表!H955</f>
        <v>3</v>
      </c>
      <c r="I1048">
        <f>[9]D_技能表!I955</f>
        <v>35</v>
      </c>
      <c r="J1048">
        <f>[9]D_技能表!J955</f>
        <v>2</v>
      </c>
      <c r="K1048">
        <f>[9]D_技能表!K955</f>
        <v>193.69565217391303</v>
      </c>
      <c r="L1048">
        <f>[9]D_技能表!L955</f>
        <v>0</v>
      </c>
      <c r="M1048">
        <f>[9]D_技能表!M955</f>
        <v>5200</v>
      </c>
      <c r="N1048">
        <f>[9]D_技能表!N955</f>
        <v>77418</v>
      </c>
      <c r="O1048">
        <f>[9]D_技能表!O955</f>
        <v>4</v>
      </c>
      <c r="P1048">
        <f>[9]D_技能表!P955</f>
        <v>1</v>
      </c>
      <c r="Q1048">
        <f>[9]D_技能表!Q955</f>
        <v>1</v>
      </c>
      <c r="R1048">
        <f>[9]D_技能表!R955</f>
        <v>10</v>
      </c>
      <c r="S1048">
        <f>[9]D_技能表!S955</f>
        <v>50</v>
      </c>
      <c r="T1048">
        <f>[9]D_技能表!T955</f>
        <v>143.47826086956522</v>
      </c>
      <c r="U1048">
        <f>[9]D_技能表!U955</f>
        <v>2277</v>
      </c>
      <c r="V1048">
        <f>[9]D_技能表!V955</f>
        <v>143.47826086956522</v>
      </c>
      <c r="W1048">
        <f>[9]D_技能表!W955</f>
        <v>34</v>
      </c>
      <c r="X1048">
        <f>[9]D_技能表!X955</f>
        <v>477</v>
      </c>
      <c r="Y1048">
        <f>[9]D_技能表!Y955</f>
        <v>18</v>
      </c>
      <c r="Z1048">
        <f>[9]D_技能表!Z955</f>
        <v>14</v>
      </c>
      <c r="AA1048" t="str">
        <f>[9]D_技能表!AA955</f>
        <v>9224300.png</v>
      </c>
      <c r="AB1048">
        <f>[9]D_技能表!AB955</f>
        <v>20</v>
      </c>
      <c r="AC1048">
        <f>[9]D_技能表!AC955</f>
        <v>35</v>
      </c>
      <c r="AD1048">
        <f>[9]D_技能表!AD955</f>
        <v>203.44875615234804</v>
      </c>
    </row>
    <row r="1049" spans="1:30" x14ac:dyDescent="0.15">
      <c r="A1049">
        <f>[9]D_技能表!A956</f>
        <v>9224336</v>
      </c>
      <c r="B1049" t="str">
        <f>[9]D_技能表!B956</f>
        <v>幻影脚第3段</v>
      </c>
      <c r="C1049" t="str">
        <f>[9]D_技能表!C956</f>
        <v>幻影脚第3段</v>
      </c>
      <c r="D1049">
        <f>[9]D_技能表!D956</f>
        <v>2</v>
      </c>
      <c r="E1049">
        <f>[9]D_技能表!E956</f>
        <v>60</v>
      </c>
      <c r="F1049" t="str">
        <f>[9]D_技能表!F956</f>
        <v>第36级，共造成195.1%点伤害</v>
      </c>
      <c r="G1049">
        <f>[9]D_技能表!G956</f>
        <v>3</v>
      </c>
      <c r="H1049">
        <f>[9]D_技能表!H956</f>
        <v>3</v>
      </c>
      <c r="I1049">
        <f>[9]D_技能表!I956</f>
        <v>36</v>
      </c>
      <c r="J1049">
        <f>[9]D_技能表!J956</f>
        <v>2</v>
      </c>
      <c r="K1049">
        <f>[9]D_技能表!K956</f>
        <v>195.13043478260869</v>
      </c>
      <c r="L1049">
        <f>[9]D_技能表!L956</f>
        <v>0</v>
      </c>
      <c r="M1049">
        <f>[9]D_技能表!M956</f>
        <v>5120</v>
      </c>
      <c r="N1049">
        <f>[9]D_技能表!N956</f>
        <v>87246</v>
      </c>
      <c r="O1049">
        <f>[9]D_技能表!O956</f>
        <v>4</v>
      </c>
      <c r="P1049">
        <f>[9]D_技能表!P956</f>
        <v>1</v>
      </c>
      <c r="Q1049">
        <f>[9]D_技能表!Q956</f>
        <v>1</v>
      </c>
      <c r="R1049">
        <f>[9]D_技能表!R956</f>
        <v>10</v>
      </c>
      <c r="S1049">
        <f>[9]D_技能表!S956</f>
        <v>50</v>
      </c>
      <c r="T1049">
        <f>[9]D_技能表!T956</f>
        <v>143.47826086956522</v>
      </c>
      <c r="U1049">
        <f>[9]D_技能表!U956</f>
        <v>2358</v>
      </c>
      <c r="V1049">
        <f>[9]D_技能表!V956</f>
        <v>143.47826086956522</v>
      </c>
      <c r="W1049">
        <f>[9]D_技能表!W956</f>
        <v>37</v>
      </c>
      <c r="X1049">
        <f>[9]D_技能表!X956</f>
        <v>514</v>
      </c>
      <c r="Y1049">
        <f>[9]D_技能表!Y956</f>
        <v>18</v>
      </c>
      <c r="Z1049">
        <f>[9]D_技能表!Z956</f>
        <v>15</v>
      </c>
      <c r="AA1049" t="str">
        <f>[9]D_技能表!AA956</f>
        <v>9224300.png</v>
      </c>
      <c r="AB1049">
        <f>[9]D_技能表!AB956</f>
        <v>20</v>
      </c>
      <c r="AC1049">
        <f>[9]D_技能表!AC956</f>
        <v>35</v>
      </c>
      <c r="AD1049">
        <f>[9]D_技能表!AD956</f>
        <v>235.17062667918475</v>
      </c>
    </row>
    <row r="1050" spans="1:30" x14ac:dyDescent="0.15">
      <c r="A1050">
        <f>[9]D_技能表!A957</f>
        <v>9224337</v>
      </c>
      <c r="B1050" t="str">
        <f>[9]D_技能表!B957</f>
        <v>幻影脚第3段</v>
      </c>
      <c r="C1050" t="str">
        <f>[9]D_技能表!C957</f>
        <v>幻影脚第3段</v>
      </c>
      <c r="D1050">
        <f>[9]D_技能表!D957</f>
        <v>2</v>
      </c>
      <c r="E1050">
        <f>[9]D_技能表!E957</f>
        <v>62</v>
      </c>
      <c r="F1050" t="str">
        <f>[9]D_技能表!F957</f>
        <v>第37级，共造成196.6%点伤害</v>
      </c>
      <c r="G1050">
        <f>[9]D_技能表!G957</f>
        <v>3</v>
      </c>
      <c r="H1050">
        <f>[9]D_技能表!H957</f>
        <v>3</v>
      </c>
      <c r="I1050">
        <f>[9]D_技能表!I957</f>
        <v>37</v>
      </c>
      <c r="J1050">
        <f>[9]D_技能表!J957</f>
        <v>2</v>
      </c>
      <c r="K1050">
        <f>[9]D_技能表!K957</f>
        <v>196.56521739130434</v>
      </c>
      <c r="L1050">
        <f>[9]D_技能表!L957</f>
        <v>0</v>
      </c>
      <c r="M1050">
        <f>[9]D_技能表!M957</f>
        <v>5040</v>
      </c>
      <c r="N1050">
        <f>[9]D_技能表!N957</f>
        <v>98436</v>
      </c>
      <c r="O1050">
        <f>[9]D_技能表!O957</f>
        <v>4</v>
      </c>
      <c r="P1050">
        <f>[9]D_技能表!P957</f>
        <v>1</v>
      </c>
      <c r="Q1050">
        <f>[9]D_技能表!Q957</f>
        <v>1</v>
      </c>
      <c r="R1050">
        <f>[9]D_技能表!R957</f>
        <v>10</v>
      </c>
      <c r="S1050">
        <f>[9]D_技能表!S957</f>
        <v>50</v>
      </c>
      <c r="T1050">
        <f>[9]D_技能表!T957</f>
        <v>143.47826086956522</v>
      </c>
      <c r="U1050">
        <f>[9]D_技能表!U957</f>
        <v>2524</v>
      </c>
      <c r="V1050">
        <f>[9]D_技能表!V957</f>
        <v>143.47826086956522</v>
      </c>
      <c r="W1050">
        <f>[9]D_技能表!W957</f>
        <v>39</v>
      </c>
      <c r="X1050">
        <f>[9]D_技能表!X957</f>
        <v>553</v>
      </c>
      <c r="Y1050">
        <f>[9]D_技能表!Y957</f>
        <v>18</v>
      </c>
      <c r="Z1050">
        <f>[9]D_技能表!Z957</f>
        <v>16</v>
      </c>
      <c r="AA1050" t="str">
        <f>[9]D_技能表!AA957</f>
        <v>9224300.png</v>
      </c>
      <c r="AB1050">
        <f>[9]D_技能表!AB957</f>
        <v>20</v>
      </c>
      <c r="AC1050">
        <f>[9]D_技能表!AC957</f>
        <v>35</v>
      </c>
      <c r="AD1050">
        <f>[9]D_技能表!AD957</f>
        <v>271.77675673750724</v>
      </c>
    </row>
    <row r="1051" spans="1:30" x14ac:dyDescent="0.15">
      <c r="A1051">
        <f>[9]D_技能表!A958</f>
        <v>9224338</v>
      </c>
      <c r="B1051" t="str">
        <f>[9]D_技能表!B958</f>
        <v>幻影脚第3段</v>
      </c>
      <c r="C1051" t="str">
        <f>[9]D_技能表!C958</f>
        <v>幻影脚第3段</v>
      </c>
      <c r="D1051">
        <f>[9]D_技能表!D958</f>
        <v>2</v>
      </c>
      <c r="E1051">
        <f>[9]D_技能表!E958</f>
        <v>63</v>
      </c>
      <c r="F1051" t="str">
        <f>[9]D_技能表!F958</f>
        <v>第38级，共造成198%点伤害</v>
      </c>
      <c r="G1051">
        <f>[9]D_技能表!G958</f>
        <v>3</v>
      </c>
      <c r="H1051">
        <f>[9]D_技能表!H958</f>
        <v>3</v>
      </c>
      <c r="I1051">
        <f>[9]D_技能表!I958</f>
        <v>38</v>
      </c>
      <c r="J1051">
        <f>[9]D_技能表!J958</f>
        <v>2</v>
      </c>
      <c r="K1051">
        <f>[9]D_技能表!K958</f>
        <v>198</v>
      </c>
      <c r="L1051">
        <f>[9]D_技能表!L958</f>
        <v>0</v>
      </c>
      <c r="M1051">
        <f>[9]D_技能表!M958</f>
        <v>4960</v>
      </c>
      <c r="N1051">
        <f>[9]D_技能表!N958</f>
        <v>109578</v>
      </c>
      <c r="O1051">
        <f>[9]D_技能表!O958</f>
        <v>4</v>
      </c>
      <c r="P1051">
        <f>[9]D_技能表!P958</f>
        <v>1</v>
      </c>
      <c r="Q1051">
        <f>[9]D_技能表!Q958</f>
        <v>1</v>
      </c>
      <c r="R1051">
        <f>[9]D_技能表!R958</f>
        <v>10</v>
      </c>
      <c r="S1051">
        <f>[9]D_技能表!S958</f>
        <v>50</v>
      </c>
      <c r="T1051">
        <f>[9]D_技能表!T958</f>
        <v>143.47826086956522</v>
      </c>
      <c r="U1051">
        <f>[9]D_技能表!U958</f>
        <v>2609</v>
      </c>
      <c r="V1051">
        <f>[9]D_技能表!V958</f>
        <v>143.47826086956522</v>
      </c>
      <c r="W1051">
        <f>[9]D_技能表!W958</f>
        <v>42</v>
      </c>
      <c r="X1051">
        <f>[9]D_技能表!X958</f>
        <v>595</v>
      </c>
      <c r="Y1051">
        <f>[9]D_技能表!Y958</f>
        <v>18</v>
      </c>
      <c r="Z1051">
        <f>[9]D_技能表!Z958</f>
        <v>17</v>
      </c>
      <c r="AA1051" t="str">
        <f>[9]D_技能表!AA958</f>
        <v>9224300.png</v>
      </c>
      <c r="AB1051">
        <f>[9]D_技能表!AB958</f>
        <v>20</v>
      </c>
      <c r="AC1051">
        <f>[9]D_技能表!AC958</f>
        <v>35</v>
      </c>
      <c r="AD1051">
        <f>[9]D_技能表!AD958</f>
        <v>314.01157639078895</v>
      </c>
    </row>
    <row r="1052" spans="1:30" x14ac:dyDescent="0.15">
      <c r="A1052">
        <f>[9]D_技能表!A959</f>
        <v>9224339</v>
      </c>
      <c r="B1052" t="str">
        <f>[9]D_技能表!B959</f>
        <v>幻影脚第3段</v>
      </c>
      <c r="C1052" t="str">
        <f>[9]D_技能表!C959</f>
        <v>幻影脚第3段</v>
      </c>
      <c r="D1052">
        <f>[9]D_技能表!D959</f>
        <v>2</v>
      </c>
      <c r="E1052">
        <f>[9]D_技能表!E959</f>
        <v>65</v>
      </c>
      <c r="F1052" t="str">
        <f>[9]D_技能表!F959</f>
        <v>第39级，共造成199.4%点伤害</v>
      </c>
      <c r="G1052">
        <f>[9]D_技能表!G959</f>
        <v>3</v>
      </c>
      <c r="H1052">
        <f>[9]D_技能表!H959</f>
        <v>3</v>
      </c>
      <c r="I1052">
        <f>[9]D_技能表!I959</f>
        <v>39</v>
      </c>
      <c r="J1052">
        <f>[9]D_技能表!J959</f>
        <v>2</v>
      </c>
      <c r="K1052">
        <f>[9]D_技能表!K959</f>
        <v>199.43478260869566</v>
      </c>
      <c r="L1052">
        <f>[9]D_技能表!L959</f>
        <v>0</v>
      </c>
      <c r="M1052">
        <f>[9]D_技能表!M959</f>
        <v>4880</v>
      </c>
      <c r="N1052">
        <f>[9]D_技能表!N959</f>
        <v>125235</v>
      </c>
      <c r="O1052">
        <f>[9]D_技能表!O959</f>
        <v>4</v>
      </c>
      <c r="P1052">
        <f>[9]D_技能表!P959</f>
        <v>1</v>
      </c>
      <c r="Q1052">
        <f>[9]D_技能表!Q959</f>
        <v>1</v>
      </c>
      <c r="R1052">
        <f>[9]D_技能表!R959</f>
        <v>10</v>
      </c>
      <c r="S1052">
        <f>[9]D_技能表!S959</f>
        <v>50</v>
      </c>
      <c r="T1052">
        <f>[9]D_技能表!T959</f>
        <v>143.47826086956522</v>
      </c>
      <c r="U1052">
        <f>[9]D_技能表!U959</f>
        <v>2783</v>
      </c>
      <c r="V1052">
        <f>[9]D_技能表!V959</f>
        <v>143.47826086956522</v>
      </c>
      <c r="W1052">
        <f>[9]D_技能表!W959</f>
        <v>45</v>
      </c>
      <c r="X1052">
        <f>[9]D_技能表!X959</f>
        <v>640</v>
      </c>
      <c r="Y1052">
        <f>[9]D_技能表!Y959</f>
        <v>18</v>
      </c>
      <c r="Z1052">
        <f>[9]D_技能表!Z959</f>
        <v>18</v>
      </c>
      <c r="AA1052" t="str">
        <f>[9]D_技能表!AA959</f>
        <v>9224300.png</v>
      </c>
      <c r="AB1052">
        <f>[9]D_技能表!AB959</f>
        <v>20</v>
      </c>
      <c r="AC1052">
        <f>[9]D_技能表!AC959</f>
        <v>35</v>
      </c>
      <c r="AD1052">
        <f>[9]D_技能表!AD959</f>
        <v>362.73202994579259</v>
      </c>
    </row>
    <row r="1053" spans="1:30" x14ac:dyDescent="0.15">
      <c r="A1053">
        <f>[9]D_技能表!A960</f>
        <v>9224340</v>
      </c>
      <c r="B1053" t="str">
        <f>[9]D_技能表!B960</f>
        <v>幻影脚第3段</v>
      </c>
      <c r="C1053" t="str">
        <f>[9]D_技能表!C960</f>
        <v>幻影脚第3段</v>
      </c>
      <c r="D1053">
        <f>[9]D_技能表!D960</f>
        <v>2</v>
      </c>
      <c r="E1053">
        <f>[9]D_技能表!E960</f>
        <v>66</v>
      </c>
      <c r="F1053" t="str">
        <f>[9]D_技能表!F960</f>
        <v>第40级，共造成200.9%点伤害</v>
      </c>
      <c r="G1053">
        <f>[9]D_技能表!G960</f>
        <v>3</v>
      </c>
      <c r="H1053">
        <f>[9]D_技能表!H960</f>
        <v>3</v>
      </c>
      <c r="I1053">
        <f>[9]D_技能表!I960</f>
        <v>40</v>
      </c>
      <c r="J1053">
        <f>[9]D_技能表!J960</f>
        <v>2</v>
      </c>
      <c r="K1053">
        <f>[9]D_技能表!K960</f>
        <v>200.86956521739131</v>
      </c>
      <c r="L1053">
        <f>[9]D_技能表!L960</f>
        <v>0</v>
      </c>
      <c r="M1053">
        <f>[9]D_技能表!M960</f>
        <v>4800</v>
      </c>
      <c r="N1053">
        <f>[9]D_技能表!N960</f>
        <v>137856</v>
      </c>
      <c r="O1053">
        <f>[9]D_技能表!O960</f>
        <v>4</v>
      </c>
      <c r="P1053">
        <f>[9]D_技能表!P960</f>
        <v>1</v>
      </c>
      <c r="Q1053">
        <f>[9]D_技能表!Q960</f>
        <v>1</v>
      </c>
      <c r="R1053">
        <f>[9]D_技能表!R960</f>
        <v>10</v>
      </c>
      <c r="S1053">
        <f>[9]D_技能表!S960</f>
        <v>50</v>
      </c>
      <c r="T1053">
        <f>[9]D_技能表!T960</f>
        <v>143.47826086956522</v>
      </c>
      <c r="U1053">
        <f>[9]D_技能表!U960</f>
        <v>2872</v>
      </c>
      <c r="V1053">
        <f>[9]D_技能表!V960</f>
        <v>143.47826086956522</v>
      </c>
      <c r="W1053">
        <f>[9]D_技能表!W960</f>
        <v>48</v>
      </c>
      <c r="X1053">
        <f>[9]D_技能表!X960</f>
        <v>688</v>
      </c>
      <c r="Y1053">
        <f>[9]D_技能表!Y960</f>
        <v>18</v>
      </c>
      <c r="Z1053">
        <f>[9]D_技能表!Z960</f>
        <v>20</v>
      </c>
      <c r="AA1053" t="str">
        <f>[9]D_技能表!AA960</f>
        <v>9224300.png</v>
      </c>
      <c r="AB1053">
        <f>[9]D_技能表!AB960</f>
        <v>20</v>
      </c>
      <c r="AC1053">
        <f>[9]D_技能表!AC960</f>
        <v>35</v>
      </c>
      <c r="AD1053">
        <f>[9]D_技能表!AD960</f>
        <v>418.92446230554117</v>
      </c>
    </row>
    <row r="1054" spans="1:30" x14ac:dyDescent="0.15">
      <c r="A1054">
        <f>[9]D_技能表!A961</f>
        <v>9224341</v>
      </c>
      <c r="B1054" t="str">
        <f>[9]D_技能表!B961</f>
        <v>幻影脚第3段</v>
      </c>
      <c r="C1054" t="str">
        <f>[9]D_技能表!C961</f>
        <v>幻影脚第3段</v>
      </c>
      <c r="D1054">
        <f>[9]D_技能表!D961</f>
        <v>2</v>
      </c>
      <c r="E1054">
        <f>[9]D_技能表!E961</f>
        <v>67</v>
      </c>
      <c r="F1054" t="str">
        <f>[9]D_技能表!F961</f>
        <v>第41级，共造成202.3%点伤害</v>
      </c>
      <c r="G1054">
        <f>[9]D_技能表!G961</f>
        <v>3</v>
      </c>
      <c r="H1054">
        <f>[9]D_技能表!H961</f>
        <v>3</v>
      </c>
      <c r="I1054">
        <f>[9]D_技能表!I961</f>
        <v>41</v>
      </c>
      <c r="J1054">
        <f>[9]D_技能表!J961</f>
        <v>2</v>
      </c>
      <c r="K1054">
        <f>[9]D_技能表!K961</f>
        <v>202.30434782608694</v>
      </c>
      <c r="L1054">
        <f>[9]D_技能表!L961</f>
        <v>0</v>
      </c>
      <c r="M1054">
        <f>[9]D_技能表!M961</f>
        <v>4720</v>
      </c>
      <c r="N1054">
        <f>[9]D_技能表!N961</f>
        <v>151113</v>
      </c>
      <c r="O1054">
        <f>[9]D_技能表!O961</f>
        <v>4</v>
      </c>
      <c r="P1054">
        <f>[9]D_技能表!P961</f>
        <v>1</v>
      </c>
      <c r="Q1054">
        <f>[9]D_技能表!Q961</f>
        <v>1</v>
      </c>
      <c r="R1054">
        <f>[9]D_技能表!R961</f>
        <v>10</v>
      </c>
      <c r="S1054">
        <f>[9]D_技能表!S961</f>
        <v>50</v>
      </c>
      <c r="T1054">
        <f>[9]D_技能表!T961</f>
        <v>143.47826086956522</v>
      </c>
      <c r="U1054">
        <f>[9]D_技能表!U961</f>
        <v>2963</v>
      </c>
      <c r="V1054">
        <f>[9]D_技能表!V961</f>
        <v>143.47826086956522</v>
      </c>
      <c r="W1054">
        <f>[9]D_技能表!W961</f>
        <v>51</v>
      </c>
      <c r="X1054">
        <f>[9]D_技能表!X961</f>
        <v>739</v>
      </c>
      <c r="Y1054">
        <f>[9]D_技能表!Y961</f>
        <v>18</v>
      </c>
      <c r="Z1054">
        <f>[9]D_技能表!Z961</f>
        <v>21</v>
      </c>
      <c r="AA1054" t="str">
        <f>[9]D_技能表!AA961</f>
        <v>9224300.png</v>
      </c>
      <c r="AB1054">
        <f>[9]D_技能表!AB961</f>
        <v>20</v>
      </c>
      <c r="AC1054">
        <f>[9]D_技能表!AC961</f>
        <v>35</v>
      </c>
      <c r="AD1054">
        <f>[9]D_技能表!AD961</f>
        <v>483.72402453125903</v>
      </c>
    </row>
    <row r="1055" spans="1:30" x14ac:dyDescent="0.15">
      <c r="A1055">
        <f>[9]D_技能表!A962</f>
        <v>9224342</v>
      </c>
      <c r="B1055" t="str">
        <f>[9]D_技能表!B962</f>
        <v>幻影脚第3段</v>
      </c>
      <c r="C1055" t="str">
        <f>[9]D_技能表!C962</f>
        <v>幻影脚第3段</v>
      </c>
      <c r="D1055">
        <f>[9]D_技能表!D962</f>
        <v>2</v>
      </c>
      <c r="E1055">
        <f>[9]D_技能表!E962</f>
        <v>69</v>
      </c>
      <c r="F1055" t="str">
        <f>[9]D_技能表!F962</f>
        <v>第42级，共造成203.7%点伤害</v>
      </c>
      <c r="G1055">
        <f>[9]D_技能表!G962</f>
        <v>3</v>
      </c>
      <c r="H1055">
        <f>[9]D_技能表!H962</f>
        <v>3</v>
      </c>
      <c r="I1055">
        <f>[9]D_技能表!I962</f>
        <v>42</v>
      </c>
      <c r="J1055">
        <f>[9]D_技能表!J962</f>
        <v>2</v>
      </c>
      <c r="K1055">
        <f>[9]D_技能表!K962</f>
        <v>203.73913043478262</v>
      </c>
      <c r="L1055">
        <f>[9]D_技能表!L962</f>
        <v>0</v>
      </c>
      <c r="M1055">
        <f>[9]D_技能表!M962</f>
        <v>4640</v>
      </c>
      <c r="N1055">
        <f>[9]D_技能表!N962</f>
        <v>173085</v>
      </c>
      <c r="O1055">
        <f>[9]D_技能表!O962</f>
        <v>4</v>
      </c>
      <c r="P1055">
        <f>[9]D_技能表!P962</f>
        <v>1</v>
      </c>
      <c r="Q1055">
        <f>[9]D_技能表!Q962</f>
        <v>1</v>
      </c>
      <c r="R1055">
        <f>[9]D_技能表!R962</f>
        <v>10</v>
      </c>
      <c r="S1055">
        <f>[9]D_技能表!S962</f>
        <v>50</v>
      </c>
      <c r="T1055">
        <f>[9]D_技能表!T962</f>
        <v>143.47826086956522</v>
      </c>
      <c r="U1055">
        <f>[9]D_技能表!U962</f>
        <v>3147</v>
      </c>
      <c r="V1055">
        <f>[9]D_技能表!V962</f>
        <v>143.47826086956522</v>
      </c>
      <c r="W1055">
        <f>[9]D_技能表!W962</f>
        <v>55</v>
      </c>
      <c r="X1055">
        <f>[9]D_技能表!X962</f>
        <v>794</v>
      </c>
      <c r="Y1055">
        <f>[9]D_技能表!Y962</f>
        <v>18</v>
      </c>
      <c r="Z1055">
        <f>[9]D_技能表!Z962</f>
        <v>22</v>
      </c>
      <c r="AA1055" t="str">
        <f>[9]D_技能表!AA962</f>
        <v>9224300.png</v>
      </c>
      <c r="AB1055">
        <f>[9]D_技能表!AB962</f>
        <v>20</v>
      </c>
      <c r="AC1055">
        <f>[9]D_技能表!AC962</f>
        <v>35</v>
      </c>
      <c r="AD1055">
        <f>[9]D_技能表!AD962</f>
        <v>558.43697251115759</v>
      </c>
    </row>
    <row r="1056" spans="1:30" x14ac:dyDescent="0.15">
      <c r="A1056">
        <f>[9]D_技能表!A963</f>
        <v>9224343</v>
      </c>
      <c r="B1056" t="str">
        <f>[9]D_技能表!B963</f>
        <v>幻影脚第3段</v>
      </c>
      <c r="C1056" t="str">
        <f>[9]D_技能表!C963</f>
        <v>幻影脚第3段</v>
      </c>
      <c r="D1056">
        <f>[9]D_技能表!D963</f>
        <v>2</v>
      </c>
      <c r="E1056">
        <f>[9]D_技能表!E963</f>
        <v>70</v>
      </c>
      <c r="F1056" t="str">
        <f>[9]D_技能表!F963</f>
        <v>第43级，共造成205.2%点伤害</v>
      </c>
      <c r="G1056">
        <f>[9]D_技能表!G963</f>
        <v>3</v>
      </c>
      <c r="H1056">
        <f>[9]D_技能表!H963</f>
        <v>3</v>
      </c>
      <c r="I1056">
        <f>[9]D_技能表!I963</f>
        <v>43</v>
      </c>
      <c r="J1056">
        <f>[9]D_技能表!J963</f>
        <v>2</v>
      </c>
      <c r="K1056">
        <f>[9]D_技能表!K963</f>
        <v>205.17391304347825</v>
      </c>
      <c r="L1056">
        <f>[9]D_技能表!L963</f>
        <v>0</v>
      </c>
      <c r="M1056">
        <f>[9]D_技能表!M963</f>
        <v>4560</v>
      </c>
      <c r="N1056">
        <f>[9]D_技能表!N963</f>
        <v>191278</v>
      </c>
      <c r="O1056">
        <f>[9]D_技能表!O963</f>
        <v>4</v>
      </c>
      <c r="P1056">
        <f>[9]D_技能表!P963</f>
        <v>1</v>
      </c>
      <c r="Q1056">
        <f>[9]D_技能表!Q963</f>
        <v>1</v>
      </c>
      <c r="R1056">
        <f>[9]D_技能表!R963</f>
        <v>10</v>
      </c>
      <c r="S1056">
        <f>[9]D_技能表!S963</f>
        <v>50</v>
      </c>
      <c r="T1056">
        <f>[9]D_技能表!T963</f>
        <v>143.47826086956522</v>
      </c>
      <c r="U1056">
        <f>[9]D_技能表!U963</f>
        <v>3242</v>
      </c>
      <c r="V1056">
        <f>[9]D_技能表!V963</f>
        <v>143.47826086956522</v>
      </c>
      <c r="W1056">
        <f>[9]D_技能表!W963</f>
        <v>59</v>
      </c>
      <c r="X1056">
        <f>[9]D_技能表!X963</f>
        <v>853</v>
      </c>
      <c r="Y1056">
        <f>[9]D_技能表!Y963</f>
        <v>18</v>
      </c>
      <c r="Z1056">
        <f>[9]D_技能表!Z963</f>
        <v>24</v>
      </c>
      <c r="AA1056" t="str">
        <f>[9]D_技能表!AA963</f>
        <v>9224300.png</v>
      </c>
      <c r="AB1056">
        <f>[9]D_技能表!AB963</f>
        <v>20</v>
      </c>
      <c r="AC1056">
        <f>[9]D_技能表!AC963</f>
        <v>35</v>
      </c>
      <c r="AD1056">
        <f>[9]D_技能表!AD963</f>
        <v>644.56628787887598</v>
      </c>
    </row>
    <row r="1057" spans="1:30" x14ac:dyDescent="0.15">
      <c r="A1057">
        <f>[9]D_技能表!A964</f>
        <v>9224344</v>
      </c>
      <c r="B1057" t="str">
        <f>[9]D_技能表!B964</f>
        <v>幻影脚第3段</v>
      </c>
      <c r="C1057" t="str">
        <f>[9]D_技能表!C964</f>
        <v>幻影脚第3段</v>
      </c>
      <c r="D1057">
        <f>[9]D_技能表!D964</f>
        <v>2</v>
      </c>
      <c r="E1057">
        <f>[9]D_技能表!E964</f>
        <v>72</v>
      </c>
      <c r="F1057" t="str">
        <f>[9]D_技能表!F964</f>
        <v>第44级，共造成206.6%点伤害</v>
      </c>
      <c r="G1057">
        <f>[9]D_技能表!G964</f>
        <v>3</v>
      </c>
      <c r="H1057">
        <f>[9]D_技能表!H964</f>
        <v>3</v>
      </c>
      <c r="I1057">
        <f>[9]D_技能表!I964</f>
        <v>44</v>
      </c>
      <c r="J1057">
        <f>[9]D_技能表!J964</f>
        <v>2</v>
      </c>
      <c r="K1057">
        <f>[9]D_技能表!K964</f>
        <v>206.60869565217391</v>
      </c>
      <c r="L1057">
        <f>[9]D_技能表!L964</f>
        <v>0</v>
      </c>
      <c r="M1057">
        <f>[9]D_技能表!M964</f>
        <v>4480</v>
      </c>
      <c r="N1057">
        <f>[9]D_技能表!N964</f>
        <v>216405</v>
      </c>
      <c r="O1057">
        <f>[9]D_技能表!O964</f>
        <v>4</v>
      </c>
      <c r="P1057">
        <f>[9]D_技能表!P964</f>
        <v>1</v>
      </c>
      <c r="Q1057">
        <f>[9]D_技能表!Q964</f>
        <v>1</v>
      </c>
      <c r="R1057">
        <f>[9]D_技能表!R964</f>
        <v>10</v>
      </c>
      <c r="S1057">
        <f>[9]D_技能表!S964</f>
        <v>50</v>
      </c>
      <c r="T1057">
        <f>[9]D_技能表!T964</f>
        <v>143.47826086956522</v>
      </c>
      <c r="U1057">
        <f>[9]D_技能表!U964</f>
        <v>3435</v>
      </c>
      <c r="V1057">
        <f>[9]D_技能表!V964</f>
        <v>143.47826086956522</v>
      </c>
      <c r="W1057">
        <f>[9]D_技能表!W964</f>
        <v>63</v>
      </c>
      <c r="X1057">
        <f>[9]D_技能表!X964</f>
        <v>916</v>
      </c>
      <c r="Y1057">
        <f>[9]D_技能表!Y964</f>
        <v>18</v>
      </c>
      <c r="Z1057">
        <f>[9]D_技能表!Z964</f>
        <v>26</v>
      </c>
      <c r="AA1057" t="str">
        <f>[9]D_技能表!AA964</f>
        <v>9224300.png</v>
      </c>
      <c r="AB1057">
        <f>[9]D_技能表!AB964</f>
        <v>20</v>
      </c>
      <c r="AC1057">
        <f>[9]D_技能表!AC964</f>
        <v>35</v>
      </c>
      <c r="AD1057">
        <f>[9]D_技能表!AD964</f>
        <v>743.84111369992002</v>
      </c>
    </row>
    <row r="1058" spans="1:30" x14ac:dyDescent="0.15">
      <c r="A1058">
        <f>[9]D_技能表!A965</f>
        <v>9224345</v>
      </c>
      <c r="B1058" t="str">
        <f>[9]D_技能表!B965</f>
        <v>幻影脚第3段</v>
      </c>
      <c r="C1058" t="str">
        <f>[9]D_技能表!C965</f>
        <v>幻影脚第3段</v>
      </c>
      <c r="D1058">
        <f>[9]D_技能表!D965</f>
        <v>2</v>
      </c>
      <c r="E1058">
        <f>[9]D_技能表!E965</f>
        <v>73</v>
      </c>
      <c r="F1058" t="str">
        <f>[9]D_技能表!F965</f>
        <v>第45级，共造成208%点伤害</v>
      </c>
      <c r="G1058">
        <f>[9]D_技能表!G965</f>
        <v>3</v>
      </c>
      <c r="H1058">
        <f>[9]D_技能表!H965</f>
        <v>3</v>
      </c>
      <c r="I1058">
        <f>[9]D_技能表!I965</f>
        <v>45</v>
      </c>
      <c r="J1058">
        <f>[9]D_技能表!J965</f>
        <v>2</v>
      </c>
      <c r="K1058">
        <f>[9]D_技能表!K965</f>
        <v>208.04347826086956</v>
      </c>
      <c r="L1058">
        <f>[9]D_技能表!L965</f>
        <v>0</v>
      </c>
      <c r="M1058">
        <f>[9]D_技能表!M965</f>
        <v>4400</v>
      </c>
      <c r="N1058">
        <f>[9]D_技能表!N965</f>
        <v>240312</v>
      </c>
      <c r="O1058">
        <f>[9]D_技能表!O965</f>
        <v>4</v>
      </c>
      <c r="P1058">
        <f>[9]D_技能表!P965</f>
        <v>1</v>
      </c>
      <c r="Q1058">
        <f>[9]D_技能表!Q965</f>
        <v>1</v>
      </c>
      <c r="R1058">
        <f>[9]D_技能表!R965</f>
        <v>10</v>
      </c>
      <c r="S1058">
        <f>[9]D_技能表!S965</f>
        <v>50</v>
      </c>
      <c r="T1058">
        <f>[9]D_技能表!T965</f>
        <v>143.47826086956522</v>
      </c>
      <c r="U1058">
        <f>[9]D_技能表!U965</f>
        <v>3534</v>
      </c>
      <c r="V1058">
        <f>[9]D_技能表!V965</f>
        <v>143.47826086956522</v>
      </c>
      <c r="W1058">
        <f>[9]D_技能表!W965</f>
        <v>68</v>
      </c>
      <c r="X1058">
        <f>[9]D_技能表!X965</f>
        <v>984</v>
      </c>
      <c r="Y1058">
        <f>[9]D_技能表!Y965</f>
        <v>18</v>
      </c>
      <c r="Z1058">
        <f>[9]D_技能表!Z965</f>
        <v>28</v>
      </c>
      <c r="AA1058" t="str">
        <f>[9]D_技能表!AA965</f>
        <v>9224300.png</v>
      </c>
      <c r="AB1058">
        <f>[9]D_技能表!AB965</f>
        <v>20</v>
      </c>
      <c r="AC1058">
        <f>[9]D_技能表!AC965</f>
        <v>35</v>
      </c>
      <c r="AD1058">
        <f>[9]D_技能表!AD965</f>
        <v>858.25057014292395</v>
      </c>
    </row>
    <row r="1059" spans="1:30" x14ac:dyDescent="0.15">
      <c r="A1059">
        <f>[9]D_技能表!A966</f>
        <v>9224346</v>
      </c>
      <c r="B1059" t="str">
        <f>[9]D_技能表!B966</f>
        <v>幻影脚第3段</v>
      </c>
      <c r="C1059" t="str">
        <f>[9]D_技能表!C966</f>
        <v>幻影脚第3段</v>
      </c>
      <c r="D1059">
        <f>[9]D_技能表!D966</f>
        <v>2</v>
      </c>
      <c r="E1059">
        <f>[9]D_技能表!E966</f>
        <v>74</v>
      </c>
      <c r="F1059" t="str">
        <f>[9]D_技能表!F966</f>
        <v>第46级，共造成209.5%点伤害</v>
      </c>
      <c r="G1059">
        <f>[9]D_技能表!G966</f>
        <v>3</v>
      </c>
      <c r="H1059">
        <f>[9]D_技能表!H966</f>
        <v>3</v>
      </c>
      <c r="I1059">
        <f>[9]D_技能表!I966</f>
        <v>46</v>
      </c>
      <c r="J1059">
        <f>[9]D_技能表!J966</f>
        <v>2</v>
      </c>
      <c r="K1059">
        <f>[9]D_技能表!K966</f>
        <v>209.47826086956522</v>
      </c>
      <c r="L1059">
        <f>[9]D_技能表!L966</f>
        <v>0</v>
      </c>
      <c r="M1059">
        <f>[9]D_技能表!M966</f>
        <v>4320</v>
      </c>
      <c r="N1059">
        <f>[9]D_技能表!N966</f>
        <v>261648</v>
      </c>
      <c r="O1059">
        <f>[9]D_技能表!O966</f>
        <v>4</v>
      </c>
      <c r="P1059">
        <f>[9]D_技能表!P966</f>
        <v>1</v>
      </c>
      <c r="Q1059">
        <f>[9]D_技能表!Q966</f>
        <v>1</v>
      </c>
      <c r="R1059">
        <f>[9]D_技能表!R966</f>
        <v>10</v>
      </c>
      <c r="S1059">
        <f>[9]D_技能表!S966</f>
        <v>50</v>
      </c>
      <c r="T1059">
        <f>[9]D_技能表!T966</f>
        <v>143.47826086956522</v>
      </c>
      <c r="U1059">
        <f>[9]D_技能表!U966</f>
        <v>3634</v>
      </c>
      <c r="V1059">
        <f>[9]D_技能表!V966</f>
        <v>143.47826086956522</v>
      </c>
      <c r="W1059">
        <f>[9]D_技能表!W966</f>
        <v>72</v>
      </c>
      <c r="X1059">
        <f>[9]D_技能表!X966</f>
        <v>1056</v>
      </c>
      <c r="Y1059">
        <f>[9]D_技能表!Y966</f>
        <v>18</v>
      </c>
      <c r="Z1059">
        <f>[9]D_技能表!Z966</f>
        <v>29</v>
      </c>
      <c r="AA1059" t="str">
        <f>[9]D_技能表!AA966</f>
        <v>9224300.png</v>
      </c>
      <c r="AB1059">
        <f>[9]D_技能表!AB966</f>
        <v>20</v>
      </c>
      <c r="AC1059">
        <f>[9]D_技能表!AC966</f>
        <v>35</v>
      </c>
      <c r="AD1059">
        <f>[9]D_技能表!AD966</f>
        <v>990.0825987408183</v>
      </c>
    </row>
    <row r="1060" spans="1:30" x14ac:dyDescent="0.15">
      <c r="A1060">
        <f>[9]D_技能表!A967</f>
        <v>9224347</v>
      </c>
      <c r="B1060" t="str">
        <f>[9]D_技能表!B967</f>
        <v>幻影脚第3段</v>
      </c>
      <c r="C1060" t="str">
        <f>[9]D_技能表!C967</f>
        <v>幻影脚第3段</v>
      </c>
      <c r="D1060">
        <f>[9]D_技能表!D967</f>
        <v>2</v>
      </c>
      <c r="E1060">
        <f>[9]D_技能表!E967</f>
        <v>76</v>
      </c>
      <c r="F1060" t="str">
        <f>[9]D_技能表!F967</f>
        <v>第47级，共造成210.9%点伤害</v>
      </c>
      <c r="G1060">
        <f>[9]D_技能表!G967</f>
        <v>3</v>
      </c>
      <c r="H1060">
        <f>[9]D_技能表!H967</f>
        <v>3</v>
      </c>
      <c r="I1060">
        <f>[9]D_技能表!I967</f>
        <v>47</v>
      </c>
      <c r="J1060">
        <f>[9]D_技能表!J967</f>
        <v>2</v>
      </c>
      <c r="K1060">
        <f>[9]D_技能表!K967</f>
        <v>210.91304347826087</v>
      </c>
      <c r="L1060">
        <f>[9]D_技能表!L967</f>
        <v>0</v>
      </c>
      <c r="M1060">
        <f>[9]D_技能表!M967</f>
        <v>4240</v>
      </c>
      <c r="N1060">
        <f>[9]D_技能表!N967</f>
        <v>295526</v>
      </c>
      <c r="O1060">
        <f>[9]D_技能表!O967</f>
        <v>4</v>
      </c>
      <c r="P1060">
        <f>[9]D_技能表!P967</f>
        <v>1</v>
      </c>
      <c r="Q1060">
        <f>[9]D_技能表!Q967</f>
        <v>1</v>
      </c>
      <c r="R1060">
        <f>[9]D_技能表!R967</f>
        <v>10</v>
      </c>
      <c r="S1060">
        <f>[9]D_技能表!S967</f>
        <v>50</v>
      </c>
      <c r="T1060">
        <f>[9]D_技能表!T967</f>
        <v>143.47826086956522</v>
      </c>
      <c r="U1060">
        <f>[9]D_技能表!U967</f>
        <v>3838</v>
      </c>
      <c r="V1060">
        <f>[9]D_技能表!V967</f>
        <v>143.47826086956522</v>
      </c>
      <c r="W1060">
        <f>[9]D_技能表!W967</f>
        <v>77</v>
      </c>
      <c r="X1060">
        <f>[9]D_技能表!X967</f>
        <v>1133</v>
      </c>
      <c r="Y1060">
        <f>[9]D_技能表!Y967</f>
        <v>18</v>
      </c>
      <c r="Z1060">
        <f>[9]D_技能表!Z967</f>
        <v>31</v>
      </c>
      <c r="AA1060" t="str">
        <f>[9]D_技能表!AA967</f>
        <v>9224300.png</v>
      </c>
      <c r="AB1060">
        <f>[9]D_技能表!AB967</f>
        <v>20</v>
      </c>
      <c r="AC1060">
        <f>[9]D_技能表!AC967</f>
        <v>35</v>
      </c>
      <c r="AD1060">
        <f>[9]D_技能表!AD967</f>
        <v>1141.9685794915179</v>
      </c>
    </row>
    <row r="1061" spans="1:30" x14ac:dyDescent="0.15">
      <c r="A1061">
        <f>[9]D_技能表!A968</f>
        <v>9224348</v>
      </c>
      <c r="B1061" t="str">
        <f>[9]D_技能表!B968</f>
        <v>幻影脚第3段</v>
      </c>
      <c r="C1061" t="str">
        <f>[9]D_技能表!C968</f>
        <v>幻影脚第3段</v>
      </c>
      <c r="D1061">
        <f>[9]D_技能表!D968</f>
        <v>2</v>
      </c>
      <c r="E1061">
        <f>[9]D_技能表!E968</f>
        <v>77</v>
      </c>
      <c r="F1061" t="str">
        <f>[9]D_技能表!F968</f>
        <v>第48级，共造成212.3%点伤害</v>
      </c>
      <c r="G1061">
        <f>[9]D_技能表!G968</f>
        <v>3</v>
      </c>
      <c r="H1061">
        <f>[9]D_技能表!H968</f>
        <v>3</v>
      </c>
      <c r="I1061">
        <f>[9]D_技能表!I968</f>
        <v>48</v>
      </c>
      <c r="J1061">
        <f>[9]D_技能表!J968</f>
        <v>2</v>
      </c>
      <c r="K1061">
        <f>[9]D_技能表!K968</f>
        <v>212.3478260869565</v>
      </c>
      <c r="L1061">
        <f>[9]D_技能表!L968</f>
        <v>0</v>
      </c>
      <c r="M1061">
        <f>[9]D_技能表!M968</f>
        <v>4160</v>
      </c>
      <c r="N1061">
        <f>[9]D_技能表!N968</f>
        <v>327186</v>
      </c>
      <c r="O1061">
        <f>[9]D_技能表!O968</f>
        <v>4</v>
      </c>
      <c r="P1061">
        <f>[9]D_技能表!P968</f>
        <v>1</v>
      </c>
      <c r="Q1061">
        <f>[9]D_技能表!Q968</f>
        <v>1</v>
      </c>
      <c r="R1061">
        <f>[9]D_技能表!R968</f>
        <v>10</v>
      </c>
      <c r="S1061">
        <f>[9]D_技能表!S968</f>
        <v>50</v>
      </c>
      <c r="T1061">
        <f>[9]D_技能表!T968</f>
        <v>143.47826086956522</v>
      </c>
      <c r="U1061">
        <f>[9]D_技能表!U968</f>
        <v>3942</v>
      </c>
      <c r="V1061">
        <f>[9]D_技能表!V968</f>
        <v>143.47826086956522</v>
      </c>
      <c r="W1061">
        <f>[9]D_技能表!W968</f>
        <v>83</v>
      </c>
      <c r="X1061">
        <f>[9]D_技能表!X968</f>
        <v>1216</v>
      </c>
      <c r="Y1061">
        <f>[9]D_技能表!Y968</f>
        <v>18</v>
      </c>
      <c r="Z1061">
        <f>[9]D_技能表!Z968</f>
        <v>34</v>
      </c>
      <c r="AA1061" t="str">
        <f>[9]D_技能表!AA968</f>
        <v>9224300.png</v>
      </c>
      <c r="AB1061">
        <f>[9]D_技能表!AB968</f>
        <v>20</v>
      </c>
      <c r="AC1061">
        <f>[9]D_技能表!AC968</f>
        <v>35</v>
      </c>
      <c r="AD1061">
        <f>[9]D_技能表!AD968</f>
        <v>1316.9345747439711</v>
      </c>
    </row>
    <row r="1062" spans="1:30" x14ac:dyDescent="0.15">
      <c r="A1062">
        <f>[9]D_技能表!A969</f>
        <v>9224349</v>
      </c>
      <c r="B1062" t="str">
        <f>[9]D_技能表!B969</f>
        <v>幻影脚第3段</v>
      </c>
      <c r="C1062" t="str">
        <f>[9]D_技能表!C969</f>
        <v>幻影脚第3段</v>
      </c>
      <c r="D1062">
        <f>[9]D_技能表!D969</f>
        <v>2</v>
      </c>
      <c r="E1062">
        <f>[9]D_技能表!E969</f>
        <v>79</v>
      </c>
      <c r="F1062" t="str">
        <f>[9]D_技能表!F969</f>
        <v>第49级，共造成213.8%点伤害</v>
      </c>
      <c r="G1062">
        <f>[9]D_技能表!G969</f>
        <v>3</v>
      </c>
      <c r="H1062">
        <f>[9]D_技能表!H969</f>
        <v>3</v>
      </c>
      <c r="I1062">
        <f>[9]D_技能表!I969</f>
        <v>49</v>
      </c>
      <c r="J1062">
        <f>[9]D_技能表!J969</f>
        <v>2</v>
      </c>
      <c r="K1062">
        <f>[9]D_技能表!K969</f>
        <v>213.78260869565219</v>
      </c>
      <c r="L1062">
        <f>[9]D_技能表!L969</f>
        <v>0</v>
      </c>
      <c r="M1062">
        <f>[9]D_技能表!M969</f>
        <v>4080</v>
      </c>
      <c r="N1062">
        <f>[9]D_技能表!N969</f>
        <v>369706</v>
      </c>
      <c r="O1062">
        <f>[9]D_技能表!O969</f>
        <v>4</v>
      </c>
      <c r="P1062">
        <f>[9]D_技能表!P969</f>
        <v>1</v>
      </c>
      <c r="Q1062">
        <f>[9]D_技能表!Q969</f>
        <v>1</v>
      </c>
      <c r="R1062">
        <f>[9]D_技能表!R969</f>
        <v>10</v>
      </c>
      <c r="S1062">
        <f>[9]D_技能表!S969</f>
        <v>50</v>
      </c>
      <c r="T1062">
        <f>[9]D_技能表!T969</f>
        <v>143.47826086956522</v>
      </c>
      <c r="U1062">
        <f>[9]D_技能表!U969</f>
        <v>4154</v>
      </c>
      <c r="V1062">
        <f>[9]D_技能表!V969</f>
        <v>143.47826086956522</v>
      </c>
      <c r="W1062">
        <f>[9]D_技能表!W969</f>
        <v>89</v>
      </c>
      <c r="X1062">
        <f>[9]D_技能表!X969</f>
        <v>1305</v>
      </c>
      <c r="Y1062">
        <f>[9]D_技能表!Y969</f>
        <v>18</v>
      </c>
      <c r="Z1062">
        <f>[9]D_技能表!Z969</f>
        <v>36</v>
      </c>
      <c r="AA1062" t="str">
        <f>[9]D_技能表!AA969</f>
        <v>9224300.png</v>
      </c>
      <c r="AB1062">
        <f>[9]D_技能表!AB969</f>
        <v>20</v>
      </c>
      <c r="AC1062">
        <f>[9]D_技能表!AC969</f>
        <v>35</v>
      </c>
      <c r="AD1062">
        <f>[9]D_技能表!AD969</f>
        <v>1518.4601796208933</v>
      </c>
    </row>
    <row r="1063" spans="1:30" x14ac:dyDescent="0.15">
      <c r="A1063">
        <f>[9]D_技能表!A970</f>
        <v>9224350</v>
      </c>
      <c r="B1063" t="str">
        <f>[9]D_技能表!B970</f>
        <v>幻影脚第3段</v>
      </c>
      <c r="C1063" t="str">
        <f>[9]D_技能表!C970</f>
        <v>幻影脚第3段</v>
      </c>
      <c r="D1063">
        <f>[9]D_技能表!D970</f>
        <v>2</v>
      </c>
      <c r="E1063">
        <f>[9]D_技能表!E970</f>
        <v>80</v>
      </c>
      <c r="F1063" t="str">
        <f>[9]D_技能表!F970</f>
        <v>第50级，共造成215.2%点伤害</v>
      </c>
      <c r="G1063">
        <f>[9]D_技能表!G970</f>
        <v>3</v>
      </c>
      <c r="H1063">
        <f>[9]D_技能表!H970</f>
        <v>3</v>
      </c>
      <c r="I1063">
        <f>[9]D_技能表!I970</f>
        <v>50</v>
      </c>
      <c r="J1063">
        <f>[9]D_技能表!J970</f>
        <v>2</v>
      </c>
      <c r="K1063">
        <f>[9]D_技能表!K970</f>
        <v>215.21739130434781</v>
      </c>
      <c r="L1063">
        <f>[9]D_技能表!L970</f>
        <v>0</v>
      </c>
      <c r="M1063">
        <f>[9]D_技能表!M970</f>
        <v>4000</v>
      </c>
      <c r="N1063">
        <f>[9]D_技能表!N970</f>
        <v>404890</v>
      </c>
      <c r="O1063">
        <f>[9]D_技能表!O970</f>
        <v>4</v>
      </c>
      <c r="P1063">
        <f>[9]D_技能表!P970</f>
        <v>1</v>
      </c>
      <c r="Q1063">
        <f>[9]D_技能表!Q970</f>
        <v>1</v>
      </c>
      <c r="R1063">
        <f>[9]D_技能表!R970</f>
        <v>10</v>
      </c>
      <c r="S1063">
        <f>[9]D_技能表!S970</f>
        <v>50</v>
      </c>
      <c r="T1063">
        <f>[9]D_技能表!T970</f>
        <v>143.47826086956522</v>
      </c>
      <c r="U1063">
        <f>[9]D_技能表!U970</f>
        <v>4262</v>
      </c>
      <c r="V1063">
        <f>[9]D_技能表!V970</f>
        <v>143.47826086956522</v>
      </c>
      <c r="W1063">
        <f>[9]D_技能表!W970</f>
        <v>95</v>
      </c>
      <c r="X1063">
        <f>[9]D_技能表!X970</f>
        <v>1400</v>
      </c>
      <c r="Y1063">
        <f>[9]D_技能表!Y970</f>
        <v>18</v>
      </c>
      <c r="Z1063">
        <f>[9]D_技能表!Z970</f>
        <v>38</v>
      </c>
      <c r="AA1063" t="str">
        <f>[9]D_技能表!AA970</f>
        <v>9224300.png</v>
      </c>
      <c r="AB1063">
        <f>[9]D_技能表!AB970</f>
        <v>20</v>
      </c>
      <c r="AC1063">
        <f>[9]D_技能表!AC970</f>
        <v>35</v>
      </c>
      <c r="AD1063">
        <f>[9]D_技能表!AD970</f>
        <v>1750.5461030023362</v>
      </c>
    </row>
    <row r="1064" spans="1:30" x14ac:dyDescent="0.15">
      <c r="A1064">
        <f>[9]D_技能表!A971</f>
        <v>1</v>
      </c>
      <c r="B1064" t="str">
        <f>[9]D_技能表!B971</f>
        <v>幻影脚</v>
      </c>
      <c r="C1064" t="str">
        <f>[9]D_技能表!C971</f>
        <v>幻影脚第4段</v>
      </c>
      <c r="D1064">
        <f>[9]D_技能表!D971</f>
        <v>2</v>
      </c>
      <c r="E1064">
        <f>[9]D_技能表!E971</f>
        <v>6</v>
      </c>
      <c r="F1064" t="str">
        <f>[9]D_技能表!F971</f>
        <v>第0级，共造成179.3%点伤害</v>
      </c>
      <c r="G1064">
        <f>[9]D_技能表!G971</f>
        <v>0</v>
      </c>
      <c r="H1064">
        <f>[9]D_技能表!H971</f>
        <v>4</v>
      </c>
      <c r="I1064">
        <f>[9]D_技能表!I971</f>
        <v>0</v>
      </c>
      <c r="J1064">
        <f>[9]D_技能表!J971</f>
        <v>2</v>
      </c>
      <c r="K1064">
        <f>[9]D_技能表!K971</f>
        <v>179.34782608695653</v>
      </c>
      <c r="L1064">
        <f>[9]D_技能表!L971</f>
        <v>0</v>
      </c>
      <c r="M1064">
        <f>[9]D_技能表!M971</f>
        <v>8000</v>
      </c>
      <c r="N1064">
        <f>[9]D_技能表!N971</f>
        <v>0</v>
      </c>
      <c r="O1064">
        <f>[9]D_技能表!O971</f>
        <v>4</v>
      </c>
      <c r="P1064">
        <f>[9]D_技能表!P971</f>
        <v>1</v>
      </c>
      <c r="Q1064">
        <f>[9]D_技能表!Q971</f>
        <v>1</v>
      </c>
      <c r="R1064">
        <f>[9]D_技能表!R971</f>
        <v>12</v>
      </c>
      <c r="S1064">
        <f>[9]D_技能表!S971</f>
        <v>50</v>
      </c>
      <c r="T1064">
        <f>[9]D_技能表!T971</f>
        <v>179.34782608695653</v>
      </c>
      <c r="U1064">
        <f>[9]D_技能表!U971</f>
        <v>80</v>
      </c>
      <c r="V1064">
        <f>[9]D_技能表!V971</f>
        <v>179.34782608695653</v>
      </c>
      <c r="W1064">
        <f>[9]D_技能表!W971</f>
        <v>0</v>
      </c>
      <c r="X1064">
        <f>[9]D_技能表!X971</f>
        <v>0</v>
      </c>
      <c r="Y1064">
        <f>[9]D_技能表!Y971</f>
        <v>18</v>
      </c>
      <c r="Z1064">
        <f>[9]D_技能表!Z971</f>
        <v>0</v>
      </c>
      <c r="AA1064" t="str">
        <f>[9]D_技能表!AA971</f>
        <v>9224400.png</v>
      </c>
      <c r="AB1064">
        <f>[9]D_技能表!AB971</f>
        <v>20</v>
      </c>
      <c r="AC1064">
        <f>[9]D_技能表!AC971</f>
        <v>36</v>
      </c>
      <c r="AD1064">
        <f>[9]D_技能表!AD971</f>
        <v>1.8398856521739131</v>
      </c>
    </row>
    <row r="1065" spans="1:30" x14ac:dyDescent="0.15">
      <c r="A1065">
        <f>[9]D_技能表!A972</f>
        <v>9224401</v>
      </c>
      <c r="B1065" t="str">
        <f>[9]D_技能表!B972</f>
        <v>幻影脚第4段</v>
      </c>
      <c r="C1065" t="str">
        <f>[9]D_技能表!C972</f>
        <v>幻影脚第4段</v>
      </c>
      <c r="D1065">
        <f>[9]D_技能表!D972</f>
        <v>2</v>
      </c>
      <c r="E1065">
        <f>[9]D_技能表!E972</f>
        <v>6</v>
      </c>
      <c r="F1065" t="str">
        <f>[9]D_技能表!F972</f>
        <v>第1级，共造成179.3%点伤害</v>
      </c>
      <c r="G1065">
        <f>[9]D_技能表!G972</f>
        <v>4</v>
      </c>
      <c r="H1065">
        <f>[9]D_技能表!H972</f>
        <v>4</v>
      </c>
      <c r="I1065">
        <f>[9]D_技能表!I972</f>
        <v>1</v>
      </c>
      <c r="J1065">
        <f>[9]D_技能表!J972</f>
        <v>2</v>
      </c>
      <c r="K1065">
        <f>[9]D_技能表!K972</f>
        <v>179.34782608695653</v>
      </c>
      <c r="L1065">
        <f>[9]D_技能表!L972</f>
        <v>0</v>
      </c>
      <c r="M1065">
        <f>[9]D_技能表!M972</f>
        <v>8000</v>
      </c>
      <c r="N1065">
        <f>[9]D_技能表!N972</f>
        <v>480</v>
      </c>
      <c r="O1065">
        <f>[9]D_技能表!O972</f>
        <v>4</v>
      </c>
      <c r="P1065">
        <f>[9]D_技能表!P972</f>
        <v>1</v>
      </c>
      <c r="Q1065">
        <f>[9]D_技能表!Q972</f>
        <v>1</v>
      </c>
      <c r="R1065">
        <f>[9]D_技能表!R972</f>
        <v>12</v>
      </c>
      <c r="S1065">
        <f>[9]D_技能表!S972</f>
        <v>50</v>
      </c>
      <c r="T1065">
        <f>[9]D_技能表!T972</f>
        <v>179.34782608695653</v>
      </c>
      <c r="U1065">
        <f>[9]D_技能表!U972</f>
        <v>80</v>
      </c>
      <c r="V1065">
        <f>[9]D_技能表!V972</f>
        <v>179.34782608695653</v>
      </c>
      <c r="W1065">
        <f>[9]D_技能表!W972</f>
        <v>6</v>
      </c>
      <c r="X1065">
        <f>[9]D_技能表!X972</f>
        <v>6</v>
      </c>
      <c r="Y1065">
        <f>[9]D_技能表!Y972</f>
        <v>18</v>
      </c>
      <c r="Z1065">
        <f>[9]D_技能表!Z972</f>
        <v>0</v>
      </c>
      <c r="AA1065" t="str">
        <f>[9]D_技能表!AA972</f>
        <v>9224400.png</v>
      </c>
      <c r="AB1065">
        <f>[9]D_技能表!AB972</f>
        <v>20</v>
      </c>
      <c r="AC1065">
        <f>[9]D_技能表!AC972</f>
        <v>36</v>
      </c>
      <c r="AD1065">
        <f>[9]D_技能表!AD972</f>
        <v>2.0946855028462563</v>
      </c>
    </row>
    <row r="1066" spans="1:30" x14ac:dyDescent="0.15">
      <c r="A1066">
        <f>[9]D_技能表!A973</f>
        <v>9224402</v>
      </c>
      <c r="B1066" t="str">
        <f>[9]D_技能表!B973</f>
        <v>幻影脚第4段</v>
      </c>
      <c r="C1066" t="str">
        <f>[9]D_技能表!C973</f>
        <v>幻影脚第4段</v>
      </c>
      <c r="D1066">
        <f>[9]D_技能表!D973</f>
        <v>2</v>
      </c>
      <c r="E1066">
        <f>[9]D_技能表!E973</f>
        <v>15</v>
      </c>
      <c r="F1066" t="str">
        <f>[9]D_技能表!F973</f>
        <v>第2级，共造成182.9%点伤害</v>
      </c>
      <c r="G1066">
        <f>[9]D_技能表!G973</f>
        <v>4</v>
      </c>
      <c r="H1066">
        <f>[9]D_技能表!H973</f>
        <v>4</v>
      </c>
      <c r="I1066">
        <f>[9]D_技能表!I973</f>
        <v>2</v>
      </c>
      <c r="J1066">
        <f>[9]D_技能表!J973</f>
        <v>2</v>
      </c>
      <c r="K1066">
        <f>[9]D_技能表!K973</f>
        <v>182.93478260869566</v>
      </c>
      <c r="L1066">
        <f>[9]D_技能表!L973</f>
        <v>0</v>
      </c>
      <c r="M1066">
        <f>[9]D_技能表!M973</f>
        <v>7840</v>
      </c>
      <c r="N1066">
        <f>[9]D_技能表!N973</f>
        <v>938</v>
      </c>
      <c r="O1066">
        <f>[9]D_技能表!O973</f>
        <v>4</v>
      </c>
      <c r="P1066">
        <f>[9]D_技能表!P973</f>
        <v>1</v>
      </c>
      <c r="Q1066">
        <f>[9]D_技能表!Q973</f>
        <v>1</v>
      </c>
      <c r="R1066">
        <f>[9]D_技能表!R973</f>
        <v>12</v>
      </c>
      <c r="S1066">
        <f>[9]D_技能表!S973</f>
        <v>50</v>
      </c>
      <c r="T1066">
        <f>[9]D_技能表!T973</f>
        <v>179.34782608695653</v>
      </c>
      <c r="U1066">
        <f>[9]D_技能表!U973</f>
        <v>134</v>
      </c>
      <c r="V1066">
        <f>[9]D_技能表!V973</f>
        <v>179.34782608695653</v>
      </c>
      <c r="W1066">
        <f>[9]D_技能表!W973</f>
        <v>7</v>
      </c>
      <c r="X1066">
        <f>[9]D_技能表!X973</f>
        <v>13</v>
      </c>
      <c r="Y1066">
        <f>[9]D_技能表!Y973</f>
        <v>18</v>
      </c>
      <c r="Z1066">
        <f>[9]D_技能表!Z973</f>
        <v>0</v>
      </c>
      <c r="AA1066" t="str">
        <f>[9]D_技能表!AA973</f>
        <v>9224400.png</v>
      </c>
      <c r="AB1066">
        <f>[9]D_技能表!AB973</f>
        <v>20</v>
      </c>
      <c r="AC1066">
        <f>[9]D_技能表!AC973</f>
        <v>36</v>
      </c>
      <c r="AD1066">
        <f>[9]D_技能表!AD973</f>
        <v>2.4925765169870342</v>
      </c>
    </row>
    <row r="1067" spans="1:30" x14ac:dyDescent="0.15">
      <c r="A1067">
        <f>[9]D_技能表!A974</f>
        <v>9224403</v>
      </c>
      <c r="B1067" t="str">
        <f>[9]D_技能表!B974</f>
        <v>幻影脚第4段</v>
      </c>
      <c r="C1067" t="str">
        <f>[9]D_技能表!C974</f>
        <v>幻影脚第4段</v>
      </c>
      <c r="D1067">
        <f>[9]D_技能表!D974</f>
        <v>2</v>
      </c>
      <c r="E1067">
        <f>[9]D_技能表!E974</f>
        <v>16</v>
      </c>
      <c r="F1067" t="str">
        <f>[9]D_技能表!F974</f>
        <v>第3级，共造成184.7%点伤害</v>
      </c>
      <c r="G1067">
        <f>[9]D_技能表!G974</f>
        <v>4</v>
      </c>
      <c r="H1067">
        <f>[9]D_技能表!H974</f>
        <v>4</v>
      </c>
      <c r="I1067">
        <f>[9]D_技能表!I974</f>
        <v>3</v>
      </c>
      <c r="J1067">
        <f>[9]D_技能表!J974</f>
        <v>2</v>
      </c>
      <c r="K1067">
        <f>[9]D_技能表!K974</f>
        <v>184.72826086956522</v>
      </c>
      <c r="L1067">
        <f>[9]D_技能表!L974</f>
        <v>0</v>
      </c>
      <c r="M1067">
        <f>[9]D_技能表!M974</f>
        <v>7760</v>
      </c>
      <c r="N1067">
        <f>[9]D_技能表!N974</f>
        <v>980</v>
      </c>
      <c r="O1067">
        <f>[9]D_技能表!O974</f>
        <v>4</v>
      </c>
      <c r="P1067">
        <f>[9]D_技能表!P974</f>
        <v>1</v>
      </c>
      <c r="Q1067">
        <f>[9]D_技能表!Q974</f>
        <v>1</v>
      </c>
      <c r="R1067">
        <f>[9]D_技能表!R974</f>
        <v>12</v>
      </c>
      <c r="S1067">
        <f>[9]D_技能表!S974</f>
        <v>50</v>
      </c>
      <c r="T1067">
        <f>[9]D_技能表!T974</f>
        <v>179.34782608695653</v>
      </c>
      <c r="U1067">
        <f>[9]D_技能表!U974</f>
        <v>140</v>
      </c>
      <c r="V1067">
        <f>[9]D_技能表!V974</f>
        <v>179.34782608695653</v>
      </c>
      <c r="W1067">
        <f>[9]D_技能表!W974</f>
        <v>7</v>
      </c>
      <c r="X1067">
        <f>[9]D_技能表!X974</f>
        <v>20</v>
      </c>
      <c r="Y1067">
        <f>[9]D_技能表!Y974</f>
        <v>18</v>
      </c>
      <c r="Z1067">
        <f>[9]D_技能表!Z974</f>
        <v>0</v>
      </c>
      <c r="AA1067" t="str">
        <f>[9]D_技能表!AA974</f>
        <v>9224400.png</v>
      </c>
      <c r="AB1067">
        <f>[9]D_技能表!AB974</f>
        <v>20</v>
      </c>
      <c r="AC1067">
        <f>[9]D_技能表!AC974</f>
        <v>36</v>
      </c>
      <c r="AD1067">
        <f>[9]D_技能表!AD974</f>
        <v>2.8991325700917452</v>
      </c>
    </row>
    <row r="1068" spans="1:30" x14ac:dyDescent="0.15">
      <c r="A1068">
        <f>[9]D_技能表!A975</f>
        <v>9224404</v>
      </c>
      <c r="B1068" t="str">
        <f>[9]D_技能表!B975</f>
        <v>幻影脚第4段</v>
      </c>
      <c r="C1068" t="str">
        <f>[9]D_技能表!C975</f>
        <v>幻影脚第4段</v>
      </c>
      <c r="D1068">
        <f>[9]D_技能表!D975</f>
        <v>2</v>
      </c>
      <c r="E1068">
        <f>[9]D_技能表!E975</f>
        <v>17</v>
      </c>
      <c r="F1068" t="str">
        <f>[9]D_技能表!F975</f>
        <v>第4级，共造成186.5%点伤害</v>
      </c>
      <c r="G1068">
        <f>[9]D_技能表!G975</f>
        <v>4</v>
      </c>
      <c r="H1068">
        <f>[9]D_技能表!H975</f>
        <v>4</v>
      </c>
      <c r="I1068">
        <f>[9]D_技能表!I975</f>
        <v>4</v>
      </c>
      <c r="J1068">
        <f>[9]D_技能表!J975</f>
        <v>2</v>
      </c>
      <c r="K1068">
        <f>[9]D_技能表!K975</f>
        <v>186.52173913043478</v>
      </c>
      <c r="L1068">
        <f>[9]D_技能表!L975</f>
        <v>0</v>
      </c>
      <c r="M1068">
        <f>[9]D_技能表!M975</f>
        <v>7680</v>
      </c>
      <c r="N1068">
        <f>[9]D_技能表!N975</f>
        <v>1168</v>
      </c>
      <c r="O1068">
        <f>[9]D_技能表!O975</f>
        <v>4</v>
      </c>
      <c r="P1068">
        <f>[9]D_技能表!P975</f>
        <v>1</v>
      </c>
      <c r="Q1068">
        <f>[9]D_技能表!Q975</f>
        <v>1</v>
      </c>
      <c r="R1068">
        <f>[9]D_技能表!R975</f>
        <v>12</v>
      </c>
      <c r="S1068">
        <f>[9]D_技能表!S975</f>
        <v>50</v>
      </c>
      <c r="T1068">
        <f>[9]D_技能表!T975</f>
        <v>179.34782608695653</v>
      </c>
      <c r="U1068">
        <f>[9]D_技能表!U975</f>
        <v>146</v>
      </c>
      <c r="V1068">
        <f>[9]D_技能表!V975</f>
        <v>179.34782608695653</v>
      </c>
      <c r="W1068">
        <f>[9]D_技能表!W975</f>
        <v>8</v>
      </c>
      <c r="X1068">
        <f>[9]D_技能表!X975</f>
        <v>28</v>
      </c>
      <c r="Y1068">
        <f>[9]D_技能表!Y975</f>
        <v>18</v>
      </c>
      <c r="Z1068">
        <f>[9]D_技能表!Z975</f>
        <v>0</v>
      </c>
      <c r="AA1068" t="str">
        <f>[9]D_技能表!AA975</f>
        <v>9224400.png</v>
      </c>
      <c r="AB1068">
        <f>[9]D_技能表!AB975</f>
        <v>20</v>
      </c>
      <c r="AC1068">
        <f>[9]D_技能表!AC975</f>
        <v>36</v>
      </c>
      <c r="AD1068">
        <f>[9]D_技能表!AD975</f>
        <v>3.3704898026442303</v>
      </c>
    </row>
    <row r="1069" spans="1:30" x14ac:dyDescent="0.15">
      <c r="A1069">
        <f>[9]D_技能表!A976</f>
        <v>9224405</v>
      </c>
      <c r="B1069" t="str">
        <f>[9]D_技能表!B976</f>
        <v>幻影脚第4段</v>
      </c>
      <c r="C1069" t="str">
        <f>[9]D_技能表!C976</f>
        <v>幻影脚第4段</v>
      </c>
      <c r="D1069">
        <f>[9]D_技能表!D976</f>
        <v>2</v>
      </c>
      <c r="E1069">
        <f>[9]D_技能表!E976</f>
        <v>19</v>
      </c>
      <c r="F1069" t="str">
        <f>[9]D_技能表!F976</f>
        <v>第5级，共造成188.3%点伤害</v>
      </c>
      <c r="G1069">
        <f>[9]D_技能表!G976</f>
        <v>4</v>
      </c>
      <c r="H1069">
        <f>[9]D_技能表!H976</f>
        <v>4</v>
      </c>
      <c r="I1069">
        <f>[9]D_技能表!I976</f>
        <v>5</v>
      </c>
      <c r="J1069">
        <f>[9]D_技能表!J976</f>
        <v>2</v>
      </c>
      <c r="K1069">
        <f>[9]D_技能表!K976</f>
        <v>188.31521739130437</v>
      </c>
      <c r="L1069">
        <f>[9]D_技能表!L976</f>
        <v>0</v>
      </c>
      <c r="M1069">
        <f>[9]D_技能表!M976</f>
        <v>7600</v>
      </c>
      <c r="N1069">
        <f>[9]D_技能表!N976</f>
        <v>1264</v>
      </c>
      <c r="O1069">
        <f>[9]D_技能表!O976</f>
        <v>4</v>
      </c>
      <c r="P1069">
        <f>[9]D_技能表!P976</f>
        <v>1</v>
      </c>
      <c r="Q1069">
        <f>[9]D_技能表!Q976</f>
        <v>1</v>
      </c>
      <c r="R1069">
        <f>[9]D_技能表!R976</f>
        <v>12</v>
      </c>
      <c r="S1069">
        <f>[9]D_技能表!S976</f>
        <v>50</v>
      </c>
      <c r="T1069">
        <f>[9]D_技能表!T976</f>
        <v>179.34782608695653</v>
      </c>
      <c r="U1069">
        <f>[9]D_技能表!U976</f>
        <v>158</v>
      </c>
      <c r="V1069">
        <f>[9]D_技能表!V976</f>
        <v>179.34782608695653</v>
      </c>
      <c r="W1069">
        <f>[9]D_技能表!W976</f>
        <v>8</v>
      </c>
      <c r="X1069">
        <f>[9]D_技能表!X976</f>
        <v>36</v>
      </c>
      <c r="Y1069">
        <f>[9]D_技能表!Y976</f>
        <v>18</v>
      </c>
      <c r="Z1069">
        <f>[9]D_技能表!Z976</f>
        <v>0</v>
      </c>
      <c r="AA1069" t="str">
        <f>[9]D_技能表!AA976</f>
        <v>9224400.png</v>
      </c>
      <c r="AB1069">
        <f>[9]D_技能表!AB976</f>
        <v>20</v>
      </c>
      <c r="AC1069">
        <f>[9]D_技能表!AC976</f>
        <v>36</v>
      </c>
      <c r="AD1069">
        <f>[9]D_技能表!AD976</f>
        <v>3.9167992569743526</v>
      </c>
    </row>
    <row r="1070" spans="1:30" x14ac:dyDescent="0.15">
      <c r="A1070">
        <f>[9]D_技能表!A977</f>
        <v>9224406</v>
      </c>
      <c r="B1070" t="str">
        <f>[9]D_技能表!B977</f>
        <v>幻影脚第4段</v>
      </c>
      <c r="C1070" t="str">
        <f>[9]D_技能表!C977</f>
        <v>幻影脚第4段</v>
      </c>
      <c r="D1070">
        <f>[9]D_技能表!D977</f>
        <v>2</v>
      </c>
      <c r="E1070">
        <f>[9]D_技能表!E977</f>
        <v>20</v>
      </c>
      <c r="F1070" t="str">
        <f>[9]D_技能表!F977</f>
        <v>第6级，共造成190.1%点伤害</v>
      </c>
      <c r="G1070">
        <f>[9]D_技能表!G977</f>
        <v>4</v>
      </c>
      <c r="H1070">
        <f>[9]D_技能表!H977</f>
        <v>4</v>
      </c>
      <c r="I1070">
        <f>[9]D_技能表!I977</f>
        <v>6</v>
      </c>
      <c r="J1070">
        <f>[9]D_技能表!J977</f>
        <v>2</v>
      </c>
      <c r="K1070">
        <f>[9]D_技能表!K977</f>
        <v>190.10869565217394</v>
      </c>
      <c r="L1070">
        <f>[9]D_技能表!L977</f>
        <v>0</v>
      </c>
      <c r="M1070">
        <f>[9]D_技能表!M977</f>
        <v>7520</v>
      </c>
      <c r="N1070">
        <f>[9]D_技能表!N977</f>
        <v>1638</v>
      </c>
      <c r="O1070">
        <f>[9]D_技能表!O977</f>
        <v>4</v>
      </c>
      <c r="P1070">
        <f>[9]D_技能表!P977</f>
        <v>1</v>
      </c>
      <c r="Q1070">
        <f>[9]D_技能表!Q977</f>
        <v>1</v>
      </c>
      <c r="R1070">
        <f>[9]D_技能表!R977</f>
        <v>12</v>
      </c>
      <c r="S1070">
        <f>[9]D_技能表!S977</f>
        <v>50</v>
      </c>
      <c r="T1070">
        <f>[9]D_技能表!T977</f>
        <v>179.34782608695653</v>
      </c>
      <c r="U1070">
        <f>[9]D_技能表!U977</f>
        <v>182</v>
      </c>
      <c r="V1070">
        <f>[9]D_技能表!V977</f>
        <v>179.34782608695653</v>
      </c>
      <c r="W1070">
        <f>[9]D_技能表!W977</f>
        <v>9</v>
      </c>
      <c r="X1070">
        <f>[9]D_技能表!X977</f>
        <v>45</v>
      </c>
      <c r="Y1070">
        <f>[9]D_技能表!Y977</f>
        <v>18</v>
      </c>
      <c r="Z1070">
        <f>[9]D_技能表!Z977</f>
        <v>0</v>
      </c>
      <c r="AA1070" t="str">
        <f>[9]D_技能表!AA977</f>
        <v>9224400.png</v>
      </c>
      <c r="AB1070">
        <f>[9]D_技能表!AB977</f>
        <v>20</v>
      </c>
      <c r="AC1070">
        <f>[9]D_技能表!AC977</f>
        <v>36</v>
      </c>
      <c r="AD1070">
        <f>[9]D_技能表!AD977</f>
        <v>4.5497807506202754</v>
      </c>
    </row>
    <row r="1071" spans="1:30" x14ac:dyDescent="0.15">
      <c r="A1071">
        <f>[9]D_技能表!A978</f>
        <v>9224407</v>
      </c>
      <c r="B1071" t="str">
        <f>[9]D_技能表!B978</f>
        <v>幻影脚第4段</v>
      </c>
      <c r="C1071" t="str">
        <f>[9]D_技能表!C978</f>
        <v>幻影脚第4段</v>
      </c>
      <c r="D1071">
        <f>[9]D_技能表!D978</f>
        <v>2</v>
      </c>
      <c r="E1071">
        <f>[9]D_技能表!E978</f>
        <v>22</v>
      </c>
      <c r="F1071" t="str">
        <f>[9]D_技能表!F978</f>
        <v>第7级，共造成191.9%点伤害</v>
      </c>
      <c r="G1071">
        <f>[9]D_技能表!G978</f>
        <v>4</v>
      </c>
      <c r="H1071">
        <f>[9]D_技能表!H978</f>
        <v>4</v>
      </c>
      <c r="I1071">
        <f>[9]D_技能表!I978</f>
        <v>7</v>
      </c>
      <c r="J1071">
        <f>[9]D_技能表!J978</f>
        <v>2</v>
      </c>
      <c r="K1071">
        <f>[9]D_技能表!K978</f>
        <v>191.9021739130435</v>
      </c>
      <c r="L1071">
        <f>[9]D_技能表!L978</f>
        <v>0</v>
      </c>
      <c r="M1071">
        <f>[9]D_技能表!M978</f>
        <v>7440</v>
      </c>
      <c r="N1071">
        <f>[9]D_技能表!N978</f>
        <v>2151</v>
      </c>
      <c r="O1071">
        <f>[9]D_技能表!O978</f>
        <v>4</v>
      </c>
      <c r="P1071">
        <f>[9]D_技能表!P978</f>
        <v>1</v>
      </c>
      <c r="Q1071">
        <f>[9]D_技能表!Q978</f>
        <v>1</v>
      </c>
      <c r="R1071">
        <f>[9]D_技能表!R978</f>
        <v>12</v>
      </c>
      <c r="S1071">
        <f>[9]D_技能表!S978</f>
        <v>50</v>
      </c>
      <c r="T1071">
        <f>[9]D_技能表!T978</f>
        <v>179.34782608695653</v>
      </c>
      <c r="U1071">
        <f>[9]D_技能表!U978</f>
        <v>239</v>
      </c>
      <c r="V1071">
        <f>[9]D_技能表!V978</f>
        <v>179.34782608695653</v>
      </c>
      <c r="W1071">
        <f>[9]D_技能表!W978</f>
        <v>9</v>
      </c>
      <c r="X1071">
        <f>[9]D_技能表!X978</f>
        <v>54</v>
      </c>
      <c r="Y1071">
        <f>[9]D_技能表!Y978</f>
        <v>18</v>
      </c>
      <c r="Z1071">
        <f>[9]D_技能表!Z978</f>
        <v>0</v>
      </c>
      <c r="AA1071" t="str">
        <f>[9]D_技能表!AA978</f>
        <v>9224400.png</v>
      </c>
      <c r="AB1071">
        <f>[9]D_技能表!AB978</f>
        <v>20</v>
      </c>
      <c r="AC1071">
        <f>[9]D_技能表!AC978</f>
        <v>36</v>
      </c>
      <c r="AD1071">
        <f>[9]D_技能表!AD978</f>
        <v>5.2829627029237276</v>
      </c>
    </row>
    <row r="1072" spans="1:30" x14ac:dyDescent="0.15">
      <c r="A1072">
        <f>[9]D_技能表!A979</f>
        <v>9224408</v>
      </c>
      <c r="B1072" t="str">
        <f>[9]D_技能表!B979</f>
        <v>幻影脚第4段</v>
      </c>
      <c r="C1072" t="str">
        <f>[9]D_技能表!C979</f>
        <v>幻影脚第4段</v>
      </c>
      <c r="D1072">
        <f>[9]D_技能表!D979</f>
        <v>2</v>
      </c>
      <c r="E1072">
        <f>[9]D_技能表!E979</f>
        <v>23</v>
      </c>
      <c r="F1072" t="str">
        <f>[9]D_技能表!F979</f>
        <v>第8级，共造成193.7%点伤害</v>
      </c>
      <c r="G1072">
        <f>[9]D_技能表!G979</f>
        <v>4</v>
      </c>
      <c r="H1072">
        <f>[9]D_技能表!H979</f>
        <v>4</v>
      </c>
      <c r="I1072">
        <f>[9]D_技能表!I979</f>
        <v>8</v>
      </c>
      <c r="J1072">
        <f>[9]D_技能表!J979</f>
        <v>2</v>
      </c>
      <c r="K1072">
        <f>[9]D_技能表!K979</f>
        <v>193.69565217391306</v>
      </c>
      <c r="L1072">
        <f>[9]D_技能表!L979</f>
        <v>0</v>
      </c>
      <c r="M1072">
        <f>[9]D_技能表!M979</f>
        <v>7360</v>
      </c>
      <c r="N1072">
        <f>[9]D_技能表!N979</f>
        <v>2700</v>
      </c>
      <c r="O1072">
        <f>[9]D_技能表!O979</f>
        <v>4</v>
      </c>
      <c r="P1072">
        <f>[9]D_技能表!P979</f>
        <v>1</v>
      </c>
      <c r="Q1072">
        <f>[9]D_技能表!Q979</f>
        <v>1</v>
      </c>
      <c r="R1072">
        <f>[9]D_技能表!R979</f>
        <v>12</v>
      </c>
      <c r="S1072">
        <f>[9]D_技能表!S979</f>
        <v>50</v>
      </c>
      <c r="T1072">
        <f>[9]D_技能表!T979</f>
        <v>179.34782608695653</v>
      </c>
      <c r="U1072">
        <f>[9]D_技能表!U979</f>
        <v>270</v>
      </c>
      <c r="V1072">
        <f>[9]D_技能表!V979</f>
        <v>179.34782608695653</v>
      </c>
      <c r="W1072">
        <f>[9]D_技能表!W979</f>
        <v>10</v>
      </c>
      <c r="X1072">
        <f>[9]D_技能表!X979</f>
        <v>64</v>
      </c>
      <c r="Y1072">
        <f>[9]D_技能表!Y979</f>
        <v>18</v>
      </c>
      <c r="Z1072">
        <f>[9]D_技能表!Z979</f>
        <v>0</v>
      </c>
      <c r="AA1072" t="str">
        <f>[9]D_技能表!AA979</f>
        <v>9224400.png</v>
      </c>
      <c r="AB1072">
        <f>[9]D_技能表!AB979</f>
        <v>20</v>
      </c>
      <c r="AC1072">
        <f>[9]D_技能表!AC979</f>
        <v>36</v>
      </c>
      <c r="AD1072">
        <f>[9]D_技能表!AD979</f>
        <v>6.131958300357641</v>
      </c>
    </row>
    <row r="1073" spans="1:30" x14ac:dyDescent="0.15">
      <c r="A1073">
        <f>[9]D_技能表!A980</f>
        <v>9224409</v>
      </c>
      <c r="B1073" t="str">
        <f>[9]D_技能表!B980</f>
        <v>幻影脚第4段</v>
      </c>
      <c r="C1073" t="str">
        <f>[9]D_技能表!C980</f>
        <v>幻影脚第4段</v>
      </c>
      <c r="D1073">
        <f>[9]D_技能表!D980</f>
        <v>2</v>
      </c>
      <c r="E1073">
        <f>[9]D_技能表!E980</f>
        <v>24</v>
      </c>
      <c r="F1073" t="str">
        <f>[9]D_技能表!F980</f>
        <v>第9级，共造成195.5%点伤害</v>
      </c>
      <c r="G1073">
        <f>[9]D_技能表!G980</f>
        <v>4</v>
      </c>
      <c r="H1073">
        <f>[9]D_技能表!H980</f>
        <v>4</v>
      </c>
      <c r="I1073">
        <f>[9]D_技能表!I980</f>
        <v>9</v>
      </c>
      <c r="J1073">
        <f>[9]D_技能表!J980</f>
        <v>2</v>
      </c>
      <c r="K1073">
        <f>[9]D_技能表!K980</f>
        <v>195.48913043478262</v>
      </c>
      <c r="L1073">
        <f>[9]D_技能表!L980</f>
        <v>0</v>
      </c>
      <c r="M1073">
        <f>[9]D_技能表!M980</f>
        <v>7280</v>
      </c>
      <c r="N1073">
        <f>[9]D_技能表!N980</f>
        <v>3322</v>
      </c>
      <c r="O1073">
        <f>[9]D_技能表!O980</f>
        <v>4</v>
      </c>
      <c r="P1073">
        <f>[9]D_技能表!P980</f>
        <v>1</v>
      </c>
      <c r="Q1073">
        <f>[9]D_技能表!Q980</f>
        <v>1</v>
      </c>
      <c r="R1073">
        <f>[9]D_技能表!R980</f>
        <v>12</v>
      </c>
      <c r="S1073">
        <f>[9]D_技能表!S980</f>
        <v>50</v>
      </c>
      <c r="T1073">
        <f>[9]D_技能表!T980</f>
        <v>179.34782608695653</v>
      </c>
      <c r="U1073">
        <f>[9]D_技能表!U980</f>
        <v>302</v>
      </c>
      <c r="V1073">
        <f>[9]D_技能表!V980</f>
        <v>179.34782608695653</v>
      </c>
      <c r="W1073">
        <f>[9]D_技能表!W980</f>
        <v>11</v>
      </c>
      <c r="X1073">
        <f>[9]D_技能表!X980</f>
        <v>75</v>
      </c>
      <c r="Y1073">
        <f>[9]D_技能表!Y980</f>
        <v>18</v>
      </c>
      <c r="Z1073">
        <f>[9]D_技能表!Z980</f>
        <v>0</v>
      </c>
      <c r="AA1073" t="str">
        <f>[9]D_技能表!AA980</f>
        <v>9224400.png</v>
      </c>
      <c r="AB1073">
        <f>[9]D_技能表!AB980</f>
        <v>20</v>
      </c>
      <c r="AC1073">
        <f>[9]D_技能表!AC980</f>
        <v>36</v>
      </c>
      <c r="AD1073">
        <f>[9]D_技能表!AD980</f>
        <v>7.1147834659187934</v>
      </c>
    </row>
    <row r="1074" spans="1:30" x14ac:dyDescent="0.15">
      <c r="A1074">
        <f>[9]D_技能表!A981</f>
        <v>9224410</v>
      </c>
      <c r="B1074" t="str">
        <f>[9]D_技能表!B981</f>
        <v>幻影脚第4段</v>
      </c>
      <c r="C1074" t="str">
        <f>[9]D_技能表!C981</f>
        <v>幻影脚第4段</v>
      </c>
      <c r="D1074">
        <f>[9]D_技能表!D981</f>
        <v>2</v>
      </c>
      <c r="E1074">
        <f>[9]D_技能表!E981</f>
        <v>26</v>
      </c>
      <c r="F1074" t="str">
        <f>[9]D_技能表!F981</f>
        <v>第10级，共造成197.3%点伤害</v>
      </c>
      <c r="G1074">
        <f>[9]D_技能表!G981</f>
        <v>4</v>
      </c>
      <c r="H1074">
        <f>[9]D_技能表!H981</f>
        <v>4</v>
      </c>
      <c r="I1074">
        <f>[9]D_技能表!I981</f>
        <v>10</v>
      </c>
      <c r="J1074">
        <f>[9]D_技能表!J981</f>
        <v>2</v>
      </c>
      <c r="K1074">
        <f>[9]D_技能表!K981</f>
        <v>197.28260869565219</v>
      </c>
      <c r="L1074">
        <f>[9]D_技能表!L981</f>
        <v>0</v>
      </c>
      <c r="M1074">
        <f>[9]D_技能表!M981</f>
        <v>7200</v>
      </c>
      <c r="N1074">
        <f>[9]D_技能表!N981</f>
        <v>4440</v>
      </c>
      <c r="O1074">
        <f>[9]D_技能表!O981</f>
        <v>4</v>
      </c>
      <c r="P1074">
        <f>[9]D_技能表!P981</f>
        <v>1</v>
      </c>
      <c r="Q1074">
        <f>[9]D_技能表!Q981</f>
        <v>1</v>
      </c>
      <c r="R1074">
        <f>[9]D_技能表!R981</f>
        <v>12</v>
      </c>
      <c r="S1074">
        <f>[9]D_技能表!S981</f>
        <v>50</v>
      </c>
      <c r="T1074">
        <f>[9]D_技能表!T981</f>
        <v>179.34782608695653</v>
      </c>
      <c r="U1074">
        <f>[9]D_技能表!U981</f>
        <v>370</v>
      </c>
      <c r="V1074">
        <f>[9]D_技能表!V981</f>
        <v>179.34782608695653</v>
      </c>
      <c r="W1074">
        <f>[9]D_技能表!W981</f>
        <v>12</v>
      </c>
      <c r="X1074">
        <f>[9]D_技能表!X981</f>
        <v>87</v>
      </c>
      <c r="Y1074">
        <f>[9]D_技能表!Y981</f>
        <v>18</v>
      </c>
      <c r="Z1074">
        <f>[9]D_技能表!Z981</f>
        <v>0</v>
      </c>
      <c r="AA1074" t="str">
        <f>[9]D_技能表!AA981</f>
        <v>9224400.png</v>
      </c>
      <c r="AB1074">
        <f>[9]D_技能表!AB981</f>
        <v>20</v>
      </c>
      <c r="AC1074">
        <f>[9]D_技能表!AC981</f>
        <v>36</v>
      </c>
      <c r="AD1074">
        <f>[9]D_技能表!AD981</f>
        <v>8.2522229147450776</v>
      </c>
    </row>
    <row r="1075" spans="1:30" x14ac:dyDescent="0.15">
      <c r="A1075">
        <f>[9]D_技能表!A982</f>
        <v>9224411</v>
      </c>
      <c r="B1075" t="str">
        <f>[9]D_技能表!B982</f>
        <v>幻影脚第4段</v>
      </c>
      <c r="C1075" t="str">
        <f>[9]D_技能表!C982</f>
        <v>幻影脚第4段</v>
      </c>
      <c r="D1075">
        <f>[9]D_技能表!D982</f>
        <v>2</v>
      </c>
      <c r="E1075">
        <f>[9]D_技能表!E982</f>
        <v>27</v>
      </c>
      <c r="F1075" t="str">
        <f>[9]D_技能表!F982</f>
        <v>第11级，共造成199.1%点伤害</v>
      </c>
      <c r="G1075">
        <f>[9]D_技能表!G982</f>
        <v>4</v>
      </c>
      <c r="H1075">
        <f>[9]D_技能表!H982</f>
        <v>4</v>
      </c>
      <c r="I1075">
        <f>[9]D_技能表!I982</f>
        <v>11</v>
      </c>
      <c r="J1075">
        <f>[9]D_技能表!J982</f>
        <v>2</v>
      </c>
      <c r="K1075">
        <f>[9]D_技能表!K982</f>
        <v>199.07608695652175</v>
      </c>
      <c r="L1075">
        <f>[9]D_技能表!L982</f>
        <v>0</v>
      </c>
      <c r="M1075">
        <f>[9]D_技能表!M982</f>
        <v>7120</v>
      </c>
      <c r="N1075">
        <f>[9]D_技能表!N982</f>
        <v>4872</v>
      </c>
      <c r="O1075">
        <f>[9]D_技能表!O982</f>
        <v>4</v>
      </c>
      <c r="P1075">
        <f>[9]D_技能表!P982</f>
        <v>1</v>
      </c>
      <c r="Q1075">
        <f>[9]D_技能表!Q982</f>
        <v>1</v>
      </c>
      <c r="R1075">
        <f>[9]D_技能表!R982</f>
        <v>12</v>
      </c>
      <c r="S1075">
        <f>[9]D_技能表!S982</f>
        <v>50</v>
      </c>
      <c r="T1075">
        <f>[9]D_技能表!T982</f>
        <v>179.34782608695653</v>
      </c>
      <c r="U1075">
        <f>[9]D_技能表!U982</f>
        <v>406</v>
      </c>
      <c r="V1075">
        <f>[9]D_技能表!V982</f>
        <v>179.34782608695653</v>
      </c>
      <c r="W1075">
        <f>[9]D_技能表!W982</f>
        <v>12</v>
      </c>
      <c r="X1075">
        <f>[9]D_技能表!X982</f>
        <v>99</v>
      </c>
      <c r="Y1075">
        <f>[9]D_技能表!Y982</f>
        <v>18</v>
      </c>
      <c r="Z1075">
        <f>[9]D_技能表!Z982</f>
        <v>0</v>
      </c>
      <c r="AA1075" t="str">
        <f>[9]D_技能表!AA982</f>
        <v>9224400.png</v>
      </c>
      <c r="AB1075">
        <f>[9]D_技能表!AB982</f>
        <v>20</v>
      </c>
      <c r="AC1075">
        <f>[9]D_技能表!AC982</f>
        <v>36</v>
      </c>
      <c r="AD1075">
        <f>[9]D_技能表!AD982</f>
        <v>9.568251516366205</v>
      </c>
    </row>
    <row r="1076" spans="1:30" x14ac:dyDescent="0.15">
      <c r="A1076">
        <f>[9]D_技能表!A983</f>
        <v>9224412</v>
      </c>
      <c r="B1076" t="str">
        <f>[9]D_技能表!B983</f>
        <v>幻影脚第4段</v>
      </c>
      <c r="C1076" t="str">
        <f>[9]D_技能表!C983</f>
        <v>幻影脚第4段</v>
      </c>
      <c r="D1076">
        <f>[9]D_技能表!D983</f>
        <v>2</v>
      </c>
      <c r="E1076">
        <f>[9]D_技能表!E983</f>
        <v>28</v>
      </c>
      <c r="F1076" t="str">
        <f>[9]D_技能表!F983</f>
        <v>第12级，共造成200.9%点伤害</v>
      </c>
      <c r="G1076">
        <f>[9]D_技能表!G983</f>
        <v>4</v>
      </c>
      <c r="H1076">
        <f>[9]D_技能表!H983</f>
        <v>4</v>
      </c>
      <c r="I1076">
        <f>[9]D_技能表!I983</f>
        <v>12</v>
      </c>
      <c r="J1076">
        <f>[9]D_技能表!J983</f>
        <v>2</v>
      </c>
      <c r="K1076">
        <f>[9]D_技能表!K983</f>
        <v>200.86956521739131</v>
      </c>
      <c r="L1076">
        <f>[9]D_技能表!L983</f>
        <v>0</v>
      </c>
      <c r="M1076">
        <f>[9]D_技能表!M983</f>
        <v>7040</v>
      </c>
      <c r="N1076">
        <f>[9]D_技能表!N983</f>
        <v>5759</v>
      </c>
      <c r="O1076">
        <f>[9]D_技能表!O983</f>
        <v>4</v>
      </c>
      <c r="P1076">
        <f>[9]D_技能表!P983</f>
        <v>1</v>
      </c>
      <c r="Q1076">
        <f>[9]D_技能表!Q983</f>
        <v>1</v>
      </c>
      <c r="R1076">
        <f>[9]D_技能表!R983</f>
        <v>12</v>
      </c>
      <c r="S1076">
        <f>[9]D_技能表!S983</f>
        <v>50</v>
      </c>
      <c r="T1076">
        <f>[9]D_技能表!T983</f>
        <v>179.34782608695653</v>
      </c>
      <c r="U1076">
        <f>[9]D_技能表!U983</f>
        <v>443</v>
      </c>
      <c r="V1076">
        <f>[9]D_技能表!V983</f>
        <v>179.34782608695653</v>
      </c>
      <c r="W1076">
        <f>[9]D_技能表!W983</f>
        <v>13</v>
      </c>
      <c r="X1076">
        <f>[9]D_技能表!X983</f>
        <v>112</v>
      </c>
      <c r="Y1076">
        <f>[9]D_技能表!Y983</f>
        <v>18</v>
      </c>
      <c r="Z1076">
        <f>[9]D_技能表!Z983</f>
        <v>0</v>
      </c>
      <c r="AA1076" t="str">
        <f>[9]D_技能表!AA983</f>
        <v>9224400.png</v>
      </c>
      <c r="AB1076">
        <f>[9]D_技能表!AB983</f>
        <v>20</v>
      </c>
      <c r="AC1076">
        <f>[9]D_技能表!AC983</f>
        <v>36</v>
      </c>
      <c r="AD1076">
        <f>[9]D_技能表!AD983</f>
        <v>11.090519261633137</v>
      </c>
    </row>
    <row r="1077" spans="1:30" x14ac:dyDescent="0.15">
      <c r="A1077">
        <f>[9]D_技能表!A984</f>
        <v>9224413</v>
      </c>
      <c r="B1077" t="str">
        <f>[9]D_技能表!B984</f>
        <v>幻影脚第4段</v>
      </c>
      <c r="C1077" t="str">
        <f>[9]D_技能表!C984</f>
        <v>幻影脚第4段</v>
      </c>
      <c r="D1077">
        <f>[9]D_技能表!D984</f>
        <v>2</v>
      </c>
      <c r="E1077">
        <f>[9]D_技能表!E984</f>
        <v>30</v>
      </c>
      <c r="F1077" t="str">
        <f>[9]D_技能表!F984</f>
        <v>第13级，共造成202.7%点伤害</v>
      </c>
      <c r="G1077">
        <f>[9]D_技能表!G984</f>
        <v>4</v>
      </c>
      <c r="H1077">
        <f>[9]D_技能表!H984</f>
        <v>4</v>
      </c>
      <c r="I1077">
        <f>[9]D_技能表!I984</f>
        <v>13</v>
      </c>
      <c r="J1077">
        <f>[9]D_技能表!J984</f>
        <v>2</v>
      </c>
      <c r="K1077">
        <f>[9]D_技能表!K984</f>
        <v>202.66304347826087</v>
      </c>
      <c r="L1077">
        <f>[9]D_技能表!L984</f>
        <v>0</v>
      </c>
      <c r="M1077">
        <f>[9]D_技能表!M984</f>
        <v>6960</v>
      </c>
      <c r="N1077">
        <f>[9]D_技能表!N984</f>
        <v>7308</v>
      </c>
      <c r="O1077">
        <f>[9]D_技能表!O984</f>
        <v>4</v>
      </c>
      <c r="P1077">
        <f>[9]D_技能表!P984</f>
        <v>1</v>
      </c>
      <c r="Q1077">
        <f>[9]D_技能表!Q984</f>
        <v>1</v>
      </c>
      <c r="R1077">
        <f>[9]D_技能表!R984</f>
        <v>12</v>
      </c>
      <c r="S1077">
        <f>[9]D_技能表!S984</f>
        <v>50</v>
      </c>
      <c r="T1077">
        <f>[9]D_技能表!T984</f>
        <v>179.34782608695653</v>
      </c>
      <c r="U1077">
        <f>[9]D_技能表!U984</f>
        <v>522</v>
      </c>
      <c r="V1077">
        <f>[9]D_技能表!V984</f>
        <v>179.34782608695653</v>
      </c>
      <c r="W1077">
        <f>[9]D_技能表!W984</f>
        <v>14</v>
      </c>
      <c r="X1077">
        <f>[9]D_技能表!X984</f>
        <v>126</v>
      </c>
      <c r="Y1077">
        <f>[9]D_技能表!Y984</f>
        <v>18</v>
      </c>
      <c r="Z1077">
        <f>[9]D_技能表!Z984</f>
        <v>0</v>
      </c>
      <c r="AA1077" t="str">
        <f>[9]D_技能表!AA984</f>
        <v>9224400.png</v>
      </c>
      <c r="AB1077">
        <f>[9]D_技能表!AB984</f>
        <v>20</v>
      </c>
      <c r="AC1077">
        <f>[9]D_技能表!AC984</f>
        <v>36</v>
      </c>
      <c r="AD1077">
        <f>[9]D_技能表!AD984</f>
        <v>12.850909370007454</v>
      </c>
    </row>
    <row r="1078" spans="1:30" x14ac:dyDescent="0.15">
      <c r="A1078">
        <f>[9]D_技能表!A985</f>
        <v>9224414</v>
      </c>
      <c r="B1078" t="str">
        <f>[9]D_技能表!B985</f>
        <v>幻影脚第4段</v>
      </c>
      <c r="C1078" t="str">
        <f>[9]D_技能表!C985</f>
        <v>幻影脚第4段</v>
      </c>
      <c r="D1078">
        <f>[9]D_技能表!D985</f>
        <v>2</v>
      </c>
      <c r="E1078">
        <f>[9]D_技能表!E985</f>
        <v>31</v>
      </c>
      <c r="F1078" t="str">
        <f>[9]D_技能表!F985</f>
        <v>第14级，共造成204.5%点伤害</v>
      </c>
      <c r="G1078">
        <f>[9]D_技能表!G985</f>
        <v>4</v>
      </c>
      <c r="H1078">
        <f>[9]D_技能表!H985</f>
        <v>4</v>
      </c>
      <c r="I1078">
        <f>[9]D_技能表!I985</f>
        <v>14</v>
      </c>
      <c r="J1078">
        <f>[9]D_技能表!J985</f>
        <v>2</v>
      </c>
      <c r="K1078">
        <f>[9]D_技能表!K985</f>
        <v>204.45652173913044</v>
      </c>
      <c r="L1078">
        <f>[9]D_技能表!L985</f>
        <v>0</v>
      </c>
      <c r="M1078">
        <f>[9]D_技能表!M985</f>
        <v>6880</v>
      </c>
      <c r="N1078">
        <f>[9]D_技能表!N985</f>
        <v>8445</v>
      </c>
      <c r="O1078">
        <f>[9]D_技能表!O985</f>
        <v>4</v>
      </c>
      <c r="P1078">
        <f>[9]D_技能表!P985</f>
        <v>1</v>
      </c>
      <c r="Q1078">
        <f>[9]D_技能表!Q985</f>
        <v>1</v>
      </c>
      <c r="R1078">
        <f>[9]D_技能表!R985</f>
        <v>12</v>
      </c>
      <c r="S1078">
        <f>[9]D_技能表!S985</f>
        <v>50</v>
      </c>
      <c r="T1078">
        <f>[9]D_技能表!T985</f>
        <v>179.34782608695653</v>
      </c>
      <c r="U1078">
        <f>[9]D_技能表!U985</f>
        <v>563</v>
      </c>
      <c r="V1078">
        <f>[9]D_技能表!V985</f>
        <v>179.34782608695653</v>
      </c>
      <c r="W1078">
        <f>[9]D_技能表!W985</f>
        <v>15</v>
      </c>
      <c r="X1078">
        <f>[9]D_技能表!X985</f>
        <v>141</v>
      </c>
      <c r="Y1078">
        <f>[9]D_技能表!Y985</f>
        <v>18</v>
      </c>
      <c r="Z1078">
        <f>[9]D_技能表!Z985</f>
        <v>0</v>
      </c>
      <c r="AA1078" t="str">
        <f>[9]D_技能表!AA985</f>
        <v>9224400.png</v>
      </c>
      <c r="AB1078">
        <f>[9]D_技能表!AB985</f>
        <v>20</v>
      </c>
      <c r="AC1078">
        <f>[9]D_技能表!AC985</f>
        <v>36</v>
      </c>
      <c r="AD1078">
        <f>[9]D_技能表!AD985</f>
        <v>14.886180494175605</v>
      </c>
    </row>
    <row r="1079" spans="1:30" x14ac:dyDescent="0.15">
      <c r="A1079">
        <f>[9]D_技能表!A986</f>
        <v>9224415</v>
      </c>
      <c r="B1079" t="str">
        <f>[9]D_技能表!B986</f>
        <v>幻影脚第4段</v>
      </c>
      <c r="C1079" t="str">
        <f>[9]D_技能表!C986</f>
        <v>幻影脚第4段</v>
      </c>
      <c r="D1079">
        <f>[9]D_技能表!D986</f>
        <v>2</v>
      </c>
      <c r="E1079">
        <f>[9]D_技能表!E986</f>
        <v>32</v>
      </c>
      <c r="F1079" t="str">
        <f>[9]D_技能表!F986</f>
        <v>第15级，共造成206.3%点伤害</v>
      </c>
      <c r="G1079">
        <f>[9]D_技能表!G986</f>
        <v>4</v>
      </c>
      <c r="H1079">
        <f>[9]D_技能表!H986</f>
        <v>4</v>
      </c>
      <c r="I1079">
        <f>[9]D_技能表!I986</f>
        <v>15</v>
      </c>
      <c r="J1079">
        <f>[9]D_技能表!J986</f>
        <v>2</v>
      </c>
      <c r="K1079">
        <f>[9]D_技能表!K986</f>
        <v>206.25</v>
      </c>
      <c r="L1079">
        <f>[9]D_技能表!L986</f>
        <v>0</v>
      </c>
      <c r="M1079">
        <f>[9]D_技能表!M986</f>
        <v>6800</v>
      </c>
      <c r="N1079">
        <f>[9]D_技能表!N986</f>
        <v>9696</v>
      </c>
      <c r="O1079">
        <f>[9]D_技能表!O986</f>
        <v>4</v>
      </c>
      <c r="P1079">
        <f>[9]D_技能表!P986</f>
        <v>1</v>
      </c>
      <c r="Q1079">
        <f>[9]D_技能表!Q986</f>
        <v>1</v>
      </c>
      <c r="R1079">
        <f>[9]D_技能表!R986</f>
        <v>12</v>
      </c>
      <c r="S1079">
        <f>[9]D_技能表!S986</f>
        <v>50</v>
      </c>
      <c r="T1079">
        <f>[9]D_技能表!T986</f>
        <v>179.34782608695653</v>
      </c>
      <c r="U1079">
        <f>[9]D_技能表!U986</f>
        <v>606</v>
      </c>
      <c r="V1079">
        <f>[9]D_技能表!V986</f>
        <v>179.34782608695653</v>
      </c>
      <c r="W1079">
        <f>[9]D_技能表!W986</f>
        <v>16</v>
      </c>
      <c r="X1079">
        <f>[9]D_技能表!X986</f>
        <v>157</v>
      </c>
      <c r="Y1079">
        <f>[9]D_技能表!Y986</f>
        <v>18</v>
      </c>
      <c r="Z1079">
        <f>[9]D_技能表!Z986</f>
        <v>0</v>
      </c>
      <c r="AA1079" t="str">
        <f>[9]D_技能表!AA986</f>
        <v>9224400.png</v>
      </c>
      <c r="AB1079">
        <f>[9]D_技能表!AB986</f>
        <v>20</v>
      </c>
      <c r="AC1079">
        <f>[9]D_技能表!AC986</f>
        <v>36</v>
      </c>
      <c r="AD1079">
        <f>[9]D_技能表!AD986</f>
        <v>17.238705611013664</v>
      </c>
    </row>
    <row r="1080" spans="1:30" x14ac:dyDescent="0.15">
      <c r="A1080">
        <f>[9]D_技能表!A987</f>
        <v>9224416</v>
      </c>
      <c r="B1080" t="str">
        <f>[9]D_技能表!B987</f>
        <v>幻影脚第4段</v>
      </c>
      <c r="C1080" t="str">
        <f>[9]D_技能表!C987</f>
        <v>幻影脚第4段</v>
      </c>
      <c r="D1080">
        <f>[9]D_技能表!D987</f>
        <v>2</v>
      </c>
      <c r="E1080">
        <f>[9]D_技能表!E987</f>
        <v>34</v>
      </c>
      <c r="F1080" t="str">
        <f>[9]D_技能表!F987</f>
        <v>第16级，共造成208%点伤害</v>
      </c>
      <c r="G1080">
        <f>[9]D_技能表!G987</f>
        <v>4</v>
      </c>
      <c r="H1080">
        <f>[9]D_技能表!H987</f>
        <v>4</v>
      </c>
      <c r="I1080">
        <f>[9]D_技能表!I987</f>
        <v>16</v>
      </c>
      <c r="J1080">
        <f>[9]D_技能表!J987</f>
        <v>2</v>
      </c>
      <c r="K1080">
        <f>[9]D_技能表!K987</f>
        <v>208.04347826086956</v>
      </c>
      <c r="L1080">
        <f>[9]D_技能表!L987</f>
        <v>0</v>
      </c>
      <c r="M1080">
        <f>[9]D_技能表!M987</f>
        <v>6720</v>
      </c>
      <c r="N1080">
        <f>[9]D_技能表!N987</f>
        <v>11832</v>
      </c>
      <c r="O1080">
        <f>[9]D_技能表!O987</f>
        <v>4</v>
      </c>
      <c r="P1080">
        <f>[9]D_技能表!P987</f>
        <v>1</v>
      </c>
      <c r="Q1080">
        <f>[9]D_技能表!Q987</f>
        <v>1</v>
      </c>
      <c r="R1080">
        <f>[9]D_技能表!R987</f>
        <v>12</v>
      </c>
      <c r="S1080">
        <f>[9]D_技能表!S987</f>
        <v>50</v>
      </c>
      <c r="T1080">
        <f>[9]D_技能表!T987</f>
        <v>179.34782608695653</v>
      </c>
      <c r="U1080">
        <f>[9]D_技能表!U987</f>
        <v>696</v>
      </c>
      <c r="V1080">
        <f>[9]D_技能表!V987</f>
        <v>179.34782608695653</v>
      </c>
      <c r="W1080">
        <f>[9]D_技能表!W987</f>
        <v>17</v>
      </c>
      <c r="X1080">
        <f>[9]D_技能表!X987</f>
        <v>174</v>
      </c>
      <c r="Y1080">
        <f>[9]D_技能表!Y987</f>
        <v>18</v>
      </c>
      <c r="Z1080">
        <f>[9]D_技能表!Z987</f>
        <v>0</v>
      </c>
      <c r="AA1080" t="str">
        <f>[9]D_技能表!AA987</f>
        <v>9224400.png</v>
      </c>
      <c r="AB1080">
        <f>[9]D_技能表!AB987</f>
        <v>20</v>
      </c>
      <c r="AC1080">
        <f>[9]D_技能表!AC987</f>
        <v>36</v>
      </c>
      <c r="AD1080">
        <f>[9]D_技能表!AD987</f>
        <v>19.957322061887499</v>
      </c>
    </row>
    <row r="1081" spans="1:30" x14ac:dyDescent="0.15">
      <c r="A1081">
        <f>[9]D_技能表!A988</f>
        <v>9224417</v>
      </c>
      <c r="B1081" t="str">
        <f>[9]D_技能表!B988</f>
        <v>幻影脚第4段</v>
      </c>
      <c r="C1081" t="str">
        <f>[9]D_技能表!C988</f>
        <v>幻影脚第4段</v>
      </c>
      <c r="D1081">
        <f>[9]D_技能表!D988</f>
        <v>2</v>
      </c>
      <c r="E1081">
        <f>[9]D_技能表!E988</f>
        <v>35</v>
      </c>
      <c r="F1081" t="str">
        <f>[9]D_技能表!F988</f>
        <v>第17级，共造成209.8%点伤害</v>
      </c>
      <c r="G1081">
        <f>[9]D_技能表!G988</f>
        <v>4</v>
      </c>
      <c r="H1081">
        <f>[9]D_技能表!H988</f>
        <v>4</v>
      </c>
      <c r="I1081">
        <f>[9]D_技能表!I988</f>
        <v>17</v>
      </c>
      <c r="J1081">
        <f>[9]D_技能表!J988</f>
        <v>2</v>
      </c>
      <c r="K1081">
        <f>[9]D_技能表!K988</f>
        <v>209.83695652173915</v>
      </c>
      <c r="L1081">
        <f>[9]D_技能表!L988</f>
        <v>0</v>
      </c>
      <c r="M1081">
        <f>[9]D_技能表!M988</f>
        <v>6640</v>
      </c>
      <c r="N1081">
        <f>[9]D_技能表!N988</f>
        <v>14117</v>
      </c>
      <c r="O1081">
        <f>[9]D_技能表!O988</f>
        <v>4</v>
      </c>
      <c r="P1081">
        <f>[9]D_技能表!P988</f>
        <v>1</v>
      </c>
      <c r="Q1081">
        <f>[9]D_技能表!Q988</f>
        <v>1</v>
      </c>
      <c r="R1081">
        <f>[9]D_技能表!R988</f>
        <v>12</v>
      </c>
      <c r="S1081">
        <f>[9]D_技能表!S988</f>
        <v>50</v>
      </c>
      <c r="T1081">
        <f>[9]D_技能表!T988</f>
        <v>179.34782608695653</v>
      </c>
      <c r="U1081">
        <f>[9]D_技能表!U988</f>
        <v>743</v>
      </c>
      <c r="V1081">
        <f>[9]D_技能表!V988</f>
        <v>179.34782608695653</v>
      </c>
      <c r="W1081">
        <f>[9]D_技能表!W988</f>
        <v>19</v>
      </c>
      <c r="X1081">
        <f>[9]D_技能表!X988</f>
        <v>193</v>
      </c>
      <c r="Y1081">
        <f>[9]D_技能表!Y988</f>
        <v>18</v>
      </c>
      <c r="Z1081">
        <f>[9]D_技能表!Z988</f>
        <v>0</v>
      </c>
      <c r="AA1081" t="str">
        <f>[9]D_技能表!AA988</f>
        <v>9224400.png</v>
      </c>
      <c r="AB1081">
        <f>[9]D_技能表!AB988</f>
        <v>20</v>
      </c>
      <c r="AC1081">
        <f>[9]D_技能表!AC988</f>
        <v>36</v>
      </c>
      <c r="AD1081">
        <f>[9]D_技能表!AD988</f>
        <v>23.098309356830125</v>
      </c>
    </row>
    <row r="1082" spans="1:30" x14ac:dyDescent="0.15">
      <c r="A1082">
        <f>[9]D_技能表!A989</f>
        <v>9224418</v>
      </c>
      <c r="B1082" t="str">
        <f>[9]D_技能表!B989</f>
        <v>幻影脚第4段</v>
      </c>
      <c r="C1082" t="str">
        <f>[9]D_技能表!C989</f>
        <v>幻影脚第4段</v>
      </c>
      <c r="D1082">
        <f>[9]D_技能表!D989</f>
        <v>2</v>
      </c>
      <c r="E1082">
        <f>[9]D_技能表!E989</f>
        <v>36</v>
      </c>
      <c r="F1082" t="str">
        <f>[9]D_技能表!F989</f>
        <v>第18级，共造成211.6%点伤害</v>
      </c>
      <c r="G1082">
        <f>[9]D_技能表!G989</f>
        <v>4</v>
      </c>
      <c r="H1082">
        <f>[9]D_技能表!H989</f>
        <v>4</v>
      </c>
      <c r="I1082">
        <f>[9]D_技能表!I989</f>
        <v>18</v>
      </c>
      <c r="J1082">
        <f>[9]D_技能表!J989</f>
        <v>2</v>
      </c>
      <c r="K1082">
        <f>[9]D_技能表!K989</f>
        <v>211.63043478260872</v>
      </c>
      <c r="L1082">
        <f>[9]D_技能表!L989</f>
        <v>0</v>
      </c>
      <c r="M1082">
        <f>[9]D_技能表!M989</f>
        <v>6560</v>
      </c>
      <c r="N1082">
        <f>[9]D_技能表!N989</f>
        <v>15820</v>
      </c>
      <c r="O1082">
        <f>[9]D_技能表!O989</f>
        <v>4</v>
      </c>
      <c r="P1082">
        <f>[9]D_技能表!P989</f>
        <v>1</v>
      </c>
      <c r="Q1082">
        <f>[9]D_技能表!Q989</f>
        <v>1</v>
      </c>
      <c r="R1082">
        <f>[9]D_技能表!R989</f>
        <v>12</v>
      </c>
      <c r="S1082">
        <f>[9]D_技能表!S989</f>
        <v>50</v>
      </c>
      <c r="T1082">
        <f>[9]D_技能表!T989</f>
        <v>179.34782608695653</v>
      </c>
      <c r="U1082">
        <f>[9]D_技能表!U989</f>
        <v>791</v>
      </c>
      <c r="V1082">
        <f>[9]D_技能表!V989</f>
        <v>179.34782608695653</v>
      </c>
      <c r="W1082">
        <f>[9]D_技能表!W989</f>
        <v>20</v>
      </c>
      <c r="X1082">
        <f>[9]D_技能表!X989</f>
        <v>213</v>
      </c>
      <c r="Y1082">
        <f>[9]D_技能表!Y989</f>
        <v>18</v>
      </c>
      <c r="Z1082">
        <f>[9]D_技能表!Z989</f>
        <v>8</v>
      </c>
      <c r="AA1082" t="str">
        <f>[9]D_技能表!AA989</f>
        <v>9224400.png</v>
      </c>
      <c r="AB1082">
        <f>[9]D_技能表!AB989</f>
        <v>20</v>
      </c>
      <c r="AC1082">
        <f>[9]D_技能表!AC989</f>
        <v>36</v>
      </c>
      <c r="AD1082">
        <f>[9]D_技能表!AD989</f>
        <v>26.726513827239167</v>
      </c>
    </row>
    <row r="1083" spans="1:30" x14ac:dyDescent="0.15">
      <c r="A1083">
        <f>[9]D_技能表!A990</f>
        <v>9224419</v>
      </c>
      <c r="B1083" t="str">
        <f>[9]D_技能表!B990</f>
        <v>幻影脚第4段</v>
      </c>
      <c r="C1083" t="str">
        <f>[9]D_技能表!C990</f>
        <v>幻影脚第4段</v>
      </c>
      <c r="D1083">
        <f>[9]D_技能表!D990</f>
        <v>2</v>
      </c>
      <c r="E1083">
        <f>[9]D_技能表!E990</f>
        <v>38</v>
      </c>
      <c r="F1083" t="str">
        <f>[9]D_技能表!F990</f>
        <v>第19级，共造成213.4%点伤害</v>
      </c>
      <c r="G1083">
        <f>[9]D_技能表!G990</f>
        <v>4</v>
      </c>
      <c r="H1083">
        <f>[9]D_技能表!H990</f>
        <v>4</v>
      </c>
      <c r="I1083">
        <f>[9]D_技能表!I990</f>
        <v>19</v>
      </c>
      <c r="J1083">
        <f>[9]D_技能表!J990</f>
        <v>2</v>
      </c>
      <c r="K1083">
        <f>[9]D_技能表!K990</f>
        <v>213.42391304347828</v>
      </c>
      <c r="L1083">
        <f>[9]D_技能表!L990</f>
        <v>0</v>
      </c>
      <c r="M1083">
        <f>[9]D_技能表!M990</f>
        <v>6480</v>
      </c>
      <c r="N1083">
        <f>[9]D_技能表!N990</f>
        <v>18732</v>
      </c>
      <c r="O1083">
        <f>[9]D_技能表!O990</f>
        <v>4</v>
      </c>
      <c r="P1083">
        <f>[9]D_技能表!P990</f>
        <v>1</v>
      </c>
      <c r="Q1083">
        <f>[9]D_技能表!Q990</f>
        <v>1</v>
      </c>
      <c r="R1083">
        <f>[9]D_技能表!R990</f>
        <v>12</v>
      </c>
      <c r="S1083">
        <f>[9]D_技能表!S990</f>
        <v>50</v>
      </c>
      <c r="T1083">
        <f>[9]D_技能表!T990</f>
        <v>179.34782608695653</v>
      </c>
      <c r="U1083">
        <f>[9]D_技能表!U990</f>
        <v>892</v>
      </c>
      <c r="V1083">
        <f>[9]D_技能表!V990</f>
        <v>179.34782608695653</v>
      </c>
      <c r="W1083">
        <f>[9]D_技能表!W990</f>
        <v>21</v>
      </c>
      <c r="X1083">
        <f>[9]D_技能表!X990</f>
        <v>234</v>
      </c>
      <c r="Y1083">
        <f>[9]D_技能表!Y990</f>
        <v>18</v>
      </c>
      <c r="Z1083">
        <f>[9]D_技能表!Z990</f>
        <v>9</v>
      </c>
      <c r="AA1083" t="str">
        <f>[9]D_技能表!AA990</f>
        <v>9224400.png</v>
      </c>
      <c r="AB1083">
        <f>[9]D_技能表!AB990</f>
        <v>20</v>
      </c>
      <c r="AC1083">
        <f>[9]D_技能表!AC990</f>
        <v>36</v>
      </c>
      <c r="AD1083">
        <f>[9]D_技能表!AD990</f>
        <v>30.916642047348564</v>
      </c>
    </row>
    <row r="1084" spans="1:30" x14ac:dyDescent="0.15">
      <c r="A1084">
        <f>[9]D_技能表!A991</f>
        <v>9224420</v>
      </c>
      <c r="B1084" t="str">
        <f>[9]D_技能表!B991</f>
        <v>幻影脚第4段</v>
      </c>
      <c r="C1084" t="str">
        <f>[9]D_技能表!C991</f>
        <v>幻影脚第4段</v>
      </c>
      <c r="D1084">
        <f>[9]D_技能表!D991</f>
        <v>2</v>
      </c>
      <c r="E1084">
        <f>[9]D_技能表!E991</f>
        <v>39</v>
      </c>
      <c r="F1084" t="str">
        <f>[9]D_技能表!F991</f>
        <v>第20级，共造成215.2%点伤害</v>
      </c>
      <c r="G1084">
        <f>[9]D_技能表!G991</f>
        <v>4</v>
      </c>
      <c r="H1084">
        <f>[9]D_技能表!H991</f>
        <v>4</v>
      </c>
      <c r="I1084">
        <f>[9]D_技能表!I991</f>
        <v>20</v>
      </c>
      <c r="J1084">
        <f>[9]D_技能表!J991</f>
        <v>2</v>
      </c>
      <c r="K1084">
        <f>[9]D_技能表!K991</f>
        <v>215.21739130434784</v>
      </c>
      <c r="L1084">
        <f>[9]D_技能表!L991</f>
        <v>0</v>
      </c>
      <c r="M1084">
        <f>[9]D_技能表!M991</f>
        <v>6400</v>
      </c>
      <c r="N1084">
        <f>[9]D_技能表!N991</f>
        <v>21712</v>
      </c>
      <c r="O1084">
        <f>[9]D_技能表!O991</f>
        <v>4</v>
      </c>
      <c r="P1084">
        <f>[9]D_技能表!P991</f>
        <v>1</v>
      </c>
      <c r="Q1084">
        <f>[9]D_技能表!Q991</f>
        <v>1</v>
      </c>
      <c r="R1084">
        <f>[9]D_技能表!R991</f>
        <v>12</v>
      </c>
      <c r="S1084">
        <f>[9]D_技能表!S991</f>
        <v>50</v>
      </c>
      <c r="T1084">
        <f>[9]D_技能表!T991</f>
        <v>179.34782608695653</v>
      </c>
      <c r="U1084">
        <f>[9]D_技能表!U991</f>
        <v>944</v>
      </c>
      <c r="V1084">
        <f>[9]D_技能表!V991</f>
        <v>179.34782608695653</v>
      </c>
      <c r="W1084">
        <f>[9]D_技能表!W991</f>
        <v>23</v>
      </c>
      <c r="X1084">
        <f>[9]D_技能表!X991</f>
        <v>257</v>
      </c>
      <c r="Y1084">
        <f>[9]D_技能表!Y991</f>
        <v>18</v>
      </c>
      <c r="Z1084">
        <f>[9]D_技能表!Z991</f>
        <v>10</v>
      </c>
      <c r="AA1084" t="str">
        <f>[9]D_技能表!AA991</f>
        <v>9224400.png</v>
      </c>
      <c r="AB1084">
        <f>[9]D_技能表!AB991</f>
        <v>20</v>
      </c>
      <c r="AC1084">
        <f>[9]D_技能表!AC991</f>
        <v>36</v>
      </c>
      <c r="AD1084">
        <f>[9]D_技能表!AD991</f>
        <v>35.754748199711614</v>
      </c>
    </row>
    <row r="1085" spans="1:30" x14ac:dyDescent="0.15">
      <c r="A1085">
        <f>[9]D_技能表!A992</f>
        <v>9224421</v>
      </c>
      <c r="B1085" t="str">
        <f>[9]D_技能表!B992</f>
        <v>幻影脚第4段</v>
      </c>
      <c r="C1085" t="str">
        <f>[9]D_技能表!C992</f>
        <v>幻影脚第4段</v>
      </c>
      <c r="D1085">
        <f>[9]D_技能表!D992</f>
        <v>2</v>
      </c>
      <c r="E1085">
        <f>[9]D_技能表!E992</f>
        <v>41</v>
      </c>
      <c r="F1085" t="str">
        <f>[9]D_技能表!F992</f>
        <v>第21级，共造成217%点伤害</v>
      </c>
      <c r="G1085">
        <f>[9]D_技能表!G992</f>
        <v>4</v>
      </c>
      <c r="H1085">
        <f>[9]D_技能表!H992</f>
        <v>4</v>
      </c>
      <c r="I1085">
        <f>[9]D_技能表!I992</f>
        <v>21</v>
      </c>
      <c r="J1085">
        <f>[9]D_技能表!J992</f>
        <v>2</v>
      </c>
      <c r="K1085">
        <f>[9]D_技能表!K992</f>
        <v>217.0108695652174</v>
      </c>
      <c r="L1085">
        <f>[9]D_技能表!L992</f>
        <v>0</v>
      </c>
      <c r="M1085">
        <f>[9]D_技能表!M992</f>
        <v>6320</v>
      </c>
      <c r="N1085">
        <f>[9]D_技能表!N992</f>
        <v>25272</v>
      </c>
      <c r="O1085">
        <f>[9]D_技能表!O992</f>
        <v>4</v>
      </c>
      <c r="P1085">
        <f>[9]D_技能表!P992</f>
        <v>1</v>
      </c>
      <c r="Q1085">
        <f>[9]D_技能表!Q992</f>
        <v>1</v>
      </c>
      <c r="R1085">
        <f>[9]D_技能表!R992</f>
        <v>12</v>
      </c>
      <c r="S1085">
        <f>[9]D_技能表!S992</f>
        <v>50</v>
      </c>
      <c r="T1085">
        <f>[9]D_技能表!T992</f>
        <v>179.34782608695653</v>
      </c>
      <c r="U1085">
        <f>[9]D_技能表!U992</f>
        <v>1053</v>
      </c>
      <c r="V1085">
        <f>[9]D_技能表!V992</f>
        <v>179.34782608695653</v>
      </c>
      <c r="W1085">
        <f>[9]D_技能表!W992</f>
        <v>24</v>
      </c>
      <c r="X1085">
        <f>[9]D_技能表!X992</f>
        <v>281</v>
      </c>
      <c r="Y1085">
        <f>[9]D_技能表!Y992</f>
        <v>18</v>
      </c>
      <c r="Z1085">
        <f>[9]D_技能表!Z992</f>
        <v>10</v>
      </c>
      <c r="AA1085" t="str">
        <f>[9]D_技能表!AA992</f>
        <v>9224400.png</v>
      </c>
      <c r="AB1085">
        <f>[9]D_技能表!AB992</f>
        <v>20</v>
      </c>
      <c r="AC1085">
        <f>[9]D_技能表!AC992</f>
        <v>36</v>
      </c>
      <c r="AD1085">
        <f>[9]D_技能表!AD992</f>
        <v>41.339944296061056</v>
      </c>
    </row>
    <row r="1086" spans="1:30" x14ac:dyDescent="0.15">
      <c r="A1086">
        <f>[9]D_技能表!A993</f>
        <v>9224422</v>
      </c>
      <c r="B1086" t="str">
        <f>[9]D_技能表!B993</f>
        <v>幻影脚第4段</v>
      </c>
      <c r="C1086" t="str">
        <f>[9]D_技能表!C993</f>
        <v>幻影脚第4段</v>
      </c>
      <c r="D1086">
        <f>[9]D_技能表!D993</f>
        <v>2</v>
      </c>
      <c r="E1086">
        <f>[9]D_技能表!E993</f>
        <v>42</v>
      </c>
      <c r="F1086" t="str">
        <f>[9]D_技能表!F993</f>
        <v>第22级，共造成218.8%点伤害</v>
      </c>
      <c r="G1086">
        <f>[9]D_技能表!G993</f>
        <v>4</v>
      </c>
      <c r="H1086">
        <f>[9]D_技能表!H993</f>
        <v>4</v>
      </c>
      <c r="I1086">
        <f>[9]D_技能表!I993</f>
        <v>22</v>
      </c>
      <c r="J1086">
        <f>[9]D_技能表!J993</f>
        <v>2</v>
      </c>
      <c r="K1086">
        <f>[9]D_技能表!K993</f>
        <v>218.80434782608697</v>
      </c>
      <c r="L1086">
        <f>[9]D_技能表!L993</f>
        <v>0</v>
      </c>
      <c r="M1086">
        <f>[9]D_技能表!M993</f>
        <v>6240</v>
      </c>
      <c r="N1086">
        <f>[9]D_技能表!N993</f>
        <v>28860</v>
      </c>
      <c r="O1086">
        <f>[9]D_技能表!O993</f>
        <v>4</v>
      </c>
      <c r="P1086">
        <f>[9]D_技能表!P993</f>
        <v>1</v>
      </c>
      <c r="Q1086">
        <f>[9]D_技能表!Q993</f>
        <v>1</v>
      </c>
      <c r="R1086">
        <f>[9]D_技能表!R993</f>
        <v>12</v>
      </c>
      <c r="S1086">
        <f>[9]D_技能表!S993</f>
        <v>50</v>
      </c>
      <c r="T1086">
        <f>[9]D_技能表!T993</f>
        <v>179.34782608695653</v>
      </c>
      <c r="U1086">
        <f>[9]D_技能表!U993</f>
        <v>1110</v>
      </c>
      <c r="V1086">
        <f>[9]D_技能表!V993</f>
        <v>179.34782608695653</v>
      </c>
      <c r="W1086">
        <f>[9]D_技能表!W993</f>
        <v>26</v>
      </c>
      <c r="X1086">
        <f>[9]D_技能表!X993</f>
        <v>307</v>
      </c>
      <c r="Y1086">
        <f>[9]D_技能表!Y993</f>
        <v>18</v>
      </c>
      <c r="Z1086">
        <f>[9]D_技能表!Z993</f>
        <v>11</v>
      </c>
      <c r="AA1086" t="str">
        <f>[9]D_技能表!AA993</f>
        <v>9224400.png</v>
      </c>
      <c r="AB1086">
        <f>[9]D_技能表!AB993</f>
        <v>20</v>
      </c>
      <c r="AC1086">
        <f>[9]D_技能表!AC993</f>
        <v>36</v>
      </c>
      <c r="AD1086">
        <f>[9]D_技能表!AD993</f>
        <v>47.786366453023689</v>
      </c>
    </row>
    <row r="1087" spans="1:30" x14ac:dyDescent="0.15">
      <c r="A1087">
        <f>[9]D_技能表!A994</f>
        <v>9224423</v>
      </c>
      <c r="B1087" t="str">
        <f>[9]D_技能表!B994</f>
        <v>幻影脚第4段</v>
      </c>
      <c r="C1087" t="str">
        <f>[9]D_技能表!C994</f>
        <v>幻影脚第4段</v>
      </c>
      <c r="D1087">
        <f>[9]D_技能表!D994</f>
        <v>2</v>
      </c>
      <c r="E1087">
        <f>[9]D_技能表!E994</f>
        <v>43</v>
      </c>
      <c r="F1087" t="str">
        <f>[9]D_技能表!F994</f>
        <v>第23级，共造成220.6%点伤害</v>
      </c>
      <c r="G1087">
        <f>[9]D_技能表!G994</f>
        <v>4</v>
      </c>
      <c r="H1087">
        <f>[9]D_技能表!H994</f>
        <v>4</v>
      </c>
      <c r="I1087">
        <f>[9]D_技能表!I994</f>
        <v>23</v>
      </c>
      <c r="J1087">
        <f>[9]D_技能表!J994</f>
        <v>2</v>
      </c>
      <c r="K1087">
        <f>[9]D_技能表!K994</f>
        <v>220.59782608695653</v>
      </c>
      <c r="L1087">
        <f>[9]D_技能表!L994</f>
        <v>0</v>
      </c>
      <c r="M1087">
        <f>[9]D_技能表!M994</f>
        <v>6160</v>
      </c>
      <c r="N1087">
        <f>[9]D_技能表!N994</f>
        <v>32676</v>
      </c>
      <c r="O1087">
        <f>[9]D_技能表!O994</f>
        <v>4</v>
      </c>
      <c r="P1087">
        <f>[9]D_技能表!P994</f>
        <v>1</v>
      </c>
      <c r="Q1087">
        <f>[9]D_技能表!Q994</f>
        <v>1</v>
      </c>
      <c r="R1087">
        <f>[9]D_技能表!R994</f>
        <v>12</v>
      </c>
      <c r="S1087">
        <f>[9]D_技能表!S994</f>
        <v>50</v>
      </c>
      <c r="T1087">
        <f>[9]D_技能表!T994</f>
        <v>179.34782608695653</v>
      </c>
      <c r="U1087">
        <f>[9]D_技能表!U994</f>
        <v>1167</v>
      </c>
      <c r="V1087">
        <f>[9]D_技能表!V994</f>
        <v>179.34782608695653</v>
      </c>
      <c r="W1087">
        <f>[9]D_技能表!W994</f>
        <v>28</v>
      </c>
      <c r="X1087">
        <f>[9]D_技能表!X994</f>
        <v>335</v>
      </c>
      <c r="Y1087">
        <f>[9]D_技能表!Y994</f>
        <v>18</v>
      </c>
      <c r="Z1087">
        <f>[9]D_技能表!Z994</f>
        <v>12</v>
      </c>
      <c r="AA1087" t="str">
        <f>[9]D_技能表!AA994</f>
        <v>9224400.png</v>
      </c>
      <c r="AB1087">
        <f>[9]D_技能表!AB994</f>
        <v>20</v>
      </c>
      <c r="AC1087">
        <f>[9]D_技能表!AC994</f>
        <v>36</v>
      </c>
      <c r="AD1087">
        <f>[9]D_技能表!AD994</f>
        <v>55.225435343492038</v>
      </c>
    </row>
    <row r="1088" spans="1:30" x14ac:dyDescent="0.15">
      <c r="A1088">
        <f>[9]D_技能表!A995</f>
        <v>9224424</v>
      </c>
      <c r="B1088" t="str">
        <f>[9]D_技能表!B995</f>
        <v>幻影脚第4段</v>
      </c>
      <c r="C1088" t="str">
        <f>[9]D_技能表!C995</f>
        <v>幻影脚第4段</v>
      </c>
      <c r="D1088">
        <f>[9]D_技能表!D995</f>
        <v>2</v>
      </c>
      <c r="E1088">
        <f>[9]D_技能表!E995</f>
        <v>45</v>
      </c>
      <c r="F1088" t="str">
        <f>[9]D_技能表!F995</f>
        <v>第24级，共造成222.4%点伤害</v>
      </c>
      <c r="G1088">
        <f>[9]D_技能表!G995</f>
        <v>4</v>
      </c>
      <c r="H1088">
        <f>[9]D_技能表!H995</f>
        <v>4</v>
      </c>
      <c r="I1088">
        <f>[9]D_技能表!I995</f>
        <v>24</v>
      </c>
      <c r="J1088">
        <f>[9]D_技能表!J995</f>
        <v>2</v>
      </c>
      <c r="K1088">
        <f>[9]D_技能表!K995</f>
        <v>222.39130434782609</v>
      </c>
      <c r="L1088">
        <f>[9]D_技能表!L995</f>
        <v>0</v>
      </c>
      <c r="M1088">
        <f>[9]D_技能表!M995</f>
        <v>6080</v>
      </c>
      <c r="N1088">
        <f>[9]D_技能表!N995</f>
        <v>38610</v>
      </c>
      <c r="O1088">
        <f>[9]D_技能表!O995</f>
        <v>4</v>
      </c>
      <c r="P1088">
        <f>[9]D_技能表!P995</f>
        <v>1</v>
      </c>
      <c r="Q1088">
        <f>[9]D_技能表!Q995</f>
        <v>1</v>
      </c>
      <c r="R1088">
        <f>[9]D_技能表!R995</f>
        <v>12</v>
      </c>
      <c r="S1088">
        <f>[9]D_技能表!S995</f>
        <v>50</v>
      </c>
      <c r="T1088">
        <f>[9]D_技能表!T995</f>
        <v>179.34782608695653</v>
      </c>
      <c r="U1088">
        <f>[9]D_技能表!U995</f>
        <v>1287</v>
      </c>
      <c r="V1088">
        <f>[9]D_技能表!V995</f>
        <v>179.34782608695653</v>
      </c>
      <c r="W1088">
        <f>[9]D_技能表!W995</f>
        <v>30</v>
      </c>
      <c r="X1088">
        <f>[9]D_技能表!X995</f>
        <v>365</v>
      </c>
      <c r="Y1088">
        <f>[9]D_技能表!Y995</f>
        <v>18</v>
      </c>
      <c r="Z1088">
        <f>[9]D_技能表!Z995</f>
        <v>12</v>
      </c>
      <c r="AA1088" t="str">
        <f>[9]D_技能表!AA995</f>
        <v>9224400.png</v>
      </c>
      <c r="AB1088">
        <f>[9]D_技能表!AB995</f>
        <v>20</v>
      </c>
      <c r="AC1088">
        <f>[9]D_技能表!AC995</f>
        <v>36</v>
      </c>
      <c r="AD1088">
        <f>[9]D_技能表!AD995</f>
        <v>63.808454592140855</v>
      </c>
    </row>
    <row r="1089" spans="1:30" x14ac:dyDescent="0.15">
      <c r="A1089">
        <f>[9]D_技能表!A996</f>
        <v>9224425</v>
      </c>
      <c r="B1089" t="str">
        <f>[9]D_技能表!B996</f>
        <v>幻影脚第4段</v>
      </c>
      <c r="C1089" t="str">
        <f>[9]D_技能表!C996</f>
        <v>幻影脚第4段</v>
      </c>
      <c r="D1089">
        <f>[9]D_技能表!D996</f>
        <v>2</v>
      </c>
      <c r="E1089">
        <f>[9]D_技能表!E996</f>
        <v>46</v>
      </c>
      <c r="F1089" t="str">
        <f>[9]D_技能表!F996</f>
        <v>第25级，共造成224.2%点伤害</v>
      </c>
      <c r="G1089">
        <f>[9]D_技能表!G996</f>
        <v>4</v>
      </c>
      <c r="H1089">
        <f>[9]D_技能表!H996</f>
        <v>4</v>
      </c>
      <c r="I1089">
        <f>[9]D_技能表!I996</f>
        <v>25</v>
      </c>
      <c r="J1089">
        <f>[9]D_技能表!J996</f>
        <v>2</v>
      </c>
      <c r="K1089">
        <f>[9]D_技能表!K996</f>
        <v>224.18478260869566</v>
      </c>
      <c r="L1089">
        <f>[9]D_技能表!L996</f>
        <v>0</v>
      </c>
      <c r="M1089">
        <f>[9]D_技能表!M996</f>
        <v>6000</v>
      </c>
      <c r="N1089">
        <f>[9]D_技能表!N996</f>
        <v>43168</v>
      </c>
      <c r="O1089">
        <f>[9]D_技能表!O996</f>
        <v>4</v>
      </c>
      <c r="P1089">
        <f>[9]D_技能表!P996</f>
        <v>1</v>
      </c>
      <c r="Q1089">
        <f>[9]D_技能表!Q996</f>
        <v>1</v>
      </c>
      <c r="R1089">
        <f>[9]D_技能表!R996</f>
        <v>12</v>
      </c>
      <c r="S1089">
        <f>[9]D_技能表!S996</f>
        <v>50</v>
      </c>
      <c r="T1089">
        <f>[9]D_技能表!T996</f>
        <v>179.34782608695653</v>
      </c>
      <c r="U1089">
        <f>[9]D_技能表!U996</f>
        <v>1349</v>
      </c>
      <c r="V1089">
        <f>[9]D_技能表!V996</f>
        <v>179.34782608695653</v>
      </c>
      <c r="W1089">
        <f>[9]D_技能表!W996</f>
        <v>32</v>
      </c>
      <c r="X1089">
        <f>[9]D_技能表!X996</f>
        <v>397</v>
      </c>
      <c r="Y1089">
        <f>[9]D_技能表!Y996</f>
        <v>18</v>
      </c>
      <c r="Z1089">
        <f>[9]D_技能表!Z996</f>
        <v>13</v>
      </c>
      <c r="AA1089" t="str">
        <f>[9]D_技能表!AA996</f>
        <v>9224400.png</v>
      </c>
      <c r="AB1089">
        <f>[9]D_技能表!AB996</f>
        <v>20</v>
      </c>
      <c r="AC1089">
        <f>[9]D_技能表!AC996</f>
        <v>36</v>
      </c>
      <c r="AD1089">
        <f>[9]D_技能表!AD996</f>
        <v>73.709597364415032</v>
      </c>
    </row>
    <row r="1090" spans="1:30" x14ac:dyDescent="0.15">
      <c r="A1090">
        <f>[9]D_技能表!A997</f>
        <v>9224426</v>
      </c>
      <c r="B1090" t="str">
        <f>[9]D_技能表!B997</f>
        <v>幻影脚第4段</v>
      </c>
      <c r="C1090" t="str">
        <f>[9]D_技能表!C997</f>
        <v>幻影脚第4段</v>
      </c>
      <c r="D1090">
        <f>[9]D_技能表!D997</f>
        <v>2</v>
      </c>
      <c r="E1090">
        <f>[9]D_技能表!E997</f>
        <v>47</v>
      </c>
      <c r="F1090" t="str">
        <f>[9]D_技能表!F997</f>
        <v>第26级，共造成226%点伤害</v>
      </c>
      <c r="G1090">
        <f>[9]D_技能表!G997</f>
        <v>4</v>
      </c>
      <c r="H1090">
        <f>[9]D_技能表!H997</f>
        <v>4</v>
      </c>
      <c r="I1090">
        <f>[9]D_技能表!I997</f>
        <v>26</v>
      </c>
      <c r="J1090">
        <f>[9]D_技能表!J997</f>
        <v>2</v>
      </c>
      <c r="K1090">
        <f>[9]D_技能表!K997</f>
        <v>225.97826086956525</v>
      </c>
      <c r="L1090">
        <f>[9]D_技能表!L997</f>
        <v>0</v>
      </c>
      <c r="M1090">
        <f>[9]D_技能表!M997</f>
        <v>5920</v>
      </c>
      <c r="N1090">
        <f>[9]D_技能表!N997</f>
        <v>48008</v>
      </c>
      <c r="O1090">
        <f>[9]D_技能表!O997</f>
        <v>4</v>
      </c>
      <c r="P1090">
        <f>[9]D_技能表!P997</f>
        <v>1</v>
      </c>
      <c r="Q1090">
        <f>[9]D_技能表!Q997</f>
        <v>1</v>
      </c>
      <c r="R1090">
        <f>[9]D_技能表!R997</f>
        <v>12</v>
      </c>
      <c r="S1090">
        <f>[9]D_技能表!S997</f>
        <v>50</v>
      </c>
      <c r="T1090">
        <f>[9]D_技能表!T997</f>
        <v>179.34782608695653</v>
      </c>
      <c r="U1090">
        <f>[9]D_技能表!U997</f>
        <v>1412</v>
      </c>
      <c r="V1090">
        <f>[9]D_技能表!V997</f>
        <v>179.34782608695653</v>
      </c>
      <c r="W1090">
        <f>[9]D_技能表!W997</f>
        <v>34</v>
      </c>
      <c r="X1090">
        <f>[9]D_技能表!X997</f>
        <v>431</v>
      </c>
      <c r="Y1090">
        <f>[9]D_技能表!Y997</f>
        <v>18</v>
      </c>
      <c r="Z1090">
        <f>[9]D_技能表!Z997</f>
        <v>14</v>
      </c>
      <c r="AA1090" t="str">
        <f>[9]D_技能表!AA997</f>
        <v>9224400.png</v>
      </c>
      <c r="AB1090">
        <f>[9]D_技能表!AB997</f>
        <v>20</v>
      </c>
      <c r="AC1090">
        <f>[9]D_技能表!AC997</f>
        <v>36</v>
      </c>
      <c r="AD1090">
        <f>[9]D_技能表!AD997</f>
        <v>85.129338834759039</v>
      </c>
    </row>
    <row r="1091" spans="1:30" x14ac:dyDescent="0.15">
      <c r="A1091">
        <f>[9]D_技能表!A998</f>
        <v>9224427</v>
      </c>
      <c r="B1091" t="str">
        <f>[9]D_技能表!B998</f>
        <v>幻影脚第4段</v>
      </c>
      <c r="C1091" t="str">
        <f>[9]D_技能表!C998</f>
        <v>幻影脚第4段</v>
      </c>
      <c r="D1091">
        <f>[9]D_技能表!D998</f>
        <v>2</v>
      </c>
      <c r="E1091">
        <f>[9]D_技能表!E998</f>
        <v>49</v>
      </c>
      <c r="F1091" t="str">
        <f>[9]D_技能表!F998</f>
        <v>第27级，共造成227.8%点伤害</v>
      </c>
      <c r="G1091">
        <f>[9]D_技能表!G998</f>
        <v>4</v>
      </c>
      <c r="H1091">
        <f>[9]D_技能表!H998</f>
        <v>4</v>
      </c>
      <c r="I1091">
        <f>[9]D_技能表!I998</f>
        <v>27</v>
      </c>
      <c r="J1091">
        <f>[9]D_技能表!J998</f>
        <v>2</v>
      </c>
      <c r="K1091">
        <f>[9]D_技能表!K998</f>
        <v>227.77173913043481</v>
      </c>
      <c r="L1091">
        <f>[9]D_技能表!L998</f>
        <v>0</v>
      </c>
      <c r="M1091">
        <f>[9]D_技能表!M998</f>
        <v>5840</v>
      </c>
      <c r="N1091">
        <f>[9]D_技能表!N998</f>
        <v>55548</v>
      </c>
      <c r="O1091">
        <f>[9]D_技能表!O998</f>
        <v>4</v>
      </c>
      <c r="P1091">
        <f>[9]D_技能表!P998</f>
        <v>1</v>
      </c>
      <c r="Q1091">
        <f>[9]D_技能表!Q998</f>
        <v>1</v>
      </c>
      <c r="R1091">
        <f>[9]D_技能表!R998</f>
        <v>12</v>
      </c>
      <c r="S1091">
        <f>[9]D_技能表!S998</f>
        <v>50</v>
      </c>
      <c r="T1091">
        <f>[9]D_技能表!T998</f>
        <v>179.34782608695653</v>
      </c>
      <c r="U1091">
        <f>[9]D_技能表!U998</f>
        <v>1543</v>
      </c>
      <c r="V1091">
        <f>[9]D_技能表!V998</f>
        <v>179.34782608695653</v>
      </c>
      <c r="W1091">
        <f>[9]D_技能表!W998</f>
        <v>36</v>
      </c>
      <c r="X1091">
        <f>[9]D_技能表!X998</f>
        <v>467</v>
      </c>
      <c r="Y1091">
        <f>[9]D_技能表!Y998</f>
        <v>18</v>
      </c>
      <c r="Z1091">
        <f>[9]D_技能表!Z998</f>
        <v>15</v>
      </c>
      <c r="AA1091" t="str">
        <f>[9]D_技能表!AA998</f>
        <v>9224400.png</v>
      </c>
      <c r="AB1091">
        <f>[9]D_技能表!AB998</f>
        <v>20</v>
      </c>
      <c r="AC1091">
        <f>[9]D_技能表!AC998</f>
        <v>36</v>
      </c>
      <c r="AD1091">
        <f>[9]D_技能表!AD998</f>
        <v>98.298400752289908</v>
      </c>
    </row>
    <row r="1092" spans="1:30" x14ac:dyDescent="0.15">
      <c r="A1092">
        <f>[9]D_技能表!A999</f>
        <v>9224428</v>
      </c>
      <c r="B1092" t="str">
        <f>[9]D_技能表!B999</f>
        <v>幻影脚第4段</v>
      </c>
      <c r="C1092" t="str">
        <f>[9]D_技能表!C999</f>
        <v>幻影脚第4段</v>
      </c>
      <c r="D1092">
        <f>[9]D_技能表!D999</f>
        <v>2</v>
      </c>
      <c r="E1092">
        <f>[9]D_技能表!E999</f>
        <v>50</v>
      </c>
      <c r="F1092" t="str">
        <f>[9]D_技能表!F999</f>
        <v>第28级，共造成229.6%点伤害</v>
      </c>
      <c r="G1092">
        <f>[9]D_技能表!G999</f>
        <v>4</v>
      </c>
      <c r="H1092">
        <f>[9]D_技能表!H999</f>
        <v>4</v>
      </c>
      <c r="I1092">
        <f>[9]D_技能表!I999</f>
        <v>28</v>
      </c>
      <c r="J1092">
        <f>[9]D_技能表!J999</f>
        <v>2</v>
      </c>
      <c r="K1092">
        <f>[9]D_技能表!K999</f>
        <v>229.56521739130437</v>
      </c>
      <c r="L1092">
        <f>[9]D_技能表!L999</f>
        <v>0</v>
      </c>
      <c r="M1092">
        <f>[9]D_技能表!M999</f>
        <v>5760</v>
      </c>
      <c r="N1092">
        <f>[9]D_技能表!N999</f>
        <v>62790</v>
      </c>
      <c r="O1092">
        <f>[9]D_技能表!O999</f>
        <v>4</v>
      </c>
      <c r="P1092">
        <f>[9]D_技能表!P999</f>
        <v>1</v>
      </c>
      <c r="Q1092">
        <f>[9]D_技能表!Q999</f>
        <v>1</v>
      </c>
      <c r="R1092">
        <f>[9]D_技能表!R999</f>
        <v>12</v>
      </c>
      <c r="S1092">
        <f>[9]D_技能表!S999</f>
        <v>50</v>
      </c>
      <c r="T1092">
        <f>[9]D_技能表!T999</f>
        <v>179.34782608695653</v>
      </c>
      <c r="U1092">
        <f>[9]D_技能表!U999</f>
        <v>1610</v>
      </c>
      <c r="V1092">
        <f>[9]D_技能表!V999</f>
        <v>179.34782608695653</v>
      </c>
      <c r="W1092">
        <f>[9]D_技能表!W999</f>
        <v>39</v>
      </c>
      <c r="X1092">
        <f>[9]D_技能表!X999</f>
        <v>506</v>
      </c>
      <c r="Y1092">
        <f>[9]D_技能表!Y999</f>
        <v>18</v>
      </c>
      <c r="Z1092">
        <f>[9]D_技能表!Z999</f>
        <v>16</v>
      </c>
      <c r="AA1092" t="str">
        <f>[9]D_技能表!AA999</f>
        <v>9224400.png</v>
      </c>
      <c r="AB1092">
        <f>[9]D_技能表!AB999</f>
        <v>20</v>
      </c>
      <c r="AC1092">
        <f>[9]D_技能表!AC999</f>
        <v>36</v>
      </c>
      <c r="AD1092">
        <f>[9]D_技能表!AD999</f>
        <v>113.48228411146992</v>
      </c>
    </row>
    <row r="1093" spans="1:30" x14ac:dyDescent="0.15">
      <c r="A1093">
        <f>[9]D_技能表!A1000</f>
        <v>9224429</v>
      </c>
      <c r="B1093" t="str">
        <f>[9]D_技能表!B1000</f>
        <v>幻影脚第4段</v>
      </c>
      <c r="C1093" t="str">
        <f>[9]D_技能表!C1000</f>
        <v>幻影脚第4段</v>
      </c>
      <c r="D1093">
        <f>[9]D_技能表!D1000</f>
        <v>2</v>
      </c>
      <c r="E1093">
        <f>[9]D_技能表!E1000</f>
        <v>51</v>
      </c>
      <c r="F1093" t="str">
        <f>[9]D_技能表!F1000</f>
        <v>第29级，共造成231.4%点伤害</v>
      </c>
      <c r="G1093">
        <f>[9]D_技能表!G1000</f>
        <v>4</v>
      </c>
      <c r="H1093">
        <f>[9]D_技能表!H1000</f>
        <v>4</v>
      </c>
      <c r="I1093">
        <f>[9]D_技能表!I1000</f>
        <v>29</v>
      </c>
      <c r="J1093">
        <f>[9]D_技能表!J1000</f>
        <v>2</v>
      </c>
      <c r="K1093">
        <f>[9]D_技能表!K1000</f>
        <v>231.35869565217394</v>
      </c>
      <c r="L1093">
        <f>[9]D_技能表!L1000</f>
        <v>0</v>
      </c>
      <c r="M1093">
        <f>[9]D_技能表!M1000</f>
        <v>5680</v>
      </c>
      <c r="N1093">
        <f>[9]D_技能表!N1000</f>
        <v>70518</v>
      </c>
      <c r="O1093">
        <f>[9]D_技能表!O1000</f>
        <v>4</v>
      </c>
      <c r="P1093">
        <f>[9]D_技能表!P1000</f>
        <v>1</v>
      </c>
      <c r="Q1093">
        <f>[9]D_技能表!Q1000</f>
        <v>1</v>
      </c>
      <c r="R1093">
        <f>[9]D_技能表!R1000</f>
        <v>12</v>
      </c>
      <c r="S1093">
        <f>[9]D_技能表!S1000</f>
        <v>50</v>
      </c>
      <c r="T1093">
        <f>[9]D_技能表!T1000</f>
        <v>179.34782608695653</v>
      </c>
      <c r="U1093">
        <f>[9]D_技能表!U1000</f>
        <v>1679</v>
      </c>
      <c r="V1093">
        <f>[9]D_技能表!V1000</f>
        <v>179.34782608695653</v>
      </c>
      <c r="W1093">
        <f>[9]D_技能表!W1000</f>
        <v>42</v>
      </c>
      <c r="X1093">
        <f>[9]D_技能表!X1000</f>
        <v>548</v>
      </c>
      <c r="Y1093">
        <f>[9]D_技能表!Y1000</f>
        <v>18</v>
      </c>
      <c r="Z1093">
        <f>[9]D_技能表!Z1000</f>
        <v>17</v>
      </c>
      <c r="AA1093" t="str">
        <f>[9]D_技能表!AA1000</f>
        <v>9224400.png</v>
      </c>
      <c r="AB1093">
        <f>[9]D_技能表!AB1000</f>
        <v>20</v>
      </c>
      <c r="AC1093">
        <f>[9]D_技能表!AC1000</f>
        <v>36</v>
      </c>
      <c r="AD1093">
        <f>[9]D_技能表!AD1000</f>
        <v>130.98647716611535</v>
      </c>
    </row>
    <row r="1094" spans="1:30" x14ac:dyDescent="0.15">
      <c r="A1094">
        <f>[9]D_技能表!A1001</f>
        <v>9224430</v>
      </c>
      <c r="B1094" t="str">
        <f>[9]D_技能表!B1001</f>
        <v>幻影脚第4段</v>
      </c>
      <c r="C1094" t="str">
        <f>[9]D_技能表!C1001</f>
        <v>幻影脚第4段</v>
      </c>
      <c r="D1094">
        <f>[9]D_技能表!D1001</f>
        <v>2</v>
      </c>
      <c r="E1094">
        <f>[9]D_技能表!E1001</f>
        <v>53</v>
      </c>
      <c r="F1094" t="str">
        <f>[9]D_技能表!F1001</f>
        <v>第30级，共造成233.2%点伤害</v>
      </c>
      <c r="G1094">
        <f>[9]D_技能表!G1001</f>
        <v>4</v>
      </c>
      <c r="H1094">
        <f>[9]D_技能表!H1001</f>
        <v>4</v>
      </c>
      <c r="I1094">
        <f>[9]D_技能表!I1001</f>
        <v>30</v>
      </c>
      <c r="J1094">
        <f>[9]D_技能表!J1001</f>
        <v>2</v>
      </c>
      <c r="K1094">
        <f>[9]D_技能表!K1001</f>
        <v>233.1521739130435</v>
      </c>
      <c r="L1094">
        <f>[9]D_技能表!L1001</f>
        <v>0</v>
      </c>
      <c r="M1094">
        <f>[9]D_技能表!M1001</f>
        <v>5600</v>
      </c>
      <c r="N1094">
        <f>[9]D_技能表!N1001</f>
        <v>81900</v>
      </c>
      <c r="O1094">
        <f>[9]D_技能表!O1001</f>
        <v>4</v>
      </c>
      <c r="P1094">
        <f>[9]D_技能表!P1001</f>
        <v>1</v>
      </c>
      <c r="Q1094">
        <f>[9]D_技能表!Q1001</f>
        <v>1</v>
      </c>
      <c r="R1094">
        <f>[9]D_技能表!R1001</f>
        <v>12</v>
      </c>
      <c r="S1094">
        <f>[9]D_技能表!S1001</f>
        <v>50</v>
      </c>
      <c r="T1094">
        <f>[9]D_技能表!T1001</f>
        <v>179.34782608695653</v>
      </c>
      <c r="U1094">
        <f>[9]D_技能表!U1001</f>
        <v>1820</v>
      </c>
      <c r="V1094">
        <f>[9]D_技能表!V1001</f>
        <v>179.34782608695653</v>
      </c>
      <c r="W1094">
        <f>[9]D_技能表!W1001</f>
        <v>45</v>
      </c>
      <c r="X1094">
        <f>[9]D_技能表!X1001</f>
        <v>593</v>
      </c>
      <c r="Y1094">
        <f>[9]D_技能表!Y1001</f>
        <v>18</v>
      </c>
      <c r="Z1094">
        <f>[9]D_技能表!Z1001</f>
        <v>18</v>
      </c>
      <c r="AA1094" t="str">
        <f>[9]D_技能表!AA1001</f>
        <v>9224400.png</v>
      </c>
      <c r="AB1094">
        <f>[9]D_技能表!AB1001</f>
        <v>20</v>
      </c>
      <c r="AC1094">
        <f>[9]D_技能表!AC1001</f>
        <v>36</v>
      </c>
      <c r="AD1094">
        <f>[9]D_技能表!AD1001</f>
        <v>151.16243890876433</v>
      </c>
    </row>
    <row r="1095" spans="1:30" x14ac:dyDescent="0.15">
      <c r="A1095">
        <f>[9]D_技能表!A1002</f>
        <v>9224431</v>
      </c>
      <c r="B1095" t="str">
        <f>[9]D_技能表!B1002</f>
        <v>幻影脚第4段</v>
      </c>
      <c r="C1095" t="str">
        <f>[9]D_技能表!C1002</f>
        <v>幻影脚第4段</v>
      </c>
      <c r="D1095">
        <f>[9]D_技能表!D1002</f>
        <v>2</v>
      </c>
      <c r="E1095">
        <f>[9]D_技能表!E1002</f>
        <v>54</v>
      </c>
      <c r="F1095" t="str">
        <f>[9]D_技能表!F1002</f>
        <v>第31级，共造成234.9%点伤害</v>
      </c>
      <c r="G1095">
        <f>[9]D_技能表!G1002</f>
        <v>4</v>
      </c>
      <c r="H1095">
        <f>[9]D_技能表!H1002</f>
        <v>4</v>
      </c>
      <c r="I1095">
        <f>[9]D_技能表!I1002</f>
        <v>31</v>
      </c>
      <c r="J1095">
        <f>[9]D_技能表!J1002</f>
        <v>2</v>
      </c>
      <c r="K1095">
        <f>[9]D_技能表!K1002</f>
        <v>234.94565217391306</v>
      </c>
      <c r="L1095">
        <f>[9]D_技能表!L1002</f>
        <v>0</v>
      </c>
      <c r="M1095">
        <f>[9]D_技能表!M1002</f>
        <v>5520</v>
      </c>
      <c r="N1095">
        <f>[9]D_技能表!N1002</f>
        <v>90864</v>
      </c>
      <c r="O1095">
        <f>[9]D_技能表!O1002</f>
        <v>4</v>
      </c>
      <c r="P1095">
        <f>[9]D_技能表!P1002</f>
        <v>1</v>
      </c>
      <c r="Q1095">
        <f>[9]D_技能表!Q1002</f>
        <v>1</v>
      </c>
      <c r="R1095">
        <f>[9]D_技能表!R1002</f>
        <v>12</v>
      </c>
      <c r="S1095">
        <f>[9]D_技能表!S1002</f>
        <v>50</v>
      </c>
      <c r="T1095">
        <f>[9]D_技能表!T1002</f>
        <v>179.34782608695653</v>
      </c>
      <c r="U1095">
        <f>[9]D_技能表!U1002</f>
        <v>1893</v>
      </c>
      <c r="V1095">
        <f>[9]D_技能表!V1002</f>
        <v>179.34782608695653</v>
      </c>
      <c r="W1095">
        <f>[9]D_技能表!W1002</f>
        <v>48</v>
      </c>
      <c r="X1095">
        <f>[9]D_技能表!X1002</f>
        <v>641</v>
      </c>
      <c r="Y1095">
        <f>[9]D_技能表!Y1002</f>
        <v>18</v>
      </c>
      <c r="Z1095">
        <f>[9]D_技能表!Z1002</f>
        <v>20</v>
      </c>
      <c r="AA1095" t="str">
        <f>[9]D_技能表!AA1002</f>
        <v>9224400.png</v>
      </c>
      <c r="AB1095">
        <f>[9]D_技能表!AB1002</f>
        <v>20</v>
      </c>
      <c r="AC1095">
        <f>[9]D_技能表!AC1002</f>
        <v>36</v>
      </c>
      <c r="AD1095">
        <f>[9]D_技能表!AD1002</f>
        <v>174.41447291645034</v>
      </c>
    </row>
    <row r="1096" spans="1:30" x14ac:dyDescent="0.15">
      <c r="A1096">
        <f>[9]D_技能表!A1003</f>
        <v>9224432</v>
      </c>
      <c r="B1096" t="str">
        <f>[9]D_技能表!B1003</f>
        <v>幻影脚第4段</v>
      </c>
      <c r="C1096" t="str">
        <f>[9]D_技能表!C1003</f>
        <v>幻影脚第4段</v>
      </c>
      <c r="D1096">
        <f>[9]D_技能表!D1003</f>
        <v>2</v>
      </c>
      <c r="E1096">
        <f>[9]D_技能表!E1003</f>
        <v>56</v>
      </c>
      <c r="F1096" t="str">
        <f>[9]D_技能表!F1003</f>
        <v>第32级，共造成236.7%点伤害</v>
      </c>
      <c r="G1096">
        <f>[9]D_技能表!G1003</f>
        <v>4</v>
      </c>
      <c r="H1096">
        <f>[9]D_技能表!H1003</f>
        <v>4</v>
      </c>
      <c r="I1096">
        <f>[9]D_技能表!I1003</f>
        <v>32</v>
      </c>
      <c r="J1096">
        <f>[9]D_技能表!J1003</f>
        <v>2</v>
      </c>
      <c r="K1096">
        <f>[9]D_技能表!K1003</f>
        <v>236.73913043478262</v>
      </c>
      <c r="L1096">
        <f>[9]D_技能表!L1003</f>
        <v>0</v>
      </c>
      <c r="M1096">
        <f>[9]D_技能表!M1003</f>
        <v>5440</v>
      </c>
      <c r="N1096">
        <f>[9]D_技能表!N1003</f>
        <v>104142</v>
      </c>
      <c r="O1096">
        <f>[9]D_技能表!O1003</f>
        <v>4</v>
      </c>
      <c r="P1096">
        <f>[9]D_技能表!P1003</f>
        <v>1</v>
      </c>
      <c r="Q1096">
        <f>[9]D_技能表!Q1003</f>
        <v>1</v>
      </c>
      <c r="R1096">
        <f>[9]D_技能表!R1003</f>
        <v>12</v>
      </c>
      <c r="S1096">
        <f>[9]D_技能表!S1003</f>
        <v>50</v>
      </c>
      <c r="T1096">
        <f>[9]D_技能表!T1003</f>
        <v>179.34782608695653</v>
      </c>
      <c r="U1096">
        <f>[9]D_技能表!U1003</f>
        <v>2042</v>
      </c>
      <c r="V1096">
        <f>[9]D_技能表!V1003</f>
        <v>179.34782608695653</v>
      </c>
      <c r="W1096">
        <f>[9]D_技能表!W1003</f>
        <v>51</v>
      </c>
      <c r="X1096">
        <f>[9]D_技能表!X1003</f>
        <v>692</v>
      </c>
      <c r="Y1096">
        <f>[9]D_技能表!Y1003</f>
        <v>18</v>
      </c>
      <c r="Z1096">
        <f>[9]D_技能表!Z1003</f>
        <v>21</v>
      </c>
      <c r="AA1096" t="str">
        <f>[9]D_技能表!AA1003</f>
        <v>9224400.png</v>
      </c>
      <c r="AB1096">
        <f>[9]D_技能表!AB1003</f>
        <v>20</v>
      </c>
      <c r="AC1096">
        <f>[9]D_技能表!AC1003</f>
        <v>36</v>
      </c>
      <c r="AD1096">
        <f>[9]D_技能表!AD1003</f>
        <v>201.20762341614804</v>
      </c>
    </row>
    <row r="1097" spans="1:30" x14ac:dyDescent="0.15">
      <c r="A1097">
        <f>[9]D_技能表!A1004</f>
        <v>9224433</v>
      </c>
      <c r="B1097" t="str">
        <f>[9]D_技能表!B1004</f>
        <v>幻影脚第4段</v>
      </c>
      <c r="C1097" t="str">
        <f>[9]D_技能表!C1004</f>
        <v>幻影脚第4段</v>
      </c>
      <c r="D1097">
        <f>[9]D_技能表!D1004</f>
        <v>2</v>
      </c>
      <c r="E1097">
        <f>[9]D_技能表!E1004</f>
        <v>57</v>
      </c>
      <c r="F1097" t="str">
        <f>[9]D_技能表!F1004</f>
        <v>第33级，共造成238.5%点伤害</v>
      </c>
      <c r="G1097">
        <f>[9]D_技能表!G1004</f>
        <v>4</v>
      </c>
      <c r="H1097">
        <f>[9]D_技能表!H1004</f>
        <v>4</v>
      </c>
      <c r="I1097">
        <f>[9]D_技能表!I1004</f>
        <v>33</v>
      </c>
      <c r="J1097">
        <f>[9]D_技能表!J1004</f>
        <v>2</v>
      </c>
      <c r="K1097">
        <f>[9]D_技能表!K1004</f>
        <v>238.53260869565219</v>
      </c>
      <c r="L1097">
        <f>[9]D_技能表!L1004</f>
        <v>0</v>
      </c>
      <c r="M1097">
        <f>[9]D_技能表!M1004</f>
        <v>5360</v>
      </c>
      <c r="N1097">
        <f>[9]D_技能表!N1004</f>
        <v>116545</v>
      </c>
      <c r="O1097">
        <f>[9]D_技能表!O1004</f>
        <v>4</v>
      </c>
      <c r="P1097">
        <f>[9]D_技能表!P1004</f>
        <v>1</v>
      </c>
      <c r="Q1097">
        <f>[9]D_技能表!Q1004</f>
        <v>1</v>
      </c>
      <c r="R1097">
        <f>[9]D_技能表!R1004</f>
        <v>12</v>
      </c>
      <c r="S1097">
        <f>[9]D_技能表!S1004</f>
        <v>50</v>
      </c>
      <c r="T1097">
        <f>[9]D_技能表!T1004</f>
        <v>179.34782608695653</v>
      </c>
      <c r="U1097">
        <f>[9]D_技能表!U1004</f>
        <v>2119</v>
      </c>
      <c r="V1097">
        <f>[9]D_技能表!V1004</f>
        <v>179.34782608695653</v>
      </c>
      <c r="W1097">
        <f>[9]D_技能表!W1004</f>
        <v>55</v>
      </c>
      <c r="X1097">
        <f>[9]D_技能表!X1004</f>
        <v>747</v>
      </c>
      <c r="Y1097">
        <f>[9]D_技能表!Y1004</f>
        <v>18</v>
      </c>
      <c r="Z1097">
        <f>[9]D_技能表!Z1004</f>
        <v>22</v>
      </c>
      <c r="AA1097" t="str">
        <f>[9]D_技能表!AA1004</f>
        <v>9224400.png</v>
      </c>
      <c r="AB1097">
        <f>[9]D_技能表!AB1004</f>
        <v>20</v>
      </c>
      <c r="AC1097">
        <f>[9]D_技能表!AC1004</f>
        <v>36</v>
      </c>
      <c r="AD1097">
        <f>[9]D_技能表!AD1004</f>
        <v>232.07674486705596</v>
      </c>
    </row>
    <row r="1098" spans="1:30" x14ac:dyDescent="0.15">
      <c r="A1098">
        <f>[9]D_技能表!A1005</f>
        <v>9224434</v>
      </c>
      <c r="B1098" t="str">
        <f>[9]D_技能表!B1005</f>
        <v>幻影脚第4段</v>
      </c>
      <c r="C1098" t="str">
        <f>[9]D_技能表!C1005</f>
        <v>幻影脚第4段</v>
      </c>
      <c r="D1098">
        <f>[9]D_技能表!D1005</f>
        <v>2</v>
      </c>
      <c r="E1098">
        <f>[9]D_技能表!E1005</f>
        <v>58</v>
      </c>
      <c r="F1098" t="str">
        <f>[9]D_技能表!F1005</f>
        <v>第34级，共造成240.3%点伤害</v>
      </c>
      <c r="G1098">
        <f>[9]D_技能表!G1005</f>
        <v>4</v>
      </c>
      <c r="H1098">
        <f>[9]D_技能表!H1005</f>
        <v>4</v>
      </c>
      <c r="I1098">
        <f>[9]D_技能表!I1005</f>
        <v>34</v>
      </c>
      <c r="J1098">
        <f>[9]D_技能表!J1005</f>
        <v>2</v>
      </c>
      <c r="K1098">
        <f>[9]D_技能表!K1005</f>
        <v>240.32608695652175</v>
      </c>
      <c r="L1098">
        <f>[9]D_技能表!L1005</f>
        <v>0</v>
      </c>
      <c r="M1098">
        <f>[9]D_技能表!M1005</f>
        <v>5280</v>
      </c>
      <c r="N1098">
        <f>[9]D_技能表!N1005</f>
        <v>129682</v>
      </c>
      <c r="O1098">
        <f>[9]D_技能表!O1005</f>
        <v>4</v>
      </c>
      <c r="P1098">
        <f>[9]D_技能表!P1005</f>
        <v>1</v>
      </c>
      <c r="Q1098">
        <f>[9]D_技能表!Q1005</f>
        <v>1</v>
      </c>
      <c r="R1098">
        <f>[9]D_技能表!R1005</f>
        <v>12</v>
      </c>
      <c r="S1098">
        <f>[9]D_技能表!S1005</f>
        <v>50</v>
      </c>
      <c r="T1098">
        <f>[9]D_技能表!T1005</f>
        <v>179.34782608695653</v>
      </c>
      <c r="U1098">
        <f>[9]D_技能表!U1005</f>
        <v>2198</v>
      </c>
      <c r="V1098">
        <f>[9]D_技能表!V1005</f>
        <v>179.34782608695653</v>
      </c>
      <c r="W1098">
        <f>[9]D_技能表!W1005</f>
        <v>59</v>
      </c>
      <c r="X1098">
        <f>[9]D_技能表!X1005</f>
        <v>806</v>
      </c>
      <c r="Y1098">
        <f>[9]D_技能表!Y1005</f>
        <v>18</v>
      </c>
      <c r="Z1098">
        <f>[9]D_技能表!Z1005</f>
        <v>24</v>
      </c>
      <c r="AA1098" t="str">
        <f>[9]D_技能表!AA1005</f>
        <v>9224400.png</v>
      </c>
      <c r="AB1098">
        <f>[9]D_技能表!AB1005</f>
        <v>20</v>
      </c>
      <c r="AC1098">
        <f>[9]D_技能表!AC1005</f>
        <v>36</v>
      </c>
      <c r="AD1098">
        <f>[9]D_技能表!AD1005</f>
        <v>267.63691865746523</v>
      </c>
    </row>
    <row r="1099" spans="1:30" x14ac:dyDescent="0.15">
      <c r="A1099">
        <f>[9]D_技能表!A1006</f>
        <v>9224435</v>
      </c>
      <c r="B1099" t="str">
        <f>[9]D_技能表!B1006</f>
        <v>幻影脚第4段</v>
      </c>
      <c r="C1099" t="str">
        <f>[9]D_技能表!C1006</f>
        <v>幻影脚第4段</v>
      </c>
      <c r="D1099">
        <f>[9]D_技能表!D1006</f>
        <v>2</v>
      </c>
      <c r="E1099">
        <f>[9]D_技能表!E1006</f>
        <v>60</v>
      </c>
      <c r="F1099" t="str">
        <f>[9]D_技能表!F1006</f>
        <v>第35级，共造成242.1%点伤害</v>
      </c>
      <c r="G1099">
        <f>[9]D_技能表!G1006</f>
        <v>4</v>
      </c>
      <c r="H1099">
        <f>[9]D_技能表!H1006</f>
        <v>4</v>
      </c>
      <c r="I1099">
        <f>[9]D_技能表!I1006</f>
        <v>35</v>
      </c>
      <c r="J1099">
        <f>[9]D_技能表!J1006</f>
        <v>2</v>
      </c>
      <c r="K1099">
        <f>[9]D_技能表!K1006</f>
        <v>242.11956521739131</v>
      </c>
      <c r="L1099">
        <f>[9]D_技能表!L1006</f>
        <v>0</v>
      </c>
      <c r="M1099">
        <f>[9]D_技能表!M1006</f>
        <v>5200</v>
      </c>
      <c r="N1099">
        <f>[9]D_技能表!N1006</f>
        <v>148554</v>
      </c>
      <c r="O1099">
        <f>[9]D_技能表!O1006</f>
        <v>4</v>
      </c>
      <c r="P1099">
        <f>[9]D_技能表!P1006</f>
        <v>1</v>
      </c>
      <c r="Q1099">
        <f>[9]D_技能表!Q1006</f>
        <v>1</v>
      </c>
      <c r="R1099">
        <f>[9]D_技能表!R1006</f>
        <v>12</v>
      </c>
      <c r="S1099">
        <f>[9]D_技能表!S1006</f>
        <v>50</v>
      </c>
      <c r="T1099">
        <f>[9]D_技能表!T1006</f>
        <v>179.34782608695653</v>
      </c>
      <c r="U1099">
        <f>[9]D_技能表!U1006</f>
        <v>2358</v>
      </c>
      <c r="V1099">
        <f>[9]D_技能表!V1006</f>
        <v>179.34782608695653</v>
      </c>
      <c r="W1099">
        <f>[9]D_技能表!W1006</f>
        <v>63</v>
      </c>
      <c r="X1099">
        <f>[9]D_技能表!X1006</f>
        <v>869</v>
      </c>
      <c r="Y1099">
        <f>[9]D_技能表!Y1006</f>
        <v>18</v>
      </c>
      <c r="Z1099">
        <f>[9]D_技能表!Z1006</f>
        <v>26</v>
      </c>
      <c r="AA1099" t="str">
        <f>[9]D_技能表!AA1006</f>
        <v>9224400.png</v>
      </c>
      <c r="AB1099">
        <f>[9]D_技能表!AB1006</f>
        <v>20</v>
      </c>
      <c r="AC1099">
        <f>[9]D_技能表!AC1006</f>
        <v>36</v>
      </c>
      <c r="AD1099">
        <f>[9]D_技能表!AD1006</f>
        <v>308.59541608955351</v>
      </c>
    </row>
    <row r="1100" spans="1:30" x14ac:dyDescent="0.15">
      <c r="A1100">
        <f>[9]D_技能表!A1007</f>
        <v>9224436</v>
      </c>
      <c r="B1100" t="str">
        <f>[9]D_技能表!B1007</f>
        <v>幻影脚第4段</v>
      </c>
      <c r="C1100" t="str">
        <f>[9]D_技能表!C1007</f>
        <v>幻影脚第4段</v>
      </c>
      <c r="D1100">
        <f>[9]D_技能表!D1007</f>
        <v>2</v>
      </c>
      <c r="E1100">
        <f>[9]D_技能表!E1007</f>
        <v>61</v>
      </c>
      <c r="F1100" t="str">
        <f>[9]D_技能表!F1007</f>
        <v>第36级，共造成243.9%点伤害</v>
      </c>
      <c r="G1100">
        <f>[9]D_技能表!G1007</f>
        <v>4</v>
      </c>
      <c r="H1100">
        <f>[9]D_技能表!H1007</f>
        <v>4</v>
      </c>
      <c r="I1100">
        <f>[9]D_技能表!I1007</f>
        <v>36</v>
      </c>
      <c r="J1100">
        <f>[9]D_技能表!J1007</f>
        <v>2</v>
      </c>
      <c r="K1100">
        <f>[9]D_技能表!K1007</f>
        <v>243.91304347826087</v>
      </c>
      <c r="L1100">
        <f>[9]D_技能表!L1007</f>
        <v>0</v>
      </c>
      <c r="M1100">
        <f>[9]D_技能表!M1007</f>
        <v>5120</v>
      </c>
      <c r="N1100">
        <f>[9]D_技能表!N1007</f>
        <v>163480</v>
      </c>
      <c r="O1100">
        <f>[9]D_技能表!O1007</f>
        <v>4</v>
      </c>
      <c r="P1100">
        <f>[9]D_技能表!P1007</f>
        <v>1</v>
      </c>
      <c r="Q1100">
        <f>[9]D_技能表!Q1007</f>
        <v>1</v>
      </c>
      <c r="R1100">
        <f>[9]D_技能表!R1007</f>
        <v>12</v>
      </c>
      <c r="S1100">
        <f>[9]D_技能表!S1007</f>
        <v>50</v>
      </c>
      <c r="T1100">
        <f>[9]D_技能表!T1007</f>
        <v>179.34782608695653</v>
      </c>
      <c r="U1100">
        <f>[9]D_技能表!U1007</f>
        <v>2440</v>
      </c>
      <c r="V1100">
        <f>[9]D_技能表!V1007</f>
        <v>179.34782608695653</v>
      </c>
      <c r="W1100">
        <f>[9]D_技能表!W1007</f>
        <v>67</v>
      </c>
      <c r="X1100">
        <f>[9]D_技能表!X1007</f>
        <v>936</v>
      </c>
      <c r="Y1100">
        <f>[9]D_技能表!Y1007</f>
        <v>18</v>
      </c>
      <c r="Z1100">
        <f>[9]D_技能表!Z1007</f>
        <v>27</v>
      </c>
      <c r="AA1100" t="str">
        <f>[9]D_技能表!AA1007</f>
        <v>9224400.png</v>
      </c>
      <c r="AB1100">
        <f>[9]D_技能表!AB1007</f>
        <v>20</v>
      </c>
      <c r="AC1100">
        <f>[9]D_技能表!AC1007</f>
        <v>36</v>
      </c>
      <c r="AD1100">
        <f>[9]D_技能表!AD1007</f>
        <v>355.76543615543937</v>
      </c>
    </row>
    <row r="1101" spans="1:30" x14ac:dyDescent="0.15">
      <c r="A1101">
        <f>[9]D_技能表!A1008</f>
        <v>9224437</v>
      </c>
      <c r="B1101" t="str">
        <f>[9]D_技能表!B1008</f>
        <v>幻影脚第4段</v>
      </c>
      <c r="C1101" t="str">
        <f>[9]D_技能表!C1008</f>
        <v>幻影脚第4段</v>
      </c>
      <c r="D1101">
        <f>[9]D_技能表!D1008</f>
        <v>2</v>
      </c>
      <c r="E1101">
        <f>[9]D_技能表!E1008</f>
        <v>62</v>
      </c>
      <c r="F1101" t="str">
        <f>[9]D_技能表!F1008</f>
        <v>第37级，共造成245.7%点伤害</v>
      </c>
      <c r="G1101">
        <f>[9]D_技能表!G1008</f>
        <v>4</v>
      </c>
      <c r="H1101">
        <f>[9]D_技能表!H1008</f>
        <v>4</v>
      </c>
      <c r="I1101">
        <f>[9]D_技能表!I1008</f>
        <v>37</v>
      </c>
      <c r="J1101">
        <f>[9]D_技能表!J1008</f>
        <v>2</v>
      </c>
      <c r="K1101">
        <f>[9]D_技能表!K1008</f>
        <v>245.70652173913044</v>
      </c>
      <c r="L1101">
        <f>[9]D_技能表!L1008</f>
        <v>0</v>
      </c>
      <c r="M1101">
        <f>[9]D_技能表!M1008</f>
        <v>5040</v>
      </c>
      <c r="N1101">
        <f>[9]D_技能表!N1008</f>
        <v>181728</v>
      </c>
      <c r="O1101">
        <f>[9]D_技能表!O1008</f>
        <v>4</v>
      </c>
      <c r="P1101">
        <f>[9]D_技能表!P1008</f>
        <v>1</v>
      </c>
      <c r="Q1101">
        <f>[9]D_技能表!Q1008</f>
        <v>1</v>
      </c>
      <c r="R1101">
        <f>[9]D_技能表!R1008</f>
        <v>12</v>
      </c>
      <c r="S1101">
        <f>[9]D_技能表!S1008</f>
        <v>50</v>
      </c>
      <c r="T1101">
        <f>[9]D_技能表!T1008</f>
        <v>179.34782608695653</v>
      </c>
      <c r="U1101">
        <f>[9]D_技能表!U1008</f>
        <v>2524</v>
      </c>
      <c r="V1101">
        <f>[9]D_技能表!V1008</f>
        <v>179.34782608695653</v>
      </c>
      <c r="W1101">
        <f>[9]D_技能表!W1008</f>
        <v>72</v>
      </c>
      <c r="X1101">
        <f>[9]D_技能表!X1008</f>
        <v>1008</v>
      </c>
      <c r="Y1101">
        <f>[9]D_技能表!Y1008</f>
        <v>18</v>
      </c>
      <c r="Z1101">
        <f>[9]D_技能表!Z1008</f>
        <v>29</v>
      </c>
      <c r="AA1101" t="str">
        <f>[9]D_技能表!AA1008</f>
        <v>9224400.png</v>
      </c>
      <c r="AB1101">
        <f>[9]D_技能表!AB1008</f>
        <v>20</v>
      </c>
      <c r="AC1101">
        <f>[9]D_技能表!AC1008</f>
        <v>36</v>
      </c>
      <c r="AD1101">
        <f>[9]D_技能表!AD1008</f>
        <v>410.08188024158989</v>
      </c>
    </row>
    <row r="1102" spans="1:30" x14ac:dyDescent="0.15">
      <c r="A1102">
        <f>[9]D_技能表!A1009</f>
        <v>9224438</v>
      </c>
      <c r="B1102" t="str">
        <f>[9]D_技能表!B1009</f>
        <v>幻影脚第4段</v>
      </c>
      <c r="C1102" t="str">
        <f>[9]D_技能表!C1009</f>
        <v>幻影脚第4段</v>
      </c>
      <c r="D1102">
        <f>[9]D_技能表!D1009</f>
        <v>2</v>
      </c>
      <c r="E1102">
        <f>[9]D_技能表!E1009</f>
        <v>64</v>
      </c>
      <c r="F1102" t="str">
        <f>[9]D_技能表!F1009</f>
        <v>第38级，共造成247.5%点伤害</v>
      </c>
      <c r="G1102">
        <f>[9]D_技能表!G1009</f>
        <v>4</v>
      </c>
      <c r="H1102">
        <f>[9]D_技能表!H1009</f>
        <v>4</v>
      </c>
      <c r="I1102">
        <f>[9]D_技能表!I1009</f>
        <v>38</v>
      </c>
      <c r="J1102">
        <f>[9]D_技能表!J1009</f>
        <v>2</v>
      </c>
      <c r="K1102">
        <f>[9]D_技能表!K1009</f>
        <v>247.5</v>
      </c>
      <c r="L1102">
        <f>[9]D_技能表!L1009</f>
        <v>0</v>
      </c>
      <c r="M1102">
        <f>[9]D_技能表!M1009</f>
        <v>4960</v>
      </c>
      <c r="N1102">
        <f>[9]D_技能表!N1009</f>
        <v>207515</v>
      </c>
      <c r="O1102">
        <f>[9]D_技能表!O1009</f>
        <v>4</v>
      </c>
      <c r="P1102">
        <f>[9]D_技能表!P1009</f>
        <v>1</v>
      </c>
      <c r="Q1102">
        <f>[9]D_技能表!Q1009</f>
        <v>1</v>
      </c>
      <c r="R1102">
        <f>[9]D_技能表!R1009</f>
        <v>12</v>
      </c>
      <c r="S1102">
        <f>[9]D_技能表!S1009</f>
        <v>50</v>
      </c>
      <c r="T1102">
        <f>[9]D_技能表!T1009</f>
        <v>179.34782608695653</v>
      </c>
      <c r="U1102">
        <f>[9]D_技能表!U1009</f>
        <v>2695</v>
      </c>
      <c r="V1102">
        <f>[9]D_技能表!V1009</f>
        <v>179.34782608695653</v>
      </c>
      <c r="W1102">
        <f>[9]D_技能表!W1009</f>
        <v>77</v>
      </c>
      <c r="X1102">
        <f>[9]D_技能表!X1009</f>
        <v>1085</v>
      </c>
      <c r="Y1102">
        <f>[9]D_技能表!Y1009</f>
        <v>18</v>
      </c>
      <c r="Z1102">
        <f>[9]D_技能表!Z1009</f>
        <v>31</v>
      </c>
      <c r="AA1102" t="str">
        <f>[9]D_技能表!AA1009</f>
        <v>9224400.png</v>
      </c>
      <c r="AB1102">
        <f>[9]D_技能表!AB1009</f>
        <v>20</v>
      </c>
      <c r="AC1102">
        <f>[9]D_技能表!AC1009</f>
        <v>36</v>
      </c>
      <c r="AD1102">
        <f>[9]D_技能表!AD1009</f>
        <v>472.61946446572819</v>
      </c>
    </row>
    <row r="1103" spans="1:30" x14ac:dyDescent="0.15">
      <c r="A1103">
        <f>[9]D_技能表!A1010</f>
        <v>9224439</v>
      </c>
      <c r="B1103" t="str">
        <f>[9]D_技能表!B1010</f>
        <v>幻影脚第4段</v>
      </c>
      <c r="C1103" t="str">
        <f>[9]D_技能表!C1010</f>
        <v>幻影脚第4段</v>
      </c>
      <c r="D1103">
        <f>[9]D_技能表!D1010</f>
        <v>2</v>
      </c>
      <c r="E1103">
        <f>[9]D_技能表!E1010</f>
        <v>65</v>
      </c>
      <c r="F1103" t="str">
        <f>[9]D_技能表!F1010</f>
        <v>第39级，共造成249.3%点伤害</v>
      </c>
      <c r="G1103">
        <f>[9]D_技能表!G1010</f>
        <v>4</v>
      </c>
      <c r="H1103">
        <f>[9]D_技能表!H1010</f>
        <v>4</v>
      </c>
      <c r="I1103">
        <f>[9]D_技能表!I1010</f>
        <v>39</v>
      </c>
      <c r="J1103">
        <f>[9]D_技能表!J1010</f>
        <v>2</v>
      </c>
      <c r="K1103">
        <f>[9]D_技能表!K1010</f>
        <v>249.29347826086956</v>
      </c>
      <c r="L1103">
        <f>[9]D_技能表!L1010</f>
        <v>0</v>
      </c>
      <c r="M1103">
        <f>[9]D_技能表!M1010</f>
        <v>4880</v>
      </c>
      <c r="N1103">
        <f>[9]D_技能表!N1010</f>
        <v>228206</v>
      </c>
      <c r="O1103">
        <f>[9]D_技能表!O1010</f>
        <v>4</v>
      </c>
      <c r="P1103">
        <f>[9]D_技能表!P1010</f>
        <v>1</v>
      </c>
      <c r="Q1103">
        <f>[9]D_技能表!Q1010</f>
        <v>1</v>
      </c>
      <c r="R1103">
        <f>[9]D_技能表!R1010</f>
        <v>12</v>
      </c>
      <c r="S1103">
        <f>[9]D_技能表!S1010</f>
        <v>50</v>
      </c>
      <c r="T1103">
        <f>[9]D_技能表!T1010</f>
        <v>179.34782608695653</v>
      </c>
      <c r="U1103">
        <f>[9]D_技能表!U1010</f>
        <v>2783</v>
      </c>
      <c r="V1103">
        <f>[9]D_技能表!V1010</f>
        <v>179.34782608695653</v>
      </c>
      <c r="W1103">
        <f>[9]D_技能表!W1010</f>
        <v>82</v>
      </c>
      <c r="X1103">
        <f>[9]D_技能表!X1010</f>
        <v>1167</v>
      </c>
      <c r="Y1103">
        <f>[9]D_技能表!Y1010</f>
        <v>18</v>
      </c>
      <c r="Z1103">
        <f>[9]D_技能表!Z1010</f>
        <v>33</v>
      </c>
      <c r="AA1103" t="str">
        <f>[9]D_技能表!AA1010</f>
        <v>9224400.png</v>
      </c>
      <c r="AB1103">
        <f>[9]D_技能表!AB1010</f>
        <v>20</v>
      </c>
      <c r="AC1103">
        <f>[9]D_技能表!AC1010</f>
        <v>36</v>
      </c>
      <c r="AD1103">
        <f>[9]D_技能表!AD1010</f>
        <v>544.61351457208798</v>
      </c>
    </row>
    <row r="1104" spans="1:30" x14ac:dyDescent="0.15">
      <c r="A1104">
        <f>[9]D_技能表!A1011</f>
        <v>9224440</v>
      </c>
      <c r="B1104" t="str">
        <f>[9]D_技能表!B1011</f>
        <v>幻影脚第4段</v>
      </c>
      <c r="C1104" t="str">
        <f>[9]D_技能表!C1011</f>
        <v>幻影脚第4段</v>
      </c>
      <c r="D1104">
        <f>[9]D_技能表!D1011</f>
        <v>2</v>
      </c>
      <c r="E1104">
        <f>[9]D_技能表!E1011</f>
        <v>66</v>
      </c>
      <c r="F1104" t="str">
        <f>[9]D_技能表!F1011</f>
        <v>第40级，共造成251.1%点伤害</v>
      </c>
      <c r="G1104">
        <f>[9]D_技能表!G1011</f>
        <v>4</v>
      </c>
      <c r="H1104">
        <f>[9]D_技能表!H1011</f>
        <v>4</v>
      </c>
      <c r="I1104">
        <f>[9]D_技能表!I1011</f>
        <v>40</v>
      </c>
      <c r="J1104">
        <f>[9]D_技能表!J1011</f>
        <v>2</v>
      </c>
      <c r="K1104">
        <f>[9]D_技能表!K1011</f>
        <v>251.08695652173915</v>
      </c>
      <c r="L1104">
        <f>[9]D_技能表!L1011</f>
        <v>0</v>
      </c>
      <c r="M1104">
        <f>[9]D_技能表!M1011</f>
        <v>4800</v>
      </c>
      <c r="N1104">
        <f>[9]D_技能表!N1011</f>
        <v>252736</v>
      </c>
      <c r="O1104">
        <f>[9]D_技能表!O1011</f>
        <v>4</v>
      </c>
      <c r="P1104">
        <f>[9]D_技能表!P1011</f>
        <v>1</v>
      </c>
      <c r="Q1104">
        <f>[9]D_技能表!Q1011</f>
        <v>1</v>
      </c>
      <c r="R1104">
        <f>[9]D_技能表!R1011</f>
        <v>12</v>
      </c>
      <c r="S1104">
        <f>[9]D_技能表!S1011</f>
        <v>50</v>
      </c>
      <c r="T1104">
        <f>[9]D_技能表!T1011</f>
        <v>179.34782608695653</v>
      </c>
      <c r="U1104">
        <f>[9]D_技能表!U1011</f>
        <v>2872</v>
      </c>
      <c r="V1104">
        <f>[9]D_技能表!V1011</f>
        <v>179.34782608695653</v>
      </c>
      <c r="W1104">
        <f>[9]D_技能表!W1011</f>
        <v>88</v>
      </c>
      <c r="X1104">
        <f>[9]D_技能表!X1011</f>
        <v>1255</v>
      </c>
      <c r="Y1104">
        <f>[9]D_技能表!Y1011</f>
        <v>18</v>
      </c>
      <c r="Z1104">
        <f>[9]D_技能表!Z1011</f>
        <v>36</v>
      </c>
      <c r="AA1104" t="str">
        <f>[9]D_技能表!AA1011</f>
        <v>9224400.png</v>
      </c>
      <c r="AB1104">
        <f>[9]D_技能表!AB1011</f>
        <v>20</v>
      </c>
      <c r="AC1104">
        <f>[9]D_技能表!AC1011</f>
        <v>36</v>
      </c>
      <c r="AD1104">
        <f>[9]D_技能表!AD1011</f>
        <v>627.48383901368766</v>
      </c>
    </row>
    <row r="1105" spans="1:30" x14ac:dyDescent="0.15">
      <c r="A1105">
        <f>[9]D_技能表!A1012</f>
        <v>9224441</v>
      </c>
      <c r="B1105" t="str">
        <f>[9]D_技能表!B1012</f>
        <v>幻影脚第4段</v>
      </c>
      <c r="C1105" t="str">
        <f>[9]D_技能表!C1012</f>
        <v>幻影脚第4段</v>
      </c>
      <c r="D1105">
        <f>[9]D_技能表!D1012</f>
        <v>2</v>
      </c>
      <c r="E1105">
        <f>[9]D_技能表!E1012</f>
        <v>68</v>
      </c>
      <c r="F1105" t="str">
        <f>[9]D_技能表!F1012</f>
        <v>第41级，共造成252.9%点伤害</v>
      </c>
      <c r="G1105">
        <f>[9]D_技能表!G1012</f>
        <v>4</v>
      </c>
      <c r="H1105">
        <f>[9]D_技能表!H1012</f>
        <v>4</v>
      </c>
      <c r="I1105">
        <f>[9]D_技能表!I1012</f>
        <v>41</v>
      </c>
      <c r="J1105">
        <f>[9]D_技能表!J1012</f>
        <v>2</v>
      </c>
      <c r="K1105">
        <f>[9]D_技能表!K1012</f>
        <v>252.88043478260872</v>
      </c>
      <c r="L1105">
        <f>[9]D_技能表!L1012</f>
        <v>0</v>
      </c>
      <c r="M1105">
        <f>[9]D_技能表!M1012</f>
        <v>4720</v>
      </c>
      <c r="N1105">
        <f>[9]D_技能表!N1012</f>
        <v>287076</v>
      </c>
      <c r="O1105">
        <f>[9]D_技能表!O1012</f>
        <v>4</v>
      </c>
      <c r="P1105">
        <f>[9]D_技能表!P1012</f>
        <v>1</v>
      </c>
      <c r="Q1105">
        <f>[9]D_技能表!Q1012</f>
        <v>1</v>
      </c>
      <c r="R1105">
        <f>[9]D_技能表!R1012</f>
        <v>12</v>
      </c>
      <c r="S1105">
        <f>[9]D_技能表!S1012</f>
        <v>50</v>
      </c>
      <c r="T1105">
        <f>[9]D_技能表!T1012</f>
        <v>179.34782608695653</v>
      </c>
      <c r="U1105">
        <f>[9]D_技能表!U1012</f>
        <v>3054</v>
      </c>
      <c r="V1105">
        <f>[9]D_技能表!V1012</f>
        <v>179.34782608695653</v>
      </c>
      <c r="W1105">
        <f>[9]D_技能表!W1012</f>
        <v>94</v>
      </c>
      <c r="X1105">
        <f>[9]D_技能表!X1012</f>
        <v>1349</v>
      </c>
      <c r="Y1105">
        <f>[9]D_技能表!Y1012</f>
        <v>18</v>
      </c>
      <c r="Z1105">
        <f>[9]D_技能表!Z1012</f>
        <v>38</v>
      </c>
      <c r="AA1105" t="str">
        <f>[9]D_技能表!AA1012</f>
        <v>9224400.png</v>
      </c>
      <c r="AB1105">
        <f>[9]D_技能表!AB1012</f>
        <v>20</v>
      </c>
      <c r="AC1105">
        <f>[9]D_技能表!AC1012</f>
        <v>36</v>
      </c>
      <c r="AD1105">
        <f>[9]D_技能表!AD1012</f>
        <v>722.8621339813177</v>
      </c>
    </row>
    <row r="1106" spans="1:30" x14ac:dyDescent="0.15">
      <c r="A1106">
        <f>[9]D_技能表!A1013</f>
        <v>9224442</v>
      </c>
      <c r="B1106" t="str">
        <f>[9]D_技能表!B1013</f>
        <v>幻影脚第4段</v>
      </c>
      <c r="C1106" t="str">
        <f>[9]D_技能表!C1013</f>
        <v>幻影脚第4段</v>
      </c>
      <c r="D1106">
        <f>[9]D_技能表!D1013</f>
        <v>2</v>
      </c>
      <c r="E1106">
        <f>[9]D_技能表!E1013</f>
        <v>69</v>
      </c>
      <c r="F1106" t="str">
        <f>[9]D_技能表!F1013</f>
        <v>第42级，共造成254.7%点伤害</v>
      </c>
      <c r="G1106">
        <f>[9]D_技能表!G1013</f>
        <v>4</v>
      </c>
      <c r="H1106">
        <f>[9]D_技能表!H1013</f>
        <v>4</v>
      </c>
      <c r="I1106">
        <f>[9]D_技能表!I1013</f>
        <v>42</v>
      </c>
      <c r="J1106">
        <f>[9]D_技能表!J1013</f>
        <v>2</v>
      </c>
      <c r="K1106">
        <f>[9]D_技能表!K1013</f>
        <v>254.67391304347828</v>
      </c>
      <c r="L1106">
        <f>[9]D_技能表!L1013</f>
        <v>0</v>
      </c>
      <c r="M1106">
        <f>[9]D_技能表!M1013</f>
        <v>4640</v>
      </c>
      <c r="N1106">
        <f>[9]D_技能表!N1013</f>
        <v>314700</v>
      </c>
      <c r="O1106">
        <f>[9]D_技能表!O1013</f>
        <v>4</v>
      </c>
      <c r="P1106">
        <f>[9]D_技能表!P1013</f>
        <v>1</v>
      </c>
      <c r="Q1106">
        <f>[9]D_技能表!Q1013</f>
        <v>1</v>
      </c>
      <c r="R1106">
        <f>[9]D_技能表!R1013</f>
        <v>12</v>
      </c>
      <c r="S1106">
        <f>[9]D_技能表!S1013</f>
        <v>50</v>
      </c>
      <c r="T1106">
        <f>[9]D_技能表!T1013</f>
        <v>179.34782608695653</v>
      </c>
      <c r="U1106">
        <f>[9]D_技能表!U1013</f>
        <v>3147</v>
      </c>
      <c r="V1106">
        <f>[9]D_技能表!V1013</f>
        <v>179.34782608695653</v>
      </c>
      <c r="W1106">
        <f>[9]D_技能表!W1013</f>
        <v>100</v>
      </c>
      <c r="X1106">
        <f>[9]D_技能表!X1013</f>
        <v>1449</v>
      </c>
      <c r="Y1106">
        <f>[9]D_技能表!Y1013</f>
        <v>18</v>
      </c>
      <c r="Z1106">
        <f>[9]D_技能表!Z1013</f>
        <v>40</v>
      </c>
      <c r="AA1106" t="str">
        <f>[9]D_技能表!AA1013</f>
        <v>9224400.png</v>
      </c>
      <c r="AB1106">
        <f>[9]D_技能表!AB1013</f>
        <v>20</v>
      </c>
      <c r="AC1106">
        <f>[9]D_技能表!AC1013</f>
        <v>36</v>
      </c>
      <c r="AD1106">
        <f>[9]D_技能表!AD1013</f>
        <v>832.62344078308581</v>
      </c>
    </row>
    <row r="1107" spans="1:30" x14ac:dyDescent="0.15">
      <c r="A1107">
        <f>[9]D_技能表!A1014</f>
        <v>9224443</v>
      </c>
      <c r="B1107" t="str">
        <f>[9]D_技能表!B1014</f>
        <v>幻影脚第4段</v>
      </c>
      <c r="C1107" t="str">
        <f>[9]D_技能表!C1014</f>
        <v>幻影脚第4段</v>
      </c>
      <c r="D1107">
        <f>[9]D_技能表!D1014</f>
        <v>2</v>
      </c>
      <c r="E1107">
        <f>[9]D_技能表!E1014</f>
        <v>70</v>
      </c>
      <c r="F1107" t="str">
        <f>[9]D_技能表!F1014</f>
        <v>第43级，共造成256.5%点伤害</v>
      </c>
      <c r="G1107">
        <f>[9]D_技能表!G1014</f>
        <v>4</v>
      </c>
      <c r="H1107">
        <f>[9]D_技能表!H1014</f>
        <v>4</v>
      </c>
      <c r="I1107">
        <f>[9]D_技能表!I1014</f>
        <v>43</v>
      </c>
      <c r="J1107">
        <f>[9]D_技能表!J1014</f>
        <v>2</v>
      </c>
      <c r="K1107">
        <f>[9]D_技能表!K1014</f>
        <v>256.46739130434787</v>
      </c>
      <c r="L1107">
        <f>[9]D_技能表!L1014</f>
        <v>0</v>
      </c>
      <c r="M1107">
        <f>[9]D_技能表!M1014</f>
        <v>4560</v>
      </c>
      <c r="N1107">
        <f>[9]D_技能表!N1014</f>
        <v>346894</v>
      </c>
      <c r="O1107">
        <f>[9]D_技能表!O1014</f>
        <v>4</v>
      </c>
      <c r="P1107">
        <f>[9]D_技能表!P1014</f>
        <v>1</v>
      </c>
      <c r="Q1107">
        <f>[9]D_技能表!Q1014</f>
        <v>1</v>
      </c>
      <c r="R1107">
        <f>[9]D_技能表!R1014</f>
        <v>12</v>
      </c>
      <c r="S1107">
        <f>[9]D_技能表!S1014</f>
        <v>50</v>
      </c>
      <c r="T1107">
        <f>[9]D_技能表!T1014</f>
        <v>179.34782608695653</v>
      </c>
      <c r="U1107">
        <f>[9]D_技能表!U1014</f>
        <v>3242</v>
      </c>
      <c r="V1107">
        <f>[9]D_技能表!V1014</f>
        <v>179.34782608695653</v>
      </c>
      <c r="W1107">
        <f>[9]D_技能表!W1014</f>
        <v>107</v>
      </c>
      <c r="X1107">
        <f>[9]D_技能表!X1014</f>
        <v>1556</v>
      </c>
      <c r="Y1107">
        <f>[9]D_技能表!Y1014</f>
        <v>18</v>
      </c>
      <c r="Z1107">
        <f>[9]D_技能表!Z1014</f>
        <v>43</v>
      </c>
      <c r="AA1107" t="str">
        <f>[9]D_技能表!AA1014</f>
        <v>9224400.png</v>
      </c>
      <c r="AB1107">
        <f>[9]D_技能表!AB1014</f>
        <v>20</v>
      </c>
      <c r="AC1107">
        <f>[9]D_技能表!AC1014</f>
        <v>36</v>
      </c>
      <c r="AD1107">
        <f>[9]D_技能表!AD1014</f>
        <v>958.92225237871276</v>
      </c>
    </row>
    <row r="1108" spans="1:30" x14ac:dyDescent="0.15">
      <c r="A1108">
        <f>[9]D_技能表!A1015</f>
        <v>9224444</v>
      </c>
      <c r="B1108" t="str">
        <f>[9]D_技能表!B1015</f>
        <v>幻影脚第4段</v>
      </c>
      <c r="C1108" t="str">
        <f>[9]D_技能表!C1015</f>
        <v>幻影脚第4段</v>
      </c>
      <c r="D1108">
        <f>[9]D_技能表!D1015</f>
        <v>2</v>
      </c>
      <c r="E1108">
        <f>[9]D_技能表!E1015</f>
        <v>72</v>
      </c>
      <c r="F1108" t="str">
        <f>[9]D_技能表!F1015</f>
        <v>第44级，共造成258.3%点伤害</v>
      </c>
      <c r="G1108">
        <f>[9]D_技能表!G1015</f>
        <v>4</v>
      </c>
      <c r="H1108">
        <f>[9]D_技能表!H1015</f>
        <v>4</v>
      </c>
      <c r="I1108">
        <f>[9]D_技能表!I1015</f>
        <v>44</v>
      </c>
      <c r="J1108">
        <f>[9]D_技能表!J1015</f>
        <v>2</v>
      </c>
      <c r="K1108">
        <f>[9]D_技能表!K1015</f>
        <v>258.26086956521738</v>
      </c>
      <c r="L1108">
        <f>[9]D_技能表!L1015</f>
        <v>0</v>
      </c>
      <c r="M1108">
        <f>[9]D_技能表!M1015</f>
        <v>4480</v>
      </c>
      <c r="N1108">
        <f>[9]D_技能表!N1015</f>
        <v>395025</v>
      </c>
      <c r="O1108">
        <f>[9]D_技能表!O1015</f>
        <v>4</v>
      </c>
      <c r="P1108">
        <f>[9]D_技能表!P1015</f>
        <v>1</v>
      </c>
      <c r="Q1108">
        <f>[9]D_技能表!Q1015</f>
        <v>1</v>
      </c>
      <c r="R1108">
        <f>[9]D_技能表!R1015</f>
        <v>12</v>
      </c>
      <c r="S1108">
        <f>[9]D_技能表!S1015</f>
        <v>50</v>
      </c>
      <c r="T1108">
        <f>[9]D_技能表!T1015</f>
        <v>179.34782608695653</v>
      </c>
      <c r="U1108">
        <f>[9]D_技能表!U1015</f>
        <v>3435</v>
      </c>
      <c r="V1108">
        <f>[9]D_技能表!V1015</f>
        <v>179.34782608695653</v>
      </c>
      <c r="W1108">
        <f>[9]D_技能表!W1015</f>
        <v>115</v>
      </c>
      <c r="X1108">
        <f>[9]D_技能表!X1015</f>
        <v>1671</v>
      </c>
      <c r="Y1108">
        <f>[9]D_技能表!Y1015</f>
        <v>18</v>
      </c>
      <c r="Z1108">
        <f>[9]D_技能表!Z1015</f>
        <v>46</v>
      </c>
      <c r="AA1108" t="str">
        <f>[9]D_技能表!AA1015</f>
        <v>9224400.png</v>
      </c>
      <c r="AB1108">
        <f>[9]D_技能表!AB1015</f>
        <v>20</v>
      </c>
      <c r="AC1108">
        <f>[9]D_技能表!AC1015</f>
        <v>36</v>
      </c>
      <c r="AD1108">
        <f>[9]D_技能表!AD1015</f>
        <v>1104.2339534533887</v>
      </c>
    </row>
    <row r="1109" spans="1:30" x14ac:dyDescent="0.15">
      <c r="A1109">
        <f>[9]D_技能表!A1016</f>
        <v>9224445</v>
      </c>
      <c r="B1109" t="str">
        <f>[9]D_技能表!B1016</f>
        <v>幻影脚第4段</v>
      </c>
      <c r="C1109" t="str">
        <f>[9]D_技能表!C1016</f>
        <v>幻影脚第4段</v>
      </c>
      <c r="D1109">
        <f>[9]D_技能表!D1016</f>
        <v>2</v>
      </c>
      <c r="E1109">
        <f>[9]D_技能表!E1016</f>
        <v>73</v>
      </c>
      <c r="F1109" t="str">
        <f>[9]D_技能表!F1016</f>
        <v>第45级，共造成260.1%点伤害</v>
      </c>
      <c r="G1109">
        <f>[9]D_技能表!G1016</f>
        <v>4</v>
      </c>
      <c r="H1109">
        <f>[9]D_技能表!H1016</f>
        <v>4</v>
      </c>
      <c r="I1109">
        <f>[9]D_技能表!I1016</f>
        <v>45</v>
      </c>
      <c r="J1109">
        <f>[9]D_技能表!J1016</f>
        <v>2</v>
      </c>
      <c r="K1109">
        <f>[9]D_技能表!K1016</f>
        <v>260.054347826087</v>
      </c>
      <c r="L1109">
        <f>[9]D_技能表!L1016</f>
        <v>0</v>
      </c>
      <c r="M1109">
        <f>[9]D_技能表!M1016</f>
        <v>4400</v>
      </c>
      <c r="N1109">
        <f>[9]D_技能表!N1016</f>
        <v>434682</v>
      </c>
      <c r="O1109">
        <f>[9]D_技能表!O1016</f>
        <v>4</v>
      </c>
      <c r="P1109">
        <f>[9]D_技能表!P1016</f>
        <v>1</v>
      </c>
      <c r="Q1109">
        <f>[9]D_技能表!Q1016</f>
        <v>1</v>
      </c>
      <c r="R1109">
        <f>[9]D_技能表!R1016</f>
        <v>12</v>
      </c>
      <c r="S1109">
        <f>[9]D_技能表!S1016</f>
        <v>50</v>
      </c>
      <c r="T1109">
        <f>[9]D_技能表!T1016</f>
        <v>179.34782608695653</v>
      </c>
      <c r="U1109">
        <f>[9]D_技能表!U1016</f>
        <v>3534</v>
      </c>
      <c r="V1109">
        <f>[9]D_技能表!V1016</f>
        <v>179.34782608695653</v>
      </c>
      <c r="W1109">
        <f>[9]D_技能表!W1016</f>
        <v>123</v>
      </c>
      <c r="X1109">
        <f>[9]D_技能表!X1016</f>
        <v>1794</v>
      </c>
      <c r="Y1109">
        <f>[9]D_技能表!Y1016</f>
        <v>18</v>
      </c>
      <c r="Z1109">
        <f>[9]D_技能表!Z1016</f>
        <v>50</v>
      </c>
      <c r="AA1109" t="str">
        <f>[9]D_技能表!AA1016</f>
        <v>9224400.png</v>
      </c>
      <c r="AB1109">
        <f>[9]D_技能表!AB1016</f>
        <v>20</v>
      </c>
      <c r="AC1109">
        <f>[9]D_技能表!AC1016</f>
        <v>36</v>
      </c>
      <c r="AD1109">
        <f>[9]D_技能表!AD1016</f>
        <v>1271.4023788083061</v>
      </c>
    </row>
    <row r="1110" spans="1:30" x14ac:dyDescent="0.15">
      <c r="A1110">
        <f>[9]D_技能表!A1017</f>
        <v>9224446</v>
      </c>
      <c r="B1110" t="str">
        <f>[9]D_技能表!B1017</f>
        <v>幻影脚第4段</v>
      </c>
      <c r="C1110" t="str">
        <f>[9]D_技能表!C1017</f>
        <v>幻影脚第4段</v>
      </c>
      <c r="D1110">
        <f>[9]D_技能表!D1017</f>
        <v>2</v>
      </c>
      <c r="E1110">
        <f>[9]D_技能表!E1017</f>
        <v>75</v>
      </c>
      <c r="F1110" t="str">
        <f>[9]D_技能表!F1017</f>
        <v>第46级，共造成261.8%点伤害</v>
      </c>
      <c r="G1110">
        <f>[9]D_技能表!G1017</f>
        <v>4</v>
      </c>
      <c r="H1110">
        <f>[9]D_技能表!H1017</f>
        <v>4</v>
      </c>
      <c r="I1110">
        <f>[9]D_技能表!I1017</f>
        <v>46</v>
      </c>
      <c r="J1110">
        <f>[9]D_技能表!J1017</f>
        <v>2</v>
      </c>
      <c r="K1110">
        <f>[9]D_技能表!K1017</f>
        <v>261.84782608695656</v>
      </c>
      <c r="L1110">
        <f>[9]D_技能表!L1017</f>
        <v>0</v>
      </c>
      <c r="M1110">
        <f>[9]D_技能表!M1017</f>
        <v>4320</v>
      </c>
      <c r="N1110">
        <f>[9]D_技能表!N1017</f>
        <v>493020</v>
      </c>
      <c r="O1110">
        <f>[9]D_技能表!O1017</f>
        <v>4</v>
      </c>
      <c r="P1110">
        <f>[9]D_技能表!P1017</f>
        <v>1</v>
      </c>
      <c r="Q1110">
        <f>[9]D_技能表!Q1017</f>
        <v>1</v>
      </c>
      <c r="R1110">
        <f>[9]D_技能表!R1017</f>
        <v>12</v>
      </c>
      <c r="S1110">
        <f>[9]D_技能表!S1017</f>
        <v>50</v>
      </c>
      <c r="T1110">
        <f>[9]D_技能表!T1017</f>
        <v>179.34782608695653</v>
      </c>
      <c r="U1110">
        <f>[9]D_技能表!U1017</f>
        <v>3735</v>
      </c>
      <c r="V1110">
        <f>[9]D_技能表!V1017</f>
        <v>179.34782608695653</v>
      </c>
      <c r="W1110">
        <f>[9]D_技能表!W1017</f>
        <v>132</v>
      </c>
      <c r="X1110">
        <f>[9]D_技能表!X1017</f>
        <v>1926</v>
      </c>
      <c r="Y1110">
        <f>[9]D_技能表!Y1017</f>
        <v>18</v>
      </c>
      <c r="Z1110">
        <f>[9]D_技能表!Z1017</f>
        <v>53</v>
      </c>
      <c r="AA1110" t="str">
        <f>[9]D_技能表!AA1017</f>
        <v>9224400.png</v>
      </c>
      <c r="AB1110">
        <f>[9]D_技能表!AB1017</f>
        <v>20</v>
      </c>
      <c r="AC1110">
        <f>[9]D_技能表!AC1017</f>
        <v>36</v>
      </c>
      <c r="AD1110">
        <f>[9]D_技能表!AD1017</f>
        <v>1463.6943899176717</v>
      </c>
    </row>
    <row r="1111" spans="1:30" x14ac:dyDescent="0.15">
      <c r="A1111">
        <f>[9]D_技能表!A1018</f>
        <v>9224447</v>
      </c>
      <c r="B1111" t="str">
        <f>[9]D_技能表!B1018</f>
        <v>幻影脚第4段</v>
      </c>
      <c r="C1111" t="str">
        <f>[9]D_技能表!C1018</f>
        <v>幻影脚第4段</v>
      </c>
      <c r="D1111">
        <f>[9]D_技能表!D1018</f>
        <v>2</v>
      </c>
      <c r="E1111">
        <f>[9]D_技能表!E1018</f>
        <v>76</v>
      </c>
      <c r="F1111" t="str">
        <f>[9]D_技能表!F1018</f>
        <v>第47级，共造成263.6%点伤害</v>
      </c>
      <c r="G1111">
        <f>[9]D_技能表!G1018</f>
        <v>4</v>
      </c>
      <c r="H1111">
        <f>[9]D_技能表!H1018</f>
        <v>4</v>
      </c>
      <c r="I1111">
        <f>[9]D_技能表!I1018</f>
        <v>47</v>
      </c>
      <c r="J1111">
        <f>[9]D_技能表!J1018</f>
        <v>2</v>
      </c>
      <c r="K1111">
        <f>[9]D_技能表!K1018</f>
        <v>263.64130434782612</v>
      </c>
      <c r="L1111">
        <f>[9]D_技能表!L1018</f>
        <v>0</v>
      </c>
      <c r="M1111">
        <f>[9]D_技能表!M1018</f>
        <v>4240</v>
      </c>
      <c r="N1111">
        <f>[9]D_技能表!N1018</f>
        <v>541158</v>
      </c>
      <c r="O1111">
        <f>[9]D_技能表!O1018</f>
        <v>4</v>
      </c>
      <c r="P1111">
        <f>[9]D_技能表!P1018</f>
        <v>1</v>
      </c>
      <c r="Q1111">
        <f>[9]D_技能表!Q1018</f>
        <v>1</v>
      </c>
      <c r="R1111">
        <f>[9]D_技能表!R1018</f>
        <v>12</v>
      </c>
      <c r="S1111">
        <f>[9]D_技能表!S1018</f>
        <v>50</v>
      </c>
      <c r="T1111">
        <f>[9]D_技能表!T1018</f>
        <v>179.34782608695653</v>
      </c>
      <c r="U1111">
        <f>[9]D_技能表!U1018</f>
        <v>3838</v>
      </c>
      <c r="V1111">
        <f>[9]D_技能表!V1018</f>
        <v>179.34782608695653</v>
      </c>
      <c r="W1111">
        <f>[9]D_技能表!W1018</f>
        <v>141</v>
      </c>
      <c r="X1111">
        <f>[9]D_技能表!X1018</f>
        <v>2067</v>
      </c>
      <c r="Y1111">
        <f>[9]D_技能表!Y1018</f>
        <v>18</v>
      </c>
      <c r="Z1111">
        <f>[9]D_技能表!Z1018</f>
        <v>57</v>
      </c>
      <c r="AA1111" t="str">
        <f>[9]D_技能表!AA1018</f>
        <v>9224400.png</v>
      </c>
      <c r="AB1111">
        <f>[9]D_技能表!AB1018</f>
        <v>20</v>
      </c>
      <c r="AC1111">
        <f>[9]D_技能表!AC1018</f>
        <v>36</v>
      </c>
      <c r="AD1111">
        <f>[9]D_技能表!AD1018</f>
        <v>1684.8625013960016</v>
      </c>
    </row>
    <row r="1112" spans="1:30" x14ac:dyDescent="0.15">
      <c r="A1112">
        <f>[9]D_技能表!A1019</f>
        <v>9224448</v>
      </c>
      <c r="B1112" t="str">
        <f>[9]D_技能表!B1019</f>
        <v>幻影脚第4段</v>
      </c>
      <c r="C1112" t="str">
        <f>[9]D_技能表!C1019</f>
        <v>幻影脚第4段</v>
      </c>
      <c r="D1112">
        <f>[9]D_技能表!D1019</f>
        <v>2</v>
      </c>
      <c r="E1112">
        <f>[9]D_技能表!E1019</f>
        <v>77</v>
      </c>
      <c r="F1112" t="str">
        <f>[9]D_技能表!F1019</f>
        <v>第48级，共造成265.4%点伤害</v>
      </c>
      <c r="G1112">
        <f>[9]D_技能表!G1019</f>
        <v>4</v>
      </c>
      <c r="H1112">
        <f>[9]D_技能表!H1019</f>
        <v>4</v>
      </c>
      <c r="I1112">
        <f>[9]D_技能表!I1019</f>
        <v>48</v>
      </c>
      <c r="J1112">
        <f>[9]D_技能表!J1019</f>
        <v>2</v>
      </c>
      <c r="K1112">
        <f>[9]D_技能表!K1019</f>
        <v>265.43478260869568</v>
      </c>
      <c r="L1112">
        <f>[9]D_技能表!L1019</f>
        <v>0</v>
      </c>
      <c r="M1112">
        <f>[9]D_技能表!M1019</f>
        <v>4160</v>
      </c>
      <c r="N1112">
        <f>[9]D_技能表!N1019</f>
        <v>595242</v>
      </c>
      <c r="O1112">
        <f>[9]D_技能表!O1019</f>
        <v>4</v>
      </c>
      <c r="P1112">
        <f>[9]D_技能表!P1019</f>
        <v>1</v>
      </c>
      <c r="Q1112">
        <f>[9]D_技能表!Q1019</f>
        <v>1</v>
      </c>
      <c r="R1112">
        <f>[9]D_技能表!R1019</f>
        <v>12</v>
      </c>
      <c r="S1112">
        <f>[9]D_技能表!S1019</f>
        <v>50</v>
      </c>
      <c r="T1112">
        <f>[9]D_技能表!T1019</f>
        <v>179.34782608695653</v>
      </c>
      <c r="U1112">
        <f>[9]D_技能表!U1019</f>
        <v>3942</v>
      </c>
      <c r="V1112">
        <f>[9]D_技能表!V1019</f>
        <v>179.34782608695653</v>
      </c>
      <c r="W1112">
        <f>[9]D_技能表!W1019</f>
        <v>151</v>
      </c>
      <c r="X1112">
        <f>[9]D_技能表!X1019</f>
        <v>2218</v>
      </c>
      <c r="Y1112">
        <f>[9]D_技能表!Y1019</f>
        <v>18</v>
      </c>
      <c r="Z1112">
        <f>[9]D_技能表!Z1019</f>
        <v>61</v>
      </c>
      <c r="AA1112" t="str">
        <f>[9]D_技能表!AA1019</f>
        <v>9224400.png</v>
      </c>
      <c r="AB1112">
        <f>[9]D_技能表!AB1019</f>
        <v>20</v>
      </c>
      <c r="AC1112">
        <f>[9]D_技能表!AC1019</f>
        <v>36</v>
      </c>
      <c r="AD1112">
        <f>[9]D_技能表!AD1019</f>
        <v>1939.2167402866919</v>
      </c>
    </row>
    <row r="1113" spans="1:30" x14ac:dyDescent="0.15">
      <c r="A1113">
        <f>[9]D_技能表!A1020</f>
        <v>9224449</v>
      </c>
      <c r="B1113" t="str">
        <f>[9]D_技能表!B1020</f>
        <v>幻影脚第4段</v>
      </c>
      <c r="C1113" t="str">
        <f>[9]D_技能表!C1020</f>
        <v>幻影脚第4段</v>
      </c>
      <c r="D1113">
        <f>[9]D_技能表!D1020</f>
        <v>2</v>
      </c>
      <c r="E1113">
        <f>[9]D_技能表!E1020</f>
        <v>79</v>
      </c>
      <c r="F1113" t="str">
        <f>[9]D_技能表!F1020</f>
        <v>第49级，共造成267.2%点伤害</v>
      </c>
      <c r="G1113">
        <f>[9]D_技能表!G1020</f>
        <v>4</v>
      </c>
      <c r="H1113">
        <f>[9]D_技能表!H1020</f>
        <v>4</v>
      </c>
      <c r="I1113">
        <f>[9]D_技能表!I1020</f>
        <v>49</v>
      </c>
      <c r="J1113">
        <f>[9]D_技能表!J1020</f>
        <v>2</v>
      </c>
      <c r="K1113">
        <f>[9]D_技能表!K1020</f>
        <v>267.22826086956525</v>
      </c>
      <c r="L1113">
        <f>[9]D_技能表!L1020</f>
        <v>0</v>
      </c>
      <c r="M1113">
        <f>[9]D_技能表!M1020</f>
        <v>4080</v>
      </c>
      <c r="N1113">
        <f>[9]D_技能表!N1020</f>
        <v>668794</v>
      </c>
      <c r="O1113">
        <f>[9]D_技能表!O1020</f>
        <v>4</v>
      </c>
      <c r="P1113">
        <f>[9]D_技能表!P1020</f>
        <v>1</v>
      </c>
      <c r="Q1113">
        <f>[9]D_技能表!Q1020</f>
        <v>1</v>
      </c>
      <c r="R1113">
        <f>[9]D_技能表!R1020</f>
        <v>12</v>
      </c>
      <c r="S1113">
        <f>[9]D_技能表!S1020</f>
        <v>50</v>
      </c>
      <c r="T1113">
        <f>[9]D_技能表!T1020</f>
        <v>179.34782608695653</v>
      </c>
      <c r="U1113">
        <f>[9]D_技能表!U1020</f>
        <v>4154</v>
      </c>
      <c r="V1113">
        <f>[9]D_技能表!V1020</f>
        <v>179.34782608695653</v>
      </c>
      <c r="W1113">
        <f>[9]D_技能表!W1020</f>
        <v>161</v>
      </c>
      <c r="X1113">
        <f>[9]D_技能表!X1020</f>
        <v>2379</v>
      </c>
      <c r="Y1113">
        <f>[9]D_技能表!Y1020</f>
        <v>18</v>
      </c>
      <c r="Z1113">
        <f>[9]D_技能表!Z1020</f>
        <v>65</v>
      </c>
      <c r="AA1113" t="str">
        <f>[9]D_技能表!AA1020</f>
        <v>9224400.png</v>
      </c>
      <c r="AB1113">
        <f>[9]D_技能表!AB1020</f>
        <v>20</v>
      </c>
      <c r="AC1113">
        <f>[9]D_技能表!AC1020</f>
        <v>36</v>
      </c>
      <c r="AD1113">
        <f>[9]D_技能表!AD1020</f>
        <v>2231.7070943320059</v>
      </c>
    </row>
    <row r="1114" spans="1:30" x14ac:dyDescent="0.15">
      <c r="A1114">
        <f>[9]D_技能表!A1021</f>
        <v>9224450</v>
      </c>
      <c r="B1114" t="str">
        <f>[9]D_技能表!B1021</f>
        <v>幻影脚第4段</v>
      </c>
      <c r="C1114" t="str">
        <f>[9]D_技能表!C1021</f>
        <v>幻影脚第4段</v>
      </c>
      <c r="D1114">
        <f>[9]D_技能表!D1021</f>
        <v>2</v>
      </c>
      <c r="E1114">
        <f>[9]D_技能表!E1021</f>
        <v>80</v>
      </c>
      <c r="F1114" t="str">
        <f>[9]D_技能表!F1021</f>
        <v>第50级，共造成269%点伤害</v>
      </c>
      <c r="G1114">
        <f>[9]D_技能表!G1021</f>
        <v>4</v>
      </c>
      <c r="H1114">
        <f>[9]D_技能表!H1021</f>
        <v>4</v>
      </c>
      <c r="I1114">
        <f>[9]D_技能表!I1021</f>
        <v>50</v>
      </c>
      <c r="J1114">
        <f>[9]D_技能表!J1021</f>
        <v>2</v>
      </c>
      <c r="K1114">
        <f>[9]D_技能表!K1021</f>
        <v>269.02173913043481</v>
      </c>
      <c r="L1114">
        <f>[9]D_技能表!L1021</f>
        <v>0</v>
      </c>
      <c r="M1114">
        <f>[9]D_技能表!M1021</f>
        <v>4000</v>
      </c>
      <c r="N1114">
        <f>[9]D_技能表!N1021</f>
        <v>737326</v>
      </c>
      <c r="O1114">
        <f>[9]D_技能表!O1021</f>
        <v>4</v>
      </c>
      <c r="P1114">
        <f>[9]D_技能表!P1021</f>
        <v>1</v>
      </c>
      <c r="Q1114">
        <f>[9]D_技能表!Q1021</f>
        <v>1</v>
      </c>
      <c r="R1114">
        <f>[9]D_技能表!R1021</f>
        <v>12</v>
      </c>
      <c r="S1114">
        <f>[9]D_技能表!S1021</f>
        <v>50</v>
      </c>
      <c r="T1114">
        <f>[9]D_技能表!T1021</f>
        <v>179.34782608695653</v>
      </c>
      <c r="U1114">
        <f>[9]D_技能表!U1021</f>
        <v>4262</v>
      </c>
      <c r="V1114">
        <f>[9]D_技能表!V1021</f>
        <v>179.34782608695653</v>
      </c>
      <c r="W1114">
        <f>[9]D_技能表!W1021</f>
        <v>173</v>
      </c>
      <c r="X1114">
        <f>[9]D_技能表!X1021</f>
        <v>2552</v>
      </c>
      <c r="Y1114">
        <f>[9]D_技能表!Y1021</f>
        <v>18</v>
      </c>
      <c r="Z1114">
        <f>[9]D_技能表!Z1021</f>
        <v>70</v>
      </c>
      <c r="AA1114" t="str">
        <f>[9]D_技能表!AA1021</f>
        <v>9224400.png</v>
      </c>
      <c r="AB1114">
        <f>[9]D_技能表!AB1021</f>
        <v>20</v>
      </c>
      <c r="AC1114">
        <f>[9]D_技能表!AC1021</f>
        <v>36</v>
      </c>
      <c r="AD1114">
        <f>[9]D_技能表!AD1021</f>
        <v>2568.0181039326735</v>
      </c>
    </row>
    <row r="1115" spans="1:30" x14ac:dyDescent="0.15">
      <c r="A1115">
        <f>[9]D_技能表!A1022</f>
        <v>9311000</v>
      </c>
      <c r="B1115" t="str">
        <f>[9]D_技能表!B1022</f>
        <v>激光轰击</v>
      </c>
      <c r="C1115" t="str">
        <f>[9]D_技能表!C1022</f>
        <v>激光轰击</v>
      </c>
      <c r="D1115">
        <f>[9]D_技能表!D1022</f>
        <v>3</v>
      </c>
      <c r="E1115">
        <f>[9]D_技能表!E1022</f>
        <v>2</v>
      </c>
      <c r="F1115" t="str">
        <f>[9]D_技能表!F1022</f>
        <v>第0级，共造成221.4%点伤害</v>
      </c>
      <c r="G1115">
        <f>[9]D_技能表!G1022</f>
        <v>0</v>
      </c>
      <c r="H1115">
        <f>[9]D_技能表!H1022</f>
        <v>1</v>
      </c>
      <c r="I1115">
        <f>[9]D_技能表!I1022</f>
        <v>0</v>
      </c>
      <c r="J1115">
        <f>[9]D_技能表!J1022</f>
        <v>1</v>
      </c>
      <c r="K1115">
        <f>[9]D_技能表!K1022</f>
        <v>17.032967032967033</v>
      </c>
      <c r="L1115">
        <f>[9]D_技能表!L1022</f>
        <v>0</v>
      </c>
      <c r="M1115">
        <f>[9]D_技能表!M1022</f>
        <v>10000</v>
      </c>
      <c r="N1115">
        <f>[9]D_技能表!N1022</f>
        <v>0</v>
      </c>
      <c r="O1115">
        <f>[9]D_技能表!O1022</f>
        <v>1</v>
      </c>
      <c r="P1115">
        <f>[9]D_技能表!P1022</f>
        <v>13</v>
      </c>
      <c r="Q1115">
        <f>[9]D_技能表!Q1022</f>
        <v>1</v>
      </c>
      <c r="R1115">
        <f>[9]D_技能表!R1022</f>
        <v>2</v>
      </c>
      <c r="S1115">
        <f>[9]D_技能表!S1022</f>
        <v>50</v>
      </c>
      <c r="T1115">
        <f>[9]D_技能表!T1022</f>
        <v>17.032967032967033</v>
      </c>
      <c r="U1115">
        <f>[9]D_技能表!U1022</f>
        <v>56</v>
      </c>
      <c r="V1115">
        <f>[9]D_技能表!V1022</f>
        <v>221.42857142857142</v>
      </c>
      <c r="W1115">
        <f>[9]D_技能表!W1022</f>
        <v>0</v>
      </c>
      <c r="X1115">
        <f>[9]D_技能表!X1022</f>
        <v>0</v>
      </c>
      <c r="Y1115">
        <f>[9]D_技能表!Y1022</f>
        <v>18</v>
      </c>
      <c r="Z1115">
        <f>[9]D_技能表!Z1022</f>
        <v>0</v>
      </c>
      <c r="AA1115" t="str">
        <f>[9]D_技能表!AA1022</f>
        <v>9311100.png</v>
      </c>
      <c r="AB1115">
        <f>[9]D_技能表!AB1022</f>
        <v>2</v>
      </c>
      <c r="AC1115">
        <f>[9]D_技能表!AC1022</f>
        <v>5307</v>
      </c>
      <c r="AD1115">
        <f>[9]D_技能表!AD1022</f>
        <v>2.8156371428571427</v>
      </c>
    </row>
    <row r="1116" spans="1:30" x14ac:dyDescent="0.15">
      <c r="A1116">
        <f>[9]D_技能表!A1023</f>
        <v>9311101</v>
      </c>
      <c r="B1116" t="str">
        <f>[9]D_技能表!B1023</f>
        <v>激光轰击</v>
      </c>
      <c r="C1116" t="str">
        <f>[9]D_技能表!C1023</f>
        <v>激光轰击</v>
      </c>
      <c r="D1116">
        <f>[9]D_技能表!D1023</f>
        <v>3</v>
      </c>
      <c r="E1116">
        <f>[9]D_技能表!E1023</f>
        <v>2</v>
      </c>
      <c r="F1116" t="str">
        <f>[9]D_技能表!F1023</f>
        <v>第1级，共造成221.4%点伤害</v>
      </c>
      <c r="G1116">
        <f>[9]D_技能表!G1023</f>
        <v>1</v>
      </c>
      <c r="H1116">
        <f>[9]D_技能表!H1023</f>
        <v>1</v>
      </c>
      <c r="I1116">
        <f>[9]D_技能表!I1023</f>
        <v>1</v>
      </c>
      <c r="J1116">
        <f>[9]D_技能表!J1023</f>
        <v>1</v>
      </c>
      <c r="K1116">
        <f>[9]D_技能表!K1023</f>
        <v>17.032967032967033</v>
      </c>
      <c r="L1116">
        <f>[9]D_技能表!L1023</f>
        <v>0</v>
      </c>
      <c r="M1116">
        <f>[9]D_技能表!M1023</f>
        <v>10000</v>
      </c>
      <c r="N1116">
        <f>[9]D_技能表!N1023</f>
        <v>448</v>
      </c>
      <c r="O1116">
        <f>[9]D_技能表!O1023</f>
        <v>1</v>
      </c>
      <c r="P1116">
        <f>[9]D_技能表!P1023</f>
        <v>13</v>
      </c>
      <c r="Q1116">
        <f>[9]D_技能表!Q1023</f>
        <v>1</v>
      </c>
      <c r="R1116">
        <f>[9]D_技能表!R1023</f>
        <v>2</v>
      </c>
      <c r="S1116">
        <f>[9]D_技能表!S1023</f>
        <v>50</v>
      </c>
      <c r="T1116">
        <f>[9]D_技能表!T1023</f>
        <v>17.032967032967033</v>
      </c>
      <c r="U1116">
        <f>[9]D_技能表!U1023</f>
        <v>56</v>
      </c>
      <c r="V1116">
        <f>[9]D_技能表!V1023</f>
        <v>221.42857142857142</v>
      </c>
      <c r="W1116">
        <f>[9]D_技能表!W1023</f>
        <v>8</v>
      </c>
      <c r="X1116">
        <f>[9]D_技能表!X1023</f>
        <v>8</v>
      </c>
      <c r="Y1116">
        <f>[9]D_技能表!Y1023</f>
        <v>18</v>
      </c>
      <c r="Z1116">
        <f>[9]D_技能表!Z1023</f>
        <v>0</v>
      </c>
      <c r="AA1116" t="str">
        <f>[9]D_技能表!AA1023</f>
        <v>9311100.png</v>
      </c>
      <c r="AB1116">
        <f>[9]D_技能表!AB1023</f>
        <v>2</v>
      </c>
      <c r="AC1116">
        <f>[9]D_技能表!AC1023</f>
        <v>5307</v>
      </c>
      <c r="AD1116">
        <f>[9]D_技能表!AD1023</f>
        <v>3.2055656814594373</v>
      </c>
    </row>
    <row r="1117" spans="1:30" x14ac:dyDescent="0.15">
      <c r="A1117">
        <f>[9]D_技能表!A1024</f>
        <v>9311102</v>
      </c>
      <c r="B1117" t="str">
        <f>[9]D_技能表!B1024</f>
        <v>激光轰击</v>
      </c>
      <c r="C1117" t="str">
        <f>[9]D_技能表!C1024</f>
        <v>激光轰击</v>
      </c>
      <c r="D1117">
        <f>[9]D_技能表!D1024</f>
        <v>3</v>
      </c>
      <c r="E1117">
        <f>[9]D_技能表!E1024</f>
        <v>2</v>
      </c>
      <c r="F1117" t="str">
        <f>[9]D_技能表!F1024</f>
        <v>第2级，共造成225.9%点伤害</v>
      </c>
      <c r="G1117">
        <f>[9]D_技能表!G1024</f>
        <v>1</v>
      </c>
      <c r="H1117">
        <f>[9]D_技能表!H1024</f>
        <v>1</v>
      </c>
      <c r="I1117">
        <f>[9]D_技能表!I1024</f>
        <v>2</v>
      </c>
      <c r="J1117">
        <f>[9]D_技能表!J1024</f>
        <v>1</v>
      </c>
      <c r="K1117">
        <f>[9]D_技能表!K1024</f>
        <v>17.373626373626372</v>
      </c>
      <c r="L1117">
        <f>[9]D_技能表!L1024</f>
        <v>0</v>
      </c>
      <c r="M1117">
        <f>[9]D_技能表!M1024</f>
        <v>9800</v>
      </c>
      <c r="N1117">
        <f>[9]D_技能表!N1024</f>
        <v>504</v>
      </c>
      <c r="O1117">
        <f>[9]D_技能表!O1024</f>
        <v>1</v>
      </c>
      <c r="P1117">
        <f>[9]D_技能表!P1024</f>
        <v>13</v>
      </c>
      <c r="Q1117">
        <f>[9]D_技能表!Q1024</f>
        <v>1</v>
      </c>
      <c r="R1117">
        <f>[9]D_技能表!R1024</f>
        <v>2</v>
      </c>
      <c r="S1117">
        <f>[9]D_技能表!S1024</f>
        <v>50</v>
      </c>
      <c r="T1117">
        <f>[9]D_技能表!T1024</f>
        <v>17.032967032967033</v>
      </c>
      <c r="U1117">
        <f>[9]D_技能表!U1024</f>
        <v>56</v>
      </c>
      <c r="V1117">
        <f>[9]D_技能表!V1024</f>
        <v>221.42857142857142</v>
      </c>
      <c r="W1117">
        <f>[9]D_技能表!W1024</f>
        <v>9</v>
      </c>
      <c r="X1117">
        <f>[9]D_技能表!X1024</f>
        <v>17</v>
      </c>
      <c r="Y1117">
        <f>[9]D_技能表!Y1024</f>
        <v>18</v>
      </c>
      <c r="Z1117">
        <f>[9]D_技能表!Z1024</f>
        <v>0</v>
      </c>
      <c r="AA1117" t="str">
        <f>[9]D_技能表!AA1024</f>
        <v>9311100.png</v>
      </c>
      <c r="AB1117">
        <f>[9]D_技能表!AB1024</f>
        <v>2</v>
      </c>
      <c r="AC1117">
        <f>[9]D_技能表!AC1024</f>
        <v>5307</v>
      </c>
      <c r="AD1117">
        <f>[9]D_技能表!AD1024</f>
        <v>3.7825933693097382</v>
      </c>
    </row>
    <row r="1118" spans="1:30" x14ac:dyDescent="0.15">
      <c r="A1118">
        <f>[9]D_技能表!A1025</f>
        <v>9311103</v>
      </c>
      <c r="B1118" t="str">
        <f>[9]D_技能表!B1025</f>
        <v>激光轰击</v>
      </c>
      <c r="C1118" t="str">
        <f>[9]D_技能表!C1025</f>
        <v>激光轰击</v>
      </c>
      <c r="D1118">
        <f>[9]D_技能表!D1025</f>
        <v>3</v>
      </c>
      <c r="E1118">
        <f>[9]D_技能表!E1025</f>
        <v>7</v>
      </c>
      <c r="F1118" t="str">
        <f>[9]D_技能表!F1025</f>
        <v>第3级，共造成228.1%点伤害</v>
      </c>
      <c r="G1118">
        <f>[9]D_技能表!G1025</f>
        <v>1</v>
      </c>
      <c r="H1118">
        <f>[9]D_技能表!H1025</f>
        <v>1</v>
      </c>
      <c r="I1118">
        <f>[9]D_技能表!I1025</f>
        <v>3</v>
      </c>
      <c r="J1118">
        <f>[9]D_技能表!J1025</f>
        <v>1</v>
      </c>
      <c r="K1118">
        <f>[9]D_技能表!K1025</f>
        <v>17.543956043956044</v>
      </c>
      <c r="L1118">
        <f>[9]D_技能表!L1025</f>
        <v>0</v>
      </c>
      <c r="M1118">
        <f>[9]D_技能表!M1025</f>
        <v>9700</v>
      </c>
      <c r="N1118">
        <f>[9]D_技能表!N1025</f>
        <v>860</v>
      </c>
      <c r="O1118">
        <f>[9]D_技能表!O1025</f>
        <v>1</v>
      </c>
      <c r="P1118">
        <f>[9]D_技能表!P1025</f>
        <v>13</v>
      </c>
      <c r="Q1118">
        <f>[9]D_技能表!Q1025</f>
        <v>1</v>
      </c>
      <c r="R1118">
        <f>[9]D_技能表!R1025</f>
        <v>2</v>
      </c>
      <c r="S1118">
        <f>[9]D_技能表!S1025</f>
        <v>50</v>
      </c>
      <c r="T1118">
        <f>[9]D_技能表!T1025</f>
        <v>17.032967032967033</v>
      </c>
      <c r="U1118">
        <f>[9]D_技能表!U1025</f>
        <v>86</v>
      </c>
      <c r="V1118">
        <f>[9]D_技能表!V1025</f>
        <v>221.42857142857142</v>
      </c>
      <c r="W1118">
        <f>[9]D_技能表!W1025</f>
        <v>10</v>
      </c>
      <c r="X1118">
        <f>[9]D_技能表!X1025</f>
        <v>27</v>
      </c>
      <c r="Y1118">
        <f>[9]D_技能表!Y1025</f>
        <v>18</v>
      </c>
      <c r="Z1118">
        <f>[9]D_技能表!Z1025</f>
        <v>0</v>
      </c>
      <c r="AA1118" t="str">
        <f>[9]D_技能表!AA1025</f>
        <v>9311100.png</v>
      </c>
      <c r="AB1118">
        <f>[9]D_技能表!AB1025</f>
        <v>2</v>
      </c>
      <c r="AC1118">
        <f>[9]D_技能表!AC1025</f>
        <v>5307</v>
      </c>
      <c r="AD1118">
        <f>[9]D_技能表!AD1025</f>
        <v>4.3821984076977349</v>
      </c>
    </row>
    <row r="1119" spans="1:30" x14ac:dyDescent="0.15">
      <c r="A1119">
        <f>[9]D_技能表!A1026</f>
        <v>9311104</v>
      </c>
      <c r="B1119" t="str">
        <f>[9]D_技能表!B1026</f>
        <v>激光轰击</v>
      </c>
      <c r="C1119" t="str">
        <f>[9]D_技能表!C1026</f>
        <v>激光轰击</v>
      </c>
      <c r="D1119">
        <f>[9]D_技能表!D1026</f>
        <v>3</v>
      </c>
      <c r="E1119">
        <f>[9]D_技能表!E1026</f>
        <v>8</v>
      </c>
      <c r="F1119" t="str">
        <f>[9]D_技能表!F1026</f>
        <v>第4级，共造成230.3%点伤害</v>
      </c>
      <c r="G1119">
        <f>[9]D_技能表!G1026</f>
        <v>1</v>
      </c>
      <c r="H1119">
        <f>[9]D_技能表!H1026</f>
        <v>1</v>
      </c>
      <c r="I1119">
        <f>[9]D_技能表!I1026</f>
        <v>4</v>
      </c>
      <c r="J1119">
        <f>[9]D_技能表!J1026</f>
        <v>1</v>
      </c>
      <c r="K1119">
        <f>[9]D_技能表!K1026</f>
        <v>17.714285714285715</v>
      </c>
      <c r="L1119">
        <f>[9]D_技能表!L1026</f>
        <v>0</v>
      </c>
      <c r="M1119">
        <f>[9]D_技能表!M1026</f>
        <v>9600</v>
      </c>
      <c r="N1119">
        <f>[9]D_技能表!N1026</f>
        <v>920</v>
      </c>
      <c r="O1119">
        <f>[9]D_技能表!O1026</f>
        <v>1</v>
      </c>
      <c r="P1119">
        <f>[9]D_技能表!P1026</f>
        <v>13</v>
      </c>
      <c r="Q1119">
        <f>[9]D_技能表!Q1026</f>
        <v>1</v>
      </c>
      <c r="R1119">
        <f>[9]D_技能表!R1026</f>
        <v>2</v>
      </c>
      <c r="S1119">
        <f>[9]D_技能表!S1026</f>
        <v>50</v>
      </c>
      <c r="T1119">
        <f>[9]D_技能表!T1026</f>
        <v>17.032967032967033</v>
      </c>
      <c r="U1119">
        <f>[9]D_技能表!U1026</f>
        <v>92</v>
      </c>
      <c r="V1119">
        <f>[9]D_技能表!V1026</f>
        <v>221.42857142857142</v>
      </c>
      <c r="W1119">
        <f>[9]D_技能表!W1026</f>
        <v>10</v>
      </c>
      <c r="X1119">
        <f>[9]D_技能表!X1026</f>
        <v>37</v>
      </c>
      <c r="Y1119">
        <f>[9]D_技能表!Y1026</f>
        <v>18</v>
      </c>
      <c r="Z1119">
        <f>[9]D_技能表!Z1026</f>
        <v>0</v>
      </c>
      <c r="AA1119" t="str">
        <f>[9]D_技能表!AA1026</f>
        <v>9311100.png</v>
      </c>
      <c r="AB1119">
        <f>[9]D_技能表!AB1026</f>
        <v>2</v>
      </c>
      <c r="AC1119">
        <f>[9]D_技能表!AC1026</f>
        <v>5307</v>
      </c>
      <c r="AD1119">
        <f>[9]D_技能表!AD1026</f>
        <v>5.0753333883894722</v>
      </c>
    </row>
    <row r="1120" spans="1:30" x14ac:dyDescent="0.15">
      <c r="A1120">
        <f>[9]D_技能表!A1027</f>
        <v>9311105</v>
      </c>
      <c r="B1120" t="str">
        <f>[9]D_技能表!B1027</f>
        <v>激光轰击</v>
      </c>
      <c r="C1120" t="str">
        <f>[9]D_技能表!C1027</f>
        <v>激光轰击</v>
      </c>
      <c r="D1120">
        <f>[9]D_技能表!D1027</f>
        <v>3</v>
      </c>
      <c r="E1120">
        <f>[9]D_技能表!E1027</f>
        <v>10</v>
      </c>
      <c r="F1120" t="str">
        <f>[9]D_技能表!F1027</f>
        <v>第5级，共造成232.5%点伤害</v>
      </c>
      <c r="G1120">
        <f>[9]D_技能表!G1027</f>
        <v>1</v>
      </c>
      <c r="H1120">
        <f>[9]D_技能表!H1027</f>
        <v>1</v>
      </c>
      <c r="I1120">
        <f>[9]D_技能表!I1027</f>
        <v>5</v>
      </c>
      <c r="J1120">
        <f>[9]D_技能表!J1027</f>
        <v>1</v>
      </c>
      <c r="K1120">
        <f>[9]D_技能表!K1027</f>
        <v>17.884615384615383</v>
      </c>
      <c r="L1120">
        <f>[9]D_技能表!L1027</f>
        <v>0</v>
      </c>
      <c r="M1120">
        <f>[9]D_技能表!M1027</f>
        <v>9500</v>
      </c>
      <c r="N1120">
        <f>[9]D_技能表!N1027</f>
        <v>1144</v>
      </c>
      <c r="O1120">
        <f>[9]D_技能表!O1027</f>
        <v>1</v>
      </c>
      <c r="P1120">
        <f>[9]D_技能表!P1027</f>
        <v>13</v>
      </c>
      <c r="Q1120">
        <f>[9]D_技能表!Q1027</f>
        <v>1</v>
      </c>
      <c r="R1120">
        <f>[9]D_技能表!R1027</f>
        <v>2</v>
      </c>
      <c r="S1120">
        <f>[9]D_技能表!S1027</f>
        <v>50</v>
      </c>
      <c r="T1120">
        <f>[9]D_技能表!T1027</f>
        <v>17.032967032967033</v>
      </c>
      <c r="U1120">
        <f>[9]D_技能表!U1027</f>
        <v>104</v>
      </c>
      <c r="V1120">
        <f>[9]D_技能表!V1027</f>
        <v>221.42857142857142</v>
      </c>
      <c r="W1120">
        <f>[9]D_技能表!W1027</f>
        <v>11</v>
      </c>
      <c r="X1120">
        <f>[9]D_技能表!X1027</f>
        <v>48</v>
      </c>
      <c r="Y1120">
        <f>[9]D_技能表!Y1027</f>
        <v>18</v>
      </c>
      <c r="Z1120">
        <f>[9]D_技能表!Z1027</f>
        <v>0</v>
      </c>
      <c r="AA1120" t="str">
        <f>[9]D_技能表!AA1027</f>
        <v>9311100.png</v>
      </c>
      <c r="AB1120">
        <f>[9]D_技能表!AB1027</f>
        <v>2</v>
      </c>
      <c r="AC1120">
        <f>[9]D_技能表!AC1027</f>
        <v>5307</v>
      </c>
      <c r="AD1120">
        <f>[9]D_技能表!AD1027</f>
        <v>5.8764040544636718</v>
      </c>
    </row>
    <row r="1121" spans="1:30" x14ac:dyDescent="0.15">
      <c r="A1121">
        <f>[9]D_技能表!A1028</f>
        <v>9311106</v>
      </c>
      <c r="B1121" t="str">
        <f>[9]D_技能表!B1028</f>
        <v>激光轰击</v>
      </c>
      <c r="C1121" t="str">
        <f>[9]D_技能表!C1028</f>
        <v>激光轰击</v>
      </c>
      <c r="D1121">
        <f>[9]D_技能表!D1028</f>
        <v>3</v>
      </c>
      <c r="E1121">
        <f>[9]D_技能表!E1028</f>
        <v>11</v>
      </c>
      <c r="F1121" t="str">
        <f>[9]D_技能表!F1028</f>
        <v>第6级，共造成234.7%点伤害</v>
      </c>
      <c r="G1121">
        <f>[9]D_技能表!G1028</f>
        <v>1</v>
      </c>
      <c r="H1121">
        <f>[9]D_技能表!H1028</f>
        <v>1</v>
      </c>
      <c r="I1121">
        <f>[9]D_技能表!I1028</f>
        <v>6</v>
      </c>
      <c r="J1121">
        <f>[9]D_技能表!J1028</f>
        <v>1</v>
      </c>
      <c r="K1121">
        <f>[9]D_技能表!K1028</f>
        <v>18.054945054945055</v>
      </c>
      <c r="L1121">
        <f>[9]D_技能表!L1028</f>
        <v>0</v>
      </c>
      <c r="M1121">
        <f>[9]D_技能表!M1028</f>
        <v>9400</v>
      </c>
      <c r="N1121">
        <f>[9]D_技能表!N1028</f>
        <v>1320</v>
      </c>
      <c r="O1121">
        <f>[9]D_技能表!O1028</f>
        <v>1</v>
      </c>
      <c r="P1121">
        <f>[9]D_技能表!P1028</f>
        <v>13</v>
      </c>
      <c r="Q1121">
        <f>[9]D_技能表!Q1028</f>
        <v>1</v>
      </c>
      <c r="R1121">
        <f>[9]D_技能表!R1028</f>
        <v>2</v>
      </c>
      <c r="S1121">
        <f>[9]D_技能表!S1028</f>
        <v>50</v>
      </c>
      <c r="T1121">
        <f>[9]D_技能表!T1028</f>
        <v>17.032967032967033</v>
      </c>
      <c r="U1121">
        <f>[9]D_技能表!U1028</f>
        <v>110</v>
      </c>
      <c r="V1121">
        <f>[9]D_技能表!V1028</f>
        <v>221.42857142857142</v>
      </c>
      <c r="W1121">
        <f>[9]D_技能表!W1028</f>
        <v>12</v>
      </c>
      <c r="X1121">
        <f>[9]D_技能表!X1028</f>
        <v>60</v>
      </c>
      <c r="Y1121">
        <f>[9]D_技能表!Y1028</f>
        <v>18</v>
      </c>
      <c r="Z1121">
        <f>[9]D_技能表!Z1028</f>
        <v>0</v>
      </c>
      <c r="AA1121" t="str">
        <f>[9]D_技能表!AA1028</f>
        <v>9311100.png</v>
      </c>
      <c r="AB1121">
        <f>[9]D_技能表!AB1028</f>
        <v>2</v>
      </c>
      <c r="AC1121">
        <f>[9]D_技能表!AC1028</f>
        <v>5307</v>
      </c>
      <c r="AD1121">
        <f>[9]D_技能表!AD1028</f>
        <v>6.8020123867105386</v>
      </c>
    </row>
    <row r="1122" spans="1:30" x14ac:dyDescent="0.15">
      <c r="A1122">
        <f>[9]D_技能表!A1029</f>
        <v>9311107</v>
      </c>
      <c r="B1122" t="str">
        <f>[9]D_技能表!B1029</f>
        <v>激光轰击</v>
      </c>
      <c r="C1122" t="str">
        <f>[9]D_技能表!C1029</f>
        <v>激光轰击</v>
      </c>
      <c r="D1122">
        <f>[9]D_技能表!D1029</f>
        <v>3</v>
      </c>
      <c r="E1122">
        <f>[9]D_技能表!E1029</f>
        <v>13</v>
      </c>
      <c r="F1122" t="str">
        <f>[9]D_技能表!F1029</f>
        <v>第7级，共造成236.9%点伤害</v>
      </c>
      <c r="G1122">
        <f>[9]D_技能表!G1029</f>
        <v>1</v>
      </c>
      <c r="H1122">
        <f>[9]D_技能表!H1029</f>
        <v>1</v>
      </c>
      <c r="I1122">
        <f>[9]D_技能表!I1029</f>
        <v>7</v>
      </c>
      <c r="J1122">
        <f>[9]D_技能表!J1029</f>
        <v>1</v>
      </c>
      <c r="K1122">
        <f>[9]D_技能表!K1029</f>
        <v>18.225274725274726</v>
      </c>
      <c r="L1122">
        <f>[9]D_技能表!L1029</f>
        <v>0</v>
      </c>
      <c r="M1122">
        <f>[9]D_技能表!M1029</f>
        <v>9300</v>
      </c>
      <c r="N1122">
        <f>[9]D_技能表!N1029</f>
        <v>1464</v>
      </c>
      <c r="O1122">
        <f>[9]D_技能表!O1029</f>
        <v>1</v>
      </c>
      <c r="P1122">
        <f>[9]D_技能表!P1029</f>
        <v>13</v>
      </c>
      <c r="Q1122">
        <f>[9]D_技能表!Q1029</f>
        <v>1</v>
      </c>
      <c r="R1122">
        <f>[9]D_技能表!R1029</f>
        <v>2</v>
      </c>
      <c r="S1122">
        <f>[9]D_技能表!S1029</f>
        <v>50</v>
      </c>
      <c r="T1122">
        <f>[9]D_技能表!T1029</f>
        <v>17.032967032967033</v>
      </c>
      <c r="U1122">
        <f>[9]D_技能表!U1029</f>
        <v>122</v>
      </c>
      <c r="V1122">
        <f>[9]D_技能表!V1029</f>
        <v>221.42857142857142</v>
      </c>
      <c r="W1122">
        <f>[9]D_技能表!W1029</f>
        <v>12</v>
      </c>
      <c r="X1122">
        <f>[9]D_技能表!X1029</f>
        <v>72</v>
      </c>
      <c r="Y1122">
        <f>[9]D_技能表!Y1029</f>
        <v>18</v>
      </c>
      <c r="Z1122">
        <f>[9]D_技能表!Z1029</f>
        <v>0</v>
      </c>
      <c r="AA1122" t="str">
        <f>[9]D_技能表!AA1029</f>
        <v>9311100.png</v>
      </c>
      <c r="AB1122">
        <f>[9]D_技能表!AB1029</f>
        <v>2</v>
      </c>
      <c r="AC1122">
        <f>[9]D_技能表!AC1029</f>
        <v>5307</v>
      </c>
      <c r="AD1122">
        <f>[9]D_技能表!AD1029</f>
        <v>7.8712886215970288</v>
      </c>
    </row>
    <row r="1123" spans="1:30" x14ac:dyDescent="0.15">
      <c r="A1123">
        <f>[9]D_技能表!A1030</f>
        <v>9311108</v>
      </c>
      <c r="B1123" t="str">
        <f>[9]D_技能表!B1030</f>
        <v>激光轰击</v>
      </c>
      <c r="C1123" t="str">
        <f>[9]D_技能表!C1030</f>
        <v>激光轰击</v>
      </c>
      <c r="D1123">
        <f>[9]D_技能表!D1030</f>
        <v>3</v>
      </c>
      <c r="E1123">
        <f>[9]D_技能表!E1030</f>
        <v>14</v>
      </c>
      <c r="F1123" t="str">
        <f>[9]D_技能表!F1030</f>
        <v>第8级，共造成239.1%点伤害</v>
      </c>
      <c r="G1123">
        <f>[9]D_技能表!G1030</f>
        <v>1</v>
      </c>
      <c r="H1123">
        <f>[9]D_技能表!H1030</f>
        <v>1</v>
      </c>
      <c r="I1123">
        <f>[9]D_技能表!I1030</f>
        <v>8</v>
      </c>
      <c r="J1123">
        <f>[9]D_技能表!J1030</f>
        <v>1</v>
      </c>
      <c r="K1123">
        <f>[9]D_技能表!K1030</f>
        <v>18.395604395604394</v>
      </c>
      <c r="L1123">
        <f>[9]D_技能表!L1030</f>
        <v>0</v>
      </c>
      <c r="M1123">
        <f>[9]D_技能表!M1030</f>
        <v>9200</v>
      </c>
      <c r="N1123">
        <f>[9]D_技能表!N1030</f>
        <v>1664</v>
      </c>
      <c r="O1123">
        <f>[9]D_技能表!O1030</f>
        <v>1</v>
      </c>
      <c r="P1123">
        <f>[9]D_技能表!P1030</f>
        <v>13</v>
      </c>
      <c r="Q1123">
        <f>[9]D_技能表!Q1030</f>
        <v>1</v>
      </c>
      <c r="R1123">
        <f>[9]D_技能表!R1030</f>
        <v>2</v>
      </c>
      <c r="S1123">
        <f>[9]D_技能表!S1030</f>
        <v>50</v>
      </c>
      <c r="T1123">
        <f>[9]D_技能表!T1030</f>
        <v>17.032967032967033</v>
      </c>
      <c r="U1123">
        <f>[9]D_技能表!U1030</f>
        <v>128</v>
      </c>
      <c r="V1123">
        <f>[9]D_技能表!V1030</f>
        <v>221.42857142857142</v>
      </c>
      <c r="W1123">
        <f>[9]D_技能表!W1030</f>
        <v>13</v>
      </c>
      <c r="X1123">
        <f>[9]D_技能表!X1030</f>
        <v>85</v>
      </c>
      <c r="Y1123">
        <f>[9]D_技能表!Y1030</f>
        <v>18</v>
      </c>
      <c r="Z1123">
        <f>[9]D_技能表!Z1030</f>
        <v>0</v>
      </c>
      <c r="AA1123" t="str">
        <f>[9]D_技能表!AA1030</f>
        <v>9311100.png</v>
      </c>
      <c r="AB1123">
        <f>[9]D_技能表!AB1030</f>
        <v>2</v>
      </c>
      <c r="AC1123">
        <f>[9]D_技能表!AC1030</f>
        <v>5307</v>
      </c>
      <c r="AD1123">
        <f>[9]D_技能表!AD1030</f>
        <v>9.1062731086915374</v>
      </c>
    </row>
    <row r="1124" spans="1:30" x14ac:dyDescent="0.15">
      <c r="A1124">
        <f>[9]D_技能表!A1031</f>
        <v>9311109</v>
      </c>
      <c r="B1124" t="str">
        <f>[9]D_技能表!B1031</f>
        <v>激光轰击</v>
      </c>
      <c r="C1124" t="str">
        <f>[9]D_技能表!C1031</f>
        <v>激光轰击</v>
      </c>
      <c r="D1124">
        <f>[9]D_技能表!D1031</f>
        <v>3</v>
      </c>
      <c r="E1124">
        <f>[9]D_技能表!E1031</f>
        <v>16</v>
      </c>
      <c r="F1124" t="str">
        <f>[9]D_技能表!F1031</f>
        <v>第9级，共造成241.4%点伤害</v>
      </c>
      <c r="G1124">
        <f>[9]D_技能表!G1031</f>
        <v>1</v>
      </c>
      <c r="H1124">
        <f>[9]D_技能表!H1031</f>
        <v>1</v>
      </c>
      <c r="I1124">
        <f>[9]D_技能表!I1031</f>
        <v>9</v>
      </c>
      <c r="J1124">
        <f>[9]D_技能表!J1031</f>
        <v>1</v>
      </c>
      <c r="K1124">
        <f>[9]D_技能表!K1031</f>
        <v>18.565934065934066</v>
      </c>
      <c r="L1124">
        <f>[9]D_技能表!L1031</f>
        <v>0</v>
      </c>
      <c r="M1124">
        <f>[9]D_技能表!M1031</f>
        <v>9100</v>
      </c>
      <c r="N1124">
        <f>[9]D_技能表!N1031</f>
        <v>1960</v>
      </c>
      <c r="O1124">
        <f>[9]D_技能表!O1031</f>
        <v>1</v>
      </c>
      <c r="P1124">
        <f>[9]D_技能表!P1031</f>
        <v>13</v>
      </c>
      <c r="Q1124">
        <f>[9]D_技能表!Q1031</f>
        <v>1</v>
      </c>
      <c r="R1124">
        <f>[9]D_技能表!R1031</f>
        <v>2</v>
      </c>
      <c r="S1124">
        <f>[9]D_技能表!S1031</f>
        <v>50</v>
      </c>
      <c r="T1124">
        <f>[9]D_技能表!T1031</f>
        <v>17.032967032967033</v>
      </c>
      <c r="U1124">
        <f>[9]D_技能表!U1031</f>
        <v>140</v>
      </c>
      <c r="V1124">
        <f>[9]D_技能表!V1031</f>
        <v>221.42857142857142</v>
      </c>
      <c r="W1124">
        <f>[9]D_技能表!W1031</f>
        <v>14</v>
      </c>
      <c r="X1124">
        <f>[9]D_技能表!X1031</f>
        <v>99</v>
      </c>
      <c r="Y1124">
        <f>[9]D_技能表!Y1031</f>
        <v>18</v>
      </c>
      <c r="Z1124">
        <f>[9]D_技能表!Z1031</f>
        <v>0</v>
      </c>
      <c r="AA1124" t="str">
        <f>[9]D_技能表!AA1031</f>
        <v>9311100.png</v>
      </c>
      <c r="AB1124">
        <f>[9]D_技能表!AB1031</f>
        <v>2</v>
      </c>
      <c r="AC1124">
        <f>[9]D_技能表!AC1031</f>
        <v>5307</v>
      </c>
      <c r="AD1124">
        <f>[9]D_技能表!AD1031</f>
        <v>10.532355444124747</v>
      </c>
    </row>
    <row r="1125" spans="1:30" x14ac:dyDescent="0.15">
      <c r="A1125">
        <f>[9]D_技能表!A1032</f>
        <v>9311110</v>
      </c>
      <c r="B1125" t="str">
        <f>[9]D_技能表!B1032</f>
        <v>激光轰击</v>
      </c>
      <c r="C1125" t="str">
        <f>[9]D_技能表!C1032</f>
        <v>激光轰击</v>
      </c>
      <c r="D1125">
        <f>[9]D_技能表!D1032</f>
        <v>3</v>
      </c>
      <c r="E1125">
        <f>[9]D_技能表!E1032</f>
        <v>18</v>
      </c>
      <c r="F1125" t="str">
        <f>[9]D_技能表!F1032</f>
        <v>第10级，共造成243.6%点伤害</v>
      </c>
      <c r="G1125">
        <f>[9]D_技能表!G1032</f>
        <v>1</v>
      </c>
      <c r="H1125">
        <f>[9]D_技能表!H1032</f>
        <v>1</v>
      </c>
      <c r="I1125">
        <f>[9]D_技能表!I1032</f>
        <v>10</v>
      </c>
      <c r="J1125">
        <f>[9]D_技能表!J1032</f>
        <v>1</v>
      </c>
      <c r="K1125">
        <f>[9]D_技能表!K1032</f>
        <v>18.736263736263737</v>
      </c>
      <c r="L1125">
        <f>[9]D_技能表!L1032</f>
        <v>0</v>
      </c>
      <c r="M1125">
        <f>[9]D_技能表!M1032</f>
        <v>9000</v>
      </c>
      <c r="N1125">
        <f>[9]D_技能表!N1032</f>
        <v>2280</v>
      </c>
      <c r="O1125">
        <f>[9]D_技能表!O1032</f>
        <v>1</v>
      </c>
      <c r="P1125">
        <f>[9]D_技能表!P1032</f>
        <v>13</v>
      </c>
      <c r="Q1125">
        <f>[9]D_技能表!Q1032</f>
        <v>1</v>
      </c>
      <c r="R1125">
        <f>[9]D_技能表!R1032</f>
        <v>2</v>
      </c>
      <c r="S1125">
        <f>[9]D_技能表!S1032</f>
        <v>50</v>
      </c>
      <c r="T1125">
        <f>[9]D_技能表!T1032</f>
        <v>17.032967032967033</v>
      </c>
      <c r="U1125">
        <f>[9]D_技能表!U1032</f>
        <v>152</v>
      </c>
      <c r="V1125">
        <f>[9]D_技能表!V1032</f>
        <v>221.42857142857142</v>
      </c>
      <c r="W1125">
        <f>[9]D_技能表!W1032</f>
        <v>15</v>
      </c>
      <c r="X1125">
        <f>[9]D_技能表!X1032</f>
        <v>114</v>
      </c>
      <c r="Y1125">
        <f>[9]D_技能表!Y1032</f>
        <v>18</v>
      </c>
      <c r="Z1125">
        <f>[9]D_技能表!Z1032</f>
        <v>0</v>
      </c>
      <c r="AA1125" t="str">
        <f>[9]D_技能表!AA1032</f>
        <v>9311100.png</v>
      </c>
      <c r="AB1125">
        <f>[9]D_技能表!AB1032</f>
        <v>2</v>
      </c>
      <c r="AC1125">
        <f>[9]D_技能表!AC1032</f>
        <v>5307</v>
      </c>
      <c r="AD1125">
        <f>[9]D_技能表!AD1032</f>
        <v>12.178779420547961</v>
      </c>
    </row>
    <row r="1126" spans="1:30" x14ac:dyDescent="0.15">
      <c r="A1126">
        <f>[9]D_技能表!A1033</f>
        <v>9311111</v>
      </c>
      <c r="B1126" t="str">
        <f>[9]D_技能表!B1033</f>
        <v>激光轰击</v>
      </c>
      <c r="C1126" t="str">
        <f>[9]D_技能表!C1033</f>
        <v>激光轰击</v>
      </c>
      <c r="D1126">
        <f>[9]D_技能表!D1033</f>
        <v>3</v>
      </c>
      <c r="E1126">
        <f>[9]D_技能表!E1033</f>
        <v>19</v>
      </c>
      <c r="F1126" t="str">
        <f>[9]D_技能表!F1033</f>
        <v>第11级，共造成245.8%点伤害</v>
      </c>
      <c r="G1126">
        <f>[9]D_技能表!G1033</f>
        <v>1</v>
      </c>
      <c r="H1126">
        <f>[9]D_技能表!H1033</f>
        <v>1</v>
      </c>
      <c r="I1126">
        <f>[9]D_技能表!I1033</f>
        <v>11</v>
      </c>
      <c r="J1126">
        <f>[9]D_技能表!J1033</f>
        <v>1</v>
      </c>
      <c r="K1126">
        <f>[9]D_技能表!K1033</f>
        <v>18.906593406593405</v>
      </c>
      <c r="L1126">
        <f>[9]D_技能表!L1033</f>
        <v>0</v>
      </c>
      <c r="M1126">
        <f>[9]D_技能表!M1033</f>
        <v>8900</v>
      </c>
      <c r="N1126">
        <f>[9]D_技能表!N1033</f>
        <v>2528</v>
      </c>
      <c r="O1126">
        <f>[9]D_技能表!O1033</f>
        <v>1</v>
      </c>
      <c r="P1126">
        <f>[9]D_技能表!P1033</f>
        <v>13</v>
      </c>
      <c r="Q1126">
        <f>[9]D_技能表!Q1033</f>
        <v>1</v>
      </c>
      <c r="R1126">
        <f>[9]D_技能表!R1033</f>
        <v>2</v>
      </c>
      <c r="S1126">
        <f>[9]D_技能表!S1033</f>
        <v>50</v>
      </c>
      <c r="T1126">
        <f>[9]D_技能表!T1033</f>
        <v>17.032967032967033</v>
      </c>
      <c r="U1126">
        <f>[9]D_技能表!U1033</f>
        <v>158</v>
      </c>
      <c r="V1126">
        <f>[9]D_技能表!V1033</f>
        <v>221.42857142857142</v>
      </c>
      <c r="W1126">
        <f>[9]D_技能表!W1033</f>
        <v>16</v>
      </c>
      <c r="X1126">
        <f>[9]D_技能表!X1033</f>
        <v>130</v>
      </c>
      <c r="Y1126">
        <f>[9]D_技能表!Y1033</f>
        <v>18</v>
      </c>
      <c r="Z1126">
        <f>[9]D_技能表!Z1033</f>
        <v>0</v>
      </c>
      <c r="AA1126" t="str">
        <f>[9]D_技能表!AA1033</f>
        <v>9311100.png</v>
      </c>
      <c r="AB1126">
        <f>[9]D_技能表!AB1033</f>
        <v>2</v>
      </c>
      <c r="AC1126">
        <f>[9]D_技能表!AC1033</f>
        <v>5307</v>
      </c>
      <c r="AD1126">
        <f>[9]D_技能表!AD1033</f>
        <v>14.079223601058811</v>
      </c>
    </row>
    <row r="1127" spans="1:30" x14ac:dyDescent="0.15">
      <c r="A1127">
        <f>[9]D_技能表!A1034</f>
        <v>9311112</v>
      </c>
      <c r="B1127" t="str">
        <f>[9]D_技能表!B1034</f>
        <v>激光轰击</v>
      </c>
      <c r="C1127" t="str">
        <f>[9]D_技能表!C1034</f>
        <v>激光轰击</v>
      </c>
      <c r="D1127">
        <f>[9]D_技能表!D1034</f>
        <v>3</v>
      </c>
      <c r="E1127">
        <f>[9]D_技能表!E1034</f>
        <v>21</v>
      </c>
      <c r="F1127" t="str">
        <f>[9]D_技能表!F1034</f>
        <v>第12级，共造成248%点伤害</v>
      </c>
      <c r="G1127">
        <f>[9]D_技能表!G1034</f>
        <v>1</v>
      </c>
      <c r="H1127">
        <f>[9]D_技能表!H1034</f>
        <v>1</v>
      </c>
      <c r="I1127">
        <f>[9]D_技能表!I1034</f>
        <v>12</v>
      </c>
      <c r="J1127">
        <f>[9]D_技能表!J1034</f>
        <v>1</v>
      </c>
      <c r="K1127">
        <f>[9]D_技能表!K1034</f>
        <v>19.076923076923077</v>
      </c>
      <c r="L1127">
        <f>[9]D_技能表!L1034</f>
        <v>0</v>
      </c>
      <c r="M1127">
        <f>[9]D_技能表!M1034</f>
        <v>8800</v>
      </c>
      <c r="N1127">
        <f>[9]D_技能表!N1034</f>
        <v>3780</v>
      </c>
      <c r="O1127">
        <f>[9]D_技能表!O1034</f>
        <v>1</v>
      </c>
      <c r="P1127">
        <f>[9]D_技能表!P1034</f>
        <v>13</v>
      </c>
      <c r="Q1127">
        <f>[9]D_技能表!Q1034</f>
        <v>1</v>
      </c>
      <c r="R1127">
        <f>[9]D_技能表!R1034</f>
        <v>2</v>
      </c>
      <c r="S1127">
        <f>[9]D_技能表!S1034</f>
        <v>50</v>
      </c>
      <c r="T1127">
        <f>[9]D_技能表!T1034</f>
        <v>17.032967032967033</v>
      </c>
      <c r="U1127">
        <f>[9]D_技能表!U1034</f>
        <v>210</v>
      </c>
      <c r="V1127">
        <f>[9]D_技能表!V1034</f>
        <v>221.42857142857142</v>
      </c>
      <c r="W1127">
        <f>[9]D_技能表!W1034</f>
        <v>18</v>
      </c>
      <c r="X1127">
        <f>[9]D_技能表!X1034</f>
        <v>148</v>
      </c>
      <c r="Y1127">
        <f>[9]D_技能表!Y1034</f>
        <v>18</v>
      </c>
      <c r="Z1127">
        <f>[9]D_技能表!Z1034</f>
        <v>0</v>
      </c>
      <c r="AA1127" t="str">
        <f>[9]D_技能表!AA1034</f>
        <v>9311100.png</v>
      </c>
      <c r="AB1127">
        <f>[9]D_技能表!AB1034</f>
        <v>2</v>
      </c>
      <c r="AC1127">
        <f>[9]D_技能表!AC1034</f>
        <v>5307</v>
      </c>
      <c r="AD1127">
        <f>[9]D_技能表!AD1034</f>
        <v>16.272468778706553</v>
      </c>
    </row>
    <row r="1128" spans="1:30" x14ac:dyDescent="0.15">
      <c r="A1128">
        <f>[9]D_技能表!A1035</f>
        <v>9311113</v>
      </c>
      <c r="B1128" t="str">
        <f>[9]D_技能表!B1035</f>
        <v>激光轰击</v>
      </c>
      <c r="C1128" t="str">
        <f>[9]D_技能表!C1035</f>
        <v>激光轰击</v>
      </c>
      <c r="D1128">
        <f>[9]D_技能表!D1035</f>
        <v>3</v>
      </c>
      <c r="E1128">
        <f>[9]D_技能表!E1035</f>
        <v>22</v>
      </c>
      <c r="F1128" t="str">
        <f>[9]D_技能表!F1035</f>
        <v>第13级，共造成250.2%点伤害</v>
      </c>
      <c r="G1128">
        <f>[9]D_技能表!G1035</f>
        <v>1</v>
      </c>
      <c r="H1128">
        <f>[9]D_技能表!H1035</f>
        <v>1</v>
      </c>
      <c r="I1128">
        <f>[9]D_技能表!I1035</f>
        <v>13</v>
      </c>
      <c r="J1128">
        <f>[9]D_技能表!J1035</f>
        <v>1</v>
      </c>
      <c r="K1128">
        <f>[9]D_技能表!K1035</f>
        <v>19.247252747252748</v>
      </c>
      <c r="L1128">
        <f>[9]D_技能表!L1035</f>
        <v>0</v>
      </c>
      <c r="M1128">
        <f>[9]D_技能表!M1035</f>
        <v>8700</v>
      </c>
      <c r="N1128">
        <f>[9]D_技能表!N1035</f>
        <v>4541</v>
      </c>
      <c r="O1128">
        <f>[9]D_技能表!O1035</f>
        <v>1</v>
      </c>
      <c r="P1128">
        <f>[9]D_技能表!P1035</f>
        <v>13</v>
      </c>
      <c r="Q1128">
        <f>[9]D_技能表!Q1035</f>
        <v>1</v>
      </c>
      <c r="R1128">
        <f>[9]D_技能表!R1035</f>
        <v>2</v>
      </c>
      <c r="S1128">
        <f>[9]D_技能表!S1035</f>
        <v>50</v>
      </c>
      <c r="T1128">
        <f>[9]D_技能表!T1035</f>
        <v>17.032967032967033</v>
      </c>
      <c r="U1128">
        <f>[9]D_技能表!U1035</f>
        <v>239</v>
      </c>
      <c r="V1128">
        <f>[9]D_技能表!V1035</f>
        <v>221.42857142857142</v>
      </c>
      <c r="W1128">
        <f>[9]D_技能表!W1035</f>
        <v>19</v>
      </c>
      <c r="X1128">
        <f>[9]D_技能表!X1035</f>
        <v>167</v>
      </c>
      <c r="Y1128">
        <f>[9]D_技能表!Y1035</f>
        <v>18</v>
      </c>
      <c r="Z1128">
        <f>[9]D_技能表!Z1035</f>
        <v>0</v>
      </c>
      <c r="AA1128" t="str">
        <f>[9]D_技能表!AA1035</f>
        <v>9311100.png</v>
      </c>
      <c r="AB1128">
        <f>[9]D_技能表!AB1035</f>
        <v>2</v>
      </c>
      <c r="AC1128">
        <f>[9]D_技能表!AC1035</f>
        <v>5307</v>
      </c>
      <c r="AD1128">
        <f>[9]D_技能表!AD1035</f>
        <v>18.803165251996994</v>
      </c>
    </row>
    <row r="1129" spans="1:30" x14ac:dyDescent="0.15">
      <c r="A1129">
        <f>[9]D_技能表!A1036</f>
        <v>9311114</v>
      </c>
      <c r="B1129" t="str">
        <f>[9]D_技能表!B1036</f>
        <v>激光轰击</v>
      </c>
      <c r="C1129" t="str">
        <f>[9]D_技能表!C1036</f>
        <v>激光轰击</v>
      </c>
      <c r="D1129">
        <f>[9]D_技能表!D1036</f>
        <v>3</v>
      </c>
      <c r="E1129">
        <f>[9]D_技能表!E1036</f>
        <v>24</v>
      </c>
      <c r="F1129" t="str">
        <f>[9]D_技能表!F1036</f>
        <v>第14级，共造成252.4%点伤害</v>
      </c>
      <c r="G1129">
        <f>[9]D_技能表!G1036</f>
        <v>1</v>
      </c>
      <c r="H1129">
        <f>[9]D_技能表!H1036</f>
        <v>1</v>
      </c>
      <c r="I1129">
        <f>[9]D_技能表!I1036</f>
        <v>14</v>
      </c>
      <c r="J1129">
        <f>[9]D_技能表!J1036</f>
        <v>1</v>
      </c>
      <c r="K1129">
        <f>[9]D_技能表!K1036</f>
        <v>19.417582417582416</v>
      </c>
      <c r="L1129">
        <f>[9]D_技能表!L1036</f>
        <v>0</v>
      </c>
      <c r="M1129">
        <f>[9]D_技能表!M1036</f>
        <v>8600</v>
      </c>
      <c r="N1129">
        <f>[9]D_技能表!N1036</f>
        <v>6040</v>
      </c>
      <c r="O1129">
        <f>[9]D_技能表!O1036</f>
        <v>1</v>
      </c>
      <c r="P1129">
        <f>[9]D_技能表!P1036</f>
        <v>13</v>
      </c>
      <c r="Q1129">
        <f>[9]D_技能表!Q1036</f>
        <v>1</v>
      </c>
      <c r="R1129">
        <f>[9]D_技能表!R1036</f>
        <v>2</v>
      </c>
      <c r="S1129">
        <f>[9]D_技能表!S1036</f>
        <v>50</v>
      </c>
      <c r="T1129">
        <f>[9]D_技能表!T1036</f>
        <v>17.032967032967033</v>
      </c>
      <c r="U1129">
        <f>[9]D_技能表!U1036</f>
        <v>302</v>
      </c>
      <c r="V1129">
        <f>[9]D_技能表!V1036</f>
        <v>221.42857142857142</v>
      </c>
      <c r="W1129">
        <f>[9]D_技能表!W1036</f>
        <v>20</v>
      </c>
      <c r="X1129">
        <f>[9]D_技能表!X1036</f>
        <v>187</v>
      </c>
      <c r="Y1129">
        <f>[9]D_技能表!Y1036</f>
        <v>18</v>
      </c>
      <c r="Z1129">
        <f>[9]D_技能表!Z1036</f>
        <v>0</v>
      </c>
      <c r="AA1129" t="str">
        <f>[9]D_技能表!AA1036</f>
        <v>9311100.png</v>
      </c>
      <c r="AB1129">
        <f>[9]D_技能表!AB1036</f>
        <v>2</v>
      </c>
      <c r="AC1129">
        <f>[9]D_技能表!AC1036</f>
        <v>5307</v>
      </c>
      <c r="AD1129">
        <f>[9]D_技能表!AD1036</f>
        <v>21.722714761858988</v>
      </c>
    </row>
    <row r="1130" spans="1:30" x14ac:dyDescent="0.15">
      <c r="A1130">
        <f>[9]D_技能表!A1037</f>
        <v>9311115</v>
      </c>
      <c r="B1130" t="str">
        <f>[9]D_技能表!B1037</f>
        <v>激光轰击</v>
      </c>
      <c r="C1130" t="str">
        <f>[9]D_技能表!C1037</f>
        <v>激光轰击</v>
      </c>
      <c r="D1130">
        <f>[9]D_技能表!D1037</f>
        <v>3</v>
      </c>
      <c r="E1130">
        <f>[9]D_技能表!E1037</f>
        <v>25</v>
      </c>
      <c r="F1130" t="str">
        <f>[9]D_技能表!F1037</f>
        <v>第15级，共造成254.6%点伤害</v>
      </c>
      <c r="G1130">
        <f>[9]D_技能表!G1037</f>
        <v>1</v>
      </c>
      <c r="H1130">
        <f>[9]D_技能表!H1037</f>
        <v>1</v>
      </c>
      <c r="I1130">
        <f>[9]D_技能表!I1037</f>
        <v>15</v>
      </c>
      <c r="J1130">
        <f>[9]D_技能表!J1037</f>
        <v>1</v>
      </c>
      <c r="K1130">
        <f>[9]D_技能表!K1037</f>
        <v>19.587912087912088</v>
      </c>
      <c r="L1130">
        <f>[9]D_技能表!L1037</f>
        <v>0</v>
      </c>
      <c r="M1130">
        <f>[9]D_技能表!M1037</f>
        <v>8500</v>
      </c>
      <c r="N1130">
        <f>[9]D_技能表!N1037</f>
        <v>7035</v>
      </c>
      <c r="O1130">
        <f>[9]D_技能表!O1037</f>
        <v>1</v>
      </c>
      <c r="P1130">
        <f>[9]D_技能表!P1037</f>
        <v>13</v>
      </c>
      <c r="Q1130">
        <f>[9]D_技能表!Q1037</f>
        <v>1</v>
      </c>
      <c r="R1130">
        <f>[9]D_技能表!R1037</f>
        <v>2</v>
      </c>
      <c r="S1130">
        <f>[9]D_技能表!S1037</f>
        <v>50</v>
      </c>
      <c r="T1130">
        <f>[9]D_技能表!T1037</f>
        <v>17.032967032967033</v>
      </c>
      <c r="U1130">
        <f>[9]D_技能表!U1037</f>
        <v>335</v>
      </c>
      <c r="V1130">
        <f>[9]D_技能表!V1037</f>
        <v>221.42857142857142</v>
      </c>
      <c r="W1130">
        <f>[9]D_技能表!W1037</f>
        <v>21</v>
      </c>
      <c r="X1130">
        <f>[9]D_技能表!X1037</f>
        <v>208</v>
      </c>
      <c r="Y1130">
        <f>[9]D_技能表!Y1037</f>
        <v>18</v>
      </c>
      <c r="Z1130">
        <f>[9]D_技能表!Z1037</f>
        <v>0</v>
      </c>
      <c r="AA1130" t="str">
        <f>[9]D_技能表!AA1037</f>
        <v>9311100.png</v>
      </c>
      <c r="AB1130">
        <f>[9]D_技能表!AB1037</f>
        <v>2</v>
      </c>
      <c r="AC1130">
        <f>[9]D_技能表!AC1037</f>
        <v>5307</v>
      </c>
      <c r="AD1130">
        <f>[9]D_技能表!AD1037</f>
        <v>25.090284133004769</v>
      </c>
    </row>
    <row r="1131" spans="1:30" x14ac:dyDescent="0.15">
      <c r="A1131">
        <f>[9]D_技能表!A1038</f>
        <v>9311116</v>
      </c>
      <c r="B1131" t="str">
        <f>[9]D_技能表!B1038</f>
        <v>激光轰击</v>
      </c>
      <c r="C1131" t="str">
        <f>[9]D_技能表!C1038</f>
        <v>激光轰击</v>
      </c>
      <c r="D1131">
        <f>[9]D_技能表!D1038</f>
        <v>3</v>
      </c>
      <c r="E1131">
        <f>[9]D_技能表!E1038</f>
        <v>27</v>
      </c>
      <c r="F1131" t="str">
        <f>[9]D_技能表!F1038</f>
        <v>第16级，共造成256.9%点伤害</v>
      </c>
      <c r="G1131">
        <f>[9]D_技能表!G1038</f>
        <v>1</v>
      </c>
      <c r="H1131">
        <f>[9]D_技能表!H1038</f>
        <v>1</v>
      </c>
      <c r="I1131">
        <f>[9]D_技能表!I1038</f>
        <v>16</v>
      </c>
      <c r="J1131">
        <f>[9]D_技能表!J1038</f>
        <v>1</v>
      </c>
      <c r="K1131">
        <f>[9]D_技能表!K1038</f>
        <v>19.758241758241759</v>
      </c>
      <c r="L1131">
        <f>[9]D_技能表!L1038</f>
        <v>0</v>
      </c>
      <c r="M1131">
        <f>[9]D_技能表!M1038</f>
        <v>8400</v>
      </c>
      <c r="N1131">
        <f>[9]D_技能表!N1038</f>
        <v>9338</v>
      </c>
      <c r="O1131">
        <f>[9]D_技能表!O1038</f>
        <v>1</v>
      </c>
      <c r="P1131">
        <f>[9]D_技能表!P1038</f>
        <v>13</v>
      </c>
      <c r="Q1131">
        <f>[9]D_技能表!Q1038</f>
        <v>1</v>
      </c>
      <c r="R1131">
        <f>[9]D_技能表!R1038</f>
        <v>2</v>
      </c>
      <c r="S1131">
        <f>[9]D_技能表!S1038</f>
        <v>50</v>
      </c>
      <c r="T1131">
        <f>[9]D_技能表!T1038</f>
        <v>17.032967032967033</v>
      </c>
      <c r="U1131">
        <f>[9]D_技能表!U1038</f>
        <v>406</v>
      </c>
      <c r="V1131">
        <f>[9]D_技能表!V1038</f>
        <v>221.42857142857142</v>
      </c>
      <c r="W1131">
        <f>[9]D_技能表!W1038</f>
        <v>23</v>
      </c>
      <c r="X1131">
        <f>[9]D_技能表!X1038</f>
        <v>231</v>
      </c>
      <c r="Y1131">
        <f>[9]D_技能表!Y1038</f>
        <v>18</v>
      </c>
      <c r="Z1131">
        <f>[9]D_技能表!Z1038</f>
        <v>0</v>
      </c>
      <c r="AA1131" t="str">
        <f>[9]D_技能表!AA1038</f>
        <v>9311100.png</v>
      </c>
      <c r="AB1131">
        <f>[9]D_技能表!AB1038</f>
        <v>2</v>
      </c>
      <c r="AC1131">
        <f>[9]D_技能表!AC1038</f>
        <v>5307</v>
      </c>
      <c r="AD1131">
        <f>[9]D_技能表!AD1038</f>
        <v>28.973970184013048</v>
      </c>
    </row>
    <row r="1132" spans="1:30" x14ac:dyDescent="0.15">
      <c r="A1132">
        <f>[9]D_技能表!A1039</f>
        <v>9311117</v>
      </c>
      <c r="B1132" t="str">
        <f>[9]D_技能表!B1039</f>
        <v>激光轰击</v>
      </c>
      <c r="C1132" t="str">
        <f>[9]D_技能表!C1039</f>
        <v>激光轰击</v>
      </c>
      <c r="D1132">
        <f>[9]D_技能表!D1039</f>
        <v>3</v>
      </c>
      <c r="E1132">
        <f>[9]D_技能表!E1039</f>
        <v>29</v>
      </c>
      <c r="F1132" t="str">
        <f>[9]D_技能表!F1039</f>
        <v>第17级，共造成259.1%点伤害</v>
      </c>
      <c r="G1132">
        <f>[9]D_技能表!G1039</f>
        <v>1</v>
      </c>
      <c r="H1132">
        <f>[9]D_技能表!H1039</f>
        <v>1</v>
      </c>
      <c r="I1132">
        <f>[9]D_技能表!I1039</f>
        <v>17</v>
      </c>
      <c r="J1132">
        <f>[9]D_技能表!J1039</f>
        <v>1</v>
      </c>
      <c r="K1132">
        <f>[9]D_技能表!K1039</f>
        <v>19.928571428571427</v>
      </c>
      <c r="L1132">
        <f>[9]D_技能表!L1039</f>
        <v>0</v>
      </c>
      <c r="M1132">
        <f>[9]D_技能表!M1039</f>
        <v>8300</v>
      </c>
      <c r="N1132">
        <f>[9]D_技能表!N1039</f>
        <v>12050</v>
      </c>
      <c r="O1132">
        <f>[9]D_技能表!O1039</f>
        <v>1</v>
      </c>
      <c r="P1132">
        <f>[9]D_技能表!P1039</f>
        <v>13</v>
      </c>
      <c r="Q1132">
        <f>[9]D_技能表!Q1039</f>
        <v>1</v>
      </c>
      <c r="R1132">
        <f>[9]D_技能表!R1039</f>
        <v>2</v>
      </c>
      <c r="S1132">
        <f>[9]D_技能表!S1039</f>
        <v>50</v>
      </c>
      <c r="T1132">
        <f>[9]D_技能表!T1039</f>
        <v>17.032967032967033</v>
      </c>
      <c r="U1132">
        <f>[9]D_技能表!U1039</f>
        <v>482</v>
      </c>
      <c r="V1132">
        <f>[9]D_技能表!V1039</f>
        <v>221.42857142857142</v>
      </c>
      <c r="W1132">
        <f>[9]D_技能表!W1039</f>
        <v>25</v>
      </c>
      <c r="X1132">
        <f>[9]D_技能表!X1039</f>
        <v>256</v>
      </c>
      <c r="Y1132">
        <f>[9]D_技能表!Y1039</f>
        <v>18</v>
      </c>
      <c r="Z1132">
        <f>[9]D_技能表!Z1039</f>
        <v>0</v>
      </c>
      <c r="AA1132" t="str">
        <f>[9]D_技能表!AA1039</f>
        <v>9311100.png</v>
      </c>
      <c r="AB1132">
        <f>[9]D_技能表!AB1039</f>
        <v>2</v>
      </c>
      <c r="AC1132">
        <f>[9]D_技能表!AC1039</f>
        <v>5307</v>
      </c>
      <c r="AD1132">
        <f>[9]D_技能表!AD1039</f>
        <v>33.452138363361712</v>
      </c>
    </row>
    <row r="1133" spans="1:30" x14ac:dyDescent="0.15">
      <c r="A1133">
        <f>[9]D_技能表!A1040</f>
        <v>9311118</v>
      </c>
      <c r="B1133" t="str">
        <f>[9]D_技能表!B1040</f>
        <v>激光轰击</v>
      </c>
      <c r="C1133" t="str">
        <f>[9]D_技能表!C1040</f>
        <v>激光轰击</v>
      </c>
      <c r="D1133">
        <f>[9]D_技能表!D1040</f>
        <v>3</v>
      </c>
      <c r="E1133">
        <f>[9]D_技能表!E1040</f>
        <v>30</v>
      </c>
      <c r="F1133" t="str">
        <f>[9]D_技能表!F1040</f>
        <v>第18级，共造成261.3%点伤害</v>
      </c>
      <c r="G1133">
        <f>[9]D_技能表!G1040</f>
        <v>1</v>
      </c>
      <c r="H1133">
        <f>[9]D_技能表!H1040</f>
        <v>1</v>
      </c>
      <c r="I1133">
        <f>[9]D_技能表!I1040</f>
        <v>18</v>
      </c>
      <c r="J1133">
        <f>[9]D_技能表!J1040</f>
        <v>1</v>
      </c>
      <c r="K1133">
        <f>[9]D_技能表!K1040</f>
        <v>20.098901098901099</v>
      </c>
      <c r="L1133">
        <f>[9]D_技能表!L1040</f>
        <v>0</v>
      </c>
      <c r="M1133">
        <f>[9]D_技能表!M1040</f>
        <v>8200</v>
      </c>
      <c r="N1133">
        <f>[9]D_技能表!N1040</f>
        <v>13572</v>
      </c>
      <c r="O1133">
        <f>[9]D_技能表!O1040</f>
        <v>1</v>
      </c>
      <c r="P1133">
        <f>[9]D_技能表!P1040</f>
        <v>13</v>
      </c>
      <c r="Q1133">
        <f>[9]D_技能表!Q1040</f>
        <v>1</v>
      </c>
      <c r="R1133">
        <f>[9]D_技能表!R1040</f>
        <v>2</v>
      </c>
      <c r="S1133">
        <f>[9]D_技能表!S1040</f>
        <v>50</v>
      </c>
      <c r="T1133">
        <f>[9]D_技能表!T1040</f>
        <v>17.032967032967033</v>
      </c>
      <c r="U1133">
        <f>[9]D_技能表!U1040</f>
        <v>522</v>
      </c>
      <c r="V1133">
        <f>[9]D_技能表!V1040</f>
        <v>221.42857142857142</v>
      </c>
      <c r="W1133">
        <f>[9]D_技能表!W1040</f>
        <v>26</v>
      </c>
      <c r="X1133">
        <f>[9]D_技能表!X1040</f>
        <v>282</v>
      </c>
      <c r="Y1133">
        <f>[9]D_技能表!Y1040</f>
        <v>18</v>
      </c>
      <c r="Z1133">
        <f>[9]D_技能表!Z1040</f>
        <v>11</v>
      </c>
      <c r="AA1133" t="str">
        <f>[9]D_技能表!AA1040</f>
        <v>9311100.png</v>
      </c>
      <c r="AB1133">
        <f>[9]D_技能表!AB1040</f>
        <v>2</v>
      </c>
      <c r="AC1133">
        <f>[9]D_技能表!AC1040</f>
        <v>5307</v>
      </c>
      <c r="AD1133">
        <f>[9]D_技能表!AD1040</f>
        <v>38.614960887573744</v>
      </c>
    </row>
    <row r="1134" spans="1:30" x14ac:dyDescent="0.15">
      <c r="A1134">
        <f>[9]D_技能表!A1041</f>
        <v>9311119</v>
      </c>
      <c r="B1134" t="str">
        <f>[9]D_技能表!B1041</f>
        <v>激光轰击</v>
      </c>
      <c r="C1134" t="str">
        <f>[9]D_技能表!C1041</f>
        <v>激光轰击</v>
      </c>
      <c r="D1134">
        <f>[9]D_技能表!D1041</f>
        <v>3</v>
      </c>
      <c r="E1134">
        <f>[9]D_技能表!E1041</f>
        <v>32</v>
      </c>
      <c r="F1134" t="str">
        <f>[9]D_技能表!F1041</f>
        <v>第19级，共造成263.5%点伤害</v>
      </c>
      <c r="G1134">
        <f>[9]D_技能表!G1041</f>
        <v>1</v>
      </c>
      <c r="H1134">
        <f>[9]D_技能表!H1041</f>
        <v>1</v>
      </c>
      <c r="I1134">
        <f>[9]D_技能表!I1041</f>
        <v>19</v>
      </c>
      <c r="J1134">
        <f>[9]D_技能表!J1041</f>
        <v>1</v>
      </c>
      <c r="K1134">
        <f>[9]D_技能表!K1041</f>
        <v>20.26923076923077</v>
      </c>
      <c r="L1134">
        <f>[9]D_技能表!L1041</f>
        <v>0</v>
      </c>
      <c r="M1134">
        <f>[9]D_技能表!M1041</f>
        <v>8100</v>
      </c>
      <c r="N1134">
        <f>[9]D_技能表!N1041</f>
        <v>16968</v>
      </c>
      <c r="O1134">
        <f>[9]D_技能表!O1041</f>
        <v>1</v>
      </c>
      <c r="P1134">
        <f>[9]D_技能表!P1041</f>
        <v>13</v>
      </c>
      <c r="Q1134">
        <f>[9]D_技能表!Q1041</f>
        <v>1</v>
      </c>
      <c r="R1134">
        <f>[9]D_技能表!R1041</f>
        <v>2</v>
      </c>
      <c r="S1134">
        <f>[9]D_技能表!S1041</f>
        <v>50</v>
      </c>
      <c r="T1134">
        <f>[9]D_技能表!T1041</f>
        <v>17.032967032967033</v>
      </c>
      <c r="U1134">
        <f>[9]D_技能表!U1041</f>
        <v>606</v>
      </c>
      <c r="V1134">
        <f>[9]D_技能表!V1041</f>
        <v>221.42857142857142</v>
      </c>
      <c r="W1134">
        <f>[9]D_技能表!W1041</f>
        <v>28</v>
      </c>
      <c r="X1134">
        <f>[9]D_技能表!X1041</f>
        <v>310</v>
      </c>
      <c r="Y1134">
        <f>[9]D_技能表!Y1041</f>
        <v>18</v>
      </c>
      <c r="Z1134">
        <f>[9]D_技能表!Z1041</f>
        <v>12</v>
      </c>
      <c r="AA1134" t="str">
        <f>[9]D_技能表!AA1041</f>
        <v>9311100.png</v>
      </c>
      <c r="AB1134">
        <f>[9]D_技能表!AB1041</f>
        <v>2</v>
      </c>
      <c r="AC1134">
        <f>[9]D_技能表!AC1041</f>
        <v>5307</v>
      </c>
      <c r="AD1134">
        <f>[9]D_技能表!AD1041</f>
        <v>44.566183965138194</v>
      </c>
    </row>
    <row r="1135" spans="1:30" x14ac:dyDescent="0.15">
      <c r="A1135">
        <f>[9]D_技能表!A1042</f>
        <v>9311120</v>
      </c>
      <c r="B1135" t="str">
        <f>[9]D_技能表!B1042</f>
        <v>激光轰击</v>
      </c>
      <c r="C1135" t="str">
        <f>[9]D_技能表!C1042</f>
        <v>激光轰击</v>
      </c>
      <c r="D1135">
        <f>[9]D_技能表!D1042</f>
        <v>3</v>
      </c>
      <c r="E1135">
        <f>[9]D_技能表!E1042</f>
        <v>33</v>
      </c>
      <c r="F1135" t="str">
        <f>[9]D_技能表!F1042</f>
        <v>第20级，共造成265.7%点伤害</v>
      </c>
      <c r="G1135">
        <f>[9]D_技能表!G1042</f>
        <v>1</v>
      </c>
      <c r="H1135">
        <f>[9]D_技能表!H1042</f>
        <v>1</v>
      </c>
      <c r="I1135">
        <f>[9]D_技能表!I1042</f>
        <v>20</v>
      </c>
      <c r="J1135">
        <f>[9]D_技能表!J1042</f>
        <v>1</v>
      </c>
      <c r="K1135">
        <f>[9]D_技能表!K1042</f>
        <v>20.439560439560438</v>
      </c>
      <c r="L1135">
        <f>[9]D_技能表!L1042</f>
        <v>0</v>
      </c>
      <c r="M1135">
        <f>[9]D_技能表!M1042</f>
        <v>8000</v>
      </c>
      <c r="N1135">
        <f>[9]D_技能表!N1042</f>
        <v>19530</v>
      </c>
      <c r="O1135">
        <f>[9]D_技能表!O1042</f>
        <v>1</v>
      </c>
      <c r="P1135">
        <f>[9]D_技能表!P1042</f>
        <v>13</v>
      </c>
      <c r="Q1135">
        <f>[9]D_技能表!Q1042</f>
        <v>1</v>
      </c>
      <c r="R1135">
        <f>[9]D_技能表!R1042</f>
        <v>2</v>
      </c>
      <c r="S1135">
        <f>[9]D_技能表!S1042</f>
        <v>50</v>
      </c>
      <c r="T1135">
        <f>[9]D_技能表!T1042</f>
        <v>17.032967032967033</v>
      </c>
      <c r="U1135">
        <f>[9]D_技能表!U1042</f>
        <v>651</v>
      </c>
      <c r="V1135">
        <f>[9]D_技能表!V1042</f>
        <v>221.42857142857142</v>
      </c>
      <c r="W1135">
        <f>[9]D_技能表!W1042</f>
        <v>30</v>
      </c>
      <c r="X1135">
        <f>[9]D_技能表!X1042</f>
        <v>340</v>
      </c>
      <c r="Y1135">
        <f>[9]D_技能表!Y1042</f>
        <v>18</v>
      </c>
      <c r="Z1135">
        <f>[9]D_技能表!Z1042</f>
        <v>12</v>
      </c>
      <c r="AA1135" t="str">
        <f>[9]D_技能表!AA1042</f>
        <v>9311100.png</v>
      </c>
      <c r="AB1135">
        <f>[9]D_技能表!AB1042</f>
        <v>2</v>
      </c>
      <c r="AC1135">
        <f>[9]D_技能表!AC1042</f>
        <v>5307</v>
      </c>
      <c r="AD1135">
        <f>[9]D_技能表!AD1042</f>
        <v>51.4251580575906</v>
      </c>
    </row>
    <row r="1136" spans="1:30" x14ac:dyDescent="0.15">
      <c r="A1136">
        <f>[9]D_技能表!A1043</f>
        <v>9311121</v>
      </c>
      <c r="B1136" t="str">
        <f>[9]D_技能表!B1043</f>
        <v>激光轰击</v>
      </c>
      <c r="C1136" t="str">
        <f>[9]D_技能表!C1043</f>
        <v>激光轰击</v>
      </c>
      <c r="D1136">
        <f>[9]D_技能表!D1043</f>
        <v>3</v>
      </c>
      <c r="E1136">
        <f>[9]D_技能表!E1043</f>
        <v>35</v>
      </c>
      <c r="F1136" t="str">
        <f>[9]D_技能表!F1043</f>
        <v>第21级，共造成267.9%点伤害</v>
      </c>
      <c r="G1136">
        <f>[9]D_技能表!G1043</f>
        <v>1</v>
      </c>
      <c r="H1136">
        <f>[9]D_技能表!H1043</f>
        <v>1</v>
      </c>
      <c r="I1136">
        <f>[9]D_技能表!I1043</f>
        <v>21</v>
      </c>
      <c r="J1136">
        <f>[9]D_技能表!J1043</f>
        <v>1</v>
      </c>
      <c r="K1136">
        <f>[9]D_技能表!K1043</f>
        <v>20.609890109890109</v>
      </c>
      <c r="L1136">
        <f>[9]D_技能表!L1043</f>
        <v>0</v>
      </c>
      <c r="M1136">
        <f>[9]D_技能表!M1043</f>
        <v>7900</v>
      </c>
      <c r="N1136">
        <f>[9]D_技能表!N1043</f>
        <v>24519</v>
      </c>
      <c r="O1136">
        <f>[9]D_技能表!O1043</f>
        <v>1</v>
      </c>
      <c r="P1136">
        <f>[9]D_技能表!P1043</f>
        <v>13</v>
      </c>
      <c r="Q1136">
        <f>[9]D_技能表!Q1043</f>
        <v>1</v>
      </c>
      <c r="R1136">
        <f>[9]D_技能表!R1043</f>
        <v>2</v>
      </c>
      <c r="S1136">
        <f>[9]D_技能表!S1043</f>
        <v>50</v>
      </c>
      <c r="T1136">
        <f>[9]D_技能表!T1043</f>
        <v>17.032967032967033</v>
      </c>
      <c r="U1136">
        <f>[9]D_技能表!U1043</f>
        <v>743</v>
      </c>
      <c r="V1136">
        <f>[9]D_技能表!V1043</f>
        <v>221.42857142857142</v>
      </c>
      <c r="W1136">
        <f>[9]D_技能表!W1043</f>
        <v>33</v>
      </c>
      <c r="X1136">
        <f>[9]D_技能表!X1043</f>
        <v>373</v>
      </c>
      <c r="Y1136">
        <f>[9]D_技能表!Y1043</f>
        <v>18</v>
      </c>
      <c r="Z1136">
        <f>[9]D_技能表!Z1043</f>
        <v>14</v>
      </c>
      <c r="AA1136" t="str">
        <f>[9]D_技能表!AA1043</f>
        <v>9311100.png</v>
      </c>
      <c r="AB1136">
        <f>[9]D_技能表!AB1043</f>
        <v>2</v>
      </c>
      <c r="AC1136">
        <f>[9]D_技能表!AC1043</f>
        <v>5307</v>
      </c>
      <c r="AD1136">
        <f>[9]D_技能表!AD1043</f>
        <v>59.329170139231884</v>
      </c>
    </row>
    <row r="1137" spans="1:30" x14ac:dyDescent="0.15">
      <c r="A1137">
        <f>[9]D_技能表!A1044</f>
        <v>9311122</v>
      </c>
      <c r="B1137" t="str">
        <f>[9]D_技能表!B1044</f>
        <v>激光轰击</v>
      </c>
      <c r="C1137" t="str">
        <f>[9]D_技能表!C1044</f>
        <v>激光轰击</v>
      </c>
      <c r="D1137">
        <f>[9]D_技能表!D1044</f>
        <v>3</v>
      </c>
      <c r="E1137">
        <f>[9]D_技能表!E1044</f>
        <v>36</v>
      </c>
      <c r="F1137" t="str">
        <f>[9]D_技能表!F1044</f>
        <v>第22级，共造成270.1%点伤害</v>
      </c>
      <c r="G1137">
        <f>[9]D_技能表!G1044</f>
        <v>1</v>
      </c>
      <c r="H1137">
        <f>[9]D_技能表!H1044</f>
        <v>1</v>
      </c>
      <c r="I1137">
        <f>[9]D_技能表!I1044</f>
        <v>22</v>
      </c>
      <c r="J1137">
        <f>[9]D_技能表!J1044</f>
        <v>1</v>
      </c>
      <c r="K1137">
        <f>[9]D_技能表!K1044</f>
        <v>20.780219780219781</v>
      </c>
      <c r="L1137">
        <f>[9]D_技能表!L1044</f>
        <v>0</v>
      </c>
      <c r="M1137">
        <f>[9]D_技能表!M1044</f>
        <v>7800</v>
      </c>
      <c r="N1137">
        <f>[9]D_技能表!N1044</f>
        <v>27685</v>
      </c>
      <c r="O1137">
        <f>[9]D_技能表!O1044</f>
        <v>1</v>
      </c>
      <c r="P1137">
        <f>[9]D_技能表!P1044</f>
        <v>13</v>
      </c>
      <c r="Q1137">
        <f>[9]D_技能表!Q1044</f>
        <v>1</v>
      </c>
      <c r="R1137">
        <f>[9]D_技能表!R1044</f>
        <v>2</v>
      </c>
      <c r="S1137">
        <f>[9]D_技能表!S1044</f>
        <v>50</v>
      </c>
      <c r="T1137">
        <f>[9]D_技能表!T1044</f>
        <v>17.032967032967033</v>
      </c>
      <c r="U1137">
        <f>[9]D_技能表!U1044</f>
        <v>791</v>
      </c>
      <c r="V1137">
        <f>[9]D_技能表!V1044</f>
        <v>221.42857142857142</v>
      </c>
      <c r="W1137">
        <f>[9]D_技能表!W1044</f>
        <v>35</v>
      </c>
      <c r="X1137">
        <f>[9]D_技能表!X1044</f>
        <v>408</v>
      </c>
      <c r="Y1137">
        <f>[9]D_技能表!Y1044</f>
        <v>18</v>
      </c>
      <c r="Z1137">
        <f>[9]D_技能表!Z1044</f>
        <v>14</v>
      </c>
      <c r="AA1137" t="str">
        <f>[9]D_技能表!AA1044</f>
        <v>9311100.png</v>
      </c>
      <c r="AB1137">
        <f>[9]D_技能表!AB1044</f>
        <v>2</v>
      </c>
      <c r="AC1137">
        <f>[9]D_技能表!AC1044</f>
        <v>5307</v>
      </c>
      <c r="AD1137">
        <f>[9]D_技能表!AD1044</f>
        <v>68.436122663582694</v>
      </c>
    </row>
    <row r="1138" spans="1:30" x14ac:dyDescent="0.15">
      <c r="A1138">
        <f>[9]D_技能表!A1045</f>
        <v>9311123</v>
      </c>
      <c r="B1138" t="str">
        <f>[9]D_技能表!B1045</f>
        <v>激光轰击</v>
      </c>
      <c r="C1138" t="str">
        <f>[9]D_技能表!C1045</f>
        <v>激光轰击</v>
      </c>
      <c r="D1138">
        <f>[9]D_技能表!D1045</f>
        <v>3</v>
      </c>
      <c r="E1138">
        <f>[9]D_技能表!E1045</f>
        <v>38</v>
      </c>
      <c r="F1138" t="str">
        <f>[9]D_技能表!F1045</f>
        <v>第23级，共造成272.4%点伤害</v>
      </c>
      <c r="G1138">
        <f>[9]D_技能表!G1045</f>
        <v>1</v>
      </c>
      <c r="H1138">
        <f>[9]D_技能表!H1045</f>
        <v>1</v>
      </c>
      <c r="I1138">
        <f>[9]D_技能表!I1045</f>
        <v>23</v>
      </c>
      <c r="J1138">
        <f>[9]D_技能表!J1045</f>
        <v>1</v>
      </c>
      <c r="K1138">
        <f>[9]D_技能表!K1045</f>
        <v>20.950549450549453</v>
      </c>
      <c r="L1138">
        <f>[9]D_技能表!L1045</f>
        <v>0</v>
      </c>
      <c r="M1138">
        <f>[9]D_技能表!M1045</f>
        <v>7700</v>
      </c>
      <c r="N1138">
        <f>[9]D_技能表!N1045</f>
        <v>33004</v>
      </c>
      <c r="O1138">
        <f>[9]D_技能表!O1045</f>
        <v>1</v>
      </c>
      <c r="P1138">
        <f>[9]D_技能表!P1045</f>
        <v>13</v>
      </c>
      <c r="Q1138">
        <f>[9]D_技能表!Q1045</f>
        <v>1</v>
      </c>
      <c r="R1138">
        <f>[9]D_技能表!R1045</f>
        <v>2</v>
      </c>
      <c r="S1138">
        <f>[9]D_技能表!S1045</f>
        <v>50</v>
      </c>
      <c r="T1138">
        <f>[9]D_技能表!T1045</f>
        <v>17.032967032967033</v>
      </c>
      <c r="U1138">
        <f>[9]D_技能表!U1045</f>
        <v>892</v>
      </c>
      <c r="V1138">
        <f>[9]D_技能表!V1045</f>
        <v>221.42857142857142</v>
      </c>
      <c r="W1138">
        <f>[9]D_技能表!W1045</f>
        <v>37</v>
      </c>
      <c r="X1138">
        <f>[9]D_技能表!X1045</f>
        <v>445</v>
      </c>
      <c r="Y1138">
        <f>[9]D_技能表!Y1045</f>
        <v>18</v>
      </c>
      <c r="Z1138">
        <f>[9]D_技能表!Z1045</f>
        <v>15</v>
      </c>
      <c r="AA1138" t="str">
        <f>[9]D_技能表!AA1045</f>
        <v>9311100.png</v>
      </c>
      <c r="AB1138">
        <f>[9]D_技能表!AB1045</f>
        <v>2</v>
      </c>
      <c r="AC1138">
        <f>[9]D_技能表!AC1045</f>
        <v>5307</v>
      </c>
      <c r="AD1138">
        <f>[9]D_技能表!AD1045</f>
        <v>78.927610535723062</v>
      </c>
    </row>
    <row r="1139" spans="1:30" x14ac:dyDescent="0.15">
      <c r="A1139">
        <f>[9]D_技能表!A1046</f>
        <v>9311124</v>
      </c>
      <c r="B1139" t="str">
        <f>[9]D_技能表!B1046</f>
        <v>激光轰击</v>
      </c>
      <c r="C1139" t="str">
        <f>[9]D_技能表!C1046</f>
        <v>激光轰击</v>
      </c>
      <c r="D1139">
        <f>[9]D_技能表!D1046</f>
        <v>3</v>
      </c>
      <c r="E1139">
        <f>[9]D_技能表!E1046</f>
        <v>39</v>
      </c>
      <c r="F1139" t="str">
        <f>[9]D_技能表!F1046</f>
        <v>第24级，共造成274.6%点伤害</v>
      </c>
      <c r="G1139">
        <f>[9]D_技能表!G1046</f>
        <v>1</v>
      </c>
      <c r="H1139">
        <f>[9]D_技能表!H1046</f>
        <v>1</v>
      </c>
      <c r="I1139">
        <f>[9]D_技能表!I1046</f>
        <v>24</v>
      </c>
      <c r="J1139">
        <f>[9]D_技能表!J1046</f>
        <v>1</v>
      </c>
      <c r="K1139">
        <f>[9]D_技能表!K1046</f>
        <v>21.12087912087912</v>
      </c>
      <c r="L1139">
        <f>[9]D_技能表!L1046</f>
        <v>0</v>
      </c>
      <c r="M1139">
        <f>[9]D_技能表!M1046</f>
        <v>7600</v>
      </c>
      <c r="N1139">
        <f>[9]D_技能表!N1046</f>
        <v>37760</v>
      </c>
      <c r="O1139">
        <f>[9]D_技能表!O1046</f>
        <v>1</v>
      </c>
      <c r="P1139">
        <f>[9]D_技能表!P1046</f>
        <v>13</v>
      </c>
      <c r="Q1139">
        <f>[9]D_技能表!Q1046</f>
        <v>1</v>
      </c>
      <c r="R1139">
        <f>[9]D_技能表!R1046</f>
        <v>2</v>
      </c>
      <c r="S1139">
        <f>[9]D_技能表!S1046</f>
        <v>50</v>
      </c>
      <c r="T1139">
        <f>[9]D_技能表!T1046</f>
        <v>17.032967032967033</v>
      </c>
      <c r="U1139">
        <f>[9]D_技能表!U1046</f>
        <v>944</v>
      </c>
      <c r="V1139">
        <f>[9]D_技能表!V1046</f>
        <v>221.42857142857142</v>
      </c>
      <c r="W1139">
        <f>[9]D_技能表!W1046</f>
        <v>40</v>
      </c>
      <c r="X1139">
        <f>[9]D_技能表!X1046</f>
        <v>485</v>
      </c>
      <c r="Y1139">
        <f>[9]D_技能表!Y1046</f>
        <v>18</v>
      </c>
      <c r="Z1139">
        <f>[9]D_技能表!Z1046</f>
        <v>16</v>
      </c>
      <c r="AA1139" t="str">
        <f>[9]D_技能表!AA1046</f>
        <v>9311100.png</v>
      </c>
      <c r="AB1139">
        <f>[9]D_技能表!AB1046</f>
        <v>2</v>
      </c>
      <c r="AC1139">
        <f>[9]D_技能表!AC1046</f>
        <v>5307</v>
      </c>
      <c r="AD1139">
        <f>[9]D_技能表!AD1046</f>
        <v>91.012454948830808</v>
      </c>
    </row>
    <row r="1140" spans="1:30" x14ac:dyDescent="0.15">
      <c r="A1140">
        <f>[9]D_技能表!A1047</f>
        <v>9311125</v>
      </c>
      <c r="B1140" t="str">
        <f>[9]D_技能表!B1047</f>
        <v>激光轰击</v>
      </c>
      <c r="C1140" t="str">
        <f>[9]D_技能表!C1047</f>
        <v>激光轰击</v>
      </c>
      <c r="D1140">
        <f>[9]D_技能表!D1047</f>
        <v>3</v>
      </c>
      <c r="E1140">
        <f>[9]D_技能表!E1047</f>
        <v>41</v>
      </c>
      <c r="F1140" t="str">
        <f>[9]D_技能表!F1047</f>
        <v>第25级，共造成276.8%点伤害</v>
      </c>
      <c r="G1140">
        <f>[9]D_技能表!G1047</f>
        <v>1</v>
      </c>
      <c r="H1140">
        <f>[9]D_技能表!H1047</f>
        <v>1</v>
      </c>
      <c r="I1140">
        <f>[9]D_技能表!I1047</f>
        <v>25</v>
      </c>
      <c r="J1140">
        <f>[9]D_技能表!J1047</f>
        <v>1</v>
      </c>
      <c r="K1140">
        <f>[9]D_技能表!K1047</f>
        <v>21.291208791208792</v>
      </c>
      <c r="L1140">
        <f>[9]D_技能表!L1047</f>
        <v>0</v>
      </c>
      <c r="M1140">
        <f>[9]D_技能表!M1047</f>
        <v>7500</v>
      </c>
      <c r="N1140">
        <f>[9]D_技能表!N1047</f>
        <v>45279</v>
      </c>
      <c r="O1140">
        <f>[9]D_技能表!O1047</f>
        <v>1</v>
      </c>
      <c r="P1140">
        <f>[9]D_技能表!P1047</f>
        <v>13</v>
      </c>
      <c r="Q1140">
        <f>[9]D_技能表!Q1047</f>
        <v>1</v>
      </c>
      <c r="R1140">
        <f>[9]D_技能表!R1047</f>
        <v>2</v>
      </c>
      <c r="S1140">
        <f>[9]D_技能表!S1047</f>
        <v>50</v>
      </c>
      <c r="T1140">
        <f>[9]D_技能表!T1047</f>
        <v>17.032967032967033</v>
      </c>
      <c r="U1140">
        <f>[9]D_技能表!U1047</f>
        <v>1053</v>
      </c>
      <c r="V1140">
        <f>[9]D_技能表!V1047</f>
        <v>221.42857142857142</v>
      </c>
      <c r="W1140">
        <f>[9]D_技能表!W1047</f>
        <v>43</v>
      </c>
      <c r="X1140">
        <f>[9]D_技能表!X1047</f>
        <v>528</v>
      </c>
      <c r="Y1140">
        <f>[9]D_技能表!Y1047</f>
        <v>18</v>
      </c>
      <c r="Z1140">
        <f>[9]D_技能表!Z1047</f>
        <v>18</v>
      </c>
      <c r="AA1140" t="str">
        <f>[9]D_技能表!AA1047</f>
        <v>9311100.png</v>
      </c>
      <c r="AB1140">
        <f>[9]D_技能表!AB1047</f>
        <v>2</v>
      </c>
      <c r="AC1140">
        <f>[9]D_技能表!AC1047</f>
        <v>5307</v>
      </c>
      <c r="AD1140">
        <f>[9]D_技能表!AD1047</f>
        <v>104.93076161223694</v>
      </c>
    </row>
    <row r="1141" spans="1:30" x14ac:dyDescent="0.15">
      <c r="A1141">
        <f>[9]D_技能表!A1048</f>
        <v>9311126</v>
      </c>
      <c r="B1141" t="str">
        <f>[9]D_技能表!B1048</f>
        <v>激光轰击</v>
      </c>
      <c r="C1141" t="str">
        <f>[9]D_技能表!C1048</f>
        <v>激光轰击</v>
      </c>
      <c r="D1141">
        <f>[9]D_技能表!D1048</f>
        <v>3</v>
      </c>
      <c r="E1141">
        <f>[9]D_技能表!E1048</f>
        <v>43</v>
      </c>
      <c r="F1141" t="str">
        <f>[9]D_技能表!F1048</f>
        <v>第26级，共造成279%点伤害</v>
      </c>
      <c r="G1141">
        <f>[9]D_技能表!G1048</f>
        <v>1</v>
      </c>
      <c r="H1141">
        <f>[9]D_技能表!H1048</f>
        <v>1</v>
      </c>
      <c r="I1141">
        <f>[9]D_技能表!I1048</f>
        <v>26</v>
      </c>
      <c r="J1141">
        <f>[9]D_技能表!J1048</f>
        <v>1</v>
      </c>
      <c r="K1141">
        <f>[9]D_技能表!K1048</f>
        <v>21.46153846153846</v>
      </c>
      <c r="L1141">
        <f>[9]D_技能表!L1048</f>
        <v>0</v>
      </c>
      <c r="M1141">
        <f>[9]D_技能表!M1048</f>
        <v>7400</v>
      </c>
      <c r="N1141">
        <f>[9]D_技能表!N1048</f>
        <v>53682</v>
      </c>
      <c r="O1141">
        <f>[9]D_技能表!O1048</f>
        <v>1</v>
      </c>
      <c r="P1141">
        <f>[9]D_技能表!P1048</f>
        <v>13</v>
      </c>
      <c r="Q1141">
        <f>[9]D_技能表!Q1048</f>
        <v>1</v>
      </c>
      <c r="R1141">
        <f>[9]D_技能表!R1048</f>
        <v>2</v>
      </c>
      <c r="S1141">
        <f>[9]D_技能表!S1048</f>
        <v>50</v>
      </c>
      <c r="T1141">
        <f>[9]D_技能表!T1048</f>
        <v>17.032967032967033</v>
      </c>
      <c r="U1141">
        <f>[9]D_技能表!U1048</f>
        <v>1167</v>
      </c>
      <c r="V1141">
        <f>[9]D_技能表!V1048</f>
        <v>221.42857142857142</v>
      </c>
      <c r="W1141">
        <f>[9]D_技能表!W1048</f>
        <v>46</v>
      </c>
      <c r="X1141">
        <f>[9]D_技能表!X1048</f>
        <v>574</v>
      </c>
      <c r="Y1141">
        <f>[9]D_技能表!Y1048</f>
        <v>18</v>
      </c>
      <c r="Z1141">
        <f>[9]D_技能表!Z1048</f>
        <v>19</v>
      </c>
      <c r="AA1141" t="str">
        <f>[9]D_技能表!AA1048</f>
        <v>9311100.png</v>
      </c>
      <c r="AB1141">
        <f>[9]D_技能表!AB1048</f>
        <v>2</v>
      </c>
      <c r="AC1141">
        <f>[9]D_技能表!AC1048</f>
        <v>5307</v>
      </c>
      <c r="AD1141">
        <f>[9]D_技能表!AD1048</f>
        <v>120.95858083958683</v>
      </c>
    </row>
    <row r="1142" spans="1:30" x14ac:dyDescent="0.15">
      <c r="A1142">
        <f>[9]D_技能表!A1049</f>
        <v>9311127</v>
      </c>
      <c r="B1142" t="str">
        <f>[9]D_技能表!B1049</f>
        <v>激光轰击</v>
      </c>
      <c r="C1142" t="str">
        <f>[9]D_技能表!C1049</f>
        <v>激光轰击</v>
      </c>
      <c r="D1142">
        <f>[9]D_技能表!D1049</f>
        <v>3</v>
      </c>
      <c r="E1142">
        <f>[9]D_技能表!E1049</f>
        <v>44</v>
      </c>
      <c r="F1142" t="str">
        <f>[9]D_技能表!F1049</f>
        <v>第27级，共造成281.2%点伤害</v>
      </c>
      <c r="G1142">
        <f>[9]D_技能表!G1049</f>
        <v>1</v>
      </c>
      <c r="H1142">
        <f>[9]D_技能表!H1049</f>
        <v>1</v>
      </c>
      <c r="I1142">
        <f>[9]D_技能表!I1049</f>
        <v>27</v>
      </c>
      <c r="J1142">
        <f>[9]D_技能表!J1049</f>
        <v>1</v>
      </c>
      <c r="K1142">
        <f>[9]D_技能表!K1049</f>
        <v>21.631868131868131</v>
      </c>
      <c r="L1142">
        <f>[9]D_技能表!L1049</f>
        <v>0</v>
      </c>
      <c r="M1142">
        <f>[9]D_技能表!M1049</f>
        <v>7300</v>
      </c>
      <c r="N1142">
        <f>[9]D_技能表!N1049</f>
        <v>60074</v>
      </c>
      <c r="O1142">
        <f>[9]D_技能表!O1049</f>
        <v>1</v>
      </c>
      <c r="P1142">
        <f>[9]D_技能表!P1049</f>
        <v>13</v>
      </c>
      <c r="Q1142">
        <f>[9]D_技能表!Q1049</f>
        <v>1</v>
      </c>
      <c r="R1142">
        <f>[9]D_技能表!R1049</f>
        <v>2</v>
      </c>
      <c r="S1142">
        <f>[9]D_技能表!S1049</f>
        <v>50</v>
      </c>
      <c r="T1142">
        <f>[9]D_技能表!T1049</f>
        <v>17.032967032967033</v>
      </c>
      <c r="U1142">
        <f>[9]D_技能表!U1049</f>
        <v>1226</v>
      </c>
      <c r="V1142">
        <f>[9]D_技能表!V1049</f>
        <v>221.42857142857142</v>
      </c>
      <c r="W1142">
        <f>[9]D_技能表!W1049</f>
        <v>49</v>
      </c>
      <c r="X1142">
        <f>[9]D_技能表!X1049</f>
        <v>623</v>
      </c>
      <c r="Y1142">
        <f>[9]D_技能表!Y1049</f>
        <v>18</v>
      </c>
      <c r="Z1142">
        <f>[9]D_技能表!Z1049</f>
        <v>20</v>
      </c>
      <c r="AA1142" t="str">
        <f>[9]D_技能表!AA1049</f>
        <v>9311100.png</v>
      </c>
      <c r="AB1142">
        <f>[9]D_技能表!AB1049</f>
        <v>2</v>
      </c>
      <c r="AC1142">
        <f>[9]D_技能表!AC1049</f>
        <v>5307</v>
      </c>
      <c r="AD1142">
        <f>[9]D_技能表!AD1049</f>
        <v>139.41325836536103</v>
      </c>
    </row>
    <row r="1143" spans="1:30" x14ac:dyDescent="0.15">
      <c r="A1143">
        <f>[9]D_技能表!A1050</f>
        <v>9311128</v>
      </c>
      <c r="B1143" t="str">
        <f>[9]D_技能表!B1050</f>
        <v>激光轰击</v>
      </c>
      <c r="C1143" t="str">
        <f>[9]D_技能表!C1050</f>
        <v>激光轰击</v>
      </c>
      <c r="D1143">
        <f>[9]D_技能表!D1050</f>
        <v>3</v>
      </c>
      <c r="E1143">
        <f>[9]D_技能表!E1050</f>
        <v>46</v>
      </c>
      <c r="F1143" t="str">
        <f>[9]D_技能表!F1050</f>
        <v>第28级，共造成283.4%点伤害</v>
      </c>
      <c r="G1143">
        <f>[9]D_技能表!G1050</f>
        <v>1</v>
      </c>
      <c r="H1143">
        <f>[9]D_技能表!H1050</f>
        <v>1</v>
      </c>
      <c r="I1143">
        <f>[9]D_技能表!I1050</f>
        <v>28</v>
      </c>
      <c r="J1143">
        <f>[9]D_技能表!J1050</f>
        <v>1</v>
      </c>
      <c r="K1143">
        <f>[9]D_技能表!K1050</f>
        <v>21.802197802197803</v>
      </c>
      <c r="L1143">
        <f>[9]D_技能表!L1050</f>
        <v>0</v>
      </c>
      <c r="M1143">
        <f>[9]D_技能表!M1050</f>
        <v>7200</v>
      </c>
      <c r="N1143">
        <f>[9]D_技能表!N1050</f>
        <v>70148</v>
      </c>
      <c r="O1143">
        <f>[9]D_技能表!O1050</f>
        <v>1</v>
      </c>
      <c r="P1143">
        <f>[9]D_技能表!P1050</f>
        <v>13</v>
      </c>
      <c r="Q1143">
        <f>[9]D_技能表!Q1050</f>
        <v>1</v>
      </c>
      <c r="R1143">
        <f>[9]D_技能表!R1050</f>
        <v>2</v>
      </c>
      <c r="S1143">
        <f>[9]D_技能表!S1050</f>
        <v>50</v>
      </c>
      <c r="T1143">
        <f>[9]D_技能表!T1050</f>
        <v>17.032967032967033</v>
      </c>
      <c r="U1143">
        <f>[9]D_技能表!U1050</f>
        <v>1349</v>
      </c>
      <c r="V1143">
        <f>[9]D_技能表!V1050</f>
        <v>221.42857142857142</v>
      </c>
      <c r="W1143">
        <f>[9]D_技能表!W1050</f>
        <v>52</v>
      </c>
      <c r="X1143">
        <f>[9]D_技能表!X1050</f>
        <v>675</v>
      </c>
      <c r="Y1143">
        <f>[9]D_技能表!Y1050</f>
        <v>18</v>
      </c>
      <c r="Z1143">
        <f>[9]D_技能表!Z1050</f>
        <v>21</v>
      </c>
      <c r="AA1143" t="str">
        <f>[9]D_技能表!AA1050</f>
        <v>9311100.png</v>
      </c>
      <c r="AB1143">
        <f>[9]D_技能表!AB1050</f>
        <v>2</v>
      </c>
      <c r="AC1143">
        <f>[9]D_技能表!AC1050</f>
        <v>5307</v>
      </c>
      <c r="AD1143">
        <f>[9]D_技能表!AD1050</f>
        <v>160.65957882933509</v>
      </c>
    </row>
    <row r="1144" spans="1:30" x14ac:dyDescent="0.15">
      <c r="A1144">
        <f>[9]D_技能表!A1051</f>
        <v>9311129</v>
      </c>
      <c r="B1144" t="str">
        <f>[9]D_技能表!B1051</f>
        <v>激光轰击</v>
      </c>
      <c r="C1144" t="str">
        <f>[9]D_技能表!C1051</f>
        <v>激光轰击</v>
      </c>
      <c r="D1144">
        <f>[9]D_技能表!D1051</f>
        <v>3</v>
      </c>
      <c r="E1144">
        <f>[9]D_技能表!E1051</f>
        <v>47</v>
      </c>
      <c r="F1144" t="str">
        <f>[9]D_技能表!F1051</f>
        <v>第29级，共造成285.6%点伤害</v>
      </c>
      <c r="G1144">
        <f>[9]D_技能表!G1051</f>
        <v>1</v>
      </c>
      <c r="H1144">
        <f>[9]D_技能表!H1051</f>
        <v>1</v>
      </c>
      <c r="I1144">
        <f>[9]D_技能表!I1051</f>
        <v>29</v>
      </c>
      <c r="J1144">
        <f>[9]D_技能表!J1051</f>
        <v>1</v>
      </c>
      <c r="K1144">
        <f>[9]D_技能表!K1051</f>
        <v>21.972527472527474</v>
      </c>
      <c r="L1144">
        <f>[9]D_技能表!L1051</f>
        <v>0</v>
      </c>
      <c r="M1144">
        <f>[9]D_技能表!M1051</f>
        <v>7100</v>
      </c>
      <c r="N1144">
        <f>[9]D_技能表!N1051</f>
        <v>79072</v>
      </c>
      <c r="O1144">
        <f>[9]D_技能表!O1051</f>
        <v>1</v>
      </c>
      <c r="P1144">
        <f>[9]D_技能表!P1051</f>
        <v>13</v>
      </c>
      <c r="Q1144">
        <f>[9]D_技能表!Q1051</f>
        <v>1</v>
      </c>
      <c r="R1144">
        <f>[9]D_技能表!R1051</f>
        <v>2</v>
      </c>
      <c r="S1144">
        <f>[9]D_技能表!S1051</f>
        <v>50</v>
      </c>
      <c r="T1144">
        <f>[9]D_技能表!T1051</f>
        <v>17.032967032967033</v>
      </c>
      <c r="U1144">
        <f>[9]D_技能表!U1051</f>
        <v>1412</v>
      </c>
      <c r="V1144">
        <f>[9]D_技能表!V1051</f>
        <v>221.42857142857142</v>
      </c>
      <c r="W1144">
        <f>[9]D_技能表!W1051</f>
        <v>56</v>
      </c>
      <c r="X1144">
        <f>[9]D_技能表!X1051</f>
        <v>731</v>
      </c>
      <c r="Y1144">
        <f>[9]D_技能表!Y1051</f>
        <v>18</v>
      </c>
      <c r="Z1144">
        <f>[9]D_技能表!Z1051</f>
        <v>23</v>
      </c>
      <c r="AA1144" t="str">
        <f>[9]D_技能表!AA1051</f>
        <v>9311100.png</v>
      </c>
      <c r="AB1144">
        <f>[9]D_技能表!AB1051</f>
        <v>2</v>
      </c>
      <c r="AC1144">
        <f>[9]D_技能表!AC1051</f>
        <v>5307</v>
      </c>
      <c r="AD1144">
        <f>[9]D_技能表!AD1051</f>
        <v>185.11681885593424</v>
      </c>
    </row>
    <row r="1145" spans="1:30" x14ac:dyDescent="0.15">
      <c r="A1145">
        <f>[9]D_技能表!A1052</f>
        <v>9311130</v>
      </c>
      <c r="B1145" t="str">
        <f>[9]D_技能表!B1052</f>
        <v>激光轰击</v>
      </c>
      <c r="C1145" t="str">
        <f>[9]D_技能表!C1052</f>
        <v>激光轰击</v>
      </c>
      <c r="D1145">
        <f>[9]D_技能表!D1052</f>
        <v>3</v>
      </c>
      <c r="E1145">
        <f>[9]D_技能表!E1052</f>
        <v>49</v>
      </c>
      <c r="F1145" t="str">
        <f>[9]D_技能表!F1052</f>
        <v>第30级，共造成287.9%点伤害</v>
      </c>
      <c r="G1145">
        <f>[9]D_技能表!G1052</f>
        <v>1</v>
      </c>
      <c r="H1145">
        <f>[9]D_技能表!H1052</f>
        <v>1</v>
      </c>
      <c r="I1145">
        <f>[9]D_技能表!I1052</f>
        <v>30</v>
      </c>
      <c r="J1145">
        <f>[9]D_技能表!J1052</f>
        <v>1</v>
      </c>
      <c r="K1145">
        <f>[9]D_技能表!K1052</f>
        <v>22.142857142857142</v>
      </c>
      <c r="L1145">
        <f>[9]D_技能表!L1052</f>
        <v>0</v>
      </c>
      <c r="M1145">
        <f>[9]D_技能表!M1052</f>
        <v>7000</v>
      </c>
      <c r="N1145">
        <f>[9]D_技能表!N1052</f>
        <v>92580</v>
      </c>
      <c r="O1145">
        <f>[9]D_技能表!O1052</f>
        <v>1</v>
      </c>
      <c r="P1145">
        <f>[9]D_技能表!P1052</f>
        <v>13</v>
      </c>
      <c r="Q1145">
        <f>[9]D_技能表!Q1052</f>
        <v>1</v>
      </c>
      <c r="R1145">
        <f>[9]D_技能表!R1052</f>
        <v>2</v>
      </c>
      <c r="S1145">
        <f>[9]D_技能表!S1052</f>
        <v>50</v>
      </c>
      <c r="T1145">
        <f>[9]D_技能表!T1052</f>
        <v>17.032967032967033</v>
      </c>
      <c r="U1145">
        <f>[9]D_技能表!U1052</f>
        <v>1543</v>
      </c>
      <c r="V1145">
        <f>[9]D_技能表!V1052</f>
        <v>221.42857142857142</v>
      </c>
      <c r="W1145">
        <f>[9]D_技能表!W1052</f>
        <v>60</v>
      </c>
      <c r="X1145">
        <f>[9]D_技能表!X1052</f>
        <v>791</v>
      </c>
      <c r="Y1145">
        <f>[9]D_技能表!Y1052</f>
        <v>18</v>
      </c>
      <c r="Z1145">
        <f>[9]D_技能表!Z1052</f>
        <v>24</v>
      </c>
      <c r="AA1145" t="str">
        <f>[9]D_技能表!AA1052</f>
        <v>9311100.png</v>
      </c>
      <c r="AB1145">
        <f>[9]D_技能表!AB1052</f>
        <v>2</v>
      </c>
      <c r="AC1145">
        <f>[9]D_技能表!AC1052</f>
        <v>5307</v>
      </c>
      <c r="AD1145">
        <f>[9]D_技能表!AD1052</f>
        <v>213.26684383886067</v>
      </c>
    </row>
    <row r="1146" spans="1:30" x14ac:dyDescent="0.15">
      <c r="A1146">
        <f>[9]D_技能表!A1053</f>
        <v>9311131</v>
      </c>
      <c r="B1146" t="str">
        <f>[9]D_技能表!B1053</f>
        <v>激光轰击</v>
      </c>
      <c r="C1146" t="str">
        <f>[9]D_技能表!C1053</f>
        <v>激光轰击</v>
      </c>
      <c r="D1146">
        <f>[9]D_技能表!D1053</f>
        <v>3</v>
      </c>
      <c r="E1146">
        <f>[9]D_技能表!E1053</f>
        <v>50</v>
      </c>
      <c r="F1146" t="str">
        <f>[9]D_技能表!F1053</f>
        <v>第31级，共造成290.1%点伤害</v>
      </c>
      <c r="G1146">
        <f>[9]D_技能表!G1053</f>
        <v>1</v>
      </c>
      <c r="H1146">
        <f>[9]D_技能表!H1053</f>
        <v>1</v>
      </c>
      <c r="I1146">
        <f>[9]D_技能表!I1053</f>
        <v>31</v>
      </c>
      <c r="J1146">
        <f>[9]D_技能表!J1053</f>
        <v>1</v>
      </c>
      <c r="K1146">
        <f>[9]D_技能表!K1053</f>
        <v>22.313186813186814</v>
      </c>
      <c r="L1146">
        <f>[9]D_技能表!L1053</f>
        <v>0</v>
      </c>
      <c r="M1146">
        <f>[9]D_技能表!M1053</f>
        <v>6900</v>
      </c>
      <c r="N1146">
        <f>[9]D_技能表!N1053</f>
        <v>103040</v>
      </c>
      <c r="O1146">
        <f>[9]D_技能表!O1053</f>
        <v>1</v>
      </c>
      <c r="P1146">
        <f>[9]D_技能表!P1053</f>
        <v>13</v>
      </c>
      <c r="Q1146">
        <f>[9]D_技能表!Q1053</f>
        <v>1</v>
      </c>
      <c r="R1146">
        <f>[9]D_技能表!R1053</f>
        <v>2</v>
      </c>
      <c r="S1146">
        <f>[9]D_技能表!S1053</f>
        <v>50</v>
      </c>
      <c r="T1146">
        <f>[9]D_技能表!T1053</f>
        <v>17.032967032967033</v>
      </c>
      <c r="U1146">
        <f>[9]D_技能表!U1053</f>
        <v>1610</v>
      </c>
      <c r="V1146">
        <f>[9]D_技能表!V1053</f>
        <v>221.42857142857142</v>
      </c>
      <c r="W1146">
        <f>[9]D_技能表!W1053</f>
        <v>64</v>
      </c>
      <c r="X1146">
        <f>[9]D_技能表!X1053</f>
        <v>855</v>
      </c>
      <c r="Y1146">
        <f>[9]D_技能表!Y1053</f>
        <v>18</v>
      </c>
      <c r="Z1146">
        <f>[9]D_技能表!Z1053</f>
        <v>26</v>
      </c>
      <c r="AA1146" t="str">
        <f>[9]D_技能表!AA1053</f>
        <v>9311100.png</v>
      </c>
      <c r="AB1146">
        <f>[9]D_技能表!AB1053</f>
        <v>2</v>
      </c>
      <c r="AC1146">
        <f>[9]D_技能表!AC1053</f>
        <v>5307</v>
      </c>
      <c r="AD1146">
        <f>[9]D_技能表!AD1053</f>
        <v>245.66340224165486</v>
      </c>
    </row>
    <row r="1147" spans="1:30" x14ac:dyDescent="0.15">
      <c r="A1147">
        <f>[9]D_技能表!A1054</f>
        <v>9311132</v>
      </c>
      <c r="B1147" t="str">
        <f>[9]D_技能表!B1054</f>
        <v>激光轰击</v>
      </c>
      <c r="C1147" t="str">
        <f>[9]D_技能表!C1054</f>
        <v>激光轰击</v>
      </c>
      <c r="D1147">
        <f>[9]D_技能表!D1054</f>
        <v>3</v>
      </c>
      <c r="E1147">
        <f>[9]D_技能表!E1054</f>
        <v>52</v>
      </c>
      <c r="F1147" t="str">
        <f>[9]D_技能表!F1054</f>
        <v>第32级，共造成292.3%点伤害</v>
      </c>
      <c r="G1147">
        <f>[9]D_技能表!G1054</f>
        <v>1</v>
      </c>
      <c r="H1147">
        <f>[9]D_技能表!H1054</f>
        <v>1</v>
      </c>
      <c r="I1147">
        <f>[9]D_技能表!I1054</f>
        <v>32</v>
      </c>
      <c r="J1147">
        <f>[9]D_技能表!J1054</f>
        <v>1</v>
      </c>
      <c r="K1147">
        <f>[9]D_技能表!K1054</f>
        <v>22.483516483516482</v>
      </c>
      <c r="L1147">
        <f>[9]D_技能表!L1054</f>
        <v>0</v>
      </c>
      <c r="M1147">
        <f>[9]D_技能表!M1054</f>
        <v>6800</v>
      </c>
      <c r="N1147">
        <f>[9]D_技能表!N1054</f>
        <v>120681</v>
      </c>
      <c r="O1147">
        <f>[9]D_技能表!O1054</f>
        <v>1</v>
      </c>
      <c r="P1147">
        <f>[9]D_技能表!P1054</f>
        <v>13</v>
      </c>
      <c r="Q1147">
        <f>[9]D_技能表!Q1054</f>
        <v>1</v>
      </c>
      <c r="R1147">
        <f>[9]D_技能表!R1054</f>
        <v>2</v>
      </c>
      <c r="S1147">
        <f>[9]D_技能表!S1054</f>
        <v>50</v>
      </c>
      <c r="T1147">
        <f>[9]D_技能表!T1054</f>
        <v>17.032967032967033</v>
      </c>
      <c r="U1147">
        <f>[9]D_技能表!U1054</f>
        <v>1749</v>
      </c>
      <c r="V1147">
        <f>[9]D_技能表!V1054</f>
        <v>221.42857142857142</v>
      </c>
      <c r="W1147">
        <f>[9]D_技能表!W1054</f>
        <v>69</v>
      </c>
      <c r="X1147">
        <f>[9]D_技能表!X1054</f>
        <v>924</v>
      </c>
      <c r="Y1147">
        <f>[9]D_技能表!Y1054</f>
        <v>18</v>
      </c>
      <c r="Z1147">
        <f>[9]D_技能表!Z1054</f>
        <v>28</v>
      </c>
      <c r="AA1147" t="str">
        <f>[9]D_技能表!AA1054</f>
        <v>9311100.png</v>
      </c>
      <c r="AB1147">
        <f>[9]D_技能表!AB1054</f>
        <v>2</v>
      </c>
      <c r="AC1147">
        <f>[9]D_技能表!AC1054</f>
        <v>5307</v>
      </c>
      <c r="AD1147">
        <f>[9]D_技能表!AD1054</f>
        <v>282.9427938095439</v>
      </c>
    </row>
    <row r="1148" spans="1:30" x14ac:dyDescent="0.15">
      <c r="A1148">
        <f>[9]D_技能表!A1055</f>
        <v>9311133</v>
      </c>
      <c r="B1148" t="str">
        <f>[9]D_技能表!B1055</f>
        <v>激光轰击</v>
      </c>
      <c r="C1148" t="str">
        <f>[9]D_技能表!C1055</f>
        <v>激光轰击</v>
      </c>
      <c r="D1148">
        <f>[9]D_技能表!D1055</f>
        <v>3</v>
      </c>
      <c r="E1148">
        <f>[9]D_技能表!E1055</f>
        <v>53</v>
      </c>
      <c r="F1148" t="str">
        <f>[9]D_技能表!F1055</f>
        <v>第33级，共造成294.5%点伤害</v>
      </c>
      <c r="G1148">
        <f>[9]D_技能表!G1055</f>
        <v>1</v>
      </c>
      <c r="H1148">
        <f>[9]D_技能表!H1055</f>
        <v>1</v>
      </c>
      <c r="I1148">
        <f>[9]D_技能表!I1055</f>
        <v>33</v>
      </c>
      <c r="J1148">
        <f>[9]D_技能表!J1055</f>
        <v>1</v>
      </c>
      <c r="K1148">
        <f>[9]D_技能表!K1055</f>
        <v>22.653846153846153</v>
      </c>
      <c r="L1148">
        <f>[9]D_技能表!L1055</f>
        <v>0</v>
      </c>
      <c r="M1148">
        <f>[9]D_技能表!M1055</f>
        <v>6700</v>
      </c>
      <c r="N1148">
        <f>[9]D_技能表!N1055</f>
        <v>134680</v>
      </c>
      <c r="O1148">
        <f>[9]D_技能表!O1055</f>
        <v>1</v>
      </c>
      <c r="P1148">
        <f>[9]D_技能表!P1055</f>
        <v>13</v>
      </c>
      <c r="Q1148">
        <f>[9]D_技能表!Q1055</f>
        <v>1</v>
      </c>
      <c r="R1148">
        <f>[9]D_技能表!R1055</f>
        <v>2</v>
      </c>
      <c r="S1148">
        <f>[9]D_技能表!S1055</f>
        <v>50</v>
      </c>
      <c r="T1148">
        <f>[9]D_技能表!T1055</f>
        <v>17.032967032967033</v>
      </c>
      <c r="U1148">
        <f>[9]D_技能表!U1055</f>
        <v>1820</v>
      </c>
      <c r="V1148">
        <f>[9]D_技能表!V1055</f>
        <v>221.42857142857142</v>
      </c>
      <c r="W1148">
        <f>[9]D_技能表!W1055</f>
        <v>74</v>
      </c>
      <c r="X1148">
        <f>[9]D_技能表!X1055</f>
        <v>998</v>
      </c>
      <c r="Y1148">
        <f>[9]D_技能表!Y1055</f>
        <v>18</v>
      </c>
      <c r="Z1148">
        <f>[9]D_技能表!Z1055</f>
        <v>30</v>
      </c>
      <c r="AA1148" t="str">
        <f>[9]D_技能表!AA1055</f>
        <v>9311100.png</v>
      </c>
      <c r="AB1148">
        <f>[9]D_技能表!AB1055</f>
        <v>2</v>
      </c>
      <c r="AC1148">
        <f>[9]D_技能表!AC1055</f>
        <v>5307</v>
      </c>
      <c r="AD1148">
        <f>[9]D_技能表!AD1055</f>
        <v>325.83611397811683</v>
      </c>
    </row>
    <row r="1149" spans="1:30" x14ac:dyDescent="0.15">
      <c r="A1149">
        <f>[9]D_技能表!A1056</f>
        <v>9311134</v>
      </c>
      <c r="B1149" t="str">
        <f>[9]D_技能表!B1056</f>
        <v>激光轰击</v>
      </c>
      <c r="C1149" t="str">
        <f>[9]D_技能表!C1056</f>
        <v>激光轰击</v>
      </c>
      <c r="D1149">
        <f>[9]D_技能表!D1056</f>
        <v>3</v>
      </c>
      <c r="E1149">
        <f>[9]D_技能表!E1056</f>
        <v>55</v>
      </c>
      <c r="F1149" t="str">
        <f>[9]D_技能表!F1056</f>
        <v>第34级，共造成296.7%点伤害</v>
      </c>
      <c r="G1149">
        <f>[9]D_技能表!G1056</f>
        <v>1</v>
      </c>
      <c r="H1149">
        <f>[9]D_技能表!H1056</f>
        <v>1</v>
      </c>
      <c r="I1149">
        <f>[9]D_技能表!I1056</f>
        <v>34</v>
      </c>
      <c r="J1149">
        <f>[9]D_技能表!J1056</f>
        <v>1</v>
      </c>
      <c r="K1149">
        <f>[9]D_技能表!K1056</f>
        <v>22.824175824175825</v>
      </c>
      <c r="L1149">
        <f>[9]D_技能表!L1056</f>
        <v>0</v>
      </c>
      <c r="M1149">
        <f>[9]D_技能表!M1056</f>
        <v>6600</v>
      </c>
      <c r="N1149">
        <f>[9]D_技能表!N1056</f>
        <v>155393</v>
      </c>
      <c r="O1149">
        <f>[9]D_技能表!O1056</f>
        <v>1</v>
      </c>
      <c r="P1149">
        <f>[9]D_技能表!P1056</f>
        <v>13</v>
      </c>
      <c r="Q1149">
        <f>[9]D_技能表!Q1056</f>
        <v>1</v>
      </c>
      <c r="R1149">
        <f>[9]D_技能表!R1056</f>
        <v>2</v>
      </c>
      <c r="S1149">
        <f>[9]D_技能表!S1056</f>
        <v>50</v>
      </c>
      <c r="T1149">
        <f>[9]D_技能表!T1056</f>
        <v>17.032967032967033</v>
      </c>
      <c r="U1149">
        <f>[9]D_技能表!U1056</f>
        <v>1967</v>
      </c>
      <c r="V1149">
        <f>[9]D_技能表!V1056</f>
        <v>221.42857142857142</v>
      </c>
      <c r="W1149">
        <f>[9]D_技能表!W1056</f>
        <v>79</v>
      </c>
      <c r="X1149">
        <f>[9]D_技能表!X1056</f>
        <v>1077</v>
      </c>
      <c r="Y1149">
        <f>[9]D_技能表!Y1056</f>
        <v>18</v>
      </c>
      <c r="Z1149">
        <f>[9]D_技能表!Z1056</f>
        <v>32</v>
      </c>
      <c r="AA1149" t="str">
        <f>[9]D_技能表!AA1056</f>
        <v>9311100.png</v>
      </c>
      <c r="AB1149">
        <f>[9]D_技能表!AB1056</f>
        <v>2</v>
      </c>
      <c r="AC1149">
        <f>[9]D_技能表!AC1056</f>
        <v>5307</v>
      </c>
      <c r="AD1149">
        <f>[9]D_技能表!AD1056</f>
        <v>375.18330644242917</v>
      </c>
    </row>
    <row r="1150" spans="1:30" x14ac:dyDescent="0.15">
      <c r="A1150">
        <f>[9]D_技能表!A1057</f>
        <v>9311135</v>
      </c>
      <c r="B1150" t="str">
        <f>[9]D_技能表!B1057</f>
        <v>激光轰击</v>
      </c>
      <c r="C1150" t="str">
        <f>[9]D_技能表!C1057</f>
        <v>激光轰击</v>
      </c>
      <c r="D1150">
        <f>[9]D_技能表!D1057</f>
        <v>3</v>
      </c>
      <c r="E1150">
        <f>[9]D_技能表!E1057</f>
        <v>57</v>
      </c>
      <c r="F1150" t="str">
        <f>[9]D_技能表!F1057</f>
        <v>第35级，共造成298.9%点伤害</v>
      </c>
      <c r="G1150">
        <f>[9]D_技能表!G1057</f>
        <v>1</v>
      </c>
      <c r="H1150">
        <f>[9]D_技能表!H1057</f>
        <v>1</v>
      </c>
      <c r="I1150">
        <f>[9]D_技能表!I1057</f>
        <v>35</v>
      </c>
      <c r="J1150">
        <f>[9]D_技能表!J1057</f>
        <v>1</v>
      </c>
      <c r="K1150">
        <f>[9]D_技能表!K1057</f>
        <v>22.994505494505496</v>
      </c>
      <c r="L1150">
        <f>[9]D_技能表!L1057</f>
        <v>0</v>
      </c>
      <c r="M1150">
        <f>[9]D_技能表!M1057</f>
        <v>6500</v>
      </c>
      <c r="N1150">
        <f>[9]D_技能表!N1057</f>
        <v>177996</v>
      </c>
      <c r="O1150">
        <f>[9]D_技能表!O1057</f>
        <v>1</v>
      </c>
      <c r="P1150">
        <f>[9]D_技能表!P1057</f>
        <v>13</v>
      </c>
      <c r="Q1150">
        <f>[9]D_技能表!Q1057</f>
        <v>1</v>
      </c>
      <c r="R1150">
        <f>[9]D_技能表!R1057</f>
        <v>2</v>
      </c>
      <c r="S1150">
        <f>[9]D_技能表!S1057</f>
        <v>50</v>
      </c>
      <c r="T1150">
        <f>[9]D_技能表!T1057</f>
        <v>17.032967032967033</v>
      </c>
      <c r="U1150">
        <f>[9]D_技能表!U1057</f>
        <v>2119</v>
      </c>
      <c r="V1150">
        <f>[9]D_技能表!V1057</f>
        <v>221.42857142857142</v>
      </c>
      <c r="W1150">
        <f>[9]D_技能表!W1057</f>
        <v>84</v>
      </c>
      <c r="X1150">
        <f>[9]D_技能表!X1057</f>
        <v>1161</v>
      </c>
      <c r="Y1150">
        <f>[9]D_技能表!Y1057</f>
        <v>18</v>
      </c>
      <c r="Z1150">
        <f>[9]D_技能表!Z1057</f>
        <v>34</v>
      </c>
      <c r="AA1150" t="str">
        <f>[9]D_技能表!AA1057</f>
        <v>9311100.png</v>
      </c>
      <c r="AB1150">
        <f>[9]D_技能表!AB1057</f>
        <v>2</v>
      </c>
      <c r="AC1150">
        <f>[9]D_技能表!AC1057</f>
        <v>5307</v>
      </c>
      <c r="AD1150">
        <f>[9]D_技能表!AD1057</f>
        <v>431.94928986869928</v>
      </c>
    </row>
    <row r="1151" spans="1:30" x14ac:dyDescent="0.15">
      <c r="A1151">
        <f>[9]D_技能表!A1058</f>
        <v>9311136</v>
      </c>
      <c r="B1151" t="str">
        <f>[9]D_技能表!B1058</f>
        <v>激光轰击</v>
      </c>
      <c r="C1151" t="str">
        <f>[9]D_技能表!C1058</f>
        <v>激光轰击</v>
      </c>
      <c r="D1151">
        <f>[9]D_技能表!D1058</f>
        <v>3</v>
      </c>
      <c r="E1151">
        <f>[9]D_技能表!E1058</f>
        <v>58</v>
      </c>
      <c r="F1151" t="str">
        <f>[9]D_技能表!F1058</f>
        <v>第36级，共造成301.1%点伤害</v>
      </c>
      <c r="G1151">
        <f>[9]D_技能表!G1058</f>
        <v>1</v>
      </c>
      <c r="H1151">
        <f>[9]D_技能表!H1058</f>
        <v>1</v>
      </c>
      <c r="I1151">
        <f>[9]D_技能表!I1058</f>
        <v>36</v>
      </c>
      <c r="J1151">
        <f>[9]D_技能表!J1058</f>
        <v>1</v>
      </c>
      <c r="K1151">
        <f>[9]D_技能表!K1058</f>
        <v>23.164835164835164</v>
      </c>
      <c r="L1151">
        <f>[9]D_技能表!L1058</f>
        <v>0</v>
      </c>
      <c r="M1151">
        <f>[9]D_技能表!M1058</f>
        <v>6400</v>
      </c>
      <c r="N1151">
        <f>[9]D_技能表!N1058</f>
        <v>197820</v>
      </c>
      <c r="O1151">
        <f>[9]D_技能表!O1058</f>
        <v>1</v>
      </c>
      <c r="P1151">
        <f>[9]D_技能表!P1058</f>
        <v>13</v>
      </c>
      <c r="Q1151">
        <f>[9]D_技能表!Q1058</f>
        <v>1</v>
      </c>
      <c r="R1151">
        <f>[9]D_技能表!R1058</f>
        <v>2</v>
      </c>
      <c r="S1151">
        <f>[9]D_技能表!S1058</f>
        <v>50</v>
      </c>
      <c r="T1151">
        <f>[9]D_技能表!T1058</f>
        <v>17.032967032967033</v>
      </c>
      <c r="U1151">
        <f>[9]D_技能表!U1058</f>
        <v>2198</v>
      </c>
      <c r="V1151">
        <f>[9]D_技能表!V1058</f>
        <v>221.42857142857142</v>
      </c>
      <c r="W1151">
        <f>[9]D_技能表!W1058</f>
        <v>90</v>
      </c>
      <c r="X1151">
        <f>[9]D_技能表!X1058</f>
        <v>1251</v>
      </c>
      <c r="Y1151">
        <f>[9]D_技能表!Y1058</f>
        <v>18</v>
      </c>
      <c r="Z1151">
        <f>[9]D_技能表!Z1058</f>
        <v>36</v>
      </c>
      <c r="AA1151" t="str">
        <f>[9]D_技能表!AA1058</f>
        <v>9311100.png</v>
      </c>
      <c r="AB1151">
        <f>[9]D_技能表!AB1058</f>
        <v>2</v>
      </c>
      <c r="AC1151">
        <f>[9]D_技能表!AC1058</f>
        <v>5307</v>
      </c>
      <c r="AD1151">
        <f>[9]D_技能表!AD1058</f>
        <v>497.24246372282033</v>
      </c>
    </row>
    <row r="1152" spans="1:30" x14ac:dyDescent="0.15">
      <c r="A1152">
        <f>[9]D_技能表!A1059</f>
        <v>9311137</v>
      </c>
      <c r="B1152" t="str">
        <f>[9]D_技能表!B1059</f>
        <v>激光轰击</v>
      </c>
      <c r="C1152" t="str">
        <f>[9]D_技能表!C1059</f>
        <v>激光轰击</v>
      </c>
      <c r="D1152">
        <f>[9]D_技能表!D1059</f>
        <v>3</v>
      </c>
      <c r="E1152">
        <f>[9]D_技能表!E1059</f>
        <v>60</v>
      </c>
      <c r="F1152" t="str">
        <f>[9]D_技能表!F1059</f>
        <v>第37级，共造成303.4%点伤害</v>
      </c>
      <c r="G1152">
        <f>[9]D_技能表!G1059</f>
        <v>1</v>
      </c>
      <c r="H1152">
        <f>[9]D_技能表!H1059</f>
        <v>1</v>
      </c>
      <c r="I1152">
        <f>[9]D_技能表!I1059</f>
        <v>37</v>
      </c>
      <c r="J1152">
        <f>[9]D_技能表!J1059</f>
        <v>1</v>
      </c>
      <c r="K1152">
        <f>[9]D_技能表!K1059</f>
        <v>23.335164835164836</v>
      </c>
      <c r="L1152">
        <f>[9]D_技能表!L1059</f>
        <v>0</v>
      </c>
      <c r="M1152">
        <f>[9]D_技能表!M1059</f>
        <v>6300</v>
      </c>
      <c r="N1152">
        <f>[9]D_技能表!N1059</f>
        <v>226368</v>
      </c>
      <c r="O1152">
        <f>[9]D_技能表!O1059</f>
        <v>1</v>
      </c>
      <c r="P1152">
        <f>[9]D_技能表!P1059</f>
        <v>13</v>
      </c>
      <c r="Q1152">
        <f>[9]D_技能表!Q1059</f>
        <v>1</v>
      </c>
      <c r="R1152">
        <f>[9]D_技能表!R1059</f>
        <v>2</v>
      </c>
      <c r="S1152">
        <f>[9]D_技能表!S1059</f>
        <v>50</v>
      </c>
      <c r="T1152">
        <f>[9]D_技能表!T1059</f>
        <v>17.032967032967033</v>
      </c>
      <c r="U1152">
        <f>[9]D_技能表!U1059</f>
        <v>2358</v>
      </c>
      <c r="V1152">
        <f>[9]D_技能表!V1059</f>
        <v>221.42857142857142</v>
      </c>
      <c r="W1152">
        <f>[9]D_技能表!W1059</f>
        <v>96</v>
      </c>
      <c r="X1152">
        <f>[9]D_技能表!X1059</f>
        <v>1347</v>
      </c>
      <c r="Y1152">
        <f>[9]D_技能表!Y1059</f>
        <v>18</v>
      </c>
      <c r="Z1152">
        <f>[9]D_技能表!Z1059</f>
        <v>39</v>
      </c>
      <c r="AA1152" t="str">
        <f>[9]D_技能表!AA1059</f>
        <v>9311100.png</v>
      </c>
      <c r="AB1152">
        <f>[9]D_技能表!AB1059</f>
        <v>2</v>
      </c>
      <c r="AC1152">
        <f>[9]D_技能表!AC1059</f>
        <v>5307</v>
      </c>
      <c r="AD1152">
        <f>[9]D_技能表!AD1059</f>
        <v>572.33594288057861</v>
      </c>
    </row>
    <row r="1153" spans="1:30" x14ac:dyDescent="0.15">
      <c r="A1153">
        <f>[9]D_技能表!A1060</f>
        <v>9311138</v>
      </c>
      <c r="B1153" t="str">
        <f>[9]D_技能表!B1060</f>
        <v>激光轰击</v>
      </c>
      <c r="C1153" t="str">
        <f>[9]D_技能表!C1060</f>
        <v>激光轰击</v>
      </c>
      <c r="D1153">
        <f>[9]D_技能表!D1060</f>
        <v>3</v>
      </c>
      <c r="E1153">
        <f>[9]D_技能表!E1060</f>
        <v>61</v>
      </c>
      <c r="F1153" t="str">
        <f>[9]D_技能表!F1060</f>
        <v>第38级，共造成305.6%点伤害</v>
      </c>
      <c r="G1153">
        <f>[9]D_技能表!G1060</f>
        <v>1</v>
      </c>
      <c r="H1153">
        <f>[9]D_技能表!H1060</f>
        <v>1</v>
      </c>
      <c r="I1153">
        <f>[9]D_技能表!I1060</f>
        <v>38</v>
      </c>
      <c r="J1153">
        <f>[9]D_技能表!J1060</f>
        <v>1</v>
      </c>
      <c r="K1153">
        <f>[9]D_技能表!K1060</f>
        <v>23.505494505494504</v>
      </c>
      <c r="L1153">
        <f>[9]D_技能表!L1060</f>
        <v>0</v>
      </c>
      <c r="M1153">
        <f>[9]D_技能表!M1060</f>
        <v>6200</v>
      </c>
      <c r="N1153">
        <f>[9]D_技能表!N1060</f>
        <v>251320</v>
      </c>
      <c r="O1153">
        <f>[9]D_技能表!O1060</f>
        <v>1</v>
      </c>
      <c r="P1153">
        <f>[9]D_技能表!P1060</f>
        <v>13</v>
      </c>
      <c r="Q1153">
        <f>[9]D_技能表!Q1060</f>
        <v>1</v>
      </c>
      <c r="R1153">
        <f>[9]D_技能表!R1060</f>
        <v>2</v>
      </c>
      <c r="S1153">
        <f>[9]D_技能表!S1060</f>
        <v>50</v>
      </c>
      <c r="T1153">
        <f>[9]D_技能表!T1060</f>
        <v>17.032967032967033</v>
      </c>
      <c r="U1153">
        <f>[9]D_技能表!U1060</f>
        <v>2440</v>
      </c>
      <c r="V1153">
        <f>[9]D_技能表!V1060</f>
        <v>221.42857142857142</v>
      </c>
      <c r="W1153">
        <f>[9]D_技能表!W1060</f>
        <v>103</v>
      </c>
      <c r="X1153">
        <f>[9]D_技能表!X1060</f>
        <v>1450</v>
      </c>
      <c r="Y1153">
        <f>[9]D_技能表!Y1060</f>
        <v>18</v>
      </c>
      <c r="Z1153">
        <f>[9]D_技能表!Z1060</f>
        <v>42</v>
      </c>
      <c r="AA1153" t="str">
        <f>[9]D_技能表!AA1060</f>
        <v>9311100.png</v>
      </c>
      <c r="AB1153">
        <f>[9]D_技能表!AB1060</f>
        <v>2</v>
      </c>
      <c r="AC1153">
        <f>[9]D_技能表!AC1060</f>
        <v>5307</v>
      </c>
      <c r="AD1153">
        <f>[9]D_技能表!AD1060</f>
        <v>658.69192190429351</v>
      </c>
    </row>
    <row r="1154" spans="1:30" x14ac:dyDescent="0.15">
      <c r="A1154">
        <f>[9]D_技能表!A1061</f>
        <v>9311139</v>
      </c>
      <c r="B1154" t="str">
        <f>[9]D_技能表!B1061</f>
        <v>激光轰击</v>
      </c>
      <c r="C1154" t="str">
        <f>[9]D_技能表!C1061</f>
        <v>激光轰击</v>
      </c>
      <c r="D1154">
        <f>[9]D_技能表!D1061</f>
        <v>3</v>
      </c>
      <c r="E1154">
        <f>[9]D_技能表!E1061</f>
        <v>63</v>
      </c>
      <c r="F1154" t="str">
        <f>[9]D_技能表!F1061</f>
        <v>第39级，共造成307.8%点伤害</v>
      </c>
      <c r="G1154">
        <f>[9]D_技能表!G1061</f>
        <v>1</v>
      </c>
      <c r="H1154">
        <f>[9]D_技能表!H1061</f>
        <v>1</v>
      </c>
      <c r="I1154">
        <f>[9]D_技能表!I1061</f>
        <v>39</v>
      </c>
      <c r="J1154">
        <f>[9]D_技能表!J1061</f>
        <v>1</v>
      </c>
      <c r="K1154">
        <f>[9]D_技能表!K1061</f>
        <v>23.675824175824175</v>
      </c>
      <c r="L1154">
        <f>[9]D_技能表!L1061</f>
        <v>0</v>
      </c>
      <c r="M1154">
        <f>[9]D_技能表!M1061</f>
        <v>6100</v>
      </c>
      <c r="N1154">
        <f>[9]D_技能表!N1061</f>
        <v>286990</v>
      </c>
      <c r="O1154">
        <f>[9]D_技能表!O1061</f>
        <v>1</v>
      </c>
      <c r="P1154">
        <f>[9]D_技能表!P1061</f>
        <v>13</v>
      </c>
      <c r="Q1154">
        <f>[9]D_技能表!Q1061</f>
        <v>1</v>
      </c>
      <c r="R1154">
        <f>[9]D_技能表!R1061</f>
        <v>2</v>
      </c>
      <c r="S1154">
        <f>[9]D_技能表!S1061</f>
        <v>50</v>
      </c>
      <c r="T1154">
        <f>[9]D_技能表!T1061</f>
        <v>17.032967032967033</v>
      </c>
      <c r="U1154">
        <f>[9]D_技能表!U1061</f>
        <v>2609</v>
      </c>
      <c r="V1154">
        <f>[9]D_技能表!V1061</f>
        <v>221.42857142857142</v>
      </c>
      <c r="W1154">
        <f>[9]D_技能表!W1061</f>
        <v>110</v>
      </c>
      <c r="X1154">
        <f>[9]D_技能表!X1061</f>
        <v>1560</v>
      </c>
      <c r="Y1154">
        <f>[9]D_技能表!Y1061</f>
        <v>18</v>
      </c>
      <c r="Z1154">
        <f>[9]D_技能表!Z1061</f>
        <v>44</v>
      </c>
      <c r="AA1154" t="str">
        <f>[9]D_技能表!AA1061</f>
        <v>9311100.png</v>
      </c>
      <c r="AB1154">
        <f>[9]D_技能表!AB1061</f>
        <v>2</v>
      </c>
      <c r="AC1154">
        <f>[9]D_技能表!AC1061</f>
        <v>5307</v>
      </c>
      <c r="AD1154">
        <f>[9]D_技能表!AD1061</f>
        <v>757.98962857090191</v>
      </c>
    </row>
    <row r="1155" spans="1:30" x14ac:dyDescent="0.15">
      <c r="A1155">
        <f>[9]D_技能表!A1062</f>
        <v>9311140</v>
      </c>
      <c r="B1155" t="str">
        <f>[9]D_技能表!B1062</f>
        <v>激光轰击</v>
      </c>
      <c r="C1155" t="str">
        <f>[9]D_技能表!C1062</f>
        <v>激光轰击</v>
      </c>
      <c r="D1155">
        <f>[9]D_技能表!D1062</f>
        <v>3</v>
      </c>
      <c r="E1155">
        <f>[9]D_技能表!E1062</f>
        <v>64</v>
      </c>
      <c r="F1155" t="str">
        <f>[9]D_技能表!F1062</f>
        <v>第40级，共造成310%点伤害</v>
      </c>
      <c r="G1155">
        <f>[9]D_技能表!G1062</f>
        <v>1</v>
      </c>
      <c r="H1155">
        <f>[9]D_技能表!H1062</f>
        <v>1</v>
      </c>
      <c r="I1155">
        <f>[9]D_技能表!I1062</f>
        <v>40</v>
      </c>
      <c r="J1155">
        <f>[9]D_技能表!J1062</f>
        <v>1</v>
      </c>
      <c r="K1155">
        <f>[9]D_技能表!K1062</f>
        <v>23.846153846153847</v>
      </c>
      <c r="L1155">
        <f>[9]D_技能表!L1062</f>
        <v>0</v>
      </c>
      <c r="M1155">
        <f>[9]D_技能表!M1062</f>
        <v>6000</v>
      </c>
      <c r="N1155">
        <f>[9]D_技能表!N1062</f>
        <v>318010</v>
      </c>
      <c r="O1155">
        <f>[9]D_技能表!O1062</f>
        <v>1</v>
      </c>
      <c r="P1155">
        <f>[9]D_技能表!P1062</f>
        <v>13</v>
      </c>
      <c r="Q1155">
        <f>[9]D_技能表!Q1062</f>
        <v>1</v>
      </c>
      <c r="R1155">
        <f>[9]D_技能表!R1062</f>
        <v>2</v>
      </c>
      <c r="S1155">
        <f>[9]D_技能表!S1062</f>
        <v>50</v>
      </c>
      <c r="T1155">
        <f>[9]D_技能表!T1062</f>
        <v>17.032967032967033</v>
      </c>
      <c r="U1155">
        <f>[9]D_技能表!U1062</f>
        <v>2695</v>
      </c>
      <c r="V1155">
        <f>[9]D_技能表!V1062</f>
        <v>221.42857142857142</v>
      </c>
      <c r="W1155">
        <f>[9]D_技能表!W1062</f>
        <v>118</v>
      </c>
      <c r="X1155">
        <f>[9]D_技能表!X1062</f>
        <v>1678</v>
      </c>
      <c r="Y1155">
        <f>[9]D_技能表!Y1062</f>
        <v>18</v>
      </c>
      <c r="Z1155">
        <f>[9]D_技能表!Z1062</f>
        <v>48</v>
      </c>
      <c r="AA1155" t="str">
        <f>[9]D_技能表!AA1062</f>
        <v>9311100.png</v>
      </c>
      <c r="AB1155">
        <f>[9]D_技能表!AB1062</f>
        <v>2</v>
      </c>
      <c r="AC1155">
        <f>[9]D_技能表!AC1062</f>
        <v>5307</v>
      </c>
      <c r="AD1155">
        <f>[9]D_技能表!AD1062</f>
        <v>872.15739350679473</v>
      </c>
    </row>
    <row r="1156" spans="1:30" x14ac:dyDescent="0.15">
      <c r="A1156">
        <f>[9]D_技能表!A1063</f>
        <v>9311141</v>
      </c>
      <c r="B1156" t="str">
        <f>[9]D_技能表!B1063</f>
        <v>激光轰击</v>
      </c>
      <c r="C1156" t="str">
        <f>[9]D_技能表!C1063</f>
        <v>激光轰击</v>
      </c>
      <c r="D1156">
        <f>[9]D_技能表!D1063</f>
        <v>3</v>
      </c>
      <c r="E1156">
        <f>[9]D_技能表!E1063</f>
        <v>66</v>
      </c>
      <c r="F1156" t="str">
        <f>[9]D_技能表!F1063</f>
        <v>第41级，共造成312.2%点伤害</v>
      </c>
      <c r="G1156">
        <f>[9]D_技能表!G1063</f>
        <v>1</v>
      </c>
      <c r="H1156">
        <f>[9]D_技能表!H1063</f>
        <v>1</v>
      </c>
      <c r="I1156">
        <f>[9]D_技能表!I1063</f>
        <v>41</v>
      </c>
      <c r="J1156">
        <f>[9]D_技能表!J1063</f>
        <v>1</v>
      </c>
      <c r="K1156">
        <f>[9]D_技能表!K1063</f>
        <v>24.016483516483518</v>
      </c>
      <c r="L1156">
        <f>[9]D_技能表!L1063</f>
        <v>0</v>
      </c>
      <c r="M1156">
        <f>[9]D_技能表!M1063</f>
        <v>5900</v>
      </c>
      <c r="N1156">
        <f>[9]D_技能表!N1063</f>
        <v>361872</v>
      </c>
      <c r="O1156">
        <f>[9]D_技能表!O1063</f>
        <v>1</v>
      </c>
      <c r="P1156">
        <f>[9]D_技能表!P1063</f>
        <v>13</v>
      </c>
      <c r="Q1156">
        <f>[9]D_技能表!Q1063</f>
        <v>1</v>
      </c>
      <c r="R1156">
        <f>[9]D_技能表!R1063</f>
        <v>2</v>
      </c>
      <c r="S1156">
        <f>[9]D_技能表!S1063</f>
        <v>50</v>
      </c>
      <c r="T1156">
        <f>[9]D_技能表!T1063</f>
        <v>17.032967032967033</v>
      </c>
      <c r="U1156">
        <f>[9]D_技能表!U1063</f>
        <v>2872</v>
      </c>
      <c r="V1156">
        <f>[9]D_技能表!V1063</f>
        <v>221.42857142857142</v>
      </c>
      <c r="W1156">
        <f>[9]D_技能表!W1063</f>
        <v>126</v>
      </c>
      <c r="X1156">
        <f>[9]D_技能表!X1063</f>
        <v>1804</v>
      </c>
      <c r="Y1156">
        <f>[9]D_技能表!Y1063</f>
        <v>18</v>
      </c>
      <c r="Z1156">
        <f>[9]D_技能表!Z1063</f>
        <v>51</v>
      </c>
      <c r="AA1156" t="str">
        <f>[9]D_技能表!AA1063</f>
        <v>9311100.png</v>
      </c>
      <c r="AB1156">
        <f>[9]D_技能表!AB1063</f>
        <v>2</v>
      </c>
      <c r="AC1156">
        <f>[9]D_技能表!AC1063</f>
        <v>5307</v>
      </c>
      <c r="AD1156">
        <f>[9]D_技能表!AD1063</f>
        <v>1003.4094398729446</v>
      </c>
    </row>
    <row r="1157" spans="1:30" x14ac:dyDescent="0.15">
      <c r="A1157">
        <f>[9]D_技能表!A1064</f>
        <v>9311142</v>
      </c>
      <c r="B1157" t="str">
        <f>[9]D_技能表!B1064</f>
        <v>激光轰击</v>
      </c>
      <c r="C1157" t="str">
        <f>[9]D_技能表!C1064</f>
        <v>激光轰击</v>
      </c>
      <c r="D1157">
        <f>[9]D_技能表!D1064</f>
        <v>3</v>
      </c>
      <c r="E1157">
        <f>[9]D_技能表!E1064</f>
        <v>68</v>
      </c>
      <c r="F1157" t="str">
        <f>[9]D_技能表!F1064</f>
        <v>第42级，共造成314.4%点伤害</v>
      </c>
      <c r="G1157">
        <f>[9]D_技能表!G1064</f>
        <v>1</v>
      </c>
      <c r="H1157">
        <f>[9]D_技能表!H1064</f>
        <v>1</v>
      </c>
      <c r="I1157">
        <f>[9]D_技能表!I1064</f>
        <v>42</v>
      </c>
      <c r="J1157">
        <f>[9]D_技能表!J1064</f>
        <v>1</v>
      </c>
      <c r="K1157">
        <f>[9]D_技能表!K1064</f>
        <v>24.186813186813186</v>
      </c>
      <c r="L1157">
        <f>[9]D_技能表!L1064</f>
        <v>0</v>
      </c>
      <c r="M1157">
        <f>[9]D_技能表!M1064</f>
        <v>5800</v>
      </c>
      <c r="N1157">
        <f>[9]D_技能表!N1064</f>
        <v>412290</v>
      </c>
      <c r="O1157">
        <f>[9]D_技能表!O1064</f>
        <v>1</v>
      </c>
      <c r="P1157">
        <f>[9]D_技能表!P1064</f>
        <v>13</v>
      </c>
      <c r="Q1157">
        <f>[9]D_技能表!Q1064</f>
        <v>1</v>
      </c>
      <c r="R1157">
        <f>[9]D_技能表!R1064</f>
        <v>2</v>
      </c>
      <c r="S1157">
        <f>[9]D_技能表!S1064</f>
        <v>50</v>
      </c>
      <c r="T1157">
        <f>[9]D_技能表!T1064</f>
        <v>17.032967032967033</v>
      </c>
      <c r="U1157">
        <f>[9]D_技能表!U1064</f>
        <v>3054</v>
      </c>
      <c r="V1157">
        <f>[9]D_技能表!V1064</f>
        <v>221.42857142857142</v>
      </c>
      <c r="W1157">
        <f>[9]D_技能表!W1064</f>
        <v>135</v>
      </c>
      <c r="X1157">
        <f>[9]D_技能表!X1064</f>
        <v>1939</v>
      </c>
      <c r="Y1157">
        <f>[9]D_技能表!Y1064</f>
        <v>18</v>
      </c>
      <c r="Z1157">
        <f>[9]D_技能表!Z1064</f>
        <v>54</v>
      </c>
      <c r="AA1157" t="str">
        <f>[9]D_技能表!AA1064</f>
        <v>9311100.png</v>
      </c>
      <c r="AB1157">
        <f>[9]D_技能表!AB1064</f>
        <v>2</v>
      </c>
      <c r="AC1157">
        <f>[9]D_技能表!AC1064</f>
        <v>5307</v>
      </c>
      <c r="AD1157">
        <f>[9]D_技能表!AD1064</f>
        <v>1154.2880853791578</v>
      </c>
    </row>
    <row r="1158" spans="1:30" x14ac:dyDescent="0.15">
      <c r="A1158">
        <f>[9]D_技能表!A1065</f>
        <v>9311143</v>
      </c>
      <c r="B1158" t="str">
        <f>[9]D_技能表!B1065</f>
        <v>激光轰击</v>
      </c>
      <c r="C1158" t="str">
        <f>[9]D_技能表!C1065</f>
        <v>激光轰击</v>
      </c>
      <c r="D1158">
        <f>[9]D_技能表!D1065</f>
        <v>3</v>
      </c>
      <c r="E1158">
        <f>[9]D_技能表!E1065</f>
        <v>69</v>
      </c>
      <c r="F1158" t="str">
        <f>[9]D_技能表!F1065</f>
        <v>第43级，共造成316.6%点伤害</v>
      </c>
      <c r="G1158">
        <f>[9]D_技能表!G1065</f>
        <v>1</v>
      </c>
      <c r="H1158">
        <f>[9]D_技能表!H1065</f>
        <v>1</v>
      </c>
      <c r="I1158">
        <f>[9]D_技能表!I1065</f>
        <v>43</v>
      </c>
      <c r="J1158">
        <f>[9]D_技能表!J1065</f>
        <v>1</v>
      </c>
      <c r="K1158">
        <f>[9]D_技能表!K1065</f>
        <v>24.357142857142858</v>
      </c>
      <c r="L1158">
        <f>[9]D_技能表!L1065</f>
        <v>0</v>
      </c>
      <c r="M1158">
        <f>[9]D_技能表!M1065</f>
        <v>5700</v>
      </c>
      <c r="N1158">
        <f>[9]D_技能表!N1065</f>
        <v>456315</v>
      </c>
      <c r="O1158">
        <f>[9]D_技能表!O1065</f>
        <v>1</v>
      </c>
      <c r="P1158">
        <f>[9]D_技能表!P1065</f>
        <v>13</v>
      </c>
      <c r="Q1158">
        <f>[9]D_技能表!Q1065</f>
        <v>1</v>
      </c>
      <c r="R1158">
        <f>[9]D_技能表!R1065</f>
        <v>2</v>
      </c>
      <c r="S1158">
        <f>[9]D_技能表!S1065</f>
        <v>50</v>
      </c>
      <c r="T1158">
        <f>[9]D_技能表!T1065</f>
        <v>17.032967032967033</v>
      </c>
      <c r="U1158">
        <f>[9]D_技能表!U1065</f>
        <v>3147</v>
      </c>
      <c r="V1158">
        <f>[9]D_技能表!V1065</f>
        <v>221.42857142857142</v>
      </c>
      <c r="W1158">
        <f>[9]D_技能表!W1065</f>
        <v>145</v>
      </c>
      <c r="X1158">
        <f>[9]D_技能表!X1065</f>
        <v>2084</v>
      </c>
      <c r="Y1158">
        <f>[9]D_技能表!Y1065</f>
        <v>18</v>
      </c>
      <c r="Z1158">
        <f>[9]D_技能表!Z1065</f>
        <v>58</v>
      </c>
      <c r="AA1158" t="str">
        <f>[9]D_技能表!AA1065</f>
        <v>9311100.png</v>
      </c>
      <c r="AB1158">
        <f>[9]D_技能表!AB1065</f>
        <v>2</v>
      </c>
      <c r="AC1158">
        <f>[9]D_技能表!AC1065</f>
        <v>5307</v>
      </c>
      <c r="AD1158">
        <f>[9]D_技能表!AD1065</f>
        <v>1327.7121501252736</v>
      </c>
    </row>
    <row r="1159" spans="1:30" x14ac:dyDescent="0.15">
      <c r="A1159">
        <f>[9]D_技能表!A1066</f>
        <v>9311144</v>
      </c>
      <c r="B1159" t="str">
        <f>[9]D_技能表!B1066</f>
        <v>激光轰击</v>
      </c>
      <c r="C1159" t="str">
        <f>[9]D_技能表!C1066</f>
        <v>激光轰击</v>
      </c>
      <c r="D1159">
        <f>[9]D_技能表!D1066</f>
        <v>3</v>
      </c>
      <c r="E1159">
        <f>[9]D_技能表!E1066</f>
        <v>71</v>
      </c>
      <c r="F1159" t="str">
        <f>[9]D_技能表!F1066</f>
        <v>第44级，共造成318.9%点伤害</v>
      </c>
      <c r="G1159">
        <f>[9]D_技能表!G1066</f>
        <v>1</v>
      </c>
      <c r="H1159">
        <f>[9]D_技能表!H1066</f>
        <v>1</v>
      </c>
      <c r="I1159">
        <f>[9]D_技能表!I1066</f>
        <v>44</v>
      </c>
      <c r="J1159">
        <f>[9]D_技能表!J1066</f>
        <v>1</v>
      </c>
      <c r="K1159">
        <f>[9]D_技能表!K1066</f>
        <v>24.527472527472526</v>
      </c>
      <c r="L1159">
        <f>[9]D_技能表!L1066</f>
        <v>0</v>
      </c>
      <c r="M1159">
        <f>[9]D_技能表!M1066</f>
        <v>5600</v>
      </c>
      <c r="N1159">
        <f>[9]D_技能表!N1066</f>
        <v>517390</v>
      </c>
      <c r="O1159">
        <f>[9]D_技能表!O1066</f>
        <v>1</v>
      </c>
      <c r="P1159">
        <f>[9]D_技能表!P1066</f>
        <v>13</v>
      </c>
      <c r="Q1159">
        <f>[9]D_技能表!Q1066</f>
        <v>1</v>
      </c>
      <c r="R1159">
        <f>[9]D_技能表!R1066</f>
        <v>2</v>
      </c>
      <c r="S1159">
        <f>[9]D_技能表!S1066</f>
        <v>50</v>
      </c>
      <c r="T1159">
        <f>[9]D_技能表!T1066</f>
        <v>17.032967032967033</v>
      </c>
      <c r="U1159">
        <f>[9]D_技能表!U1066</f>
        <v>3338</v>
      </c>
      <c r="V1159">
        <f>[9]D_技能表!V1066</f>
        <v>221.42857142857142</v>
      </c>
      <c r="W1159">
        <f>[9]D_技能表!W1066</f>
        <v>155</v>
      </c>
      <c r="X1159">
        <f>[9]D_技能表!X1066</f>
        <v>2239</v>
      </c>
      <c r="Y1159">
        <f>[9]D_技能表!Y1066</f>
        <v>18</v>
      </c>
      <c r="Z1159">
        <f>[9]D_技能表!Z1066</f>
        <v>62</v>
      </c>
      <c r="AA1159" t="str">
        <f>[9]D_技能表!AA1066</f>
        <v>9311100.png</v>
      </c>
      <c r="AB1159">
        <f>[9]D_技能表!AB1066</f>
        <v>2</v>
      </c>
      <c r="AC1159">
        <f>[9]D_技能表!AC1066</f>
        <v>5307</v>
      </c>
      <c r="AD1159">
        <f>[9]D_技能表!AD1066</f>
        <v>1527.0324797442543</v>
      </c>
    </row>
    <row r="1160" spans="1:30" x14ac:dyDescent="0.15">
      <c r="A1160">
        <f>[9]D_技能表!A1067</f>
        <v>9311145</v>
      </c>
      <c r="B1160" t="str">
        <f>[9]D_技能表!B1067</f>
        <v>激光轰击</v>
      </c>
      <c r="C1160" t="str">
        <f>[9]D_技能表!C1067</f>
        <v>激光轰击</v>
      </c>
      <c r="D1160">
        <f>[9]D_技能表!D1067</f>
        <v>3</v>
      </c>
      <c r="E1160">
        <f>[9]D_技能表!E1067</f>
        <v>72</v>
      </c>
      <c r="F1160" t="str">
        <f>[9]D_技能表!F1067</f>
        <v>第45级，共造成321.1%点伤害</v>
      </c>
      <c r="G1160">
        <f>[9]D_技能表!G1067</f>
        <v>1</v>
      </c>
      <c r="H1160">
        <f>[9]D_技能表!H1067</f>
        <v>1</v>
      </c>
      <c r="I1160">
        <f>[9]D_技能表!I1067</f>
        <v>45</v>
      </c>
      <c r="J1160">
        <f>[9]D_技能表!J1067</f>
        <v>1</v>
      </c>
      <c r="K1160">
        <f>[9]D_技能表!K1067</f>
        <v>24.697802197802197</v>
      </c>
      <c r="L1160">
        <f>[9]D_技能表!L1067</f>
        <v>0</v>
      </c>
      <c r="M1160">
        <f>[9]D_技能表!M1067</f>
        <v>5500</v>
      </c>
      <c r="N1160">
        <f>[9]D_技能表!N1067</f>
        <v>566775</v>
      </c>
      <c r="O1160">
        <f>[9]D_技能表!O1067</f>
        <v>1</v>
      </c>
      <c r="P1160">
        <f>[9]D_技能表!P1067</f>
        <v>13</v>
      </c>
      <c r="Q1160">
        <f>[9]D_技能表!Q1067</f>
        <v>1</v>
      </c>
      <c r="R1160">
        <f>[9]D_技能表!R1067</f>
        <v>2</v>
      </c>
      <c r="S1160">
        <f>[9]D_技能表!S1067</f>
        <v>50</v>
      </c>
      <c r="T1160">
        <f>[9]D_技能表!T1067</f>
        <v>17.032967032967033</v>
      </c>
      <c r="U1160">
        <f>[9]D_技能表!U1067</f>
        <v>3435</v>
      </c>
      <c r="V1160">
        <f>[9]D_技能表!V1067</f>
        <v>221.42857142857142</v>
      </c>
      <c r="W1160">
        <f>[9]D_技能表!W1067</f>
        <v>165</v>
      </c>
      <c r="X1160">
        <f>[9]D_技能表!X1067</f>
        <v>2404</v>
      </c>
      <c r="Y1160">
        <f>[9]D_技能表!Y1067</f>
        <v>18</v>
      </c>
      <c r="Z1160">
        <f>[9]D_技能表!Z1067</f>
        <v>66</v>
      </c>
      <c r="AA1160" t="str">
        <f>[9]D_技能表!AA1067</f>
        <v>9311100.png</v>
      </c>
      <c r="AB1160">
        <f>[9]D_技能表!AB1067</f>
        <v>2</v>
      </c>
      <c r="AC1160">
        <f>[9]D_技能表!AC1067</f>
        <v>5307</v>
      </c>
      <c r="AD1160">
        <f>[9]D_技能表!AD1067</f>
        <v>1756.0956262036234</v>
      </c>
    </row>
    <row r="1161" spans="1:30" x14ac:dyDescent="0.15">
      <c r="A1161">
        <f>[9]D_技能表!A1068</f>
        <v>9311146</v>
      </c>
      <c r="B1161" t="str">
        <f>[9]D_技能表!B1068</f>
        <v>激光轰击</v>
      </c>
      <c r="C1161" t="str">
        <f>[9]D_技能表!C1068</f>
        <v>激光轰击</v>
      </c>
      <c r="D1161">
        <f>[9]D_技能表!D1068</f>
        <v>3</v>
      </c>
      <c r="E1161">
        <f>[9]D_技能表!E1068</f>
        <v>74</v>
      </c>
      <c r="F1161" t="str">
        <f>[9]D_技能表!F1068</f>
        <v>第46级，共造成323.3%点伤害</v>
      </c>
      <c r="G1161">
        <f>[9]D_技能表!G1068</f>
        <v>1</v>
      </c>
      <c r="H1161">
        <f>[9]D_技能表!H1068</f>
        <v>1</v>
      </c>
      <c r="I1161">
        <f>[9]D_技能表!I1068</f>
        <v>46</v>
      </c>
      <c r="J1161">
        <f>[9]D_技能表!J1068</f>
        <v>1</v>
      </c>
      <c r="K1161">
        <f>[9]D_技能表!K1068</f>
        <v>24.868131868131869</v>
      </c>
      <c r="L1161">
        <f>[9]D_技能表!L1068</f>
        <v>0</v>
      </c>
      <c r="M1161">
        <f>[9]D_技能表!M1068</f>
        <v>5400</v>
      </c>
      <c r="N1161">
        <f>[9]D_技能表!N1068</f>
        <v>643218</v>
      </c>
      <c r="O1161">
        <f>[9]D_技能表!O1068</f>
        <v>1</v>
      </c>
      <c r="P1161">
        <f>[9]D_技能表!P1068</f>
        <v>13</v>
      </c>
      <c r="Q1161">
        <f>[9]D_技能表!Q1068</f>
        <v>1</v>
      </c>
      <c r="R1161">
        <f>[9]D_技能表!R1068</f>
        <v>2</v>
      </c>
      <c r="S1161">
        <f>[9]D_技能表!S1068</f>
        <v>50</v>
      </c>
      <c r="T1161">
        <f>[9]D_技能表!T1068</f>
        <v>17.032967032967033</v>
      </c>
      <c r="U1161">
        <f>[9]D_技能表!U1068</f>
        <v>3634</v>
      </c>
      <c r="V1161">
        <f>[9]D_技能表!V1068</f>
        <v>221.42857142857142</v>
      </c>
      <c r="W1161">
        <f>[9]D_技能表!W1068</f>
        <v>177</v>
      </c>
      <c r="X1161">
        <f>[9]D_技能表!X1068</f>
        <v>2581</v>
      </c>
      <c r="Y1161">
        <f>[9]D_技能表!Y1068</f>
        <v>18</v>
      </c>
      <c r="Z1161">
        <f>[9]D_技能表!Z1068</f>
        <v>71</v>
      </c>
      <c r="AA1161" t="str">
        <f>[9]D_技能表!AA1068</f>
        <v>9311100.png</v>
      </c>
      <c r="AB1161">
        <f>[9]D_技能表!AB1068</f>
        <v>2</v>
      </c>
      <c r="AC1161">
        <f>[9]D_技能表!AC1068</f>
        <v>5307</v>
      </c>
      <c r="AD1161">
        <f>[9]D_技能表!AD1068</f>
        <v>2019.3168808654082</v>
      </c>
    </row>
    <row r="1162" spans="1:30" x14ac:dyDescent="0.15">
      <c r="A1162">
        <f>[9]D_技能表!A1069</f>
        <v>9311147</v>
      </c>
      <c r="B1162" t="str">
        <f>[9]D_技能表!B1069</f>
        <v>激光轰击</v>
      </c>
      <c r="C1162" t="str">
        <f>[9]D_技能表!C1069</f>
        <v>激光轰击</v>
      </c>
      <c r="D1162">
        <f>[9]D_技能表!D1069</f>
        <v>3</v>
      </c>
      <c r="E1162">
        <f>[9]D_技能表!E1069</f>
        <v>75</v>
      </c>
      <c r="F1162" t="str">
        <f>[9]D_技能表!F1069</f>
        <v>第47级，共造成325.5%点伤害</v>
      </c>
      <c r="G1162">
        <f>[9]D_技能表!G1069</f>
        <v>1</v>
      </c>
      <c r="H1162">
        <f>[9]D_技能表!H1069</f>
        <v>1</v>
      </c>
      <c r="I1162">
        <f>[9]D_技能表!I1069</f>
        <v>47</v>
      </c>
      <c r="J1162">
        <f>[9]D_技能表!J1069</f>
        <v>1</v>
      </c>
      <c r="K1162">
        <f>[9]D_技能表!K1069</f>
        <v>25.03846153846154</v>
      </c>
      <c r="L1162">
        <f>[9]D_技能表!L1069</f>
        <v>0</v>
      </c>
      <c r="M1162">
        <f>[9]D_技能表!M1069</f>
        <v>5300</v>
      </c>
      <c r="N1162">
        <f>[9]D_技能表!N1069</f>
        <v>705915</v>
      </c>
      <c r="O1162">
        <f>[9]D_技能表!O1069</f>
        <v>1</v>
      </c>
      <c r="P1162">
        <f>[9]D_技能表!P1069</f>
        <v>13</v>
      </c>
      <c r="Q1162">
        <f>[9]D_技能表!Q1069</f>
        <v>1</v>
      </c>
      <c r="R1162">
        <f>[9]D_技能表!R1069</f>
        <v>2</v>
      </c>
      <c r="S1162">
        <f>[9]D_技能表!S1069</f>
        <v>50</v>
      </c>
      <c r="T1162">
        <f>[9]D_技能表!T1069</f>
        <v>17.032967032967033</v>
      </c>
      <c r="U1162">
        <f>[9]D_技能表!U1069</f>
        <v>3735</v>
      </c>
      <c r="V1162">
        <f>[9]D_技能表!V1069</f>
        <v>221.42857142857142</v>
      </c>
      <c r="W1162">
        <f>[9]D_技能表!W1069</f>
        <v>189</v>
      </c>
      <c r="X1162">
        <f>[9]D_技能表!X1069</f>
        <v>2770</v>
      </c>
      <c r="Y1162">
        <f>[9]D_技能表!Y1069</f>
        <v>18</v>
      </c>
      <c r="Z1162">
        <f>[9]D_技能表!Z1069</f>
        <v>76</v>
      </c>
      <c r="AA1162" t="str">
        <f>[9]D_技能表!AA1069</f>
        <v>9311100.png</v>
      </c>
      <c r="AB1162">
        <f>[9]D_技能表!AB1069</f>
        <v>2</v>
      </c>
      <c r="AC1162">
        <f>[9]D_技能表!AC1069</f>
        <v>5307</v>
      </c>
      <c r="AD1162">
        <f>[9]D_技能表!AD1069</f>
        <v>2321.7640288250714</v>
      </c>
    </row>
    <row r="1163" spans="1:30" x14ac:dyDescent="0.15">
      <c r="A1163">
        <f>[9]D_技能表!A1070</f>
        <v>9311148</v>
      </c>
      <c r="B1163" t="str">
        <f>[9]D_技能表!B1070</f>
        <v>激光轰击</v>
      </c>
      <c r="C1163" t="str">
        <f>[9]D_技能表!C1070</f>
        <v>激光轰击</v>
      </c>
      <c r="D1163">
        <f>[9]D_技能表!D1070</f>
        <v>3</v>
      </c>
      <c r="E1163">
        <f>[9]D_技能表!E1070</f>
        <v>77</v>
      </c>
      <c r="F1163" t="str">
        <f>[9]D_技能表!F1070</f>
        <v>第48级，共造成327.7%点伤害</v>
      </c>
      <c r="G1163">
        <f>[9]D_技能表!G1070</f>
        <v>1</v>
      </c>
      <c r="H1163">
        <f>[9]D_技能表!H1070</f>
        <v>1</v>
      </c>
      <c r="I1163">
        <f>[9]D_技能表!I1070</f>
        <v>48</v>
      </c>
      <c r="J1163">
        <f>[9]D_技能表!J1070</f>
        <v>1</v>
      </c>
      <c r="K1163">
        <f>[9]D_技能表!K1070</f>
        <v>25.208791208791208</v>
      </c>
      <c r="L1163">
        <f>[9]D_技能表!L1070</f>
        <v>0</v>
      </c>
      <c r="M1163">
        <f>[9]D_技能表!M1070</f>
        <v>5200</v>
      </c>
      <c r="N1163">
        <f>[9]D_技能表!N1070</f>
        <v>800226</v>
      </c>
      <c r="O1163">
        <f>[9]D_技能表!O1070</f>
        <v>1</v>
      </c>
      <c r="P1163">
        <f>[9]D_技能表!P1070</f>
        <v>13</v>
      </c>
      <c r="Q1163">
        <f>[9]D_技能表!Q1070</f>
        <v>1</v>
      </c>
      <c r="R1163">
        <f>[9]D_技能表!R1070</f>
        <v>2</v>
      </c>
      <c r="S1163">
        <f>[9]D_技能表!S1070</f>
        <v>50</v>
      </c>
      <c r="T1163">
        <f>[9]D_技能表!T1070</f>
        <v>17.032967032967033</v>
      </c>
      <c r="U1163">
        <f>[9]D_技能表!U1070</f>
        <v>3942</v>
      </c>
      <c r="V1163">
        <f>[9]D_技能表!V1070</f>
        <v>221.42857142857142</v>
      </c>
      <c r="W1163">
        <f>[9]D_技能表!W1070</f>
        <v>203</v>
      </c>
      <c r="X1163">
        <f>[9]D_技能表!X1070</f>
        <v>2973</v>
      </c>
      <c r="Y1163">
        <f>[9]D_技能表!Y1070</f>
        <v>18</v>
      </c>
      <c r="Z1163">
        <f>[9]D_技能表!Z1070</f>
        <v>82</v>
      </c>
      <c r="AA1163" t="str">
        <f>[9]D_技能表!AA1070</f>
        <v>9311100.png</v>
      </c>
      <c r="AB1163">
        <f>[9]D_技能表!AB1070</f>
        <v>2</v>
      </c>
      <c r="AC1163">
        <f>[9]D_技能表!AC1070</f>
        <v>5307</v>
      </c>
      <c r="AD1163">
        <f>[9]D_技能表!AD1070</f>
        <v>2669.2533933692766</v>
      </c>
    </row>
    <row r="1164" spans="1:30" x14ac:dyDescent="0.15">
      <c r="A1164">
        <f>[9]D_技能表!A1071</f>
        <v>9311149</v>
      </c>
      <c r="B1164" t="str">
        <f>[9]D_技能表!B1071</f>
        <v>激光轰击</v>
      </c>
      <c r="C1164" t="str">
        <f>[9]D_技能表!C1071</f>
        <v>激光轰击</v>
      </c>
      <c r="D1164">
        <f>[9]D_技能表!D1071</f>
        <v>3</v>
      </c>
      <c r="E1164">
        <f>[9]D_技能表!E1071</f>
        <v>78</v>
      </c>
      <c r="F1164" t="str">
        <f>[9]D_技能表!F1071</f>
        <v>第49级，共造成329.9%点伤害</v>
      </c>
      <c r="G1164">
        <f>[9]D_技能表!G1071</f>
        <v>1</v>
      </c>
      <c r="H1164">
        <f>[9]D_技能表!H1071</f>
        <v>1</v>
      </c>
      <c r="I1164">
        <f>[9]D_技能表!I1071</f>
        <v>49</v>
      </c>
      <c r="J1164">
        <f>[9]D_技能表!J1071</f>
        <v>1</v>
      </c>
      <c r="K1164">
        <f>[9]D_技能表!K1071</f>
        <v>25.37912087912088</v>
      </c>
      <c r="L1164">
        <f>[9]D_技能表!L1071</f>
        <v>0</v>
      </c>
      <c r="M1164">
        <f>[9]D_技能表!M1071</f>
        <v>5100</v>
      </c>
      <c r="N1164">
        <f>[9]D_技能表!N1071</f>
        <v>878199</v>
      </c>
      <c r="O1164">
        <f>[9]D_技能表!O1071</f>
        <v>1</v>
      </c>
      <c r="P1164">
        <f>[9]D_技能表!P1071</f>
        <v>13</v>
      </c>
      <c r="Q1164">
        <f>[9]D_技能表!Q1071</f>
        <v>1</v>
      </c>
      <c r="R1164">
        <f>[9]D_技能表!R1071</f>
        <v>2</v>
      </c>
      <c r="S1164">
        <f>[9]D_技能表!S1071</f>
        <v>50</v>
      </c>
      <c r="T1164">
        <f>[9]D_技能表!T1071</f>
        <v>17.032967032967033</v>
      </c>
      <c r="U1164">
        <f>[9]D_技能表!U1071</f>
        <v>4047</v>
      </c>
      <c r="V1164">
        <f>[9]D_技能表!V1071</f>
        <v>221.42857142857142</v>
      </c>
      <c r="W1164">
        <f>[9]D_技能表!W1071</f>
        <v>217</v>
      </c>
      <c r="X1164">
        <f>[9]D_技能表!X1071</f>
        <v>3190</v>
      </c>
      <c r="Y1164">
        <f>[9]D_技能表!Y1071</f>
        <v>18</v>
      </c>
      <c r="Z1164">
        <f>[9]D_技能表!Z1071</f>
        <v>87</v>
      </c>
      <c r="AA1164" t="str">
        <f>[9]D_技能表!AA1071</f>
        <v>9311100.png</v>
      </c>
      <c r="AB1164">
        <f>[9]D_技能表!AB1071</f>
        <v>2</v>
      </c>
      <c r="AC1164">
        <f>[9]D_技能表!AC1071</f>
        <v>5307</v>
      </c>
      <c r="AD1164">
        <f>[9]D_技能表!AD1071</f>
        <v>3068.459968300454</v>
      </c>
    </row>
    <row r="1165" spans="1:30" x14ac:dyDescent="0.15">
      <c r="A1165">
        <f>[9]D_技能表!A1072</f>
        <v>9311150</v>
      </c>
      <c r="B1165" t="str">
        <f>[9]D_技能表!B1072</f>
        <v>激光轰击</v>
      </c>
      <c r="C1165" t="str">
        <f>[9]D_技能表!C1072</f>
        <v>激光轰击</v>
      </c>
      <c r="D1165">
        <f>[9]D_技能表!D1072</f>
        <v>3</v>
      </c>
      <c r="E1165">
        <f>[9]D_技能表!E1072</f>
        <v>80</v>
      </c>
      <c r="F1165" t="str">
        <f>[9]D_技能表!F1072</f>
        <v>第50级，共造成332.1%点伤害</v>
      </c>
      <c r="G1165">
        <f>[9]D_技能表!G1072</f>
        <v>1</v>
      </c>
      <c r="H1165">
        <f>[9]D_技能表!H1072</f>
        <v>1</v>
      </c>
      <c r="I1165">
        <f>[9]D_技能表!I1072</f>
        <v>50</v>
      </c>
      <c r="J1165">
        <f>[9]D_技能表!J1072</f>
        <v>1</v>
      </c>
      <c r="K1165">
        <f>[9]D_技能表!K1072</f>
        <v>25.549450549450547</v>
      </c>
      <c r="L1165">
        <f>[9]D_技能表!L1072</f>
        <v>0</v>
      </c>
      <c r="M1165">
        <f>[9]D_技能表!M1072</f>
        <v>5000</v>
      </c>
      <c r="N1165">
        <f>[9]D_技能表!N1072</f>
        <v>988784</v>
      </c>
      <c r="O1165">
        <f>[9]D_技能表!O1072</f>
        <v>1</v>
      </c>
      <c r="P1165">
        <f>[9]D_技能表!P1072</f>
        <v>13</v>
      </c>
      <c r="Q1165">
        <f>[9]D_技能表!Q1072</f>
        <v>1</v>
      </c>
      <c r="R1165">
        <f>[9]D_技能表!R1072</f>
        <v>2</v>
      </c>
      <c r="S1165">
        <f>[9]D_技能表!S1072</f>
        <v>50</v>
      </c>
      <c r="T1165">
        <f>[9]D_技能表!T1072</f>
        <v>17.032967032967033</v>
      </c>
      <c r="U1165">
        <f>[9]D_技能表!U1072</f>
        <v>4262</v>
      </c>
      <c r="V1165">
        <f>[9]D_技能表!V1072</f>
        <v>221.42857142857142</v>
      </c>
      <c r="W1165">
        <f>[9]D_技能表!W1072</f>
        <v>232</v>
      </c>
      <c r="X1165">
        <f>[9]D_技能表!X1072</f>
        <v>3422</v>
      </c>
      <c r="Y1165">
        <f>[9]D_技能表!Y1072</f>
        <v>18</v>
      </c>
      <c r="Z1165">
        <f>[9]D_技能表!Z1072</f>
        <v>93</v>
      </c>
      <c r="AA1165" t="str">
        <f>[9]D_技能表!AA1072</f>
        <v>9311100.png</v>
      </c>
      <c r="AB1165">
        <f>[9]D_技能表!AB1072</f>
        <v>2</v>
      </c>
      <c r="AC1165">
        <f>[9]D_技能表!AC1072</f>
        <v>5307</v>
      </c>
      <c r="AD1165">
        <f>[9]D_技能表!AD1072</f>
        <v>3527.0436980976992</v>
      </c>
    </row>
    <row r="1166" spans="1:30" x14ac:dyDescent="0.15">
      <c r="A1166">
        <f>[9]D_技能表!A1073</f>
        <v>9322000</v>
      </c>
      <c r="B1166" t="str">
        <f>[9]D_技能表!B1073</f>
        <v>玫瑰之舞</v>
      </c>
      <c r="C1166" t="str">
        <f>[9]D_技能表!C1073</f>
        <v>玫瑰之舞第1段</v>
      </c>
      <c r="D1166">
        <f>[9]D_技能表!D1073</f>
        <v>3</v>
      </c>
      <c r="E1166">
        <f>[9]D_技能表!E1073</f>
        <v>4</v>
      </c>
      <c r="F1166" t="str">
        <f>[9]D_技能表!F1073</f>
        <v>第0级，共造成132.9%点伤害</v>
      </c>
      <c r="G1166">
        <f>[9]D_技能表!G1073</f>
        <v>0</v>
      </c>
      <c r="H1166">
        <f>[9]D_技能表!H1073</f>
        <v>1</v>
      </c>
      <c r="I1166">
        <f>[9]D_技能表!I1073</f>
        <v>0</v>
      </c>
      <c r="J1166">
        <f>[9]D_技能表!J1073</f>
        <v>2</v>
      </c>
      <c r="K1166">
        <f>[9]D_技能表!K1073</f>
        <v>132.85714285714286</v>
      </c>
      <c r="L1166">
        <f>[9]D_技能表!L1073</f>
        <v>0</v>
      </c>
      <c r="M1166">
        <f>[9]D_技能表!M1073</f>
        <v>8000</v>
      </c>
      <c r="N1166">
        <f>[9]D_技能表!N1073</f>
        <v>0</v>
      </c>
      <c r="O1166">
        <f>[9]D_技能表!O1073</f>
        <v>2</v>
      </c>
      <c r="P1166">
        <f>[9]D_技能表!P1073</f>
        <v>1</v>
      </c>
      <c r="Q1166">
        <f>[9]D_技能表!Q1073</f>
        <v>1</v>
      </c>
      <c r="R1166">
        <f>[9]D_技能表!R1073</f>
        <v>4</v>
      </c>
      <c r="S1166">
        <f>[9]D_技能表!S1073</f>
        <v>50</v>
      </c>
      <c r="T1166">
        <f>[9]D_技能表!T1073</f>
        <v>132.85714285714286</v>
      </c>
      <c r="U1166">
        <f>[9]D_技能表!U1073</f>
        <v>68</v>
      </c>
      <c r="V1166">
        <f>[9]D_技能表!V1073</f>
        <v>132.85714285714286</v>
      </c>
      <c r="W1166">
        <f>[9]D_技能表!W1073</f>
        <v>0</v>
      </c>
      <c r="X1166">
        <f>[9]D_技能表!X1073</f>
        <v>0</v>
      </c>
      <c r="Y1166">
        <f>[9]D_技能表!Y1073</f>
        <v>18</v>
      </c>
      <c r="Z1166">
        <f>[9]D_技能表!Z1073</f>
        <v>0</v>
      </c>
      <c r="AA1166" t="str">
        <f>[9]D_技能表!AA1073</f>
        <v>9322100.png</v>
      </c>
      <c r="AB1166">
        <f>[9]D_技能表!AB1073</f>
        <v>20</v>
      </c>
      <c r="AC1166">
        <f>[9]D_技能表!AC1073</f>
        <v>5330</v>
      </c>
      <c r="AD1166">
        <f>[9]D_技能表!AD1073</f>
        <v>0.76187828571428573</v>
      </c>
    </row>
    <row r="1167" spans="1:30" x14ac:dyDescent="0.15">
      <c r="A1167">
        <f>[9]D_技能表!A1074</f>
        <v>9322101</v>
      </c>
      <c r="B1167" t="str">
        <f>[9]D_技能表!B1074</f>
        <v>玫瑰之舞第1段</v>
      </c>
      <c r="C1167" t="str">
        <f>[9]D_技能表!C1074</f>
        <v>玫瑰之舞第1段</v>
      </c>
      <c r="D1167">
        <f>[9]D_技能表!D1074</f>
        <v>3</v>
      </c>
      <c r="E1167">
        <f>[9]D_技能表!E1074</f>
        <v>4</v>
      </c>
      <c r="F1167" t="str">
        <f>[9]D_技能表!F1074</f>
        <v>第1级，共造成132.9%点伤害</v>
      </c>
      <c r="G1167">
        <f>[9]D_技能表!G1074</f>
        <v>1</v>
      </c>
      <c r="H1167">
        <f>[9]D_技能表!H1074</f>
        <v>1</v>
      </c>
      <c r="I1167">
        <f>[9]D_技能表!I1074</f>
        <v>1</v>
      </c>
      <c r="J1167">
        <f>[9]D_技能表!J1074</f>
        <v>2</v>
      </c>
      <c r="K1167">
        <f>[9]D_技能表!K1074</f>
        <v>132.85714285714286</v>
      </c>
      <c r="L1167">
        <f>[9]D_技能表!L1074</f>
        <v>0</v>
      </c>
      <c r="M1167">
        <f>[9]D_技能表!M1074</f>
        <v>8000</v>
      </c>
      <c r="N1167">
        <f>[9]D_技能表!N1074</f>
        <v>272</v>
      </c>
      <c r="O1167">
        <f>[9]D_技能表!O1074</f>
        <v>2</v>
      </c>
      <c r="P1167">
        <f>[9]D_技能表!P1074</f>
        <v>1</v>
      </c>
      <c r="Q1167">
        <f>[9]D_技能表!Q1074</f>
        <v>1</v>
      </c>
      <c r="R1167">
        <f>[9]D_技能表!R1074</f>
        <v>4</v>
      </c>
      <c r="S1167">
        <f>[9]D_技能表!S1074</f>
        <v>50</v>
      </c>
      <c r="T1167">
        <f>[9]D_技能表!T1074</f>
        <v>132.85714285714286</v>
      </c>
      <c r="U1167">
        <f>[9]D_技能表!U1074</f>
        <v>68</v>
      </c>
      <c r="V1167">
        <f>[9]D_技能表!V1074</f>
        <v>132.85714285714286</v>
      </c>
      <c r="W1167">
        <f>[9]D_技能表!W1074</f>
        <v>4</v>
      </c>
      <c r="X1167">
        <f>[9]D_技能表!X1074</f>
        <v>4</v>
      </c>
      <c r="Y1167">
        <f>[9]D_技能表!Y1074</f>
        <v>18</v>
      </c>
      <c r="Z1167">
        <f>[9]D_技能表!Z1074</f>
        <v>0</v>
      </c>
      <c r="AA1167" t="str">
        <f>[9]D_技能表!AA1074</f>
        <v>9322100.png</v>
      </c>
      <c r="AB1167">
        <f>[9]D_技能表!AB1074</f>
        <v>20</v>
      </c>
      <c r="AC1167">
        <f>[9]D_技能表!AC1074</f>
        <v>5330</v>
      </c>
      <c r="AD1167">
        <f>[9]D_技能表!AD1074</f>
        <v>0.86738836086549465</v>
      </c>
    </row>
    <row r="1168" spans="1:30" x14ac:dyDescent="0.15">
      <c r="A1168">
        <f>[9]D_技能表!A1075</f>
        <v>9322102</v>
      </c>
      <c r="B1168" t="str">
        <f>[9]D_技能表!B1075</f>
        <v>玫瑰之舞第1段</v>
      </c>
      <c r="C1168" t="str">
        <f>[9]D_技能表!C1075</f>
        <v>玫瑰之舞第1段</v>
      </c>
      <c r="D1168">
        <f>[9]D_技能表!D1075</f>
        <v>3</v>
      </c>
      <c r="E1168">
        <f>[9]D_技能表!E1075</f>
        <v>7</v>
      </c>
      <c r="F1168" t="str">
        <f>[9]D_技能表!F1075</f>
        <v>第2级，共造成135.5%点伤害</v>
      </c>
      <c r="G1168">
        <f>[9]D_技能表!G1075</f>
        <v>1</v>
      </c>
      <c r="H1168">
        <f>[9]D_技能表!H1075</f>
        <v>1</v>
      </c>
      <c r="I1168">
        <f>[9]D_技能表!I1075</f>
        <v>2</v>
      </c>
      <c r="J1168">
        <f>[9]D_技能表!J1075</f>
        <v>2</v>
      </c>
      <c r="K1168">
        <f>[9]D_技能表!K1075</f>
        <v>135.51428571428571</v>
      </c>
      <c r="L1168">
        <f>[9]D_技能表!L1075</f>
        <v>0</v>
      </c>
      <c r="M1168">
        <f>[9]D_技能表!M1075</f>
        <v>7840</v>
      </c>
      <c r="N1168">
        <f>[9]D_技能表!N1075</f>
        <v>344</v>
      </c>
      <c r="O1168">
        <f>[9]D_技能表!O1075</f>
        <v>2</v>
      </c>
      <c r="P1168">
        <f>[9]D_技能表!P1075</f>
        <v>1</v>
      </c>
      <c r="Q1168">
        <f>[9]D_技能表!Q1075</f>
        <v>1</v>
      </c>
      <c r="R1168">
        <f>[9]D_技能表!R1075</f>
        <v>4</v>
      </c>
      <c r="S1168">
        <f>[9]D_技能表!S1075</f>
        <v>50</v>
      </c>
      <c r="T1168">
        <f>[9]D_技能表!T1075</f>
        <v>132.85714285714286</v>
      </c>
      <c r="U1168">
        <f>[9]D_技能表!U1075</f>
        <v>86</v>
      </c>
      <c r="V1168">
        <f>[9]D_技能表!V1075</f>
        <v>132.85714285714286</v>
      </c>
      <c r="W1168">
        <f>[9]D_技能表!W1075</f>
        <v>4</v>
      </c>
      <c r="X1168">
        <f>[9]D_技能表!X1075</f>
        <v>8</v>
      </c>
      <c r="Y1168">
        <f>[9]D_技能表!Y1075</f>
        <v>18</v>
      </c>
      <c r="Z1168">
        <f>[9]D_技能表!Z1075</f>
        <v>0</v>
      </c>
      <c r="AA1168" t="str">
        <f>[9]D_技能表!AA1075</f>
        <v>9322100.png</v>
      </c>
      <c r="AB1168">
        <f>[9]D_技能表!AB1075</f>
        <v>20</v>
      </c>
      <c r="AC1168">
        <f>[9]D_技能表!AC1075</f>
        <v>5330</v>
      </c>
      <c r="AD1168">
        <f>[9]D_技能表!AD1075</f>
        <v>1.0673697067087407</v>
      </c>
    </row>
    <row r="1169" spans="1:30" x14ac:dyDescent="0.15">
      <c r="A1169">
        <f>[9]D_技能表!A1076</f>
        <v>9322103</v>
      </c>
      <c r="B1169" t="str">
        <f>[9]D_技能表!B1076</f>
        <v>玫瑰之舞第1段</v>
      </c>
      <c r="C1169" t="str">
        <f>[9]D_技能表!C1076</f>
        <v>玫瑰之舞第1段</v>
      </c>
      <c r="D1169">
        <f>[9]D_技能表!D1076</f>
        <v>3</v>
      </c>
      <c r="E1169">
        <f>[9]D_技能表!E1076</f>
        <v>9</v>
      </c>
      <c r="F1169" t="str">
        <f>[9]D_技能表!F1076</f>
        <v>第3级，共造成136.8%点伤害</v>
      </c>
      <c r="G1169">
        <f>[9]D_技能表!G1076</f>
        <v>1</v>
      </c>
      <c r="H1169">
        <f>[9]D_技能表!H1076</f>
        <v>1</v>
      </c>
      <c r="I1169">
        <f>[9]D_技能表!I1076</f>
        <v>3</v>
      </c>
      <c r="J1169">
        <f>[9]D_技能表!J1076</f>
        <v>2</v>
      </c>
      <c r="K1169">
        <f>[9]D_技能表!K1076</f>
        <v>136.84285714285716</v>
      </c>
      <c r="L1169">
        <f>[9]D_技能表!L1076</f>
        <v>0</v>
      </c>
      <c r="M1169">
        <f>[9]D_技能表!M1076</f>
        <v>7760</v>
      </c>
      <c r="N1169">
        <f>[9]D_技能表!N1076</f>
        <v>392</v>
      </c>
      <c r="O1169">
        <f>[9]D_技能表!O1076</f>
        <v>2</v>
      </c>
      <c r="P1169">
        <f>[9]D_技能表!P1076</f>
        <v>1</v>
      </c>
      <c r="Q1169">
        <f>[9]D_技能表!Q1076</f>
        <v>1</v>
      </c>
      <c r="R1169">
        <f>[9]D_技能表!R1076</f>
        <v>4</v>
      </c>
      <c r="S1169">
        <f>[9]D_技能表!S1076</f>
        <v>50</v>
      </c>
      <c r="T1169">
        <f>[9]D_技能表!T1076</f>
        <v>132.85714285714286</v>
      </c>
      <c r="U1169">
        <f>[9]D_技能表!U1076</f>
        <v>98</v>
      </c>
      <c r="V1169">
        <f>[9]D_技能表!V1076</f>
        <v>132.85714285714286</v>
      </c>
      <c r="W1169">
        <f>[9]D_技能表!W1076</f>
        <v>4</v>
      </c>
      <c r="X1169">
        <f>[9]D_技能表!X1076</f>
        <v>12</v>
      </c>
      <c r="Y1169">
        <f>[9]D_技能表!Y1076</f>
        <v>18</v>
      </c>
      <c r="Z1169">
        <f>[9]D_技能表!Z1076</f>
        <v>0</v>
      </c>
      <c r="AA1169" t="str">
        <f>[9]D_技能表!AA1076</f>
        <v>9322100.png</v>
      </c>
      <c r="AB1169">
        <f>[9]D_技能表!AB1076</f>
        <v>20</v>
      </c>
      <c r="AC1169">
        <f>[9]D_技能表!AC1076</f>
        <v>5330</v>
      </c>
      <c r="AD1169">
        <f>[9]D_技能表!AD1076</f>
        <v>1.2606458107587806</v>
      </c>
    </row>
    <row r="1170" spans="1:30" x14ac:dyDescent="0.15">
      <c r="A1170">
        <f>[9]D_技能表!A1077</f>
        <v>9322104</v>
      </c>
      <c r="B1170" t="str">
        <f>[9]D_技能表!B1077</f>
        <v>玫瑰之舞第1段</v>
      </c>
      <c r="C1170" t="str">
        <f>[9]D_技能表!C1077</f>
        <v>玫瑰之舞第1段</v>
      </c>
      <c r="D1170">
        <f>[9]D_技能表!D1077</f>
        <v>3</v>
      </c>
      <c r="E1170">
        <f>[9]D_技能表!E1077</f>
        <v>10</v>
      </c>
      <c r="F1170" t="str">
        <f>[9]D_技能表!F1077</f>
        <v>第4级，共造成138.2%点伤害</v>
      </c>
      <c r="G1170">
        <f>[9]D_技能表!G1077</f>
        <v>1</v>
      </c>
      <c r="H1170">
        <f>[9]D_技能表!H1077</f>
        <v>1</v>
      </c>
      <c r="I1170">
        <f>[9]D_技能表!I1077</f>
        <v>4</v>
      </c>
      <c r="J1170">
        <f>[9]D_技能表!J1077</f>
        <v>2</v>
      </c>
      <c r="K1170">
        <f>[9]D_技能表!K1077</f>
        <v>138.17142857142858</v>
      </c>
      <c r="L1170">
        <f>[9]D_技能表!L1077</f>
        <v>0</v>
      </c>
      <c r="M1170">
        <f>[9]D_技能表!M1077</f>
        <v>7680</v>
      </c>
      <c r="N1170">
        <f>[9]D_技能表!N1077</f>
        <v>520</v>
      </c>
      <c r="O1170">
        <f>[9]D_技能表!O1077</f>
        <v>2</v>
      </c>
      <c r="P1170">
        <f>[9]D_技能表!P1077</f>
        <v>1</v>
      </c>
      <c r="Q1170">
        <f>[9]D_技能表!Q1077</f>
        <v>1</v>
      </c>
      <c r="R1170">
        <f>[9]D_技能表!R1077</f>
        <v>4</v>
      </c>
      <c r="S1170">
        <f>[9]D_技能表!S1077</f>
        <v>50</v>
      </c>
      <c r="T1170">
        <f>[9]D_技能表!T1077</f>
        <v>132.85714285714286</v>
      </c>
      <c r="U1170">
        <f>[9]D_技能表!U1077</f>
        <v>104</v>
      </c>
      <c r="V1170">
        <f>[9]D_技能表!V1077</f>
        <v>132.85714285714286</v>
      </c>
      <c r="W1170">
        <f>[9]D_技能表!W1077</f>
        <v>5</v>
      </c>
      <c r="X1170">
        <f>[9]D_技能表!X1077</f>
        <v>17</v>
      </c>
      <c r="Y1170">
        <f>[9]D_技能表!Y1077</f>
        <v>18</v>
      </c>
      <c r="Z1170">
        <f>[9]D_技能表!Z1077</f>
        <v>0</v>
      </c>
      <c r="AA1170" t="str">
        <f>[9]D_技能表!AA1077</f>
        <v>9322100.png</v>
      </c>
      <c r="AB1170">
        <f>[9]D_技能表!AB1077</f>
        <v>20</v>
      </c>
      <c r="AC1170">
        <f>[9]D_技能表!AC1077</f>
        <v>5330</v>
      </c>
      <c r="AD1170">
        <f>[9]D_技能表!AD1077</f>
        <v>1.4869836418614775</v>
      </c>
    </row>
    <row r="1171" spans="1:30" x14ac:dyDescent="0.15">
      <c r="A1171">
        <f>[9]D_技能表!A1078</f>
        <v>9322105</v>
      </c>
      <c r="B1171" t="str">
        <f>[9]D_技能表!B1078</f>
        <v>玫瑰之舞第1段</v>
      </c>
      <c r="C1171" t="str">
        <f>[9]D_技能表!C1078</f>
        <v>玫瑰之舞第1段</v>
      </c>
      <c r="D1171">
        <f>[9]D_技能表!D1078</f>
        <v>3</v>
      </c>
      <c r="E1171">
        <f>[9]D_技能表!E1078</f>
        <v>12</v>
      </c>
      <c r="F1171" t="str">
        <f>[9]D_技能表!F1078</f>
        <v>第5级，共造成139.5%点伤害</v>
      </c>
      <c r="G1171">
        <f>[9]D_技能表!G1078</f>
        <v>1</v>
      </c>
      <c r="H1171">
        <f>[9]D_技能表!H1078</f>
        <v>1</v>
      </c>
      <c r="I1171">
        <f>[9]D_技能表!I1078</f>
        <v>5</v>
      </c>
      <c r="J1171">
        <f>[9]D_技能表!J1078</f>
        <v>2</v>
      </c>
      <c r="K1171">
        <f>[9]D_技能表!K1078</f>
        <v>139.5</v>
      </c>
      <c r="L1171">
        <f>[9]D_技能表!L1078</f>
        <v>0</v>
      </c>
      <c r="M1171">
        <f>[9]D_技能表!M1078</f>
        <v>7600</v>
      </c>
      <c r="N1171">
        <f>[9]D_技能表!N1078</f>
        <v>580</v>
      </c>
      <c r="O1171">
        <f>[9]D_技能表!O1078</f>
        <v>2</v>
      </c>
      <c r="P1171">
        <f>[9]D_技能表!P1078</f>
        <v>1</v>
      </c>
      <c r="Q1171">
        <f>[9]D_技能表!Q1078</f>
        <v>1</v>
      </c>
      <c r="R1171">
        <f>[9]D_技能表!R1078</f>
        <v>4</v>
      </c>
      <c r="S1171">
        <f>[9]D_技能表!S1078</f>
        <v>50</v>
      </c>
      <c r="T1171">
        <f>[9]D_技能表!T1078</f>
        <v>132.85714285714286</v>
      </c>
      <c r="U1171">
        <f>[9]D_技能表!U1078</f>
        <v>116</v>
      </c>
      <c r="V1171">
        <f>[9]D_技能表!V1078</f>
        <v>132.85714285714286</v>
      </c>
      <c r="W1171">
        <f>[9]D_技能表!W1078</f>
        <v>5</v>
      </c>
      <c r="X1171">
        <f>[9]D_技能表!X1078</f>
        <v>22</v>
      </c>
      <c r="Y1171">
        <f>[9]D_技能表!Y1078</f>
        <v>18</v>
      </c>
      <c r="Z1171">
        <f>[9]D_技能表!Z1078</f>
        <v>0</v>
      </c>
      <c r="AA1171" t="str">
        <f>[9]D_技能表!AA1078</f>
        <v>9322100.png</v>
      </c>
      <c r="AB1171">
        <f>[9]D_技能表!AB1078</f>
        <v>20</v>
      </c>
      <c r="AC1171">
        <f>[9]D_技能表!AC1078</f>
        <v>5330</v>
      </c>
      <c r="AD1171">
        <f>[9]D_技能表!AD1078</f>
        <v>1.751833661519359</v>
      </c>
    </row>
    <row r="1172" spans="1:30" x14ac:dyDescent="0.15">
      <c r="A1172">
        <f>[9]D_技能表!A1079</f>
        <v>9322106</v>
      </c>
      <c r="B1172" t="str">
        <f>[9]D_技能表!B1079</f>
        <v>玫瑰之舞第1段</v>
      </c>
      <c r="C1172" t="str">
        <f>[9]D_技能表!C1079</f>
        <v>玫瑰之舞第1段</v>
      </c>
      <c r="D1172">
        <f>[9]D_技能表!D1079</f>
        <v>3</v>
      </c>
      <c r="E1172">
        <f>[9]D_技能表!E1079</f>
        <v>13</v>
      </c>
      <c r="F1172" t="str">
        <f>[9]D_技能表!F1079</f>
        <v>第6级，共造成140.8%点伤害</v>
      </c>
      <c r="G1172">
        <f>[9]D_技能表!G1079</f>
        <v>1</v>
      </c>
      <c r="H1172">
        <f>[9]D_技能表!H1079</f>
        <v>1</v>
      </c>
      <c r="I1172">
        <f>[9]D_技能表!I1079</f>
        <v>6</v>
      </c>
      <c r="J1172">
        <f>[9]D_技能表!J1079</f>
        <v>2</v>
      </c>
      <c r="K1172">
        <f>[9]D_技能表!K1079</f>
        <v>140.82857142857142</v>
      </c>
      <c r="L1172">
        <f>[9]D_技能表!L1079</f>
        <v>0</v>
      </c>
      <c r="M1172">
        <f>[9]D_技能表!M1079</f>
        <v>7520</v>
      </c>
      <c r="N1172">
        <f>[9]D_技能表!N1079</f>
        <v>610</v>
      </c>
      <c r="O1172">
        <f>[9]D_技能表!O1079</f>
        <v>2</v>
      </c>
      <c r="P1172">
        <f>[9]D_技能表!P1079</f>
        <v>1</v>
      </c>
      <c r="Q1172">
        <f>[9]D_技能表!Q1079</f>
        <v>1</v>
      </c>
      <c r="R1172">
        <f>[9]D_技能表!R1079</f>
        <v>4</v>
      </c>
      <c r="S1172">
        <f>[9]D_技能表!S1079</f>
        <v>50</v>
      </c>
      <c r="T1172">
        <f>[9]D_技能表!T1079</f>
        <v>132.85714285714286</v>
      </c>
      <c r="U1172">
        <f>[9]D_技能表!U1079</f>
        <v>122</v>
      </c>
      <c r="V1172">
        <f>[9]D_技能表!V1079</f>
        <v>132.85714285714286</v>
      </c>
      <c r="W1172">
        <f>[9]D_技能表!W1079</f>
        <v>5</v>
      </c>
      <c r="X1172">
        <f>[9]D_技能表!X1079</f>
        <v>27</v>
      </c>
      <c r="Y1172">
        <f>[9]D_技能表!Y1079</f>
        <v>18</v>
      </c>
      <c r="Z1172">
        <f>[9]D_技能表!Z1079</f>
        <v>0</v>
      </c>
      <c r="AA1172" t="str">
        <f>[9]D_技能表!AA1079</f>
        <v>9322100.png</v>
      </c>
      <c r="AB1172">
        <f>[9]D_技能表!AB1079</f>
        <v>20</v>
      </c>
      <c r="AC1172">
        <f>[9]D_技能表!AC1079</f>
        <v>5330</v>
      </c>
      <c r="AD1172">
        <f>[9]D_技能表!AD1079</f>
        <v>2.0615218877220278</v>
      </c>
    </row>
    <row r="1173" spans="1:30" x14ac:dyDescent="0.15">
      <c r="A1173">
        <f>[9]D_技能表!A1080</f>
        <v>9322107</v>
      </c>
      <c r="B1173" t="str">
        <f>[9]D_技能表!B1080</f>
        <v>玫瑰之舞第1段</v>
      </c>
      <c r="C1173" t="str">
        <f>[9]D_技能表!C1080</f>
        <v>玫瑰之舞第1段</v>
      </c>
      <c r="D1173">
        <f>[9]D_技能表!D1080</f>
        <v>3</v>
      </c>
      <c r="E1173">
        <f>[9]D_技能表!E1080</f>
        <v>15</v>
      </c>
      <c r="F1173" t="str">
        <f>[9]D_技能表!F1080</f>
        <v>第7级，共造成142.2%点伤害</v>
      </c>
      <c r="G1173">
        <f>[9]D_技能表!G1080</f>
        <v>1</v>
      </c>
      <c r="H1173">
        <f>[9]D_技能表!H1080</f>
        <v>1</v>
      </c>
      <c r="I1173">
        <f>[9]D_技能表!I1080</f>
        <v>7</v>
      </c>
      <c r="J1173">
        <f>[9]D_技能表!J1080</f>
        <v>2</v>
      </c>
      <c r="K1173">
        <f>[9]D_技能表!K1080</f>
        <v>142.15714285714287</v>
      </c>
      <c r="L1173">
        <f>[9]D_技能表!L1080</f>
        <v>0</v>
      </c>
      <c r="M1173">
        <f>[9]D_技能表!M1080</f>
        <v>7440</v>
      </c>
      <c r="N1173">
        <f>[9]D_技能表!N1080</f>
        <v>670</v>
      </c>
      <c r="O1173">
        <f>[9]D_技能表!O1080</f>
        <v>2</v>
      </c>
      <c r="P1173">
        <f>[9]D_技能表!P1080</f>
        <v>1</v>
      </c>
      <c r="Q1173">
        <f>[9]D_技能表!Q1080</f>
        <v>1</v>
      </c>
      <c r="R1173">
        <f>[9]D_技能表!R1080</f>
        <v>4</v>
      </c>
      <c r="S1173">
        <f>[9]D_技能表!S1080</f>
        <v>50</v>
      </c>
      <c r="T1173">
        <f>[9]D_技能表!T1080</f>
        <v>132.85714285714286</v>
      </c>
      <c r="U1173">
        <f>[9]D_技能表!U1080</f>
        <v>134</v>
      </c>
      <c r="V1173">
        <f>[9]D_技能表!V1080</f>
        <v>132.85714285714286</v>
      </c>
      <c r="W1173">
        <f>[9]D_技能表!W1080</f>
        <v>5</v>
      </c>
      <c r="X1173">
        <f>[9]D_技能表!X1080</f>
        <v>32</v>
      </c>
      <c r="Y1173">
        <f>[9]D_技能表!Y1080</f>
        <v>18</v>
      </c>
      <c r="Z1173">
        <f>[9]D_技能表!Z1080</f>
        <v>0</v>
      </c>
      <c r="AA1173" t="str">
        <f>[9]D_技能表!AA1080</f>
        <v>9322100.png</v>
      </c>
      <c r="AB1173">
        <f>[9]D_技能表!AB1080</f>
        <v>20</v>
      </c>
      <c r="AC1173">
        <f>[9]D_技能表!AC1080</f>
        <v>5330</v>
      </c>
      <c r="AD1173">
        <f>[9]D_技能表!AD1080</f>
        <v>2.423387868787986</v>
      </c>
    </row>
    <row r="1174" spans="1:30" x14ac:dyDescent="0.15">
      <c r="A1174">
        <f>[9]D_技能表!A1081</f>
        <v>9322108</v>
      </c>
      <c r="B1174" t="str">
        <f>[9]D_技能表!B1081</f>
        <v>玫瑰之舞第1段</v>
      </c>
      <c r="C1174" t="str">
        <f>[9]D_技能表!C1081</f>
        <v>玫瑰之舞第1段</v>
      </c>
      <c r="D1174">
        <f>[9]D_技能表!D1081</f>
        <v>3</v>
      </c>
      <c r="E1174">
        <f>[9]D_技能表!E1081</f>
        <v>16</v>
      </c>
      <c r="F1174" t="str">
        <f>[9]D_技能表!F1081</f>
        <v>第8级，共造成143.5%点伤害</v>
      </c>
      <c r="G1174">
        <f>[9]D_技能表!G1081</f>
        <v>1</v>
      </c>
      <c r="H1174">
        <f>[9]D_技能表!H1081</f>
        <v>1</v>
      </c>
      <c r="I1174">
        <f>[9]D_技能表!I1081</f>
        <v>8</v>
      </c>
      <c r="J1174">
        <f>[9]D_技能表!J1081</f>
        <v>2</v>
      </c>
      <c r="K1174">
        <f>[9]D_技能表!K1081</f>
        <v>143.48571428571429</v>
      </c>
      <c r="L1174">
        <f>[9]D_技能表!L1081</f>
        <v>0</v>
      </c>
      <c r="M1174">
        <f>[9]D_技能表!M1081</f>
        <v>7360</v>
      </c>
      <c r="N1174">
        <f>[9]D_技能表!N1081</f>
        <v>840</v>
      </c>
      <c r="O1174">
        <f>[9]D_技能表!O1081</f>
        <v>2</v>
      </c>
      <c r="P1174">
        <f>[9]D_技能表!P1081</f>
        <v>1</v>
      </c>
      <c r="Q1174">
        <f>[9]D_技能表!Q1081</f>
        <v>1</v>
      </c>
      <c r="R1174">
        <f>[9]D_技能表!R1081</f>
        <v>4</v>
      </c>
      <c r="S1174">
        <f>[9]D_技能表!S1081</f>
        <v>50</v>
      </c>
      <c r="T1174">
        <f>[9]D_技能表!T1081</f>
        <v>132.85714285714286</v>
      </c>
      <c r="U1174">
        <f>[9]D_技能表!U1081</f>
        <v>140</v>
      </c>
      <c r="V1174">
        <f>[9]D_技能表!V1081</f>
        <v>132.85714285714286</v>
      </c>
      <c r="W1174">
        <f>[9]D_技能表!W1081</f>
        <v>6</v>
      </c>
      <c r="X1174">
        <f>[9]D_技能表!X1081</f>
        <v>38</v>
      </c>
      <c r="Y1174">
        <f>[9]D_技能表!Y1081</f>
        <v>18</v>
      </c>
      <c r="Z1174">
        <f>[9]D_技能表!Z1081</f>
        <v>0</v>
      </c>
      <c r="AA1174" t="str">
        <f>[9]D_技能表!AA1081</f>
        <v>9322100.png</v>
      </c>
      <c r="AB1174">
        <f>[9]D_技能表!AB1081</f>
        <v>20</v>
      </c>
      <c r="AC1174">
        <f>[9]D_技能表!AC1081</f>
        <v>5330</v>
      </c>
      <c r="AD1174">
        <f>[9]D_技能表!AD1081</f>
        <v>2.8459440803754661</v>
      </c>
    </row>
    <row r="1175" spans="1:30" x14ac:dyDescent="0.15">
      <c r="A1175">
        <f>[9]D_技能表!A1082</f>
        <v>9322109</v>
      </c>
      <c r="B1175" t="str">
        <f>[9]D_技能表!B1082</f>
        <v>玫瑰之舞第1段</v>
      </c>
      <c r="C1175" t="str">
        <f>[9]D_技能表!C1082</f>
        <v>玫瑰之舞第1段</v>
      </c>
      <c r="D1175">
        <f>[9]D_技能表!D1082</f>
        <v>3</v>
      </c>
      <c r="E1175">
        <f>[9]D_技能表!E1082</f>
        <v>18</v>
      </c>
      <c r="F1175" t="str">
        <f>[9]D_技能表!F1082</f>
        <v>第9级，共造成144.8%点伤害</v>
      </c>
      <c r="G1175">
        <f>[9]D_技能表!G1082</f>
        <v>1</v>
      </c>
      <c r="H1175">
        <f>[9]D_技能表!H1082</f>
        <v>1</v>
      </c>
      <c r="I1175">
        <f>[9]D_技能表!I1082</f>
        <v>9</v>
      </c>
      <c r="J1175">
        <f>[9]D_技能表!J1082</f>
        <v>2</v>
      </c>
      <c r="K1175">
        <f>[9]D_技能表!K1082</f>
        <v>144.81428571428572</v>
      </c>
      <c r="L1175">
        <f>[9]D_技能表!L1082</f>
        <v>0</v>
      </c>
      <c r="M1175">
        <f>[9]D_技能表!M1082</f>
        <v>7280</v>
      </c>
      <c r="N1175">
        <f>[9]D_技能表!N1082</f>
        <v>912</v>
      </c>
      <c r="O1175">
        <f>[9]D_技能表!O1082</f>
        <v>2</v>
      </c>
      <c r="P1175">
        <f>[9]D_技能表!P1082</f>
        <v>1</v>
      </c>
      <c r="Q1175">
        <f>[9]D_技能表!Q1082</f>
        <v>1</v>
      </c>
      <c r="R1175">
        <f>[9]D_技能表!R1082</f>
        <v>4</v>
      </c>
      <c r="S1175">
        <f>[9]D_技能表!S1082</f>
        <v>50</v>
      </c>
      <c r="T1175">
        <f>[9]D_技能表!T1082</f>
        <v>132.85714285714286</v>
      </c>
      <c r="U1175">
        <f>[9]D_技能表!U1082</f>
        <v>152</v>
      </c>
      <c r="V1175">
        <f>[9]D_技能表!V1082</f>
        <v>132.85714285714286</v>
      </c>
      <c r="W1175">
        <f>[9]D_技能表!W1082</f>
        <v>6</v>
      </c>
      <c r="X1175">
        <f>[9]D_技能表!X1082</f>
        <v>44</v>
      </c>
      <c r="Y1175">
        <f>[9]D_技能表!Y1082</f>
        <v>18</v>
      </c>
      <c r="Z1175">
        <f>[9]D_技能表!Z1082</f>
        <v>0</v>
      </c>
      <c r="AA1175" t="str">
        <f>[9]D_技能表!AA1082</f>
        <v>9322100.png</v>
      </c>
      <c r="AB1175">
        <f>[9]D_技能表!AB1082</f>
        <v>20</v>
      </c>
      <c r="AC1175">
        <f>[9]D_技能表!AC1082</f>
        <v>5330</v>
      </c>
      <c r="AD1175">
        <f>[9]D_技能表!AD1082</f>
        <v>3.3390600331702203</v>
      </c>
    </row>
    <row r="1176" spans="1:30" x14ac:dyDescent="0.15">
      <c r="A1176">
        <f>[9]D_技能表!A1083</f>
        <v>9322110</v>
      </c>
      <c r="B1176" t="str">
        <f>[9]D_技能表!B1083</f>
        <v>玫瑰之舞第1段</v>
      </c>
      <c r="C1176" t="str">
        <f>[9]D_技能表!C1083</f>
        <v>玫瑰之舞第1段</v>
      </c>
      <c r="D1176">
        <f>[9]D_技能表!D1083</f>
        <v>3</v>
      </c>
      <c r="E1176">
        <f>[9]D_技能表!E1083</f>
        <v>19</v>
      </c>
      <c r="F1176" t="str">
        <f>[9]D_技能表!F1083</f>
        <v>第10级，共造成146.1%点伤害</v>
      </c>
      <c r="G1176">
        <f>[9]D_技能表!G1083</f>
        <v>1</v>
      </c>
      <c r="H1176">
        <f>[9]D_技能表!H1083</f>
        <v>1</v>
      </c>
      <c r="I1176">
        <f>[9]D_技能表!I1083</f>
        <v>10</v>
      </c>
      <c r="J1176">
        <f>[9]D_技能表!J1083</f>
        <v>2</v>
      </c>
      <c r="K1176">
        <f>[9]D_技能表!K1083</f>
        <v>146.14285714285714</v>
      </c>
      <c r="L1176">
        <f>[9]D_技能表!L1083</f>
        <v>0</v>
      </c>
      <c r="M1176">
        <f>[9]D_技能表!M1083</f>
        <v>7200</v>
      </c>
      <c r="N1176">
        <f>[9]D_技能表!N1083</f>
        <v>1106</v>
      </c>
      <c r="O1176">
        <f>[9]D_技能表!O1083</f>
        <v>2</v>
      </c>
      <c r="P1176">
        <f>[9]D_技能表!P1083</f>
        <v>1</v>
      </c>
      <c r="Q1176">
        <f>[9]D_技能表!Q1083</f>
        <v>1</v>
      </c>
      <c r="R1176">
        <f>[9]D_技能表!R1083</f>
        <v>4</v>
      </c>
      <c r="S1176">
        <f>[9]D_技能表!S1083</f>
        <v>50</v>
      </c>
      <c r="T1176">
        <f>[9]D_技能表!T1083</f>
        <v>132.85714285714286</v>
      </c>
      <c r="U1176">
        <f>[9]D_技能表!U1083</f>
        <v>158</v>
      </c>
      <c r="V1176">
        <f>[9]D_技能表!V1083</f>
        <v>132.85714285714286</v>
      </c>
      <c r="W1176">
        <f>[9]D_技能表!W1083</f>
        <v>7</v>
      </c>
      <c r="X1176">
        <f>[9]D_技能表!X1083</f>
        <v>51</v>
      </c>
      <c r="Y1176">
        <f>[9]D_技能表!Y1083</f>
        <v>18</v>
      </c>
      <c r="Z1176">
        <f>[9]D_技能表!Z1083</f>
        <v>0</v>
      </c>
      <c r="AA1176" t="str">
        <f>[9]D_技能表!AA1083</f>
        <v>9322100.png</v>
      </c>
      <c r="AB1176">
        <f>[9]D_技能表!AB1083</f>
        <v>20</v>
      </c>
      <c r="AC1176">
        <f>[9]D_技能表!AC1083</f>
        <v>5330</v>
      </c>
      <c r="AD1176">
        <f>[9]D_技能表!AD1083</f>
        <v>3.9141748784447672</v>
      </c>
    </row>
    <row r="1177" spans="1:30" x14ac:dyDescent="0.15">
      <c r="A1177">
        <f>[9]D_技能表!A1084</f>
        <v>9322111</v>
      </c>
      <c r="B1177" t="str">
        <f>[9]D_技能表!B1084</f>
        <v>玫瑰之舞第1段</v>
      </c>
      <c r="C1177" t="str">
        <f>[9]D_技能表!C1084</f>
        <v>玫瑰之舞第1段</v>
      </c>
      <c r="D1177">
        <f>[9]D_技能表!D1084</f>
        <v>3</v>
      </c>
      <c r="E1177">
        <f>[9]D_技能表!E1084</f>
        <v>21</v>
      </c>
      <c r="F1177" t="str">
        <f>[9]D_技能表!F1084</f>
        <v>第11级，共造成147.5%点伤害</v>
      </c>
      <c r="G1177">
        <f>[9]D_技能表!G1084</f>
        <v>1</v>
      </c>
      <c r="H1177">
        <f>[9]D_技能表!H1084</f>
        <v>1</v>
      </c>
      <c r="I1177">
        <f>[9]D_技能表!I1084</f>
        <v>11</v>
      </c>
      <c r="J1177">
        <f>[9]D_技能表!J1084</f>
        <v>2</v>
      </c>
      <c r="K1177">
        <f>[9]D_技能表!K1084</f>
        <v>147.47142857142859</v>
      </c>
      <c r="L1177">
        <f>[9]D_技能表!L1084</f>
        <v>0</v>
      </c>
      <c r="M1177">
        <f>[9]D_技能表!M1084</f>
        <v>7120</v>
      </c>
      <c r="N1177">
        <f>[9]D_技能表!N1084</f>
        <v>1470</v>
      </c>
      <c r="O1177">
        <f>[9]D_技能表!O1084</f>
        <v>2</v>
      </c>
      <c r="P1177">
        <f>[9]D_技能表!P1084</f>
        <v>1</v>
      </c>
      <c r="Q1177">
        <f>[9]D_技能表!Q1084</f>
        <v>1</v>
      </c>
      <c r="R1177">
        <f>[9]D_技能表!R1084</f>
        <v>4</v>
      </c>
      <c r="S1177">
        <f>[9]D_技能表!S1084</f>
        <v>50</v>
      </c>
      <c r="T1177">
        <f>[9]D_技能表!T1084</f>
        <v>132.85714285714286</v>
      </c>
      <c r="U1177">
        <f>[9]D_技能表!U1084</f>
        <v>210</v>
      </c>
      <c r="V1177">
        <f>[9]D_技能表!V1084</f>
        <v>132.85714285714286</v>
      </c>
      <c r="W1177">
        <f>[9]D_技能表!W1084</f>
        <v>7</v>
      </c>
      <c r="X1177">
        <f>[9]D_技能表!X1084</f>
        <v>58</v>
      </c>
      <c r="Y1177">
        <f>[9]D_技能表!Y1084</f>
        <v>18</v>
      </c>
      <c r="Z1177">
        <f>[9]D_技能表!Z1084</f>
        <v>0</v>
      </c>
      <c r="AA1177" t="str">
        <f>[9]D_技能表!AA1084</f>
        <v>9322100.png</v>
      </c>
      <c r="AB1177">
        <f>[9]D_技能表!AB1084</f>
        <v>20</v>
      </c>
      <c r="AC1177">
        <f>[9]D_技能表!AC1084</f>
        <v>5330</v>
      </c>
      <c r="AD1177">
        <f>[9]D_技能表!AD1084</f>
        <v>4.5845428737205722</v>
      </c>
    </row>
    <row r="1178" spans="1:30" x14ac:dyDescent="0.15">
      <c r="A1178">
        <f>[9]D_技能表!A1085</f>
        <v>9322112</v>
      </c>
      <c r="B1178" t="str">
        <f>[9]D_技能表!B1085</f>
        <v>玫瑰之舞第1段</v>
      </c>
      <c r="C1178" t="str">
        <f>[9]D_技能表!C1085</f>
        <v>玫瑰之舞第1段</v>
      </c>
      <c r="D1178">
        <f>[9]D_技能表!D1085</f>
        <v>3</v>
      </c>
      <c r="E1178">
        <f>[9]D_技能表!E1085</f>
        <v>22</v>
      </c>
      <c r="F1178" t="str">
        <f>[9]D_技能表!F1085</f>
        <v>第12级，共造成148.8%点伤害</v>
      </c>
      <c r="G1178">
        <f>[9]D_技能表!G1085</f>
        <v>1</v>
      </c>
      <c r="H1178">
        <f>[9]D_技能表!H1085</f>
        <v>1</v>
      </c>
      <c r="I1178">
        <f>[9]D_技能表!I1085</f>
        <v>12</v>
      </c>
      <c r="J1178">
        <f>[9]D_技能表!J1085</f>
        <v>2</v>
      </c>
      <c r="K1178">
        <f>[9]D_技能表!K1085</f>
        <v>148.80000000000001</v>
      </c>
      <c r="L1178">
        <f>[9]D_技能表!L1085</f>
        <v>0</v>
      </c>
      <c r="M1178">
        <f>[9]D_技能表!M1085</f>
        <v>7040</v>
      </c>
      <c r="N1178">
        <f>[9]D_技能表!N1085</f>
        <v>1912</v>
      </c>
      <c r="O1178">
        <f>[9]D_技能表!O1085</f>
        <v>2</v>
      </c>
      <c r="P1178">
        <f>[9]D_技能表!P1085</f>
        <v>1</v>
      </c>
      <c r="Q1178">
        <f>[9]D_技能表!Q1085</f>
        <v>1</v>
      </c>
      <c r="R1178">
        <f>[9]D_技能表!R1085</f>
        <v>4</v>
      </c>
      <c r="S1178">
        <f>[9]D_技能表!S1085</f>
        <v>50</v>
      </c>
      <c r="T1178">
        <f>[9]D_技能表!T1085</f>
        <v>132.85714285714286</v>
      </c>
      <c r="U1178">
        <f>[9]D_技能表!U1085</f>
        <v>239</v>
      </c>
      <c r="V1178">
        <f>[9]D_技能表!V1085</f>
        <v>132.85714285714286</v>
      </c>
      <c r="W1178">
        <f>[9]D_技能表!W1085</f>
        <v>8</v>
      </c>
      <c r="X1178">
        <f>[9]D_技能表!X1085</f>
        <v>66</v>
      </c>
      <c r="Y1178">
        <f>[9]D_技能表!Y1085</f>
        <v>18</v>
      </c>
      <c r="Z1178">
        <f>[9]D_技能表!Z1085</f>
        <v>0</v>
      </c>
      <c r="AA1178" t="str">
        <f>[9]D_技能表!AA1085</f>
        <v>9322100.png</v>
      </c>
      <c r="AB1178">
        <f>[9]D_技能表!AB1085</f>
        <v>20</v>
      </c>
      <c r="AC1178">
        <f>[9]D_技能表!AC1085</f>
        <v>5330</v>
      </c>
      <c r="AD1178">
        <f>[9]D_技能表!AD1085</f>
        <v>5.3655167324383752</v>
      </c>
    </row>
    <row r="1179" spans="1:30" x14ac:dyDescent="0.15">
      <c r="A1179">
        <f>[9]D_技能表!A1086</f>
        <v>9322113</v>
      </c>
      <c r="B1179" t="str">
        <f>[9]D_技能表!B1086</f>
        <v>玫瑰之舞第1段</v>
      </c>
      <c r="C1179" t="str">
        <f>[9]D_技能表!C1086</f>
        <v>玫瑰之舞第1段</v>
      </c>
      <c r="D1179">
        <f>[9]D_技能表!D1086</f>
        <v>3</v>
      </c>
      <c r="E1179">
        <f>[9]D_技能表!E1086</f>
        <v>24</v>
      </c>
      <c r="F1179" t="str">
        <f>[9]D_技能表!F1086</f>
        <v>第13级，共造成150.1%点伤害</v>
      </c>
      <c r="G1179">
        <f>[9]D_技能表!G1086</f>
        <v>1</v>
      </c>
      <c r="H1179">
        <f>[9]D_技能表!H1086</f>
        <v>1</v>
      </c>
      <c r="I1179">
        <f>[9]D_技能表!I1086</f>
        <v>13</v>
      </c>
      <c r="J1179">
        <f>[9]D_技能表!J1086</f>
        <v>2</v>
      </c>
      <c r="K1179">
        <f>[9]D_技能表!K1086</f>
        <v>150.12857142857143</v>
      </c>
      <c r="L1179">
        <f>[9]D_技能表!L1086</f>
        <v>0</v>
      </c>
      <c r="M1179">
        <f>[9]D_技能表!M1086</f>
        <v>6960</v>
      </c>
      <c r="N1179">
        <f>[9]D_技能表!N1086</f>
        <v>2416</v>
      </c>
      <c r="O1179">
        <f>[9]D_技能表!O1086</f>
        <v>2</v>
      </c>
      <c r="P1179">
        <f>[9]D_技能表!P1086</f>
        <v>1</v>
      </c>
      <c r="Q1179">
        <f>[9]D_技能表!Q1086</f>
        <v>1</v>
      </c>
      <c r="R1179">
        <f>[9]D_技能表!R1086</f>
        <v>4</v>
      </c>
      <c r="S1179">
        <f>[9]D_技能表!S1086</f>
        <v>50</v>
      </c>
      <c r="T1179">
        <f>[9]D_技能表!T1086</f>
        <v>132.85714285714286</v>
      </c>
      <c r="U1179">
        <f>[9]D_技能表!U1086</f>
        <v>302</v>
      </c>
      <c r="V1179">
        <f>[9]D_技能表!V1086</f>
        <v>132.85714285714286</v>
      </c>
      <c r="W1179">
        <f>[9]D_技能表!W1086</f>
        <v>8</v>
      </c>
      <c r="X1179">
        <f>[9]D_技能表!X1086</f>
        <v>74</v>
      </c>
      <c r="Y1179">
        <f>[9]D_技能表!Y1086</f>
        <v>18</v>
      </c>
      <c r="Z1179">
        <f>[9]D_技能表!Z1086</f>
        <v>0</v>
      </c>
      <c r="AA1179" t="str">
        <f>[9]D_技能表!AA1086</f>
        <v>9322100.png</v>
      </c>
      <c r="AB1179">
        <f>[9]D_技能表!AB1086</f>
        <v>20</v>
      </c>
      <c r="AC1179">
        <f>[9]D_技能表!AC1086</f>
        <v>5330</v>
      </c>
      <c r="AD1179">
        <f>[9]D_技能表!AD1086</f>
        <v>6.2748746428204898</v>
      </c>
    </row>
    <row r="1180" spans="1:30" x14ac:dyDescent="0.15">
      <c r="A1180">
        <f>[9]D_技能表!A1087</f>
        <v>9322114</v>
      </c>
      <c r="B1180" t="str">
        <f>[9]D_技能表!B1087</f>
        <v>玫瑰之舞第1段</v>
      </c>
      <c r="C1180" t="str">
        <f>[9]D_技能表!C1087</f>
        <v>玫瑰之舞第1段</v>
      </c>
      <c r="D1180">
        <f>[9]D_技能表!D1087</f>
        <v>3</v>
      </c>
      <c r="E1180">
        <f>[9]D_技能表!E1087</f>
        <v>25</v>
      </c>
      <c r="F1180" t="str">
        <f>[9]D_技能表!F1087</f>
        <v>第14级，共造成151.5%点伤害</v>
      </c>
      <c r="G1180">
        <f>[9]D_技能表!G1087</f>
        <v>1</v>
      </c>
      <c r="H1180">
        <f>[9]D_技能表!H1087</f>
        <v>1</v>
      </c>
      <c r="I1180">
        <f>[9]D_技能表!I1087</f>
        <v>14</v>
      </c>
      <c r="J1180">
        <f>[9]D_技能表!J1087</f>
        <v>2</v>
      </c>
      <c r="K1180">
        <f>[9]D_技能表!K1087</f>
        <v>151.45714285714286</v>
      </c>
      <c r="L1180">
        <f>[9]D_技能表!L1087</f>
        <v>0</v>
      </c>
      <c r="M1180">
        <f>[9]D_技能表!M1087</f>
        <v>6880</v>
      </c>
      <c r="N1180">
        <f>[9]D_技能表!N1087</f>
        <v>3015</v>
      </c>
      <c r="O1180">
        <f>[9]D_技能表!O1087</f>
        <v>2</v>
      </c>
      <c r="P1180">
        <f>[9]D_技能表!P1087</f>
        <v>1</v>
      </c>
      <c r="Q1180">
        <f>[9]D_技能表!Q1087</f>
        <v>1</v>
      </c>
      <c r="R1180">
        <f>[9]D_技能表!R1087</f>
        <v>4</v>
      </c>
      <c r="S1180">
        <f>[9]D_技能表!S1087</f>
        <v>50</v>
      </c>
      <c r="T1180">
        <f>[9]D_技能表!T1087</f>
        <v>132.85714285714286</v>
      </c>
      <c r="U1180">
        <f>[9]D_技能表!U1087</f>
        <v>335</v>
      </c>
      <c r="V1180">
        <f>[9]D_技能表!V1087</f>
        <v>132.85714285714286</v>
      </c>
      <c r="W1180">
        <f>[9]D_技能表!W1087</f>
        <v>9</v>
      </c>
      <c r="X1180">
        <f>[9]D_技能表!X1087</f>
        <v>83</v>
      </c>
      <c r="Y1180">
        <f>[9]D_技能表!Y1087</f>
        <v>18</v>
      </c>
      <c r="Z1180">
        <f>[9]D_技能表!Z1087</f>
        <v>0</v>
      </c>
      <c r="AA1180" t="str">
        <f>[9]D_技能表!AA1087</f>
        <v>9322100.png</v>
      </c>
      <c r="AB1180">
        <f>[9]D_技能表!AB1087</f>
        <v>20</v>
      </c>
      <c r="AC1180">
        <f>[9]D_技能表!AC1087</f>
        <v>5330</v>
      </c>
      <c r="AD1180">
        <f>[9]D_技能表!AD1087</f>
        <v>7.3331976168899811</v>
      </c>
    </row>
    <row r="1181" spans="1:30" x14ac:dyDescent="0.15">
      <c r="A1181">
        <f>[9]D_技能表!A1088</f>
        <v>9322115</v>
      </c>
      <c r="B1181" t="str">
        <f>[9]D_技能表!B1088</f>
        <v>玫瑰之舞第1段</v>
      </c>
      <c r="C1181" t="str">
        <f>[9]D_技能表!C1088</f>
        <v>玫瑰之舞第1段</v>
      </c>
      <c r="D1181">
        <f>[9]D_技能表!D1088</f>
        <v>3</v>
      </c>
      <c r="E1181">
        <f>[9]D_技能表!E1088</f>
        <v>27</v>
      </c>
      <c r="F1181" t="str">
        <f>[9]D_技能表!F1088</f>
        <v>第15级，共造成152.8%点伤害</v>
      </c>
      <c r="G1181">
        <f>[9]D_技能表!G1088</f>
        <v>1</v>
      </c>
      <c r="H1181">
        <f>[9]D_技能表!H1088</f>
        <v>1</v>
      </c>
      <c r="I1181">
        <f>[9]D_技能表!I1088</f>
        <v>15</v>
      </c>
      <c r="J1181">
        <f>[9]D_技能表!J1088</f>
        <v>2</v>
      </c>
      <c r="K1181">
        <f>[9]D_技能表!K1088</f>
        <v>152.78571428571428</v>
      </c>
      <c r="L1181">
        <f>[9]D_技能表!L1088</f>
        <v>0</v>
      </c>
      <c r="M1181">
        <f>[9]D_技能表!M1088</f>
        <v>6800</v>
      </c>
      <c r="N1181">
        <f>[9]D_技能表!N1088</f>
        <v>4060</v>
      </c>
      <c r="O1181">
        <f>[9]D_技能表!O1088</f>
        <v>2</v>
      </c>
      <c r="P1181">
        <f>[9]D_技能表!P1088</f>
        <v>1</v>
      </c>
      <c r="Q1181">
        <f>[9]D_技能表!Q1088</f>
        <v>1</v>
      </c>
      <c r="R1181">
        <f>[9]D_技能表!R1088</f>
        <v>4</v>
      </c>
      <c r="S1181">
        <f>[9]D_技能表!S1088</f>
        <v>50</v>
      </c>
      <c r="T1181">
        <f>[9]D_技能表!T1088</f>
        <v>132.85714285714286</v>
      </c>
      <c r="U1181">
        <f>[9]D_技能表!U1088</f>
        <v>406</v>
      </c>
      <c r="V1181">
        <f>[9]D_技能表!V1088</f>
        <v>132.85714285714286</v>
      </c>
      <c r="W1181">
        <f>[9]D_技能表!W1088</f>
        <v>10</v>
      </c>
      <c r="X1181">
        <f>[9]D_技能表!X1088</f>
        <v>93</v>
      </c>
      <c r="Y1181">
        <f>[9]D_技能表!Y1088</f>
        <v>18</v>
      </c>
      <c r="Z1181">
        <f>[9]D_技能表!Z1088</f>
        <v>0</v>
      </c>
      <c r="AA1181" t="str">
        <f>[9]D_技能表!AA1088</f>
        <v>9322100.png</v>
      </c>
      <c r="AB1181">
        <f>[9]D_技能表!AB1088</f>
        <v>20</v>
      </c>
      <c r="AC1181">
        <f>[9]D_技能表!AC1088</f>
        <v>5330</v>
      </c>
      <c r="AD1181">
        <f>[9]D_技能表!AD1088</f>
        <v>8.5643048380094804</v>
      </c>
    </row>
    <row r="1182" spans="1:30" x14ac:dyDescent="0.15">
      <c r="A1182">
        <f>[9]D_技能表!A1089</f>
        <v>9322116</v>
      </c>
      <c r="B1182" t="str">
        <f>[9]D_技能表!B1089</f>
        <v>玫瑰之舞第1段</v>
      </c>
      <c r="C1182" t="str">
        <f>[9]D_技能表!C1089</f>
        <v>玫瑰之舞第1段</v>
      </c>
      <c r="D1182">
        <f>[9]D_技能表!D1089</f>
        <v>3</v>
      </c>
      <c r="E1182">
        <f>[9]D_技能表!E1089</f>
        <v>28</v>
      </c>
      <c r="F1182" t="str">
        <f>[9]D_技能表!F1089</f>
        <v>第16级，共造成154.1%点伤害</v>
      </c>
      <c r="G1182">
        <f>[9]D_技能表!G1089</f>
        <v>1</v>
      </c>
      <c r="H1182">
        <f>[9]D_技能表!H1089</f>
        <v>1</v>
      </c>
      <c r="I1182">
        <f>[9]D_技能表!I1089</f>
        <v>16</v>
      </c>
      <c r="J1182">
        <f>[9]D_技能表!J1089</f>
        <v>2</v>
      </c>
      <c r="K1182">
        <f>[9]D_技能表!K1089</f>
        <v>154.11428571428573</v>
      </c>
      <c r="L1182">
        <f>[9]D_技能表!L1089</f>
        <v>0</v>
      </c>
      <c r="M1182">
        <f>[9]D_技能表!M1089</f>
        <v>6720</v>
      </c>
      <c r="N1182">
        <f>[9]D_技能表!N1089</f>
        <v>4430</v>
      </c>
      <c r="O1182">
        <f>[9]D_技能表!O1089</f>
        <v>2</v>
      </c>
      <c r="P1182">
        <f>[9]D_技能表!P1089</f>
        <v>1</v>
      </c>
      <c r="Q1182">
        <f>[9]D_技能表!Q1089</f>
        <v>1</v>
      </c>
      <c r="R1182">
        <f>[9]D_技能表!R1089</f>
        <v>4</v>
      </c>
      <c r="S1182">
        <f>[9]D_技能表!S1089</f>
        <v>50</v>
      </c>
      <c r="T1182">
        <f>[9]D_技能表!T1089</f>
        <v>132.85714285714286</v>
      </c>
      <c r="U1182">
        <f>[9]D_技能表!U1089</f>
        <v>443</v>
      </c>
      <c r="V1182">
        <f>[9]D_技能表!V1089</f>
        <v>132.85714285714286</v>
      </c>
      <c r="W1182">
        <f>[9]D_技能表!W1089</f>
        <v>10</v>
      </c>
      <c r="X1182">
        <f>[9]D_技能表!X1089</f>
        <v>103</v>
      </c>
      <c r="Y1182">
        <f>[9]D_技能表!Y1089</f>
        <v>18</v>
      </c>
      <c r="Z1182">
        <f>[9]D_技能表!Z1089</f>
        <v>0</v>
      </c>
      <c r="AA1182" t="str">
        <f>[9]D_技能表!AA1089</f>
        <v>9322100.png</v>
      </c>
      <c r="AB1182">
        <f>[9]D_技能表!AB1089</f>
        <v>20</v>
      </c>
      <c r="AC1182">
        <f>[9]D_技能表!AC1089</f>
        <v>5330</v>
      </c>
      <c r="AD1182">
        <f>[9]D_技能表!AD1089</f>
        <v>9.9957558339746306</v>
      </c>
    </row>
    <row r="1183" spans="1:30" x14ac:dyDescent="0.15">
      <c r="A1183">
        <f>[9]D_技能表!A1090</f>
        <v>9322117</v>
      </c>
      <c r="B1183" t="str">
        <f>[9]D_技能表!B1090</f>
        <v>玫瑰之舞第1段</v>
      </c>
      <c r="C1183" t="str">
        <f>[9]D_技能表!C1090</f>
        <v>玫瑰之舞第1段</v>
      </c>
      <c r="D1183">
        <f>[9]D_技能表!D1090</f>
        <v>3</v>
      </c>
      <c r="E1183">
        <f>[9]D_技能表!E1090</f>
        <v>30</v>
      </c>
      <c r="F1183" t="str">
        <f>[9]D_技能表!F1090</f>
        <v>第17级，共造成155.4%点伤害</v>
      </c>
      <c r="G1183">
        <f>[9]D_技能表!G1090</f>
        <v>1</v>
      </c>
      <c r="H1183">
        <f>[9]D_技能表!H1090</f>
        <v>1</v>
      </c>
      <c r="I1183">
        <f>[9]D_技能表!I1090</f>
        <v>17</v>
      </c>
      <c r="J1183">
        <f>[9]D_技能表!J1090</f>
        <v>2</v>
      </c>
      <c r="K1183">
        <f>[9]D_技能表!K1090</f>
        <v>155.44285714285715</v>
      </c>
      <c r="L1183">
        <f>[9]D_技能表!L1090</f>
        <v>0</v>
      </c>
      <c r="M1183">
        <f>[9]D_技能表!M1090</f>
        <v>6640</v>
      </c>
      <c r="N1183">
        <f>[9]D_技能表!N1090</f>
        <v>5742</v>
      </c>
      <c r="O1183">
        <f>[9]D_技能表!O1090</f>
        <v>2</v>
      </c>
      <c r="P1183">
        <f>[9]D_技能表!P1090</f>
        <v>1</v>
      </c>
      <c r="Q1183">
        <f>[9]D_技能表!Q1090</f>
        <v>1</v>
      </c>
      <c r="R1183">
        <f>[9]D_技能表!R1090</f>
        <v>4</v>
      </c>
      <c r="S1183">
        <f>[9]D_技能表!S1090</f>
        <v>50</v>
      </c>
      <c r="T1183">
        <f>[9]D_技能表!T1090</f>
        <v>132.85714285714286</v>
      </c>
      <c r="U1183">
        <f>[9]D_技能表!U1090</f>
        <v>522</v>
      </c>
      <c r="V1183">
        <f>[9]D_技能表!V1090</f>
        <v>132.85714285714286</v>
      </c>
      <c r="W1183">
        <f>[9]D_技能表!W1090</f>
        <v>11</v>
      </c>
      <c r="X1183">
        <f>[9]D_技能表!X1090</f>
        <v>114</v>
      </c>
      <c r="Y1183">
        <f>[9]D_技能表!Y1090</f>
        <v>18</v>
      </c>
      <c r="Z1183">
        <f>[9]D_技能表!Z1090</f>
        <v>0</v>
      </c>
      <c r="AA1183" t="str">
        <f>[9]D_技能表!AA1090</f>
        <v>9322100.png</v>
      </c>
      <c r="AB1183">
        <f>[9]D_技能表!AB1090</f>
        <v>20</v>
      </c>
      <c r="AC1183">
        <f>[9]D_技能表!AC1090</f>
        <v>5330</v>
      </c>
      <c r="AD1183">
        <f>[9]D_技能表!AD1090</f>
        <v>11.659429635222889</v>
      </c>
    </row>
    <row r="1184" spans="1:30" x14ac:dyDescent="0.15">
      <c r="A1184">
        <f>[9]D_技能表!A1091</f>
        <v>9322118</v>
      </c>
      <c r="B1184" t="str">
        <f>[9]D_技能表!B1091</f>
        <v>玫瑰之舞第1段</v>
      </c>
      <c r="C1184" t="str">
        <f>[9]D_技能表!C1091</f>
        <v>玫瑰之舞第1段</v>
      </c>
      <c r="D1184">
        <f>[9]D_技能表!D1091</f>
        <v>3</v>
      </c>
      <c r="E1184">
        <f>[9]D_技能表!E1091</f>
        <v>31</v>
      </c>
      <c r="F1184" t="str">
        <f>[9]D_技能表!F1091</f>
        <v>第18级，共造成156.8%点伤害</v>
      </c>
      <c r="G1184">
        <f>[9]D_技能表!G1091</f>
        <v>1</v>
      </c>
      <c r="H1184">
        <f>[9]D_技能表!H1091</f>
        <v>1</v>
      </c>
      <c r="I1184">
        <f>[9]D_技能表!I1091</f>
        <v>18</v>
      </c>
      <c r="J1184">
        <f>[9]D_技能表!J1091</f>
        <v>2</v>
      </c>
      <c r="K1184">
        <f>[9]D_技能表!K1091</f>
        <v>156.77142857142857</v>
      </c>
      <c r="L1184">
        <f>[9]D_技能表!L1091</f>
        <v>0</v>
      </c>
      <c r="M1184">
        <f>[9]D_技能表!M1091</f>
        <v>6560</v>
      </c>
      <c r="N1184">
        <f>[9]D_技能表!N1091</f>
        <v>6756</v>
      </c>
      <c r="O1184">
        <f>[9]D_技能表!O1091</f>
        <v>2</v>
      </c>
      <c r="P1184">
        <f>[9]D_技能表!P1091</f>
        <v>1</v>
      </c>
      <c r="Q1184">
        <f>[9]D_技能表!Q1091</f>
        <v>1</v>
      </c>
      <c r="R1184">
        <f>[9]D_技能表!R1091</f>
        <v>4</v>
      </c>
      <c r="S1184">
        <f>[9]D_技能表!S1091</f>
        <v>50</v>
      </c>
      <c r="T1184">
        <f>[9]D_技能表!T1091</f>
        <v>132.85714285714286</v>
      </c>
      <c r="U1184">
        <f>[9]D_技能表!U1091</f>
        <v>563</v>
      </c>
      <c r="V1184">
        <f>[9]D_技能表!V1091</f>
        <v>132.85714285714286</v>
      </c>
      <c r="W1184">
        <f>[9]D_技能表!W1091</f>
        <v>12</v>
      </c>
      <c r="X1184">
        <f>[9]D_技能表!X1091</f>
        <v>126</v>
      </c>
      <c r="Y1184">
        <f>[9]D_技能表!Y1091</f>
        <v>18</v>
      </c>
      <c r="Z1184">
        <f>[9]D_技能表!Z1091</f>
        <v>5</v>
      </c>
      <c r="AA1184" t="str">
        <f>[9]D_技能表!AA1091</f>
        <v>9322100.png</v>
      </c>
      <c r="AB1184">
        <f>[9]D_技能表!AB1091</f>
        <v>20</v>
      </c>
      <c r="AC1184">
        <f>[9]D_技能表!AC1091</f>
        <v>5330</v>
      </c>
      <c r="AD1184">
        <f>[9]D_技能表!AD1091</f>
        <v>13.592192610028173</v>
      </c>
    </row>
    <row r="1185" spans="1:30" x14ac:dyDescent="0.15">
      <c r="A1185">
        <f>[9]D_技能表!A1092</f>
        <v>9322119</v>
      </c>
      <c r="B1185" t="str">
        <f>[9]D_技能表!B1092</f>
        <v>玫瑰之舞第1段</v>
      </c>
      <c r="C1185" t="str">
        <f>[9]D_技能表!C1092</f>
        <v>玫瑰之舞第1段</v>
      </c>
      <c r="D1185">
        <f>[9]D_技能表!D1092</f>
        <v>3</v>
      </c>
      <c r="E1185">
        <f>[9]D_技能表!E1092</f>
        <v>33</v>
      </c>
      <c r="F1185" t="str">
        <f>[9]D_技能表!F1092</f>
        <v>第19级，共造成158.1%点伤害</v>
      </c>
      <c r="G1185">
        <f>[9]D_技能表!G1092</f>
        <v>1</v>
      </c>
      <c r="H1185">
        <f>[9]D_技能表!H1092</f>
        <v>1</v>
      </c>
      <c r="I1185">
        <f>[9]D_技能表!I1092</f>
        <v>19</v>
      </c>
      <c r="J1185">
        <f>[9]D_技能表!J1092</f>
        <v>2</v>
      </c>
      <c r="K1185">
        <f>[9]D_技能表!K1092</f>
        <v>158.1</v>
      </c>
      <c r="L1185">
        <f>[9]D_技能表!L1092</f>
        <v>0</v>
      </c>
      <c r="M1185">
        <f>[9]D_技能表!M1092</f>
        <v>6480</v>
      </c>
      <c r="N1185">
        <f>[9]D_技能表!N1092</f>
        <v>8463</v>
      </c>
      <c r="O1185">
        <f>[9]D_技能表!O1092</f>
        <v>2</v>
      </c>
      <c r="P1185">
        <f>[9]D_技能表!P1092</f>
        <v>1</v>
      </c>
      <c r="Q1185">
        <f>[9]D_技能表!Q1092</f>
        <v>1</v>
      </c>
      <c r="R1185">
        <f>[9]D_技能表!R1092</f>
        <v>4</v>
      </c>
      <c r="S1185">
        <f>[9]D_技能表!S1092</f>
        <v>50</v>
      </c>
      <c r="T1185">
        <f>[9]D_技能表!T1092</f>
        <v>132.85714285714286</v>
      </c>
      <c r="U1185">
        <f>[9]D_技能表!U1092</f>
        <v>651</v>
      </c>
      <c r="V1185">
        <f>[9]D_技能表!V1092</f>
        <v>132.85714285714286</v>
      </c>
      <c r="W1185">
        <f>[9]D_技能表!W1092</f>
        <v>13</v>
      </c>
      <c r="X1185">
        <f>[9]D_技能表!X1092</f>
        <v>139</v>
      </c>
      <c r="Y1185">
        <f>[9]D_技能表!Y1092</f>
        <v>18</v>
      </c>
      <c r="Z1185">
        <f>[9]D_技能表!Z1092</f>
        <v>6</v>
      </c>
      <c r="AA1185" t="str">
        <f>[9]D_技能表!AA1092</f>
        <v>9322100.png</v>
      </c>
      <c r="AB1185">
        <f>[9]D_技能表!AB1092</f>
        <v>20</v>
      </c>
      <c r="AC1185">
        <f>[9]D_技能表!AC1092</f>
        <v>5330</v>
      </c>
      <c r="AD1185">
        <f>[9]D_技能表!AD1092</f>
        <v>15.836668430425249</v>
      </c>
    </row>
    <row r="1186" spans="1:30" x14ac:dyDescent="0.15">
      <c r="A1186">
        <f>[9]D_技能表!A1093</f>
        <v>9322120</v>
      </c>
      <c r="B1186" t="str">
        <f>[9]D_技能表!B1093</f>
        <v>玫瑰之舞第1段</v>
      </c>
      <c r="C1186" t="str">
        <f>[9]D_技能表!C1093</f>
        <v>玫瑰之舞第1段</v>
      </c>
      <c r="D1186">
        <f>[9]D_技能表!D1093</f>
        <v>3</v>
      </c>
      <c r="E1186">
        <f>[9]D_技能表!E1093</f>
        <v>34</v>
      </c>
      <c r="F1186" t="str">
        <f>[9]D_技能表!F1093</f>
        <v>第20级，共造成159.4%点伤害</v>
      </c>
      <c r="G1186">
        <f>[9]D_技能表!G1093</f>
        <v>1</v>
      </c>
      <c r="H1186">
        <f>[9]D_技能表!H1093</f>
        <v>1</v>
      </c>
      <c r="I1186">
        <f>[9]D_技能表!I1093</f>
        <v>20</v>
      </c>
      <c r="J1186">
        <f>[9]D_技能表!J1093</f>
        <v>2</v>
      </c>
      <c r="K1186">
        <f>[9]D_技能表!K1093</f>
        <v>159.42857142857144</v>
      </c>
      <c r="L1186">
        <f>[9]D_技能表!L1093</f>
        <v>0</v>
      </c>
      <c r="M1186">
        <f>[9]D_技能表!M1093</f>
        <v>6400</v>
      </c>
      <c r="N1186">
        <f>[9]D_技能表!N1093</f>
        <v>9048</v>
      </c>
      <c r="O1186">
        <f>[9]D_技能表!O1093</f>
        <v>2</v>
      </c>
      <c r="P1186">
        <f>[9]D_技能表!P1093</f>
        <v>1</v>
      </c>
      <c r="Q1186">
        <f>[9]D_技能表!Q1093</f>
        <v>1</v>
      </c>
      <c r="R1186">
        <f>[9]D_技能表!R1093</f>
        <v>4</v>
      </c>
      <c r="S1186">
        <f>[9]D_技能表!S1093</f>
        <v>50</v>
      </c>
      <c r="T1186">
        <f>[9]D_技能表!T1093</f>
        <v>132.85714285714286</v>
      </c>
      <c r="U1186">
        <f>[9]D_技能表!U1093</f>
        <v>696</v>
      </c>
      <c r="V1186">
        <f>[9]D_技能表!V1093</f>
        <v>132.85714285714286</v>
      </c>
      <c r="W1186">
        <f>[9]D_技能表!W1093</f>
        <v>13</v>
      </c>
      <c r="X1186">
        <f>[9]D_技能表!X1093</f>
        <v>152</v>
      </c>
      <c r="Y1186">
        <f>[9]D_技能表!Y1093</f>
        <v>18</v>
      </c>
      <c r="Z1186">
        <f>[9]D_技能表!Z1093</f>
        <v>6</v>
      </c>
      <c r="AA1186" t="str">
        <f>[9]D_技能表!AA1093</f>
        <v>9322100.png</v>
      </c>
      <c r="AB1186">
        <f>[9]D_技能表!AB1093</f>
        <v>20</v>
      </c>
      <c r="AC1186">
        <f>[9]D_技能表!AC1093</f>
        <v>5330</v>
      </c>
      <c r="AD1186">
        <f>[9]D_技能表!AD1093</f>
        <v>18.442125648239397</v>
      </c>
    </row>
    <row r="1187" spans="1:30" x14ac:dyDescent="0.15">
      <c r="A1187">
        <f>[9]D_技能表!A1094</f>
        <v>9322121</v>
      </c>
      <c r="B1187" t="str">
        <f>[9]D_技能表!B1094</f>
        <v>玫瑰之舞第1段</v>
      </c>
      <c r="C1187" t="str">
        <f>[9]D_技能表!C1094</f>
        <v>玫瑰之舞第1段</v>
      </c>
      <c r="D1187">
        <f>[9]D_技能表!D1094</f>
        <v>3</v>
      </c>
      <c r="E1187">
        <f>[9]D_技能表!E1094</f>
        <v>36</v>
      </c>
      <c r="F1187" t="str">
        <f>[9]D_技能表!F1094</f>
        <v>第21级，共造成160.8%点伤害</v>
      </c>
      <c r="G1187">
        <f>[9]D_技能表!G1094</f>
        <v>1</v>
      </c>
      <c r="H1187">
        <f>[9]D_技能表!H1094</f>
        <v>1</v>
      </c>
      <c r="I1187">
        <f>[9]D_技能表!I1094</f>
        <v>21</v>
      </c>
      <c r="J1187">
        <f>[9]D_技能表!J1094</f>
        <v>2</v>
      </c>
      <c r="K1187">
        <f>[9]D_技能表!K1094</f>
        <v>160.75714285714287</v>
      </c>
      <c r="L1187">
        <f>[9]D_技能表!L1094</f>
        <v>0</v>
      </c>
      <c r="M1187">
        <f>[9]D_技能表!M1094</f>
        <v>6320</v>
      </c>
      <c r="N1187">
        <f>[9]D_技能表!N1094</f>
        <v>11074</v>
      </c>
      <c r="O1187">
        <f>[9]D_技能表!O1094</f>
        <v>2</v>
      </c>
      <c r="P1187">
        <f>[9]D_技能表!P1094</f>
        <v>1</v>
      </c>
      <c r="Q1187">
        <f>[9]D_技能表!Q1094</f>
        <v>1</v>
      </c>
      <c r="R1187">
        <f>[9]D_技能表!R1094</f>
        <v>4</v>
      </c>
      <c r="S1187">
        <f>[9]D_技能表!S1094</f>
        <v>50</v>
      </c>
      <c r="T1187">
        <f>[9]D_技能表!T1094</f>
        <v>132.85714285714286</v>
      </c>
      <c r="U1187">
        <f>[9]D_技能表!U1094</f>
        <v>791</v>
      </c>
      <c r="V1187">
        <f>[9]D_技能表!V1094</f>
        <v>132.85714285714286</v>
      </c>
      <c r="W1187">
        <f>[9]D_技能表!W1094</f>
        <v>14</v>
      </c>
      <c r="X1187">
        <f>[9]D_技能表!X1094</f>
        <v>166</v>
      </c>
      <c r="Y1187">
        <f>[9]D_技能表!Y1094</f>
        <v>18</v>
      </c>
      <c r="Z1187">
        <f>[9]D_技能表!Z1094</f>
        <v>6</v>
      </c>
      <c r="AA1187" t="str">
        <f>[9]D_技能表!AA1094</f>
        <v>9322100.png</v>
      </c>
      <c r="AB1187">
        <f>[9]D_技能表!AB1094</f>
        <v>20</v>
      </c>
      <c r="AC1187">
        <f>[9]D_技能表!AC1094</f>
        <v>5330</v>
      </c>
      <c r="AD1187">
        <f>[9]D_技能表!AD1094</f>
        <v>21.465500689251662</v>
      </c>
    </row>
    <row r="1188" spans="1:30" x14ac:dyDescent="0.15">
      <c r="A1188">
        <f>[9]D_技能表!A1095</f>
        <v>9322122</v>
      </c>
      <c r="B1188" t="str">
        <f>[9]D_技能表!B1095</f>
        <v>玫瑰之舞第1段</v>
      </c>
      <c r="C1188" t="str">
        <f>[9]D_技能表!C1095</f>
        <v>玫瑰之舞第1段</v>
      </c>
      <c r="D1188">
        <f>[9]D_技能表!D1095</f>
        <v>3</v>
      </c>
      <c r="E1188">
        <f>[9]D_技能表!E1095</f>
        <v>37</v>
      </c>
      <c r="F1188" t="str">
        <f>[9]D_技能表!F1095</f>
        <v>第22级，共造成162.1%点伤害</v>
      </c>
      <c r="G1188">
        <f>[9]D_技能表!G1095</f>
        <v>1</v>
      </c>
      <c r="H1188">
        <f>[9]D_技能表!H1095</f>
        <v>1</v>
      </c>
      <c r="I1188">
        <f>[9]D_技能表!I1095</f>
        <v>22</v>
      </c>
      <c r="J1188">
        <f>[9]D_技能表!J1095</f>
        <v>2</v>
      </c>
      <c r="K1188">
        <f>[9]D_技能表!K1095</f>
        <v>162.08571428571429</v>
      </c>
      <c r="L1188">
        <f>[9]D_技能表!L1095</f>
        <v>0</v>
      </c>
      <c r="M1188">
        <f>[9]D_技能表!M1095</f>
        <v>6240</v>
      </c>
      <c r="N1188">
        <f>[9]D_技能表!N1095</f>
        <v>12615</v>
      </c>
      <c r="O1188">
        <f>[9]D_技能表!O1095</f>
        <v>2</v>
      </c>
      <c r="P1188">
        <f>[9]D_技能表!P1095</f>
        <v>1</v>
      </c>
      <c r="Q1188">
        <f>[9]D_技能表!Q1095</f>
        <v>1</v>
      </c>
      <c r="R1188">
        <f>[9]D_技能表!R1095</f>
        <v>4</v>
      </c>
      <c r="S1188">
        <f>[9]D_技能表!S1095</f>
        <v>50</v>
      </c>
      <c r="T1188">
        <f>[9]D_技能表!T1095</f>
        <v>132.85714285714286</v>
      </c>
      <c r="U1188">
        <f>[9]D_技能表!U1095</f>
        <v>841</v>
      </c>
      <c r="V1188">
        <f>[9]D_技能表!V1095</f>
        <v>132.85714285714286</v>
      </c>
      <c r="W1188">
        <f>[9]D_技能表!W1095</f>
        <v>15</v>
      </c>
      <c r="X1188">
        <f>[9]D_技能表!X1095</f>
        <v>181</v>
      </c>
      <c r="Y1188">
        <f>[9]D_技能表!Y1095</f>
        <v>18</v>
      </c>
      <c r="Z1188">
        <f>[9]D_技能表!Z1095</f>
        <v>6</v>
      </c>
      <c r="AA1188" t="str">
        <f>[9]D_技能表!AA1095</f>
        <v>9322100.png</v>
      </c>
      <c r="AB1188">
        <f>[9]D_技能表!AB1095</f>
        <v>20</v>
      </c>
      <c r="AC1188">
        <f>[9]D_技能表!AC1095</f>
        <v>5330</v>
      </c>
      <c r="AD1188">
        <f>[9]D_技能表!AD1095</f>
        <v>24.97257675028802</v>
      </c>
    </row>
    <row r="1189" spans="1:30" x14ac:dyDescent="0.15">
      <c r="A1189">
        <f>[9]D_技能表!A1096</f>
        <v>9322123</v>
      </c>
      <c r="B1189" t="str">
        <f>[9]D_技能表!B1096</f>
        <v>玫瑰之舞第1段</v>
      </c>
      <c r="C1189" t="str">
        <f>[9]D_技能表!C1096</f>
        <v>玫瑰之舞第1段</v>
      </c>
      <c r="D1189">
        <f>[9]D_技能表!D1096</f>
        <v>3</v>
      </c>
      <c r="E1189">
        <f>[9]D_技能表!E1096</f>
        <v>39</v>
      </c>
      <c r="F1189" t="str">
        <f>[9]D_技能表!F1096</f>
        <v>第23级，共造成163.4%点伤害</v>
      </c>
      <c r="G1189">
        <f>[9]D_技能表!G1096</f>
        <v>1</v>
      </c>
      <c r="H1189">
        <f>[9]D_技能表!H1096</f>
        <v>1</v>
      </c>
      <c r="I1189">
        <f>[9]D_技能表!I1096</f>
        <v>23</v>
      </c>
      <c r="J1189">
        <f>[9]D_技能表!J1096</f>
        <v>2</v>
      </c>
      <c r="K1189">
        <f>[9]D_技能表!K1096</f>
        <v>163.41428571428571</v>
      </c>
      <c r="L1189">
        <f>[9]D_技能表!L1096</f>
        <v>0</v>
      </c>
      <c r="M1189">
        <f>[9]D_技能表!M1096</f>
        <v>6160</v>
      </c>
      <c r="N1189">
        <f>[9]D_技能表!N1096</f>
        <v>15104</v>
      </c>
      <c r="O1189">
        <f>[9]D_技能表!O1096</f>
        <v>2</v>
      </c>
      <c r="P1189">
        <f>[9]D_技能表!P1096</f>
        <v>1</v>
      </c>
      <c r="Q1189">
        <f>[9]D_技能表!Q1096</f>
        <v>1</v>
      </c>
      <c r="R1189">
        <f>[9]D_技能表!R1096</f>
        <v>4</v>
      </c>
      <c r="S1189">
        <f>[9]D_技能表!S1096</f>
        <v>50</v>
      </c>
      <c r="T1189">
        <f>[9]D_技能表!T1096</f>
        <v>132.85714285714286</v>
      </c>
      <c r="U1189">
        <f>[9]D_技能表!U1096</f>
        <v>944</v>
      </c>
      <c r="V1189">
        <f>[9]D_技能表!V1096</f>
        <v>132.85714285714286</v>
      </c>
      <c r="W1189">
        <f>[9]D_技能表!W1096</f>
        <v>16</v>
      </c>
      <c r="X1189">
        <f>[9]D_技能表!X1096</f>
        <v>197</v>
      </c>
      <c r="Y1189">
        <f>[9]D_技能表!Y1096</f>
        <v>18</v>
      </c>
      <c r="Z1189">
        <f>[9]D_技能表!Z1096</f>
        <v>7</v>
      </c>
      <c r="AA1189" t="str">
        <f>[9]D_技能表!AA1096</f>
        <v>9322100.png</v>
      </c>
      <c r="AB1189">
        <f>[9]D_技能表!AB1096</f>
        <v>20</v>
      </c>
      <c r="AC1189">
        <f>[9]D_技能表!AC1096</f>
        <v>5330</v>
      </c>
      <c r="AD1189">
        <f>[9]D_技能表!AD1096</f>
        <v>29.039342160636107</v>
      </c>
    </row>
    <row r="1190" spans="1:30" x14ac:dyDescent="0.15">
      <c r="A1190">
        <f>[9]D_技能表!A1097</f>
        <v>9322124</v>
      </c>
      <c r="B1190" t="str">
        <f>[9]D_技能表!B1097</f>
        <v>玫瑰之舞第1段</v>
      </c>
      <c r="C1190" t="str">
        <f>[9]D_技能表!C1097</f>
        <v>玫瑰之舞第1段</v>
      </c>
      <c r="D1190">
        <f>[9]D_技能表!D1097</f>
        <v>3</v>
      </c>
      <c r="E1190">
        <f>[9]D_技能表!E1097</f>
        <v>40</v>
      </c>
      <c r="F1190" t="str">
        <f>[9]D_技能表!F1097</f>
        <v>第24级，共造成164.7%点伤害</v>
      </c>
      <c r="G1190">
        <f>[9]D_技能表!G1097</f>
        <v>1</v>
      </c>
      <c r="H1190">
        <f>[9]D_技能表!H1097</f>
        <v>1</v>
      </c>
      <c r="I1190">
        <f>[9]D_技能表!I1097</f>
        <v>24</v>
      </c>
      <c r="J1190">
        <f>[9]D_技能表!J1097</f>
        <v>2</v>
      </c>
      <c r="K1190">
        <f>[9]D_技能表!K1097</f>
        <v>164.74285714285713</v>
      </c>
      <c r="L1190">
        <f>[9]D_技能表!L1097</f>
        <v>0</v>
      </c>
      <c r="M1190">
        <f>[9]D_技能表!M1097</f>
        <v>6080</v>
      </c>
      <c r="N1190">
        <f>[9]D_技能表!N1097</f>
        <v>16966</v>
      </c>
      <c r="O1190">
        <f>[9]D_技能表!O1097</f>
        <v>2</v>
      </c>
      <c r="P1190">
        <f>[9]D_技能表!P1097</f>
        <v>1</v>
      </c>
      <c r="Q1190">
        <f>[9]D_技能表!Q1097</f>
        <v>1</v>
      </c>
      <c r="R1190">
        <f>[9]D_技能表!R1097</f>
        <v>4</v>
      </c>
      <c r="S1190">
        <f>[9]D_技能表!S1097</f>
        <v>50</v>
      </c>
      <c r="T1190">
        <f>[9]D_技能表!T1097</f>
        <v>132.85714285714286</v>
      </c>
      <c r="U1190">
        <f>[9]D_技能表!U1097</f>
        <v>998</v>
      </c>
      <c r="V1190">
        <f>[9]D_技能表!V1097</f>
        <v>132.85714285714286</v>
      </c>
      <c r="W1190">
        <f>[9]D_技能表!W1097</f>
        <v>17</v>
      </c>
      <c r="X1190">
        <f>[9]D_技能表!X1097</f>
        <v>214</v>
      </c>
      <c r="Y1190">
        <f>[9]D_技能表!Y1097</f>
        <v>18</v>
      </c>
      <c r="Z1190">
        <f>[9]D_技能表!Z1097</f>
        <v>7</v>
      </c>
      <c r="AA1190" t="str">
        <f>[9]D_技能表!AA1097</f>
        <v>9322100.png</v>
      </c>
      <c r="AB1190">
        <f>[9]D_技能表!AB1097</f>
        <v>20</v>
      </c>
      <c r="AC1190">
        <f>[9]D_技能表!AC1097</f>
        <v>5330</v>
      </c>
      <c r="AD1190">
        <f>[9]D_技能表!AD1097</f>
        <v>33.753555305081932</v>
      </c>
    </row>
    <row r="1191" spans="1:30" x14ac:dyDescent="0.15">
      <c r="A1191">
        <f>[9]D_技能表!A1098</f>
        <v>9322125</v>
      </c>
      <c r="B1191" t="str">
        <f>[9]D_技能表!B1098</f>
        <v>玫瑰之舞第1段</v>
      </c>
      <c r="C1191" t="str">
        <f>[9]D_技能表!C1098</f>
        <v>玫瑰之舞第1段</v>
      </c>
      <c r="D1191">
        <f>[9]D_技能表!D1098</f>
        <v>3</v>
      </c>
      <c r="E1191">
        <f>[9]D_技能表!E1098</f>
        <v>42</v>
      </c>
      <c r="F1191" t="str">
        <f>[9]D_技能表!F1098</f>
        <v>第25级，共造成166.1%点伤害</v>
      </c>
      <c r="G1191">
        <f>[9]D_技能表!G1098</f>
        <v>1</v>
      </c>
      <c r="H1191">
        <f>[9]D_技能表!H1098</f>
        <v>1</v>
      </c>
      <c r="I1191">
        <f>[9]D_技能表!I1098</f>
        <v>25</v>
      </c>
      <c r="J1191">
        <f>[9]D_技能表!J1098</f>
        <v>2</v>
      </c>
      <c r="K1191">
        <f>[9]D_技能表!K1098</f>
        <v>166.07142857142858</v>
      </c>
      <c r="L1191">
        <f>[9]D_技能表!L1098</f>
        <v>0</v>
      </c>
      <c r="M1191">
        <f>[9]D_技能表!M1098</f>
        <v>6000</v>
      </c>
      <c r="N1191">
        <f>[9]D_技能表!N1098</f>
        <v>21090</v>
      </c>
      <c r="O1191">
        <f>[9]D_技能表!O1098</f>
        <v>2</v>
      </c>
      <c r="P1191">
        <f>[9]D_技能表!P1098</f>
        <v>1</v>
      </c>
      <c r="Q1191">
        <f>[9]D_技能表!Q1098</f>
        <v>1</v>
      </c>
      <c r="R1191">
        <f>[9]D_技能表!R1098</f>
        <v>4</v>
      </c>
      <c r="S1191">
        <f>[9]D_技能表!S1098</f>
        <v>50</v>
      </c>
      <c r="T1191">
        <f>[9]D_技能表!T1098</f>
        <v>132.85714285714286</v>
      </c>
      <c r="U1191">
        <f>[9]D_技能表!U1098</f>
        <v>1110</v>
      </c>
      <c r="V1191">
        <f>[9]D_技能表!V1098</f>
        <v>132.85714285714286</v>
      </c>
      <c r="W1191">
        <f>[9]D_技能表!W1098</f>
        <v>19</v>
      </c>
      <c r="X1191">
        <f>[9]D_技能表!X1098</f>
        <v>233</v>
      </c>
      <c r="Y1191">
        <f>[9]D_技能表!Y1098</f>
        <v>18</v>
      </c>
      <c r="Z1191">
        <f>[9]D_技能表!Z1098</f>
        <v>8</v>
      </c>
      <c r="AA1191" t="str">
        <f>[9]D_技能表!AA1098</f>
        <v>9322100.png</v>
      </c>
      <c r="AB1191">
        <f>[9]D_技能表!AB1098</f>
        <v>20</v>
      </c>
      <c r="AC1191">
        <f>[9]D_技能表!AC1098</f>
        <v>5330</v>
      </c>
      <c r="AD1191">
        <f>[9]D_技能表!AD1098</f>
        <v>39.21654726921988</v>
      </c>
    </row>
    <row r="1192" spans="1:30" x14ac:dyDescent="0.15">
      <c r="A1192">
        <f>[9]D_技能表!A1099</f>
        <v>9322126</v>
      </c>
      <c r="B1192" t="str">
        <f>[9]D_技能表!B1099</f>
        <v>玫瑰之舞第1段</v>
      </c>
      <c r="C1192" t="str">
        <f>[9]D_技能表!C1099</f>
        <v>玫瑰之舞第1段</v>
      </c>
      <c r="D1192">
        <f>[9]D_技能表!D1099</f>
        <v>3</v>
      </c>
      <c r="E1192">
        <f>[9]D_技能表!E1099</f>
        <v>44</v>
      </c>
      <c r="F1192" t="str">
        <f>[9]D_技能表!F1099</f>
        <v>第26级，共造成167.4%点伤害</v>
      </c>
      <c r="G1192">
        <f>[9]D_技能表!G1099</f>
        <v>1</v>
      </c>
      <c r="H1192">
        <f>[9]D_技能表!H1099</f>
        <v>1</v>
      </c>
      <c r="I1192">
        <f>[9]D_技能表!I1099</f>
        <v>26</v>
      </c>
      <c r="J1192">
        <f>[9]D_技能表!J1099</f>
        <v>2</v>
      </c>
      <c r="K1192">
        <f>[9]D_技能表!K1099</f>
        <v>167.4</v>
      </c>
      <c r="L1192">
        <f>[9]D_技能表!L1099</f>
        <v>0</v>
      </c>
      <c r="M1192">
        <f>[9]D_技能表!M1099</f>
        <v>5920</v>
      </c>
      <c r="N1192">
        <f>[9]D_技能表!N1099</f>
        <v>24520</v>
      </c>
      <c r="O1192">
        <f>[9]D_技能表!O1099</f>
        <v>2</v>
      </c>
      <c r="P1192">
        <f>[9]D_技能表!P1099</f>
        <v>1</v>
      </c>
      <c r="Q1192">
        <f>[9]D_技能表!Q1099</f>
        <v>1</v>
      </c>
      <c r="R1192">
        <f>[9]D_技能表!R1099</f>
        <v>4</v>
      </c>
      <c r="S1192">
        <f>[9]D_技能表!S1099</f>
        <v>50</v>
      </c>
      <c r="T1192">
        <f>[9]D_技能表!T1099</f>
        <v>132.85714285714286</v>
      </c>
      <c r="U1192">
        <f>[9]D_技能表!U1099</f>
        <v>1226</v>
      </c>
      <c r="V1192">
        <f>[9]D_技能表!V1099</f>
        <v>132.85714285714286</v>
      </c>
      <c r="W1192">
        <f>[9]D_技能表!W1099</f>
        <v>20</v>
      </c>
      <c r="X1192">
        <f>[9]D_技能表!X1099</f>
        <v>253</v>
      </c>
      <c r="Y1192">
        <f>[9]D_技能表!Y1099</f>
        <v>18</v>
      </c>
      <c r="Z1192">
        <f>[9]D_技能表!Z1099</f>
        <v>8</v>
      </c>
      <c r="AA1192" t="str">
        <f>[9]D_技能表!AA1099</f>
        <v>9322100.png</v>
      </c>
      <c r="AB1192">
        <f>[9]D_技能表!AB1099</f>
        <v>20</v>
      </c>
      <c r="AC1192">
        <f>[9]D_技能表!AC1099</f>
        <v>5330</v>
      </c>
      <c r="AD1192">
        <f>[9]D_技能表!AD1099</f>
        <v>45.545298036805306</v>
      </c>
    </row>
    <row r="1193" spans="1:30" x14ac:dyDescent="0.15">
      <c r="A1193">
        <f>[9]D_技能表!A1100</f>
        <v>9322127</v>
      </c>
      <c r="B1193" t="str">
        <f>[9]D_技能表!B1100</f>
        <v>玫瑰之舞第1段</v>
      </c>
      <c r="C1193" t="str">
        <f>[9]D_技能表!C1100</f>
        <v>玫瑰之舞第1段</v>
      </c>
      <c r="D1193">
        <f>[9]D_技能表!D1100</f>
        <v>3</v>
      </c>
      <c r="E1193">
        <f>[9]D_技能表!E1100</f>
        <v>45</v>
      </c>
      <c r="F1193" t="str">
        <f>[9]D_技能表!F1100</f>
        <v>第27级，共造成168.7%点伤害</v>
      </c>
      <c r="G1193">
        <f>[9]D_技能表!G1100</f>
        <v>1</v>
      </c>
      <c r="H1193">
        <f>[9]D_技能表!H1100</f>
        <v>1</v>
      </c>
      <c r="I1193">
        <f>[9]D_技能表!I1100</f>
        <v>27</v>
      </c>
      <c r="J1193">
        <f>[9]D_技能表!J1100</f>
        <v>2</v>
      </c>
      <c r="K1193">
        <f>[9]D_技能表!K1100</f>
        <v>168.72857142857143</v>
      </c>
      <c r="L1193">
        <f>[9]D_技能表!L1100</f>
        <v>0</v>
      </c>
      <c r="M1193">
        <f>[9]D_技能表!M1100</f>
        <v>5840</v>
      </c>
      <c r="N1193">
        <f>[9]D_技能表!N1100</f>
        <v>27027</v>
      </c>
      <c r="O1193">
        <f>[9]D_技能表!O1100</f>
        <v>2</v>
      </c>
      <c r="P1193">
        <f>[9]D_技能表!P1100</f>
        <v>1</v>
      </c>
      <c r="Q1193">
        <f>[9]D_技能表!Q1100</f>
        <v>1</v>
      </c>
      <c r="R1193">
        <f>[9]D_技能表!R1100</f>
        <v>4</v>
      </c>
      <c r="S1193">
        <f>[9]D_技能表!S1100</f>
        <v>50</v>
      </c>
      <c r="T1193">
        <f>[9]D_技能表!T1100</f>
        <v>132.85714285714286</v>
      </c>
      <c r="U1193">
        <f>[9]D_技能表!U1100</f>
        <v>1287</v>
      </c>
      <c r="V1193">
        <f>[9]D_技能表!V1100</f>
        <v>132.85714285714286</v>
      </c>
      <c r="W1193">
        <f>[9]D_技能表!W1100</f>
        <v>21</v>
      </c>
      <c r="X1193">
        <f>[9]D_技能表!X1100</f>
        <v>274</v>
      </c>
      <c r="Y1193">
        <f>[9]D_技能表!Y1100</f>
        <v>18</v>
      </c>
      <c r="Z1193">
        <f>[9]D_技能表!Z1100</f>
        <v>9</v>
      </c>
      <c r="AA1193" t="str">
        <f>[9]D_技能表!AA1100</f>
        <v>9322100.png</v>
      </c>
      <c r="AB1193">
        <f>[9]D_技能表!AB1100</f>
        <v>20</v>
      </c>
      <c r="AC1193">
        <f>[9]D_技能表!AC1100</f>
        <v>5330</v>
      </c>
      <c r="AD1193">
        <f>[9]D_技能表!AD1100</f>
        <v>52.874827433642267</v>
      </c>
    </row>
    <row r="1194" spans="1:30" x14ac:dyDescent="0.15">
      <c r="A1194">
        <f>[9]D_技能表!A1101</f>
        <v>9322128</v>
      </c>
      <c r="B1194" t="str">
        <f>[9]D_技能表!B1101</f>
        <v>玫瑰之舞第1段</v>
      </c>
      <c r="C1194" t="str">
        <f>[9]D_技能表!C1101</f>
        <v>玫瑰之舞第1段</v>
      </c>
      <c r="D1194">
        <f>[9]D_技能表!D1101</f>
        <v>3</v>
      </c>
      <c r="E1194">
        <f>[9]D_技能表!E1101</f>
        <v>47</v>
      </c>
      <c r="F1194" t="str">
        <f>[9]D_技能表!F1101</f>
        <v>第28级，共造成170.1%点伤害</v>
      </c>
      <c r="G1194">
        <f>[9]D_技能表!G1101</f>
        <v>1</v>
      </c>
      <c r="H1194">
        <f>[9]D_技能表!H1101</f>
        <v>1</v>
      </c>
      <c r="I1194">
        <f>[9]D_技能表!I1101</f>
        <v>28</v>
      </c>
      <c r="J1194">
        <f>[9]D_技能表!J1101</f>
        <v>2</v>
      </c>
      <c r="K1194">
        <f>[9]D_技能表!K1101</f>
        <v>170.05714285714285</v>
      </c>
      <c r="L1194">
        <f>[9]D_技能表!L1101</f>
        <v>0</v>
      </c>
      <c r="M1194">
        <f>[9]D_技能表!M1101</f>
        <v>5760</v>
      </c>
      <c r="N1194">
        <f>[9]D_技能表!N1101</f>
        <v>32476</v>
      </c>
      <c r="O1194">
        <f>[9]D_技能表!O1101</f>
        <v>2</v>
      </c>
      <c r="P1194">
        <f>[9]D_技能表!P1101</f>
        <v>1</v>
      </c>
      <c r="Q1194">
        <f>[9]D_技能表!Q1101</f>
        <v>1</v>
      </c>
      <c r="R1194">
        <f>[9]D_技能表!R1101</f>
        <v>4</v>
      </c>
      <c r="S1194">
        <f>[9]D_技能表!S1101</f>
        <v>50</v>
      </c>
      <c r="T1194">
        <f>[9]D_技能表!T1101</f>
        <v>132.85714285714286</v>
      </c>
      <c r="U1194">
        <f>[9]D_技能表!U1101</f>
        <v>1412</v>
      </c>
      <c r="V1194">
        <f>[9]D_技能表!V1101</f>
        <v>132.85714285714286</v>
      </c>
      <c r="W1194">
        <f>[9]D_技能表!W1101</f>
        <v>23</v>
      </c>
      <c r="X1194">
        <f>[9]D_技能表!X1101</f>
        <v>297</v>
      </c>
      <c r="Y1194">
        <f>[9]D_技能表!Y1101</f>
        <v>18</v>
      </c>
      <c r="Z1194">
        <f>[9]D_技能表!Z1101</f>
        <v>10</v>
      </c>
      <c r="AA1194" t="str">
        <f>[9]D_技能表!AA1101</f>
        <v>9322100.png</v>
      </c>
      <c r="AB1194">
        <f>[9]D_技能表!AB1101</f>
        <v>20</v>
      </c>
      <c r="AC1194">
        <f>[9]D_技能表!AC1101</f>
        <v>5330</v>
      </c>
      <c r="AD1194">
        <f>[9]D_技能表!AD1101</f>
        <v>61.360948175939185</v>
      </c>
    </row>
    <row r="1195" spans="1:30" x14ac:dyDescent="0.15">
      <c r="A1195">
        <f>[9]D_技能表!A1102</f>
        <v>9322129</v>
      </c>
      <c r="B1195" t="str">
        <f>[9]D_技能表!B1102</f>
        <v>玫瑰之舞第1段</v>
      </c>
      <c r="C1195" t="str">
        <f>[9]D_技能表!C1102</f>
        <v>玫瑰之舞第1段</v>
      </c>
      <c r="D1195">
        <f>[9]D_技能表!D1102</f>
        <v>3</v>
      </c>
      <c r="E1195">
        <f>[9]D_技能表!E1102</f>
        <v>48</v>
      </c>
      <c r="F1195" t="str">
        <f>[9]D_技能表!F1102</f>
        <v>第29级，共造成171.4%点伤害</v>
      </c>
      <c r="G1195">
        <f>[9]D_技能表!G1102</f>
        <v>1</v>
      </c>
      <c r="H1195">
        <f>[9]D_技能表!H1102</f>
        <v>1</v>
      </c>
      <c r="I1195">
        <f>[9]D_技能表!I1102</f>
        <v>29</v>
      </c>
      <c r="J1195">
        <f>[9]D_技能表!J1102</f>
        <v>2</v>
      </c>
      <c r="K1195">
        <f>[9]D_技能表!K1102</f>
        <v>171.3857142857143</v>
      </c>
      <c r="L1195">
        <f>[9]D_技能表!L1102</f>
        <v>0</v>
      </c>
      <c r="M1195">
        <f>[9]D_技能表!M1102</f>
        <v>5680</v>
      </c>
      <c r="N1195">
        <f>[9]D_技能表!N1102</f>
        <v>36925</v>
      </c>
      <c r="O1195">
        <f>[9]D_技能表!O1102</f>
        <v>2</v>
      </c>
      <c r="P1195">
        <f>[9]D_技能表!P1102</f>
        <v>1</v>
      </c>
      <c r="Q1195">
        <f>[9]D_技能表!Q1102</f>
        <v>1</v>
      </c>
      <c r="R1195">
        <f>[9]D_技能表!R1102</f>
        <v>4</v>
      </c>
      <c r="S1195">
        <f>[9]D_技能表!S1102</f>
        <v>50</v>
      </c>
      <c r="T1195">
        <f>[9]D_技能表!T1102</f>
        <v>132.85714285714286</v>
      </c>
      <c r="U1195">
        <f>[9]D_技能表!U1102</f>
        <v>1477</v>
      </c>
      <c r="V1195">
        <f>[9]D_技能表!V1102</f>
        <v>132.85714285714286</v>
      </c>
      <c r="W1195">
        <f>[9]D_技能表!W1102</f>
        <v>25</v>
      </c>
      <c r="X1195">
        <f>[9]D_技能表!X1102</f>
        <v>322</v>
      </c>
      <c r="Y1195">
        <f>[9]D_技能表!Y1102</f>
        <v>18</v>
      </c>
      <c r="Z1195">
        <f>[9]D_技能表!Z1102</f>
        <v>10</v>
      </c>
      <c r="AA1195" t="str">
        <f>[9]D_技能表!AA1102</f>
        <v>9322100.png</v>
      </c>
      <c r="AB1195">
        <f>[9]D_技能表!AB1102</f>
        <v>20</v>
      </c>
      <c r="AC1195">
        <f>[9]D_技能表!AC1102</f>
        <v>5330</v>
      </c>
      <c r="AD1195">
        <f>[9]D_技能表!AD1102</f>
        <v>71.183435461570099</v>
      </c>
    </row>
    <row r="1196" spans="1:30" x14ac:dyDescent="0.15">
      <c r="A1196">
        <f>[9]D_技能表!A1103</f>
        <v>9322130</v>
      </c>
      <c r="B1196" t="str">
        <f>[9]D_技能表!B1103</f>
        <v>玫瑰之舞第1段</v>
      </c>
      <c r="C1196" t="str">
        <f>[9]D_技能表!C1103</f>
        <v>玫瑰之舞第1段</v>
      </c>
      <c r="D1196">
        <f>[9]D_技能表!D1103</f>
        <v>3</v>
      </c>
      <c r="E1196">
        <f>[9]D_技能表!E1103</f>
        <v>50</v>
      </c>
      <c r="F1196" t="str">
        <f>[9]D_技能表!F1103</f>
        <v>第30级，共造成172.7%点伤害</v>
      </c>
      <c r="G1196">
        <f>[9]D_技能表!G1103</f>
        <v>1</v>
      </c>
      <c r="H1196">
        <f>[9]D_技能表!H1103</f>
        <v>1</v>
      </c>
      <c r="I1196">
        <f>[9]D_技能表!I1103</f>
        <v>30</v>
      </c>
      <c r="J1196">
        <f>[9]D_技能表!J1103</f>
        <v>2</v>
      </c>
      <c r="K1196">
        <f>[9]D_技能表!K1103</f>
        <v>172.71428571428572</v>
      </c>
      <c r="L1196">
        <f>[9]D_技能表!L1103</f>
        <v>0</v>
      </c>
      <c r="M1196">
        <f>[9]D_技能表!M1103</f>
        <v>5600</v>
      </c>
      <c r="N1196">
        <f>[9]D_技能表!N1103</f>
        <v>41860</v>
      </c>
      <c r="O1196">
        <f>[9]D_技能表!O1103</f>
        <v>2</v>
      </c>
      <c r="P1196">
        <f>[9]D_技能表!P1103</f>
        <v>1</v>
      </c>
      <c r="Q1196">
        <f>[9]D_技能表!Q1103</f>
        <v>1</v>
      </c>
      <c r="R1196">
        <f>[9]D_技能表!R1103</f>
        <v>4</v>
      </c>
      <c r="S1196">
        <f>[9]D_技能表!S1103</f>
        <v>50</v>
      </c>
      <c r="T1196">
        <f>[9]D_技能表!T1103</f>
        <v>132.85714285714286</v>
      </c>
      <c r="U1196">
        <f>[9]D_技能表!U1103</f>
        <v>1610</v>
      </c>
      <c r="V1196">
        <f>[9]D_技能表!V1103</f>
        <v>132.85714285714286</v>
      </c>
      <c r="W1196">
        <f>[9]D_技能表!W1103</f>
        <v>26</v>
      </c>
      <c r="X1196">
        <f>[9]D_技能表!X1103</f>
        <v>348</v>
      </c>
      <c r="Y1196">
        <f>[9]D_技能表!Y1103</f>
        <v>18</v>
      </c>
      <c r="Z1196">
        <f>[9]D_技能表!Z1103</f>
        <v>11</v>
      </c>
      <c r="AA1196" t="str">
        <f>[9]D_技能表!AA1103</f>
        <v>9322100.png</v>
      </c>
      <c r="AB1196">
        <f>[9]D_技能表!AB1103</f>
        <v>20</v>
      </c>
      <c r="AC1196">
        <f>[9]D_技能表!AC1103</f>
        <v>5330</v>
      </c>
      <c r="AD1196">
        <f>[9]D_技能表!AD1103</f>
        <v>82.549675676030489</v>
      </c>
    </row>
    <row r="1197" spans="1:30" x14ac:dyDescent="0.15">
      <c r="A1197">
        <f>[9]D_技能表!A1104</f>
        <v>9322131</v>
      </c>
      <c r="B1197" t="str">
        <f>[9]D_技能表!B1104</f>
        <v>玫瑰之舞第1段</v>
      </c>
      <c r="C1197" t="str">
        <f>[9]D_技能表!C1104</f>
        <v>玫瑰之舞第1段</v>
      </c>
      <c r="D1197">
        <f>[9]D_技能表!D1104</f>
        <v>3</v>
      </c>
      <c r="E1197">
        <f>[9]D_技能表!E1104</f>
        <v>51</v>
      </c>
      <c r="F1197" t="str">
        <f>[9]D_技能表!F1104</f>
        <v>第31级，共造成174%点伤害</v>
      </c>
      <c r="G1197">
        <f>[9]D_技能表!G1104</f>
        <v>1</v>
      </c>
      <c r="H1197">
        <f>[9]D_技能表!H1104</f>
        <v>1</v>
      </c>
      <c r="I1197">
        <f>[9]D_技能表!I1104</f>
        <v>31</v>
      </c>
      <c r="J1197">
        <f>[9]D_技能表!J1104</f>
        <v>2</v>
      </c>
      <c r="K1197">
        <f>[9]D_技能表!K1104</f>
        <v>174.04285714285714</v>
      </c>
      <c r="L1197">
        <f>[9]D_技能表!L1104</f>
        <v>0</v>
      </c>
      <c r="M1197">
        <f>[9]D_技能表!M1104</f>
        <v>5520</v>
      </c>
      <c r="N1197">
        <f>[9]D_技能表!N1104</f>
        <v>47012</v>
      </c>
      <c r="O1197">
        <f>[9]D_技能表!O1104</f>
        <v>2</v>
      </c>
      <c r="P1197">
        <f>[9]D_技能表!P1104</f>
        <v>1</v>
      </c>
      <c r="Q1197">
        <f>[9]D_技能表!Q1104</f>
        <v>1</v>
      </c>
      <c r="R1197">
        <f>[9]D_技能表!R1104</f>
        <v>4</v>
      </c>
      <c r="S1197">
        <f>[9]D_技能表!S1104</f>
        <v>50</v>
      </c>
      <c r="T1197">
        <f>[9]D_技能表!T1104</f>
        <v>132.85714285714286</v>
      </c>
      <c r="U1197">
        <f>[9]D_技能表!U1104</f>
        <v>1679</v>
      </c>
      <c r="V1197">
        <f>[9]D_技能表!V1104</f>
        <v>132.85714285714286</v>
      </c>
      <c r="W1197">
        <f>[9]D_技能表!W1104</f>
        <v>28</v>
      </c>
      <c r="X1197">
        <f>[9]D_技能表!X1104</f>
        <v>376</v>
      </c>
      <c r="Y1197">
        <f>[9]D_技能表!Y1104</f>
        <v>18</v>
      </c>
      <c r="Z1197">
        <f>[9]D_技能表!Z1104</f>
        <v>12</v>
      </c>
      <c r="AA1197" t="str">
        <f>[9]D_技能表!AA1104</f>
        <v>9322100.png</v>
      </c>
      <c r="AB1197">
        <f>[9]D_技能表!AB1104</f>
        <v>20</v>
      </c>
      <c r="AC1197">
        <f>[9]D_技能表!AC1104</f>
        <v>5330</v>
      </c>
      <c r="AD1197">
        <f>[9]D_技能表!AD1104</f>
        <v>95.69886612690695</v>
      </c>
    </row>
    <row r="1198" spans="1:30" x14ac:dyDescent="0.15">
      <c r="A1198">
        <f>[9]D_技能表!A1105</f>
        <v>9322132</v>
      </c>
      <c r="B1198" t="str">
        <f>[9]D_技能表!B1105</f>
        <v>玫瑰之舞第1段</v>
      </c>
      <c r="C1198" t="str">
        <f>[9]D_技能表!C1105</f>
        <v>玫瑰之舞第1段</v>
      </c>
      <c r="D1198">
        <f>[9]D_技能表!D1105</f>
        <v>3</v>
      </c>
      <c r="E1198">
        <f>[9]D_技能表!E1105</f>
        <v>53</v>
      </c>
      <c r="F1198" t="str">
        <f>[9]D_技能表!F1105</f>
        <v>第32级，共造成175.4%点伤害</v>
      </c>
      <c r="G1198">
        <f>[9]D_技能表!G1105</f>
        <v>1</v>
      </c>
      <c r="H1198">
        <f>[9]D_技能表!H1105</f>
        <v>1</v>
      </c>
      <c r="I1198">
        <f>[9]D_技能表!I1105</f>
        <v>32</v>
      </c>
      <c r="J1198">
        <f>[9]D_技能表!J1105</f>
        <v>2</v>
      </c>
      <c r="K1198">
        <f>[9]D_技能表!K1105</f>
        <v>175.37142857142857</v>
      </c>
      <c r="L1198">
        <f>[9]D_技能表!L1105</f>
        <v>0</v>
      </c>
      <c r="M1198">
        <f>[9]D_技能表!M1105</f>
        <v>5440</v>
      </c>
      <c r="N1198">
        <f>[9]D_技能表!N1105</f>
        <v>54600</v>
      </c>
      <c r="O1198">
        <f>[9]D_技能表!O1105</f>
        <v>2</v>
      </c>
      <c r="P1198">
        <f>[9]D_技能表!P1105</f>
        <v>1</v>
      </c>
      <c r="Q1198">
        <f>[9]D_技能表!Q1105</f>
        <v>1</v>
      </c>
      <c r="R1198">
        <f>[9]D_技能表!R1105</f>
        <v>4</v>
      </c>
      <c r="S1198">
        <f>[9]D_技能表!S1105</f>
        <v>50</v>
      </c>
      <c r="T1198">
        <f>[9]D_技能表!T1105</f>
        <v>132.85714285714286</v>
      </c>
      <c r="U1198">
        <f>[9]D_技能表!U1105</f>
        <v>1820</v>
      </c>
      <c r="V1198">
        <f>[9]D_技能表!V1105</f>
        <v>132.85714285714286</v>
      </c>
      <c r="W1198">
        <f>[9]D_技能表!W1105</f>
        <v>30</v>
      </c>
      <c r="X1198">
        <f>[9]D_技能表!X1105</f>
        <v>406</v>
      </c>
      <c r="Y1198">
        <f>[9]D_技能表!Y1105</f>
        <v>18</v>
      </c>
      <c r="Z1198">
        <f>[9]D_技能表!Z1105</f>
        <v>12</v>
      </c>
      <c r="AA1198" t="str">
        <f>[9]D_技能表!AA1105</f>
        <v>9322100.png</v>
      </c>
      <c r="AB1198">
        <f>[9]D_技能表!AB1105</f>
        <v>20</v>
      </c>
      <c r="AC1198">
        <f>[9]D_技能表!AC1105</f>
        <v>5330</v>
      </c>
      <c r="AD1198">
        <f>[9]D_技能表!AD1105</f>
        <v>110.90684845016003</v>
      </c>
    </row>
    <row r="1199" spans="1:30" x14ac:dyDescent="0.15">
      <c r="A1199">
        <f>[9]D_技能表!A1106</f>
        <v>9322133</v>
      </c>
      <c r="B1199" t="str">
        <f>[9]D_技能表!B1106</f>
        <v>玫瑰之舞第1段</v>
      </c>
      <c r="C1199" t="str">
        <f>[9]D_技能表!C1106</f>
        <v>玫瑰之舞第1段</v>
      </c>
      <c r="D1199">
        <f>[9]D_技能表!D1106</f>
        <v>3</v>
      </c>
      <c r="E1199">
        <f>[9]D_技能表!E1106</f>
        <v>54</v>
      </c>
      <c r="F1199" t="str">
        <f>[9]D_技能表!F1106</f>
        <v>第33级，共造成176.7%点伤害</v>
      </c>
      <c r="G1199">
        <f>[9]D_技能表!G1106</f>
        <v>1</v>
      </c>
      <c r="H1199">
        <f>[9]D_技能表!H1106</f>
        <v>1</v>
      </c>
      <c r="I1199">
        <f>[9]D_技能表!I1106</f>
        <v>33</v>
      </c>
      <c r="J1199">
        <f>[9]D_技能表!J1106</f>
        <v>2</v>
      </c>
      <c r="K1199">
        <f>[9]D_技能表!K1106</f>
        <v>176.7</v>
      </c>
      <c r="L1199">
        <f>[9]D_技能表!L1106</f>
        <v>0</v>
      </c>
      <c r="M1199">
        <f>[9]D_技能表!M1106</f>
        <v>5360</v>
      </c>
      <c r="N1199">
        <f>[9]D_技能表!N1106</f>
        <v>60576</v>
      </c>
      <c r="O1199">
        <f>[9]D_技能表!O1106</f>
        <v>2</v>
      </c>
      <c r="P1199">
        <f>[9]D_技能表!P1106</f>
        <v>1</v>
      </c>
      <c r="Q1199">
        <f>[9]D_技能表!Q1106</f>
        <v>1</v>
      </c>
      <c r="R1199">
        <f>[9]D_技能表!R1106</f>
        <v>4</v>
      </c>
      <c r="S1199">
        <f>[9]D_技能表!S1106</f>
        <v>50</v>
      </c>
      <c r="T1199">
        <f>[9]D_技能表!T1106</f>
        <v>132.85714285714286</v>
      </c>
      <c r="U1199">
        <f>[9]D_技能表!U1106</f>
        <v>1893</v>
      </c>
      <c r="V1199">
        <f>[9]D_技能表!V1106</f>
        <v>132.85714285714286</v>
      </c>
      <c r="W1199">
        <f>[9]D_技能表!W1106</f>
        <v>32</v>
      </c>
      <c r="X1199">
        <f>[9]D_技能表!X1106</f>
        <v>438</v>
      </c>
      <c r="Y1199">
        <f>[9]D_技能表!Y1106</f>
        <v>18</v>
      </c>
      <c r="Z1199">
        <f>[9]D_技能表!Z1106</f>
        <v>13</v>
      </c>
      <c r="AA1199" t="str">
        <f>[9]D_技能表!AA1106</f>
        <v>9322100.png</v>
      </c>
      <c r="AB1199">
        <f>[9]D_技能表!AB1106</f>
        <v>20</v>
      </c>
      <c r="AC1199">
        <f>[9]D_技能表!AC1106</f>
        <v>5330</v>
      </c>
      <c r="AD1199">
        <f>[9]D_技能表!AD1106</f>
        <v>128.49167065358125</v>
      </c>
    </row>
    <row r="1200" spans="1:30" x14ac:dyDescent="0.15">
      <c r="A1200">
        <f>[9]D_技能表!A1107</f>
        <v>9322134</v>
      </c>
      <c r="B1200" t="str">
        <f>[9]D_技能表!B1107</f>
        <v>玫瑰之舞第1段</v>
      </c>
      <c r="C1200" t="str">
        <f>[9]D_技能表!C1107</f>
        <v>玫瑰之舞第1段</v>
      </c>
      <c r="D1200">
        <f>[9]D_技能表!D1107</f>
        <v>3</v>
      </c>
      <c r="E1200">
        <f>[9]D_技能表!E1107</f>
        <v>56</v>
      </c>
      <c r="F1200" t="str">
        <f>[9]D_技能表!F1107</f>
        <v>第34级，共造成178%点伤害</v>
      </c>
      <c r="G1200">
        <f>[9]D_技能表!G1107</f>
        <v>1</v>
      </c>
      <c r="H1200">
        <f>[9]D_技能表!H1107</f>
        <v>1</v>
      </c>
      <c r="I1200">
        <f>[9]D_技能表!I1107</f>
        <v>34</v>
      </c>
      <c r="J1200">
        <f>[9]D_技能表!J1107</f>
        <v>2</v>
      </c>
      <c r="K1200">
        <f>[9]D_技能表!K1107</f>
        <v>178.02857142857144</v>
      </c>
      <c r="L1200">
        <f>[9]D_技能表!L1107</f>
        <v>0</v>
      </c>
      <c r="M1200">
        <f>[9]D_技能表!M1107</f>
        <v>5280</v>
      </c>
      <c r="N1200">
        <f>[9]D_技能表!N1107</f>
        <v>69428</v>
      </c>
      <c r="O1200">
        <f>[9]D_技能表!O1107</f>
        <v>2</v>
      </c>
      <c r="P1200">
        <f>[9]D_技能表!P1107</f>
        <v>1</v>
      </c>
      <c r="Q1200">
        <f>[9]D_技能表!Q1107</f>
        <v>1</v>
      </c>
      <c r="R1200">
        <f>[9]D_技能表!R1107</f>
        <v>4</v>
      </c>
      <c r="S1200">
        <f>[9]D_技能表!S1107</f>
        <v>50</v>
      </c>
      <c r="T1200">
        <f>[9]D_技能表!T1107</f>
        <v>132.85714285714286</v>
      </c>
      <c r="U1200">
        <f>[9]D_技能表!U1107</f>
        <v>2042</v>
      </c>
      <c r="V1200">
        <f>[9]D_技能表!V1107</f>
        <v>132.85714285714286</v>
      </c>
      <c r="W1200">
        <f>[9]D_技能表!W1107</f>
        <v>34</v>
      </c>
      <c r="X1200">
        <f>[9]D_技能表!X1107</f>
        <v>472</v>
      </c>
      <c r="Y1200">
        <f>[9]D_技能表!Y1107</f>
        <v>18</v>
      </c>
      <c r="Z1200">
        <f>[9]D_技能表!Z1107</f>
        <v>14</v>
      </c>
      <c r="AA1200" t="str">
        <f>[9]D_技能表!AA1107</f>
        <v>9322100.png</v>
      </c>
      <c r="AB1200">
        <f>[9]D_技能表!AB1107</f>
        <v>20</v>
      </c>
      <c r="AC1200">
        <f>[9]D_技能表!AC1107</f>
        <v>5330</v>
      </c>
      <c r="AD1200">
        <f>[9]D_技能表!AD1107</f>
        <v>148.81998691274859</v>
      </c>
    </row>
    <row r="1201" spans="1:30" x14ac:dyDescent="0.15">
      <c r="A1201">
        <f>[9]D_技能表!A1108</f>
        <v>9322135</v>
      </c>
      <c r="B1201" t="str">
        <f>[9]D_技能表!B1108</f>
        <v>玫瑰之舞第1段</v>
      </c>
      <c r="C1201" t="str">
        <f>[9]D_技能表!C1108</f>
        <v>玫瑰之舞第1段</v>
      </c>
      <c r="D1201">
        <f>[9]D_技能表!D1108</f>
        <v>3</v>
      </c>
      <c r="E1201">
        <f>[9]D_技能表!E1108</f>
        <v>57</v>
      </c>
      <c r="F1201" t="str">
        <f>[9]D_技能表!F1108</f>
        <v>第35级，共造成179.4%点伤害</v>
      </c>
      <c r="G1201">
        <f>[9]D_技能表!G1108</f>
        <v>1</v>
      </c>
      <c r="H1201">
        <f>[9]D_技能表!H1108</f>
        <v>1</v>
      </c>
      <c r="I1201">
        <f>[9]D_技能表!I1108</f>
        <v>35</v>
      </c>
      <c r="J1201">
        <f>[9]D_技能表!J1108</f>
        <v>2</v>
      </c>
      <c r="K1201">
        <f>[9]D_技能表!K1108</f>
        <v>179.35714285714286</v>
      </c>
      <c r="L1201">
        <f>[9]D_技能表!L1108</f>
        <v>0</v>
      </c>
      <c r="M1201">
        <f>[9]D_技能表!M1108</f>
        <v>5200</v>
      </c>
      <c r="N1201">
        <f>[9]D_技能表!N1108</f>
        <v>76284</v>
      </c>
      <c r="O1201">
        <f>[9]D_技能表!O1108</f>
        <v>2</v>
      </c>
      <c r="P1201">
        <f>[9]D_技能表!P1108</f>
        <v>1</v>
      </c>
      <c r="Q1201">
        <f>[9]D_技能表!Q1108</f>
        <v>1</v>
      </c>
      <c r="R1201">
        <f>[9]D_技能表!R1108</f>
        <v>4</v>
      </c>
      <c r="S1201">
        <f>[9]D_技能表!S1108</f>
        <v>50</v>
      </c>
      <c r="T1201">
        <f>[9]D_技能表!T1108</f>
        <v>132.85714285714286</v>
      </c>
      <c r="U1201">
        <f>[9]D_技能表!U1108</f>
        <v>2119</v>
      </c>
      <c r="V1201">
        <f>[9]D_技能表!V1108</f>
        <v>132.85714285714286</v>
      </c>
      <c r="W1201">
        <f>[9]D_技能表!W1108</f>
        <v>36</v>
      </c>
      <c r="X1201">
        <f>[9]D_技能表!X1108</f>
        <v>508</v>
      </c>
      <c r="Y1201">
        <f>[9]D_技能表!Y1108</f>
        <v>18</v>
      </c>
      <c r="Z1201">
        <f>[9]D_技能表!Z1108</f>
        <v>15</v>
      </c>
      <c r="AA1201" t="str">
        <f>[9]D_技能表!AA1108</f>
        <v>9322100.png</v>
      </c>
      <c r="AB1201">
        <f>[9]D_技能表!AB1108</f>
        <v>20</v>
      </c>
      <c r="AC1201">
        <f>[9]D_技能表!AC1108</f>
        <v>5330</v>
      </c>
      <c r="AD1201">
        <f>[9]D_技能表!AD1108</f>
        <v>172.31442048263017</v>
      </c>
    </row>
    <row r="1202" spans="1:30" x14ac:dyDescent="0.15">
      <c r="A1202">
        <f>[9]D_技能表!A1109</f>
        <v>9322136</v>
      </c>
      <c r="B1202" t="str">
        <f>[9]D_技能表!B1109</f>
        <v>玫瑰之舞第1段</v>
      </c>
      <c r="C1202" t="str">
        <f>[9]D_技能表!C1109</f>
        <v>玫瑰之舞第1段</v>
      </c>
      <c r="D1202">
        <f>[9]D_技能表!D1109</f>
        <v>3</v>
      </c>
      <c r="E1202">
        <f>[9]D_技能表!E1109</f>
        <v>59</v>
      </c>
      <c r="F1202" t="str">
        <f>[9]D_技能表!F1109</f>
        <v>第36级，共造成180.7%点伤害</v>
      </c>
      <c r="G1202">
        <f>[9]D_技能表!G1109</f>
        <v>1</v>
      </c>
      <c r="H1202">
        <f>[9]D_技能表!H1109</f>
        <v>1</v>
      </c>
      <c r="I1202">
        <f>[9]D_技能表!I1109</f>
        <v>36</v>
      </c>
      <c r="J1202">
        <f>[9]D_技能表!J1109</f>
        <v>2</v>
      </c>
      <c r="K1202">
        <f>[9]D_技能表!K1109</f>
        <v>180.68571428571428</v>
      </c>
      <c r="L1202">
        <f>[9]D_技能表!L1109</f>
        <v>0</v>
      </c>
      <c r="M1202">
        <f>[9]D_技能表!M1109</f>
        <v>5120</v>
      </c>
      <c r="N1202">
        <f>[9]D_技能表!N1109</f>
        <v>88803</v>
      </c>
      <c r="O1202">
        <f>[9]D_技能表!O1109</f>
        <v>2</v>
      </c>
      <c r="P1202">
        <f>[9]D_技能表!P1109</f>
        <v>1</v>
      </c>
      <c r="Q1202">
        <f>[9]D_技能表!Q1109</f>
        <v>1</v>
      </c>
      <c r="R1202">
        <f>[9]D_技能表!R1109</f>
        <v>4</v>
      </c>
      <c r="S1202">
        <f>[9]D_技能表!S1109</f>
        <v>50</v>
      </c>
      <c r="T1202">
        <f>[9]D_技能表!T1109</f>
        <v>132.85714285714286</v>
      </c>
      <c r="U1202">
        <f>[9]D_技能表!U1109</f>
        <v>2277</v>
      </c>
      <c r="V1202">
        <f>[9]D_技能表!V1109</f>
        <v>132.85714285714286</v>
      </c>
      <c r="W1202">
        <f>[9]D_技能表!W1109</f>
        <v>39</v>
      </c>
      <c r="X1202">
        <f>[9]D_技能表!X1109</f>
        <v>547</v>
      </c>
      <c r="Y1202">
        <f>[9]D_技能表!Y1109</f>
        <v>18</v>
      </c>
      <c r="Z1202">
        <f>[9]D_技能表!Z1109</f>
        <v>16</v>
      </c>
      <c r="AA1202" t="str">
        <f>[9]D_技能表!AA1109</f>
        <v>9322100.png</v>
      </c>
      <c r="AB1202">
        <f>[9]D_技能表!AB1109</f>
        <v>20</v>
      </c>
      <c r="AC1202">
        <f>[9]D_技能表!AC1109</f>
        <v>5330</v>
      </c>
      <c r="AD1202">
        <f>[9]D_技能表!AD1109</f>
        <v>199.46203374335869</v>
      </c>
    </row>
    <row r="1203" spans="1:30" x14ac:dyDescent="0.15">
      <c r="A1203">
        <f>[9]D_技能表!A1110</f>
        <v>9322137</v>
      </c>
      <c r="B1203" t="str">
        <f>[9]D_技能表!B1110</f>
        <v>玫瑰之舞第1段</v>
      </c>
      <c r="C1203" t="str">
        <f>[9]D_技能表!C1110</f>
        <v>玫瑰之舞第1段</v>
      </c>
      <c r="D1203">
        <f>[9]D_技能表!D1110</f>
        <v>3</v>
      </c>
      <c r="E1203">
        <f>[9]D_技能表!E1110</f>
        <v>60</v>
      </c>
      <c r="F1203" t="str">
        <f>[9]D_技能表!F1110</f>
        <v>第37级，共造成182%点伤害</v>
      </c>
      <c r="G1203">
        <f>[9]D_技能表!G1110</f>
        <v>1</v>
      </c>
      <c r="H1203">
        <f>[9]D_技能表!H1110</f>
        <v>1</v>
      </c>
      <c r="I1203">
        <f>[9]D_技能表!I1110</f>
        <v>37</v>
      </c>
      <c r="J1203">
        <f>[9]D_技能表!J1110</f>
        <v>2</v>
      </c>
      <c r="K1203">
        <f>[9]D_技能表!K1110</f>
        <v>182.01428571428573</v>
      </c>
      <c r="L1203">
        <f>[9]D_技能表!L1110</f>
        <v>0</v>
      </c>
      <c r="M1203">
        <f>[9]D_技能表!M1110</f>
        <v>5040</v>
      </c>
      <c r="N1203">
        <f>[9]D_技能表!N1110</f>
        <v>99036</v>
      </c>
      <c r="O1203">
        <f>[9]D_技能表!O1110</f>
        <v>2</v>
      </c>
      <c r="P1203">
        <f>[9]D_技能表!P1110</f>
        <v>1</v>
      </c>
      <c r="Q1203">
        <f>[9]D_技能表!Q1110</f>
        <v>1</v>
      </c>
      <c r="R1203">
        <f>[9]D_技能表!R1110</f>
        <v>4</v>
      </c>
      <c r="S1203">
        <f>[9]D_技能表!S1110</f>
        <v>50</v>
      </c>
      <c r="T1203">
        <f>[9]D_技能表!T1110</f>
        <v>132.85714285714286</v>
      </c>
      <c r="U1203">
        <f>[9]D_技能表!U1110</f>
        <v>2358</v>
      </c>
      <c r="V1203">
        <f>[9]D_技能表!V1110</f>
        <v>132.85714285714286</v>
      </c>
      <c r="W1203">
        <f>[9]D_技能表!W1110</f>
        <v>42</v>
      </c>
      <c r="X1203">
        <f>[9]D_技能表!X1110</f>
        <v>589</v>
      </c>
      <c r="Y1203">
        <f>[9]D_技能表!Y1110</f>
        <v>18</v>
      </c>
      <c r="Z1203">
        <f>[9]D_技能表!Z1110</f>
        <v>17</v>
      </c>
      <c r="AA1203" t="str">
        <f>[9]D_技能表!AA1110</f>
        <v>9322100.png</v>
      </c>
      <c r="AB1203">
        <f>[9]D_技能表!AB1110</f>
        <v>20</v>
      </c>
      <c r="AC1203">
        <f>[9]D_技能表!AC1110</f>
        <v>5330</v>
      </c>
      <c r="AD1203">
        <f>[9]D_技能表!AD1110</f>
        <v>230.82407081681791</v>
      </c>
    </row>
    <row r="1204" spans="1:30" x14ac:dyDescent="0.15">
      <c r="A1204">
        <f>[9]D_技能表!A1111</f>
        <v>9322138</v>
      </c>
      <c r="B1204" t="str">
        <f>[9]D_技能表!B1111</f>
        <v>玫瑰之舞第1段</v>
      </c>
      <c r="C1204" t="str">
        <f>[9]D_技能表!C1111</f>
        <v>玫瑰之舞第1段</v>
      </c>
      <c r="D1204">
        <f>[9]D_技能表!D1111</f>
        <v>3</v>
      </c>
      <c r="E1204">
        <f>[9]D_技能表!E1111</f>
        <v>62</v>
      </c>
      <c r="F1204" t="str">
        <f>[9]D_技能表!F1111</f>
        <v>第38级，共造成183.3%点伤害</v>
      </c>
      <c r="G1204">
        <f>[9]D_技能表!G1111</f>
        <v>1</v>
      </c>
      <c r="H1204">
        <f>[9]D_技能表!H1111</f>
        <v>1</v>
      </c>
      <c r="I1204">
        <f>[9]D_技能表!I1111</f>
        <v>38</v>
      </c>
      <c r="J1204">
        <f>[9]D_技能表!J1111</f>
        <v>2</v>
      </c>
      <c r="K1204">
        <f>[9]D_技能表!K1111</f>
        <v>183.34285714285716</v>
      </c>
      <c r="L1204">
        <f>[9]D_技能表!L1111</f>
        <v>0</v>
      </c>
      <c r="M1204">
        <f>[9]D_技能表!M1111</f>
        <v>4960</v>
      </c>
      <c r="N1204">
        <f>[9]D_技能表!N1111</f>
        <v>113580</v>
      </c>
      <c r="O1204">
        <f>[9]D_技能表!O1111</f>
        <v>2</v>
      </c>
      <c r="P1204">
        <f>[9]D_技能表!P1111</f>
        <v>1</v>
      </c>
      <c r="Q1204">
        <f>[9]D_技能表!Q1111</f>
        <v>1</v>
      </c>
      <c r="R1204">
        <f>[9]D_技能表!R1111</f>
        <v>4</v>
      </c>
      <c r="S1204">
        <f>[9]D_技能表!S1111</f>
        <v>50</v>
      </c>
      <c r="T1204">
        <f>[9]D_技能表!T1111</f>
        <v>132.85714285714286</v>
      </c>
      <c r="U1204">
        <f>[9]D_技能表!U1111</f>
        <v>2524</v>
      </c>
      <c r="V1204">
        <f>[9]D_技能表!V1111</f>
        <v>132.85714285714286</v>
      </c>
      <c r="W1204">
        <f>[9]D_技能表!W1111</f>
        <v>45</v>
      </c>
      <c r="X1204">
        <f>[9]D_技能表!X1111</f>
        <v>634</v>
      </c>
      <c r="Y1204">
        <f>[9]D_技能表!Y1111</f>
        <v>18</v>
      </c>
      <c r="Z1204">
        <f>[9]D_技能表!Z1111</f>
        <v>18</v>
      </c>
      <c r="AA1204" t="str">
        <f>[9]D_技能表!AA1111</f>
        <v>9322100.png</v>
      </c>
      <c r="AB1204">
        <f>[9]D_技能表!AB1111</f>
        <v>20</v>
      </c>
      <c r="AC1204">
        <f>[9]D_技能表!AC1111</f>
        <v>5330</v>
      </c>
      <c r="AD1204">
        <f>[9]D_技能表!AD1111</f>
        <v>267.04716277898876</v>
      </c>
    </row>
    <row r="1205" spans="1:30" x14ac:dyDescent="0.15">
      <c r="A1205">
        <f>[9]D_技能表!A1112</f>
        <v>9322139</v>
      </c>
      <c r="B1205" t="str">
        <f>[9]D_技能表!B1112</f>
        <v>玫瑰之舞第1段</v>
      </c>
      <c r="C1205" t="str">
        <f>[9]D_技能表!C1112</f>
        <v>玫瑰之舞第1段</v>
      </c>
      <c r="D1205">
        <f>[9]D_技能表!D1112</f>
        <v>3</v>
      </c>
      <c r="E1205">
        <f>[9]D_技能表!E1112</f>
        <v>63</v>
      </c>
      <c r="F1205" t="str">
        <f>[9]D_技能表!F1112</f>
        <v>第39级，共造成184.7%点伤害</v>
      </c>
      <c r="G1205">
        <f>[9]D_技能表!G1112</f>
        <v>1</v>
      </c>
      <c r="H1205">
        <f>[9]D_技能表!H1112</f>
        <v>1</v>
      </c>
      <c r="I1205">
        <f>[9]D_技能表!I1112</f>
        <v>39</v>
      </c>
      <c r="J1205">
        <f>[9]D_技能表!J1112</f>
        <v>2</v>
      </c>
      <c r="K1205">
        <f>[9]D_技能表!K1112</f>
        <v>184.67142857142858</v>
      </c>
      <c r="L1205">
        <f>[9]D_技能表!L1112</f>
        <v>0</v>
      </c>
      <c r="M1205">
        <f>[9]D_技能表!M1112</f>
        <v>4880</v>
      </c>
      <c r="N1205">
        <f>[9]D_技能表!N1112</f>
        <v>125232</v>
      </c>
      <c r="O1205">
        <f>[9]D_技能表!O1112</f>
        <v>2</v>
      </c>
      <c r="P1205">
        <f>[9]D_技能表!P1112</f>
        <v>1</v>
      </c>
      <c r="Q1205">
        <f>[9]D_技能表!Q1112</f>
        <v>1</v>
      </c>
      <c r="R1205">
        <f>[9]D_技能表!R1112</f>
        <v>4</v>
      </c>
      <c r="S1205">
        <f>[9]D_技能表!S1112</f>
        <v>50</v>
      </c>
      <c r="T1205">
        <f>[9]D_技能表!T1112</f>
        <v>132.85714285714286</v>
      </c>
      <c r="U1205">
        <f>[9]D_技能表!U1112</f>
        <v>2609</v>
      </c>
      <c r="V1205">
        <f>[9]D_技能表!V1112</f>
        <v>132.85714285714286</v>
      </c>
      <c r="W1205">
        <f>[9]D_技能表!W1112</f>
        <v>48</v>
      </c>
      <c r="X1205">
        <f>[9]D_技能表!X1112</f>
        <v>682</v>
      </c>
      <c r="Y1205">
        <f>[9]D_技能表!Y1112</f>
        <v>18</v>
      </c>
      <c r="Z1205">
        <f>[9]D_技能表!Z1112</f>
        <v>20</v>
      </c>
      <c r="AA1205" t="str">
        <f>[9]D_技能表!AA1112</f>
        <v>9322100.png</v>
      </c>
      <c r="AB1205">
        <f>[9]D_技能表!AB1112</f>
        <v>20</v>
      </c>
      <c r="AC1205">
        <f>[9]D_技能表!AC1112</f>
        <v>5330</v>
      </c>
      <c r="AD1205">
        <f>[9]D_技能表!AD1112</f>
        <v>308.87621371878566</v>
      </c>
    </row>
    <row r="1206" spans="1:30" x14ac:dyDescent="0.15">
      <c r="A1206">
        <f>[9]D_技能表!A1113</f>
        <v>9322140</v>
      </c>
      <c r="B1206" t="str">
        <f>[9]D_技能表!B1113</f>
        <v>玫瑰之舞第1段</v>
      </c>
      <c r="C1206" t="str">
        <f>[9]D_技能表!C1113</f>
        <v>玫瑰之舞第1段</v>
      </c>
      <c r="D1206">
        <f>[9]D_技能表!D1113</f>
        <v>3</v>
      </c>
      <c r="E1206">
        <f>[9]D_技能表!E1113</f>
        <v>65</v>
      </c>
      <c r="F1206" t="str">
        <f>[9]D_技能表!F1113</f>
        <v>第40级，共造成186%点伤害</v>
      </c>
      <c r="G1206">
        <f>[9]D_技能表!G1113</f>
        <v>1</v>
      </c>
      <c r="H1206">
        <f>[9]D_技能表!H1113</f>
        <v>1</v>
      </c>
      <c r="I1206">
        <f>[9]D_技能表!I1113</f>
        <v>40</v>
      </c>
      <c r="J1206">
        <f>[9]D_技能表!J1113</f>
        <v>2</v>
      </c>
      <c r="K1206">
        <f>[9]D_技能表!K1113</f>
        <v>186</v>
      </c>
      <c r="L1206">
        <f>[9]D_技能表!L1113</f>
        <v>0</v>
      </c>
      <c r="M1206">
        <f>[9]D_技能表!M1113</f>
        <v>4800</v>
      </c>
      <c r="N1206">
        <f>[9]D_技能表!N1113</f>
        <v>141933</v>
      </c>
      <c r="O1206">
        <f>[9]D_技能表!O1113</f>
        <v>2</v>
      </c>
      <c r="P1206">
        <f>[9]D_技能表!P1113</f>
        <v>1</v>
      </c>
      <c r="Q1206">
        <f>[9]D_技能表!Q1113</f>
        <v>1</v>
      </c>
      <c r="R1206">
        <f>[9]D_技能表!R1113</f>
        <v>4</v>
      </c>
      <c r="S1206">
        <f>[9]D_技能表!S1113</f>
        <v>50</v>
      </c>
      <c r="T1206">
        <f>[9]D_技能表!T1113</f>
        <v>132.85714285714286</v>
      </c>
      <c r="U1206">
        <f>[9]D_技能表!U1113</f>
        <v>2783</v>
      </c>
      <c r="V1206">
        <f>[9]D_技能表!V1113</f>
        <v>132.85714285714286</v>
      </c>
      <c r="W1206">
        <f>[9]D_技能表!W1113</f>
        <v>51</v>
      </c>
      <c r="X1206">
        <f>[9]D_技能表!X1113</f>
        <v>733</v>
      </c>
      <c r="Y1206">
        <f>[9]D_技能表!Y1113</f>
        <v>18</v>
      </c>
      <c r="Z1206">
        <f>[9]D_技能表!Z1113</f>
        <v>21</v>
      </c>
      <c r="AA1206" t="str">
        <f>[9]D_技能表!AA1113</f>
        <v>9322100.png</v>
      </c>
      <c r="AB1206">
        <f>[9]D_技能表!AB1113</f>
        <v>20</v>
      </c>
      <c r="AC1206">
        <f>[9]D_技能表!AC1113</f>
        <v>5330</v>
      </c>
      <c r="AD1206">
        <f>[9]D_技能表!AD1113</f>
        <v>357.16921829325872</v>
      </c>
    </row>
    <row r="1207" spans="1:30" x14ac:dyDescent="0.15">
      <c r="A1207">
        <f>[9]D_技能表!A1114</f>
        <v>9322141</v>
      </c>
      <c r="B1207" t="str">
        <f>[9]D_技能表!B1114</f>
        <v>玫瑰之舞第1段</v>
      </c>
      <c r="C1207" t="str">
        <f>[9]D_技能表!C1114</f>
        <v>玫瑰之舞第1段</v>
      </c>
      <c r="D1207">
        <f>[9]D_技能表!D1114</f>
        <v>3</v>
      </c>
      <c r="E1207">
        <f>[9]D_技能表!E1114</f>
        <v>66</v>
      </c>
      <c r="F1207" t="str">
        <f>[9]D_技能表!F1114</f>
        <v>第41级，共造成187.3%点伤害</v>
      </c>
      <c r="G1207">
        <f>[9]D_技能表!G1114</f>
        <v>1</v>
      </c>
      <c r="H1207">
        <f>[9]D_技能表!H1114</f>
        <v>1</v>
      </c>
      <c r="I1207">
        <f>[9]D_技能表!I1114</f>
        <v>41</v>
      </c>
      <c r="J1207">
        <f>[9]D_技能表!J1114</f>
        <v>2</v>
      </c>
      <c r="K1207">
        <f>[9]D_技能表!K1114</f>
        <v>187.32857142857142</v>
      </c>
      <c r="L1207">
        <f>[9]D_技能表!L1114</f>
        <v>0</v>
      </c>
      <c r="M1207">
        <f>[9]D_技能表!M1114</f>
        <v>4720</v>
      </c>
      <c r="N1207">
        <f>[9]D_技能表!N1114</f>
        <v>157960</v>
      </c>
      <c r="O1207">
        <f>[9]D_技能表!O1114</f>
        <v>2</v>
      </c>
      <c r="P1207">
        <f>[9]D_技能表!P1114</f>
        <v>1</v>
      </c>
      <c r="Q1207">
        <f>[9]D_技能表!Q1114</f>
        <v>1</v>
      </c>
      <c r="R1207">
        <f>[9]D_技能表!R1114</f>
        <v>4</v>
      </c>
      <c r="S1207">
        <f>[9]D_技能表!S1114</f>
        <v>50</v>
      </c>
      <c r="T1207">
        <f>[9]D_技能表!T1114</f>
        <v>132.85714285714286</v>
      </c>
      <c r="U1207">
        <f>[9]D_技能表!U1114</f>
        <v>2872</v>
      </c>
      <c r="V1207">
        <f>[9]D_技能表!V1114</f>
        <v>132.85714285714286</v>
      </c>
      <c r="W1207">
        <f>[9]D_技能表!W1114</f>
        <v>55</v>
      </c>
      <c r="X1207">
        <f>[9]D_技能表!X1114</f>
        <v>788</v>
      </c>
      <c r="Y1207">
        <f>[9]D_技能表!Y1114</f>
        <v>18</v>
      </c>
      <c r="Z1207">
        <f>[9]D_技能表!Z1114</f>
        <v>22</v>
      </c>
      <c r="AA1207" t="str">
        <f>[9]D_技能表!AA1114</f>
        <v>9322100.png</v>
      </c>
      <c r="AB1207">
        <f>[9]D_技能表!AB1114</f>
        <v>20</v>
      </c>
      <c r="AC1207">
        <f>[9]D_技能表!AC1114</f>
        <v>5330</v>
      </c>
      <c r="AD1207">
        <f>[9]D_技能表!AD1114</f>
        <v>412.91429861617689</v>
      </c>
    </row>
    <row r="1208" spans="1:30" x14ac:dyDescent="0.15">
      <c r="A1208">
        <f>[9]D_技能表!A1115</f>
        <v>9322142</v>
      </c>
      <c r="B1208" t="str">
        <f>[9]D_技能表!B1115</f>
        <v>玫瑰之舞第1段</v>
      </c>
      <c r="C1208" t="str">
        <f>[9]D_技能表!C1115</f>
        <v>玫瑰之舞第1段</v>
      </c>
      <c r="D1208">
        <f>[9]D_技能表!D1115</f>
        <v>3</v>
      </c>
      <c r="E1208">
        <f>[9]D_技能表!E1115</f>
        <v>68</v>
      </c>
      <c r="F1208" t="str">
        <f>[9]D_技能表!F1115</f>
        <v>第42级，共造成188.7%点伤害</v>
      </c>
      <c r="G1208">
        <f>[9]D_技能表!G1115</f>
        <v>1</v>
      </c>
      <c r="H1208">
        <f>[9]D_技能表!H1115</f>
        <v>1</v>
      </c>
      <c r="I1208">
        <f>[9]D_技能表!I1115</f>
        <v>42</v>
      </c>
      <c r="J1208">
        <f>[9]D_技能表!J1115</f>
        <v>2</v>
      </c>
      <c r="K1208">
        <f>[9]D_技能表!K1115</f>
        <v>188.65714285714284</v>
      </c>
      <c r="L1208">
        <f>[9]D_技能表!L1115</f>
        <v>0</v>
      </c>
      <c r="M1208">
        <f>[9]D_技能表!M1115</f>
        <v>4640</v>
      </c>
      <c r="N1208">
        <f>[9]D_技能表!N1115</f>
        <v>177132</v>
      </c>
      <c r="O1208">
        <f>[9]D_技能表!O1115</f>
        <v>2</v>
      </c>
      <c r="P1208">
        <f>[9]D_技能表!P1115</f>
        <v>1</v>
      </c>
      <c r="Q1208">
        <f>[9]D_技能表!Q1115</f>
        <v>1</v>
      </c>
      <c r="R1208">
        <f>[9]D_技能表!R1115</f>
        <v>4</v>
      </c>
      <c r="S1208">
        <f>[9]D_技能表!S1115</f>
        <v>50</v>
      </c>
      <c r="T1208">
        <f>[9]D_技能表!T1115</f>
        <v>132.85714285714286</v>
      </c>
      <c r="U1208">
        <f>[9]D_技能表!U1115</f>
        <v>3054</v>
      </c>
      <c r="V1208">
        <f>[9]D_技能表!V1115</f>
        <v>132.85714285714286</v>
      </c>
      <c r="W1208">
        <f>[9]D_技能表!W1115</f>
        <v>58</v>
      </c>
      <c r="X1208">
        <f>[9]D_技能表!X1115</f>
        <v>846</v>
      </c>
      <c r="Y1208">
        <f>[9]D_技能表!Y1115</f>
        <v>18</v>
      </c>
      <c r="Z1208">
        <f>[9]D_技能表!Z1115</f>
        <v>24</v>
      </c>
      <c r="AA1208" t="str">
        <f>[9]D_技能表!AA1115</f>
        <v>9322100.png</v>
      </c>
      <c r="AB1208">
        <f>[9]D_技能表!AB1115</f>
        <v>20</v>
      </c>
      <c r="AC1208">
        <f>[9]D_技能表!AC1115</f>
        <v>5330</v>
      </c>
      <c r="AD1208">
        <f>[9]D_技能表!AD1115</f>
        <v>477.24929099687216</v>
      </c>
    </row>
    <row r="1209" spans="1:30" x14ac:dyDescent="0.15">
      <c r="A1209">
        <f>[9]D_技能表!A1116</f>
        <v>9322143</v>
      </c>
      <c r="B1209" t="str">
        <f>[9]D_技能表!B1116</f>
        <v>玫瑰之舞第1段</v>
      </c>
      <c r="C1209" t="str">
        <f>[9]D_技能表!C1116</f>
        <v>玫瑰之舞第1段</v>
      </c>
      <c r="D1209">
        <f>[9]D_技能表!D1116</f>
        <v>3</v>
      </c>
      <c r="E1209">
        <f>[9]D_技能表!E1116</f>
        <v>69</v>
      </c>
      <c r="F1209" t="str">
        <f>[9]D_技能表!F1116</f>
        <v>第43级，共造成190%点伤害</v>
      </c>
      <c r="G1209">
        <f>[9]D_技能表!G1116</f>
        <v>1</v>
      </c>
      <c r="H1209">
        <f>[9]D_技能表!H1116</f>
        <v>1</v>
      </c>
      <c r="I1209">
        <f>[9]D_技能表!I1116</f>
        <v>43</v>
      </c>
      <c r="J1209">
        <f>[9]D_技能表!J1116</f>
        <v>2</v>
      </c>
      <c r="K1209">
        <f>[9]D_技能表!K1116</f>
        <v>189.98571428571429</v>
      </c>
      <c r="L1209">
        <f>[9]D_技能表!L1116</f>
        <v>0</v>
      </c>
      <c r="M1209">
        <f>[9]D_技能表!M1116</f>
        <v>4560</v>
      </c>
      <c r="N1209">
        <f>[9]D_技能表!N1116</f>
        <v>198261</v>
      </c>
      <c r="O1209">
        <f>[9]D_技能表!O1116</f>
        <v>2</v>
      </c>
      <c r="P1209">
        <f>[9]D_技能表!P1116</f>
        <v>1</v>
      </c>
      <c r="Q1209">
        <f>[9]D_技能表!Q1116</f>
        <v>1</v>
      </c>
      <c r="R1209">
        <f>[9]D_技能表!R1116</f>
        <v>4</v>
      </c>
      <c r="S1209">
        <f>[9]D_技能表!S1116</f>
        <v>50</v>
      </c>
      <c r="T1209">
        <f>[9]D_技能表!T1116</f>
        <v>132.85714285714286</v>
      </c>
      <c r="U1209">
        <f>[9]D_技能表!U1116</f>
        <v>3147</v>
      </c>
      <c r="V1209">
        <f>[9]D_技能表!V1116</f>
        <v>132.85714285714286</v>
      </c>
      <c r="W1209">
        <f>[9]D_技能表!W1116</f>
        <v>63</v>
      </c>
      <c r="X1209">
        <f>[9]D_技能表!X1116</f>
        <v>909</v>
      </c>
      <c r="Y1209">
        <f>[9]D_技能表!Y1116</f>
        <v>18</v>
      </c>
      <c r="Z1209">
        <f>[9]D_技能表!Z1116</f>
        <v>26</v>
      </c>
      <c r="AA1209" t="str">
        <f>[9]D_技能表!AA1116</f>
        <v>9322100.png</v>
      </c>
      <c r="AB1209">
        <f>[9]D_技能表!AB1116</f>
        <v>20</v>
      </c>
      <c r="AC1209">
        <f>[9]D_技能表!AC1116</f>
        <v>5330</v>
      </c>
      <c r="AD1209">
        <f>[9]D_技能表!AD1116</f>
        <v>551.48426202697658</v>
      </c>
    </row>
    <row r="1210" spans="1:30" x14ac:dyDescent="0.15">
      <c r="A1210">
        <f>[9]D_技能表!A1117</f>
        <v>9322144</v>
      </c>
      <c r="B1210" t="str">
        <f>[9]D_技能表!B1117</f>
        <v>玫瑰之舞第1段</v>
      </c>
      <c r="C1210" t="str">
        <f>[9]D_技能表!C1117</f>
        <v>玫瑰之舞第1段</v>
      </c>
      <c r="D1210">
        <f>[9]D_技能表!D1117</f>
        <v>3</v>
      </c>
      <c r="E1210">
        <f>[9]D_技能表!E1117</f>
        <v>71</v>
      </c>
      <c r="F1210" t="str">
        <f>[9]D_技能表!F1117</f>
        <v>第44级，共造成191.3%点伤害</v>
      </c>
      <c r="G1210">
        <f>[9]D_技能表!G1117</f>
        <v>1</v>
      </c>
      <c r="H1210">
        <f>[9]D_技能表!H1117</f>
        <v>1</v>
      </c>
      <c r="I1210">
        <f>[9]D_技能表!I1117</f>
        <v>44</v>
      </c>
      <c r="J1210">
        <f>[9]D_技能表!J1117</f>
        <v>2</v>
      </c>
      <c r="K1210">
        <f>[9]D_技能表!K1117</f>
        <v>191.31428571428572</v>
      </c>
      <c r="L1210">
        <f>[9]D_技能表!L1117</f>
        <v>0</v>
      </c>
      <c r="M1210">
        <f>[9]D_技能表!M1117</f>
        <v>4480</v>
      </c>
      <c r="N1210">
        <f>[9]D_技能表!N1117</f>
        <v>223646</v>
      </c>
      <c r="O1210">
        <f>[9]D_技能表!O1117</f>
        <v>2</v>
      </c>
      <c r="P1210">
        <f>[9]D_技能表!P1117</f>
        <v>1</v>
      </c>
      <c r="Q1210">
        <f>[9]D_技能表!Q1117</f>
        <v>1</v>
      </c>
      <c r="R1210">
        <f>[9]D_技能表!R1117</f>
        <v>4</v>
      </c>
      <c r="S1210">
        <f>[9]D_技能表!S1117</f>
        <v>50</v>
      </c>
      <c r="T1210">
        <f>[9]D_技能表!T1117</f>
        <v>132.85714285714286</v>
      </c>
      <c r="U1210">
        <f>[9]D_技能表!U1117</f>
        <v>3338</v>
      </c>
      <c r="V1210">
        <f>[9]D_技能表!V1117</f>
        <v>132.85714285714286</v>
      </c>
      <c r="W1210">
        <f>[9]D_技能表!W1117</f>
        <v>67</v>
      </c>
      <c r="X1210">
        <f>[9]D_技能表!X1117</f>
        <v>976</v>
      </c>
      <c r="Y1210">
        <f>[9]D_技能表!Y1117</f>
        <v>18</v>
      </c>
      <c r="Z1210">
        <f>[9]D_技能表!Z1117</f>
        <v>27</v>
      </c>
      <c r="AA1210" t="str">
        <f>[9]D_技能表!AA1117</f>
        <v>9322100.png</v>
      </c>
      <c r="AB1210">
        <f>[9]D_技能表!AB1117</f>
        <v>20</v>
      </c>
      <c r="AC1210">
        <f>[9]D_技能表!AC1117</f>
        <v>5330</v>
      </c>
      <c r="AD1210">
        <f>[9]D_技能表!AD1117</f>
        <v>637.12738972097111</v>
      </c>
    </row>
    <row r="1211" spans="1:30" x14ac:dyDescent="0.15">
      <c r="A1211">
        <f>[9]D_技能表!A1118</f>
        <v>9322145</v>
      </c>
      <c r="B1211" t="str">
        <f>[9]D_技能表!B1118</f>
        <v>玫瑰之舞第1段</v>
      </c>
      <c r="C1211" t="str">
        <f>[9]D_技能表!C1118</f>
        <v>玫瑰之舞第1段</v>
      </c>
      <c r="D1211">
        <f>[9]D_技能表!D1118</f>
        <v>3</v>
      </c>
      <c r="E1211">
        <f>[9]D_技能表!E1118</f>
        <v>72</v>
      </c>
      <c r="F1211" t="str">
        <f>[9]D_技能表!F1118</f>
        <v>第45级，共造成192.6%点伤害</v>
      </c>
      <c r="G1211">
        <f>[9]D_技能表!G1118</f>
        <v>1</v>
      </c>
      <c r="H1211">
        <f>[9]D_技能表!H1118</f>
        <v>1</v>
      </c>
      <c r="I1211">
        <f>[9]D_技能表!I1118</f>
        <v>45</v>
      </c>
      <c r="J1211">
        <f>[9]D_技能表!J1118</f>
        <v>2</v>
      </c>
      <c r="K1211">
        <f>[9]D_技能表!K1118</f>
        <v>192.64285714285714</v>
      </c>
      <c r="L1211">
        <f>[9]D_技能表!L1118</f>
        <v>0</v>
      </c>
      <c r="M1211">
        <f>[9]D_技能表!M1118</f>
        <v>4400</v>
      </c>
      <c r="N1211">
        <f>[9]D_技能表!N1118</f>
        <v>247320</v>
      </c>
      <c r="O1211">
        <f>[9]D_技能表!O1118</f>
        <v>2</v>
      </c>
      <c r="P1211">
        <f>[9]D_技能表!P1118</f>
        <v>1</v>
      </c>
      <c r="Q1211">
        <f>[9]D_技能表!Q1118</f>
        <v>1</v>
      </c>
      <c r="R1211">
        <f>[9]D_技能表!R1118</f>
        <v>4</v>
      </c>
      <c r="S1211">
        <f>[9]D_技能表!S1118</f>
        <v>50</v>
      </c>
      <c r="T1211">
        <f>[9]D_技能表!T1118</f>
        <v>132.85714285714286</v>
      </c>
      <c r="U1211">
        <f>[9]D_技能表!U1118</f>
        <v>3435</v>
      </c>
      <c r="V1211">
        <f>[9]D_技能表!V1118</f>
        <v>132.85714285714286</v>
      </c>
      <c r="W1211">
        <f>[9]D_技能表!W1118</f>
        <v>72</v>
      </c>
      <c r="X1211">
        <f>[9]D_技能表!X1118</f>
        <v>1048</v>
      </c>
      <c r="Y1211">
        <f>[9]D_技能表!Y1118</f>
        <v>18</v>
      </c>
      <c r="Z1211">
        <f>[9]D_技能表!Z1118</f>
        <v>29</v>
      </c>
      <c r="AA1211" t="str">
        <f>[9]D_技能表!AA1118</f>
        <v>9322100.png</v>
      </c>
      <c r="AB1211">
        <f>[9]D_技能表!AB1118</f>
        <v>20</v>
      </c>
      <c r="AC1211">
        <f>[9]D_技能表!AC1118</f>
        <v>5330</v>
      </c>
      <c r="AD1211">
        <f>[9]D_技能表!AD1118</f>
        <v>735.91470991473329</v>
      </c>
    </row>
  </sheetData>
  <phoneticPr fontId="1" type="noConversion"/>
  <conditionalFormatting sqref="B58">
    <cfRule type="expression" dxfId="375" priority="69">
      <formula>$E28=3</formula>
    </cfRule>
    <cfRule type="expression" dxfId="374" priority="70">
      <formula>$E28=2</formula>
    </cfRule>
    <cfRule type="expression" dxfId="373" priority="71">
      <formula>$E28=1</formula>
    </cfRule>
  </conditionalFormatting>
  <conditionalFormatting sqref="B58:B59 C56:D59">
    <cfRule type="expression" dxfId="372" priority="65">
      <formula>$B56=4</formula>
    </cfRule>
    <cfRule type="expression" dxfId="371" priority="66">
      <formula>$B56=3</formula>
    </cfRule>
    <cfRule type="expression" dxfId="370" priority="67">
      <formula>$B56=2</formula>
    </cfRule>
    <cfRule type="expression" dxfId="369" priority="68">
      <formula>$B56=1</formula>
    </cfRule>
  </conditionalFormatting>
  <conditionalFormatting sqref="B59">
    <cfRule type="expression" dxfId="368" priority="62">
      <formula>$E29=3</formula>
    </cfRule>
    <cfRule type="expression" dxfId="367" priority="63">
      <formula>$E29=2</formula>
    </cfRule>
    <cfRule type="expression" dxfId="366" priority="64">
      <formula>$E29=1</formula>
    </cfRule>
  </conditionalFormatting>
  <conditionalFormatting sqref="C56">
    <cfRule type="expression" dxfId="365" priority="55">
      <formula>$E26=3</formula>
    </cfRule>
    <cfRule type="expression" dxfId="364" priority="56">
      <formula>$E26=2</formula>
    </cfRule>
    <cfRule type="expression" dxfId="363" priority="57">
      <formula>$E26=1</formula>
    </cfRule>
  </conditionalFormatting>
  <conditionalFormatting sqref="C57">
    <cfRule type="expression" dxfId="362" priority="48">
      <formula>$E27=3</formula>
    </cfRule>
    <cfRule type="expression" dxfId="361" priority="49">
      <formula>$E27=2</formula>
    </cfRule>
    <cfRule type="expression" dxfId="360" priority="50">
      <formula>$E27=1</formula>
    </cfRule>
  </conditionalFormatting>
  <conditionalFormatting sqref="C58">
    <cfRule type="expression" dxfId="359" priority="41">
      <formula>$E28=3</formula>
    </cfRule>
    <cfRule type="expression" dxfId="358" priority="42">
      <formula>$E28=2</formula>
    </cfRule>
    <cfRule type="expression" dxfId="357" priority="43">
      <formula>$E28=1</formula>
    </cfRule>
  </conditionalFormatting>
  <conditionalFormatting sqref="C59">
    <cfRule type="expression" dxfId="356" priority="34">
      <formula>$E29=3</formula>
    </cfRule>
    <cfRule type="expression" dxfId="355" priority="35">
      <formula>$E29=2</formula>
    </cfRule>
    <cfRule type="expression" dxfId="354" priority="36">
      <formula>$E29=1</formula>
    </cfRule>
  </conditionalFormatting>
  <conditionalFormatting sqref="D56">
    <cfRule type="expression" dxfId="353" priority="27">
      <formula>$E26=3</formula>
    </cfRule>
    <cfRule type="expression" dxfId="352" priority="28">
      <formula>$E26=2</formula>
    </cfRule>
    <cfRule type="expression" dxfId="351" priority="29">
      <formula>$E26=1</formula>
    </cfRule>
  </conditionalFormatting>
  <conditionalFormatting sqref="D57">
    <cfRule type="expression" dxfId="350" priority="20">
      <formula>$E27=3</formula>
    </cfRule>
    <cfRule type="expression" dxfId="349" priority="21">
      <formula>$E27=2</formula>
    </cfRule>
    <cfRule type="expression" dxfId="348" priority="22">
      <formula>$E27=1</formula>
    </cfRule>
  </conditionalFormatting>
  <conditionalFormatting sqref="D58:D59">
    <cfRule type="expression" dxfId="347" priority="13">
      <formula>$E28=3</formula>
    </cfRule>
    <cfRule type="expression" dxfId="346" priority="14">
      <formula>$E28=2</formula>
    </cfRule>
    <cfRule type="expression" dxfId="345" priority="15">
      <formula>$E28=1</formula>
    </cfRule>
  </conditionalFormatting>
  <conditionalFormatting sqref="D5:G8">
    <cfRule type="expression" dxfId="344" priority="7">
      <formula>D5&gt;$C$2</formula>
    </cfRule>
    <cfRule type="expression" dxfId="343" priority="8">
      <formula>$C5=4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"/>
  <sheetViews>
    <sheetView workbookViewId="0">
      <selection activeCell="G23" sqref="G23"/>
    </sheetView>
  </sheetViews>
  <sheetFormatPr defaultRowHeight="13.5" x14ac:dyDescent="0.15"/>
  <sheetData>
    <row r="1" spans="1:16" x14ac:dyDescent="0.15">
      <c r="B1" s="14" t="s">
        <v>141</v>
      </c>
      <c r="C1" s="14" t="s">
        <v>140</v>
      </c>
    </row>
    <row r="2" spans="1:16" x14ac:dyDescent="0.15">
      <c r="B2" s="14" t="str">
        <f>主角设定!B2</f>
        <v>刀客</v>
      </c>
      <c r="C2" s="14">
        <f>主角设定!C2</f>
        <v>50</v>
      </c>
    </row>
    <row r="5" spans="1:16" x14ac:dyDescent="0.15">
      <c r="B5" s="3" t="s">
        <v>149</v>
      </c>
      <c r="C5" s="3" t="str">
        <f>设定参考!A1</f>
        <v>生命</v>
      </c>
      <c r="D5" s="3" t="str">
        <f>设定参考!B1</f>
        <v>攻击</v>
      </c>
      <c r="E5" s="3" t="str">
        <f>设定参考!C1</f>
        <v>防御</v>
      </c>
      <c r="F5" s="3" t="str">
        <f>设定参考!D1</f>
        <v>闪避值</v>
      </c>
      <c r="G5" s="3" t="str">
        <f>设定参考!E1</f>
        <v>命中值</v>
      </c>
      <c r="H5" s="3" t="str">
        <f>设定参考!F1</f>
        <v>暴击值</v>
      </c>
      <c r="I5" s="3" t="str">
        <f>设定参考!G1</f>
        <v>暴击倍数</v>
      </c>
      <c r="J5" s="3" t="str">
        <f>设定参考!H1</f>
        <v>韧性值</v>
      </c>
      <c r="K5" s="3" t="str">
        <f>设定参考!I1</f>
        <v>伤害减免</v>
      </c>
      <c r="L5" s="3" t="str">
        <f>设定参考!J1</f>
        <v>伤害加深</v>
      </c>
      <c r="M5" s="3" t="str">
        <f>设定参考!K1</f>
        <v>生命加成</v>
      </c>
      <c r="N5" s="3" t="str">
        <f>设定参考!L1</f>
        <v>攻击加成</v>
      </c>
      <c r="O5" s="3" t="str">
        <f>设定参考!M1</f>
        <v>防御加成</v>
      </c>
      <c r="P5" s="3" t="s">
        <v>148</v>
      </c>
    </row>
    <row r="6" spans="1:16" x14ac:dyDescent="0.15">
      <c r="A6">
        <v>1</v>
      </c>
      <c r="B6" s="3" t="s">
        <v>142</v>
      </c>
      <c r="C6" s="3">
        <f>主角设定!D2</f>
        <v>15017.500000000005</v>
      </c>
      <c r="D6" s="3">
        <f>主角设定!E2</f>
        <v>826.20000000000027</v>
      </c>
      <c r="E6" s="3">
        <f>主角设定!F2</f>
        <v>367.2000000000001</v>
      </c>
      <c r="F6" s="3"/>
      <c r="G6" s="3"/>
      <c r="H6" s="3"/>
      <c r="I6" s="3"/>
      <c r="J6" s="3"/>
      <c r="K6" s="3"/>
      <c r="L6" s="3"/>
      <c r="M6" s="3"/>
      <c r="N6" s="3"/>
      <c r="O6" s="3"/>
      <c r="P6" s="3">
        <f>SUMPRODUCT(C6:O6,设定参考!$A$2:$M$2)</f>
        <v>1794.1000000000006</v>
      </c>
    </row>
    <row r="7" spans="1:16" x14ac:dyDescent="0.15">
      <c r="A7">
        <v>2</v>
      </c>
      <c r="B7" s="3" t="s">
        <v>143</v>
      </c>
      <c r="C7" s="3">
        <f>装备属性!G9</f>
        <v>3468.3246007611847</v>
      </c>
      <c r="D7" s="3">
        <f>装备属性!H9</f>
        <v>410.50803268449198</v>
      </c>
      <c r="E7" s="3">
        <f>装备属性!I9</f>
        <v>217.4408791403813</v>
      </c>
      <c r="F7" s="3">
        <f>装备属性!J9</f>
        <v>60.708333333333329</v>
      </c>
      <c r="G7" s="3">
        <f>装备属性!K9</f>
        <v>238.75</v>
      </c>
      <c r="H7" s="3">
        <f>装备属性!L9</f>
        <v>564.44444444444446</v>
      </c>
      <c r="I7" s="3">
        <f>装备属性!M9</f>
        <v>0</v>
      </c>
      <c r="J7" s="3">
        <f>装备属性!N9</f>
        <v>3.6008230452674903</v>
      </c>
      <c r="K7" s="3">
        <f>装备属性!O9</f>
        <v>0</v>
      </c>
      <c r="L7" s="3">
        <f>装备属性!P9</f>
        <v>0</v>
      </c>
      <c r="M7" s="3"/>
      <c r="N7" s="3"/>
      <c r="O7" s="3"/>
      <c r="P7" s="3">
        <f>SUMPRODUCT(C7:O7,设定参考!$A$2:$M$2)</f>
        <v>970.74587733680232</v>
      </c>
    </row>
    <row r="8" spans="1:16" x14ac:dyDescent="0.15">
      <c r="A8">
        <v>3</v>
      </c>
      <c r="B8" s="3" t="s">
        <v>144</v>
      </c>
      <c r="C8" s="3" t="e">
        <f>马仔属性!S3</f>
        <v>#N/A</v>
      </c>
      <c r="D8" s="3" t="e">
        <f>马仔属性!T3</f>
        <v>#N/A</v>
      </c>
      <c r="E8" s="3" t="e">
        <f>马仔属性!U3</f>
        <v>#N/A</v>
      </c>
      <c r="F8" s="3"/>
      <c r="G8" s="3"/>
      <c r="H8" s="3"/>
      <c r="I8" s="3"/>
      <c r="J8" s="3"/>
      <c r="K8" s="3"/>
      <c r="L8" s="3"/>
      <c r="M8" s="3"/>
      <c r="N8" s="3"/>
      <c r="O8" s="3"/>
      <c r="P8" s="3" t="e">
        <f>SUMPRODUCT(C8:O8,设定参考!$A$2:$M$2)</f>
        <v>#N/A</v>
      </c>
    </row>
    <row r="9" spans="1:16" x14ac:dyDescent="0.15">
      <c r="A9">
        <v>4</v>
      </c>
      <c r="B9" s="3" t="s">
        <v>145</v>
      </c>
      <c r="C9" s="3">
        <f>命格设定!H11</f>
        <v>26667</v>
      </c>
      <c r="D9" s="3">
        <f>命格设定!I11</f>
        <v>1470</v>
      </c>
      <c r="E9" s="3">
        <f>命格设定!J11</f>
        <v>1052</v>
      </c>
      <c r="F9" s="3">
        <f>命格设定!K11</f>
        <v>0</v>
      </c>
      <c r="G9" s="3">
        <f>命格设定!L11</f>
        <v>765</v>
      </c>
      <c r="H9" s="3">
        <f>命格设定!M11</f>
        <v>0</v>
      </c>
      <c r="I9" s="3">
        <f>命格设定!N11</f>
        <v>1028</v>
      </c>
      <c r="J9" s="3">
        <f>命格设定!O11</f>
        <v>0</v>
      </c>
      <c r="K9" s="3">
        <f>命格设定!P11</f>
        <v>7200</v>
      </c>
      <c r="L9" s="3">
        <f>命格设定!Q11</f>
        <v>0</v>
      </c>
      <c r="M9" s="3">
        <f>命格设定!R11</f>
        <v>0</v>
      </c>
      <c r="N9" s="3">
        <f>命格设定!S11</f>
        <v>0</v>
      </c>
      <c r="O9" s="3">
        <f>命格设定!T11</f>
        <v>0</v>
      </c>
      <c r="P9" s="3">
        <f>SUMPRODUCT(C9:O9,设定参考!$A$2:$M$2)</f>
        <v>6132.14</v>
      </c>
    </row>
    <row r="10" spans="1:16" x14ac:dyDescent="0.15">
      <c r="A10">
        <v>5</v>
      </c>
      <c r="B10" s="3" t="s">
        <v>146</v>
      </c>
      <c r="C10" s="3">
        <f>龙魂设定!D4</f>
        <v>60890.669464347739</v>
      </c>
      <c r="D10" s="3">
        <f>龙魂设定!E4</f>
        <v>1097.3535079746869</v>
      </c>
      <c r="E10" s="3">
        <f>龙魂设定!F4</f>
        <v>1043.7876728971523</v>
      </c>
      <c r="F10" s="3">
        <f>龙魂设定!G4</f>
        <v>1225.9758748725442</v>
      </c>
      <c r="G10" s="3">
        <f>龙魂设定!H4</f>
        <v>1439.7456866986749</v>
      </c>
      <c r="H10" s="3">
        <f>龙魂设定!I4</f>
        <v>1103.1682993557497</v>
      </c>
      <c r="I10" s="3">
        <f>龙魂设定!J4</f>
        <v>1426.694199361742</v>
      </c>
      <c r="J10" s="3">
        <f>龙魂设定!K4</f>
        <v>1944.8429778415434</v>
      </c>
      <c r="K10" s="3"/>
      <c r="L10" s="3"/>
      <c r="M10" s="3"/>
      <c r="N10" s="3"/>
      <c r="O10" s="3"/>
      <c r="P10" s="3">
        <f>SUMPRODUCT(C10:O10,设定参考!$A$2:$M$2)</f>
        <v>6202.9586241988854</v>
      </c>
    </row>
    <row r="11" spans="1:16" x14ac:dyDescent="0.15">
      <c r="A11">
        <v>6</v>
      </c>
      <c r="B11" s="3" t="s">
        <v>166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>
        <f>技能!L9</f>
        <v>50</v>
      </c>
    </row>
    <row r="12" spans="1:16" x14ac:dyDescent="0.15">
      <c r="A12">
        <v>7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>
        <f>SUMPRODUCT(C12:O12,设定参考!$A$2:$M$2)</f>
        <v>0</v>
      </c>
    </row>
    <row r="13" spans="1:16" x14ac:dyDescent="0.15">
      <c r="A13">
        <v>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>
        <f>SUMPRODUCT(C13:O13,设定参考!$A$2:$M$2)</f>
        <v>0</v>
      </c>
    </row>
    <row r="14" spans="1:16" x14ac:dyDescent="0.15">
      <c r="A14">
        <v>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>
        <f>SUMPRODUCT(C14:O14,设定参考!$A$2:$M$2)</f>
        <v>0</v>
      </c>
    </row>
    <row r="15" spans="1:16" x14ac:dyDescent="0.15">
      <c r="A15">
        <v>10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>
        <f>SUMPRODUCT(C15:O15,设定参考!$A$2:$M$2)</f>
        <v>0</v>
      </c>
    </row>
    <row r="16" spans="1:16" x14ac:dyDescent="0.15">
      <c r="B16" s="3" t="s">
        <v>147</v>
      </c>
      <c r="C16" s="3" t="e">
        <f>SUM(C6:C15)</f>
        <v>#N/A</v>
      </c>
      <c r="D16" s="3" t="e">
        <f t="shared" ref="D16:O16" si="0">SUM(D6:D15)</f>
        <v>#N/A</v>
      </c>
      <c r="E16" s="3" t="e">
        <f t="shared" si="0"/>
        <v>#N/A</v>
      </c>
      <c r="F16" s="3">
        <f t="shared" si="0"/>
        <v>1286.6842082058774</v>
      </c>
      <c r="G16" s="3">
        <f t="shared" si="0"/>
        <v>2443.4956866986749</v>
      </c>
      <c r="H16" s="3">
        <f t="shared" si="0"/>
        <v>1667.612743800194</v>
      </c>
      <c r="I16" s="3">
        <f t="shared" si="0"/>
        <v>2454.694199361742</v>
      </c>
      <c r="J16" s="3">
        <f t="shared" si="0"/>
        <v>1948.443800886811</v>
      </c>
      <c r="K16" s="3">
        <f t="shared" si="0"/>
        <v>7200</v>
      </c>
      <c r="L16" s="3">
        <f t="shared" si="0"/>
        <v>0</v>
      </c>
      <c r="M16" s="3">
        <f t="shared" si="0"/>
        <v>0</v>
      </c>
      <c r="N16" s="3">
        <f t="shared" si="0"/>
        <v>0</v>
      </c>
      <c r="O16" s="3">
        <f t="shared" si="0"/>
        <v>0</v>
      </c>
      <c r="P16" s="44" t="e">
        <f>SUM(P6:P15)</f>
        <v>#N/A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83"/>
  <sheetViews>
    <sheetView topLeftCell="N1" zoomScaleNormal="100" workbookViewId="0">
      <selection activeCell="I2" sqref="I2"/>
    </sheetView>
  </sheetViews>
  <sheetFormatPr defaultRowHeight="13.5" x14ac:dyDescent="0.15"/>
  <cols>
    <col min="1" max="4" width="8.875" style="3"/>
    <col min="5" max="5" width="8.875" style="51"/>
    <col min="6" max="6" width="8.875" style="48"/>
    <col min="7" max="8" width="8.875" style="3"/>
    <col min="9" max="9" width="8.875" style="51"/>
    <col min="10" max="10" width="8.875" style="48"/>
    <col min="11" max="12" width="8.875" style="3"/>
    <col min="13" max="13" width="8.875" style="51"/>
    <col min="14" max="14" width="8.875" style="48"/>
    <col min="15" max="16" width="8.875" style="3"/>
    <col min="17" max="17" width="8.875" style="51"/>
    <col min="18" max="18" width="8.875" style="48"/>
    <col min="19" max="20" width="8.875" style="3"/>
    <col min="21" max="21" width="8.875" style="51" customWidth="1"/>
    <col min="22" max="22" width="8.875" style="48" customWidth="1"/>
    <col min="23" max="24" width="8.875" style="3"/>
    <col min="25" max="25" width="8.875" style="51" customWidth="1"/>
    <col min="26" max="26" width="11.625" style="46" bestFit="1" customWidth="1"/>
    <col min="27" max="27" width="12.75" style="3" bestFit="1" customWidth="1"/>
    <col min="28" max="32" width="8.875" style="3"/>
    <col min="33" max="33" width="16.125" style="3" bestFit="1" customWidth="1"/>
    <col min="34" max="36" width="8.875" style="3"/>
    <col min="37" max="37" width="16.125" style="3" bestFit="1" customWidth="1"/>
    <col min="38" max="38" width="11.625" style="3" bestFit="1" customWidth="1"/>
    <col min="39" max="39" width="9.5" style="48" bestFit="1" customWidth="1"/>
  </cols>
  <sheetData>
    <row r="1" spans="1:39" x14ac:dyDescent="0.15">
      <c r="B1" s="110"/>
      <c r="C1" s="123" t="s">
        <v>172</v>
      </c>
      <c r="D1" s="121"/>
      <c r="E1" s="122"/>
      <c r="F1" s="109"/>
      <c r="G1" s="120" t="s">
        <v>173</v>
      </c>
      <c r="H1" s="121"/>
      <c r="I1" s="122"/>
      <c r="J1" s="109"/>
      <c r="K1" s="120" t="s">
        <v>175</v>
      </c>
      <c r="L1" s="121"/>
      <c r="M1" s="122"/>
      <c r="N1" s="109"/>
      <c r="O1" s="120" t="s">
        <v>174</v>
      </c>
      <c r="P1" s="121"/>
      <c r="Q1" s="122"/>
      <c r="R1" s="109"/>
      <c r="S1" s="120" t="s">
        <v>177</v>
      </c>
      <c r="T1" s="121"/>
      <c r="U1" s="122"/>
      <c r="V1" s="109"/>
      <c r="W1" s="120" t="s">
        <v>176</v>
      </c>
      <c r="X1" s="121"/>
      <c r="Y1" s="122"/>
    </row>
    <row r="2" spans="1:39" ht="14.25" thickBot="1" x14ac:dyDescent="0.2">
      <c r="B2" s="110"/>
      <c r="C2" s="55"/>
      <c r="D2" s="56">
        <v>0.8</v>
      </c>
      <c r="E2" s="56">
        <v>0.6</v>
      </c>
      <c r="F2" s="56"/>
      <c r="G2" s="55"/>
      <c r="H2" s="56">
        <v>0.5</v>
      </c>
      <c r="I2" s="56">
        <v>0.5</v>
      </c>
      <c r="J2" s="56"/>
      <c r="K2" s="55"/>
      <c r="L2" s="56">
        <v>0.5</v>
      </c>
      <c r="M2" s="56">
        <v>0.5</v>
      </c>
      <c r="N2" s="56"/>
      <c r="O2" s="55"/>
      <c r="P2" s="56">
        <v>0.4</v>
      </c>
      <c r="Q2" s="56">
        <v>0.3</v>
      </c>
      <c r="R2" s="56"/>
      <c r="S2" s="55"/>
      <c r="T2" s="56">
        <v>0.4</v>
      </c>
      <c r="U2" s="56">
        <v>0.3</v>
      </c>
      <c r="V2" s="56"/>
      <c r="W2" s="55"/>
      <c r="X2" s="56">
        <v>0.4</v>
      </c>
      <c r="Y2" s="56">
        <v>0.3</v>
      </c>
    </row>
    <row r="3" spans="1:39" x14ac:dyDescent="0.15">
      <c r="A3" s="3" t="s">
        <v>167</v>
      </c>
      <c r="B3" s="34" t="s">
        <v>529</v>
      </c>
      <c r="C3" s="49" t="s">
        <v>42</v>
      </c>
      <c r="D3" s="49" t="s">
        <v>168</v>
      </c>
      <c r="E3" s="50" t="s">
        <v>169</v>
      </c>
      <c r="F3" s="34" t="s">
        <v>528</v>
      </c>
      <c r="G3" s="49" t="s">
        <v>171</v>
      </c>
      <c r="H3" s="49" t="s">
        <v>168</v>
      </c>
      <c r="I3" s="50" t="s">
        <v>169</v>
      </c>
      <c r="J3" s="34" t="s">
        <v>528</v>
      </c>
      <c r="K3" s="49" t="s">
        <v>171</v>
      </c>
      <c r="L3" s="49" t="s">
        <v>168</v>
      </c>
      <c r="M3" s="50" t="s">
        <v>169</v>
      </c>
      <c r="N3" s="34" t="s">
        <v>528</v>
      </c>
      <c r="O3" s="49" t="s">
        <v>171</v>
      </c>
      <c r="P3" s="49" t="s">
        <v>168</v>
      </c>
      <c r="Q3" s="50" t="s">
        <v>169</v>
      </c>
      <c r="R3" s="34" t="s">
        <v>528</v>
      </c>
      <c r="S3" s="49" t="s">
        <v>171</v>
      </c>
      <c r="T3" s="49" t="s">
        <v>168</v>
      </c>
      <c r="U3" s="50" t="s">
        <v>169</v>
      </c>
      <c r="V3" s="34" t="s">
        <v>528</v>
      </c>
      <c r="W3" s="49" t="s">
        <v>42</v>
      </c>
      <c r="X3" s="49" t="s">
        <v>168</v>
      </c>
      <c r="Y3" s="50" t="s">
        <v>169</v>
      </c>
      <c r="Z3" s="46" t="s">
        <v>170</v>
      </c>
      <c r="AA3" s="52" t="s">
        <v>178</v>
      </c>
      <c r="AB3" s="52" t="s">
        <v>179</v>
      </c>
      <c r="AC3" s="53" t="s">
        <v>180</v>
      </c>
      <c r="AD3" s="52" t="s">
        <v>181</v>
      </c>
      <c r="AE3" s="52" t="s">
        <v>182</v>
      </c>
      <c r="AF3" s="52" t="s">
        <v>183</v>
      </c>
      <c r="AG3" s="52" t="s">
        <v>184</v>
      </c>
      <c r="AH3" s="52" t="s">
        <v>185</v>
      </c>
      <c r="AI3" s="2" t="s">
        <v>186</v>
      </c>
      <c r="AJ3" s="2" t="s">
        <v>187</v>
      </c>
      <c r="AK3" s="3" t="s">
        <v>188</v>
      </c>
      <c r="AL3" s="3" t="s">
        <v>189</v>
      </c>
      <c r="AM3" s="48" t="s">
        <v>190</v>
      </c>
    </row>
    <row r="4" spans="1:39" x14ac:dyDescent="0.15">
      <c r="A4" s="3">
        <v>1</v>
      </c>
      <c r="B4" s="3">
        <v>1</v>
      </c>
      <c r="C4" s="47">
        <v>0</v>
      </c>
      <c r="D4" s="3">
        <f>IF($A4&lt;15,0,ROUNDDOWN(($A4-14)*D$2,0))</f>
        <v>0</v>
      </c>
      <c r="E4" s="51">
        <f>ROUNDDOWN($A4*10/80*$E$2,0)</f>
        <v>0</v>
      </c>
      <c r="F4" s="3">
        <v>1</v>
      </c>
      <c r="G4" s="47">
        <v>0</v>
      </c>
      <c r="H4" s="3">
        <f>IF($A4&lt;15,0,ROUNDDOWN(($A4-14)*H$2,0))</f>
        <v>0</v>
      </c>
      <c r="I4" s="51">
        <f>ROUNDDOWN($A4*10/80*$I$2,0)</f>
        <v>0</v>
      </c>
      <c r="J4" s="3">
        <v>1</v>
      </c>
      <c r="K4" s="47">
        <v>0</v>
      </c>
      <c r="L4" s="3">
        <f>IF($A4&lt;15,0,ROUNDDOWN(($A4-14)*L$2,0))</f>
        <v>0</v>
      </c>
      <c r="M4" s="51">
        <f>ROUNDDOWN($A4*10/80*$M$2,0)</f>
        <v>0</v>
      </c>
      <c r="N4" s="3">
        <v>1</v>
      </c>
      <c r="O4" s="47">
        <v>0</v>
      </c>
      <c r="P4" s="3">
        <f>IF($A4&lt;15,0,ROUNDDOWN(($A4-14)*P$2,0))</f>
        <v>0</v>
      </c>
      <c r="Q4" s="51">
        <f>ROUNDDOWN($A4*10/80*$Q$2,0)</f>
        <v>0</v>
      </c>
      <c r="R4" s="3">
        <v>1</v>
      </c>
      <c r="S4" s="47">
        <v>0</v>
      </c>
      <c r="T4" s="3">
        <f>IF($A4&lt;15,0,ROUNDDOWN(($A4-14)*T$2,0))</f>
        <v>0</v>
      </c>
      <c r="U4" s="51">
        <f>ROUNDDOWN($A4*10/80*$Q$2,0)</f>
        <v>0</v>
      </c>
      <c r="V4" s="3">
        <v>1</v>
      </c>
      <c r="W4" s="47">
        <v>0</v>
      </c>
      <c r="X4" s="3">
        <f>IF($A4&lt;15,0,ROUNDDOWN(($A4-14)*X$2,0))</f>
        <v>0</v>
      </c>
      <c r="Y4" s="51">
        <f>ROUNDDOWN($A4*10/80*$Q$2,0)</f>
        <v>0</v>
      </c>
      <c r="Z4" s="54">
        <f>SUMPRODUCT(AA4:AM4,设定参考!$A$2:$M$2)</f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48">
        <v>0</v>
      </c>
    </row>
    <row r="5" spans="1:39" x14ac:dyDescent="0.15">
      <c r="A5" s="3">
        <v>2</v>
      </c>
      <c r="B5" s="3">
        <v>1</v>
      </c>
      <c r="C5" s="47">
        <v>0</v>
      </c>
      <c r="D5" s="3">
        <f t="shared" ref="D5:D68" si="0">IF($A5&lt;15,0,ROUNDDOWN(($A5-14)*D$2,0))</f>
        <v>0</v>
      </c>
      <c r="E5" s="51">
        <f t="shared" ref="E5:E68" si="1">ROUNDDOWN($A5*10/80*$E$2,0)</f>
        <v>0</v>
      </c>
      <c r="F5" s="3">
        <v>1</v>
      </c>
      <c r="G5" s="47">
        <v>0</v>
      </c>
      <c r="H5" s="3">
        <f t="shared" ref="H5:H68" si="2">IF($A5&lt;15,0,ROUNDDOWN(($A5-14)*H$2,0))</f>
        <v>0</v>
      </c>
      <c r="I5" s="51">
        <f t="shared" ref="I5:I68" si="3">ROUNDDOWN($A5*10/80*$I$2,0)</f>
        <v>0</v>
      </c>
      <c r="J5" s="3">
        <v>1</v>
      </c>
      <c r="K5" s="47">
        <v>0</v>
      </c>
      <c r="L5" s="3">
        <f t="shared" ref="L5:L68" si="4">IF($A5&lt;15,0,ROUNDDOWN(($A5-14)*L$2,0))</f>
        <v>0</v>
      </c>
      <c r="M5" s="51">
        <f t="shared" ref="M5:M68" si="5">ROUNDDOWN($A5*10/80*$M$2,0)</f>
        <v>0</v>
      </c>
      <c r="N5" s="3">
        <v>1</v>
      </c>
      <c r="O5" s="47">
        <v>0</v>
      </c>
      <c r="P5" s="3">
        <f t="shared" ref="P5:P68" si="6">IF($A5&lt;15,0,ROUNDDOWN(($A5-14)*P$2,0))</f>
        <v>0</v>
      </c>
      <c r="Q5" s="51">
        <f t="shared" ref="Q5:Q68" si="7">ROUNDDOWN($A5*10/80*$Q$2,0)</f>
        <v>0</v>
      </c>
      <c r="R5" s="3">
        <v>1</v>
      </c>
      <c r="S5" s="47">
        <v>0</v>
      </c>
      <c r="T5" s="3">
        <f t="shared" ref="T5:T68" si="8">IF($A5&lt;15,0,ROUNDDOWN(($A5-14)*T$2,0))</f>
        <v>0</v>
      </c>
      <c r="U5" s="51">
        <f t="shared" ref="U5:U68" si="9">ROUNDDOWN($A5*10/80*$Q$2,0)</f>
        <v>0</v>
      </c>
      <c r="V5" s="3">
        <v>1</v>
      </c>
      <c r="W5" s="47">
        <v>0</v>
      </c>
      <c r="X5" s="3">
        <f t="shared" ref="X5:X68" si="10">IF($A5&lt;15,0,ROUNDDOWN(($A5-14)*X$2,0))</f>
        <v>0</v>
      </c>
      <c r="Y5" s="51">
        <f t="shared" ref="Y5:Y68" si="11">ROUNDDOWN($A5*10/80*$Q$2,0)</f>
        <v>0</v>
      </c>
      <c r="Z5" s="54">
        <f>SUMPRODUCT(AA5:AM5,设定参考!$A$2:$M$2)</f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48">
        <v>0</v>
      </c>
    </row>
    <row r="6" spans="1:39" x14ac:dyDescent="0.15">
      <c r="A6" s="3">
        <v>3</v>
      </c>
      <c r="B6" s="3">
        <v>1</v>
      </c>
      <c r="C6" s="47">
        <v>0</v>
      </c>
      <c r="D6" s="3">
        <f t="shared" si="0"/>
        <v>0</v>
      </c>
      <c r="E6" s="51">
        <f t="shared" si="1"/>
        <v>0</v>
      </c>
      <c r="F6" s="3">
        <v>1</v>
      </c>
      <c r="G6" s="47">
        <v>0</v>
      </c>
      <c r="H6" s="3">
        <f t="shared" si="2"/>
        <v>0</v>
      </c>
      <c r="I6" s="51">
        <f t="shared" si="3"/>
        <v>0</v>
      </c>
      <c r="J6" s="3">
        <v>1</v>
      </c>
      <c r="K6" s="47">
        <v>0</v>
      </c>
      <c r="L6" s="3">
        <f t="shared" si="4"/>
        <v>0</v>
      </c>
      <c r="M6" s="51">
        <f t="shared" si="5"/>
        <v>0</v>
      </c>
      <c r="N6" s="3">
        <v>1</v>
      </c>
      <c r="O6" s="47">
        <v>0</v>
      </c>
      <c r="P6" s="3">
        <f t="shared" si="6"/>
        <v>0</v>
      </c>
      <c r="Q6" s="51">
        <f t="shared" si="7"/>
        <v>0</v>
      </c>
      <c r="R6" s="3">
        <v>1</v>
      </c>
      <c r="S6" s="47">
        <v>0</v>
      </c>
      <c r="T6" s="3">
        <f t="shared" si="8"/>
        <v>0</v>
      </c>
      <c r="U6" s="51">
        <f t="shared" si="9"/>
        <v>0</v>
      </c>
      <c r="V6" s="3">
        <v>1</v>
      </c>
      <c r="W6" s="47">
        <v>0</v>
      </c>
      <c r="X6" s="3">
        <f t="shared" si="10"/>
        <v>0</v>
      </c>
      <c r="Y6" s="51">
        <f t="shared" si="11"/>
        <v>0</v>
      </c>
      <c r="Z6" s="54">
        <f>SUMPRODUCT(AA6:AM6,设定参考!$A$2:$M$2)</f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48">
        <v>0</v>
      </c>
    </row>
    <row r="7" spans="1:39" x14ac:dyDescent="0.15">
      <c r="A7" s="3">
        <v>4</v>
      </c>
      <c r="B7" s="3">
        <v>1</v>
      </c>
      <c r="C7" s="47">
        <v>0</v>
      </c>
      <c r="D7" s="3">
        <f t="shared" si="0"/>
        <v>0</v>
      </c>
      <c r="E7" s="51">
        <f t="shared" si="1"/>
        <v>0</v>
      </c>
      <c r="F7" s="3">
        <v>1</v>
      </c>
      <c r="G7" s="47">
        <v>0</v>
      </c>
      <c r="H7" s="3">
        <f t="shared" si="2"/>
        <v>0</v>
      </c>
      <c r="I7" s="51">
        <f t="shared" si="3"/>
        <v>0</v>
      </c>
      <c r="J7" s="3">
        <v>1</v>
      </c>
      <c r="K7" s="47">
        <v>0</v>
      </c>
      <c r="L7" s="3">
        <f t="shared" si="4"/>
        <v>0</v>
      </c>
      <c r="M7" s="51">
        <f t="shared" si="5"/>
        <v>0</v>
      </c>
      <c r="N7" s="3">
        <v>1</v>
      </c>
      <c r="O7" s="47">
        <v>0</v>
      </c>
      <c r="P7" s="3">
        <f t="shared" si="6"/>
        <v>0</v>
      </c>
      <c r="Q7" s="51">
        <f t="shared" si="7"/>
        <v>0</v>
      </c>
      <c r="R7" s="3">
        <v>1</v>
      </c>
      <c r="S7" s="47">
        <v>0</v>
      </c>
      <c r="T7" s="3">
        <f t="shared" si="8"/>
        <v>0</v>
      </c>
      <c r="U7" s="51">
        <f t="shared" si="9"/>
        <v>0</v>
      </c>
      <c r="V7" s="3">
        <v>1</v>
      </c>
      <c r="W7" s="47">
        <v>0</v>
      </c>
      <c r="X7" s="3">
        <f t="shared" si="10"/>
        <v>0</v>
      </c>
      <c r="Y7" s="51">
        <f t="shared" si="11"/>
        <v>0</v>
      </c>
      <c r="Z7" s="54">
        <f>SUMPRODUCT(AA7:AM7,设定参考!$A$2:$M$2)</f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48">
        <v>0</v>
      </c>
    </row>
    <row r="8" spans="1:39" x14ac:dyDescent="0.15">
      <c r="A8" s="3">
        <v>5</v>
      </c>
      <c r="B8" s="3">
        <v>5</v>
      </c>
      <c r="C8" s="47">
        <v>1</v>
      </c>
      <c r="D8" s="3">
        <f t="shared" si="0"/>
        <v>0</v>
      </c>
      <c r="E8" s="51">
        <f t="shared" si="1"/>
        <v>0</v>
      </c>
      <c r="F8" s="3">
        <v>1</v>
      </c>
      <c r="G8" s="47">
        <v>0</v>
      </c>
      <c r="H8" s="3">
        <f t="shared" si="2"/>
        <v>0</v>
      </c>
      <c r="I8" s="51">
        <f t="shared" si="3"/>
        <v>0</v>
      </c>
      <c r="J8" s="3">
        <v>1</v>
      </c>
      <c r="K8" s="47">
        <v>0</v>
      </c>
      <c r="L8" s="3">
        <f t="shared" si="4"/>
        <v>0</v>
      </c>
      <c r="M8" s="51">
        <f t="shared" si="5"/>
        <v>0</v>
      </c>
      <c r="N8" s="3">
        <v>1</v>
      </c>
      <c r="O8" s="47">
        <v>0</v>
      </c>
      <c r="P8" s="3">
        <f t="shared" si="6"/>
        <v>0</v>
      </c>
      <c r="Q8" s="51">
        <f t="shared" si="7"/>
        <v>0</v>
      </c>
      <c r="R8" s="3">
        <v>1</v>
      </c>
      <c r="S8" s="47">
        <v>0</v>
      </c>
      <c r="T8" s="3">
        <f t="shared" si="8"/>
        <v>0</v>
      </c>
      <c r="U8" s="51">
        <f t="shared" si="9"/>
        <v>0</v>
      </c>
      <c r="V8" s="3">
        <v>1</v>
      </c>
      <c r="W8" s="47">
        <v>0</v>
      </c>
      <c r="X8" s="3">
        <f t="shared" si="10"/>
        <v>0</v>
      </c>
      <c r="Y8" s="51">
        <f t="shared" si="11"/>
        <v>0</v>
      </c>
      <c r="Z8" s="54">
        <f>SUMPRODUCT(AA8:AM8,设定参考!$A$2:$M$2)</f>
        <v>16.014307354010697</v>
      </c>
      <c r="AA8" s="3">
        <v>0</v>
      </c>
      <c r="AB8" s="3">
        <v>14.514307354010699</v>
      </c>
      <c r="AC8" s="3">
        <v>0</v>
      </c>
      <c r="AD8" s="3">
        <v>0</v>
      </c>
      <c r="AE8" s="3">
        <v>0</v>
      </c>
      <c r="AF8" s="3">
        <v>8.3333333333333339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48">
        <v>0</v>
      </c>
    </row>
    <row r="9" spans="1:39" x14ac:dyDescent="0.15">
      <c r="A9" s="3">
        <v>6</v>
      </c>
      <c r="B9" s="3">
        <v>5</v>
      </c>
      <c r="C9" s="47">
        <v>1</v>
      </c>
      <c r="D9" s="3">
        <f t="shared" si="0"/>
        <v>0</v>
      </c>
      <c r="E9" s="51">
        <f t="shared" si="1"/>
        <v>0</v>
      </c>
      <c r="F9" s="3">
        <v>1</v>
      </c>
      <c r="G9" s="47">
        <v>0</v>
      </c>
      <c r="H9" s="3">
        <f t="shared" si="2"/>
        <v>0</v>
      </c>
      <c r="I9" s="51">
        <f t="shared" si="3"/>
        <v>0</v>
      </c>
      <c r="J9" s="3">
        <v>1</v>
      </c>
      <c r="K9" s="47">
        <v>0</v>
      </c>
      <c r="L9" s="3">
        <f t="shared" si="4"/>
        <v>0</v>
      </c>
      <c r="M9" s="51">
        <f t="shared" si="5"/>
        <v>0</v>
      </c>
      <c r="N9" s="3">
        <v>1</v>
      </c>
      <c r="O9" s="47">
        <v>0</v>
      </c>
      <c r="P9" s="3">
        <f t="shared" si="6"/>
        <v>0</v>
      </c>
      <c r="Q9" s="51">
        <f t="shared" si="7"/>
        <v>0</v>
      </c>
      <c r="R9" s="3">
        <v>1</v>
      </c>
      <c r="S9" s="47">
        <v>0</v>
      </c>
      <c r="T9" s="3">
        <f t="shared" si="8"/>
        <v>0</v>
      </c>
      <c r="U9" s="51">
        <f t="shared" si="9"/>
        <v>0</v>
      </c>
      <c r="V9" s="3">
        <v>1</v>
      </c>
      <c r="W9" s="47">
        <v>0</v>
      </c>
      <c r="X9" s="3">
        <f t="shared" si="10"/>
        <v>0</v>
      </c>
      <c r="Y9" s="51">
        <f t="shared" si="11"/>
        <v>0</v>
      </c>
      <c r="Z9" s="54">
        <f>SUMPRODUCT(AA9:AM9,设定参考!$A$2:$M$2)</f>
        <v>16.014307354010697</v>
      </c>
      <c r="AA9" s="3">
        <v>0</v>
      </c>
      <c r="AB9" s="3">
        <v>14.514307354010699</v>
      </c>
      <c r="AC9" s="3">
        <v>0</v>
      </c>
      <c r="AD9" s="3">
        <v>0</v>
      </c>
      <c r="AE9" s="3">
        <v>0</v>
      </c>
      <c r="AF9" s="3">
        <v>8.3333333333333339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48">
        <v>0</v>
      </c>
    </row>
    <row r="10" spans="1:39" x14ac:dyDescent="0.15">
      <c r="A10" s="3">
        <v>7</v>
      </c>
      <c r="B10" s="3">
        <v>5</v>
      </c>
      <c r="C10" s="47">
        <v>1</v>
      </c>
      <c r="D10" s="3">
        <f t="shared" si="0"/>
        <v>0</v>
      </c>
      <c r="E10" s="51">
        <f t="shared" si="1"/>
        <v>0</v>
      </c>
      <c r="F10" s="3">
        <v>1</v>
      </c>
      <c r="G10" s="47">
        <v>0</v>
      </c>
      <c r="H10" s="3">
        <f t="shared" si="2"/>
        <v>0</v>
      </c>
      <c r="I10" s="51">
        <f t="shared" si="3"/>
        <v>0</v>
      </c>
      <c r="J10" s="3">
        <v>1</v>
      </c>
      <c r="K10" s="47">
        <v>0</v>
      </c>
      <c r="L10" s="3">
        <f t="shared" si="4"/>
        <v>0</v>
      </c>
      <c r="M10" s="51">
        <f t="shared" si="5"/>
        <v>0</v>
      </c>
      <c r="N10" s="3">
        <v>1</v>
      </c>
      <c r="O10" s="47">
        <v>0</v>
      </c>
      <c r="P10" s="3">
        <f t="shared" si="6"/>
        <v>0</v>
      </c>
      <c r="Q10" s="51">
        <f t="shared" si="7"/>
        <v>0</v>
      </c>
      <c r="R10" s="3">
        <v>1</v>
      </c>
      <c r="S10" s="47">
        <v>0</v>
      </c>
      <c r="T10" s="3">
        <f t="shared" si="8"/>
        <v>0</v>
      </c>
      <c r="U10" s="51">
        <f t="shared" si="9"/>
        <v>0</v>
      </c>
      <c r="V10" s="3">
        <v>1</v>
      </c>
      <c r="W10" s="47">
        <v>0</v>
      </c>
      <c r="X10" s="3">
        <f t="shared" si="10"/>
        <v>0</v>
      </c>
      <c r="Y10" s="51">
        <f t="shared" si="11"/>
        <v>0</v>
      </c>
      <c r="Z10" s="54">
        <f>SUMPRODUCT(AA10:AM10,设定参考!$A$2:$M$2)</f>
        <v>16.014307354010697</v>
      </c>
      <c r="AA10" s="3">
        <v>0</v>
      </c>
      <c r="AB10" s="3">
        <v>14.514307354010699</v>
      </c>
      <c r="AC10" s="3">
        <v>0</v>
      </c>
      <c r="AD10" s="3">
        <v>0</v>
      </c>
      <c r="AE10" s="3">
        <v>0</v>
      </c>
      <c r="AF10" s="3">
        <v>8.3333333333333339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48">
        <v>0</v>
      </c>
    </row>
    <row r="11" spans="1:39" x14ac:dyDescent="0.15">
      <c r="A11" s="3">
        <v>8</v>
      </c>
      <c r="B11" s="3">
        <v>5</v>
      </c>
      <c r="C11" s="47">
        <v>1</v>
      </c>
      <c r="D11" s="3">
        <f t="shared" si="0"/>
        <v>0</v>
      </c>
      <c r="E11" s="51">
        <f t="shared" si="1"/>
        <v>0</v>
      </c>
      <c r="F11" s="3">
        <v>1</v>
      </c>
      <c r="G11" s="47">
        <v>0</v>
      </c>
      <c r="H11" s="3">
        <f t="shared" si="2"/>
        <v>0</v>
      </c>
      <c r="I11" s="51">
        <f t="shared" si="3"/>
        <v>0</v>
      </c>
      <c r="J11" s="3">
        <v>1</v>
      </c>
      <c r="K11" s="47">
        <v>0</v>
      </c>
      <c r="L11" s="3">
        <f t="shared" si="4"/>
        <v>0</v>
      </c>
      <c r="M11" s="51">
        <f t="shared" si="5"/>
        <v>0</v>
      </c>
      <c r="N11" s="3">
        <v>1</v>
      </c>
      <c r="O11" s="47">
        <v>0</v>
      </c>
      <c r="P11" s="3">
        <f t="shared" si="6"/>
        <v>0</v>
      </c>
      <c r="Q11" s="51">
        <f t="shared" si="7"/>
        <v>0</v>
      </c>
      <c r="R11" s="3">
        <v>1</v>
      </c>
      <c r="S11" s="47">
        <v>0</v>
      </c>
      <c r="T11" s="3">
        <f t="shared" si="8"/>
        <v>0</v>
      </c>
      <c r="U11" s="51">
        <f t="shared" si="9"/>
        <v>0</v>
      </c>
      <c r="V11" s="3">
        <v>1</v>
      </c>
      <c r="W11" s="47">
        <v>0</v>
      </c>
      <c r="X11" s="3">
        <f t="shared" si="10"/>
        <v>0</v>
      </c>
      <c r="Y11" s="51">
        <f t="shared" si="11"/>
        <v>0</v>
      </c>
      <c r="Z11" s="54">
        <f>SUMPRODUCT(AA11:AM11,设定参考!$A$2:$M$2)</f>
        <v>16.014307354010697</v>
      </c>
      <c r="AA11" s="3">
        <v>0</v>
      </c>
      <c r="AB11" s="3">
        <v>14.514307354010699</v>
      </c>
      <c r="AC11" s="3">
        <v>0</v>
      </c>
      <c r="AD11" s="3">
        <v>0</v>
      </c>
      <c r="AE11" s="3">
        <v>0</v>
      </c>
      <c r="AF11" s="3">
        <v>8.3333333333333339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48">
        <v>0</v>
      </c>
    </row>
    <row r="12" spans="1:39" x14ac:dyDescent="0.15">
      <c r="A12" s="3">
        <v>9</v>
      </c>
      <c r="B12" s="3">
        <v>5</v>
      </c>
      <c r="C12" s="47">
        <v>1</v>
      </c>
      <c r="D12" s="3">
        <f t="shared" si="0"/>
        <v>0</v>
      </c>
      <c r="E12" s="51">
        <f t="shared" si="1"/>
        <v>0</v>
      </c>
      <c r="F12" s="3">
        <v>5</v>
      </c>
      <c r="G12" s="47">
        <v>1</v>
      </c>
      <c r="H12" s="3">
        <f t="shared" si="2"/>
        <v>0</v>
      </c>
      <c r="I12" s="51">
        <f t="shared" si="3"/>
        <v>0</v>
      </c>
      <c r="J12" s="3">
        <v>5</v>
      </c>
      <c r="K12" s="47">
        <v>1</v>
      </c>
      <c r="L12" s="3">
        <f t="shared" si="4"/>
        <v>0</v>
      </c>
      <c r="M12" s="51">
        <f t="shared" si="5"/>
        <v>0</v>
      </c>
      <c r="N12" s="3">
        <v>5</v>
      </c>
      <c r="O12" s="47">
        <v>1</v>
      </c>
      <c r="P12" s="3">
        <f t="shared" si="6"/>
        <v>0</v>
      </c>
      <c r="Q12" s="51">
        <f t="shared" si="7"/>
        <v>0</v>
      </c>
      <c r="R12" s="3">
        <v>5</v>
      </c>
      <c r="S12" s="47">
        <v>1</v>
      </c>
      <c r="T12" s="3">
        <f t="shared" si="8"/>
        <v>0</v>
      </c>
      <c r="U12" s="51">
        <f t="shared" si="9"/>
        <v>0</v>
      </c>
      <c r="V12" s="3">
        <v>5</v>
      </c>
      <c r="W12" s="47">
        <v>1</v>
      </c>
      <c r="X12" s="3">
        <f t="shared" si="10"/>
        <v>0</v>
      </c>
      <c r="Y12" s="51">
        <f t="shared" si="11"/>
        <v>0</v>
      </c>
      <c r="Z12" s="54">
        <f>SUMPRODUCT(AA12:AM12,设定参考!$A$2:$M$2)</f>
        <v>45.617998182392668</v>
      </c>
      <c r="AA12" s="3">
        <v>388.06178221642148</v>
      </c>
      <c r="AB12" s="3">
        <v>19.352409805347598</v>
      </c>
      <c r="AC12" s="3">
        <v>7.7431170883882139</v>
      </c>
      <c r="AD12" s="3">
        <v>0</v>
      </c>
      <c r="AE12" s="3">
        <v>0</v>
      </c>
      <c r="AF12" s="3">
        <v>8.3333333333333339</v>
      </c>
      <c r="AG12" s="3">
        <v>0</v>
      </c>
      <c r="AH12" s="3">
        <v>8.3333333333333339</v>
      </c>
      <c r="AI12" s="3">
        <v>0</v>
      </c>
      <c r="AJ12" s="3">
        <v>0</v>
      </c>
      <c r="AK12" s="3">
        <v>0</v>
      </c>
      <c r="AL12" s="3">
        <v>0</v>
      </c>
      <c r="AM12" s="48">
        <v>0</v>
      </c>
    </row>
    <row r="13" spans="1:39" x14ac:dyDescent="0.15">
      <c r="A13" s="3">
        <v>10</v>
      </c>
      <c r="B13" s="3">
        <v>5</v>
      </c>
      <c r="C13" s="47">
        <v>1</v>
      </c>
      <c r="D13" s="3">
        <f t="shared" si="0"/>
        <v>0</v>
      </c>
      <c r="E13" s="51">
        <f t="shared" si="1"/>
        <v>0</v>
      </c>
      <c r="F13" s="3">
        <v>5</v>
      </c>
      <c r="G13" s="47">
        <v>1</v>
      </c>
      <c r="H13" s="3">
        <f t="shared" si="2"/>
        <v>0</v>
      </c>
      <c r="I13" s="51">
        <f t="shared" si="3"/>
        <v>0</v>
      </c>
      <c r="J13" s="3">
        <v>5</v>
      </c>
      <c r="K13" s="47">
        <v>1</v>
      </c>
      <c r="L13" s="3">
        <f t="shared" si="4"/>
        <v>0</v>
      </c>
      <c r="M13" s="51">
        <f t="shared" si="5"/>
        <v>0</v>
      </c>
      <c r="N13" s="3">
        <v>5</v>
      </c>
      <c r="O13" s="47">
        <v>1</v>
      </c>
      <c r="P13" s="3">
        <f t="shared" si="6"/>
        <v>0</v>
      </c>
      <c r="Q13" s="51">
        <f t="shared" si="7"/>
        <v>0</v>
      </c>
      <c r="R13" s="3">
        <v>5</v>
      </c>
      <c r="S13" s="47">
        <v>1</v>
      </c>
      <c r="T13" s="3">
        <f t="shared" si="8"/>
        <v>0</v>
      </c>
      <c r="U13" s="51">
        <f t="shared" si="9"/>
        <v>0</v>
      </c>
      <c r="V13" s="3">
        <v>5</v>
      </c>
      <c r="W13" s="47">
        <v>1</v>
      </c>
      <c r="X13" s="3">
        <f t="shared" si="10"/>
        <v>0</v>
      </c>
      <c r="Y13" s="51">
        <f t="shared" si="11"/>
        <v>0</v>
      </c>
      <c r="Z13" s="54">
        <f>SUMPRODUCT(AA13:AM13,设定参考!$A$2:$M$2)</f>
        <v>45.617998182392668</v>
      </c>
      <c r="AA13" s="3">
        <v>388.06178221642148</v>
      </c>
      <c r="AB13" s="3">
        <v>19.352409805347598</v>
      </c>
      <c r="AC13" s="3">
        <v>7.7431170883882139</v>
      </c>
      <c r="AD13" s="3">
        <v>0</v>
      </c>
      <c r="AE13" s="3">
        <v>0</v>
      </c>
      <c r="AF13" s="3">
        <v>8.3333333333333339</v>
      </c>
      <c r="AG13" s="3">
        <v>0</v>
      </c>
      <c r="AH13" s="3">
        <v>8.3333333333333339</v>
      </c>
      <c r="AI13" s="3">
        <v>0</v>
      </c>
      <c r="AJ13" s="3">
        <v>0</v>
      </c>
      <c r="AK13" s="3">
        <v>0</v>
      </c>
      <c r="AL13" s="3">
        <v>0</v>
      </c>
      <c r="AM13" s="48">
        <v>0</v>
      </c>
    </row>
    <row r="14" spans="1:39" x14ac:dyDescent="0.15">
      <c r="A14" s="3">
        <v>11</v>
      </c>
      <c r="B14" s="3">
        <v>5</v>
      </c>
      <c r="C14" s="47">
        <v>1</v>
      </c>
      <c r="D14" s="3">
        <f t="shared" si="0"/>
        <v>0</v>
      </c>
      <c r="E14" s="51">
        <f t="shared" si="1"/>
        <v>0</v>
      </c>
      <c r="F14" s="3">
        <v>5</v>
      </c>
      <c r="G14" s="47">
        <v>1</v>
      </c>
      <c r="H14" s="3">
        <f t="shared" si="2"/>
        <v>0</v>
      </c>
      <c r="I14" s="51">
        <f t="shared" si="3"/>
        <v>0</v>
      </c>
      <c r="J14" s="3">
        <v>5</v>
      </c>
      <c r="K14" s="47">
        <v>1</v>
      </c>
      <c r="L14" s="3">
        <f t="shared" si="4"/>
        <v>0</v>
      </c>
      <c r="M14" s="51">
        <f t="shared" si="5"/>
        <v>0</v>
      </c>
      <c r="N14" s="3">
        <v>5</v>
      </c>
      <c r="O14" s="47">
        <v>1</v>
      </c>
      <c r="P14" s="3">
        <f t="shared" si="6"/>
        <v>0</v>
      </c>
      <c r="Q14" s="51">
        <f t="shared" si="7"/>
        <v>0</v>
      </c>
      <c r="R14" s="3">
        <v>5</v>
      </c>
      <c r="S14" s="47">
        <v>1</v>
      </c>
      <c r="T14" s="3">
        <f t="shared" si="8"/>
        <v>0</v>
      </c>
      <c r="U14" s="51">
        <f t="shared" si="9"/>
        <v>0</v>
      </c>
      <c r="V14" s="3">
        <v>5</v>
      </c>
      <c r="W14" s="47">
        <v>1</v>
      </c>
      <c r="X14" s="3">
        <f t="shared" si="10"/>
        <v>0</v>
      </c>
      <c r="Y14" s="51">
        <f t="shared" si="11"/>
        <v>0</v>
      </c>
      <c r="Z14" s="54">
        <f>SUMPRODUCT(AA14:AM14,设定参考!$A$2:$M$2)</f>
        <v>45.617998182392668</v>
      </c>
      <c r="AA14" s="3">
        <v>388.06178221642148</v>
      </c>
      <c r="AB14" s="3">
        <v>19.352409805347598</v>
      </c>
      <c r="AC14" s="3">
        <v>7.7431170883882139</v>
      </c>
      <c r="AD14" s="3">
        <v>0</v>
      </c>
      <c r="AE14" s="3">
        <v>0</v>
      </c>
      <c r="AF14" s="3">
        <v>8.3333333333333339</v>
      </c>
      <c r="AG14" s="3">
        <v>0</v>
      </c>
      <c r="AH14" s="3">
        <v>8.3333333333333339</v>
      </c>
      <c r="AI14" s="3">
        <v>0</v>
      </c>
      <c r="AJ14" s="3">
        <v>0</v>
      </c>
      <c r="AK14" s="3">
        <v>0</v>
      </c>
      <c r="AL14" s="3">
        <v>0</v>
      </c>
      <c r="AM14" s="48">
        <v>0</v>
      </c>
    </row>
    <row r="15" spans="1:39" x14ac:dyDescent="0.15">
      <c r="A15" s="3">
        <v>12</v>
      </c>
      <c r="B15" s="3">
        <v>5</v>
      </c>
      <c r="C15" s="47">
        <v>1</v>
      </c>
      <c r="D15" s="3">
        <f t="shared" si="0"/>
        <v>0</v>
      </c>
      <c r="E15" s="51">
        <f t="shared" si="1"/>
        <v>0</v>
      </c>
      <c r="F15" s="3">
        <v>5</v>
      </c>
      <c r="G15" s="47">
        <v>1</v>
      </c>
      <c r="H15" s="3">
        <f t="shared" si="2"/>
        <v>0</v>
      </c>
      <c r="I15" s="51">
        <f t="shared" si="3"/>
        <v>0</v>
      </c>
      <c r="J15" s="3">
        <v>5</v>
      </c>
      <c r="K15" s="47">
        <v>1</v>
      </c>
      <c r="L15" s="3">
        <f t="shared" si="4"/>
        <v>0</v>
      </c>
      <c r="M15" s="51">
        <f t="shared" si="5"/>
        <v>0</v>
      </c>
      <c r="N15" s="3">
        <v>5</v>
      </c>
      <c r="O15" s="47">
        <v>1</v>
      </c>
      <c r="P15" s="3">
        <f t="shared" si="6"/>
        <v>0</v>
      </c>
      <c r="Q15" s="51">
        <f t="shared" si="7"/>
        <v>0</v>
      </c>
      <c r="R15" s="3">
        <v>5</v>
      </c>
      <c r="S15" s="47">
        <v>1</v>
      </c>
      <c r="T15" s="3">
        <f t="shared" si="8"/>
        <v>0</v>
      </c>
      <c r="U15" s="51">
        <f t="shared" si="9"/>
        <v>0</v>
      </c>
      <c r="V15" s="3">
        <v>5</v>
      </c>
      <c r="W15" s="47">
        <v>1</v>
      </c>
      <c r="X15" s="3">
        <f t="shared" si="10"/>
        <v>0</v>
      </c>
      <c r="Y15" s="51">
        <f t="shared" si="11"/>
        <v>0</v>
      </c>
      <c r="Z15" s="54">
        <f>SUMPRODUCT(AA15:AM15,设定参考!$A$2:$M$2)</f>
        <v>45.617998182392668</v>
      </c>
      <c r="AA15" s="3">
        <v>388.06178221642148</v>
      </c>
      <c r="AB15" s="3">
        <v>19.352409805347598</v>
      </c>
      <c r="AC15" s="3">
        <v>7.7431170883882139</v>
      </c>
      <c r="AD15" s="3">
        <v>0</v>
      </c>
      <c r="AE15" s="3">
        <v>0</v>
      </c>
      <c r="AF15" s="3">
        <v>8.3333333333333339</v>
      </c>
      <c r="AG15" s="3">
        <v>0</v>
      </c>
      <c r="AH15" s="3">
        <v>8.3333333333333339</v>
      </c>
      <c r="AI15" s="3">
        <v>0</v>
      </c>
      <c r="AJ15" s="3">
        <v>0</v>
      </c>
      <c r="AK15" s="3">
        <v>0</v>
      </c>
      <c r="AL15" s="3">
        <v>0</v>
      </c>
      <c r="AM15" s="48">
        <v>0</v>
      </c>
    </row>
    <row r="16" spans="1:39" x14ac:dyDescent="0.15">
      <c r="A16" s="3">
        <v>13</v>
      </c>
      <c r="B16" s="3">
        <v>5</v>
      </c>
      <c r="C16" s="47">
        <v>1</v>
      </c>
      <c r="D16" s="3">
        <f t="shared" si="0"/>
        <v>0</v>
      </c>
      <c r="E16" s="51">
        <f t="shared" si="1"/>
        <v>0</v>
      </c>
      <c r="F16" s="3">
        <v>5</v>
      </c>
      <c r="G16" s="47">
        <v>1</v>
      </c>
      <c r="H16" s="3">
        <f t="shared" si="2"/>
        <v>0</v>
      </c>
      <c r="I16" s="51">
        <f t="shared" si="3"/>
        <v>0</v>
      </c>
      <c r="J16" s="3">
        <v>5</v>
      </c>
      <c r="K16" s="47">
        <v>1</v>
      </c>
      <c r="L16" s="3">
        <f t="shared" si="4"/>
        <v>0</v>
      </c>
      <c r="M16" s="51">
        <f t="shared" si="5"/>
        <v>0</v>
      </c>
      <c r="N16" s="3">
        <v>5</v>
      </c>
      <c r="O16" s="47">
        <v>1</v>
      </c>
      <c r="P16" s="3">
        <f t="shared" si="6"/>
        <v>0</v>
      </c>
      <c r="Q16" s="51">
        <f t="shared" si="7"/>
        <v>0</v>
      </c>
      <c r="R16" s="3">
        <v>5</v>
      </c>
      <c r="S16" s="47">
        <v>1</v>
      </c>
      <c r="T16" s="3">
        <f t="shared" si="8"/>
        <v>0</v>
      </c>
      <c r="U16" s="51">
        <f t="shared" si="9"/>
        <v>0</v>
      </c>
      <c r="V16" s="3">
        <v>5</v>
      </c>
      <c r="W16" s="47">
        <v>1</v>
      </c>
      <c r="X16" s="3">
        <f t="shared" si="10"/>
        <v>0</v>
      </c>
      <c r="Y16" s="51">
        <f t="shared" si="11"/>
        <v>0</v>
      </c>
      <c r="Z16" s="54">
        <f>SUMPRODUCT(AA16:AM16,设定参考!$A$2:$M$2)</f>
        <v>45.617998182392668</v>
      </c>
      <c r="AA16" s="3">
        <v>388.06178221642148</v>
      </c>
      <c r="AB16" s="3">
        <v>19.352409805347598</v>
      </c>
      <c r="AC16" s="3">
        <v>7.7431170883882139</v>
      </c>
      <c r="AD16" s="3">
        <v>0</v>
      </c>
      <c r="AE16" s="3">
        <v>0</v>
      </c>
      <c r="AF16" s="3">
        <v>8.3333333333333339</v>
      </c>
      <c r="AG16" s="3">
        <v>0</v>
      </c>
      <c r="AH16" s="3">
        <v>8.3333333333333339</v>
      </c>
      <c r="AI16" s="3">
        <v>0</v>
      </c>
      <c r="AJ16" s="3">
        <v>0</v>
      </c>
      <c r="AK16" s="3">
        <v>0</v>
      </c>
      <c r="AL16" s="3">
        <v>0</v>
      </c>
      <c r="AM16" s="48">
        <v>0</v>
      </c>
    </row>
    <row r="17" spans="1:39" x14ac:dyDescent="0.15">
      <c r="A17" s="3">
        <v>14</v>
      </c>
      <c r="B17" s="3">
        <v>5</v>
      </c>
      <c r="C17" s="47">
        <v>1</v>
      </c>
      <c r="D17" s="3">
        <f t="shared" si="0"/>
        <v>0</v>
      </c>
      <c r="E17" s="51">
        <f t="shared" si="1"/>
        <v>1</v>
      </c>
      <c r="F17" s="3">
        <v>5</v>
      </c>
      <c r="G17" s="47">
        <v>1</v>
      </c>
      <c r="H17" s="3">
        <f t="shared" si="2"/>
        <v>0</v>
      </c>
      <c r="I17" s="51">
        <f t="shared" si="3"/>
        <v>0</v>
      </c>
      <c r="J17" s="3">
        <v>5</v>
      </c>
      <c r="K17" s="47">
        <v>1</v>
      </c>
      <c r="L17" s="3">
        <f t="shared" si="4"/>
        <v>0</v>
      </c>
      <c r="M17" s="51">
        <f t="shared" si="5"/>
        <v>0</v>
      </c>
      <c r="N17" s="3">
        <v>5</v>
      </c>
      <c r="O17" s="47">
        <v>1</v>
      </c>
      <c r="P17" s="3">
        <f t="shared" si="6"/>
        <v>0</v>
      </c>
      <c r="Q17" s="51">
        <f t="shared" si="7"/>
        <v>0</v>
      </c>
      <c r="R17" s="3">
        <v>5</v>
      </c>
      <c r="S17" s="47">
        <v>1</v>
      </c>
      <c r="T17" s="3">
        <f t="shared" si="8"/>
        <v>0</v>
      </c>
      <c r="U17" s="51">
        <f t="shared" si="9"/>
        <v>0</v>
      </c>
      <c r="V17" s="3">
        <v>5</v>
      </c>
      <c r="W17" s="47">
        <v>1</v>
      </c>
      <c r="X17" s="3">
        <f t="shared" si="10"/>
        <v>0</v>
      </c>
      <c r="Y17" s="51">
        <f t="shared" si="11"/>
        <v>0</v>
      </c>
      <c r="Z17" s="54">
        <f>SUMPRODUCT(AA17:AM17,设定参考!$A$2:$M$2)</f>
        <v>51.938927330132685</v>
      </c>
      <c r="AA17" s="3">
        <v>388.06178221642148</v>
      </c>
      <c r="AB17" s="3">
        <v>24.728079195721932</v>
      </c>
      <c r="AC17" s="3">
        <v>8.3883768457538981</v>
      </c>
      <c r="AD17" s="3">
        <v>0</v>
      </c>
      <c r="AE17" s="3">
        <v>0</v>
      </c>
      <c r="AF17" s="3">
        <v>10</v>
      </c>
      <c r="AG17" s="3">
        <v>0</v>
      </c>
      <c r="AH17" s="3">
        <v>8.3333333333333339</v>
      </c>
      <c r="AI17" s="3">
        <v>0</v>
      </c>
      <c r="AJ17" s="3">
        <v>0</v>
      </c>
      <c r="AK17" s="3">
        <v>0</v>
      </c>
      <c r="AL17" s="3">
        <v>0</v>
      </c>
      <c r="AM17" s="48">
        <v>0</v>
      </c>
    </row>
    <row r="18" spans="1:39" x14ac:dyDescent="0.15">
      <c r="A18" s="3">
        <v>15</v>
      </c>
      <c r="B18" s="3">
        <v>15</v>
      </c>
      <c r="C18" s="47">
        <v>1</v>
      </c>
      <c r="D18" s="3">
        <f t="shared" si="0"/>
        <v>0</v>
      </c>
      <c r="E18" s="51">
        <f t="shared" si="1"/>
        <v>1</v>
      </c>
      <c r="F18" s="3">
        <v>15</v>
      </c>
      <c r="G18" s="47">
        <v>1</v>
      </c>
      <c r="H18" s="3">
        <f t="shared" si="2"/>
        <v>0</v>
      </c>
      <c r="I18" s="51">
        <f t="shared" si="3"/>
        <v>0</v>
      </c>
      <c r="J18" s="3">
        <v>15</v>
      </c>
      <c r="K18" s="47">
        <v>1</v>
      </c>
      <c r="L18" s="3">
        <f t="shared" si="4"/>
        <v>0</v>
      </c>
      <c r="M18" s="51">
        <f t="shared" si="5"/>
        <v>0</v>
      </c>
      <c r="N18" s="3">
        <v>15</v>
      </c>
      <c r="O18" s="47">
        <v>1</v>
      </c>
      <c r="P18" s="3">
        <f t="shared" si="6"/>
        <v>0</v>
      </c>
      <c r="Q18" s="51">
        <f t="shared" si="7"/>
        <v>0</v>
      </c>
      <c r="R18" s="3">
        <v>15</v>
      </c>
      <c r="S18" s="47">
        <v>1</v>
      </c>
      <c r="T18" s="3">
        <f t="shared" si="8"/>
        <v>0</v>
      </c>
      <c r="U18" s="51">
        <f t="shared" si="9"/>
        <v>0</v>
      </c>
      <c r="V18" s="3">
        <v>15</v>
      </c>
      <c r="W18" s="47">
        <v>1</v>
      </c>
      <c r="X18" s="3">
        <f t="shared" si="10"/>
        <v>0</v>
      </c>
      <c r="Y18" s="51">
        <f t="shared" si="11"/>
        <v>0</v>
      </c>
      <c r="Z18" s="54">
        <f>SUMPRODUCT(AA18:AM18,设定参考!$A$2:$M$2)</f>
        <v>138.5038062136872</v>
      </c>
      <c r="AA18" s="3">
        <v>1034.8314192437906</v>
      </c>
      <c r="AB18" s="3">
        <v>65.941544521925152</v>
      </c>
      <c r="AC18" s="3">
        <v>22.369004922010404</v>
      </c>
      <c r="AD18" s="3">
        <v>0</v>
      </c>
      <c r="AE18" s="3">
        <v>0</v>
      </c>
      <c r="AF18" s="3">
        <v>26.666666666666671</v>
      </c>
      <c r="AG18" s="3">
        <v>0</v>
      </c>
      <c r="AH18" s="3">
        <v>22.222222222222225</v>
      </c>
      <c r="AI18" s="3">
        <v>0</v>
      </c>
      <c r="AJ18" s="3">
        <v>0</v>
      </c>
      <c r="AK18" s="3">
        <v>0</v>
      </c>
      <c r="AL18" s="3">
        <v>0</v>
      </c>
      <c r="AM18" s="48">
        <v>0</v>
      </c>
    </row>
    <row r="19" spans="1:39" x14ac:dyDescent="0.15">
      <c r="A19" s="3">
        <v>16</v>
      </c>
      <c r="B19" s="3">
        <v>15</v>
      </c>
      <c r="C19" s="47">
        <v>1</v>
      </c>
      <c r="D19" s="3">
        <f t="shared" si="0"/>
        <v>1</v>
      </c>
      <c r="E19" s="51">
        <f t="shared" si="1"/>
        <v>1</v>
      </c>
      <c r="F19" s="3">
        <v>15</v>
      </c>
      <c r="G19" s="47">
        <v>1</v>
      </c>
      <c r="H19" s="3">
        <f t="shared" si="2"/>
        <v>1</v>
      </c>
      <c r="I19" s="51">
        <f t="shared" si="3"/>
        <v>1</v>
      </c>
      <c r="J19" s="3">
        <v>15</v>
      </c>
      <c r="K19" s="47">
        <v>1</v>
      </c>
      <c r="L19" s="3">
        <f t="shared" si="4"/>
        <v>1</v>
      </c>
      <c r="M19" s="51">
        <f t="shared" si="5"/>
        <v>1</v>
      </c>
      <c r="N19" s="3">
        <v>15</v>
      </c>
      <c r="O19" s="47">
        <v>1</v>
      </c>
      <c r="P19" s="3">
        <f t="shared" si="6"/>
        <v>0</v>
      </c>
      <c r="Q19" s="51">
        <f t="shared" si="7"/>
        <v>0</v>
      </c>
      <c r="R19" s="3">
        <v>15</v>
      </c>
      <c r="S19" s="47">
        <v>1</v>
      </c>
      <c r="T19" s="3">
        <f t="shared" si="8"/>
        <v>0</v>
      </c>
      <c r="U19" s="51">
        <f t="shared" si="9"/>
        <v>0</v>
      </c>
      <c r="V19" s="3">
        <v>15</v>
      </c>
      <c r="W19" s="47">
        <v>1</v>
      </c>
      <c r="X19" s="3">
        <f t="shared" si="10"/>
        <v>0</v>
      </c>
      <c r="Y19" s="51">
        <f t="shared" si="11"/>
        <v>0</v>
      </c>
      <c r="Z19" s="54">
        <f>SUMPRODUCT(AA19:AM19,设定参考!$A$2:$M$2)</f>
        <v>170.24746864901624</v>
      </c>
      <c r="AA19" s="3">
        <v>1355.020378162834</v>
      </c>
      <c r="AB19" s="3">
        <v>71.941544521925152</v>
      </c>
      <c r="AC19" s="3">
        <v>33.251775667244374</v>
      </c>
      <c r="AD19" s="3">
        <v>0</v>
      </c>
      <c r="AE19" s="3">
        <v>0</v>
      </c>
      <c r="AF19" s="3">
        <v>30.666666666666671</v>
      </c>
      <c r="AG19" s="3">
        <v>0</v>
      </c>
      <c r="AH19" s="3">
        <v>29.629629629629633</v>
      </c>
      <c r="AI19" s="3">
        <v>0</v>
      </c>
      <c r="AJ19" s="3">
        <v>0</v>
      </c>
      <c r="AK19" s="3">
        <v>0</v>
      </c>
      <c r="AL19" s="3">
        <v>0</v>
      </c>
      <c r="AM19" s="48">
        <v>0</v>
      </c>
    </row>
    <row r="20" spans="1:39" x14ac:dyDescent="0.15">
      <c r="A20" s="3">
        <v>17</v>
      </c>
      <c r="B20" s="3">
        <v>15</v>
      </c>
      <c r="C20" s="47">
        <v>1</v>
      </c>
      <c r="D20" s="3">
        <f t="shared" si="0"/>
        <v>2</v>
      </c>
      <c r="E20" s="51">
        <f t="shared" si="1"/>
        <v>1</v>
      </c>
      <c r="F20" s="3">
        <v>15</v>
      </c>
      <c r="G20" s="47">
        <v>1</v>
      </c>
      <c r="H20" s="3">
        <f t="shared" si="2"/>
        <v>1</v>
      </c>
      <c r="I20" s="51">
        <f t="shared" si="3"/>
        <v>1</v>
      </c>
      <c r="J20" s="3">
        <v>15</v>
      </c>
      <c r="K20" s="47">
        <v>1</v>
      </c>
      <c r="L20" s="3">
        <f t="shared" si="4"/>
        <v>1</v>
      </c>
      <c r="M20" s="51">
        <f t="shared" si="5"/>
        <v>1</v>
      </c>
      <c r="N20" s="3">
        <v>15</v>
      </c>
      <c r="O20" s="47">
        <v>1</v>
      </c>
      <c r="P20" s="3">
        <f t="shared" si="6"/>
        <v>1</v>
      </c>
      <c r="Q20" s="51">
        <f t="shared" si="7"/>
        <v>0</v>
      </c>
      <c r="R20" s="3">
        <v>15</v>
      </c>
      <c r="S20" s="47">
        <v>1</v>
      </c>
      <c r="T20" s="3">
        <f t="shared" si="8"/>
        <v>1</v>
      </c>
      <c r="U20" s="51">
        <f t="shared" si="9"/>
        <v>0</v>
      </c>
      <c r="V20" s="3">
        <v>15</v>
      </c>
      <c r="W20" s="47">
        <v>1</v>
      </c>
      <c r="X20" s="3">
        <f t="shared" si="10"/>
        <v>1</v>
      </c>
      <c r="Y20" s="51">
        <f t="shared" si="11"/>
        <v>0</v>
      </c>
      <c r="Z20" s="54">
        <f>SUMPRODUCT(AA20:AM20,设定参考!$A$2:$M$2)</f>
        <v>182.00746864901623</v>
      </c>
      <c r="AA20" s="3">
        <v>1413.020378162834</v>
      </c>
      <c r="AB20" s="3">
        <v>79.941544521925152</v>
      </c>
      <c r="AC20" s="3">
        <v>33.251775667244374</v>
      </c>
      <c r="AD20" s="3">
        <v>0</v>
      </c>
      <c r="AE20" s="3">
        <v>0</v>
      </c>
      <c r="AF20" s="3">
        <v>34.666666666666671</v>
      </c>
      <c r="AG20" s="3">
        <v>0</v>
      </c>
      <c r="AH20" s="3">
        <v>33.629629629629633</v>
      </c>
      <c r="AI20" s="3">
        <v>0</v>
      </c>
      <c r="AJ20" s="3">
        <v>0</v>
      </c>
      <c r="AK20" s="3">
        <v>0</v>
      </c>
      <c r="AL20" s="3">
        <v>0</v>
      </c>
      <c r="AM20" s="48">
        <v>0</v>
      </c>
    </row>
    <row r="21" spans="1:39" x14ac:dyDescent="0.15">
      <c r="A21" s="3">
        <v>18</v>
      </c>
      <c r="B21" s="3">
        <v>15</v>
      </c>
      <c r="C21" s="47">
        <v>1</v>
      </c>
      <c r="D21" s="3">
        <f t="shared" si="0"/>
        <v>3</v>
      </c>
      <c r="E21" s="51">
        <f t="shared" si="1"/>
        <v>1</v>
      </c>
      <c r="F21" s="3">
        <v>15</v>
      </c>
      <c r="G21" s="47">
        <v>1</v>
      </c>
      <c r="H21" s="3">
        <f t="shared" si="2"/>
        <v>2</v>
      </c>
      <c r="I21" s="51">
        <f t="shared" si="3"/>
        <v>1</v>
      </c>
      <c r="J21" s="3">
        <v>15</v>
      </c>
      <c r="K21" s="47">
        <v>1</v>
      </c>
      <c r="L21" s="3">
        <f t="shared" si="4"/>
        <v>2</v>
      </c>
      <c r="M21" s="51">
        <f t="shared" si="5"/>
        <v>1</v>
      </c>
      <c r="N21" s="3">
        <v>15</v>
      </c>
      <c r="O21" s="47">
        <v>1</v>
      </c>
      <c r="P21" s="3">
        <f t="shared" si="6"/>
        <v>1</v>
      </c>
      <c r="Q21" s="51">
        <f t="shared" si="7"/>
        <v>0</v>
      </c>
      <c r="R21" s="3">
        <v>15</v>
      </c>
      <c r="S21" s="47">
        <v>1</v>
      </c>
      <c r="T21" s="3">
        <f t="shared" si="8"/>
        <v>1</v>
      </c>
      <c r="U21" s="51">
        <f t="shared" si="9"/>
        <v>0</v>
      </c>
      <c r="V21" s="3">
        <v>15</v>
      </c>
      <c r="W21" s="47">
        <v>1</v>
      </c>
      <c r="X21" s="3">
        <f t="shared" si="10"/>
        <v>1</v>
      </c>
      <c r="Y21" s="51">
        <f t="shared" si="11"/>
        <v>0</v>
      </c>
      <c r="Z21" s="54">
        <f>SUMPRODUCT(AA21:AM21,设定参考!$A$2:$M$2)</f>
        <v>196.12746864901624</v>
      </c>
      <c r="AA21" s="3">
        <v>1498.020378162834</v>
      </c>
      <c r="AB21" s="3">
        <v>85.941544521925152</v>
      </c>
      <c r="AC21" s="3">
        <v>37.251775667244374</v>
      </c>
      <c r="AD21" s="3">
        <v>0</v>
      </c>
      <c r="AE21" s="3">
        <v>0</v>
      </c>
      <c r="AF21" s="3">
        <v>38.666666666666671</v>
      </c>
      <c r="AG21" s="3">
        <v>0</v>
      </c>
      <c r="AH21" s="3">
        <v>33.629629629629633</v>
      </c>
      <c r="AI21" s="3">
        <v>0</v>
      </c>
      <c r="AJ21" s="3">
        <v>0</v>
      </c>
      <c r="AK21" s="3">
        <v>0</v>
      </c>
      <c r="AL21" s="3">
        <v>0</v>
      </c>
      <c r="AM21" s="48">
        <v>0</v>
      </c>
    </row>
    <row r="22" spans="1:39" x14ac:dyDescent="0.15">
      <c r="A22" s="3">
        <v>19</v>
      </c>
      <c r="B22" s="3">
        <v>15</v>
      </c>
      <c r="C22" s="47">
        <v>1</v>
      </c>
      <c r="D22" s="3">
        <f t="shared" si="0"/>
        <v>4</v>
      </c>
      <c r="E22" s="51">
        <f t="shared" si="1"/>
        <v>1</v>
      </c>
      <c r="F22" s="3">
        <v>15</v>
      </c>
      <c r="G22" s="47">
        <v>1</v>
      </c>
      <c r="H22" s="3">
        <f t="shared" si="2"/>
        <v>2</v>
      </c>
      <c r="I22" s="51">
        <f t="shared" si="3"/>
        <v>1</v>
      </c>
      <c r="J22" s="3">
        <v>15</v>
      </c>
      <c r="K22" s="47">
        <v>1</v>
      </c>
      <c r="L22" s="3">
        <f t="shared" si="4"/>
        <v>2</v>
      </c>
      <c r="M22" s="51">
        <f t="shared" si="5"/>
        <v>1</v>
      </c>
      <c r="N22" s="3">
        <v>15</v>
      </c>
      <c r="O22" s="47">
        <v>1</v>
      </c>
      <c r="P22" s="3">
        <f t="shared" si="6"/>
        <v>2</v>
      </c>
      <c r="Q22" s="51">
        <f t="shared" si="7"/>
        <v>0</v>
      </c>
      <c r="R22" s="3">
        <v>15</v>
      </c>
      <c r="S22" s="47">
        <v>1</v>
      </c>
      <c r="T22" s="3">
        <f t="shared" si="8"/>
        <v>2</v>
      </c>
      <c r="U22" s="51">
        <f t="shared" si="9"/>
        <v>0</v>
      </c>
      <c r="V22" s="3">
        <v>15</v>
      </c>
      <c r="W22" s="47">
        <v>1</v>
      </c>
      <c r="X22" s="3">
        <f t="shared" si="10"/>
        <v>2</v>
      </c>
      <c r="Y22" s="51">
        <f t="shared" si="11"/>
        <v>0</v>
      </c>
      <c r="Z22" s="54">
        <f>SUMPRODUCT(AA22:AM22,设定参考!$A$2:$M$2)</f>
        <v>207.88746864901623</v>
      </c>
      <c r="AA22" s="3">
        <v>1556.020378162834</v>
      </c>
      <c r="AB22" s="3">
        <v>93.941544521925152</v>
      </c>
      <c r="AC22" s="3">
        <v>37.251775667244374</v>
      </c>
      <c r="AD22" s="3">
        <v>0</v>
      </c>
      <c r="AE22" s="3">
        <v>0</v>
      </c>
      <c r="AF22" s="3">
        <v>42.666666666666671</v>
      </c>
      <c r="AG22" s="3">
        <v>0</v>
      </c>
      <c r="AH22" s="3">
        <v>37.629629629629633</v>
      </c>
      <c r="AI22" s="3">
        <v>0</v>
      </c>
      <c r="AJ22" s="3">
        <v>0</v>
      </c>
      <c r="AK22" s="3">
        <v>0</v>
      </c>
      <c r="AL22" s="3">
        <v>0</v>
      </c>
      <c r="AM22" s="48">
        <v>0</v>
      </c>
    </row>
    <row r="23" spans="1:39" x14ac:dyDescent="0.15">
      <c r="A23" s="3">
        <v>20</v>
      </c>
      <c r="B23" s="3">
        <v>15</v>
      </c>
      <c r="C23" s="47">
        <v>1</v>
      </c>
      <c r="D23" s="3">
        <f t="shared" si="0"/>
        <v>4</v>
      </c>
      <c r="E23" s="51">
        <f t="shared" si="1"/>
        <v>1</v>
      </c>
      <c r="F23" s="3">
        <v>15</v>
      </c>
      <c r="G23" s="47">
        <v>1</v>
      </c>
      <c r="H23" s="3">
        <f t="shared" si="2"/>
        <v>3</v>
      </c>
      <c r="I23" s="51">
        <f t="shared" si="3"/>
        <v>1</v>
      </c>
      <c r="J23" s="3">
        <v>15</v>
      </c>
      <c r="K23" s="47">
        <v>1</v>
      </c>
      <c r="L23" s="3">
        <f t="shared" si="4"/>
        <v>3</v>
      </c>
      <c r="M23" s="51">
        <f t="shared" si="5"/>
        <v>1</v>
      </c>
      <c r="N23" s="3">
        <v>15</v>
      </c>
      <c r="O23" s="47">
        <v>1</v>
      </c>
      <c r="P23" s="3">
        <f t="shared" si="6"/>
        <v>2</v>
      </c>
      <c r="Q23" s="51">
        <f t="shared" si="7"/>
        <v>0</v>
      </c>
      <c r="R23" s="3">
        <v>15</v>
      </c>
      <c r="S23" s="47">
        <v>1</v>
      </c>
      <c r="T23" s="3">
        <f t="shared" si="8"/>
        <v>2</v>
      </c>
      <c r="U23" s="51">
        <f t="shared" si="9"/>
        <v>0</v>
      </c>
      <c r="V23" s="3">
        <v>15</v>
      </c>
      <c r="W23" s="47">
        <v>1</v>
      </c>
      <c r="X23" s="3">
        <f t="shared" si="10"/>
        <v>2</v>
      </c>
      <c r="Y23" s="51">
        <f t="shared" si="11"/>
        <v>0</v>
      </c>
      <c r="Z23" s="54">
        <f>SUMPRODUCT(AA23:AM23,设定参考!$A$2:$M$2)</f>
        <v>215.28746864901623</v>
      </c>
      <c r="AA23" s="3">
        <v>1641.020378162834</v>
      </c>
      <c r="AB23" s="3">
        <v>93.941544521925152</v>
      </c>
      <c r="AC23" s="3">
        <v>41.251775667244374</v>
      </c>
      <c r="AD23" s="3">
        <v>0</v>
      </c>
      <c r="AE23" s="3">
        <v>0</v>
      </c>
      <c r="AF23" s="3">
        <v>42.666666666666671</v>
      </c>
      <c r="AG23" s="3">
        <v>0</v>
      </c>
      <c r="AH23" s="3">
        <v>37.629629629629633</v>
      </c>
      <c r="AI23" s="3">
        <v>0</v>
      </c>
      <c r="AJ23" s="3">
        <v>0</v>
      </c>
      <c r="AK23" s="3">
        <v>0</v>
      </c>
      <c r="AL23" s="3">
        <v>0</v>
      </c>
      <c r="AM23" s="48">
        <v>0</v>
      </c>
    </row>
    <row r="24" spans="1:39" x14ac:dyDescent="0.15">
      <c r="A24" s="3">
        <v>21</v>
      </c>
      <c r="B24" s="3">
        <v>15</v>
      </c>
      <c r="C24" s="47">
        <v>1</v>
      </c>
      <c r="D24" s="3">
        <f t="shared" si="0"/>
        <v>5</v>
      </c>
      <c r="E24" s="51">
        <f t="shared" si="1"/>
        <v>1</v>
      </c>
      <c r="F24" s="3">
        <v>15</v>
      </c>
      <c r="G24" s="47">
        <v>1</v>
      </c>
      <c r="H24" s="3">
        <f t="shared" si="2"/>
        <v>3</v>
      </c>
      <c r="I24" s="51">
        <f t="shared" si="3"/>
        <v>1</v>
      </c>
      <c r="J24" s="3">
        <v>15</v>
      </c>
      <c r="K24" s="47">
        <v>1</v>
      </c>
      <c r="L24" s="3">
        <f t="shared" si="4"/>
        <v>3</v>
      </c>
      <c r="M24" s="51">
        <f t="shared" si="5"/>
        <v>1</v>
      </c>
      <c r="N24" s="3">
        <v>15</v>
      </c>
      <c r="O24" s="47">
        <v>1</v>
      </c>
      <c r="P24" s="3">
        <f t="shared" si="6"/>
        <v>2</v>
      </c>
      <c r="Q24" s="51">
        <f t="shared" si="7"/>
        <v>0</v>
      </c>
      <c r="R24" s="3">
        <v>15</v>
      </c>
      <c r="S24" s="47">
        <v>1</v>
      </c>
      <c r="T24" s="3">
        <f t="shared" si="8"/>
        <v>2</v>
      </c>
      <c r="U24" s="51">
        <f t="shared" si="9"/>
        <v>0</v>
      </c>
      <c r="V24" s="3">
        <v>15</v>
      </c>
      <c r="W24" s="47">
        <v>1</v>
      </c>
      <c r="X24" s="3">
        <f t="shared" si="10"/>
        <v>2</v>
      </c>
      <c r="Y24" s="51">
        <f t="shared" si="11"/>
        <v>0</v>
      </c>
      <c r="Z24" s="54">
        <f>SUMPRODUCT(AA24:AM24,设定参考!$A$2:$M$2)</f>
        <v>222.00746864901623</v>
      </c>
      <c r="AA24" s="3">
        <v>1641.020378162834</v>
      </c>
      <c r="AB24" s="3">
        <v>99.941544521925152</v>
      </c>
      <c r="AC24" s="3">
        <v>41.251775667244374</v>
      </c>
      <c r="AD24" s="3">
        <v>0</v>
      </c>
      <c r="AE24" s="3">
        <v>0</v>
      </c>
      <c r="AF24" s="3">
        <v>46.666666666666671</v>
      </c>
      <c r="AG24" s="3">
        <v>0</v>
      </c>
      <c r="AH24" s="3">
        <v>37.629629629629633</v>
      </c>
      <c r="AI24" s="3">
        <v>0</v>
      </c>
      <c r="AJ24" s="3">
        <v>0</v>
      </c>
      <c r="AK24" s="3">
        <v>0</v>
      </c>
      <c r="AL24" s="3">
        <v>0</v>
      </c>
      <c r="AM24" s="48">
        <v>0</v>
      </c>
    </row>
    <row r="25" spans="1:39" x14ac:dyDescent="0.15">
      <c r="A25" s="3">
        <v>22</v>
      </c>
      <c r="B25" s="3">
        <v>15</v>
      </c>
      <c r="C25" s="47">
        <v>1</v>
      </c>
      <c r="D25" s="3">
        <f t="shared" si="0"/>
        <v>6</v>
      </c>
      <c r="E25" s="51">
        <f t="shared" si="1"/>
        <v>1</v>
      </c>
      <c r="F25" s="3">
        <v>15</v>
      </c>
      <c r="G25" s="47">
        <v>1</v>
      </c>
      <c r="H25" s="3">
        <f t="shared" si="2"/>
        <v>4</v>
      </c>
      <c r="I25" s="51">
        <f t="shared" si="3"/>
        <v>1</v>
      </c>
      <c r="J25" s="3">
        <v>15</v>
      </c>
      <c r="K25" s="47">
        <v>1</v>
      </c>
      <c r="L25" s="3">
        <f t="shared" si="4"/>
        <v>4</v>
      </c>
      <c r="M25" s="51">
        <f t="shared" si="5"/>
        <v>1</v>
      </c>
      <c r="N25" s="3">
        <v>15</v>
      </c>
      <c r="O25" s="47">
        <v>1</v>
      </c>
      <c r="P25" s="3">
        <f t="shared" si="6"/>
        <v>3</v>
      </c>
      <c r="Q25" s="51">
        <f t="shared" si="7"/>
        <v>0</v>
      </c>
      <c r="R25" s="3">
        <v>15</v>
      </c>
      <c r="S25" s="47">
        <v>1</v>
      </c>
      <c r="T25" s="3">
        <f t="shared" si="8"/>
        <v>3</v>
      </c>
      <c r="U25" s="51">
        <f t="shared" si="9"/>
        <v>0</v>
      </c>
      <c r="V25" s="3">
        <v>15</v>
      </c>
      <c r="W25" s="47">
        <v>1</v>
      </c>
      <c r="X25" s="3">
        <f t="shared" si="10"/>
        <v>3</v>
      </c>
      <c r="Y25" s="51">
        <f t="shared" si="11"/>
        <v>0</v>
      </c>
      <c r="Z25" s="54">
        <f>SUMPRODUCT(AA25:AM25,设定参考!$A$2:$M$2)</f>
        <v>241.16746864901623</v>
      </c>
      <c r="AA25" s="3">
        <v>1784.020378162834</v>
      </c>
      <c r="AB25" s="3">
        <v>107.94154452192515</v>
      </c>
      <c r="AC25" s="3">
        <v>45.251775667244374</v>
      </c>
      <c r="AD25" s="3">
        <v>0</v>
      </c>
      <c r="AE25" s="3">
        <v>0</v>
      </c>
      <c r="AF25" s="3">
        <v>50.666666666666671</v>
      </c>
      <c r="AG25" s="3">
        <v>0</v>
      </c>
      <c r="AH25" s="3">
        <v>41.629629629629633</v>
      </c>
      <c r="AI25" s="3">
        <v>0</v>
      </c>
      <c r="AJ25" s="3">
        <v>0</v>
      </c>
      <c r="AK25" s="3">
        <v>0</v>
      </c>
      <c r="AL25" s="3">
        <v>0</v>
      </c>
      <c r="AM25" s="48">
        <v>0</v>
      </c>
    </row>
    <row r="26" spans="1:39" x14ac:dyDescent="0.15">
      <c r="A26" s="3">
        <v>23</v>
      </c>
      <c r="B26" s="3">
        <v>15</v>
      </c>
      <c r="C26" s="47">
        <v>1</v>
      </c>
      <c r="D26" s="3">
        <f t="shared" si="0"/>
        <v>7</v>
      </c>
      <c r="E26" s="51">
        <f t="shared" si="1"/>
        <v>1</v>
      </c>
      <c r="F26" s="3">
        <v>15</v>
      </c>
      <c r="G26" s="47">
        <v>1</v>
      </c>
      <c r="H26" s="3">
        <f t="shared" si="2"/>
        <v>4</v>
      </c>
      <c r="I26" s="51">
        <f t="shared" si="3"/>
        <v>1</v>
      </c>
      <c r="J26" s="3">
        <v>15</v>
      </c>
      <c r="K26" s="47">
        <v>1</v>
      </c>
      <c r="L26" s="3">
        <f t="shared" si="4"/>
        <v>4</v>
      </c>
      <c r="M26" s="51">
        <f t="shared" si="5"/>
        <v>1</v>
      </c>
      <c r="N26" s="3">
        <v>15</v>
      </c>
      <c r="O26" s="47">
        <v>1</v>
      </c>
      <c r="P26" s="3">
        <f t="shared" si="6"/>
        <v>3</v>
      </c>
      <c r="Q26" s="51">
        <f t="shared" si="7"/>
        <v>0</v>
      </c>
      <c r="R26" s="3">
        <v>15</v>
      </c>
      <c r="S26" s="47">
        <v>1</v>
      </c>
      <c r="T26" s="3">
        <f t="shared" si="8"/>
        <v>3</v>
      </c>
      <c r="U26" s="51">
        <f t="shared" si="9"/>
        <v>0</v>
      </c>
      <c r="V26" s="3">
        <v>15</v>
      </c>
      <c r="W26" s="47">
        <v>1</v>
      </c>
      <c r="X26" s="3">
        <f t="shared" si="10"/>
        <v>3</v>
      </c>
      <c r="Y26" s="51">
        <f t="shared" si="11"/>
        <v>0</v>
      </c>
      <c r="Z26" s="54">
        <f>SUMPRODUCT(AA26:AM26,设定参考!$A$2:$M$2)</f>
        <v>247.88746864901623</v>
      </c>
      <c r="AA26" s="3">
        <v>1784.020378162834</v>
      </c>
      <c r="AB26" s="3">
        <v>113.94154452192515</v>
      </c>
      <c r="AC26" s="3">
        <v>45.251775667244374</v>
      </c>
      <c r="AD26" s="3">
        <v>0</v>
      </c>
      <c r="AE26" s="3">
        <v>0</v>
      </c>
      <c r="AF26" s="3">
        <v>54.666666666666671</v>
      </c>
      <c r="AG26" s="3">
        <v>0</v>
      </c>
      <c r="AH26" s="3">
        <v>41.629629629629633</v>
      </c>
      <c r="AI26" s="3">
        <v>0</v>
      </c>
      <c r="AJ26" s="3">
        <v>0</v>
      </c>
      <c r="AK26" s="3">
        <v>0</v>
      </c>
      <c r="AL26" s="3">
        <v>0</v>
      </c>
      <c r="AM26" s="48">
        <v>0</v>
      </c>
    </row>
    <row r="27" spans="1:39" x14ac:dyDescent="0.15">
      <c r="A27" s="3">
        <v>24</v>
      </c>
      <c r="B27" s="3">
        <v>15</v>
      </c>
      <c r="C27" s="47">
        <v>1</v>
      </c>
      <c r="D27" s="3">
        <f t="shared" si="0"/>
        <v>8</v>
      </c>
      <c r="E27" s="51">
        <f t="shared" si="1"/>
        <v>1</v>
      </c>
      <c r="F27" s="3">
        <v>15</v>
      </c>
      <c r="G27" s="47">
        <v>1</v>
      </c>
      <c r="H27" s="3">
        <f>IF($A27&lt;15,0,ROUNDDOWN(($A27-14)*H$2,0))</f>
        <v>5</v>
      </c>
      <c r="I27" s="51">
        <f t="shared" si="3"/>
        <v>1</v>
      </c>
      <c r="J27" s="3">
        <v>15</v>
      </c>
      <c r="K27" s="47">
        <v>1</v>
      </c>
      <c r="L27" s="3">
        <f t="shared" si="4"/>
        <v>5</v>
      </c>
      <c r="M27" s="51">
        <f t="shared" si="5"/>
        <v>1</v>
      </c>
      <c r="N27" s="3">
        <v>15</v>
      </c>
      <c r="O27" s="47">
        <v>1</v>
      </c>
      <c r="P27" s="3">
        <f t="shared" si="6"/>
        <v>4</v>
      </c>
      <c r="Q27" s="51">
        <f t="shared" si="7"/>
        <v>0</v>
      </c>
      <c r="R27" s="3">
        <v>15</v>
      </c>
      <c r="S27" s="47">
        <v>1</v>
      </c>
      <c r="T27" s="3">
        <f t="shared" si="8"/>
        <v>4</v>
      </c>
      <c r="U27" s="51">
        <f t="shared" si="9"/>
        <v>0</v>
      </c>
      <c r="V27" s="3">
        <v>15</v>
      </c>
      <c r="W27" s="47">
        <v>1</v>
      </c>
      <c r="X27" s="3">
        <f t="shared" si="10"/>
        <v>4</v>
      </c>
      <c r="Y27" s="51">
        <f t="shared" si="11"/>
        <v>0</v>
      </c>
      <c r="Z27" s="54">
        <f>SUMPRODUCT(AA27:AM27,设定参考!$A$2:$M$2)</f>
        <v>267.0474686490162</v>
      </c>
      <c r="AA27" s="3">
        <v>1927.020378162834</v>
      </c>
      <c r="AB27" s="3">
        <v>121.94154452192515</v>
      </c>
      <c r="AC27" s="3">
        <v>49.251775667244374</v>
      </c>
      <c r="AD27" s="3">
        <v>0</v>
      </c>
      <c r="AE27" s="3">
        <v>0</v>
      </c>
      <c r="AF27" s="3">
        <v>58.666666666666671</v>
      </c>
      <c r="AG27" s="3">
        <v>0</v>
      </c>
      <c r="AH27" s="3">
        <v>45.629629629629633</v>
      </c>
      <c r="AI27" s="3">
        <v>0</v>
      </c>
      <c r="AJ27" s="3">
        <v>0</v>
      </c>
      <c r="AK27" s="3">
        <v>0</v>
      </c>
      <c r="AL27" s="3">
        <v>0</v>
      </c>
      <c r="AM27" s="48">
        <v>0</v>
      </c>
    </row>
    <row r="28" spans="1:39" x14ac:dyDescent="0.15">
      <c r="A28" s="3">
        <v>25</v>
      </c>
      <c r="B28" s="3">
        <v>15</v>
      </c>
      <c r="C28" s="47">
        <v>1</v>
      </c>
      <c r="D28" s="3">
        <v>15</v>
      </c>
      <c r="E28" s="51">
        <f t="shared" si="1"/>
        <v>1</v>
      </c>
      <c r="F28" s="3">
        <v>15</v>
      </c>
      <c r="G28" s="47">
        <v>1</v>
      </c>
      <c r="H28" s="3">
        <f t="shared" si="2"/>
        <v>5</v>
      </c>
      <c r="I28" s="51">
        <f t="shared" si="3"/>
        <v>1</v>
      </c>
      <c r="J28" s="3">
        <v>15</v>
      </c>
      <c r="K28" s="47">
        <v>1</v>
      </c>
      <c r="L28" s="3">
        <f t="shared" si="4"/>
        <v>5</v>
      </c>
      <c r="M28" s="51">
        <f t="shared" si="5"/>
        <v>1</v>
      </c>
      <c r="N28" s="3">
        <v>15</v>
      </c>
      <c r="O28" s="47">
        <v>1</v>
      </c>
      <c r="P28" s="3">
        <f t="shared" si="6"/>
        <v>4</v>
      </c>
      <c r="Q28" s="51">
        <f t="shared" si="7"/>
        <v>0</v>
      </c>
      <c r="R28" s="3">
        <v>15</v>
      </c>
      <c r="S28" s="47">
        <v>1</v>
      </c>
      <c r="T28" s="3">
        <f t="shared" si="8"/>
        <v>4</v>
      </c>
      <c r="U28" s="51">
        <f t="shared" si="9"/>
        <v>0</v>
      </c>
      <c r="V28" s="3">
        <v>15</v>
      </c>
      <c r="W28" s="47">
        <v>1</v>
      </c>
      <c r="X28" s="3">
        <f t="shared" si="10"/>
        <v>4</v>
      </c>
      <c r="Y28" s="51">
        <f t="shared" si="11"/>
        <v>0</v>
      </c>
      <c r="Z28" s="54">
        <f>SUMPRODUCT(AA28:AM28,设定参考!$A$2:$M$2)</f>
        <v>314.08746864901622</v>
      </c>
      <c r="AA28" s="3">
        <v>1927.020378162834</v>
      </c>
      <c r="AB28" s="3">
        <v>163.94154452192515</v>
      </c>
      <c r="AC28" s="3">
        <v>49.251775667244374</v>
      </c>
      <c r="AD28" s="3">
        <v>0</v>
      </c>
      <c r="AE28" s="3">
        <v>0</v>
      </c>
      <c r="AF28" s="3">
        <v>86.666666666666671</v>
      </c>
      <c r="AG28" s="3">
        <v>0</v>
      </c>
      <c r="AH28" s="3">
        <v>45.629629629629633</v>
      </c>
      <c r="AI28" s="3">
        <v>0</v>
      </c>
      <c r="AJ28" s="3">
        <v>0</v>
      </c>
      <c r="AK28" s="3">
        <v>0</v>
      </c>
      <c r="AL28" s="3">
        <v>0</v>
      </c>
      <c r="AM28" s="48">
        <v>0</v>
      </c>
    </row>
    <row r="29" spans="1:39" x14ac:dyDescent="0.15">
      <c r="A29" s="3">
        <v>26</v>
      </c>
      <c r="B29" s="3">
        <v>15</v>
      </c>
      <c r="C29" s="47">
        <v>1</v>
      </c>
      <c r="D29" s="3">
        <v>15</v>
      </c>
      <c r="E29" s="51">
        <f t="shared" si="1"/>
        <v>1</v>
      </c>
      <c r="F29" s="3">
        <v>15</v>
      </c>
      <c r="G29" s="47">
        <v>1</v>
      </c>
      <c r="H29" s="3">
        <f t="shared" si="2"/>
        <v>6</v>
      </c>
      <c r="I29" s="51">
        <f t="shared" si="3"/>
        <v>1</v>
      </c>
      <c r="J29" s="3">
        <v>15</v>
      </c>
      <c r="K29" s="47">
        <v>1</v>
      </c>
      <c r="L29" s="3">
        <f t="shared" si="4"/>
        <v>6</v>
      </c>
      <c r="M29" s="51">
        <f t="shared" si="5"/>
        <v>1</v>
      </c>
      <c r="N29" s="3">
        <v>15</v>
      </c>
      <c r="O29" s="47">
        <v>1</v>
      </c>
      <c r="P29" s="3">
        <f t="shared" si="6"/>
        <v>4</v>
      </c>
      <c r="Q29" s="51">
        <f t="shared" si="7"/>
        <v>0</v>
      </c>
      <c r="R29" s="3">
        <v>15</v>
      </c>
      <c r="S29" s="47">
        <v>1</v>
      </c>
      <c r="T29" s="3">
        <f t="shared" si="8"/>
        <v>4</v>
      </c>
      <c r="U29" s="51">
        <f t="shared" si="9"/>
        <v>0</v>
      </c>
      <c r="V29" s="3">
        <v>15</v>
      </c>
      <c r="W29" s="47">
        <v>1</v>
      </c>
      <c r="X29" s="3">
        <f t="shared" si="10"/>
        <v>4</v>
      </c>
      <c r="Y29" s="51">
        <f t="shared" si="11"/>
        <v>0</v>
      </c>
      <c r="Z29" s="54">
        <f>SUMPRODUCT(AA29:AM29,设定参考!$A$2:$M$2)</f>
        <v>321.48746864901619</v>
      </c>
      <c r="AA29" s="3">
        <v>2012.0203781628338</v>
      </c>
      <c r="AB29" s="3">
        <v>163.94154452192515</v>
      </c>
      <c r="AC29" s="3">
        <v>53.251775667244374</v>
      </c>
      <c r="AD29" s="3">
        <v>0</v>
      </c>
      <c r="AE29" s="3">
        <v>0</v>
      </c>
      <c r="AF29" s="3">
        <v>86.666666666666671</v>
      </c>
      <c r="AG29" s="3">
        <v>0</v>
      </c>
      <c r="AH29" s="3">
        <v>45.629629629629633</v>
      </c>
      <c r="AI29" s="3">
        <v>0</v>
      </c>
      <c r="AJ29" s="3">
        <v>0</v>
      </c>
      <c r="AK29" s="3">
        <v>0</v>
      </c>
      <c r="AL29" s="3">
        <v>0</v>
      </c>
      <c r="AM29" s="48">
        <v>0</v>
      </c>
    </row>
    <row r="30" spans="1:39" x14ac:dyDescent="0.15">
      <c r="A30" s="3">
        <v>27</v>
      </c>
      <c r="B30" s="3">
        <v>15</v>
      </c>
      <c r="C30" s="47">
        <v>1</v>
      </c>
      <c r="D30" s="3">
        <v>15</v>
      </c>
      <c r="E30" s="51">
        <f t="shared" si="1"/>
        <v>2</v>
      </c>
      <c r="F30" s="3">
        <v>15</v>
      </c>
      <c r="G30" s="47">
        <v>1</v>
      </c>
      <c r="H30" s="3">
        <f t="shared" si="2"/>
        <v>6</v>
      </c>
      <c r="I30" s="51">
        <f t="shared" si="3"/>
        <v>1</v>
      </c>
      <c r="J30" s="3">
        <v>15</v>
      </c>
      <c r="K30" s="47">
        <v>1</v>
      </c>
      <c r="L30" s="3">
        <f t="shared" si="4"/>
        <v>6</v>
      </c>
      <c r="M30" s="51">
        <f t="shared" si="5"/>
        <v>1</v>
      </c>
      <c r="N30" s="3">
        <v>15</v>
      </c>
      <c r="O30" s="47">
        <v>1</v>
      </c>
      <c r="P30" s="3">
        <f t="shared" si="6"/>
        <v>5</v>
      </c>
      <c r="Q30" s="51">
        <f t="shared" si="7"/>
        <v>1</v>
      </c>
      <c r="R30" s="3">
        <v>15</v>
      </c>
      <c r="S30" s="47">
        <v>1</v>
      </c>
      <c r="T30" s="3">
        <f t="shared" si="8"/>
        <v>5</v>
      </c>
      <c r="U30" s="51">
        <f t="shared" si="9"/>
        <v>1</v>
      </c>
      <c r="V30" s="3">
        <v>15</v>
      </c>
      <c r="W30" s="47">
        <v>1</v>
      </c>
      <c r="X30" s="3">
        <f t="shared" si="10"/>
        <v>5</v>
      </c>
      <c r="Y30" s="51">
        <f t="shared" si="11"/>
        <v>1</v>
      </c>
      <c r="Z30" s="54">
        <f>SUMPRODUCT(AA30:AM30,设定参考!$A$2:$M$2)</f>
        <v>365.93494300228093</v>
      </c>
      <c r="AA30" s="3">
        <v>2305.2093370818775</v>
      </c>
      <c r="AB30" s="3">
        <v>189.83340847914442</v>
      </c>
      <c r="AC30" s="3">
        <v>56.693161039861366</v>
      </c>
      <c r="AD30" s="3">
        <v>0</v>
      </c>
      <c r="AE30" s="3">
        <v>0</v>
      </c>
      <c r="AF30" s="3">
        <v>97.777777777777786</v>
      </c>
      <c r="AG30" s="3">
        <v>0</v>
      </c>
      <c r="AH30" s="3">
        <v>53.333333333333336</v>
      </c>
      <c r="AI30" s="3">
        <v>0</v>
      </c>
      <c r="AJ30" s="3">
        <v>0</v>
      </c>
      <c r="AK30" s="3">
        <v>0</v>
      </c>
      <c r="AL30" s="3">
        <v>0</v>
      </c>
      <c r="AM30" s="48">
        <v>0</v>
      </c>
    </row>
    <row r="31" spans="1:39" x14ac:dyDescent="0.15">
      <c r="A31" s="3">
        <v>28</v>
      </c>
      <c r="B31" s="3">
        <v>15</v>
      </c>
      <c r="C31" s="47">
        <v>1</v>
      </c>
      <c r="D31" s="3">
        <v>15</v>
      </c>
      <c r="E31" s="51">
        <f t="shared" si="1"/>
        <v>2</v>
      </c>
      <c r="F31" s="3">
        <v>15</v>
      </c>
      <c r="G31" s="47">
        <v>1</v>
      </c>
      <c r="H31" s="3">
        <f t="shared" si="2"/>
        <v>7</v>
      </c>
      <c r="I31" s="51">
        <f t="shared" si="3"/>
        <v>1</v>
      </c>
      <c r="J31" s="3">
        <v>15</v>
      </c>
      <c r="K31" s="47">
        <v>1</v>
      </c>
      <c r="L31" s="3">
        <f t="shared" si="4"/>
        <v>7</v>
      </c>
      <c r="M31" s="51">
        <f t="shared" si="5"/>
        <v>1</v>
      </c>
      <c r="N31" s="3">
        <v>15</v>
      </c>
      <c r="O31" s="47">
        <v>1</v>
      </c>
      <c r="P31" s="3">
        <f t="shared" si="6"/>
        <v>5</v>
      </c>
      <c r="Q31" s="51">
        <f t="shared" si="7"/>
        <v>1</v>
      </c>
      <c r="R31" s="3">
        <v>15</v>
      </c>
      <c r="S31" s="47">
        <v>1</v>
      </c>
      <c r="T31" s="3">
        <f t="shared" si="8"/>
        <v>5</v>
      </c>
      <c r="U31" s="51">
        <f t="shared" si="9"/>
        <v>1</v>
      </c>
      <c r="V31" s="3">
        <v>15</v>
      </c>
      <c r="W31" s="47">
        <v>1</v>
      </c>
      <c r="X31" s="3">
        <f t="shared" si="10"/>
        <v>5</v>
      </c>
      <c r="Y31" s="51">
        <f t="shared" si="11"/>
        <v>1</v>
      </c>
      <c r="Z31" s="54">
        <f>SUMPRODUCT(AA31:AM31,设定参考!$A$2:$M$2)</f>
        <v>373.33494300228097</v>
      </c>
      <c r="AA31" s="3">
        <v>2390.2093370818775</v>
      </c>
      <c r="AB31" s="3">
        <v>189.83340847914442</v>
      </c>
      <c r="AC31" s="3">
        <v>60.693161039861366</v>
      </c>
      <c r="AD31" s="3">
        <v>0</v>
      </c>
      <c r="AE31" s="3">
        <v>0</v>
      </c>
      <c r="AF31" s="3">
        <v>97.777777777777786</v>
      </c>
      <c r="AG31" s="3">
        <v>0</v>
      </c>
      <c r="AH31" s="3">
        <v>53.333333333333336</v>
      </c>
      <c r="AI31" s="3">
        <v>0</v>
      </c>
      <c r="AJ31" s="3">
        <v>0</v>
      </c>
      <c r="AK31" s="3">
        <v>0</v>
      </c>
      <c r="AL31" s="3">
        <v>0</v>
      </c>
      <c r="AM31" s="48">
        <v>0</v>
      </c>
    </row>
    <row r="32" spans="1:39" x14ac:dyDescent="0.15">
      <c r="A32" s="3">
        <v>29</v>
      </c>
      <c r="B32" s="3">
        <v>15</v>
      </c>
      <c r="C32" s="47">
        <v>1</v>
      </c>
      <c r="D32" s="3">
        <v>15</v>
      </c>
      <c r="E32" s="51">
        <f t="shared" si="1"/>
        <v>2</v>
      </c>
      <c r="F32" s="3">
        <v>15</v>
      </c>
      <c r="G32" s="47">
        <v>1</v>
      </c>
      <c r="H32" s="3">
        <f t="shared" si="2"/>
        <v>7</v>
      </c>
      <c r="I32" s="51">
        <f t="shared" si="3"/>
        <v>1</v>
      </c>
      <c r="J32" s="3">
        <v>15</v>
      </c>
      <c r="K32" s="47">
        <v>1</v>
      </c>
      <c r="L32" s="3">
        <f t="shared" si="4"/>
        <v>7</v>
      </c>
      <c r="M32" s="51">
        <f t="shared" si="5"/>
        <v>1</v>
      </c>
      <c r="N32" s="3">
        <v>15</v>
      </c>
      <c r="O32" s="47">
        <v>1</v>
      </c>
      <c r="P32" s="3">
        <f t="shared" si="6"/>
        <v>6</v>
      </c>
      <c r="Q32" s="51">
        <f t="shared" si="7"/>
        <v>1</v>
      </c>
      <c r="R32" s="3">
        <v>15</v>
      </c>
      <c r="S32" s="47">
        <v>1</v>
      </c>
      <c r="T32" s="3">
        <f t="shared" si="8"/>
        <v>6</v>
      </c>
      <c r="U32" s="51">
        <f t="shared" si="9"/>
        <v>1</v>
      </c>
      <c r="V32" s="3">
        <v>15</v>
      </c>
      <c r="W32" s="47">
        <v>1</v>
      </c>
      <c r="X32" s="3">
        <f t="shared" si="10"/>
        <v>6</v>
      </c>
      <c r="Y32" s="51">
        <f t="shared" si="11"/>
        <v>1</v>
      </c>
      <c r="Z32" s="54">
        <f>SUMPRODUCT(AA32:AM32,设定参考!$A$2:$M$2)</f>
        <v>378.37494300228087</v>
      </c>
      <c r="AA32" s="3">
        <v>2448.2093370818775</v>
      </c>
      <c r="AB32" s="3">
        <v>191.83340847914442</v>
      </c>
      <c r="AC32" s="3">
        <v>60.693161039861366</v>
      </c>
      <c r="AD32" s="3">
        <v>0</v>
      </c>
      <c r="AE32" s="3">
        <v>0</v>
      </c>
      <c r="AF32" s="3">
        <v>97.777777777777786</v>
      </c>
      <c r="AG32" s="3">
        <v>0</v>
      </c>
      <c r="AH32" s="3">
        <v>57.333333333333336</v>
      </c>
      <c r="AI32" s="3">
        <v>0</v>
      </c>
      <c r="AJ32" s="3">
        <v>0</v>
      </c>
      <c r="AK32" s="3">
        <v>0</v>
      </c>
      <c r="AL32" s="3">
        <v>0</v>
      </c>
      <c r="AM32" s="48">
        <v>0</v>
      </c>
    </row>
    <row r="33" spans="1:39" x14ac:dyDescent="0.15">
      <c r="A33" s="3">
        <v>30</v>
      </c>
      <c r="B33" s="3">
        <v>30</v>
      </c>
      <c r="C33" s="47">
        <v>1</v>
      </c>
      <c r="D33" s="3">
        <v>16</v>
      </c>
      <c r="E33" s="51">
        <f t="shared" si="1"/>
        <v>2</v>
      </c>
      <c r="F33" s="3">
        <v>30</v>
      </c>
      <c r="G33" s="47">
        <v>1</v>
      </c>
      <c r="H33" s="3">
        <f t="shared" si="2"/>
        <v>8</v>
      </c>
      <c r="I33" s="51">
        <f t="shared" si="3"/>
        <v>1</v>
      </c>
      <c r="J33" s="3">
        <v>30</v>
      </c>
      <c r="K33" s="47">
        <v>1</v>
      </c>
      <c r="L33" s="3">
        <f t="shared" si="4"/>
        <v>8</v>
      </c>
      <c r="M33" s="51">
        <f t="shared" si="5"/>
        <v>1</v>
      </c>
      <c r="N33" s="3">
        <v>30</v>
      </c>
      <c r="O33" s="47">
        <v>1</v>
      </c>
      <c r="P33" s="3">
        <f t="shared" si="6"/>
        <v>6</v>
      </c>
      <c r="Q33" s="51">
        <f t="shared" si="7"/>
        <v>1</v>
      </c>
      <c r="R33" s="3">
        <v>30</v>
      </c>
      <c r="S33" s="47">
        <v>1</v>
      </c>
      <c r="T33" s="3">
        <f t="shared" si="8"/>
        <v>6</v>
      </c>
      <c r="U33" s="51">
        <f t="shared" si="9"/>
        <v>1</v>
      </c>
      <c r="V33" s="3">
        <v>30</v>
      </c>
      <c r="W33" s="47">
        <v>1</v>
      </c>
      <c r="X33" s="3">
        <f t="shared" si="10"/>
        <v>6</v>
      </c>
      <c r="Y33" s="51">
        <f t="shared" si="11"/>
        <v>1</v>
      </c>
      <c r="Z33" s="54">
        <f>SUMPRODUCT(AA33:AM33,设定参考!$A$2:$M$2)</f>
        <v>918.43735750570215</v>
      </c>
      <c r="AA33" s="3">
        <v>6311.0233427046933</v>
      </c>
      <c r="AB33" s="3">
        <v>456.58352119786105</v>
      </c>
      <c r="AC33" s="3">
        <v>145.73290259965341</v>
      </c>
      <c r="AD33" s="3">
        <v>0</v>
      </c>
      <c r="AE33" s="3">
        <v>0</v>
      </c>
      <c r="AF33" s="3">
        <v>222.44444444444443</v>
      </c>
      <c r="AG33" s="3">
        <v>0</v>
      </c>
      <c r="AH33" s="3">
        <v>131.33333333333331</v>
      </c>
      <c r="AI33" s="3">
        <v>0</v>
      </c>
      <c r="AJ33" s="3">
        <v>0</v>
      </c>
      <c r="AK33" s="3">
        <v>0</v>
      </c>
      <c r="AL33" s="3">
        <v>0</v>
      </c>
      <c r="AM33" s="48">
        <v>0</v>
      </c>
    </row>
    <row r="34" spans="1:39" x14ac:dyDescent="0.15">
      <c r="A34" s="3">
        <v>31</v>
      </c>
      <c r="B34" s="3">
        <v>30</v>
      </c>
      <c r="C34" s="47">
        <v>1</v>
      </c>
      <c r="D34" s="3">
        <v>17</v>
      </c>
      <c r="E34" s="51">
        <f t="shared" si="1"/>
        <v>2</v>
      </c>
      <c r="F34" s="3">
        <v>30</v>
      </c>
      <c r="G34" s="47">
        <v>1</v>
      </c>
      <c r="H34" s="3">
        <f t="shared" si="2"/>
        <v>8</v>
      </c>
      <c r="I34" s="51">
        <f t="shared" si="3"/>
        <v>1</v>
      </c>
      <c r="J34" s="3">
        <v>30</v>
      </c>
      <c r="K34" s="47">
        <v>1</v>
      </c>
      <c r="L34" s="3">
        <f t="shared" si="4"/>
        <v>8</v>
      </c>
      <c r="M34" s="51">
        <f t="shared" si="5"/>
        <v>1</v>
      </c>
      <c r="N34" s="3">
        <v>30</v>
      </c>
      <c r="O34" s="47">
        <v>1</v>
      </c>
      <c r="P34" s="3">
        <f t="shared" si="6"/>
        <v>6</v>
      </c>
      <c r="Q34" s="51">
        <f t="shared" si="7"/>
        <v>1</v>
      </c>
      <c r="R34" s="3">
        <v>30</v>
      </c>
      <c r="S34" s="47">
        <v>1</v>
      </c>
      <c r="T34" s="3">
        <f t="shared" si="8"/>
        <v>6</v>
      </c>
      <c r="U34" s="51">
        <f t="shared" si="9"/>
        <v>1</v>
      </c>
      <c r="V34" s="3">
        <v>30</v>
      </c>
      <c r="W34" s="47">
        <v>1</v>
      </c>
      <c r="X34" s="3">
        <f t="shared" si="10"/>
        <v>6</v>
      </c>
      <c r="Y34" s="51">
        <f t="shared" si="11"/>
        <v>1</v>
      </c>
      <c r="Z34" s="54">
        <f>SUMPRODUCT(AA34:AM34,设定参考!$A$2:$M$2)</f>
        <v>932.87735750570221</v>
      </c>
      <c r="AA34" s="3">
        <v>6311.0233427046933</v>
      </c>
      <c r="AB34" s="3">
        <v>469.58352119786105</v>
      </c>
      <c r="AC34" s="3">
        <v>145.73290259965341</v>
      </c>
      <c r="AD34" s="3">
        <v>0</v>
      </c>
      <c r="AE34" s="3">
        <v>0</v>
      </c>
      <c r="AF34" s="3">
        <v>230.44444444444443</v>
      </c>
      <c r="AG34" s="3">
        <v>0</v>
      </c>
      <c r="AH34" s="3">
        <v>131.33333333333331</v>
      </c>
      <c r="AI34" s="3">
        <v>0</v>
      </c>
      <c r="AJ34" s="3">
        <v>0</v>
      </c>
      <c r="AK34" s="3">
        <v>0</v>
      </c>
      <c r="AL34" s="3">
        <v>0</v>
      </c>
      <c r="AM34" s="48">
        <v>0</v>
      </c>
    </row>
    <row r="35" spans="1:39" x14ac:dyDescent="0.15">
      <c r="A35" s="3">
        <v>32</v>
      </c>
      <c r="B35" s="3">
        <v>30</v>
      </c>
      <c r="C35" s="47">
        <v>1</v>
      </c>
      <c r="D35" s="3">
        <v>18</v>
      </c>
      <c r="E35" s="51">
        <f t="shared" si="1"/>
        <v>2</v>
      </c>
      <c r="F35" s="3">
        <v>30</v>
      </c>
      <c r="G35" s="47">
        <v>1</v>
      </c>
      <c r="H35" s="3">
        <f t="shared" si="2"/>
        <v>9</v>
      </c>
      <c r="I35" s="51">
        <f t="shared" si="3"/>
        <v>2</v>
      </c>
      <c r="J35" s="3">
        <v>30</v>
      </c>
      <c r="K35" s="47">
        <v>1</v>
      </c>
      <c r="L35" s="3">
        <f t="shared" si="4"/>
        <v>9</v>
      </c>
      <c r="M35" s="51">
        <f t="shared" si="5"/>
        <v>2</v>
      </c>
      <c r="N35" s="3">
        <v>30</v>
      </c>
      <c r="O35" s="47">
        <v>1</v>
      </c>
      <c r="P35" s="3">
        <f t="shared" si="6"/>
        <v>7</v>
      </c>
      <c r="Q35" s="51">
        <f t="shared" si="7"/>
        <v>1</v>
      </c>
      <c r="R35" s="3">
        <v>30</v>
      </c>
      <c r="S35" s="47">
        <v>1</v>
      </c>
      <c r="T35" s="3">
        <f t="shared" si="8"/>
        <v>7</v>
      </c>
      <c r="U35" s="51">
        <f t="shared" si="9"/>
        <v>1</v>
      </c>
      <c r="V35" s="3">
        <v>30</v>
      </c>
      <c r="W35" s="47">
        <v>1</v>
      </c>
      <c r="X35" s="3">
        <f t="shared" si="10"/>
        <v>7</v>
      </c>
      <c r="Y35" s="51">
        <f t="shared" si="11"/>
        <v>1</v>
      </c>
      <c r="Z35" s="54">
        <f>SUMPRODUCT(AA35:AM35,设定参考!$A$2:$M$2)</f>
        <v>1018.9765135940247</v>
      </c>
      <c r="AA35" s="3">
        <v>7252.9957400023013</v>
      </c>
      <c r="AB35" s="3">
        <v>486.58352119786105</v>
      </c>
      <c r="AC35" s="3">
        <v>170.93982946273835</v>
      </c>
      <c r="AD35" s="3">
        <v>0</v>
      </c>
      <c r="AE35" s="3">
        <v>0</v>
      </c>
      <c r="AF35" s="3">
        <v>238.44444444444443</v>
      </c>
      <c r="AG35" s="3">
        <v>0</v>
      </c>
      <c r="AH35" s="3">
        <v>157.85185185185185</v>
      </c>
      <c r="AI35" s="3">
        <v>0</v>
      </c>
      <c r="AJ35" s="3">
        <v>0</v>
      </c>
      <c r="AK35" s="3">
        <v>0</v>
      </c>
      <c r="AL35" s="3">
        <v>0</v>
      </c>
      <c r="AM35" s="48">
        <v>0</v>
      </c>
    </row>
    <row r="36" spans="1:39" x14ac:dyDescent="0.15">
      <c r="A36" s="3">
        <v>33</v>
      </c>
      <c r="B36" s="3">
        <v>30</v>
      </c>
      <c r="C36" s="47">
        <v>1</v>
      </c>
      <c r="D36" s="3">
        <v>19</v>
      </c>
      <c r="E36" s="51">
        <f t="shared" si="1"/>
        <v>2</v>
      </c>
      <c r="F36" s="3">
        <v>30</v>
      </c>
      <c r="G36" s="47">
        <v>1</v>
      </c>
      <c r="H36" s="3">
        <f t="shared" si="2"/>
        <v>9</v>
      </c>
      <c r="I36" s="51">
        <f t="shared" si="3"/>
        <v>2</v>
      </c>
      <c r="J36" s="3">
        <v>30</v>
      </c>
      <c r="K36" s="47">
        <v>1</v>
      </c>
      <c r="L36" s="3">
        <f t="shared" si="4"/>
        <v>9</v>
      </c>
      <c r="M36" s="51">
        <f t="shared" si="5"/>
        <v>2</v>
      </c>
      <c r="N36" s="3">
        <v>30</v>
      </c>
      <c r="O36" s="47">
        <v>1</v>
      </c>
      <c r="P36" s="3">
        <f t="shared" si="6"/>
        <v>7</v>
      </c>
      <c r="Q36" s="51">
        <f t="shared" si="7"/>
        <v>1</v>
      </c>
      <c r="R36" s="3">
        <v>30</v>
      </c>
      <c r="S36" s="47">
        <v>1</v>
      </c>
      <c r="T36" s="3">
        <f t="shared" si="8"/>
        <v>7</v>
      </c>
      <c r="U36" s="51">
        <f t="shared" si="9"/>
        <v>1</v>
      </c>
      <c r="V36" s="3">
        <v>30</v>
      </c>
      <c r="W36" s="47">
        <v>1</v>
      </c>
      <c r="X36" s="3">
        <f t="shared" si="10"/>
        <v>7</v>
      </c>
      <c r="Y36" s="51">
        <f t="shared" si="11"/>
        <v>1</v>
      </c>
      <c r="Z36" s="54">
        <f>SUMPRODUCT(AA36:AM36,设定参考!$A$2:$M$2)</f>
        <v>1033.4165135940248</v>
      </c>
      <c r="AA36" s="3">
        <v>7252.9957400023013</v>
      </c>
      <c r="AB36" s="3">
        <v>499.58352119786105</v>
      </c>
      <c r="AC36" s="3">
        <v>170.93982946273835</v>
      </c>
      <c r="AD36" s="3">
        <v>0</v>
      </c>
      <c r="AE36" s="3">
        <v>0</v>
      </c>
      <c r="AF36" s="3">
        <v>246.44444444444443</v>
      </c>
      <c r="AG36" s="3">
        <v>0</v>
      </c>
      <c r="AH36" s="3">
        <v>157.85185185185185</v>
      </c>
      <c r="AI36" s="3">
        <v>0</v>
      </c>
      <c r="AJ36" s="3">
        <v>0</v>
      </c>
      <c r="AK36" s="3">
        <v>0</v>
      </c>
      <c r="AL36" s="3">
        <v>0</v>
      </c>
      <c r="AM36" s="48">
        <v>0</v>
      </c>
    </row>
    <row r="37" spans="1:39" x14ac:dyDescent="0.15">
      <c r="A37" s="3">
        <v>34</v>
      </c>
      <c r="B37" s="3">
        <v>30</v>
      </c>
      <c r="C37" s="47">
        <v>1</v>
      </c>
      <c r="D37" s="3">
        <v>20</v>
      </c>
      <c r="E37" s="51">
        <f t="shared" si="1"/>
        <v>2</v>
      </c>
      <c r="F37" s="3">
        <v>30</v>
      </c>
      <c r="G37" s="47">
        <v>1</v>
      </c>
      <c r="H37" s="3">
        <f t="shared" si="2"/>
        <v>10</v>
      </c>
      <c r="I37" s="51">
        <f t="shared" si="3"/>
        <v>2</v>
      </c>
      <c r="J37" s="3">
        <v>30</v>
      </c>
      <c r="K37" s="47">
        <v>1</v>
      </c>
      <c r="L37" s="3">
        <f t="shared" si="4"/>
        <v>10</v>
      </c>
      <c r="M37" s="51">
        <f t="shared" si="5"/>
        <v>2</v>
      </c>
      <c r="N37" s="3">
        <v>30</v>
      </c>
      <c r="O37" s="47">
        <v>1</v>
      </c>
      <c r="P37" s="3">
        <f t="shared" si="6"/>
        <v>8</v>
      </c>
      <c r="Q37" s="51">
        <f t="shared" si="7"/>
        <v>1</v>
      </c>
      <c r="R37" s="3">
        <v>30</v>
      </c>
      <c r="S37" s="47">
        <v>1</v>
      </c>
      <c r="T37" s="3">
        <f t="shared" si="8"/>
        <v>8</v>
      </c>
      <c r="U37" s="51">
        <f t="shared" si="9"/>
        <v>1</v>
      </c>
      <c r="V37" s="3">
        <v>30</v>
      </c>
      <c r="W37" s="47">
        <v>1</v>
      </c>
      <c r="X37" s="3">
        <f t="shared" si="10"/>
        <v>8</v>
      </c>
      <c r="Y37" s="51">
        <f t="shared" si="11"/>
        <v>1</v>
      </c>
      <c r="Z37" s="54">
        <f>SUMPRODUCT(AA37:AM37,设定参考!$A$2:$M$2)</f>
        <v>1075.4565135940247</v>
      </c>
      <c r="AA37" s="3">
        <v>7606.9957400023013</v>
      </c>
      <c r="AB37" s="3">
        <v>516.58352119786105</v>
      </c>
      <c r="AC37" s="3">
        <v>178.93982946273835</v>
      </c>
      <c r="AD37" s="3">
        <v>0</v>
      </c>
      <c r="AE37" s="3">
        <v>0</v>
      </c>
      <c r="AF37" s="3">
        <v>254.44444444444443</v>
      </c>
      <c r="AG37" s="3">
        <v>0</v>
      </c>
      <c r="AH37" s="3">
        <v>165.85185185185185</v>
      </c>
      <c r="AI37" s="3">
        <v>0</v>
      </c>
      <c r="AJ37" s="3">
        <v>0</v>
      </c>
      <c r="AK37" s="3">
        <v>0</v>
      </c>
      <c r="AL37" s="3">
        <v>0</v>
      </c>
      <c r="AM37" s="48">
        <v>0</v>
      </c>
    </row>
    <row r="38" spans="1:39" x14ac:dyDescent="0.15">
      <c r="A38" s="3">
        <v>35</v>
      </c>
      <c r="B38" s="3">
        <v>30</v>
      </c>
      <c r="C38" s="47">
        <v>1</v>
      </c>
      <c r="D38" s="3">
        <v>21</v>
      </c>
      <c r="E38" s="51">
        <f t="shared" si="1"/>
        <v>2</v>
      </c>
      <c r="F38" s="3">
        <v>30</v>
      </c>
      <c r="G38" s="47">
        <v>1</v>
      </c>
      <c r="H38" s="3">
        <f t="shared" si="2"/>
        <v>10</v>
      </c>
      <c r="I38" s="51">
        <f t="shared" si="3"/>
        <v>2</v>
      </c>
      <c r="J38" s="3">
        <v>30</v>
      </c>
      <c r="K38" s="47">
        <v>1</v>
      </c>
      <c r="L38" s="3">
        <f t="shared" si="4"/>
        <v>10</v>
      </c>
      <c r="M38" s="51">
        <f t="shared" si="5"/>
        <v>2</v>
      </c>
      <c r="N38" s="3">
        <v>30</v>
      </c>
      <c r="O38" s="47">
        <v>1</v>
      </c>
      <c r="P38" s="3">
        <f t="shared" si="6"/>
        <v>8</v>
      </c>
      <c r="Q38" s="51">
        <f t="shared" si="7"/>
        <v>1</v>
      </c>
      <c r="R38" s="3">
        <v>30</v>
      </c>
      <c r="S38" s="47">
        <v>1</v>
      </c>
      <c r="T38" s="3">
        <f t="shared" si="8"/>
        <v>8</v>
      </c>
      <c r="U38" s="51">
        <f t="shared" si="9"/>
        <v>1</v>
      </c>
      <c r="V38" s="3">
        <v>30</v>
      </c>
      <c r="W38" s="47">
        <v>1</v>
      </c>
      <c r="X38" s="3">
        <f t="shared" si="10"/>
        <v>8</v>
      </c>
      <c r="Y38" s="51">
        <f t="shared" si="11"/>
        <v>1</v>
      </c>
      <c r="Z38" s="54">
        <f>SUMPRODUCT(AA38:AM38,设定参考!$A$2:$M$2)</f>
        <v>1089.8965135940246</v>
      </c>
      <c r="AA38" s="3">
        <v>7606.9957400023013</v>
      </c>
      <c r="AB38" s="3">
        <v>529.58352119786105</v>
      </c>
      <c r="AC38" s="3">
        <v>178.93982946273835</v>
      </c>
      <c r="AD38" s="3">
        <v>0</v>
      </c>
      <c r="AE38" s="3">
        <v>0</v>
      </c>
      <c r="AF38" s="3">
        <v>262.44444444444446</v>
      </c>
      <c r="AG38" s="3">
        <v>0</v>
      </c>
      <c r="AH38" s="3">
        <v>165.85185185185185</v>
      </c>
      <c r="AI38" s="3">
        <v>0</v>
      </c>
      <c r="AJ38" s="3">
        <v>0</v>
      </c>
      <c r="AK38" s="3">
        <v>0</v>
      </c>
      <c r="AL38" s="3">
        <v>0</v>
      </c>
      <c r="AM38" s="48">
        <v>0</v>
      </c>
    </row>
    <row r="39" spans="1:39" x14ac:dyDescent="0.15">
      <c r="A39" s="3">
        <v>36</v>
      </c>
      <c r="B39" s="3">
        <v>30</v>
      </c>
      <c r="C39" s="47">
        <v>1</v>
      </c>
      <c r="D39" s="3">
        <v>22</v>
      </c>
      <c r="E39" s="51">
        <f t="shared" si="1"/>
        <v>2</v>
      </c>
      <c r="F39" s="3">
        <v>30</v>
      </c>
      <c r="G39" s="47">
        <v>1</v>
      </c>
      <c r="H39" s="3">
        <f t="shared" si="2"/>
        <v>11</v>
      </c>
      <c r="I39" s="51">
        <f t="shared" si="3"/>
        <v>2</v>
      </c>
      <c r="J39" s="3">
        <v>30</v>
      </c>
      <c r="K39" s="47">
        <v>1</v>
      </c>
      <c r="L39" s="3">
        <f t="shared" si="4"/>
        <v>11</v>
      </c>
      <c r="M39" s="51">
        <f t="shared" si="5"/>
        <v>2</v>
      </c>
      <c r="N39" s="3">
        <v>30</v>
      </c>
      <c r="O39" s="47">
        <v>1</v>
      </c>
      <c r="P39" s="3">
        <f t="shared" si="6"/>
        <v>8</v>
      </c>
      <c r="Q39" s="51">
        <f t="shared" si="7"/>
        <v>1</v>
      </c>
      <c r="R39" s="3">
        <v>30</v>
      </c>
      <c r="S39" s="47">
        <v>1</v>
      </c>
      <c r="T39" s="3">
        <f t="shared" si="8"/>
        <v>8</v>
      </c>
      <c r="U39" s="51">
        <f t="shared" si="9"/>
        <v>1</v>
      </c>
      <c r="V39" s="3">
        <v>30</v>
      </c>
      <c r="W39" s="47">
        <v>1</v>
      </c>
      <c r="X39" s="3">
        <f t="shared" si="10"/>
        <v>8</v>
      </c>
      <c r="Y39" s="51">
        <f t="shared" si="11"/>
        <v>1</v>
      </c>
      <c r="Z39" s="54">
        <f>SUMPRODUCT(AA39:AM39,设定参考!$A$2:$M$2)</f>
        <v>1120.8165135940249</v>
      </c>
      <c r="AA39" s="3">
        <v>7818.9957400023013</v>
      </c>
      <c r="AB39" s="3">
        <v>542.58352119786105</v>
      </c>
      <c r="AC39" s="3">
        <v>186.93982946273835</v>
      </c>
      <c r="AD39" s="3">
        <v>0</v>
      </c>
      <c r="AE39" s="3">
        <v>0</v>
      </c>
      <c r="AF39" s="3">
        <v>270.44444444444446</v>
      </c>
      <c r="AG39" s="3">
        <v>0</v>
      </c>
      <c r="AH39" s="3">
        <v>165.85185185185185</v>
      </c>
      <c r="AI39" s="3">
        <v>0</v>
      </c>
      <c r="AJ39" s="3">
        <v>0</v>
      </c>
      <c r="AK39" s="3">
        <v>0</v>
      </c>
      <c r="AL39" s="3">
        <v>0</v>
      </c>
      <c r="AM39" s="48">
        <v>0</v>
      </c>
    </row>
    <row r="40" spans="1:39" x14ac:dyDescent="0.15">
      <c r="A40" s="3">
        <v>37</v>
      </c>
      <c r="B40" s="3">
        <v>30</v>
      </c>
      <c r="C40" s="47">
        <v>1</v>
      </c>
      <c r="D40" s="3">
        <v>24</v>
      </c>
      <c r="E40" s="51">
        <f t="shared" si="1"/>
        <v>2</v>
      </c>
      <c r="F40" s="3">
        <v>30</v>
      </c>
      <c r="G40" s="47">
        <v>1</v>
      </c>
      <c r="H40" s="3">
        <f t="shared" si="2"/>
        <v>11</v>
      </c>
      <c r="I40" s="51">
        <f t="shared" si="3"/>
        <v>2</v>
      </c>
      <c r="J40" s="3">
        <v>30</v>
      </c>
      <c r="K40" s="47">
        <v>1</v>
      </c>
      <c r="L40" s="3">
        <f t="shared" si="4"/>
        <v>11</v>
      </c>
      <c r="M40" s="51">
        <f t="shared" si="5"/>
        <v>2</v>
      </c>
      <c r="N40" s="3">
        <v>30</v>
      </c>
      <c r="O40" s="47">
        <v>1</v>
      </c>
      <c r="P40" s="3">
        <f t="shared" si="6"/>
        <v>9</v>
      </c>
      <c r="Q40" s="51">
        <f t="shared" si="7"/>
        <v>1</v>
      </c>
      <c r="R40" s="3">
        <v>30</v>
      </c>
      <c r="S40" s="47">
        <v>1</v>
      </c>
      <c r="T40" s="3">
        <f t="shared" si="8"/>
        <v>9</v>
      </c>
      <c r="U40" s="51">
        <f t="shared" si="9"/>
        <v>1</v>
      </c>
      <c r="V40" s="3">
        <v>30</v>
      </c>
      <c r="W40" s="47">
        <v>1</v>
      </c>
      <c r="X40" s="3">
        <f t="shared" si="10"/>
        <v>9</v>
      </c>
      <c r="Y40" s="51">
        <f t="shared" si="11"/>
        <v>1</v>
      </c>
      <c r="Z40" s="54">
        <f>SUMPRODUCT(AA40:AM40,设定参考!$A$2:$M$2)</f>
        <v>1160.8165135940246</v>
      </c>
      <c r="AA40" s="3">
        <v>7960.9957400023013</v>
      </c>
      <c r="AB40" s="3">
        <v>572.58352119786105</v>
      </c>
      <c r="AC40" s="3">
        <v>186.93982946273835</v>
      </c>
      <c r="AD40" s="3">
        <v>0</v>
      </c>
      <c r="AE40" s="3">
        <v>0</v>
      </c>
      <c r="AF40" s="3">
        <v>286.44444444444446</v>
      </c>
      <c r="AG40" s="3">
        <v>0</v>
      </c>
      <c r="AH40" s="3">
        <v>173.85185185185185</v>
      </c>
      <c r="AI40" s="3">
        <v>0</v>
      </c>
      <c r="AJ40" s="3">
        <v>0</v>
      </c>
      <c r="AK40" s="3">
        <v>0</v>
      </c>
      <c r="AL40" s="3">
        <v>0</v>
      </c>
      <c r="AM40" s="48">
        <v>0</v>
      </c>
    </row>
    <row r="41" spans="1:39" x14ac:dyDescent="0.15">
      <c r="A41" s="3">
        <v>38</v>
      </c>
      <c r="B41" s="3">
        <v>30</v>
      </c>
      <c r="C41" s="47">
        <v>1</v>
      </c>
      <c r="D41" s="3">
        <v>26</v>
      </c>
      <c r="E41" s="51">
        <f t="shared" si="1"/>
        <v>2</v>
      </c>
      <c r="F41" s="3">
        <v>30</v>
      </c>
      <c r="G41" s="47">
        <v>1</v>
      </c>
      <c r="H41" s="3">
        <f t="shared" si="2"/>
        <v>12</v>
      </c>
      <c r="I41" s="51">
        <f t="shared" si="3"/>
        <v>2</v>
      </c>
      <c r="J41" s="3">
        <v>30</v>
      </c>
      <c r="K41" s="47">
        <v>1</v>
      </c>
      <c r="L41" s="3">
        <f t="shared" si="4"/>
        <v>12</v>
      </c>
      <c r="M41" s="51">
        <f t="shared" si="5"/>
        <v>2</v>
      </c>
      <c r="N41" s="3">
        <v>30</v>
      </c>
      <c r="O41" s="47">
        <v>1</v>
      </c>
      <c r="P41" s="3">
        <f t="shared" si="6"/>
        <v>9</v>
      </c>
      <c r="Q41" s="51">
        <f t="shared" si="7"/>
        <v>1</v>
      </c>
      <c r="R41" s="3">
        <v>30</v>
      </c>
      <c r="S41" s="47">
        <v>1</v>
      </c>
      <c r="T41" s="3">
        <f t="shared" si="8"/>
        <v>9</v>
      </c>
      <c r="U41" s="51">
        <f t="shared" si="9"/>
        <v>1</v>
      </c>
      <c r="V41" s="3">
        <v>30</v>
      </c>
      <c r="W41" s="47">
        <v>1</v>
      </c>
      <c r="X41" s="3">
        <f t="shared" si="10"/>
        <v>9</v>
      </c>
      <c r="Y41" s="51">
        <f t="shared" si="11"/>
        <v>1</v>
      </c>
      <c r="Z41" s="54">
        <f>SUMPRODUCT(AA41:AM41,设定参考!$A$2:$M$2)</f>
        <v>1206.1765135940248</v>
      </c>
      <c r="AA41" s="3">
        <v>8172.9957400023013</v>
      </c>
      <c r="AB41" s="3">
        <v>598.58352119786105</v>
      </c>
      <c r="AC41" s="3">
        <v>194.93982946273835</v>
      </c>
      <c r="AD41" s="3">
        <v>0</v>
      </c>
      <c r="AE41" s="3">
        <v>0</v>
      </c>
      <c r="AF41" s="3">
        <v>302.44444444444446</v>
      </c>
      <c r="AG41" s="3">
        <v>0</v>
      </c>
      <c r="AH41" s="3">
        <v>173.85185185185185</v>
      </c>
      <c r="AI41" s="3">
        <v>0</v>
      </c>
      <c r="AJ41" s="3">
        <v>0</v>
      </c>
      <c r="AK41" s="3">
        <v>0</v>
      </c>
      <c r="AL41" s="3">
        <v>0</v>
      </c>
      <c r="AM41" s="48">
        <v>0</v>
      </c>
    </row>
    <row r="42" spans="1:39" x14ac:dyDescent="0.15">
      <c r="A42" s="3">
        <v>39</v>
      </c>
      <c r="B42" s="3">
        <v>30</v>
      </c>
      <c r="C42" s="47">
        <v>1</v>
      </c>
      <c r="D42" s="3">
        <v>28</v>
      </c>
      <c r="E42" s="51">
        <f t="shared" si="1"/>
        <v>2</v>
      </c>
      <c r="F42" s="3">
        <v>30</v>
      </c>
      <c r="G42" s="47">
        <v>1</v>
      </c>
      <c r="H42" s="3">
        <f t="shared" si="2"/>
        <v>12</v>
      </c>
      <c r="I42" s="51">
        <f t="shared" si="3"/>
        <v>2</v>
      </c>
      <c r="J42" s="3">
        <v>30</v>
      </c>
      <c r="K42" s="47">
        <v>1</v>
      </c>
      <c r="L42" s="3">
        <f t="shared" si="4"/>
        <v>12</v>
      </c>
      <c r="M42" s="51">
        <f t="shared" si="5"/>
        <v>2</v>
      </c>
      <c r="N42" s="3">
        <v>30</v>
      </c>
      <c r="O42" s="47">
        <v>1</v>
      </c>
      <c r="P42" s="3">
        <f t="shared" si="6"/>
        <v>10</v>
      </c>
      <c r="Q42" s="51">
        <f t="shared" si="7"/>
        <v>1</v>
      </c>
      <c r="R42" s="3">
        <v>30</v>
      </c>
      <c r="S42" s="47">
        <v>1</v>
      </c>
      <c r="T42" s="3">
        <f t="shared" si="8"/>
        <v>10</v>
      </c>
      <c r="U42" s="51">
        <f t="shared" si="9"/>
        <v>1</v>
      </c>
      <c r="V42" s="3">
        <v>30</v>
      </c>
      <c r="W42" s="47">
        <v>1</v>
      </c>
      <c r="X42" s="3">
        <f t="shared" si="10"/>
        <v>10</v>
      </c>
      <c r="Y42" s="51">
        <f t="shared" si="11"/>
        <v>1</v>
      </c>
      <c r="Z42" s="54">
        <f>SUMPRODUCT(AA42:AM42,设定参考!$A$2:$M$2)</f>
        <v>1246.1765135940248</v>
      </c>
      <c r="AA42" s="3">
        <v>8314.9957400023013</v>
      </c>
      <c r="AB42" s="3">
        <v>628.58352119786105</v>
      </c>
      <c r="AC42" s="3">
        <v>194.93982946273835</v>
      </c>
      <c r="AD42" s="3">
        <v>0</v>
      </c>
      <c r="AE42" s="3">
        <v>0</v>
      </c>
      <c r="AF42" s="3">
        <v>318.44444444444446</v>
      </c>
      <c r="AG42" s="3">
        <v>0</v>
      </c>
      <c r="AH42" s="3">
        <v>181.85185185185185</v>
      </c>
      <c r="AI42" s="3">
        <v>0</v>
      </c>
      <c r="AJ42" s="3">
        <v>0</v>
      </c>
      <c r="AK42" s="3">
        <v>0</v>
      </c>
      <c r="AL42" s="3">
        <v>0</v>
      </c>
      <c r="AM42" s="48">
        <v>0</v>
      </c>
    </row>
    <row r="43" spans="1:39" x14ac:dyDescent="0.15">
      <c r="A43" s="3">
        <v>40</v>
      </c>
      <c r="B43" s="3">
        <v>30</v>
      </c>
      <c r="C43" s="47">
        <v>2</v>
      </c>
      <c r="D43" s="3">
        <v>30</v>
      </c>
      <c r="E43" s="51">
        <f t="shared" si="1"/>
        <v>3</v>
      </c>
      <c r="F43" s="3">
        <v>30</v>
      </c>
      <c r="G43" s="47">
        <v>2</v>
      </c>
      <c r="H43" s="3">
        <f t="shared" si="2"/>
        <v>13</v>
      </c>
      <c r="I43" s="51">
        <f t="shared" si="3"/>
        <v>2</v>
      </c>
      <c r="J43" s="3">
        <v>30</v>
      </c>
      <c r="K43" s="47">
        <v>2</v>
      </c>
      <c r="L43" s="3">
        <f t="shared" si="4"/>
        <v>13</v>
      </c>
      <c r="M43" s="51">
        <f t="shared" si="5"/>
        <v>2</v>
      </c>
      <c r="N43" s="3">
        <v>30</v>
      </c>
      <c r="O43" s="47">
        <v>2</v>
      </c>
      <c r="P43" s="3">
        <f t="shared" si="6"/>
        <v>10</v>
      </c>
      <c r="Q43" s="51">
        <f t="shared" si="7"/>
        <v>1</v>
      </c>
      <c r="R43" s="3">
        <v>30</v>
      </c>
      <c r="S43" s="47">
        <v>2</v>
      </c>
      <c r="T43" s="3">
        <f t="shared" si="8"/>
        <v>10</v>
      </c>
      <c r="U43" s="51">
        <f t="shared" si="9"/>
        <v>1</v>
      </c>
      <c r="V43" s="3">
        <v>30</v>
      </c>
      <c r="W43" s="47">
        <v>2</v>
      </c>
      <c r="X43" s="3">
        <f t="shared" si="10"/>
        <v>10</v>
      </c>
      <c r="Y43" s="51">
        <f t="shared" si="11"/>
        <v>1</v>
      </c>
      <c r="Z43" s="54">
        <f>SUMPRODUCT(AA43:AM43,设定参考!$A$2:$M$2)</f>
        <v>1936.2606632423924</v>
      </c>
      <c r="AA43" s="3">
        <v>12302.771624447769</v>
      </c>
      <c r="AB43" s="3">
        <v>1009.6151717647061</v>
      </c>
      <c r="AC43" s="3">
        <v>297.09758946273837</v>
      </c>
      <c r="AD43" s="3">
        <v>0</v>
      </c>
      <c r="AE43" s="3">
        <v>0</v>
      </c>
      <c r="AF43" s="3">
        <v>504.44444444444446</v>
      </c>
      <c r="AG43" s="3">
        <v>0</v>
      </c>
      <c r="AH43" s="3">
        <v>259.09465020576135</v>
      </c>
      <c r="AI43" s="3">
        <v>0</v>
      </c>
      <c r="AJ43" s="3">
        <v>0</v>
      </c>
      <c r="AK43" s="3">
        <v>0</v>
      </c>
      <c r="AL43" s="3">
        <v>0</v>
      </c>
      <c r="AM43" s="48">
        <v>0</v>
      </c>
    </row>
    <row r="44" spans="1:39" x14ac:dyDescent="0.15">
      <c r="A44" s="3">
        <v>41</v>
      </c>
      <c r="B44" s="3">
        <v>30</v>
      </c>
      <c r="C44" s="47">
        <v>2</v>
      </c>
      <c r="D44" s="3">
        <v>30</v>
      </c>
      <c r="E44" s="51">
        <f t="shared" si="1"/>
        <v>3</v>
      </c>
      <c r="F44" s="3">
        <v>30</v>
      </c>
      <c r="G44" s="47">
        <v>2</v>
      </c>
      <c r="H44" s="3">
        <f t="shared" si="2"/>
        <v>13</v>
      </c>
      <c r="I44" s="51">
        <f t="shared" si="3"/>
        <v>2</v>
      </c>
      <c r="J44" s="3">
        <v>30</v>
      </c>
      <c r="K44" s="47">
        <v>2</v>
      </c>
      <c r="L44" s="3">
        <f t="shared" si="4"/>
        <v>13</v>
      </c>
      <c r="M44" s="51">
        <f t="shared" si="5"/>
        <v>2</v>
      </c>
      <c r="N44" s="3">
        <v>30</v>
      </c>
      <c r="O44" s="47">
        <v>2</v>
      </c>
      <c r="P44" s="3">
        <f t="shared" si="6"/>
        <v>10</v>
      </c>
      <c r="Q44" s="51">
        <f t="shared" si="7"/>
        <v>1</v>
      </c>
      <c r="R44" s="3">
        <v>30</v>
      </c>
      <c r="S44" s="47">
        <v>2</v>
      </c>
      <c r="T44" s="3">
        <f t="shared" si="8"/>
        <v>10</v>
      </c>
      <c r="U44" s="51">
        <f t="shared" si="9"/>
        <v>1</v>
      </c>
      <c r="V44" s="3">
        <v>30</v>
      </c>
      <c r="W44" s="47">
        <v>2</v>
      </c>
      <c r="X44" s="3">
        <f t="shared" si="10"/>
        <v>10</v>
      </c>
      <c r="Y44" s="51">
        <f t="shared" si="11"/>
        <v>1</v>
      </c>
      <c r="Z44" s="54">
        <f>SUMPRODUCT(AA44:AM44,设定参考!$A$2:$M$2)</f>
        <v>1936.2606632423924</v>
      </c>
      <c r="AA44" s="3">
        <v>12302.771624447769</v>
      </c>
      <c r="AB44" s="3">
        <v>1009.6151717647061</v>
      </c>
      <c r="AC44" s="3">
        <v>297.09758946273837</v>
      </c>
      <c r="AD44" s="3">
        <v>0</v>
      </c>
      <c r="AE44" s="3">
        <v>0</v>
      </c>
      <c r="AF44" s="3">
        <v>504.44444444444446</v>
      </c>
      <c r="AG44" s="3">
        <v>0</v>
      </c>
      <c r="AH44" s="3">
        <v>259.09465020576135</v>
      </c>
      <c r="AI44" s="3">
        <v>0</v>
      </c>
      <c r="AJ44" s="3">
        <v>0</v>
      </c>
      <c r="AK44" s="3">
        <v>0</v>
      </c>
      <c r="AL44" s="3">
        <v>0</v>
      </c>
      <c r="AM44" s="48">
        <v>0</v>
      </c>
    </row>
    <row r="45" spans="1:39" x14ac:dyDescent="0.15">
      <c r="A45" s="3">
        <v>42</v>
      </c>
      <c r="B45" s="3">
        <v>30</v>
      </c>
      <c r="C45" s="47">
        <v>2</v>
      </c>
      <c r="D45" s="3">
        <v>30</v>
      </c>
      <c r="E45" s="51">
        <f t="shared" si="1"/>
        <v>3</v>
      </c>
      <c r="F45" s="3">
        <v>30</v>
      </c>
      <c r="G45" s="47">
        <v>2</v>
      </c>
      <c r="H45" s="3">
        <f t="shared" si="2"/>
        <v>14</v>
      </c>
      <c r="I45" s="51">
        <f t="shared" si="3"/>
        <v>2</v>
      </c>
      <c r="J45" s="3">
        <v>30</v>
      </c>
      <c r="K45" s="47">
        <v>2</v>
      </c>
      <c r="L45" s="3">
        <f t="shared" si="4"/>
        <v>14</v>
      </c>
      <c r="M45" s="51">
        <f t="shared" si="5"/>
        <v>2</v>
      </c>
      <c r="N45" s="3">
        <v>30</v>
      </c>
      <c r="O45" s="47">
        <v>2</v>
      </c>
      <c r="P45" s="3">
        <f t="shared" si="6"/>
        <v>11</v>
      </c>
      <c r="Q45" s="51">
        <f t="shared" si="7"/>
        <v>1</v>
      </c>
      <c r="R45" s="3">
        <v>30</v>
      </c>
      <c r="S45" s="47">
        <v>2</v>
      </c>
      <c r="T45" s="3">
        <f t="shared" si="8"/>
        <v>11</v>
      </c>
      <c r="U45" s="51">
        <f t="shared" si="9"/>
        <v>1</v>
      </c>
      <c r="V45" s="3">
        <v>30</v>
      </c>
      <c r="W45" s="47">
        <v>2</v>
      </c>
      <c r="X45" s="3">
        <f t="shared" si="10"/>
        <v>11</v>
      </c>
      <c r="Y45" s="51">
        <f t="shared" si="11"/>
        <v>1</v>
      </c>
      <c r="Z45" s="54">
        <f>SUMPRODUCT(AA45:AM45,设定参考!$A$2:$M$2)</f>
        <v>1975.8206632423921</v>
      </c>
      <c r="AA45" s="3">
        <v>12812.771624447769</v>
      </c>
      <c r="AB45" s="3">
        <v>1015.6151717647061</v>
      </c>
      <c r="AC45" s="3">
        <v>308.09758946273837</v>
      </c>
      <c r="AD45" s="3">
        <v>0</v>
      </c>
      <c r="AE45" s="3">
        <v>0</v>
      </c>
      <c r="AF45" s="3">
        <v>504.44444444444446</v>
      </c>
      <c r="AG45" s="3">
        <v>0</v>
      </c>
      <c r="AH45" s="3">
        <v>271.09465020576135</v>
      </c>
      <c r="AI45" s="3">
        <v>0</v>
      </c>
      <c r="AJ45" s="3">
        <v>0</v>
      </c>
      <c r="AK45" s="3">
        <v>0</v>
      </c>
      <c r="AL45" s="3">
        <v>0</v>
      </c>
      <c r="AM45" s="48">
        <v>0</v>
      </c>
    </row>
    <row r="46" spans="1:39" x14ac:dyDescent="0.15">
      <c r="A46" s="3">
        <v>43</v>
      </c>
      <c r="B46" s="3">
        <v>30</v>
      </c>
      <c r="C46" s="47">
        <v>2</v>
      </c>
      <c r="D46" s="3">
        <v>30</v>
      </c>
      <c r="E46" s="51">
        <f t="shared" si="1"/>
        <v>3</v>
      </c>
      <c r="F46" s="3">
        <v>30</v>
      </c>
      <c r="G46" s="47">
        <v>2</v>
      </c>
      <c r="H46" s="3">
        <f t="shared" si="2"/>
        <v>14</v>
      </c>
      <c r="I46" s="51">
        <f t="shared" si="3"/>
        <v>2</v>
      </c>
      <c r="J46" s="3">
        <v>30</v>
      </c>
      <c r="K46" s="47">
        <v>2</v>
      </c>
      <c r="L46" s="3">
        <f t="shared" si="4"/>
        <v>14</v>
      </c>
      <c r="M46" s="51">
        <f t="shared" si="5"/>
        <v>2</v>
      </c>
      <c r="N46" s="3">
        <v>30</v>
      </c>
      <c r="O46" s="47">
        <v>2</v>
      </c>
      <c r="P46" s="3">
        <f t="shared" si="6"/>
        <v>11</v>
      </c>
      <c r="Q46" s="51">
        <f t="shared" si="7"/>
        <v>1</v>
      </c>
      <c r="R46" s="3">
        <v>30</v>
      </c>
      <c r="S46" s="47">
        <v>2</v>
      </c>
      <c r="T46" s="3">
        <f t="shared" si="8"/>
        <v>11</v>
      </c>
      <c r="U46" s="51">
        <f t="shared" si="9"/>
        <v>1</v>
      </c>
      <c r="V46" s="3">
        <v>30</v>
      </c>
      <c r="W46" s="47">
        <v>2</v>
      </c>
      <c r="X46" s="3">
        <f t="shared" si="10"/>
        <v>11</v>
      </c>
      <c r="Y46" s="51">
        <f t="shared" si="11"/>
        <v>1</v>
      </c>
      <c r="Z46" s="54">
        <f>SUMPRODUCT(AA46:AM46,设定参考!$A$2:$M$2)</f>
        <v>1975.8206632423921</v>
      </c>
      <c r="AA46" s="3">
        <v>12812.771624447769</v>
      </c>
      <c r="AB46" s="3">
        <v>1015.6151717647061</v>
      </c>
      <c r="AC46" s="3">
        <v>308.09758946273837</v>
      </c>
      <c r="AD46" s="3">
        <v>0</v>
      </c>
      <c r="AE46" s="3">
        <v>0</v>
      </c>
      <c r="AF46" s="3">
        <v>504.44444444444446</v>
      </c>
      <c r="AG46" s="3">
        <v>0</v>
      </c>
      <c r="AH46" s="3">
        <v>271.09465020576135</v>
      </c>
      <c r="AI46" s="3">
        <v>0</v>
      </c>
      <c r="AJ46" s="3">
        <v>0</v>
      </c>
      <c r="AK46" s="3">
        <v>0</v>
      </c>
      <c r="AL46" s="3">
        <v>0</v>
      </c>
      <c r="AM46" s="48">
        <v>0</v>
      </c>
    </row>
    <row r="47" spans="1:39" x14ac:dyDescent="0.15">
      <c r="A47" s="3">
        <v>44</v>
      </c>
      <c r="B47" s="3">
        <v>30</v>
      </c>
      <c r="C47" s="47">
        <v>2</v>
      </c>
      <c r="D47" s="3">
        <v>30</v>
      </c>
      <c r="E47" s="51">
        <f t="shared" si="1"/>
        <v>3</v>
      </c>
      <c r="F47" s="3">
        <v>30</v>
      </c>
      <c r="G47" s="47">
        <v>2</v>
      </c>
      <c r="H47" s="3">
        <f t="shared" si="2"/>
        <v>15</v>
      </c>
      <c r="I47" s="51">
        <f t="shared" si="3"/>
        <v>2</v>
      </c>
      <c r="J47" s="3">
        <v>30</v>
      </c>
      <c r="K47" s="47">
        <v>2</v>
      </c>
      <c r="L47" s="3">
        <f t="shared" si="4"/>
        <v>15</v>
      </c>
      <c r="M47" s="51">
        <f t="shared" si="5"/>
        <v>2</v>
      </c>
      <c r="N47" s="3">
        <v>30</v>
      </c>
      <c r="O47" s="47">
        <v>2</v>
      </c>
      <c r="P47" s="3">
        <f t="shared" si="6"/>
        <v>12</v>
      </c>
      <c r="Q47" s="51">
        <f t="shared" si="7"/>
        <v>1</v>
      </c>
      <c r="R47" s="3">
        <v>30</v>
      </c>
      <c r="S47" s="47">
        <v>2</v>
      </c>
      <c r="T47" s="3">
        <f t="shared" si="8"/>
        <v>12</v>
      </c>
      <c r="U47" s="51">
        <f t="shared" si="9"/>
        <v>1</v>
      </c>
      <c r="V47" s="3">
        <v>30</v>
      </c>
      <c r="W47" s="47">
        <v>2</v>
      </c>
      <c r="X47" s="3">
        <f t="shared" si="10"/>
        <v>12</v>
      </c>
      <c r="Y47" s="51">
        <f t="shared" si="11"/>
        <v>1</v>
      </c>
      <c r="Z47" s="54">
        <f>SUMPRODUCT(AA47:AM47,设定参考!$A$2:$M$2)</f>
        <v>2015.3806632423921</v>
      </c>
      <c r="AA47" s="3">
        <v>13322.771624447769</v>
      </c>
      <c r="AB47" s="3">
        <v>1021.6151717647061</v>
      </c>
      <c r="AC47" s="3">
        <v>319.09758946273837</v>
      </c>
      <c r="AD47" s="3">
        <v>0</v>
      </c>
      <c r="AE47" s="3">
        <v>0</v>
      </c>
      <c r="AF47" s="3">
        <v>504.44444444444446</v>
      </c>
      <c r="AG47" s="3">
        <v>0</v>
      </c>
      <c r="AH47" s="3">
        <v>283.09465020576135</v>
      </c>
      <c r="AI47" s="3">
        <v>0</v>
      </c>
      <c r="AJ47" s="3">
        <v>0</v>
      </c>
      <c r="AK47" s="3">
        <v>0</v>
      </c>
      <c r="AL47" s="3">
        <v>0</v>
      </c>
      <c r="AM47" s="48">
        <v>0</v>
      </c>
    </row>
    <row r="48" spans="1:39" x14ac:dyDescent="0.15">
      <c r="A48" s="3">
        <v>45</v>
      </c>
      <c r="B48" s="3">
        <v>45</v>
      </c>
      <c r="C48" s="47">
        <v>2</v>
      </c>
      <c r="D48" s="3">
        <v>31</v>
      </c>
      <c r="E48" s="51">
        <f t="shared" si="1"/>
        <v>3</v>
      </c>
      <c r="F48" s="3">
        <v>45</v>
      </c>
      <c r="G48" s="47">
        <v>2</v>
      </c>
      <c r="H48" s="3">
        <f t="shared" si="2"/>
        <v>15</v>
      </c>
      <c r="I48" s="51">
        <f t="shared" si="3"/>
        <v>2</v>
      </c>
      <c r="J48" s="3">
        <v>45</v>
      </c>
      <c r="K48" s="47">
        <v>2</v>
      </c>
      <c r="L48" s="3">
        <f t="shared" si="4"/>
        <v>15</v>
      </c>
      <c r="M48" s="51">
        <f t="shared" si="5"/>
        <v>2</v>
      </c>
      <c r="N48" s="3">
        <v>45</v>
      </c>
      <c r="O48" s="47">
        <v>2</v>
      </c>
      <c r="P48" s="3">
        <f t="shared" si="6"/>
        <v>12</v>
      </c>
      <c r="Q48" s="51">
        <f t="shared" si="7"/>
        <v>1</v>
      </c>
      <c r="R48" s="3">
        <v>45</v>
      </c>
      <c r="S48" s="47">
        <v>2</v>
      </c>
      <c r="T48" s="3">
        <f t="shared" si="8"/>
        <v>12</v>
      </c>
      <c r="U48" s="51">
        <f t="shared" si="9"/>
        <v>1</v>
      </c>
      <c r="V48" s="3">
        <v>45</v>
      </c>
      <c r="W48" s="47">
        <v>2</v>
      </c>
      <c r="X48" s="3">
        <f t="shared" si="10"/>
        <v>12</v>
      </c>
      <c r="Y48" s="51">
        <f t="shared" si="11"/>
        <v>1</v>
      </c>
      <c r="Z48" s="54">
        <f>SUMPRODUCT(AA48:AM48,设定参考!$A$2:$M$2)</f>
        <v>4115.4813264847853</v>
      </c>
      <c r="AA48" s="3">
        <v>26630.543248895538</v>
      </c>
      <c r="AB48" s="3">
        <v>2124.2303435294125</v>
      </c>
      <c r="AC48" s="3">
        <v>638.19517892547674</v>
      </c>
      <c r="AD48" s="3">
        <v>0</v>
      </c>
      <c r="AE48" s="3">
        <v>0</v>
      </c>
      <c r="AF48" s="3">
        <v>1032.8888888888889</v>
      </c>
      <c r="AG48" s="3">
        <v>0</v>
      </c>
      <c r="AH48" s="3">
        <v>566.18930041152271</v>
      </c>
      <c r="AI48" s="3">
        <v>0</v>
      </c>
      <c r="AJ48" s="3">
        <v>0</v>
      </c>
      <c r="AK48" s="3">
        <v>0</v>
      </c>
      <c r="AL48" s="3">
        <v>0</v>
      </c>
      <c r="AM48" s="48">
        <v>0</v>
      </c>
    </row>
    <row r="49" spans="1:39" x14ac:dyDescent="0.15">
      <c r="A49" s="3">
        <v>46</v>
      </c>
      <c r="B49" s="3">
        <v>45</v>
      </c>
      <c r="C49" s="47">
        <v>2</v>
      </c>
      <c r="D49" s="3">
        <v>32</v>
      </c>
      <c r="E49" s="51">
        <f t="shared" si="1"/>
        <v>3</v>
      </c>
      <c r="F49" s="3">
        <v>45</v>
      </c>
      <c r="G49" s="47">
        <v>2</v>
      </c>
      <c r="H49" s="3">
        <f t="shared" si="2"/>
        <v>16</v>
      </c>
      <c r="I49" s="51">
        <f t="shared" si="3"/>
        <v>2</v>
      </c>
      <c r="J49" s="3">
        <v>45</v>
      </c>
      <c r="K49" s="47">
        <v>2</v>
      </c>
      <c r="L49" s="3">
        <f t="shared" si="4"/>
        <v>16</v>
      </c>
      <c r="M49" s="51">
        <f t="shared" si="5"/>
        <v>2</v>
      </c>
      <c r="N49" s="3">
        <v>45</v>
      </c>
      <c r="O49" s="47">
        <v>2</v>
      </c>
      <c r="P49" s="3">
        <f t="shared" si="6"/>
        <v>12</v>
      </c>
      <c r="Q49" s="51">
        <f t="shared" si="7"/>
        <v>1</v>
      </c>
      <c r="R49" s="3">
        <v>45</v>
      </c>
      <c r="S49" s="47">
        <v>2</v>
      </c>
      <c r="T49" s="3">
        <f t="shared" si="8"/>
        <v>12</v>
      </c>
      <c r="U49" s="51">
        <f t="shared" si="9"/>
        <v>1</v>
      </c>
      <c r="V49" s="3">
        <v>45</v>
      </c>
      <c r="W49" s="47">
        <v>2</v>
      </c>
      <c r="X49" s="3">
        <f t="shared" si="10"/>
        <v>12</v>
      </c>
      <c r="Y49" s="51">
        <f t="shared" si="11"/>
        <v>1</v>
      </c>
      <c r="Z49" s="54">
        <f>SUMPRODUCT(AA49:AM49,设定参考!$A$2:$M$2)</f>
        <v>4205.2413264847846</v>
      </c>
      <c r="AA49" s="3">
        <v>27241.543248895538</v>
      </c>
      <c r="AB49" s="3">
        <v>2163.2303435294125</v>
      </c>
      <c r="AC49" s="3">
        <v>660.19517892547674</v>
      </c>
      <c r="AD49" s="3">
        <v>0</v>
      </c>
      <c r="AE49" s="3">
        <v>0</v>
      </c>
      <c r="AF49" s="3">
        <v>1056.8888888888889</v>
      </c>
      <c r="AG49" s="3">
        <v>0</v>
      </c>
      <c r="AH49" s="3">
        <v>566.18930041152271</v>
      </c>
      <c r="AI49" s="3">
        <v>0</v>
      </c>
      <c r="AJ49" s="3">
        <v>0</v>
      </c>
      <c r="AK49" s="3">
        <v>0</v>
      </c>
      <c r="AL49" s="3">
        <v>0</v>
      </c>
      <c r="AM49" s="48">
        <v>0</v>
      </c>
    </row>
    <row r="50" spans="1:39" x14ac:dyDescent="0.15">
      <c r="A50" s="3">
        <v>47</v>
      </c>
      <c r="B50" s="3">
        <v>45</v>
      </c>
      <c r="C50" s="47">
        <v>2</v>
      </c>
      <c r="D50" s="3">
        <v>33</v>
      </c>
      <c r="E50" s="51">
        <f t="shared" si="1"/>
        <v>3</v>
      </c>
      <c r="F50" s="3">
        <v>45</v>
      </c>
      <c r="G50" s="47">
        <v>2</v>
      </c>
      <c r="H50" s="3">
        <f t="shared" si="2"/>
        <v>16</v>
      </c>
      <c r="I50" s="51">
        <f t="shared" si="3"/>
        <v>2</v>
      </c>
      <c r="J50" s="3">
        <v>45</v>
      </c>
      <c r="K50" s="47">
        <v>2</v>
      </c>
      <c r="L50" s="3">
        <f t="shared" si="4"/>
        <v>16</v>
      </c>
      <c r="M50" s="51">
        <f t="shared" si="5"/>
        <v>2</v>
      </c>
      <c r="N50" s="3">
        <v>45</v>
      </c>
      <c r="O50" s="47">
        <v>2</v>
      </c>
      <c r="P50" s="3">
        <f t="shared" si="6"/>
        <v>13</v>
      </c>
      <c r="Q50" s="51">
        <f t="shared" si="7"/>
        <v>1</v>
      </c>
      <c r="R50" s="3">
        <v>45</v>
      </c>
      <c r="S50" s="47">
        <v>2</v>
      </c>
      <c r="T50" s="3">
        <f t="shared" si="8"/>
        <v>13</v>
      </c>
      <c r="U50" s="51">
        <f t="shared" si="9"/>
        <v>1</v>
      </c>
      <c r="V50" s="3">
        <v>45</v>
      </c>
      <c r="W50" s="47">
        <v>2</v>
      </c>
      <c r="X50" s="3">
        <f t="shared" si="10"/>
        <v>13</v>
      </c>
      <c r="Y50" s="51">
        <f t="shared" si="11"/>
        <v>1</v>
      </c>
      <c r="Z50" s="54">
        <f>SUMPRODUCT(AA50:AM50,设定参考!$A$2:$M$2)</f>
        <v>4282.2013264847847</v>
      </c>
      <c r="AA50" s="3">
        <v>27649.543248895538</v>
      </c>
      <c r="AB50" s="3">
        <v>2215.2303435294125</v>
      </c>
      <c r="AC50" s="3">
        <v>660.19517892547674</v>
      </c>
      <c r="AD50" s="3">
        <v>0</v>
      </c>
      <c r="AE50" s="3">
        <v>0</v>
      </c>
      <c r="AF50" s="3">
        <v>1080.8888888888891</v>
      </c>
      <c r="AG50" s="3">
        <v>0</v>
      </c>
      <c r="AH50" s="3">
        <v>590.18930041152271</v>
      </c>
      <c r="AI50" s="3">
        <v>0</v>
      </c>
      <c r="AJ50" s="3">
        <v>0</v>
      </c>
      <c r="AK50" s="3">
        <v>0</v>
      </c>
      <c r="AL50" s="3">
        <v>0</v>
      </c>
      <c r="AM50" s="48">
        <v>0</v>
      </c>
    </row>
    <row r="51" spans="1:39" x14ac:dyDescent="0.15">
      <c r="A51" s="3">
        <v>48</v>
      </c>
      <c r="B51" s="3">
        <v>45</v>
      </c>
      <c r="C51" s="47">
        <v>2</v>
      </c>
      <c r="D51" s="3">
        <v>34</v>
      </c>
      <c r="E51" s="51">
        <f t="shared" si="1"/>
        <v>3</v>
      </c>
      <c r="F51" s="3">
        <v>45</v>
      </c>
      <c r="G51" s="47">
        <v>2</v>
      </c>
      <c r="H51" s="3">
        <f t="shared" si="2"/>
        <v>17</v>
      </c>
      <c r="I51" s="51">
        <f t="shared" si="3"/>
        <v>3</v>
      </c>
      <c r="J51" s="3">
        <v>45</v>
      </c>
      <c r="K51" s="47">
        <v>2</v>
      </c>
      <c r="L51" s="3">
        <f t="shared" si="4"/>
        <v>17</v>
      </c>
      <c r="M51" s="51">
        <f t="shared" si="5"/>
        <v>3</v>
      </c>
      <c r="N51" s="3">
        <v>45</v>
      </c>
      <c r="O51" s="47">
        <v>2</v>
      </c>
      <c r="P51" s="3">
        <f t="shared" si="6"/>
        <v>13</v>
      </c>
      <c r="Q51" s="51">
        <f t="shared" si="7"/>
        <v>1</v>
      </c>
      <c r="R51" s="3">
        <v>45</v>
      </c>
      <c r="S51" s="47">
        <v>2</v>
      </c>
      <c r="T51" s="3">
        <f t="shared" si="8"/>
        <v>13</v>
      </c>
      <c r="U51" s="51">
        <f t="shared" si="9"/>
        <v>1</v>
      </c>
      <c r="V51" s="3">
        <v>45</v>
      </c>
      <c r="W51" s="47">
        <v>2</v>
      </c>
      <c r="X51" s="3">
        <f t="shared" si="10"/>
        <v>13</v>
      </c>
      <c r="Y51" s="51">
        <f t="shared" si="11"/>
        <v>1</v>
      </c>
      <c r="Z51" s="54">
        <f>SUMPRODUCT(AA51:AM51,设定参考!$A$2:$M$2)</f>
        <v>4499.2433329621608</v>
      </c>
      <c r="AA51" s="3">
        <v>29959.130174421964</v>
      </c>
      <c r="AB51" s="3">
        <v>2254.2303435294125</v>
      </c>
      <c r="AC51" s="3">
        <v>731.90407875216647</v>
      </c>
      <c r="AD51" s="3">
        <v>0</v>
      </c>
      <c r="AE51" s="3">
        <v>0</v>
      </c>
      <c r="AF51" s="3">
        <v>1104.8888888888891</v>
      </c>
      <c r="AG51" s="3">
        <v>0</v>
      </c>
      <c r="AH51" s="3">
        <v>643.68724279835396</v>
      </c>
      <c r="AI51" s="3">
        <v>0</v>
      </c>
      <c r="AJ51" s="3">
        <v>0</v>
      </c>
      <c r="AK51" s="3">
        <v>0</v>
      </c>
      <c r="AL51" s="3">
        <v>0</v>
      </c>
      <c r="AM51" s="48">
        <v>0</v>
      </c>
    </row>
    <row r="52" spans="1:39" x14ac:dyDescent="0.15">
      <c r="A52" s="3">
        <v>49</v>
      </c>
      <c r="B52" s="3">
        <v>45</v>
      </c>
      <c r="C52" s="47">
        <v>2</v>
      </c>
      <c r="D52" s="3">
        <v>35</v>
      </c>
      <c r="E52" s="51">
        <f t="shared" si="1"/>
        <v>3</v>
      </c>
      <c r="F52" s="3">
        <v>45</v>
      </c>
      <c r="G52" s="47">
        <v>2</v>
      </c>
      <c r="H52" s="3">
        <f t="shared" si="2"/>
        <v>17</v>
      </c>
      <c r="I52" s="51">
        <f t="shared" si="3"/>
        <v>3</v>
      </c>
      <c r="J52" s="3">
        <v>45</v>
      </c>
      <c r="K52" s="47">
        <v>2</v>
      </c>
      <c r="L52" s="3">
        <f t="shared" si="4"/>
        <v>17</v>
      </c>
      <c r="M52" s="51">
        <f t="shared" si="5"/>
        <v>3</v>
      </c>
      <c r="N52" s="3">
        <v>45</v>
      </c>
      <c r="O52" s="47">
        <v>2</v>
      </c>
      <c r="P52" s="3">
        <f t="shared" si="6"/>
        <v>14</v>
      </c>
      <c r="Q52" s="51">
        <f t="shared" si="7"/>
        <v>1</v>
      </c>
      <c r="R52" s="3">
        <v>45</v>
      </c>
      <c r="S52" s="47">
        <v>2</v>
      </c>
      <c r="T52" s="3">
        <f t="shared" si="8"/>
        <v>14</v>
      </c>
      <c r="U52" s="51">
        <f t="shared" si="9"/>
        <v>1</v>
      </c>
      <c r="V52" s="3">
        <v>45</v>
      </c>
      <c r="W52" s="47">
        <v>2</v>
      </c>
      <c r="X52" s="3">
        <f t="shared" si="10"/>
        <v>14</v>
      </c>
      <c r="Y52" s="51">
        <f t="shared" si="11"/>
        <v>1</v>
      </c>
      <c r="Z52" s="54">
        <f>SUMPRODUCT(AA52:AM52,设定参考!$A$2:$M$2)</f>
        <v>4576.2033329621609</v>
      </c>
      <c r="AA52" s="3">
        <v>30367.130174421964</v>
      </c>
      <c r="AB52" s="3">
        <v>2306.2303435294125</v>
      </c>
      <c r="AC52" s="3">
        <v>731.90407875216647</v>
      </c>
      <c r="AD52" s="3">
        <v>0</v>
      </c>
      <c r="AE52" s="3">
        <v>0</v>
      </c>
      <c r="AF52" s="3">
        <v>1128.8888888888891</v>
      </c>
      <c r="AG52" s="3">
        <v>0</v>
      </c>
      <c r="AH52" s="3">
        <v>667.68724279835396</v>
      </c>
      <c r="AI52" s="3">
        <v>0</v>
      </c>
      <c r="AJ52" s="3">
        <v>0</v>
      </c>
      <c r="AK52" s="3">
        <v>0</v>
      </c>
      <c r="AL52" s="3">
        <v>0</v>
      </c>
      <c r="AM52" s="48">
        <v>0</v>
      </c>
    </row>
    <row r="53" spans="1:39" x14ac:dyDescent="0.15">
      <c r="A53" s="3">
        <v>50</v>
      </c>
      <c r="B53" s="3">
        <v>45</v>
      </c>
      <c r="C53" s="47">
        <v>2</v>
      </c>
      <c r="D53" s="3">
        <v>36</v>
      </c>
      <c r="E53" s="51">
        <f t="shared" si="1"/>
        <v>3</v>
      </c>
      <c r="F53" s="3">
        <v>45</v>
      </c>
      <c r="G53" s="47">
        <v>2</v>
      </c>
      <c r="H53" s="3">
        <f t="shared" si="2"/>
        <v>18</v>
      </c>
      <c r="I53" s="51">
        <f t="shared" si="3"/>
        <v>3</v>
      </c>
      <c r="J53" s="3">
        <v>45</v>
      </c>
      <c r="K53" s="47">
        <v>2</v>
      </c>
      <c r="L53" s="3">
        <f t="shared" si="4"/>
        <v>18</v>
      </c>
      <c r="M53" s="51">
        <f t="shared" si="5"/>
        <v>3</v>
      </c>
      <c r="N53" s="3">
        <v>45</v>
      </c>
      <c r="O53" s="47">
        <v>2</v>
      </c>
      <c r="P53" s="3">
        <f t="shared" si="6"/>
        <v>14</v>
      </c>
      <c r="Q53" s="51">
        <f t="shared" si="7"/>
        <v>1</v>
      </c>
      <c r="R53" s="3">
        <v>45</v>
      </c>
      <c r="S53" s="47">
        <v>2</v>
      </c>
      <c r="T53" s="3">
        <f t="shared" si="8"/>
        <v>14</v>
      </c>
      <c r="U53" s="51">
        <f t="shared" si="9"/>
        <v>1</v>
      </c>
      <c r="V53" s="3">
        <v>45</v>
      </c>
      <c r="W53" s="47">
        <v>2</v>
      </c>
      <c r="X53" s="3">
        <f t="shared" si="10"/>
        <v>14</v>
      </c>
      <c r="Y53" s="51">
        <f t="shared" si="11"/>
        <v>1</v>
      </c>
      <c r="Z53" s="54">
        <f>SUMPRODUCT(AA53:AM53,设定参考!$A$2:$M$2)</f>
        <v>4665.963332962162</v>
      </c>
      <c r="AA53" s="3">
        <v>30978.130174421964</v>
      </c>
      <c r="AB53" s="3">
        <v>2345.2303435294125</v>
      </c>
      <c r="AC53" s="3">
        <v>753.90407875216647</v>
      </c>
      <c r="AD53" s="3">
        <v>0</v>
      </c>
      <c r="AE53" s="3">
        <v>0</v>
      </c>
      <c r="AF53" s="3">
        <v>1152.8888888888891</v>
      </c>
      <c r="AG53" s="3">
        <v>0</v>
      </c>
      <c r="AH53" s="3">
        <v>667.68724279835396</v>
      </c>
      <c r="AI53" s="3">
        <v>0</v>
      </c>
      <c r="AJ53" s="3">
        <v>0</v>
      </c>
      <c r="AK53" s="3">
        <v>0</v>
      </c>
      <c r="AL53" s="3">
        <v>0</v>
      </c>
      <c r="AM53" s="48">
        <v>0</v>
      </c>
    </row>
    <row r="54" spans="1:39" x14ac:dyDescent="0.15">
      <c r="A54" s="3">
        <v>51</v>
      </c>
      <c r="B54" s="3">
        <v>45</v>
      </c>
      <c r="C54" s="47">
        <v>2</v>
      </c>
      <c r="D54" s="3">
        <v>37</v>
      </c>
      <c r="E54" s="51">
        <f t="shared" si="1"/>
        <v>3</v>
      </c>
      <c r="F54" s="3">
        <v>45</v>
      </c>
      <c r="G54" s="47">
        <v>2</v>
      </c>
      <c r="H54" s="3">
        <f t="shared" si="2"/>
        <v>18</v>
      </c>
      <c r="I54" s="51">
        <f t="shared" si="3"/>
        <v>3</v>
      </c>
      <c r="J54" s="3">
        <v>45</v>
      </c>
      <c r="K54" s="47">
        <v>2</v>
      </c>
      <c r="L54" s="3">
        <f t="shared" si="4"/>
        <v>18</v>
      </c>
      <c r="M54" s="51">
        <f t="shared" si="5"/>
        <v>3</v>
      </c>
      <c r="N54" s="3">
        <v>45</v>
      </c>
      <c r="O54" s="47">
        <v>2</v>
      </c>
      <c r="P54" s="3">
        <f t="shared" si="6"/>
        <v>14</v>
      </c>
      <c r="Q54" s="51">
        <f t="shared" si="7"/>
        <v>1</v>
      </c>
      <c r="R54" s="3">
        <v>45</v>
      </c>
      <c r="S54" s="47">
        <v>2</v>
      </c>
      <c r="T54" s="3">
        <f t="shared" si="8"/>
        <v>14</v>
      </c>
      <c r="U54" s="51">
        <f t="shared" si="9"/>
        <v>1</v>
      </c>
      <c r="V54" s="3">
        <v>45</v>
      </c>
      <c r="W54" s="47">
        <v>2</v>
      </c>
      <c r="X54" s="3">
        <f t="shared" si="10"/>
        <v>14</v>
      </c>
      <c r="Y54" s="51">
        <f t="shared" si="11"/>
        <v>1</v>
      </c>
      <c r="Z54" s="54">
        <f>SUMPRODUCT(AA54:AM54,设定参考!$A$2:$M$2)</f>
        <v>4709.2833329621617</v>
      </c>
      <c r="AA54" s="3">
        <v>30978.130174421964</v>
      </c>
      <c r="AB54" s="3">
        <v>2384.2303435294125</v>
      </c>
      <c r="AC54" s="3">
        <v>753.90407875216647</v>
      </c>
      <c r="AD54" s="3">
        <v>0</v>
      </c>
      <c r="AE54" s="3">
        <v>0</v>
      </c>
      <c r="AF54" s="3">
        <v>1176.8888888888889</v>
      </c>
      <c r="AG54" s="3">
        <v>0</v>
      </c>
      <c r="AH54" s="3">
        <v>667.68724279835396</v>
      </c>
      <c r="AI54" s="3">
        <v>0</v>
      </c>
      <c r="AJ54" s="3">
        <v>0</v>
      </c>
      <c r="AK54" s="3">
        <v>0</v>
      </c>
      <c r="AL54" s="3">
        <v>0</v>
      </c>
      <c r="AM54" s="48">
        <v>0</v>
      </c>
    </row>
    <row r="55" spans="1:39" x14ac:dyDescent="0.15">
      <c r="A55" s="3">
        <v>52</v>
      </c>
      <c r="B55" s="3">
        <v>45</v>
      </c>
      <c r="C55" s="47">
        <v>2</v>
      </c>
      <c r="D55" s="3">
        <v>38</v>
      </c>
      <c r="E55" s="51">
        <f t="shared" si="1"/>
        <v>3</v>
      </c>
      <c r="F55" s="3">
        <v>45</v>
      </c>
      <c r="G55" s="47">
        <v>2</v>
      </c>
      <c r="H55" s="3">
        <f t="shared" si="2"/>
        <v>19</v>
      </c>
      <c r="I55" s="51">
        <f t="shared" si="3"/>
        <v>3</v>
      </c>
      <c r="J55" s="3">
        <v>45</v>
      </c>
      <c r="K55" s="47">
        <v>2</v>
      </c>
      <c r="L55" s="3">
        <f t="shared" si="4"/>
        <v>19</v>
      </c>
      <c r="M55" s="51">
        <f t="shared" si="5"/>
        <v>3</v>
      </c>
      <c r="N55" s="3">
        <v>45</v>
      </c>
      <c r="O55" s="47">
        <v>2</v>
      </c>
      <c r="P55" s="3">
        <f t="shared" si="6"/>
        <v>15</v>
      </c>
      <c r="Q55" s="51">
        <f t="shared" si="7"/>
        <v>1</v>
      </c>
      <c r="R55" s="3">
        <v>45</v>
      </c>
      <c r="S55" s="47">
        <v>2</v>
      </c>
      <c r="T55" s="3">
        <f t="shared" si="8"/>
        <v>15</v>
      </c>
      <c r="U55" s="51">
        <f t="shared" si="9"/>
        <v>1</v>
      </c>
      <c r="V55" s="3">
        <v>45</v>
      </c>
      <c r="W55" s="47">
        <v>2</v>
      </c>
      <c r="X55" s="3">
        <f t="shared" si="10"/>
        <v>15</v>
      </c>
      <c r="Y55" s="51">
        <f t="shared" si="11"/>
        <v>1</v>
      </c>
      <c r="Z55" s="54">
        <f>SUMPRODUCT(AA55:AM55,设定参考!$A$2:$M$2)</f>
        <v>4832.6833329621613</v>
      </c>
      <c r="AA55" s="3">
        <v>31997.130174421964</v>
      </c>
      <c r="AB55" s="3">
        <v>2436.2303435294125</v>
      </c>
      <c r="AC55" s="3">
        <v>775.90407875216647</v>
      </c>
      <c r="AD55" s="3">
        <v>0</v>
      </c>
      <c r="AE55" s="3">
        <v>0</v>
      </c>
      <c r="AF55" s="3">
        <v>1200.8888888888889</v>
      </c>
      <c r="AG55" s="3">
        <v>0</v>
      </c>
      <c r="AH55" s="3">
        <v>691.68724279835396</v>
      </c>
      <c r="AI55" s="3">
        <v>0</v>
      </c>
      <c r="AJ55" s="3">
        <v>0</v>
      </c>
      <c r="AK55" s="3">
        <v>0</v>
      </c>
      <c r="AL55" s="3">
        <v>0</v>
      </c>
      <c r="AM55" s="48">
        <v>0</v>
      </c>
    </row>
    <row r="56" spans="1:39" x14ac:dyDescent="0.15">
      <c r="A56" s="3">
        <v>53</v>
      </c>
      <c r="B56" s="3">
        <v>45</v>
      </c>
      <c r="C56" s="47">
        <v>2</v>
      </c>
      <c r="D56" s="3">
        <v>39</v>
      </c>
      <c r="E56" s="51">
        <f t="shared" si="1"/>
        <v>3</v>
      </c>
      <c r="F56" s="3">
        <v>45</v>
      </c>
      <c r="G56" s="47">
        <v>2</v>
      </c>
      <c r="H56" s="3">
        <f t="shared" si="2"/>
        <v>19</v>
      </c>
      <c r="I56" s="51">
        <f t="shared" si="3"/>
        <v>3</v>
      </c>
      <c r="J56" s="3">
        <v>45</v>
      </c>
      <c r="K56" s="47">
        <v>2</v>
      </c>
      <c r="L56" s="3">
        <f t="shared" si="4"/>
        <v>19</v>
      </c>
      <c r="M56" s="51">
        <f t="shared" si="5"/>
        <v>3</v>
      </c>
      <c r="N56" s="3">
        <v>45</v>
      </c>
      <c r="O56" s="47">
        <v>2</v>
      </c>
      <c r="P56" s="3">
        <f t="shared" si="6"/>
        <v>15</v>
      </c>
      <c r="Q56" s="51">
        <f t="shared" si="7"/>
        <v>1</v>
      </c>
      <c r="R56" s="3">
        <v>45</v>
      </c>
      <c r="S56" s="47">
        <v>2</v>
      </c>
      <c r="T56" s="3">
        <f t="shared" si="8"/>
        <v>15</v>
      </c>
      <c r="U56" s="51">
        <f t="shared" si="9"/>
        <v>1</v>
      </c>
      <c r="V56" s="3">
        <v>45</v>
      </c>
      <c r="W56" s="47">
        <v>2</v>
      </c>
      <c r="X56" s="3">
        <f t="shared" si="10"/>
        <v>15</v>
      </c>
      <c r="Y56" s="51">
        <f t="shared" si="11"/>
        <v>1</v>
      </c>
      <c r="Z56" s="54">
        <f>SUMPRODUCT(AA56:AM56,设定参考!$A$2:$M$2)</f>
        <v>4876.003332962161</v>
      </c>
      <c r="AA56" s="3">
        <v>31997.130174421964</v>
      </c>
      <c r="AB56" s="3">
        <v>2475.2303435294125</v>
      </c>
      <c r="AC56" s="3">
        <v>775.90407875216647</v>
      </c>
      <c r="AD56" s="3">
        <v>0</v>
      </c>
      <c r="AE56" s="3">
        <v>0</v>
      </c>
      <c r="AF56" s="3">
        <v>1224.8888888888889</v>
      </c>
      <c r="AG56" s="3">
        <v>0</v>
      </c>
      <c r="AH56" s="3">
        <v>691.68724279835396</v>
      </c>
      <c r="AI56" s="3">
        <v>0</v>
      </c>
      <c r="AJ56" s="3">
        <v>0</v>
      </c>
      <c r="AK56" s="3">
        <v>0</v>
      </c>
      <c r="AL56" s="3">
        <v>0</v>
      </c>
      <c r="AM56" s="48">
        <v>0</v>
      </c>
    </row>
    <row r="57" spans="1:39" x14ac:dyDescent="0.15">
      <c r="A57" s="3">
        <v>54</v>
      </c>
      <c r="B57" s="3">
        <v>45</v>
      </c>
      <c r="C57" s="47">
        <v>2</v>
      </c>
      <c r="D57" s="3">
        <v>40</v>
      </c>
      <c r="E57" s="51">
        <f t="shared" si="1"/>
        <v>4</v>
      </c>
      <c r="F57" s="3">
        <v>45</v>
      </c>
      <c r="G57" s="47">
        <v>2</v>
      </c>
      <c r="H57" s="3">
        <f t="shared" si="2"/>
        <v>20</v>
      </c>
      <c r="I57" s="51">
        <f t="shared" si="3"/>
        <v>3</v>
      </c>
      <c r="J57" s="3">
        <v>45</v>
      </c>
      <c r="K57" s="47">
        <v>2</v>
      </c>
      <c r="L57" s="3">
        <f t="shared" si="4"/>
        <v>20</v>
      </c>
      <c r="M57" s="51">
        <f t="shared" si="5"/>
        <v>3</v>
      </c>
      <c r="N57" s="3">
        <v>45</v>
      </c>
      <c r="O57" s="47">
        <v>2</v>
      </c>
      <c r="P57" s="3">
        <f t="shared" si="6"/>
        <v>16</v>
      </c>
      <c r="Q57" s="51">
        <f t="shared" si="7"/>
        <v>2</v>
      </c>
      <c r="R57" s="3">
        <v>45</v>
      </c>
      <c r="S57" s="47">
        <v>2</v>
      </c>
      <c r="T57" s="3">
        <f t="shared" si="8"/>
        <v>16</v>
      </c>
      <c r="U57" s="51">
        <f t="shared" si="9"/>
        <v>2</v>
      </c>
      <c r="V57" s="3">
        <v>45</v>
      </c>
      <c r="W57" s="47">
        <v>2</v>
      </c>
      <c r="X57" s="3">
        <f t="shared" si="10"/>
        <v>16</v>
      </c>
      <c r="Y57" s="51">
        <f t="shared" si="11"/>
        <v>2</v>
      </c>
      <c r="Z57" s="54">
        <f>SUMPRODUCT(AA57:AM57,设定参考!$A$2:$M$2)</f>
        <v>5284.0128699579609</v>
      </c>
      <c r="AA57" s="3">
        <v>34714.717099948386</v>
      </c>
      <c r="AB57" s="3">
        <v>2699.7826943315513</v>
      </c>
      <c r="AC57" s="3">
        <v>822.75852866551122</v>
      </c>
      <c r="AD57" s="3">
        <v>0</v>
      </c>
      <c r="AE57" s="3">
        <v>0</v>
      </c>
      <c r="AF57" s="3">
        <v>1329.1358024691358</v>
      </c>
      <c r="AG57" s="3">
        <v>0</v>
      </c>
      <c r="AH57" s="3">
        <v>742.43621399176959</v>
      </c>
      <c r="AI57" s="3">
        <v>0</v>
      </c>
      <c r="AJ57" s="3">
        <v>0</v>
      </c>
      <c r="AK57" s="3">
        <v>0</v>
      </c>
      <c r="AL57" s="3">
        <v>0</v>
      </c>
      <c r="AM57" s="48">
        <v>0</v>
      </c>
    </row>
    <row r="58" spans="1:39" x14ac:dyDescent="0.15">
      <c r="A58" s="3">
        <v>55</v>
      </c>
      <c r="B58" s="3">
        <v>45</v>
      </c>
      <c r="C58" s="47">
        <v>2</v>
      </c>
      <c r="D58" s="3">
        <v>41</v>
      </c>
      <c r="E58" s="51">
        <f t="shared" si="1"/>
        <v>4</v>
      </c>
      <c r="F58" s="3">
        <v>45</v>
      </c>
      <c r="G58" s="47">
        <v>2</v>
      </c>
      <c r="H58" s="3">
        <f t="shared" si="2"/>
        <v>20</v>
      </c>
      <c r="I58" s="51">
        <f t="shared" si="3"/>
        <v>3</v>
      </c>
      <c r="J58" s="3">
        <v>45</v>
      </c>
      <c r="K58" s="47">
        <v>2</v>
      </c>
      <c r="L58" s="3">
        <f t="shared" si="4"/>
        <v>20</v>
      </c>
      <c r="M58" s="51">
        <f t="shared" si="5"/>
        <v>3</v>
      </c>
      <c r="N58" s="3">
        <v>45</v>
      </c>
      <c r="O58" s="47">
        <v>2</v>
      </c>
      <c r="P58" s="3">
        <f t="shared" si="6"/>
        <v>16</v>
      </c>
      <c r="Q58" s="51">
        <f t="shared" si="7"/>
        <v>2</v>
      </c>
      <c r="R58" s="3">
        <v>45</v>
      </c>
      <c r="S58" s="47">
        <v>2</v>
      </c>
      <c r="T58" s="3">
        <f t="shared" si="8"/>
        <v>16</v>
      </c>
      <c r="U58" s="51">
        <f t="shared" si="9"/>
        <v>2</v>
      </c>
      <c r="V58" s="3">
        <v>45</v>
      </c>
      <c r="W58" s="47">
        <v>2</v>
      </c>
      <c r="X58" s="3">
        <f t="shared" si="10"/>
        <v>16</v>
      </c>
      <c r="Y58" s="51">
        <f t="shared" si="11"/>
        <v>2</v>
      </c>
      <c r="Z58" s="54">
        <f>SUMPRODUCT(AA58:AM58,设定参考!$A$2:$M$2)</f>
        <v>5327.3328699579606</v>
      </c>
      <c r="AA58" s="3">
        <v>34714.717099948386</v>
      </c>
      <c r="AB58" s="3">
        <v>2738.7826943315513</v>
      </c>
      <c r="AC58" s="3">
        <v>822.75852866551122</v>
      </c>
      <c r="AD58" s="3">
        <v>0</v>
      </c>
      <c r="AE58" s="3">
        <v>0</v>
      </c>
      <c r="AF58" s="3">
        <v>1353.1358024691358</v>
      </c>
      <c r="AG58" s="3">
        <v>0</v>
      </c>
      <c r="AH58" s="3">
        <v>742.43621399176959</v>
      </c>
      <c r="AI58" s="3">
        <v>0</v>
      </c>
      <c r="AJ58" s="3">
        <v>0</v>
      </c>
      <c r="AK58" s="3">
        <v>0</v>
      </c>
      <c r="AL58" s="3">
        <v>0</v>
      </c>
      <c r="AM58" s="48">
        <v>0</v>
      </c>
    </row>
    <row r="59" spans="1:39" x14ac:dyDescent="0.15">
      <c r="A59" s="3">
        <v>56</v>
      </c>
      <c r="B59" s="3">
        <v>45</v>
      </c>
      <c r="C59" s="47">
        <v>2</v>
      </c>
      <c r="D59" s="3">
        <v>42</v>
      </c>
      <c r="E59" s="51">
        <f t="shared" si="1"/>
        <v>4</v>
      </c>
      <c r="F59" s="3">
        <v>45</v>
      </c>
      <c r="G59" s="47">
        <v>2</v>
      </c>
      <c r="H59" s="3">
        <f t="shared" si="2"/>
        <v>21</v>
      </c>
      <c r="I59" s="51">
        <f t="shared" si="3"/>
        <v>3</v>
      </c>
      <c r="J59" s="3">
        <v>45</v>
      </c>
      <c r="K59" s="47">
        <v>2</v>
      </c>
      <c r="L59" s="3">
        <f t="shared" si="4"/>
        <v>21</v>
      </c>
      <c r="M59" s="51">
        <f t="shared" si="5"/>
        <v>3</v>
      </c>
      <c r="N59" s="3">
        <v>45</v>
      </c>
      <c r="O59" s="47">
        <v>2</v>
      </c>
      <c r="P59" s="3">
        <f t="shared" si="6"/>
        <v>16</v>
      </c>
      <c r="Q59" s="51">
        <f t="shared" si="7"/>
        <v>2</v>
      </c>
      <c r="R59" s="3">
        <v>45</v>
      </c>
      <c r="S59" s="47">
        <v>2</v>
      </c>
      <c r="T59" s="3">
        <f t="shared" si="8"/>
        <v>16</v>
      </c>
      <c r="U59" s="51">
        <f t="shared" si="9"/>
        <v>2</v>
      </c>
      <c r="V59" s="3">
        <v>45</v>
      </c>
      <c r="W59" s="47">
        <v>2</v>
      </c>
      <c r="X59" s="3">
        <f t="shared" si="10"/>
        <v>16</v>
      </c>
      <c r="Y59" s="51">
        <f t="shared" si="11"/>
        <v>2</v>
      </c>
      <c r="Z59" s="54">
        <f>SUMPRODUCT(AA59:AM59,设定参考!$A$2:$M$2)</f>
        <v>5417.0928699579608</v>
      </c>
      <c r="AA59" s="3">
        <v>35325.717099948386</v>
      </c>
      <c r="AB59" s="3">
        <v>2777.7826943315513</v>
      </c>
      <c r="AC59" s="3">
        <v>844.75852866551122</v>
      </c>
      <c r="AD59" s="3">
        <v>0</v>
      </c>
      <c r="AE59" s="3">
        <v>0</v>
      </c>
      <c r="AF59" s="3">
        <v>1377.1358024691358</v>
      </c>
      <c r="AG59" s="3">
        <v>0</v>
      </c>
      <c r="AH59" s="3">
        <v>742.43621399176959</v>
      </c>
      <c r="AI59" s="3">
        <v>0</v>
      </c>
      <c r="AJ59" s="3">
        <v>0</v>
      </c>
      <c r="AK59" s="3">
        <v>0</v>
      </c>
      <c r="AL59" s="3">
        <v>0</v>
      </c>
      <c r="AM59" s="48">
        <v>0</v>
      </c>
    </row>
    <row r="60" spans="1:39" x14ac:dyDescent="0.15">
      <c r="A60" s="3">
        <v>57</v>
      </c>
      <c r="B60" s="3">
        <v>45</v>
      </c>
      <c r="C60" s="47">
        <v>2</v>
      </c>
      <c r="D60" s="3">
        <v>43</v>
      </c>
      <c r="E60" s="51">
        <f t="shared" si="1"/>
        <v>4</v>
      </c>
      <c r="F60" s="3">
        <v>45</v>
      </c>
      <c r="G60" s="47">
        <v>2</v>
      </c>
      <c r="H60" s="3">
        <f t="shared" si="2"/>
        <v>21</v>
      </c>
      <c r="I60" s="51">
        <f t="shared" si="3"/>
        <v>3</v>
      </c>
      <c r="J60" s="3">
        <v>45</v>
      </c>
      <c r="K60" s="47">
        <v>2</v>
      </c>
      <c r="L60" s="3">
        <f t="shared" si="4"/>
        <v>21</v>
      </c>
      <c r="M60" s="51">
        <f t="shared" si="5"/>
        <v>3</v>
      </c>
      <c r="N60" s="3">
        <v>45</v>
      </c>
      <c r="O60" s="47">
        <v>2</v>
      </c>
      <c r="P60" s="3">
        <f t="shared" si="6"/>
        <v>17</v>
      </c>
      <c r="Q60" s="51">
        <f t="shared" si="7"/>
        <v>2</v>
      </c>
      <c r="R60" s="3">
        <v>45</v>
      </c>
      <c r="S60" s="47">
        <v>2</v>
      </c>
      <c r="T60" s="3">
        <f t="shared" si="8"/>
        <v>17</v>
      </c>
      <c r="U60" s="51">
        <f t="shared" si="9"/>
        <v>2</v>
      </c>
      <c r="V60" s="3">
        <v>45</v>
      </c>
      <c r="W60" s="47">
        <v>2</v>
      </c>
      <c r="X60" s="3">
        <f t="shared" si="10"/>
        <v>17</v>
      </c>
      <c r="Y60" s="51">
        <f t="shared" si="11"/>
        <v>2</v>
      </c>
      <c r="Z60" s="54">
        <f>SUMPRODUCT(AA60:AM60,设定参考!$A$2:$M$2)</f>
        <v>5494.0528699579609</v>
      </c>
      <c r="AA60" s="3">
        <v>35733.717099948386</v>
      </c>
      <c r="AB60" s="3">
        <v>2829.7826943315513</v>
      </c>
      <c r="AC60" s="3">
        <v>844.75852866551122</v>
      </c>
      <c r="AD60" s="3">
        <v>0</v>
      </c>
      <c r="AE60" s="3">
        <v>0</v>
      </c>
      <c r="AF60" s="3">
        <v>1401.1358024691358</v>
      </c>
      <c r="AG60" s="3">
        <v>0</v>
      </c>
      <c r="AH60" s="3">
        <v>766.43621399176959</v>
      </c>
      <c r="AI60" s="3">
        <v>0</v>
      </c>
      <c r="AJ60" s="3">
        <v>0</v>
      </c>
      <c r="AK60" s="3">
        <v>0</v>
      </c>
      <c r="AL60" s="3">
        <v>0</v>
      </c>
      <c r="AM60" s="48">
        <v>0</v>
      </c>
    </row>
    <row r="61" spans="1:39" x14ac:dyDescent="0.15">
      <c r="A61" s="3">
        <v>58</v>
      </c>
      <c r="B61" s="3">
        <v>45</v>
      </c>
      <c r="C61" s="47">
        <v>2</v>
      </c>
      <c r="D61" s="3">
        <v>44</v>
      </c>
      <c r="E61" s="51">
        <f t="shared" si="1"/>
        <v>4</v>
      </c>
      <c r="F61" s="3">
        <v>45</v>
      </c>
      <c r="G61" s="47">
        <v>2</v>
      </c>
      <c r="H61" s="3">
        <f t="shared" si="2"/>
        <v>22</v>
      </c>
      <c r="I61" s="51">
        <f t="shared" si="3"/>
        <v>3</v>
      </c>
      <c r="J61" s="3">
        <v>45</v>
      </c>
      <c r="K61" s="47">
        <v>2</v>
      </c>
      <c r="L61" s="3">
        <f t="shared" si="4"/>
        <v>22</v>
      </c>
      <c r="M61" s="51">
        <f t="shared" si="5"/>
        <v>3</v>
      </c>
      <c r="N61" s="3">
        <v>45</v>
      </c>
      <c r="O61" s="47">
        <v>2</v>
      </c>
      <c r="P61" s="3">
        <f t="shared" si="6"/>
        <v>17</v>
      </c>
      <c r="Q61" s="51">
        <f t="shared" si="7"/>
        <v>2</v>
      </c>
      <c r="R61" s="3">
        <v>45</v>
      </c>
      <c r="S61" s="47">
        <v>2</v>
      </c>
      <c r="T61" s="3">
        <f t="shared" si="8"/>
        <v>17</v>
      </c>
      <c r="U61" s="51">
        <f t="shared" si="9"/>
        <v>2</v>
      </c>
      <c r="V61" s="3">
        <v>45</v>
      </c>
      <c r="W61" s="47">
        <v>2</v>
      </c>
      <c r="X61" s="3">
        <f t="shared" si="10"/>
        <v>17</v>
      </c>
      <c r="Y61" s="51">
        <f t="shared" si="11"/>
        <v>2</v>
      </c>
      <c r="Z61" s="54">
        <f>SUMPRODUCT(AA61:AM61,设定参考!$A$2:$M$2)</f>
        <v>5583.8128699579611</v>
      </c>
      <c r="AA61" s="3">
        <v>36344.717099948386</v>
      </c>
      <c r="AB61" s="3">
        <v>2868.7826943315513</v>
      </c>
      <c r="AC61" s="3">
        <v>866.75852866551134</v>
      </c>
      <c r="AD61" s="3">
        <v>0</v>
      </c>
      <c r="AE61" s="3">
        <v>0</v>
      </c>
      <c r="AF61" s="3">
        <v>1425.1358024691358</v>
      </c>
      <c r="AG61" s="3">
        <v>0</v>
      </c>
      <c r="AH61" s="3">
        <v>766.43621399176959</v>
      </c>
      <c r="AI61" s="3">
        <v>0</v>
      </c>
      <c r="AJ61" s="3">
        <v>0</v>
      </c>
      <c r="AK61" s="3">
        <v>0</v>
      </c>
      <c r="AL61" s="3">
        <v>0</v>
      </c>
      <c r="AM61" s="48">
        <v>0</v>
      </c>
    </row>
    <row r="62" spans="1:39" x14ac:dyDescent="0.15">
      <c r="A62" s="3">
        <v>59</v>
      </c>
      <c r="B62" s="3">
        <v>45</v>
      </c>
      <c r="C62" s="47">
        <v>2</v>
      </c>
      <c r="D62" s="3">
        <v>45</v>
      </c>
      <c r="E62" s="51">
        <f t="shared" si="1"/>
        <v>4</v>
      </c>
      <c r="F62" s="3">
        <v>45</v>
      </c>
      <c r="G62" s="47">
        <v>2</v>
      </c>
      <c r="H62" s="3">
        <f t="shared" si="2"/>
        <v>22</v>
      </c>
      <c r="I62" s="51">
        <f t="shared" si="3"/>
        <v>3</v>
      </c>
      <c r="J62" s="3">
        <v>45</v>
      </c>
      <c r="K62" s="47">
        <v>2</v>
      </c>
      <c r="L62" s="3">
        <f t="shared" si="4"/>
        <v>22</v>
      </c>
      <c r="M62" s="51">
        <f t="shared" si="5"/>
        <v>3</v>
      </c>
      <c r="N62" s="3">
        <v>45</v>
      </c>
      <c r="O62" s="47">
        <v>2</v>
      </c>
      <c r="P62" s="3">
        <f t="shared" si="6"/>
        <v>18</v>
      </c>
      <c r="Q62" s="51">
        <f t="shared" si="7"/>
        <v>2</v>
      </c>
      <c r="R62" s="3">
        <v>45</v>
      </c>
      <c r="S62" s="47">
        <v>2</v>
      </c>
      <c r="T62" s="3">
        <f t="shared" si="8"/>
        <v>18</v>
      </c>
      <c r="U62" s="51">
        <f t="shared" si="9"/>
        <v>2</v>
      </c>
      <c r="V62" s="3">
        <v>45</v>
      </c>
      <c r="W62" s="47">
        <v>2</v>
      </c>
      <c r="X62" s="3">
        <f t="shared" si="10"/>
        <v>18</v>
      </c>
      <c r="Y62" s="51">
        <f t="shared" si="11"/>
        <v>2</v>
      </c>
      <c r="Z62" s="54">
        <f>SUMPRODUCT(AA62:AM62,设定参考!$A$2:$M$2)</f>
        <v>5660.7728699579602</v>
      </c>
      <c r="AA62" s="3">
        <v>36752.717099948386</v>
      </c>
      <c r="AB62" s="3">
        <v>2920.7826943315513</v>
      </c>
      <c r="AC62" s="3">
        <v>866.75852866551134</v>
      </c>
      <c r="AD62" s="3">
        <v>0</v>
      </c>
      <c r="AE62" s="3">
        <v>0</v>
      </c>
      <c r="AF62" s="3">
        <v>1449.1358024691358</v>
      </c>
      <c r="AG62" s="3">
        <v>0</v>
      </c>
      <c r="AH62" s="3">
        <v>790.43621399176959</v>
      </c>
      <c r="AI62" s="3">
        <v>0</v>
      </c>
      <c r="AJ62" s="3">
        <v>0</v>
      </c>
      <c r="AK62" s="3">
        <v>0</v>
      </c>
      <c r="AL62" s="3">
        <v>0</v>
      </c>
      <c r="AM62" s="48">
        <v>0</v>
      </c>
    </row>
    <row r="63" spans="1:39" x14ac:dyDescent="0.15">
      <c r="A63" s="3">
        <v>60</v>
      </c>
      <c r="B63" s="3">
        <v>60</v>
      </c>
      <c r="C63" s="47">
        <v>2</v>
      </c>
      <c r="D63" s="3">
        <v>60</v>
      </c>
      <c r="E63" s="51">
        <f t="shared" si="1"/>
        <v>4</v>
      </c>
      <c r="F63" s="3">
        <v>60</v>
      </c>
      <c r="G63" s="47">
        <v>2</v>
      </c>
      <c r="H63" s="3">
        <f t="shared" si="2"/>
        <v>23</v>
      </c>
      <c r="I63" s="51">
        <f t="shared" si="3"/>
        <v>3</v>
      </c>
      <c r="J63" s="3">
        <v>60</v>
      </c>
      <c r="K63" s="47">
        <v>2</v>
      </c>
      <c r="L63" s="3">
        <f t="shared" si="4"/>
        <v>23</v>
      </c>
      <c r="M63" s="51">
        <f t="shared" si="5"/>
        <v>3</v>
      </c>
      <c r="N63" s="3">
        <v>60</v>
      </c>
      <c r="O63" s="47">
        <v>2</v>
      </c>
      <c r="P63" s="3">
        <f t="shared" si="6"/>
        <v>18</v>
      </c>
      <c r="Q63" s="51">
        <f t="shared" si="7"/>
        <v>2</v>
      </c>
      <c r="R63" s="3">
        <v>60</v>
      </c>
      <c r="S63" s="47">
        <v>2</v>
      </c>
      <c r="T63" s="3">
        <f t="shared" si="8"/>
        <v>18</v>
      </c>
      <c r="U63" s="51">
        <f t="shared" si="9"/>
        <v>2</v>
      </c>
      <c r="V63" s="3">
        <v>60</v>
      </c>
      <c r="W63" s="47">
        <v>2</v>
      </c>
      <c r="X63" s="3">
        <f t="shared" si="10"/>
        <v>18</v>
      </c>
      <c r="Y63" s="51">
        <f t="shared" si="11"/>
        <v>2</v>
      </c>
      <c r="Z63" s="54">
        <f>SUMPRODUCT(AA63:AM63,设定参考!$A$2:$M$2)</f>
        <v>9496.9793049369418</v>
      </c>
      <c r="AA63" s="3">
        <v>56057.075649922583</v>
      </c>
      <c r="AB63" s="3">
        <v>5219.6740414973256</v>
      </c>
      <c r="AC63" s="3">
        <v>1333.1377929982671</v>
      </c>
      <c r="AD63" s="3">
        <v>0</v>
      </c>
      <c r="AE63" s="3">
        <v>0</v>
      </c>
      <c r="AF63" s="3">
        <v>2713.7037037037035</v>
      </c>
      <c r="AG63" s="3">
        <v>0</v>
      </c>
      <c r="AH63" s="3">
        <v>1185.6543209876543</v>
      </c>
      <c r="AI63" s="3">
        <v>0</v>
      </c>
      <c r="AJ63" s="3">
        <v>0</v>
      </c>
      <c r="AK63" s="3">
        <v>0</v>
      </c>
      <c r="AL63" s="3">
        <v>0</v>
      </c>
      <c r="AM63" s="48">
        <v>0</v>
      </c>
    </row>
    <row r="64" spans="1:39" x14ac:dyDescent="0.15">
      <c r="A64" s="3">
        <v>61</v>
      </c>
      <c r="B64" s="3">
        <v>60</v>
      </c>
      <c r="C64" s="47">
        <v>2</v>
      </c>
      <c r="D64" s="3">
        <f t="shared" si="0"/>
        <v>37</v>
      </c>
      <c r="E64" s="51">
        <f t="shared" si="1"/>
        <v>4</v>
      </c>
      <c r="F64" s="3">
        <v>60</v>
      </c>
      <c r="G64" s="47">
        <v>2</v>
      </c>
      <c r="H64" s="3">
        <f t="shared" si="2"/>
        <v>23</v>
      </c>
      <c r="I64" s="51">
        <f t="shared" si="3"/>
        <v>3</v>
      </c>
      <c r="J64" s="3">
        <v>60</v>
      </c>
      <c r="K64" s="47">
        <v>2</v>
      </c>
      <c r="L64" s="3">
        <f t="shared" si="4"/>
        <v>23</v>
      </c>
      <c r="M64" s="51">
        <f t="shared" si="5"/>
        <v>3</v>
      </c>
      <c r="N64" s="3">
        <v>60</v>
      </c>
      <c r="O64" s="47">
        <v>2</v>
      </c>
      <c r="P64" s="3">
        <f t="shared" si="6"/>
        <v>18</v>
      </c>
      <c r="Q64" s="51">
        <f t="shared" si="7"/>
        <v>2</v>
      </c>
      <c r="R64" s="3">
        <v>60</v>
      </c>
      <c r="S64" s="47">
        <v>2</v>
      </c>
      <c r="T64" s="3">
        <f t="shared" si="8"/>
        <v>18</v>
      </c>
      <c r="U64" s="51">
        <f t="shared" si="9"/>
        <v>2</v>
      </c>
      <c r="V64" s="3">
        <v>60</v>
      </c>
      <c r="W64" s="47">
        <v>2</v>
      </c>
      <c r="X64" s="3">
        <f t="shared" si="10"/>
        <v>18</v>
      </c>
      <c r="Y64" s="51">
        <f t="shared" si="11"/>
        <v>2</v>
      </c>
      <c r="Z64" s="54">
        <f>SUMPRODUCT(AA64:AM64,设定参考!$A$2:$M$2)</f>
        <v>8013.939304936941</v>
      </c>
      <c r="AA64" s="3">
        <v>56057.075649922583</v>
      </c>
      <c r="AB64" s="3">
        <v>3885.6740414973265</v>
      </c>
      <c r="AC64" s="3">
        <v>1333.1377929982671</v>
      </c>
      <c r="AD64" s="3">
        <v>0</v>
      </c>
      <c r="AE64" s="3">
        <v>0</v>
      </c>
      <c r="AF64" s="3">
        <v>1885.7037037037037</v>
      </c>
      <c r="AG64" s="3">
        <v>0</v>
      </c>
      <c r="AH64" s="3">
        <v>1185.6543209876543</v>
      </c>
      <c r="AI64" s="3">
        <v>0</v>
      </c>
      <c r="AJ64" s="3">
        <v>0</v>
      </c>
      <c r="AK64" s="3">
        <v>0</v>
      </c>
      <c r="AL64" s="3">
        <v>0</v>
      </c>
      <c r="AM64" s="48">
        <v>0</v>
      </c>
    </row>
    <row r="65" spans="1:39" x14ac:dyDescent="0.15">
      <c r="A65" s="3">
        <v>62</v>
      </c>
      <c r="B65" s="3">
        <v>60</v>
      </c>
      <c r="C65" s="47">
        <v>2</v>
      </c>
      <c r="D65" s="3">
        <f t="shared" si="0"/>
        <v>38</v>
      </c>
      <c r="E65" s="51">
        <f t="shared" si="1"/>
        <v>4</v>
      </c>
      <c r="F65" s="3">
        <v>60</v>
      </c>
      <c r="G65" s="47">
        <v>2</v>
      </c>
      <c r="H65" s="3">
        <f t="shared" si="2"/>
        <v>24</v>
      </c>
      <c r="I65" s="51">
        <f t="shared" si="3"/>
        <v>3</v>
      </c>
      <c r="J65" s="3">
        <v>60</v>
      </c>
      <c r="K65" s="47">
        <v>2</v>
      </c>
      <c r="L65" s="3">
        <f t="shared" si="4"/>
        <v>24</v>
      </c>
      <c r="M65" s="51">
        <f t="shared" si="5"/>
        <v>3</v>
      </c>
      <c r="N65" s="3">
        <v>60</v>
      </c>
      <c r="O65" s="47">
        <v>2</v>
      </c>
      <c r="P65" s="3">
        <f t="shared" si="6"/>
        <v>19</v>
      </c>
      <c r="Q65" s="51">
        <f t="shared" si="7"/>
        <v>2</v>
      </c>
      <c r="R65" s="3">
        <v>60</v>
      </c>
      <c r="S65" s="47">
        <v>2</v>
      </c>
      <c r="T65" s="3">
        <f t="shared" si="8"/>
        <v>19</v>
      </c>
      <c r="U65" s="51">
        <f t="shared" si="9"/>
        <v>2</v>
      </c>
      <c r="V65" s="3">
        <v>60</v>
      </c>
      <c r="W65" s="47">
        <v>2</v>
      </c>
      <c r="X65" s="3">
        <f t="shared" si="10"/>
        <v>19</v>
      </c>
      <c r="Y65" s="51">
        <f t="shared" si="11"/>
        <v>2</v>
      </c>
      <c r="Z65" s="54">
        <f>SUMPRODUCT(AA65:AM65,设定参考!$A$2:$M$2)</f>
        <v>8198.0593049369418</v>
      </c>
      <c r="AA65" s="3">
        <v>57586.075649922583</v>
      </c>
      <c r="AB65" s="3">
        <v>3962.6740414973265</v>
      </c>
      <c r="AC65" s="3">
        <v>1366.1377929982671</v>
      </c>
      <c r="AD65" s="3">
        <v>0</v>
      </c>
      <c r="AE65" s="3">
        <v>0</v>
      </c>
      <c r="AF65" s="3">
        <v>1921.7037037037037</v>
      </c>
      <c r="AG65" s="3">
        <v>0</v>
      </c>
      <c r="AH65" s="3">
        <v>1221.6543209876543</v>
      </c>
      <c r="AI65" s="3">
        <v>0</v>
      </c>
      <c r="AJ65" s="3">
        <v>0</v>
      </c>
      <c r="AK65" s="3">
        <v>0</v>
      </c>
      <c r="AL65" s="3">
        <v>0</v>
      </c>
      <c r="AM65" s="48">
        <v>0</v>
      </c>
    </row>
    <row r="66" spans="1:39" x14ac:dyDescent="0.15">
      <c r="A66" s="3">
        <v>63</v>
      </c>
      <c r="B66" s="3">
        <v>60</v>
      </c>
      <c r="C66" s="47">
        <v>2</v>
      </c>
      <c r="D66" s="3">
        <f t="shared" si="0"/>
        <v>39</v>
      </c>
      <c r="E66" s="51">
        <f t="shared" si="1"/>
        <v>4</v>
      </c>
      <c r="F66" s="3">
        <v>60</v>
      </c>
      <c r="G66" s="47">
        <v>2</v>
      </c>
      <c r="H66" s="3">
        <f t="shared" si="2"/>
        <v>24</v>
      </c>
      <c r="I66" s="51">
        <f t="shared" si="3"/>
        <v>3</v>
      </c>
      <c r="J66" s="3">
        <v>60</v>
      </c>
      <c r="K66" s="47">
        <v>2</v>
      </c>
      <c r="L66" s="3">
        <f t="shared" si="4"/>
        <v>24</v>
      </c>
      <c r="M66" s="51">
        <f t="shared" si="5"/>
        <v>3</v>
      </c>
      <c r="N66" s="3">
        <v>60</v>
      </c>
      <c r="O66" s="47">
        <v>2</v>
      </c>
      <c r="P66" s="3">
        <f t="shared" si="6"/>
        <v>19</v>
      </c>
      <c r="Q66" s="51">
        <f t="shared" si="7"/>
        <v>2</v>
      </c>
      <c r="R66" s="3">
        <v>60</v>
      </c>
      <c r="S66" s="47">
        <v>2</v>
      </c>
      <c r="T66" s="3">
        <f t="shared" si="8"/>
        <v>19</v>
      </c>
      <c r="U66" s="51">
        <f t="shared" si="9"/>
        <v>2</v>
      </c>
      <c r="V66" s="3">
        <v>60</v>
      </c>
      <c r="W66" s="47">
        <v>2</v>
      </c>
      <c r="X66" s="3">
        <f t="shared" si="10"/>
        <v>19</v>
      </c>
      <c r="Y66" s="51">
        <f t="shared" si="11"/>
        <v>2</v>
      </c>
      <c r="Z66" s="54">
        <f>SUMPRODUCT(AA66:AM66,设定参考!$A$2:$M$2)</f>
        <v>8262.5393049369413</v>
      </c>
      <c r="AA66" s="3">
        <v>57586.075649922583</v>
      </c>
      <c r="AB66" s="3">
        <v>4020.6740414973265</v>
      </c>
      <c r="AC66" s="3">
        <v>1366.1377929982671</v>
      </c>
      <c r="AD66" s="3">
        <v>0</v>
      </c>
      <c r="AE66" s="3">
        <v>0</v>
      </c>
      <c r="AF66" s="3">
        <v>1957.7037037037037</v>
      </c>
      <c r="AG66" s="3">
        <v>0</v>
      </c>
      <c r="AH66" s="3">
        <v>1221.6543209876543</v>
      </c>
      <c r="AI66" s="3">
        <v>0</v>
      </c>
      <c r="AJ66" s="3">
        <v>0</v>
      </c>
      <c r="AK66" s="3">
        <v>0</v>
      </c>
      <c r="AL66" s="3">
        <v>0</v>
      </c>
      <c r="AM66" s="48">
        <v>0</v>
      </c>
    </row>
    <row r="67" spans="1:39" x14ac:dyDescent="0.15">
      <c r="A67" s="3">
        <v>64</v>
      </c>
      <c r="B67" s="3">
        <v>60</v>
      </c>
      <c r="C67" s="47">
        <v>2</v>
      </c>
      <c r="D67" s="3">
        <f t="shared" si="0"/>
        <v>40</v>
      </c>
      <c r="E67" s="51">
        <f t="shared" si="1"/>
        <v>4</v>
      </c>
      <c r="F67" s="3">
        <v>60</v>
      </c>
      <c r="G67" s="47">
        <v>2</v>
      </c>
      <c r="H67" s="3">
        <f t="shared" si="2"/>
        <v>25</v>
      </c>
      <c r="I67" s="51">
        <f t="shared" si="3"/>
        <v>4</v>
      </c>
      <c r="J67" s="3">
        <v>60</v>
      </c>
      <c r="K67" s="47">
        <v>2</v>
      </c>
      <c r="L67" s="3">
        <f t="shared" si="4"/>
        <v>25</v>
      </c>
      <c r="M67" s="51">
        <f t="shared" si="5"/>
        <v>4</v>
      </c>
      <c r="N67" s="3">
        <v>60</v>
      </c>
      <c r="O67" s="47">
        <v>2</v>
      </c>
      <c r="P67" s="3">
        <f t="shared" si="6"/>
        <v>20</v>
      </c>
      <c r="Q67" s="51">
        <f t="shared" si="7"/>
        <v>2</v>
      </c>
      <c r="R67" s="3">
        <v>60</v>
      </c>
      <c r="S67" s="47">
        <v>2</v>
      </c>
      <c r="T67" s="3">
        <f t="shared" si="8"/>
        <v>20</v>
      </c>
      <c r="U67" s="51">
        <f t="shared" si="9"/>
        <v>2</v>
      </c>
      <c r="V67" s="3">
        <v>60</v>
      </c>
      <c r="W67" s="47">
        <v>2</v>
      </c>
      <c r="X67" s="3">
        <f t="shared" si="10"/>
        <v>20</v>
      </c>
      <c r="Y67" s="51">
        <f t="shared" si="11"/>
        <v>2</v>
      </c>
      <c r="Z67" s="54">
        <f>SUMPRODUCT(AA67:AM67,设定参考!$A$2:$M$2)</f>
        <v>8637.5823146530056</v>
      </c>
      <c r="AA67" s="3">
        <v>61662.956038212214</v>
      </c>
      <c r="AB67" s="3">
        <v>4097.6740414973265</v>
      </c>
      <c r="AC67" s="3">
        <v>1473.7011427383015</v>
      </c>
      <c r="AD67" s="3">
        <v>0</v>
      </c>
      <c r="AE67" s="3">
        <v>0</v>
      </c>
      <c r="AF67" s="3">
        <v>1993.7037037037037</v>
      </c>
      <c r="AG67" s="3">
        <v>0</v>
      </c>
      <c r="AH67" s="3">
        <v>1337.9012345679012</v>
      </c>
      <c r="AI67" s="3">
        <v>0</v>
      </c>
      <c r="AJ67" s="3">
        <v>0</v>
      </c>
      <c r="AK67" s="3">
        <v>0</v>
      </c>
      <c r="AL67" s="3">
        <v>0</v>
      </c>
      <c r="AM67" s="48">
        <v>0</v>
      </c>
    </row>
    <row r="68" spans="1:39" x14ac:dyDescent="0.15">
      <c r="A68" s="3">
        <v>65</v>
      </c>
      <c r="B68" s="3">
        <v>60</v>
      </c>
      <c r="C68" s="47">
        <v>2</v>
      </c>
      <c r="D68" s="3">
        <f t="shared" si="0"/>
        <v>40</v>
      </c>
      <c r="E68" s="51">
        <f t="shared" si="1"/>
        <v>4</v>
      </c>
      <c r="F68" s="3">
        <v>60</v>
      </c>
      <c r="G68" s="47">
        <v>2</v>
      </c>
      <c r="H68" s="3">
        <f t="shared" si="2"/>
        <v>25</v>
      </c>
      <c r="I68" s="51">
        <f t="shared" si="3"/>
        <v>4</v>
      </c>
      <c r="J68" s="3">
        <v>60</v>
      </c>
      <c r="K68" s="47">
        <v>2</v>
      </c>
      <c r="L68" s="3">
        <f t="shared" si="4"/>
        <v>25</v>
      </c>
      <c r="M68" s="51">
        <f t="shared" si="5"/>
        <v>4</v>
      </c>
      <c r="N68" s="3">
        <v>60</v>
      </c>
      <c r="O68" s="47">
        <v>2</v>
      </c>
      <c r="P68" s="3">
        <f t="shared" si="6"/>
        <v>20</v>
      </c>
      <c r="Q68" s="51">
        <f t="shared" si="7"/>
        <v>2</v>
      </c>
      <c r="R68" s="3">
        <v>60</v>
      </c>
      <c r="S68" s="47">
        <v>2</v>
      </c>
      <c r="T68" s="3">
        <f t="shared" si="8"/>
        <v>20</v>
      </c>
      <c r="U68" s="51">
        <f t="shared" si="9"/>
        <v>2</v>
      </c>
      <c r="V68" s="3">
        <v>60</v>
      </c>
      <c r="W68" s="47">
        <v>2</v>
      </c>
      <c r="X68" s="3">
        <f t="shared" si="10"/>
        <v>20</v>
      </c>
      <c r="Y68" s="51">
        <f t="shared" si="11"/>
        <v>2</v>
      </c>
      <c r="Z68" s="54">
        <f>SUMPRODUCT(AA68:AM68,设定参考!$A$2:$M$2)</f>
        <v>8637.5823146530056</v>
      </c>
      <c r="AA68" s="3">
        <v>61662.956038212214</v>
      </c>
      <c r="AB68" s="3">
        <v>4097.6740414973265</v>
      </c>
      <c r="AC68" s="3">
        <v>1473.7011427383015</v>
      </c>
      <c r="AD68" s="3">
        <v>0</v>
      </c>
      <c r="AE68" s="3">
        <v>0</v>
      </c>
      <c r="AF68" s="3">
        <v>1993.7037037037037</v>
      </c>
      <c r="AG68" s="3">
        <v>0</v>
      </c>
      <c r="AH68" s="3">
        <v>1337.9012345679012</v>
      </c>
      <c r="AI68" s="3">
        <v>0</v>
      </c>
      <c r="AJ68" s="3">
        <v>0</v>
      </c>
      <c r="AK68" s="3">
        <v>0</v>
      </c>
      <c r="AL68" s="3">
        <v>0</v>
      </c>
      <c r="AM68" s="48">
        <v>0</v>
      </c>
    </row>
    <row r="69" spans="1:39" x14ac:dyDescent="0.15">
      <c r="A69" s="3">
        <v>66</v>
      </c>
      <c r="B69" s="3">
        <v>60</v>
      </c>
      <c r="C69" s="47">
        <v>2</v>
      </c>
      <c r="D69" s="3">
        <f t="shared" ref="D69:D83" si="12">IF($A69&lt;15,0,ROUNDDOWN(($A69-14)*D$2,0))</f>
        <v>41</v>
      </c>
      <c r="E69" s="51">
        <f t="shared" ref="E69:E83" si="13">ROUNDDOWN($A69*10/80*$E$2,0)</f>
        <v>4</v>
      </c>
      <c r="F69" s="3">
        <v>60</v>
      </c>
      <c r="G69" s="47">
        <v>2</v>
      </c>
      <c r="H69" s="3">
        <f t="shared" ref="H69:H83" si="14">IF($A69&lt;15,0,ROUNDDOWN(($A69-14)*H$2,0))</f>
        <v>26</v>
      </c>
      <c r="I69" s="51">
        <f t="shared" ref="I69:I83" si="15">ROUNDDOWN($A69*10/80*$I$2,0)</f>
        <v>4</v>
      </c>
      <c r="J69" s="3">
        <v>60</v>
      </c>
      <c r="K69" s="47">
        <v>2</v>
      </c>
      <c r="L69" s="3">
        <f t="shared" ref="L69:L83" si="16">IF($A69&lt;15,0,ROUNDDOWN(($A69-14)*L$2,0))</f>
        <v>26</v>
      </c>
      <c r="M69" s="51">
        <f t="shared" ref="M69:M83" si="17">ROUNDDOWN($A69*10/80*$M$2,0)</f>
        <v>4</v>
      </c>
      <c r="N69" s="3">
        <v>60</v>
      </c>
      <c r="O69" s="47">
        <v>2</v>
      </c>
      <c r="P69" s="3">
        <f t="shared" ref="P69:P83" si="18">IF($A69&lt;15,0,ROUNDDOWN(($A69-14)*P$2,0))</f>
        <v>20</v>
      </c>
      <c r="Q69" s="51">
        <f t="shared" ref="Q69:Q83" si="19">ROUNDDOWN($A69*10/80*$Q$2,0)</f>
        <v>2</v>
      </c>
      <c r="R69" s="3">
        <v>60</v>
      </c>
      <c r="S69" s="47">
        <v>2</v>
      </c>
      <c r="T69" s="3">
        <f t="shared" ref="T69:T83" si="20">IF($A69&lt;15,0,ROUNDDOWN(($A69-14)*T$2,0))</f>
        <v>20</v>
      </c>
      <c r="U69" s="51">
        <f t="shared" ref="U69:U83" si="21">ROUNDDOWN($A69*10/80*$Q$2,0)</f>
        <v>2</v>
      </c>
      <c r="V69" s="3">
        <v>60</v>
      </c>
      <c r="W69" s="47">
        <v>2</v>
      </c>
      <c r="X69" s="3">
        <f t="shared" ref="X69:X83" si="22">IF($A69&lt;15,0,ROUNDDOWN(($A69-14)*X$2,0))</f>
        <v>20</v>
      </c>
      <c r="Y69" s="51">
        <f t="shared" ref="Y69:Y83" si="23">ROUNDDOWN($A69*10/80*$Q$2,0)</f>
        <v>2</v>
      </c>
      <c r="Z69" s="54">
        <f>SUMPRODUCT(AA69:AM69,设定参考!$A$2:$M$2)</f>
        <v>8771.7423146530073</v>
      </c>
      <c r="AA69" s="3">
        <v>62579.956038212214</v>
      </c>
      <c r="AB69" s="3">
        <v>4155.6740414973265</v>
      </c>
      <c r="AC69" s="3">
        <v>1506.7011427383015</v>
      </c>
      <c r="AD69" s="3">
        <v>0</v>
      </c>
      <c r="AE69" s="3">
        <v>0</v>
      </c>
      <c r="AF69" s="3">
        <v>2029.7037037037037</v>
      </c>
      <c r="AG69" s="3">
        <v>0</v>
      </c>
      <c r="AH69" s="3">
        <v>1337.9012345679012</v>
      </c>
      <c r="AI69" s="3">
        <v>0</v>
      </c>
      <c r="AJ69" s="3">
        <v>0</v>
      </c>
      <c r="AK69" s="3">
        <v>0</v>
      </c>
      <c r="AL69" s="3">
        <v>0</v>
      </c>
      <c r="AM69" s="48">
        <v>0</v>
      </c>
    </row>
    <row r="70" spans="1:39" x14ac:dyDescent="0.15">
      <c r="A70" s="3">
        <v>67</v>
      </c>
      <c r="B70" s="3">
        <v>60</v>
      </c>
      <c r="C70" s="47">
        <v>2</v>
      </c>
      <c r="D70" s="3">
        <f t="shared" si="12"/>
        <v>42</v>
      </c>
      <c r="E70" s="51">
        <f t="shared" si="13"/>
        <v>5</v>
      </c>
      <c r="F70" s="3">
        <v>60</v>
      </c>
      <c r="G70" s="47">
        <v>2</v>
      </c>
      <c r="H70" s="3">
        <f t="shared" si="14"/>
        <v>26</v>
      </c>
      <c r="I70" s="51">
        <f t="shared" si="15"/>
        <v>4</v>
      </c>
      <c r="J70" s="3">
        <v>60</v>
      </c>
      <c r="K70" s="47">
        <v>2</v>
      </c>
      <c r="L70" s="3">
        <f t="shared" si="16"/>
        <v>26</v>
      </c>
      <c r="M70" s="51">
        <f t="shared" si="17"/>
        <v>4</v>
      </c>
      <c r="N70" s="3">
        <v>60</v>
      </c>
      <c r="O70" s="47">
        <v>2</v>
      </c>
      <c r="P70" s="3">
        <f t="shared" si="18"/>
        <v>21</v>
      </c>
      <c r="Q70" s="51">
        <f t="shared" si="19"/>
        <v>2</v>
      </c>
      <c r="R70" s="3">
        <v>60</v>
      </c>
      <c r="S70" s="47">
        <v>2</v>
      </c>
      <c r="T70" s="3">
        <f t="shared" si="20"/>
        <v>21</v>
      </c>
      <c r="U70" s="51">
        <f t="shared" si="21"/>
        <v>2</v>
      </c>
      <c r="V70" s="3">
        <v>60</v>
      </c>
      <c r="W70" s="47">
        <v>2</v>
      </c>
      <c r="X70" s="3">
        <f t="shared" si="22"/>
        <v>21</v>
      </c>
      <c r="Y70" s="51">
        <f t="shared" si="23"/>
        <v>2</v>
      </c>
      <c r="Z70" s="54">
        <f>SUMPRODUCT(AA70:AM70,设定参考!$A$2:$M$2)</f>
        <v>9068.7869344766077</v>
      </c>
      <c r="AA70" s="3">
        <v>63191.956038212214</v>
      </c>
      <c r="AB70" s="3">
        <v>4387.9711572192518</v>
      </c>
      <c r="AC70" s="3">
        <v>1525.3419801733105</v>
      </c>
      <c r="AD70" s="3">
        <v>0</v>
      </c>
      <c r="AE70" s="3">
        <v>0</v>
      </c>
      <c r="AF70" s="3">
        <v>2113.8518518518522</v>
      </c>
      <c r="AG70" s="3">
        <v>0</v>
      </c>
      <c r="AH70" s="3">
        <v>1373.9012345679012</v>
      </c>
      <c r="AI70" s="3">
        <v>0</v>
      </c>
      <c r="AJ70" s="3">
        <v>0</v>
      </c>
      <c r="AK70" s="3">
        <v>0</v>
      </c>
      <c r="AL70" s="3">
        <v>0</v>
      </c>
      <c r="AM70" s="48">
        <v>0</v>
      </c>
    </row>
    <row r="71" spans="1:39" x14ac:dyDescent="0.15">
      <c r="A71" s="3">
        <v>68</v>
      </c>
      <c r="B71" s="3">
        <v>60</v>
      </c>
      <c r="C71" s="47">
        <v>2</v>
      </c>
      <c r="D71" s="3">
        <f t="shared" si="12"/>
        <v>43</v>
      </c>
      <c r="E71" s="51">
        <f t="shared" si="13"/>
        <v>5</v>
      </c>
      <c r="F71" s="3">
        <v>60</v>
      </c>
      <c r="G71" s="47">
        <v>2</v>
      </c>
      <c r="H71" s="3">
        <f t="shared" si="14"/>
        <v>27</v>
      </c>
      <c r="I71" s="51">
        <f t="shared" si="15"/>
        <v>4</v>
      </c>
      <c r="J71" s="3">
        <v>60</v>
      </c>
      <c r="K71" s="47">
        <v>2</v>
      </c>
      <c r="L71" s="3">
        <f t="shared" si="16"/>
        <v>27</v>
      </c>
      <c r="M71" s="51">
        <f t="shared" si="17"/>
        <v>4</v>
      </c>
      <c r="N71" s="3">
        <v>60</v>
      </c>
      <c r="O71" s="47">
        <v>2</v>
      </c>
      <c r="P71" s="3">
        <f t="shared" si="18"/>
        <v>21</v>
      </c>
      <c r="Q71" s="51">
        <f t="shared" si="19"/>
        <v>2</v>
      </c>
      <c r="R71" s="3">
        <v>60</v>
      </c>
      <c r="S71" s="47">
        <v>2</v>
      </c>
      <c r="T71" s="3">
        <f t="shared" si="20"/>
        <v>21</v>
      </c>
      <c r="U71" s="51">
        <f t="shared" si="21"/>
        <v>2</v>
      </c>
      <c r="V71" s="3">
        <v>60</v>
      </c>
      <c r="W71" s="47">
        <v>2</v>
      </c>
      <c r="X71" s="3">
        <f t="shared" si="22"/>
        <v>21</v>
      </c>
      <c r="Y71" s="51">
        <f t="shared" si="23"/>
        <v>2</v>
      </c>
      <c r="Z71" s="54">
        <f>SUMPRODUCT(AA71:AM71,设定参考!$A$2:$M$2)</f>
        <v>9202.9469344766076</v>
      </c>
      <c r="AA71" s="3">
        <v>64108.956038212214</v>
      </c>
      <c r="AB71" s="3">
        <v>4445.9711572192518</v>
      </c>
      <c r="AC71" s="3">
        <v>1558.3419801733105</v>
      </c>
      <c r="AD71" s="3">
        <v>0</v>
      </c>
      <c r="AE71" s="3">
        <v>0</v>
      </c>
      <c r="AF71" s="3">
        <v>2149.8518518518522</v>
      </c>
      <c r="AG71" s="3">
        <v>0</v>
      </c>
      <c r="AH71" s="3">
        <v>1373.9012345679012</v>
      </c>
      <c r="AI71" s="3">
        <v>0</v>
      </c>
      <c r="AJ71" s="3">
        <v>0</v>
      </c>
      <c r="AK71" s="3">
        <v>0</v>
      </c>
      <c r="AL71" s="3">
        <v>0</v>
      </c>
      <c r="AM71" s="48">
        <v>0</v>
      </c>
    </row>
    <row r="72" spans="1:39" x14ac:dyDescent="0.15">
      <c r="A72" s="3">
        <v>69</v>
      </c>
      <c r="B72" s="3">
        <v>60</v>
      </c>
      <c r="C72" s="47">
        <v>2</v>
      </c>
      <c r="D72" s="3">
        <f t="shared" si="12"/>
        <v>44</v>
      </c>
      <c r="E72" s="51">
        <f t="shared" si="13"/>
        <v>5</v>
      </c>
      <c r="F72" s="3">
        <v>60</v>
      </c>
      <c r="G72" s="47">
        <v>2</v>
      </c>
      <c r="H72" s="3">
        <f t="shared" si="14"/>
        <v>27</v>
      </c>
      <c r="I72" s="51">
        <f t="shared" si="15"/>
        <v>4</v>
      </c>
      <c r="J72" s="3">
        <v>60</v>
      </c>
      <c r="K72" s="47">
        <v>2</v>
      </c>
      <c r="L72" s="3">
        <f t="shared" si="16"/>
        <v>27</v>
      </c>
      <c r="M72" s="51">
        <f t="shared" si="17"/>
        <v>4</v>
      </c>
      <c r="N72" s="3">
        <v>60</v>
      </c>
      <c r="O72" s="47">
        <v>2</v>
      </c>
      <c r="P72" s="3">
        <f t="shared" si="18"/>
        <v>22</v>
      </c>
      <c r="Q72" s="51">
        <f t="shared" si="19"/>
        <v>2</v>
      </c>
      <c r="R72" s="3">
        <v>60</v>
      </c>
      <c r="S72" s="47">
        <v>2</v>
      </c>
      <c r="T72" s="3">
        <f t="shared" si="20"/>
        <v>22</v>
      </c>
      <c r="U72" s="51">
        <f t="shared" si="21"/>
        <v>2</v>
      </c>
      <c r="V72" s="3">
        <v>60</v>
      </c>
      <c r="W72" s="47">
        <v>2</v>
      </c>
      <c r="X72" s="3">
        <f t="shared" si="22"/>
        <v>22</v>
      </c>
      <c r="Y72" s="51">
        <f t="shared" si="23"/>
        <v>2</v>
      </c>
      <c r="Z72" s="54">
        <f>SUMPRODUCT(AA72:AM72,设定参考!$A$2:$M$2)</f>
        <v>9317.3869344766063</v>
      </c>
      <c r="AA72" s="3">
        <v>64720.956038212214</v>
      </c>
      <c r="AB72" s="3">
        <v>4522.9711572192518</v>
      </c>
      <c r="AC72" s="3">
        <v>1558.3419801733105</v>
      </c>
      <c r="AD72" s="3">
        <v>0</v>
      </c>
      <c r="AE72" s="3">
        <v>0</v>
      </c>
      <c r="AF72" s="3">
        <v>2185.8518518518522</v>
      </c>
      <c r="AG72" s="3">
        <v>0</v>
      </c>
      <c r="AH72" s="3">
        <v>1409.9012345679012</v>
      </c>
      <c r="AI72" s="3">
        <v>0</v>
      </c>
      <c r="AJ72" s="3">
        <v>0</v>
      </c>
      <c r="AK72" s="3">
        <v>0</v>
      </c>
      <c r="AL72" s="3">
        <v>0</v>
      </c>
      <c r="AM72" s="48">
        <v>0</v>
      </c>
    </row>
    <row r="73" spans="1:39" x14ac:dyDescent="0.15">
      <c r="A73" s="3">
        <v>70</v>
      </c>
      <c r="B73" s="3">
        <v>70</v>
      </c>
      <c r="C73" s="47">
        <v>2</v>
      </c>
      <c r="D73" s="3">
        <f t="shared" si="12"/>
        <v>44</v>
      </c>
      <c r="E73" s="51">
        <f t="shared" si="13"/>
        <v>5</v>
      </c>
      <c r="F73" s="3">
        <v>70</v>
      </c>
      <c r="G73" s="47">
        <v>2</v>
      </c>
      <c r="H73" s="3">
        <f t="shared" si="14"/>
        <v>28</v>
      </c>
      <c r="I73" s="51">
        <f t="shared" si="15"/>
        <v>4</v>
      </c>
      <c r="J73" s="3">
        <v>70</v>
      </c>
      <c r="K73" s="47">
        <v>2</v>
      </c>
      <c r="L73" s="3">
        <f t="shared" si="16"/>
        <v>28</v>
      </c>
      <c r="M73" s="51">
        <f t="shared" si="17"/>
        <v>4</v>
      </c>
      <c r="N73" s="3">
        <v>70</v>
      </c>
      <c r="O73" s="47">
        <v>2</v>
      </c>
      <c r="P73" s="3">
        <f t="shared" si="18"/>
        <v>22</v>
      </c>
      <c r="Q73" s="51">
        <f t="shared" si="19"/>
        <v>2</v>
      </c>
      <c r="R73" s="3">
        <v>70</v>
      </c>
      <c r="S73" s="47">
        <v>2</v>
      </c>
      <c r="T73" s="3">
        <f t="shared" si="20"/>
        <v>22</v>
      </c>
      <c r="U73" s="51">
        <f t="shared" si="21"/>
        <v>2</v>
      </c>
      <c r="V73" s="3">
        <v>70</v>
      </c>
      <c r="W73" s="47">
        <v>2</v>
      </c>
      <c r="X73" s="3">
        <f t="shared" si="22"/>
        <v>22</v>
      </c>
      <c r="Y73" s="51">
        <f t="shared" si="23"/>
        <v>2</v>
      </c>
      <c r="Z73" s="54">
        <f>SUMPRODUCT(AA73:AM73,设定参考!$A$2:$M$2)</f>
        <v>12588.462579302142</v>
      </c>
      <c r="AA73" s="3">
        <v>87526.608050949624</v>
      </c>
      <c r="AB73" s="3">
        <v>6074.62820962567</v>
      </c>
      <c r="AC73" s="3">
        <v>2149.7893068977473</v>
      </c>
      <c r="AD73" s="3">
        <v>0</v>
      </c>
      <c r="AE73" s="3">
        <v>0</v>
      </c>
      <c r="AF73" s="3">
        <v>2914.4691358024688</v>
      </c>
      <c r="AG73" s="3">
        <v>0</v>
      </c>
      <c r="AH73" s="3">
        <v>1879.8683127572017</v>
      </c>
      <c r="AI73" s="3">
        <v>0</v>
      </c>
      <c r="AJ73" s="3">
        <v>0</v>
      </c>
      <c r="AK73" s="3">
        <v>0</v>
      </c>
      <c r="AL73" s="3">
        <v>0</v>
      </c>
      <c r="AM73" s="48">
        <v>0</v>
      </c>
    </row>
    <row r="74" spans="1:39" x14ac:dyDescent="0.15">
      <c r="A74" s="3">
        <v>71</v>
      </c>
      <c r="B74" s="3">
        <v>70</v>
      </c>
      <c r="C74" s="47">
        <v>2</v>
      </c>
      <c r="D74" s="3">
        <f t="shared" si="12"/>
        <v>45</v>
      </c>
      <c r="E74" s="51">
        <f t="shared" si="13"/>
        <v>5</v>
      </c>
      <c r="F74" s="3">
        <v>70</v>
      </c>
      <c r="G74" s="47">
        <v>2</v>
      </c>
      <c r="H74" s="3">
        <f t="shared" si="14"/>
        <v>28</v>
      </c>
      <c r="I74" s="51">
        <f t="shared" si="15"/>
        <v>4</v>
      </c>
      <c r="J74" s="3">
        <v>70</v>
      </c>
      <c r="K74" s="47">
        <v>2</v>
      </c>
      <c r="L74" s="3">
        <f t="shared" si="16"/>
        <v>28</v>
      </c>
      <c r="M74" s="51">
        <f t="shared" si="17"/>
        <v>4</v>
      </c>
      <c r="N74" s="3">
        <v>70</v>
      </c>
      <c r="O74" s="47">
        <v>2</v>
      </c>
      <c r="P74" s="3">
        <f t="shared" si="18"/>
        <v>22</v>
      </c>
      <c r="Q74" s="51">
        <f t="shared" si="19"/>
        <v>2</v>
      </c>
      <c r="R74" s="3">
        <v>70</v>
      </c>
      <c r="S74" s="47">
        <v>2</v>
      </c>
      <c r="T74" s="3">
        <f t="shared" si="20"/>
        <v>22</v>
      </c>
      <c r="U74" s="51">
        <f t="shared" si="21"/>
        <v>2</v>
      </c>
      <c r="V74" s="3">
        <v>70</v>
      </c>
      <c r="W74" s="47">
        <v>2</v>
      </c>
      <c r="X74" s="3">
        <f t="shared" si="22"/>
        <v>22</v>
      </c>
      <c r="Y74" s="51">
        <f t="shared" si="23"/>
        <v>2</v>
      </c>
      <c r="Z74" s="54">
        <f>SUMPRODUCT(AA74:AM74,设定参考!$A$2:$M$2)</f>
        <v>12675.102579302142</v>
      </c>
      <c r="AA74" s="3">
        <v>87526.608050949624</v>
      </c>
      <c r="AB74" s="3">
        <v>6152.62820962567</v>
      </c>
      <c r="AC74" s="3">
        <v>2149.7893068977473</v>
      </c>
      <c r="AD74" s="3">
        <v>0</v>
      </c>
      <c r="AE74" s="3">
        <v>0</v>
      </c>
      <c r="AF74" s="3">
        <v>2962.4691358024688</v>
      </c>
      <c r="AG74" s="3">
        <v>0</v>
      </c>
      <c r="AH74" s="3">
        <v>1879.8683127572017</v>
      </c>
      <c r="AI74" s="3">
        <v>0</v>
      </c>
      <c r="AJ74" s="3">
        <v>0</v>
      </c>
      <c r="AK74" s="3">
        <v>0</v>
      </c>
      <c r="AL74" s="3">
        <v>0</v>
      </c>
      <c r="AM74" s="48">
        <v>0</v>
      </c>
    </row>
    <row r="75" spans="1:39" x14ac:dyDescent="0.15">
      <c r="A75" s="3">
        <v>72</v>
      </c>
      <c r="B75" s="3">
        <v>70</v>
      </c>
      <c r="C75" s="47">
        <v>2</v>
      </c>
      <c r="D75" s="3">
        <f t="shared" si="12"/>
        <v>46</v>
      </c>
      <c r="E75" s="51">
        <f t="shared" si="13"/>
        <v>5</v>
      </c>
      <c r="F75" s="3">
        <v>70</v>
      </c>
      <c r="G75" s="47">
        <v>2</v>
      </c>
      <c r="H75" s="3">
        <f t="shared" si="14"/>
        <v>29</v>
      </c>
      <c r="I75" s="51">
        <f t="shared" si="15"/>
        <v>4</v>
      </c>
      <c r="J75" s="3">
        <v>70</v>
      </c>
      <c r="K75" s="47">
        <v>2</v>
      </c>
      <c r="L75" s="3">
        <f t="shared" si="16"/>
        <v>29</v>
      </c>
      <c r="M75" s="51">
        <f t="shared" si="17"/>
        <v>4</v>
      </c>
      <c r="N75" s="3">
        <v>70</v>
      </c>
      <c r="O75" s="47">
        <v>2</v>
      </c>
      <c r="P75" s="3">
        <f t="shared" si="18"/>
        <v>23</v>
      </c>
      <c r="Q75" s="51">
        <f t="shared" si="19"/>
        <v>2</v>
      </c>
      <c r="R75" s="3">
        <v>70</v>
      </c>
      <c r="S75" s="47">
        <v>2</v>
      </c>
      <c r="T75" s="3">
        <f t="shared" si="20"/>
        <v>23</v>
      </c>
      <c r="U75" s="51">
        <f t="shared" si="21"/>
        <v>2</v>
      </c>
      <c r="V75" s="3">
        <v>70</v>
      </c>
      <c r="W75" s="47">
        <v>2</v>
      </c>
      <c r="X75" s="3">
        <f t="shared" si="22"/>
        <v>23</v>
      </c>
      <c r="Y75" s="51">
        <f t="shared" si="23"/>
        <v>2</v>
      </c>
      <c r="Z75" s="54">
        <f>SUMPRODUCT(AA75:AM75,设定参考!$A$2:$M$2)</f>
        <v>12922.942579302144</v>
      </c>
      <c r="AA75" s="3">
        <v>89565.608050949624</v>
      </c>
      <c r="AB75" s="3">
        <v>6256.6282096256691</v>
      </c>
      <c r="AC75" s="3">
        <v>2194.7893068977473</v>
      </c>
      <c r="AD75" s="3">
        <v>0</v>
      </c>
      <c r="AE75" s="3">
        <v>0</v>
      </c>
      <c r="AF75" s="3">
        <v>3010.4691358024688</v>
      </c>
      <c r="AG75" s="3">
        <v>0</v>
      </c>
      <c r="AH75" s="3">
        <v>1927.8683127572017</v>
      </c>
      <c r="AI75" s="3">
        <v>0</v>
      </c>
      <c r="AJ75" s="3">
        <v>0</v>
      </c>
      <c r="AK75" s="3">
        <v>0</v>
      </c>
      <c r="AL75" s="3">
        <v>0</v>
      </c>
      <c r="AM75" s="48">
        <v>0</v>
      </c>
    </row>
    <row r="76" spans="1:39" x14ac:dyDescent="0.15">
      <c r="A76" s="3">
        <v>73</v>
      </c>
      <c r="B76" s="3">
        <v>70</v>
      </c>
      <c r="C76" s="47">
        <v>2</v>
      </c>
      <c r="D76" s="3">
        <f t="shared" si="12"/>
        <v>47</v>
      </c>
      <c r="E76" s="51">
        <f t="shared" si="13"/>
        <v>5</v>
      </c>
      <c r="F76" s="3">
        <v>70</v>
      </c>
      <c r="G76" s="47">
        <v>2</v>
      </c>
      <c r="H76" s="3">
        <f t="shared" si="14"/>
        <v>29</v>
      </c>
      <c r="I76" s="51">
        <f t="shared" si="15"/>
        <v>4</v>
      </c>
      <c r="J76" s="3">
        <v>70</v>
      </c>
      <c r="K76" s="47">
        <v>2</v>
      </c>
      <c r="L76" s="3">
        <f t="shared" si="16"/>
        <v>29</v>
      </c>
      <c r="M76" s="51">
        <f t="shared" si="17"/>
        <v>4</v>
      </c>
      <c r="N76" s="3">
        <v>70</v>
      </c>
      <c r="O76" s="47">
        <v>2</v>
      </c>
      <c r="P76" s="3">
        <f t="shared" si="18"/>
        <v>23</v>
      </c>
      <c r="Q76" s="51">
        <f t="shared" si="19"/>
        <v>2</v>
      </c>
      <c r="R76" s="3">
        <v>70</v>
      </c>
      <c r="S76" s="47">
        <v>2</v>
      </c>
      <c r="T76" s="3">
        <f t="shared" si="20"/>
        <v>23</v>
      </c>
      <c r="U76" s="51">
        <f t="shared" si="21"/>
        <v>2</v>
      </c>
      <c r="V76" s="3">
        <v>70</v>
      </c>
      <c r="W76" s="47">
        <v>2</v>
      </c>
      <c r="X76" s="3">
        <f t="shared" si="22"/>
        <v>23</v>
      </c>
      <c r="Y76" s="51">
        <f t="shared" si="23"/>
        <v>2</v>
      </c>
      <c r="Z76" s="54">
        <f>SUMPRODUCT(AA76:AM76,设定参考!$A$2:$M$2)</f>
        <v>13009.582579302145</v>
      </c>
      <c r="AA76" s="3">
        <v>89565.608050949624</v>
      </c>
      <c r="AB76" s="3">
        <v>6334.6282096256691</v>
      </c>
      <c r="AC76" s="3">
        <v>2194.7893068977473</v>
      </c>
      <c r="AD76" s="3">
        <v>0</v>
      </c>
      <c r="AE76" s="3">
        <v>0</v>
      </c>
      <c r="AF76" s="3">
        <v>3058.4691358024688</v>
      </c>
      <c r="AG76" s="3">
        <v>0</v>
      </c>
      <c r="AH76" s="3">
        <v>1927.8683127572017</v>
      </c>
      <c r="AI76" s="3">
        <v>0</v>
      </c>
      <c r="AJ76" s="3">
        <v>0</v>
      </c>
      <c r="AK76" s="3">
        <v>0</v>
      </c>
      <c r="AL76" s="3">
        <v>0</v>
      </c>
      <c r="AM76" s="48">
        <v>0</v>
      </c>
    </row>
    <row r="77" spans="1:39" x14ac:dyDescent="0.15">
      <c r="A77" s="3">
        <v>74</v>
      </c>
      <c r="B77" s="3">
        <v>70</v>
      </c>
      <c r="C77" s="47">
        <v>2</v>
      </c>
      <c r="D77" s="3">
        <f t="shared" si="12"/>
        <v>48</v>
      </c>
      <c r="E77" s="51">
        <f t="shared" si="13"/>
        <v>5</v>
      </c>
      <c r="F77" s="3">
        <v>70</v>
      </c>
      <c r="G77" s="47">
        <v>2</v>
      </c>
      <c r="H77" s="3">
        <f t="shared" si="14"/>
        <v>30</v>
      </c>
      <c r="I77" s="51">
        <f t="shared" si="15"/>
        <v>4</v>
      </c>
      <c r="J77" s="3">
        <v>70</v>
      </c>
      <c r="K77" s="47">
        <v>2</v>
      </c>
      <c r="L77" s="3">
        <f t="shared" si="16"/>
        <v>30</v>
      </c>
      <c r="M77" s="51">
        <f t="shared" si="17"/>
        <v>4</v>
      </c>
      <c r="N77" s="3">
        <v>70</v>
      </c>
      <c r="O77" s="47">
        <v>2</v>
      </c>
      <c r="P77" s="3">
        <f t="shared" si="18"/>
        <v>24</v>
      </c>
      <c r="Q77" s="51">
        <f t="shared" si="19"/>
        <v>2</v>
      </c>
      <c r="R77" s="3">
        <v>70</v>
      </c>
      <c r="S77" s="47">
        <v>2</v>
      </c>
      <c r="T77" s="3">
        <f t="shared" si="20"/>
        <v>24</v>
      </c>
      <c r="U77" s="51">
        <f t="shared" si="21"/>
        <v>2</v>
      </c>
      <c r="V77" s="3">
        <v>70</v>
      </c>
      <c r="W77" s="47">
        <v>2</v>
      </c>
      <c r="X77" s="3">
        <f t="shared" si="22"/>
        <v>24</v>
      </c>
      <c r="Y77" s="51">
        <f t="shared" si="23"/>
        <v>2</v>
      </c>
      <c r="Z77" s="54">
        <f>SUMPRODUCT(AA77:AM77,设定参考!$A$2:$M$2)</f>
        <v>13257.422579302141</v>
      </c>
      <c r="AA77" s="3">
        <v>91604.608050949624</v>
      </c>
      <c r="AB77" s="3">
        <v>6438.6282096256691</v>
      </c>
      <c r="AC77" s="3">
        <v>2239.7893068977473</v>
      </c>
      <c r="AD77" s="3">
        <v>0</v>
      </c>
      <c r="AE77" s="3">
        <v>0</v>
      </c>
      <c r="AF77" s="3">
        <v>3106.4691358024688</v>
      </c>
      <c r="AG77" s="3">
        <v>0</v>
      </c>
      <c r="AH77" s="3">
        <v>1975.8683127572017</v>
      </c>
      <c r="AI77" s="3">
        <v>0</v>
      </c>
      <c r="AJ77" s="3">
        <v>0</v>
      </c>
      <c r="AK77" s="3">
        <v>0</v>
      </c>
      <c r="AL77" s="3">
        <v>0</v>
      </c>
      <c r="AM77" s="48">
        <v>0</v>
      </c>
    </row>
    <row r="78" spans="1:39" x14ac:dyDescent="0.15">
      <c r="A78" s="3">
        <v>75</v>
      </c>
      <c r="B78" s="3">
        <v>70</v>
      </c>
      <c r="C78" s="47">
        <v>2</v>
      </c>
      <c r="D78" s="3">
        <f t="shared" si="12"/>
        <v>48</v>
      </c>
      <c r="E78" s="51">
        <f t="shared" si="13"/>
        <v>5</v>
      </c>
      <c r="F78" s="3">
        <v>70</v>
      </c>
      <c r="G78" s="47">
        <v>2</v>
      </c>
      <c r="H78" s="3">
        <f t="shared" si="14"/>
        <v>30</v>
      </c>
      <c r="I78" s="51">
        <f t="shared" si="15"/>
        <v>4</v>
      </c>
      <c r="J78" s="3">
        <v>70</v>
      </c>
      <c r="K78" s="47">
        <v>2</v>
      </c>
      <c r="L78" s="3">
        <f t="shared" si="16"/>
        <v>30</v>
      </c>
      <c r="M78" s="51">
        <f t="shared" si="17"/>
        <v>4</v>
      </c>
      <c r="N78" s="3">
        <v>70</v>
      </c>
      <c r="O78" s="47">
        <v>2</v>
      </c>
      <c r="P78" s="3">
        <f t="shared" si="18"/>
        <v>24</v>
      </c>
      <c r="Q78" s="51">
        <f t="shared" si="19"/>
        <v>2</v>
      </c>
      <c r="R78" s="3">
        <v>70</v>
      </c>
      <c r="S78" s="47">
        <v>2</v>
      </c>
      <c r="T78" s="3">
        <f t="shared" si="20"/>
        <v>24</v>
      </c>
      <c r="U78" s="51">
        <f t="shared" si="21"/>
        <v>2</v>
      </c>
      <c r="V78" s="3">
        <v>70</v>
      </c>
      <c r="W78" s="47">
        <v>2</v>
      </c>
      <c r="X78" s="3">
        <f t="shared" si="22"/>
        <v>24</v>
      </c>
      <c r="Y78" s="51">
        <f t="shared" si="23"/>
        <v>2</v>
      </c>
      <c r="Z78" s="54">
        <f>SUMPRODUCT(AA78:AM78,设定参考!$A$2:$M$2)</f>
        <v>13257.422579302141</v>
      </c>
      <c r="AA78" s="3">
        <v>91604.608050949624</v>
      </c>
      <c r="AB78" s="3">
        <v>6438.6282096256691</v>
      </c>
      <c r="AC78" s="3">
        <v>2239.7893068977473</v>
      </c>
      <c r="AD78" s="3">
        <v>0</v>
      </c>
      <c r="AE78" s="3">
        <v>0</v>
      </c>
      <c r="AF78" s="3">
        <v>3106.4691358024688</v>
      </c>
      <c r="AG78" s="3">
        <v>0</v>
      </c>
      <c r="AH78" s="3">
        <v>1975.8683127572017</v>
      </c>
      <c r="AI78" s="3">
        <v>0</v>
      </c>
      <c r="AJ78" s="3">
        <v>0</v>
      </c>
      <c r="AK78" s="3">
        <v>0</v>
      </c>
      <c r="AL78" s="3">
        <v>0</v>
      </c>
      <c r="AM78" s="48">
        <v>0</v>
      </c>
    </row>
    <row r="79" spans="1:39" x14ac:dyDescent="0.15">
      <c r="A79" s="3">
        <v>76</v>
      </c>
      <c r="B79" s="3">
        <v>70</v>
      </c>
      <c r="C79" s="47">
        <v>2</v>
      </c>
      <c r="D79" s="3">
        <f t="shared" si="12"/>
        <v>49</v>
      </c>
      <c r="E79" s="51">
        <f t="shared" si="13"/>
        <v>5</v>
      </c>
      <c r="F79" s="3">
        <v>70</v>
      </c>
      <c r="G79" s="47">
        <v>2</v>
      </c>
      <c r="H79" s="3">
        <f t="shared" si="14"/>
        <v>31</v>
      </c>
      <c r="I79" s="51">
        <f t="shared" si="15"/>
        <v>4</v>
      </c>
      <c r="J79" s="3">
        <v>70</v>
      </c>
      <c r="K79" s="47">
        <v>2</v>
      </c>
      <c r="L79" s="3">
        <f t="shared" si="16"/>
        <v>31</v>
      </c>
      <c r="M79" s="51">
        <f t="shared" si="17"/>
        <v>4</v>
      </c>
      <c r="N79" s="3">
        <v>70</v>
      </c>
      <c r="O79" s="47">
        <v>2</v>
      </c>
      <c r="P79" s="3">
        <f t="shared" si="18"/>
        <v>24</v>
      </c>
      <c r="Q79" s="51">
        <f t="shared" si="19"/>
        <v>2</v>
      </c>
      <c r="R79" s="3">
        <v>70</v>
      </c>
      <c r="S79" s="47">
        <v>2</v>
      </c>
      <c r="T79" s="3">
        <f t="shared" si="20"/>
        <v>24</v>
      </c>
      <c r="U79" s="51">
        <f t="shared" si="21"/>
        <v>2</v>
      </c>
      <c r="V79" s="3">
        <v>70</v>
      </c>
      <c r="W79" s="47">
        <v>2</v>
      </c>
      <c r="X79" s="3">
        <f t="shared" si="22"/>
        <v>24</v>
      </c>
      <c r="Y79" s="51">
        <f t="shared" si="23"/>
        <v>2</v>
      </c>
      <c r="Z79" s="54">
        <f>SUMPRODUCT(AA79:AM79,设定参考!$A$2:$M$2)</f>
        <v>13437.982579302143</v>
      </c>
      <c r="AA79" s="3">
        <v>92827.608050949624</v>
      </c>
      <c r="AB79" s="3">
        <v>6516.6282096256691</v>
      </c>
      <c r="AC79" s="3">
        <v>2284.7893068977473</v>
      </c>
      <c r="AD79" s="3">
        <v>0</v>
      </c>
      <c r="AE79" s="3">
        <v>0</v>
      </c>
      <c r="AF79" s="3">
        <v>3154.4691358024688</v>
      </c>
      <c r="AG79" s="3">
        <v>0</v>
      </c>
      <c r="AH79" s="3">
        <v>1975.8683127572017</v>
      </c>
      <c r="AI79" s="3">
        <v>0</v>
      </c>
      <c r="AJ79" s="3">
        <v>0</v>
      </c>
      <c r="AK79" s="3">
        <v>0</v>
      </c>
      <c r="AL79" s="3">
        <v>0</v>
      </c>
      <c r="AM79" s="48">
        <v>0</v>
      </c>
    </row>
    <row r="80" spans="1:39" x14ac:dyDescent="0.15">
      <c r="A80" s="3">
        <v>77</v>
      </c>
      <c r="B80" s="3">
        <v>70</v>
      </c>
      <c r="C80" s="47">
        <v>2</v>
      </c>
      <c r="D80" s="3">
        <f t="shared" si="12"/>
        <v>50</v>
      </c>
      <c r="E80" s="51">
        <f t="shared" si="13"/>
        <v>5</v>
      </c>
      <c r="F80" s="3">
        <v>70</v>
      </c>
      <c r="G80" s="47">
        <v>2</v>
      </c>
      <c r="H80" s="3">
        <f t="shared" si="14"/>
        <v>31</v>
      </c>
      <c r="I80" s="51">
        <f t="shared" si="15"/>
        <v>4</v>
      </c>
      <c r="J80" s="3">
        <v>70</v>
      </c>
      <c r="K80" s="47">
        <v>2</v>
      </c>
      <c r="L80" s="3">
        <f t="shared" si="16"/>
        <v>31</v>
      </c>
      <c r="M80" s="51">
        <f t="shared" si="17"/>
        <v>4</v>
      </c>
      <c r="N80" s="3">
        <v>70</v>
      </c>
      <c r="O80" s="47">
        <v>2</v>
      </c>
      <c r="P80" s="3">
        <f t="shared" si="18"/>
        <v>25</v>
      </c>
      <c r="Q80" s="51">
        <f t="shared" si="19"/>
        <v>2</v>
      </c>
      <c r="R80" s="3">
        <v>70</v>
      </c>
      <c r="S80" s="47">
        <v>2</v>
      </c>
      <c r="T80" s="3">
        <f t="shared" si="20"/>
        <v>25</v>
      </c>
      <c r="U80" s="51">
        <f t="shared" si="21"/>
        <v>2</v>
      </c>
      <c r="V80" s="3">
        <v>70</v>
      </c>
      <c r="W80" s="47">
        <v>2</v>
      </c>
      <c r="X80" s="3">
        <f t="shared" si="22"/>
        <v>25</v>
      </c>
      <c r="Y80" s="51">
        <f t="shared" si="23"/>
        <v>2</v>
      </c>
      <c r="Z80" s="54">
        <f>SUMPRODUCT(AA80:AM80,设定参考!$A$2:$M$2)</f>
        <v>13591.902579302143</v>
      </c>
      <c r="AA80" s="3">
        <v>93643.608050949624</v>
      </c>
      <c r="AB80" s="3">
        <v>6620.6282096256691</v>
      </c>
      <c r="AC80" s="3">
        <v>2284.7893068977473</v>
      </c>
      <c r="AD80" s="3">
        <v>0</v>
      </c>
      <c r="AE80" s="3">
        <v>0</v>
      </c>
      <c r="AF80" s="3">
        <v>3202.4691358024688</v>
      </c>
      <c r="AG80" s="3">
        <v>0</v>
      </c>
      <c r="AH80" s="3">
        <v>2023.8683127572017</v>
      </c>
      <c r="AI80" s="3">
        <v>0</v>
      </c>
      <c r="AJ80" s="3">
        <v>0</v>
      </c>
      <c r="AK80" s="3">
        <v>0</v>
      </c>
      <c r="AL80" s="3">
        <v>0</v>
      </c>
      <c r="AM80" s="48">
        <v>0</v>
      </c>
    </row>
    <row r="81" spans="1:39" x14ac:dyDescent="0.15">
      <c r="A81" s="3">
        <v>78</v>
      </c>
      <c r="B81" s="3">
        <v>70</v>
      </c>
      <c r="C81" s="47">
        <v>2</v>
      </c>
      <c r="D81" s="3">
        <f t="shared" si="12"/>
        <v>51</v>
      </c>
      <c r="E81" s="51">
        <f t="shared" si="13"/>
        <v>5</v>
      </c>
      <c r="F81" s="3">
        <v>70</v>
      </c>
      <c r="G81" s="47">
        <v>2</v>
      </c>
      <c r="H81" s="3">
        <f t="shared" si="14"/>
        <v>32</v>
      </c>
      <c r="I81" s="51">
        <f t="shared" si="15"/>
        <v>4</v>
      </c>
      <c r="J81" s="3">
        <v>70</v>
      </c>
      <c r="K81" s="47">
        <v>2</v>
      </c>
      <c r="L81" s="3">
        <f t="shared" si="16"/>
        <v>32</v>
      </c>
      <c r="M81" s="51">
        <f t="shared" si="17"/>
        <v>4</v>
      </c>
      <c r="N81" s="3">
        <v>70</v>
      </c>
      <c r="O81" s="47">
        <v>2</v>
      </c>
      <c r="P81" s="3">
        <f t="shared" si="18"/>
        <v>25</v>
      </c>
      <c r="Q81" s="51">
        <f t="shared" si="19"/>
        <v>2</v>
      </c>
      <c r="R81" s="3">
        <v>70</v>
      </c>
      <c r="S81" s="47">
        <v>2</v>
      </c>
      <c r="T81" s="3">
        <f t="shared" si="20"/>
        <v>25</v>
      </c>
      <c r="U81" s="51">
        <f t="shared" si="21"/>
        <v>2</v>
      </c>
      <c r="V81" s="3">
        <v>70</v>
      </c>
      <c r="W81" s="47">
        <v>2</v>
      </c>
      <c r="X81" s="3">
        <f t="shared" si="22"/>
        <v>25</v>
      </c>
      <c r="Y81" s="51">
        <f t="shared" si="23"/>
        <v>2</v>
      </c>
      <c r="Z81" s="54">
        <f>SUMPRODUCT(AA81:AM81,设定参考!$A$2:$M$2)</f>
        <v>13772.462579302141</v>
      </c>
      <c r="AA81" s="3">
        <v>94866.608050949624</v>
      </c>
      <c r="AB81" s="3">
        <v>6698.6282096256691</v>
      </c>
      <c r="AC81" s="3">
        <v>2329.7893068977473</v>
      </c>
      <c r="AD81" s="3">
        <v>0</v>
      </c>
      <c r="AE81" s="3">
        <v>0</v>
      </c>
      <c r="AF81" s="3">
        <v>3250.4691358024688</v>
      </c>
      <c r="AG81" s="3">
        <v>0</v>
      </c>
      <c r="AH81" s="3">
        <v>2023.8683127572017</v>
      </c>
      <c r="AI81" s="3">
        <v>0</v>
      </c>
      <c r="AJ81" s="3">
        <v>0</v>
      </c>
      <c r="AK81" s="3">
        <v>0</v>
      </c>
      <c r="AL81" s="3">
        <v>0</v>
      </c>
      <c r="AM81" s="48">
        <v>0</v>
      </c>
    </row>
    <row r="82" spans="1:39" x14ac:dyDescent="0.15">
      <c r="A82" s="3">
        <v>79</v>
      </c>
      <c r="B82" s="3">
        <v>70</v>
      </c>
      <c r="C82" s="47">
        <v>2</v>
      </c>
      <c r="D82" s="3">
        <f t="shared" si="12"/>
        <v>52</v>
      </c>
      <c r="E82" s="51">
        <f t="shared" si="13"/>
        <v>5</v>
      </c>
      <c r="F82" s="3">
        <v>70</v>
      </c>
      <c r="G82" s="47">
        <v>2</v>
      </c>
      <c r="H82" s="3">
        <f t="shared" si="14"/>
        <v>32</v>
      </c>
      <c r="I82" s="51">
        <f t="shared" si="15"/>
        <v>4</v>
      </c>
      <c r="J82" s="3">
        <v>70</v>
      </c>
      <c r="K82" s="47">
        <v>2</v>
      </c>
      <c r="L82" s="3">
        <f t="shared" si="16"/>
        <v>32</v>
      </c>
      <c r="M82" s="51">
        <f t="shared" si="17"/>
        <v>4</v>
      </c>
      <c r="N82" s="3">
        <v>70</v>
      </c>
      <c r="O82" s="47">
        <v>2</v>
      </c>
      <c r="P82" s="3">
        <f t="shared" si="18"/>
        <v>26</v>
      </c>
      <c r="Q82" s="51">
        <f t="shared" si="19"/>
        <v>2</v>
      </c>
      <c r="R82" s="3">
        <v>70</v>
      </c>
      <c r="S82" s="47">
        <v>2</v>
      </c>
      <c r="T82" s="3">
        <f t="shared" si="20"/>
        <v>26</v>
      </c>
      <c r="U82" s="51">
        <f t="shared" si="21"/>
        <v>2</v>
      </c>
      <c r="V82" s="3">
        <v>70</v>
      </c>
      <c r="W82" s="47">
        <v>2</v>
      </c>
      <c r="X82" s="3">
        <f t="shared" si="22"/>
        <v>26</v>
      </c>
      <c r="Y82" s="51">
        <f t="shared" si="23"/>
        <v>2</v>
      </c>
      <c r="Z82" s="54">
        <f>SUMPRODUCT(AA82:AM82,设定参考!$A$2:$M$2)</f>
        <v>13926.382579302141</v>
      </c>
      <c r="AA82" s="3">
        <v>95682.608050949624</v>
      </c>
      <c r="AB82" s="3">
        <v>6802.6282096256691</v>
      </c>
      <c r="AC82" s="3">
        <v>2329.7893068977473</v>
      </c>
      <c r="AD82" s="3">
        <v>0</v>
      </c>
      <c r="AE82" s="3">
        <v>0</v>
      </c>
      <c r="AF82" s="3">
        <v>3298.4691358024688</v>
      </c>
      <c r="AG82" s="3">
        <v>0</v>
      </c>
      <c r="AH82" s="3">
        <v>2071.8683127572017</v>
      </c>
      <c r="AI82" s="3">
        <v>0</v>
      </c>
      <c r="AJ82" s="3">
        <v>0</v>
      </c>
      <c r="AK82" s="3">
        <v>0</v>
      </c>
      <c r="AL82" s="3">
        <v>0</v>
      </c>
      <c r="AM82" s="48">
        <v>0</v>
      </c>
    </row>
    <row r="83" spans="1:39" x14ac:dyDescent="0.15">
      <c r="A83" s="3">
        <v>80</v>
      </c>
      <c r="B83" s="3">
        <v>80</v>
      </c>
      <c r="C83" s="47">
        <v>2</v>
      </c>
      <c r="D83" s="3">
        <f t="shared" si="12"/>
        <v>52</v>
      </c>
      <c r="E83" s="51">
        <f t="shared" si="13"/>
        <v>6</v>
      </c>
      <c r="F83" s="3">
        <v>80</v>
      </c>
      <c r="G83" s="47">
        <v>2</v>
      </c>
      <c r="H83" s="3">
        <f t="shared" si="14"/>
        <v>33</v>
      </c>
      <c r="I83" s="51">
        <f t="shared" si="15"/>
        <v>5</v>
      </c>
      <c r="J83" s="3">
        <v>80</v>
      </c>
      <c r="K83" s="47">
        <v>2</v>
      </c>
      <c r="L83" s="3">
        <f t="shared" si="16"/>
        <v>33</v>
      </c>
      <c r="M83" s="51">
        <f t="shared" si="17"/>
        <v>5</v>
      </c>
      <c r="N83" s="3">
        <v>80</v>
      </c>
      <c r="O83" s="47">
        <v>2</v>
      </c>
      <c r="P83" s="3">
        <f t="shared" si="18"/>
        <v>26</v>
      </c>
      <c r="Q83" s="51">
        <f t="shared" si="19"/>
        <v>3</v>
      </c>
      <c r="R83" s="3">
        <v>80</v>
      </c>
      <c r="S83" s="47">
        <v>2</v>
      </c>
      <c r="T83" s="3">
        <f t="shared" si="20"/>
        <v>26</v>
      </c>
      <c r="U83" s="51">
        <f t="shared" si="21"/>
        <v>3</v>
      </c>
      <c r="V83" s="3">
        <v>80</v>
      </c>
      <c r="W83" s="47">
        <v>2</v>
      </c>
      <c r="X83" s="3">
        <f t="shared" si="22"/>
        <v>26</v>
      </c>
      <c r="Y83" s="51">
        <f t="shared" si="23"/>
        <v>3</v>
      </c>
      <c r="Z83" s="54">
        <f>SUMPRODUCT(AA83:AM83,设定参考!$A$2:$M$2)</f>
        <v>18508.187082810618</v>
      </c>
      <c r="AA83" s="3">
        <v>129633.19469131915</v>
      </c>
      <c r="AB83" s="3">
        <v>8895.6661390374338</v>
      </c>
      <c r="AC83" s="3">
        <v>3146.6450079722708</v>
      </c>
      <c r="AD83" s="3">
        <v>0</v>
      </c>
      <c r="AE83" s="3">
        <v>0</v>
      </c>
      <c r="AF83" s="3">
        <v>4323.7037037037044</v>
      </c>
      <c r="AG83" s="3">
        <v>0</v>
      </c>
      <c r="AH83" s="3">
        <v>2790.4526748971193</v>
      </c>
      <c r="AI83" s="3">
        <v>0</v>
      </c>
      <c r="AJ83" s="3">
        <v>0</v>
      </c>
      <c r="AK83" s="3">
        <v>0</v>
      </c>
      <c r="AL83" s="3">
        <v>0</v>
      </c>
      <c r="AM83" s="48">
        <v>0</v>
      </c>
    </row>
  </sheetData>
  <mergeCells count="6">
    <mergeCell ref="W1:Y1"/>
    <mergeCell ref="C1:E1"/>
    <mergeCell ref="G1:I1"/>
    <mergeCell ref="K1:M1"/>
    <mergeCell ref="O1:Q1"/>
    <mergeCell ref="S1:U1"/>
  </mergeCells>
  <phoneticPr fontId="1" type="noConversion"/>
  <conditionalFormatting sqref="C5:C83">
    <cfRule type="expression" dxfId="342" priority="416">
      <formula>#REF!=4</formula>
    </cfRule>
    <cfRule type="expression" dxfId="341" priority="417">
      <formula>#REF!=3</formula>
    </cfRule>
    <cfRule type="expression" dxfId="340" priority="418">
      <formula>#REF!=2</formula>
    </cfRule>
    <cfRule type="expression" dxfId="339" priority="419">
      <formula>#REF!=0</formula>
    </cfRule>
    <cfRule type="expression" dxfId="338" priority="420">
      <formula>#REF!=1</formula>
    </cfRule>
  </conditionalFormatting>
  <conditionalFormatting sqref="C4:C83">
    <cfRule type="cellIs" dxfId="337" priority="391" operator="equal">
      <formula>4</formula>
    </cfRule>
    <cfRule type="cellIs" dxfId="336" priority="392" operator="equal">
      <formula>3</formula>
    </cfRule>
    <cfRule type="cellIs" dxfId="335" priority="393" operator="equal">
      <formula>2</formula>
    </cfRule>
    <cfRule type="cellIs" dxfId="334" priority="394" operator="equal">
      <formula>0</formula>
    </cfRule>
    <cfRule type="cellIs" dxfId="333" priority="395" operator="equal">
      <formula>1</formula>
    </cfRule>
  </conditionalFormatting>
  <conditionalFormatting sqref="G4:G83">
    <cfRule type="cellIs" dxfId="332" priority="141" operator="equal">
      <formula>4</formula>
    </cfRule>
    <cfRule type="cellIs" dxfId="331" priority="142" operator="equal">
      <formula>3</formula>
    </cfRule>
    <cfRule type="cellIs" dxfId="330" priority="143" operator="equal">
      <formula>2</formula>
    </cfRule>
    <cfRule type="cellIs" dxfId="329" priority="144" operator="equal">
      <formula>0</formula>
    </cfRule>
    <cfRule type="cellIs" dxfId="328" priority="145" operator="equal">
      <formula>1</formula>
    </cfRule>
  </conditionalFormatting>
  <conditionalFormatting sqref="G5:G83">
    <cfRule type="expression" dxfId="327" priority="146">
      <formula>#REF!=4</formula>
    </cfRule>
    <cfRule type="expression" dxfId="326" priority="147">
      <formula>#REF!=3</formula>
    </cfRule>
    <cfRule type="expression" dxfId="325" priority="148">
      <formula>#REF!=2</formula>
    </cfRule>
    <cfRule type="expression" dxfId="324" priority="149">
      <formula>#REF!=0</formula>
    </cfRule>
    <cfRule type="expression" dxfId="323" priority="150">
      <formula>#REF!=1</formula>
    </cfRule>
  </conditionalFormatting>
  <conditionalFormatting sqref="K5:K83">
    <cfRule type="expression" dxfId="322" priority="136">
      <formula>#REF!=4</formula>
    </cfRule>
    <cfRule type="expression" dxfId="321" priority="137">
      <formula>#REF!=3</formula>
    </cfRule>
    <cfRule type="expression" dxfId="320" priority="138">
      <formula>#REF!=2</formula>
    </cfRule>
    <cfRule type="expression" dxfId="319" priority="139">
      <formula>#REF!=0</formula>
    </cfRule>
    <cfRule type="expression" dxfId="318" priority="140">
      <formula>#REF!=1</formula>
    </cfRule>
  </conditionalFormatting>
  <conditionalFormatting sqref="K4:K83">
    <cfRule type="cellIs" dxfId="317" priority="131" operator="equal">
      <formula>4</formula>
    </cfRule>
    <cfRule type="cellIs" dxfId="316" priority="132" operator="equal">
      <formula>3</formula>
    </cfRule>
    <cfRule type="cellIs" dxfId="315" priority="133" operator="equal">
      <formula>2</formula>
    </cfRule>
    <cfRule type="cellIs" dxfId="314" priority="134" operator="equal">
      <formula>0</formula>
    </cfRule>
    <cfRule type="cellIs" dxfId="313" priority="135" operator="equal">
      <formula>1</formula>
    </cfRule>
  </conditionalFormatting>
  <conditionalFormatting sqref="O12:O83">
    <cfRule type="expression" dxfId="312" priority="126">
      <formula>#REF!=4</formula>
    </cfRule>
    <cfRule type="expression" dxfId="311" priority="127">
      <formula>#REF!=3</formula>
    </cfRule>
    <cfRule type="expression" dxfId="310" priority="128">
      <formula>#REF!=2</formula>
    </cfRule>
    <cfRule type="expression" dxfId="309" priority="129">
      <formula>#REF!=0</formula>
    </cfRule>
    <cfRule type="expression" dxfId="308" priority="130">
      <formula>#REF!=1</formula>
    </cfRule>
  </conditionalFormatting>
  <conditionalFormatting sqref="O12:O83">
    <cfRule type="cellIs" dxfId="307" priority="121" operator="equal">
      <formula>4</formula>
    </cfRule>
    <cfRule type="cellIs" dxfId="306" priority="122" operator="equal">
      <formula>3</formula>
    </cfRule>
    <cfRule type="cellIs" dxfId="305" priority="123" operator="equal">
      <formula>2</formula>
    </cfRule>
    <cfRule type="cellIs" dxfId="304" priority="124" operator="equal">
      <formula>0</formula>
    </cfRule>
    <cfRule type="cellIs" dxfId="303" priority="125" operator="equal">
      <formula>1</formula>
    </cfRule>
  </conditionalFormatting>
  <conditionalFormatting sqref="W12:W83">
    <cfRule type="expression" dxfId="302" priority="46">
      <formula>#REF!=4</formula>
    </cfRule>
    <cfRule type="expression" dxfId="301" priority="47">
      <formula>#REF!=3</formula>
    </cfRule>
    <cfRule type="expression" dxfId="300" priority="48">
      <formula>#REF!=2</formula>
    </cfRule>
    <cfRule type="expression" dxfId="299" priority="49">
      <formula>#REF!=0</formula>
    </cfRule>
    <cfRule type="expression" dxfId="298" priority="50">
      <formula>#REF!=1</formula>
    </cfRule>
  </conditionalFormatting>
  <conditionalFormatting sqref="W12:W83">
    <cfRule type="cellIs" dxfId="297" priority="41" operator="equal">
      <formula>4</formula>
    </cfRule>
    <cfRule type="cellIs" dxfId="296" priority="42" operator="equal">
      <formula>3</formula>
    </cfRule>
    <cfRule type="cellIs" dxfId="295" priority="43" operator="equal">
      <formula>2</formula>
    </cfRule>
    <cfRule type="cellIs" dxfId="294" priority="44" operator="equal">
      <formula>0</formula>
    </cfRule>
    <cfRule type="cellIs" dxfId="293" priority="45" operator="equal">
      <formula>1</formula>
    </cfRule>
  </conditionalFormatting>
  <conditionalFormatting sqref="S12:S83">
    <cfRule type="expression" dxfId="292" priority="66">
      <formula>#REF!=4</formula>
    </cfRule>
    <cfRule type="expression" dxfId="291" priority="67">
      <formula>#REF!=3</formula>
    </cfRule>
    <cfRule type="expression" dxfId="290" priority="68">
      <formula>#REF!=2</formula>
    </cfRule>
    <cfRule type="expression" dxfId="289" priority="69">
      <formula>#REF!=0</formula>
    </cfRule>
    <cfRule type="expression" dxfId="288" priority="70">
      <formula>#REF!=1</formula>
    </cfRule>
  </conditionalFormatting>
  <conditionalFormatting sqref="S12:S83">
    <cfRule type="cellIs" dxfId="287" priority="61" operator="equal">
      <formula>4</formula>
    </cfRule>
    <cfRule type="cellIs" dxfId="286" priority="62" operator="equal">
      <formula>3</formula>
    </cfRule>
    <cfRule type="cellIs" dxfId="285" priority="63" operator="equal">
      <formula>2</formula>
    </cfRule>
    <cfRule type="cellIs" dxfId="284" priority="64" operator="equal">
      <formula>0</formula>
    </cfRule>
    <cfRule type="cellIs" dxfId="283" priority="65" operator="equal">
      <formula>1</formula>
    </cfRule>
  </conditionalFormatting>
  <conditionalFormatting sqref="S5:S11">
    <cfRule type="expression" dxfId="282" priority="16">
      <formula>#REF!=4</formula>
    </cfRule>
    <cfRule type="expression" dxfId="281" priority="17">
      <formula>#REF!=3</formula>
    </cfRule>
    <cfRule type="expression" dxfId="280" priority="18">
      <formula>#REF!=2</formula>
    </cfRule>
    <cfRule type="expression" dxfId="279" priority="19">
      <formula>#REF!=0</formula>
    </cfRule>
    <cfRule type="expression" dxfId="278" priority="20">
      <formula>#REF!=1</formula>
    </cfRule>
  </conditionalFormatting>
  <conditionalFormatting sqref="S4:S11">
    <cfRule type="cellIs" dxfId="277" priority="11" operator="equal">
      <formula>4</formula>
    </cfRule>
    <cfRule type="cellIs" dxfId="276" priority="12" operator="equal">
      <formula>3</formula>
    </cfRule>
    <cfRule type="cellIs" dxfId="275" priority="13" operator="equal">
      <formula>2</formula>
    </cfRule>
    <cfRule type="cellIs" dxfId="274" priority="14" operator="equal">
      <formula>0</formula>
    </cfRule>
    <cfRule type="cellIs" dxfId="273" priority="15" operator="equal">
      <formula>1</formula>
    </cfRule>
  </conditionalFormatting>
  <conditionalFormatting sqref="O5:O11">
    <cfRule type="expression" dxfId="272" priority="26">
      <formula>#REF!=4</formula>
    </cfRule>
    <cfRule type="expression" dxfId="271" priority="27">
      <formula>#REF!=3</formula>
    </cfRule>
    <cfRule type="expression" dxfId="270" priority="28">
      <formula>#REF!=2</formula>
    </cfRule>
    <cfRule type="expression" dxfId="269" priority="29">
      <formula>#REF!=0</formula>
    </cfRule>
    <cfRule type="expression" dxfId="268" priority="30">
      <formula>#REF!=1</formula>
    </cfRule>
  </conditionalFormatting>
  <conditionalFormatting sqref="O4:O11">
    <cfRule type="cellIs" dxfId="267" priority="21" operator="equal">
      <formula>4</formula>
    </cfRule>
    <cfRule type="cellIs" dxfId="266" priority="22" operator="equal">
      <formula>3</formula>
    </cfRule>
    <cfRule type="cellIs" dxfId="265" priority="23" operator="equal">
      <formula>2</formula>
    </cfRule>
    <cfRule type="cellIs" dxfId="264" priority="24" operator="equal">
      <formula>0</formula>
    </cfRule>
    <cfRule type="cellIs" dxfId="263" priority="25" operator="equal">
      <formula>1</formula>
    </cfRule>
  </conditionalFormatting>
  <conditionalFormatting sqref="W5:W11">
    <cfRule type="expression" dxfId="262" priority="6">
      <formula>#REF!=4</formula>
    </cfRule>
    <cfRule type="expression" dxfId="261" priority="7">
      <formula>#REF!=3</formula>
    </cfRule>
    <cfRule type="expression" dxfId="260" priority="8">
      <formula>#REF!=2</formula>
    </cfRule>
    <cfRule type="expression" dxfId="259" priority="9">
      <formula>#REF!=0</formula>
    </cfRule>
    <cfRule type="expression" dxfId="258" priority="10">
      <formula>#REF!=1</formula>
    </cfRule>
  </conditionalFormatting>
  <conditionalFormatting sqref="W4:W11">
    <cfRule type="cellIs" dxfId="257" priority="1" operator="equal">
      <formula>4</formula>
    </cfRule>
    <cfRule type="cellIs" dxfId="256" priority="2" operator="equal">
      <formula>3</formula>
    </cfRule>
    <cfRule type="cellIs" dxfId="255" priority="3" operator="equal">
      <formula>2</formula>
    </cfRule>
    <cfRule type="cellIs" dxfId="254" priority="4" operator="equal">
      <formula>0</formula>
    </cfRule>
    <cfRule type="cellIs" dxfId="253" priority="5" operator="equal">
      <formula>1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83"/>
  <sheetViews>
    <sheetView workbookViewId="0">
      <selection activeCell="S31" sqref="S31"/>
    </sheetView>
  </sheetViews>
  <sheetFormatPr defaultRowHeight="13.5" x14ac:dyDescent="0.15"/>
  <cols>
    <col min="1" max="4" width="8.875" style="3"/>
    <col min="5" max="5" width="8.875" style="51"/>
    <col min="6" max="6" width="8.875" style="48"/>
    <col min="7" max="8" width="8.875" style="3"/>
    <col min="9" max="9" width="8.875" style="51"/>
    <col min="10" max="10" width="8.875" style="48"/>
    <col min="11" max="12" width="8.875" style="3"/>
    <col min="13" max="13" width="8.875" style="51"/>
    <col min="14" max="14" width="8.875" style="48"/>
    <col min="15" max="16" width="8.875" style="3"/>
    <col min="17" max="17" width="8.875" style="51"/>
    <col min="18" max="18" width="8.875" style="48"/>
    <col min="19" max="20" width="8.875" style="3"/>
    <col min="21" max="21" width="8.875" style="51" customWidth="1"/>
    <col min="22" max="22" width="8.875" style="48" customWidth="1"/>
    <col min="23" max="24" width="8.875" style="3"/>
    <col min="25" max="25" width="8.875" style="51" customWidth="1"/>
    <col min="26" max="26" width="11.625" style="46" bestFit="1" customWidth="1"/>
    <col min="27" max="27" width="12.75" style="3" bestFit="1" customWidth="1"/>
    <col min="28" max="32" width="8.875" style="3"/>
    <col min="33" max="33" width="16.125" style="3" bestFit="1" customWidth="1"/>
    <col min="34" max="36" width="8.875" style="3"/>
    <col min="37" max="37" width="16.125" style="3" bestFit="1" customWidth="1"/>
    <col min="38" max="38" width="11.625" style="3" bestFit="1" customWidth="1"/>
    <col min="39" max="39" width="9.5" style="48" bestFit="1" customWidth="1"/>
  </cols>
  <sheetData>
    <row r="1" spans="1:39" x14ac:dyDescent="0.15">
      <c r="B1" s="110"/>
      <c r="C1" s="123" t="s">
        <v>119</v>
      </c>
      <c r="D1" s="121"/>
      <c r="E1" s="122"/>
      <c r="F1" s="109"/>
      <c r="G1" s="120" t="s">
        <v>115</v>
      </c>
      <c r="H1" s="121"/>
      <c r="I1" s="122"/>
      <c r="J1" s="109"/>
      <c r="K1" s="120" t="s">
        <v>120</v>
      </c>
      <c r="L1" s="121"/>
      <c r="M1" s="122"/>
      <c r="N1" s="109"/>
      <c r="O1" s="120" t="s">
        <v>117</v>
      </c>
      <c r="P1" s="121"/>
      <c r="Q1" s="122"/>
      <c r="R1" s="109"/>
      <c r="S1" s="120" t="s">
        <v>116</v>
      </c>
      <c r="T1" s="121"/>
      <c r="U1" s="122"/>
      <c r="V1" s="109"/>
      <c r="W1" s="120" t="s">
        <v>118</v>
      </c>
      <c r="X1" s="121"/>
      <c r="Y1" s="122"/>
    </row>
    <row r="2" spans="1:39" ht="14.25" thickBot="1" x14ac:dyDescent="0.2">
      <c r="B2" s="110"/>
      <c r="C2" s="55"/>
      <c r="D2" s="56">
        <v>1</v>
      </c>
      <c r="E2" s="56">
        <v>1</v>
      </c>
      <c r="F2" s="56"/>
      <c r="G2" s="55"/>
      <c r="H2" s="56">
        <v>1</v>
      </c>
      <c r="I2" s="56">
        <v>1</v>
      </c>
      <c r="J2" s="56"/>
      <c r="K2" s="55"/>
      <c r="L2" s="56">
        <v>0.5</v>
      </c>
      <c r="M2" s="56">
        <v>0.5</v>
      </c>
      <c r="N2" s="56"/>
      <c r="O2" s="55"/>
      <c r="P2" s="56">
        <v>1</v>
      </c>
      <c r="Q2" s="56">
        <v>1</v>
      </c>
      <c r="R2" s="56"/>
      <c r="S2" s="55"/>
      <c r="T2" s="56">
        <v>1</v>
      </c>
      <c r="U2" s="56">
        <v>1</v>
      </c>
      <c r="V2" s="56"/>
      <c r="W2" s="55"/>
      <c r="X2" s="56">
        <v>1</v>
      </c>
      <c r="Y2" s="56">
        <v>1</v>
      </c>
    </row>
    <row r="3" spans="1:39" x14ac:dyDescent="0.15">
      <c r="A3" s="3" t="s">
        <v>15</v>
      </c>
      <c r="B3" s="34" t="s">
        <v>529</v>
      </c>
      <c r="C3" s="49" t="s">
        <v>42</v>
      </c>
      <c r="D3" s="49" t="s">
        <v>168</v>
      </c>
      <c r="E3" s="50" t="s">
        <v>169</v>
      </c>
      <c r="F3" s="34" t="s">
        <v>528</v>
      </c>
      <c r="G3" s="49" t="s">
        <v>42</v>
      </c>
      <c r="H3" s="49" t="s">
        <v>168</v>
      </c>
      <c r="I3" s="50" t="s">
        <v>169</v>
      </c>
      <c r="J3" s="34" t="s">
        <v>528</v>
      </c>
      <c r="K3" s="49" t="s">
        <v>42</v>
      </c>
      <c r="L3" s="49" t="s">
        <v>168</v>
      </c>
      <c r="M3" s="50" t="s">
        <v>169</v>
      </c>
      <c r="N3" s="34" t="s">
        <v>528</v>
      </c>
      <c r="O3" s="49" t="s">
        <v>42</v>
      </c>
      <c r="P3" s="49" t="s">
        <v>168</v>
      </c>
      <c r="Q3" s="50" t="s">
        <v>169</v>
      </c>
      <c r="R3" s="34" t="s">
        <v>528</v>
      </c>
      <c r="S3" s="49" t="s">
        <v>42</v>
      </c>
      <c r="T3" s="49" t="s">
        <v>168</v>
      </c>
      <c r="U3" s="50" t="s">
        <v>169</v>
      </c>
      <c r="V3" s="34" t="s">
        <v>528</v>
      </c>
      <c r="W3" s="49" t="s">
        <v>42</v>
      </c>
      <c r="X3" s="49" t="s">
        <v>168</v>
      </c>
      <c r="Y3" s="50" t="s">
        <v>169</v>
      </c>
      <c r="Z3" s="46" t="s">
        <v>170</v>
      </c>
      <c r="AA3" s="52" t="s">
        <v>16</v>
      </c>
      <c r="AB3" s="52" t="s">
        <v>17</v>
      </c>
      <c r="AC3" s="53" t="s">
        <v>18</v>
      </c>
      <c r="AD3" s="52" t="s">
        <v>181</v>
      </c>
      <c r="AE3" s="52" t="s">
        <v>182</v>
      </c>
      <c r="AF3" s="52" t="s">
        <v>183</v>
      </c>
      <c r="AG3" s="52" t="s">
        <v>184</v>
      </c>
      <c r="AH3" s="52" t="s">
        <v>185</v>
      </c>
      <c r="AI3" s="2" t="s">
        <v>186</v>
      </c>
      <c r="AJ3" s="2" t="s">
        <v>187</v>
      </c>
      <c r="AK3" s="3" t="s">
        <v>188</v>
      </c>
      <c r="AL3" s="3" t="s">
        <v>189</v>
      </c>
      <c r="AM3" s="48" t="s">
        <v>190</v>
      </c>
    </row>
    <row r="4" spans="1:39" x14ac:dyDescent="0.15">
      <c r="A4" s="3">
        <v>1</v>
      </c>
      <c r="B4" s="3">
        <v>1</v>
      </c>
      <c r="C4" s="47">
        <v>0</v>
      </c>
      <c r="D4" s="3">
        <f>IF($A4&lt;15,0,ROUNDDOWN(($A4-14)*D$2,0))</f>
        <v>0</v>
      </c>
      <c r="E4" s="51">
        <f>ROUNDDOWN($A4*10/80*$E$2,0)</f>
        <v>0</v>
      </c>
      <c r="F4" s="3">
        <v>1</v>
      </c>
      <c r="G4" s="47">
        <v>0</v>
      </c>
      <c r="H4" s="3">
        <f>IF($A4&lt;15,0,ROUNDDOWN(($A4-14)*H$2,0))</f>
        <v>0</v>
      </c>
      <c r="I4" s="51">
        <f>ROUNDDOWN($A4*10/80*$I$2,0)</f>
        <v>0</v>
      </c>
      <c r="J4" s="3">
        <v>1</v>
      </c>
      <c r="K4" s="47">
        <v>0</v>
      </c>
      <c r="L4" s="3">
        <f>IF($A4&lt;15,0,ROUNDDOWN(($A4-14)*L$2,0))</f>
        <v>0</v>
      </c>
      <c r="M4" s="51">
        <f>ROUNDDOWN($A4*10/80*$M$2,0)</f>
        <v>0</v>
      </c>
      <c r="N4" s="3">
        <v>1</v>
      </c>
      <c r="O4" s="47">
        <v>0</v>
      </c>
      <c r="P4" s="3">
        <f>IF($A4&lt;15,0,ROUNDDOWN(($A4-14)*P$2,0))</f>
        <v>0</v>
      </c>
      <c r="Q4" s="51">
        <f>ROUNDDOWN($A4*10/80*$Q$2,0)</f>
        <v>0</v>
      </c>
      <c r="R4" s="3">
        <v>1</v>
      </c>
      <c r="S4" s="47">
        <v>0</v>
      </c>
      <c r="T4" s="3">
        <f>IF($A4&lt;15,0,ROUNDDOWN(($A4-14)*T$2,0))</f>
        <v>0</v>
      </c>
      <c r="U4" s="51">
        <f>ROUNDDOWN($A4*10/80*$Q$2,0)</f>
        <v>0</v>
      </c>
      <c r="V4" s="3">
        <v>1</v>
      </c>
      <c r="W4" s="47">
        <v>0</v>
      </c>
      <c r="X4" s="3">
        <f>IF($A4&lt;15,0,ROUNDDOWN(($A4-14)*X$2,0))</f>
        <v>0</v>
      </c>
      <c r="Y4" s="51">
        <f>ROUNDDOWN($A4*10/80*$Q$2,0)</f>
        <v>0</v>
      </c>
      <c r="Z4" s="54">
        <f>SUMPRODUCT(AA4:AM4,设定参考!$A$2:$M$2)</f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48">
        <v>0</v>
      </c>
    </row>
    <row r="5" spans="1:39" x14ac:dyDescent="0.15">
      <c r="A5" s="3">
        <v>2</v>
      </c>
      <c r="B5" s="3">
        <v>1</v>
      </c>
      <c r="C5" s="47">
        <v>0</v>
      </c>
      <c r="D5" s="3">
        <f t="shared" ref="D5:D68" si="0">IF($A5&lt;15,0,ROUNDDOWN(($A5-14)*D$2,0))</f>
        <v>0</v>
      </c>
      <c r="E5" s="51">
        <f t="shared" ref="E5:E68" si="1">ROUNDDOWN($A5*10/80*$E$2,0)</f>
        <v>0</v>
      </c>
      <c r="F5" s="3">
        <v>1</v>
      </c>
      <c r="G5" s="47">
        <v>0</v>
      </c>
      <c r="H5" s="3">
        <f t="shared" ref="H5:H68" si="2">IF($A5&lt;15,0,ROUNDDOWN(($A5-14)*H$2,0))</f>
        <v>0</v>
      </c>
      <c r="I5" s="51">
        <f t="shared" ref="I5:I68" si="3">ROUNDDOWN($A5*10/80*$I$2,0)</f>
        <v>0</v>
      </c>
      <c r="J5" s="3">
        <v>1</v>
      </c>
      <c r="K5" s="47">
        <v>0</v>
      </c>
      <c r="L5" s="3">
        <f t="shared" ref="L5:L68" si="4">IF($A5&lt;15,0,ROUNDDOWN(($A5-14)*L$2,0))</f>
        <v>0</v>
      </c>
      <c r="M5" s="51">
        <f t="shared" ref="M5:M68" si="5">ROUNDDOWN($A5*10/80*$M$2,0)</f>
        <v>0</v>
      </c>
      <c r="N5" s="3">
        <v>1</v>
      </c>
      <c r="O5" s="47">
        <v>0</v>
      </c>
      <c r="P5" s="3">
        <f t="shared" ref="P5:P68" si="6">IF($A5&lt;15,0,ROUNDDOWN(($A5-14)*P$2,0))</f>
        <v>0</v>
      </c>
      <c r="Q5" s="51">
        <f t="shared" ref="Q5:Q68" si="7">ROUNDDOWN($A5*10/80*$Q$2,0)</f>
        <v>0</v>
      </c>
      <c r="R5" s="3">
        <v>1</v>
      </c>
      <c r="S5" s="47">
        <v>0</v>
      </c>
      <c r="T5" s="3">
        <f t="shared" ref="T5:T68" si="8">IF($A5&lt;15,0,ROUNDDOWN(($A5-14)*T$2,0))</f>
        <v>0</v>
      </c>
      <c r="U5" s="51">
        <f t="shared" ref="U5:U68" si="9">ROUNDDOWN($A5*10/80*$Q$2,0)</f>
        <v>0</v>
      </c>
      <c r="V5" s="3">
        <v>1</v>
      </c>
      <c r="W5" s="47">
        <v>0</v>
      </c>
      <c r="X5" s="3">
        <f t="shared" ref="X5:X68" si="10">IF($A5&lt;15,0,ROUNDDOWN(($A5-14)*X$2,0))</f>
        <v>0</v>
      </c>
      <c r="Y5" s="51">
        <f t="shared" ref="Y5:Y68" si="11">ROUNDDOWN($A5*10/80*$Q$2,0)</f>
        <v>0</v>
      </c>
      <c r="Z5" s="54">
        <f>SUMPRODUCT(AA5:AM5,设定参考!$A$2:$M$2)</f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48">
        <v>0</v>
      </c>
    </row>
    <row r="6" spans="1:39" x14ac:dyDescent="0.15">
      <c r="A6" s="3">
        <v>3</v>
      </c>
      <c r="B6" s="3">
        <v>1</v>
      </c>
      <c r="C6" s="47">
        <v>0</v>
      </c>
      <c r="D6" s="3">
        <f t="shared" si="0"/>
        <v>0</v>
      </c>
      <c r="E6" s="51">
        <f t="shared" si="1"/>
        <v>0</v>
      </c>
      <c r="F6" s="3">
        <v>1</v>
      </c>
      <c r="G6" s="47">
        <v>0</v>
      </c>
      <c r="H6" s="3">
        <f t="shared" si="2"/>
        <v>0</v>
      </c>
      <c r="I6" s="51">
        <f t="shared" si="3"/>
        <v>0</v>
      </c>
      <c r="J6" s="3">
        <v>1</v>
      </c>
      <c r="K6" s="47">
        <v>0</v>
      </c>
      <c r="L6" s="3">
        <f t="shared" si="4"/>
        <v>0</v>
      </c>
      <c r="M6" s="51">
        <f t="shared" si="5"/>
        <v>0</v>
      </c>
      <c r="N6" s="3">
        <v>1</v>
      </c>
      <c r="O6" s="47">
        <v>0</v>
      </c>
      <c r="P6" s="3">
        <f t="shared" si="6"/>
        <v>0</v>
      </c>
      <c r="Q6" s="51">
        <f t="shared" si="7"/>
        <v>0</v>
      </c>
      <c r="R6" s="3">
        <v>1</v>
      </c>
      <c r="S6" s="47">
        <v>0</v>
      </c>
      <c r="T6" s="3">
        <f t="shared" si="8"/>
        <v>0</v>
      </c>
      <c r="U6" s="51">
        <f t="shared" si="9"/>
        <v>0</v>
      </c>
      <c r="V6" s="3">
        <v>1</v>
      </c>
      <c r="W6" s="47">
        <v>0</v>
      </c>
      <c r="X6" s="3">
        <f t="shared" si="10"/>
        <v>0</v>
      </c>
      <c r="Y6" s="51">
        <f t="shared" si="11"/>
        <v>0</v>
      </c>
      <c r="Z6" s="54">
        <f>SUMPRODUCT(AA6:AM6,设定参考!$A$2:$M$2)</f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48">
        <v>0</v>
      </c>
    </row>
    <row r="7" spans="1:39" x14ac:dyDescent="0.15">
      <c r="A7" s="3">
        <v>4</v>
      </c>
      <c r="B7" s="3">
        <v>1</v>
      </c>
      <c r="C7" s="47">
        <v>0</v>
      </c>
      <c r="D7" s="3">
        <f t="shared" si="0"/>
        <v>0</v>
      </c>
      <c r="E7" s="51">
        <f t="shared" si="1"/>
        <v>0</v>
      </c>
      <c r="F7" s="3">
        <v>1</v>
      </c>
      <c r="G7" s="47">
        <v>0</v>
      </c>
      <c r="H7" s="3">
        <f t="shared" si="2"/>
        <v>0</v>
      </c>
      <c r="I7" s="51">
        <f t="shared" si="3"/>
        <v>0</v>
      </c>
      <c r="J7" s="3">
        <v>1</v>
      </c>
      <c r="K7" s="47">
        <v>0</v>
      </c>
      <c r="L7" s="3">
        <f t="shared" si="4"/>
        <v>0</v>
      </c>
      <c r="M7" s="51">
        <f t="shared" si="5"/>
        <v>0</v>
      </c>
      <c r="N7" s="3">
        <v>1</v>
      </c>
      <c r="O7" s="47">
        <v>0</v>
      </c>
      <c r="P7" s="3">
        <f t="shared" si="6"/>
        <v>0</v>
      </c>
      <c r="Q7" s="51">
        <f t="shared" si="7"/>
        <v>0</v>
      </c>
      <c r="R7" s="3">
        <v>1</v>
      </c>
      <c r="S7" s="47">
        <v>0</v>
      </c>
      <c r="T7" s="3">
        <f t="shared" si="8"/>
        <v>0</v>
      </c>
      <c r="U7" s="51">
        <f t="shared" si="9"/>
        <v>0</v>
      </c>
      <c r="V7" s="3">
        <v>1</v>
      </c>
      <c r="W7" s="47">
        <v>0</v>
      </c>
      <c r="X7" s="3">
        <f t="shared" si="10"/>
        <v>0</v>
      </c>
      <c r="Y7" s="51">
        <f t="shared" si="11"/>
        <v>0</v>
      </c>
      <c r="Z7" s="54">
        <f>SUMPRODUCT(AA7:AM7,设定参考!$A$2:$M$2)</f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48">
        <v>0</v>
      </c>
    </row>
    <row r="8" spans="1:39" x14ac:dyDescent="0.15">
      <c r="A8" s="3">
        <v>5</v>
      </c>
      <c r="B8" s="3">
        <v>5</v>
      </c>
      <c r="C8" s="47">
        <v>1</v>
      </c>
      <c r="D8" s="3">
        <f t="shared" si="0"/>
        <v>0</v>
      </c>
      <c r="E8" s="51">
        <f t="shared" si="1"/>
        <v>0</v>
      </c>
      <c r="F8" s="3">
        <v>1</v>
      </c>
      <c r="G8" s="47">
        <v>0</v>
      </c>
      <c r="H8" s="3">
        <f t="shared" si="2"/>
        <v>0</v>
      </c>
      <c r="I8" s="51">
        <f t="shared" si="3"/>
        <v>0</v>
      </c>
      <c r="J8" s="3">
        <v>1</v>
      </c>
      <c r="K8" s="47">
        <v>0</v>
      </c>
      <c r="L8" s="3">
        <f t="shared" si="4"/>
        <v>0</v>
      </c>
      <c r="M8" s="51">
        <f t="shared" si="5"/>
        <v>0</v>
      </c>
      <c r="N8" s="3">
        <v>1</v>
      </c>
      <c r="O8" s="47">
        <v>0</v>
      </c>
      <c r="P8" s="3">
        <f t="shared" si="6"/>
        <v>0</v>
      </c>
      <c r="Q8" s="51">
        <f t="shared" si="7"/>
        <v>0</v>
      </c>
      <c r="R8" s="3">
        <v>1</v>
      </c>
      <c r="S8" s="47">
        <v>0</v>
      </c>
      <c r="T8" s="3">
        <f t="shared" si="8"/>
        <v>0</v>
      </c>
      <c r="U8" s="51">
        <f t="shared" si="9"/>
        <v>0</v>
      </c>
      <c r="V8" s="3">
        <v>1</v>
      </c>
      <c r="W8" s="47">
        <v>0</v>
      </c>
      <c r="X8" s="3">
        <f t="shared" si="10"/>
        <v>0</v>
      </c>
      <c r="Y8" s="51">
        <f t="shared" si="11"/>
        <v>0</v>
      </c>
      <c r="Z8" s="54">
        <f>SUMPRODUCT(AA8:AM8,设定参考!$A$2:$M$2)</f>
        <v>16.014307354010697</v>
      </c>
      <c r="AA8" s="3">
        <v>0</v>
      </c>
      <c r="AB8" s="3">
        <v>14.514307354010699</v>
      </c>
      <c r="AC8" s="3">
        <v>0</v>
      </c>
      <c r="AD8" s="3">
        <v>0</v>
      </c>
      <c r="AE8" s="3">
        <v>0</v>
      </c>
      <c r="AF8" s="3">
        <v>8.3333333333333339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48">
        <v>0</v>
      </c>
    </row>
    <row r="9" spans="1:39" x14ac:dyDescent="0.15">
      <c r="A9" s="3">
        <v>6</v>
      </c>
      <c r="B9" s="3">
        <v>5</v>
      </c>
      <c r="C9" s="47">
        <v>1</v>
      </c>
      <c r="D9" s="3">
        <f t="shared" si="0"/>
        <v>0</v>
      </c>
      <c r="E9" s="51">
        <f t="shared" si="1"/>
        <v>0</v>
      </c>
      <c r="F9" s="3">
        <v>1</v>
      </c>
      <c r="G9" s="47">
        <v>0</v>
      </c>
      <c r="H9" s="3">
        <f t="shared" si="2"/>
        <v>0</v>
      </c>
      <c r="I9" s="51">
        <f t="shared" si="3"/>
        <v>0</v>
      </c>
      <c r="J9" s="3">
        <v>1</v>
      </c>
      <c r="K9" s="47">
        <v>0</v>
      </c>
      <c r="L9" s="3">
        <f t="shared" si="4"/>
        <v>0</v>
      </c>
      <c r="M9" s="51">
        <f t="shared" si="5"/>
        <v>0</v>
      </c>
      <c r="N9" s="3">
        <v>1</v>
      </c>
      <c r="O9" s="47">
        <v>0</v>
      </c>
      <c r="P9" s="3">
        <f t="shared" si="6"/>
        <v>0</v>
      </c>
      <c r="Q9" s="51">
        <f t="shared" si="7"/>
        <v>0</v>
      </c>
      <c r="R9" s="3">
        <v>1</v>
      </c>
      <c r="S9" s="47">
        <v>0</v>
      </c>
      <c r="T9" s="3">
        <f t="shared" si="8"/>
        <v>0</v>
      </c>
      <c r="U9" s="51">
        <f t="shared" si="9"/>
        <v>0</v>
      </c>
      <c r="V9" s="3">
        <v>1</v>
      </c>
      <c r="W9" s="47">
        <v>0</v>
      </c>
      <c r="X9" s="3">
        <f t="shared" si="10"/>
        <v>0</v>
      </c>
      <c r="Y9" s="51">
        <f t="shared" si="11"/>
        <v>0</v>
      </c>
      <c r="Z9" s="54">
        <f>SUMPRODUCT(AA9:AM9,设定参考!$A$2:$M$2)</f>
        <v>16.014307354010697</v>
      </c>
      <c r="AA9" s="3">
        <v>0</v>
      </c>
      <c r="AB9" s="3">
        <v>14.514307354010699</v>
      </c>
      <c r="AC9" s="3">
        <v>0</v>
      </c>
      <c r="AD9" s="3">
        <v>0</v>
      </c>
      <c r="AE9" s="3">
        <v>0</v>
      </c>
      <c r="AF9" s="3">
        <v>8.3333333333333339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48">
        <v>0</v>
      </c>
    </row>
    <row r="10" spans="1:39" x14ac:dyDescent="0.15">
      <c r="A10" s="3">
        <v>7</v>
      </c>
      <c r="B10" s="3">
        <v>5</v>
      </c>
      <c r="C10" s="47">
        <v>1</v>
      </c>
      <c r="D10" s="3">
        <f t="shared" si="0"/>
        <v>0</v>
      </c>
      <c r="E10" s="51">
        <f t="shared" si="1"/>
        <v>0</v>
      </c>
      <c r="F10" s="3">
        <v>1</v>
      </c>
      <c r="G10" s="47">
        <v>0</v>
      </c>
      <c r="H10" s="3">
        <f t="shared" si="2"/>
        <v>0</v>
      </c>
      <c r="I10" s="51">
        <f t="shared" si="3"/>
        <v>0</v>
      </c>
      <c r="J10" s="3">
        <v>1</v>
      </c>
      <c r="K10" s="47">
        <v>0</v>
      </c>
      <c r="L10" s="3">
        <f t="shared" si="4"/>
        <v>0</v>
      </c>
      <c r="M10" s="51">
        <f t="shared" si="5"/>
        <v>0</v>
      </c>
      <c r="N10" s="3">
        <v>1</v>
      </c>
      <c r="O10" s="47">
        <v>0</v>
      </c>
      <c r="P10" s="3">
        <f t="shared" si="6"/>
        <v>0</v>
      </c>
      <c r="Q10" s="51">
        <f t="shared" si="7"/>
        <v>0</v>
      </c>
      <c r="R10" s="3">
        <v>1</v>
      </c>
      <c r="S10" s="47">
        <v>0</v>
      </c>
      <c r="T10" s="3">
        <f t="shared" si="8"/>
        <v>0</v>
      </c>
      <c r="U10" s="51">
        <f t="shared" si="9"/>
        <v>0</v>
      </c>
      <c r="V10" s="3">
        <v>1</v>
      </c>
      <c r="W10" s="47">
        <v>0</v>
      </c>
      <c r="X10" s="3">
        <f t="shared" si="10"/>
        <v>0</v>
      </c>
      <c r="Y10" s="51">
        <f t="shared" si="11"/>
        <v>0</v>
      </c>
      <c r="Z10" s="54">
        <f>SUMPRODUCT(AA10:AM10,设定参考!$A$2:$M$2)</f>
        <v>16.014307354010697</v>
      </c>
      <c r="AA10" s="3">
        <v>0</v>
      </c>
      <c r="AB10" s="3">
        <v>14.514307354010699</v>
      </c>
      <c r="AC10" s="3">
        <v>0</v>
      </c>
      <c r="AD10" s="3">
        <v>0</v>
      </c>
      <c r="AE10" s="3">
        <v>0</v>
      </c>
      <c r="AF10" s="3">
        <v>8.3333333333333339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48">
        <v>0</v>
      </c>
    </row>
    <row r="11" spans="1:39" x14ac:dyDescent="0.15">
      <c r="A11" s="3">
        <v>8</v>
      </c>
      <c r="B11" s="3">
        <v>5</v>
      </c>
      <c r="C11" s="47">
        <v>1</v>
      </c>
      <c r="D11" s="3">
        <f t="shared" si="0"/>
        <v>0</v>
      </c>
      <c r="E11" s="51">
        <f t="shared" si="1"/>
        <v>1</v>
      </c>
      <c r="F11" s="3">
        <v>5</v>
      </c>
      <c r="G11" s="47">
        <v>0</v>
      </c>
      <c r="H11" s="3">
        <f t="shared" si="2"/>
        <v>0</v>
      </c>
      <c r="I11" s="51">
        <f t="shared" si="3"/>
        <v>1</v>
      </c>
      <c r="J11" s="3">
        <v>1</v>
      </c>
      <c r="K11" s="47">
        <v>0</v>
      </c>
      <c r="L11" s="3">
        <f t="shared" si="4"/>
        <v>0</v>
      </c>
      <c r="M11" s="51">
        <f t="shared" si="5"/>
        <v>0</v>
      </c>
      <c r="N11" s="3">
        <v>1</v>
      </c>
      <c r="O11" s="47">
        <v>0</v>
      </c>
      <c r="P11" s="3">
        <f t="shared" si="6"/>
        <v>0</v>
      </c>
      <c r="Q11" s="51">
        <f t="shared" si="7"/>
        <v>1</v>
      </c>
      <c r="R11" s="3">
        <v>1</v>
      </c>
      <c r="S11" s="47">
        <v>0</v>
      </c>
      <c r="T11" s="3">
        <f t="shared" si="8"/>
        <v>0</v>
      </c>
      <c r="U11" s="51">
        <f t="shared" si="9"/>
        <v>1</v>
      </c>
      <c r="V11" s="3">
        <v>1</v>
      </c>
      <c r="W11" s="47">
        <v>0</v>
      </c>
      <c r="X11" s="3">
        <f t="shared" si="10"/>
        <v>0</v>
      </c>
      <c r="Y11" s="51">
        <f t="shared" si="11"/>
        <v>1</v>
      </c>
      <c r="Z11" s="54">
        <f>SUMPRODUCT(AA11:AM11,设定参考!$A$2:$M$2)</f>
        <v>34.102130925354693</v>
      </c>
      <c r="AA11" s="3">
        <v>180.31153517126654</v>
      </c>
      <c r="AB11" s="3">
        <v>19.889976744385031</v>
      </c>
      <c r="AC11" s="3">
        <v>5.0330261074523399</v>
      </c>
      <c r="AD11" s="3">
        <v>0</v>
      </c>
      <c r="AE11" s="3">
        <v>0</v>
      </c>
      <c r="AF11" s="3">
        <v>10</v>
      </c>
      <c r="AG11" s="3">
        <v>0</v>
      </c>
      <c r="AH11" s="3">
        <v>0.92592592592592582</v>
      </c>
      <c r="AI11" s="3">
        <v>0</v>
      </c>
      <c r="AJ11" s="3">
        <v>0</v>
      </c>
      <c r="AK11" s="3">
        <v>0</v>
      </c>
      <c r="AL11" s="3">
        <v>0</v>
      </c>
      <c r="AM11" s="48">
        <v>0</v>
      </c>
    </row>
    <row r="12" spans="1:39" x14ac:dyDescent="0.15">
      <c r="A12" s="3">
        <v>9</v>
      </c>
      <c r="B12" s="3">
        <v>5</v>
      </c>
      <c r="C12" s="47">
        <v>1</v>
      </c>
      <c r="D12" s="3">
        <f t="shared" si="0"/>
        <v>0</v>
      </c>
      <c r="E12" s="51">
        <f t="shared" si="1"/>
        <v>1</v>
      </c>
      <c r="F12" s="3">
        <v>5</v>
      </c>
      <c r="G12" s="47">
        <v>1</v>
      </c>
      <c r="H12" s="3">
        <f t="shared" si="2"/>
        <v>0</v>
      </c>
      <c r="I12" s="51">
        <f t="shared" si="3"/>
        <v>1</v>
      </c>
      <c r="J12" s="3">
        <v>5</v>
      </c>
      <c r="K12" s="47">
        <v>1</v>
      </c>
      <c r="L12" s="3">
        <f t="shared" si="4"/>
        <v>0</v>
      </c>
      <c r="M12" s="51">
        <f t="shared" si="5"/>
        <v>0</v>
      </c>
      <c r="N12" s="3">
        <v>5</v>
      </c>
      <c r="O12" s="47">
        <v>1</v>
      </c>
      <c r="P12" s="3">
        <f t="shared" si="6"/>
        <v>0</v>
      </c>
      <c r="Q12" s="51">
        <f t="shared" si="7"/>
        <v>1</v>
      </c>
      <c r="R12" s="3">
        <v>5</v>
      </c>
      <c r="S12" s="47">
        <v>1</v>
      </c>
      <c r="T12" s="3">
        <f t="shared" si="8"/>
        <v>0</v>
      </c>
      <c r="U12" s="51">
        <f t="shared" si="9"/>
        <v>1</v>
      </c>
      <c r="V12" s="3">
        <v>5</v>
      </c>
      <c r="W12" s="47">
        <v>1</v>
      </c>
      <c r="X12" s="3">
        <f t="shared" si="10"/>
        <v>0</v>
      </c>
      <c r="Y12" s="51">
        <f t="shared" si="11"/>
        <v>1</v>
      </c>
      <c r="Z12" s="54">
        <f>SUMPRODUCT(AA12:AM12,设定参考!$A$2:$M$2)</f>
        <v>64.933469926154402</v>
      </c>
      <c r="AA12" s="3">
        <v>535.05488154082354</v>
      </c>
      <c r="AB12" s="3">
        <v>28.311858789304821</v>
      </c>
      <c r="AC12" s="3">
        <v>10.969415875216637</v>
      </c>
      <c r="AD12" s="3">
        <v>0</v>
      </c>
      <c r="AE12" s="3">
        <v>0</v>
      </c>
      <c r="AF12" s="3">
        <v>12.5</v>
      </c>
      <c r="AG12" s="3">
        <v>0</v>
      </c>
      <c r="AH12" s="3">
        <v>11.111111111111112</v>
      </c>
      <c r="AI12" s="3">
        <v>0</v>
      </c>
      <c r="AJ12" s="3">
        <v>0</v>
      </c>
      <c r="AK12" s="3">
        <v>0</v>
      </c>
      <c r="AL12" s="3">
        <v>0</v>
      </c>
      <c r="AM12" s="48">
        <v>0</v>
      </c>
    </row>
    <row r="13" spans="1:39" x14ac:dyDescent="0.15">
      <c r="A13" s="3">
        <v>10</v>
      </c>
      <c r="B13" s="3">
        <v>5</v>
      </c>
      <c r="C13" s="47">
        <v>1</v>
      </c>
      <c r="D13" s="3">
        <f t="shared" si="0"/>
        <v>0</v>
      </c>
      <c r="E13" s="51">
        <f t="shared" si="1"/>
        <v>1</v>
      </c>
      <c r="F13" s="3">
        <v>5</v>
      </c>
      <c r="G13" s="47">
        <v>1</v>
      </c>
      <c r="H13" s="3">
        <f t="shared" si="2"/>
        <v>0</v>
      </c>
      <c r="I13" s="51">
        <f t="shared" si="3"/>
        <v>1</v>
      </c>
      <c r="J13" s="3">
        <v>5</v>
      </c>
      <c r="K13" s="47">
        <v>1</v>
      </c>
      <c r="L13" s="3">
        <f t="shared" si="4"/>
        <v>0</v>
      </c>
      <c r="M13" s="51">
        <f t="shared" si="5"/>
        <v>0</v>
      </c>
      <c r="N13" s="3">
        <v>5</v>
      </c>
      <c r="O13" s="47">
        <v>1</v>
      </c>
      <c r="P13" s="3">
        <f t="shared" si="6"/>
        <v>0</v>
      </c>
      <c r="Q13" s="51">
        <f t="shared" si="7"/>
        <v>1</v>
      </c>
      <c r="R13" s="3">
        <v>5</v>
      </c>
      <c r="S13" s="47">
        <v>1</v>
      </c>
      <c r="T13" s="3">
        <f t="shared" si="8"/>
        <v>0</v>
      </c>
      <c r="U13" s="51">
        <f t="shared" si="9"/>
        <v>1</v>
      </c>
      <c r="V13" s="3">
        <v>5</v>
      </c>
      <c r="W13" s="47">
        <v>1</v>
      </c>
      <c r="X13" s="3">
        <f t="shared" si="10"/>
        <v>0</v>
      </c>
      <c r="Y13" s="51">
        <f t="shared" si="11"/>
        <v>1</v>
      </c>
      <c r="Z13" s="54">
        <f>SUMPRODUCT(AA13:AM13,设定参考!$A$2:$M$2)</f>
        <v>64.933469926154402</v>
      </c>
      <c r="AA13" s="3">
        <v>535.05488154082354</v>
      </c>
      <c r="AB13" s="3">
        <v>28.311858789304821</v>
      </c>
      <c r="AC13" s="3">
        <v>10.969415875216637</v>
      </c>
      <c r="AD13" s="3">
        <v>0</v>
      </c>
      <c r="AE13" s="3">
        <v>0</v>
      </c>
      <c r="AF13" s="3">
        <v>12.5</v>
      </c>
      <c r="AG13" s="3">
        <v>0</v>
      </c>
      <c r="AH13" s="3">
        <v>11.111111111111112</v>
      </c>
      <c r="AI13" s="3">
        <v>0</v>
      </c>
      <c r="AJ13" s="3">
        <v>0</v>
      </c>
      <c r="AK13" s="3">
        <v>0</v>
      </c>
      <c r="AL13" s="3">
        <v>0</v>
      </c>
      <c r="AM13" s="48">
        <v>0</v>
      </c>
    </row>
    <row r="14" spans="1:39" x14ac:dyDescent="0.15">
      <c r="A14" s="3">
        <v>11</v>
      </c>
      <c r="B14" s="3">
        <v>5</v>
      </c>
      <c r="C14" s="47">
        <v>1</v>
      </c>
      <c r="D14" s="3">
        <f t="shared" si="0"/>
        <v>0</v>
      </c>
      <c r="E14" s="51">
        <f t="shared" si="1"/>
        <v>1</v>
      </c>
      <c r="F14" s="3">
        <v>5</v>
      </c>
      <c r="G14" s="47">
        <v>1</v>
      </c>
      <c r="H14" s="3">
        <f t="shared" si="2"/>
        <v>0</v>
      </c>
      <c r="I14" s="51">
        <f t="shared" si="3"/>
        <v>1</v>
      </c>
      <c r="J14" s="3">
        <v>5</v>
      </c>
      <c r="K14" s="47">
        <v>1</v>
      </c>
      <c r="L14" s="3">
        <f t="shared" si="4"/>
        <v>0</v>
      </c>
      <c r="M14" s="51">
        <f t="shared" si="5"/>
        <v>0</v>
      </c>
      <c r="N14" s="3">
        <v>5</v>
      </c>
      <c r="O14" s="47">
        <v>1</v>
      </c>
      <c r="P14" s="3">
        <f t="shared" si="6"/>
        <v>0</v>
      </c>
      <c r="Q14" s="51">
        <f t="shared" si="7"/>
        <v>1</v>
      </c>
      <c r="R14" s="3">
        <v>5</v>
      </c>
      <c r="S14" s="47">
        <v>1</v>
      </c>
      <c r="T14" s="3">
        <f t="shared" si="8"/>
        <v>0</v>
      </c>
      <c r="U14" s="51">
        <f t="shared" si="9"/>
        <v>1</v>
      </c>
      <c r="V14" s="3">
        <v>5</v>
      </c>
      <c r="W14" s="47">
        <v>1</v>
      </c>
      <c r="X14" s="3">
        <f t="shared" si="10"/>
        <v>0</v>
      </c>
      <c r="Y14" s="51">
        <f t="shared" si="11"/>
        <v>1</v>
      </c>
      <c r="Z14" s="54">
        <f>SUMPRODUCT(AA14:AM14,设定参考!$A$2:$M$2)</f>
        <v>64.933469926154402</v>
      </c>
      <c r="AA14" s="3">
        <v>535.05488154082354</v>
      </c>
      <c r="AB14" s="3">
        <v>28.311858789304821</v>
      </c>
      <c r="AC14" s="3">
        <v>10.969415875216637</v>
      </c>
      <c r="AD14" s="3">
        <v>0</v>
      </c>
      <c r="AE14" s="3">
        <v>0</v>
      </c>
      <c r="AF14" s="3">
        <v>12.5</v>
      </c>
      <c r="AG14" s="3">
        <v>0</v>
      </c>
      <c r="AH14" s="3">
        <v>11.111111111111112</v>
      </c>
      <c r="AI14" s="3">
        <v>0</v>
      </c>
      <c r="AJ14" s="3">
        <v>0</v>
      </c>
      <c r="AK14" s="3">
        <v>0</v>
      </c>
      <c r="AL14" s="3">
        <v>0</v>
      </c>
      <c r="AM14" s="48">
        <v>0</v>
      </c>
    </row>
    <row r="15" spans="1:39" x14ac:dyDescent="0.15">
      <c r="A15" s="3">
        <v>12</v>
      </c>
      <c r="B15" s="3">
        <v>5</v>
      </c>
      <c r="C15" s="47">
        <v>1</v>
      </c>
      <c r="D15" s="3">
        <f t="shared" si="0"/>
        <v>0</v>
      </c>
      <c r="E15" s="51">
        <f t="shared" si="1"/>
        <v>1</v>
      </c>
      <c r="F15" s="3">
        <v>5</v>
      </c>
      <c r="G15" s="47">
        <v>1</v>
      </c>
      <c r="H15" s="3">
        <f t="shared" si="2"/>
        <v>0</v>
      </c>
      <c r="I15" s="51">
        <f t="shared" si="3"/>
        <v>1</v>
      </c>
      <c r="J15" s="3">
        <v>5</v>
      </c>
      <c r="K15" s="47">
        <v>1</v>
      </c>
      <c r="L15" s="3">
        <f t="shared" si="4"/>
        <v>0</v>
      </c>
      <c r="M15" s="51">
        <f t="shared" si="5"/>
        <v>0</v>
      </c>
      <c r="N15" s="3">
        <v>5</v>
      </c>
      <c r="O15" s="47">
        <v>1</v>
      </c>
      <c r="P15" s="3">
        <f t="shared" si="6"/>
        <v>0</v>
      </c>
      <c r="Q15" s="51">
        <f t="shared" si="7"/>
        <v>1</v>
      </c>
      <c r="R15" s="3">
        <v>5</v>
      </c>
      <c r="S15" s="47">
        <v>1</v>
      </c>
      <c r="T15" s="3">
        <f t="shared" si="8"/>
        <v>0</v>
      </c>
      <c r="U15" s="51">
        <f t="shared" si="9"/>
        <v>1</v>
      </c>
      <c r="V15" s="3">
        <v>5</v>
      </c>
      <c r="W15" s="47">
        <v>1</v>
      </c>
      <c r="X15" s="3">
        <f t="shared" si="10"/>
        <v>0</v>
      </c>
      <c r="Y15" s="51">
        <f t="shared" si="11"/>
        <v>1</v>
      </c>
      <c r="Z15" s="54">
        <f>SUMPRODUCT(AA15:AM15,设定参考!$A$2:$M$2)</f>
        <v>64.933469926154402</v>
      </c>
      <c r="AA15" s="3">
        <v>535.05488154082354</v>
      </c>
      <c r="AB15" s="3">
        <v>28.311858789304821</v>
      </c>
      <c r="AC15" s="3">
        <v>10.969415875216637</v>
      </c>
      <c r="AD15" s="3">
        <v>0</v>
      </c>
      <c r="AE15" s="3">
        <v>0</v>
      </c>
      <c r="AF15" s="3">
        <v>12.5</v>
      </c>
      <c r="AG15" s="3">
        <v>0</v>
      </c>
      <c r="AH15" s="3">
        <v>11.111111111111112</v>
      </c>
      <c r="AI15" s="3">
        <v>0</v>
      </c>
      <c r="AJ15" s="3">
        <v>0</v>
      </c>
      <c r="AK15" s="3">
        <v>0</v>
      </c>
      <c r="AL15" s="3">
        <v>0</v>
      </c>
      <c r="AM15" s="48">
        <v>0</v>
      </c>
    </row>
    <row r="16" spans="1:39" x14ac:dyDescent="0.15">
      <c r="A16" s="3">
        <v>13</v>
      </c>
      <c r="B16" s="3">
        <v>5</v>
      </c>
      <c r="C16" s="47">
        <v>1</v>
      </c>
      <c r="D16" s="3">
        <f t="shared" si="0"/>
        <v>0</v>
      </c>
      <c r="E16" s="51">
        <f t="shared" si="1"/>
        <v>1</v>
      </c>
      <c r="F16" s="3">
        <v>5</v>
      </c>
      <c r="G16" s="47">
        <v>1</v>
      </c>
      <c r="H16" s="3">
        <f t="shared" si="2"/>
        <v>0</v>
      </c>
      <c r="I16" s="51">
        <f t="shared" si="3"/>
        <v>1</v>
      </c>
      <c r="J16" s="3">
        <v>5</v>
      </c>
      <c r="K16" s="47">
        <v>1</v>
      </c>
      <c r="L16" s="3">
        <f t="shared" si="4"/>
        <v>0</v>
      </c>
      <c r="M16" s="51">
        <f t="shared" si="5"/>
        <v>0</v>
      </c>
      <c r="N16" s="3">
        <v>5</v>
      </c>
      <c r="O16" s="47">
        <v>1</v>
      </c>
      <c r="P16" s="3">
        <f t="shared" si="6"/>
        <v>0</v>
      </c>
      <c r="Q16" s="51">
        <f t="shared" si="7"/>
        <v>1</v>
      </c>
      <c r="R16" s="3">
        <v>5</v>
      </c>
      <c r="S16" s="47">
        <v>1</v>
      </c>
      <c r="T16" s="3">
        <f t="shared" si="8"/>
        <v>0</v>
      </c>
      <c r="U16" s="51">
        <f t="shared" si="9"/>
        <v>1</v>
      </c>
      <c r="V16" s="3">
        <v>5</v>
      </c>
      <c r="W16" s="47">
        <v>1</v>
      </c>
      <c r="X16" s="3">
        <f t="shared" si="10"/>
        <v>0</v>
      </c>
      <c r="Y16" s="51">
        <f t="shared" si="11"/>
        <v>1</v>
      </c>
      <c r="Z16" s="54">
        <f>SUMPRODUCT(AA16:AM16,设定参考!$A$2:$M$2)</f>
        <v>64.933469926154402</v>
      </c>
      <c r="AA16" s="3">
        <v>535.05488154082354</v>
      </c>
      <c r="AB16" s="3">
        <v>28.311858789304821</v>
      </c>
      <c r="AC16" s="3">
        <v>10.969415875216637</v>
      </c>
      <c r="AD16" s="3">
        <v>0</v>
      </c>
      <c r="AE16" s="3">
        <v>0</v>
      </c>
      <c r="AF16" s="3">
        <v>12.5</v>
      </c>
      <c r="AG16" s="3">
        <v>0</v>
      </c>
      <c r="AH16" s="3">
        <v>11.111111111111112</v>
      </c>
      <c r="AI16" s="3">
        <v>0</v>
      </c>
      <c r="AJ16" s="3">
        <v>0</v>
      </c>
      <c r="AK16" s="3">
        <v>0</v>
      </c>
      <c r="AL16" s="3">
        <v>0</v>
      </c>
      <c r="AM16" s="48">
        <v>0</v>
      </c>
    </row>
    <row r="17" spans="1:39" x14ac:dyDescent="0.15">
      <c r="A17" s="3">
        <v>14</v>
      </c>
      <c r="B17" s="3">
        <v>5</v>
      </c>
      <c r="C17" s="47">
        <v>1</v>
      </c>
      <c r="D17" s="3">
        <f t="shared" si="0"/>
        <v>0</v>
      </c>
      <c r="E17" s="51">
        <f t="shared" si="1"/>
        <v>1</v>
      </c>
      <c r="F17" s="3">
        <v>5</v>
      </c>
      <c r="G17" s="47">
        <v>1</v>
      </c>
      <c r="H17" s="3">
        <f t="shared" si="2"/>
        <v>0</v>
      </c>
      <c r="I17" s="51">
        <f t="shared" si="3"/>
        <v>1</v>
      </c>
      <c r="J17" s="3">
        <v>5</v>
      </c>
      <c r="K17" s="47">
        <v>1</v>
      </c>
      <c r="L17" s="3">
        <f t="shared" si="4"/>
        <v>0</v>
      </c>
      <c r="M17" s="51">
        <f t="shared" si="5"/>
        <v>0</v>
      </c>
      <c r="N17" s="3">
        <v>5</v>
      </c>
      <c r="O17" s="47">
        <v>1</v>
      </c>
      <c r="P17" s="3">
        <f t="shared" si="6"/>
        <v>0</v>
      </c>
      <c r="Q17" s="51">
        <f t="shared" si="7"/>
        <v>1</v>
      </c>
      <c r="R17" s="3">
        <v>5</v>
      </c>
      <c r="S17" s="47">
        <v>1</v>
      </c>
      <c r="T17" s="3">
        <f t="shared" si="8"/>
        <v>0</v>
      </c>
      <c r="U17" s="51">
        <f t="shared" si="9"/>
        <v>1</v>
      </c>
      <c r="V17" s="3">
        <v>5</v>
      </c>
      <c r="W17" s="47">
        <v>1</v>
      </c>
      <c r="X17" s="3">
        <f t="shared" si="10"/>
        <v>0</v>
      </c>
      <c r="Y17" s="51">
        <f t="shared" si="11"/>
        <v>1</v>
      </c>
      <c r="Z17" s="54">
        <f>SUMPRODUCT(AA17:AM17,设定参考!$A$2:$M$2)</f>
        <v>64.933469926154402</v>
      </c>
      <c r="AA17" s="3">
        <v>535.05488154082354</v>
      </c>
      <c r="AB17" s="3">
        <v>28.311858789304821</v>
      </c>
      <c r="AC17" s="3">
        <v>10.969415875216637</v>
      </c>
      <c r="AD17" s="3">
        <v>0</v>
      </c>
      <c r="AE17" s="3">
        <v>0</v>
      </c>
      <c r="AF17" s="3">
        <v>12.5</v>
      </c>
      <c r="AG17" s="3">
        <v>0</v>
      </c>
      <c r="AH17" s="3">
        <v>11.111111111111112</v>
      </c>
      <c r="AI17" s="3">
        <v>0</v>
      </c>
      <c r="AJ17" s="3">
        <v>0</v>
      </c>
      <c r="AK17" s="3">
        <v>0</v>
      </c>
      <c r="AL17" s="3">
        <v>0</v>
      </c>
      <c r="AM17" s="48">
        <v>0</v>
      </c>
    </row>
    <row r="18" spans="1:39" x14ac:dyDescent="0.15">
      <c r="A18" s="3">
        <v>15</v>
      </c>
      <c r="B18" s="3">
        <v>15</v>
      </c>
      <c r="C18" s="47">
        <v>1</v>
      </c>
      <c r="D18" s="3">
        <f t="shared" si="0"/>
        <v>1</v>
      </c>
      <c r="E18" s="51">
        <f t="shared" si="1"/>
        <v>1</v>
      </c>
      <c r="F18" s="3">
        <v>15</v>
      </c>
      <c r="G18" s="47">
        <v>1</v>
      </c>
      <c r="H18" s="3">
        <f t="shared" si="2"/>
        <v>1</v>
      </c>
      <c r="I18" s="51">
        <f t="shared" si="3"/>
        <v>1</v>
      </c>
      <c r="J18" s="3">
        <v>15</v>
      </c>
      <c r="K18" s="47">
        <v>1</v>
      </c>
      <c r="L18" s="3">
        <f t="shared" si="4"/>
        <v>0</v>
      </c>
      <c r="M18" s="51">
        <f t="shared" si="5"/>
        <v>0</v>
      </c>
      <c r="N18" s="3">
        <v>15</v>
      </c>
      <c r="O18" s="47">
        <v>1</v>
      </c>
      <c r="P18" s="3">
        <f t="shared" si="6"/>
        <v>1</v>
      </c>
      <c r="Q18" s="51">
        <f t="shared" si="7"/>
        <v>1</v>
      </c>
      <c r="R18" s="3">
        <v>15</v>
      </c>
      <c r="S18" s="47">
        <v>1</v>
      </c>
      <c r="T18" s="3">
        <f t="shared" si="8"/>
        <v>1</v>
      </c>
      <c r="U18" s="51">
        <f t="shared" si="9"/>
        <v>1</v>
      </c>
      <c r="V18" s="3">
        <v>15</v>
      </c>
      <c r="W18" s="47">
        <v>1</v>
      </c>
      <c r="X18" s="3">
        <f t="shared" si="10"/>
        <v>1</v>
      </c>
      <c r="Y18" s="51">
        <f t="shared" si="11"/>
        <v>1</v>
      </c>
      <c r="Z18" s="54">
        <f>SUMPRODUCT(AA18:AM18,设定参考!$A$2:$M$2)</f>
        <v>190.31591980307843</v>
      </c>
      <c r="AA18" s="3">
        <v>1569.8130174421963</v>
      </c>
      <c r="AB18" s="3">
        <v>83.498290104812853</v>
      </c>
      <c r="AC18" s="3">
        <v>31.25177566724437</v>
      </c>
      <c r="AD18" s="3">
        <v>0</v>
      </c>
      <c r="AE18" s="3">
        <v>0</v>
      </c>
      <c r="AF18" s="3">
        <v>37.333333333333336</v>
      </c>
      <c r="AG18" s="3">
        <v>0</v>
      </c>
      <c r="AH18" s="3">
        <v>33.629629629629633</v>
      </c>
      <c r="AI18" s="3">
        <v>0</v>
      </c>
      <c r="AJ18" s="3">
        <v>0</v>
      </c>
      <c r="AK18" s="3">
        <v>0</v>
      </c>
      <c r="AL18" s="3">
        <v>0</v>
      </c>
      <c r="AM18" s="48">
        <v>0</v>
      </c>
    </row>
    <row r="19" spans="1:39" x14ac:dyDescent="0.15">
      <c r="A19" s="3">
        <v>16</v>
      </c>
      <c r="B19" s="3">
        <v>15</v>
      </c>
      <c r="C19" s="47">
        <v>1</v>
      </c>
      <c r="D19" s="3">
        <f t="shared" si="0"/>
        <v>2</v>
      </c>
      <c r="E19" s="51">
        <f t="shared" si="1"/>
        <v>2</v>
      </c>
      <c r="F19" s="3">
        <v>15</v>
      </c>
      <c r="G19" s="47">
        <v>1</v>
      </c>
      <c r="H19" s="3">
        <f t="shared" si="2"/>
        <v>2</v>
      </c>
      <c r="I19" s="51">
        <f t="shared" si="3"/>
        <v>2</v>
      </c>
      <c r="J19" s="3">
        <v>15</v>
      </c>
      <c r="K19" s="47">
        <v>1</v>
      </c>
      <c r="L19" s="3">
        <f t="shared" si="4"/>
        <v>1</v>
      </c>
      <c r="M19" s="51">
        <f t="shared" si="5"/>
        <v>1</v>
      </c>
      <c r="N19" s="3">
        <v>15</v>
      </c>
      <c r="O19" s="47">
        <v>1</v>
      </c>
      <c r="P19" s="3">
        <f t="shared" si="6"/>
        <v>2</v>
      </c>
      <c r="Q19" s="51">
        <f t="shared" si="7"/>
        <v>2</v>
      </c>
      <c r="R19" s="3">
        <v>15</v>
      </c>
      <c r="S19" s="47">
        <v>1</v>
      </c>
      <c r="T19" s="3">
        <f t="shared" si="8"/>
        <v>2</v>
      </c>
      <c r="U19" s="51">
        <f t="shared" si="9"/>
        <v>2</v>
      </c>
      <c r="V19" s="3">
        <v>15</v>
      </c>
      <c r="W19" s="47">
        <v>1</v>
      </c>
      <c r="X19" s="3">
        <f t="shared" si="10"/>
        <v>2</v>
      </c>
      <c r="Y19" s="51">
        <f t="shared" si="11"/>
        <v>2</v>
      </c>
      <c r="Z19" s="54">
        <f>SUMPRODUCT(AA19:AM19,设定参考!$A$2:$M$2)</f>
        <v>266.50705659167204</v>
      </c>
      <c r="AA19" s="3">
        <v>2183.1909352802827</v>
      </c>
      <c r="AB19" s="3">
        <v>115.3901540620321</v>
      </c>
      <c r="AC19" s="3">
        <v>45.575931785095328</v>
      </c>
      <c r="AD19" s="3">
        <v>0</v>
      </c>
      <c r="AE19" s="3">
        <v>0</v>
      </c>
      <c r="AF19" s="3">
        <v>52.444444444444443</v>
      </c>
      <c r="AG19" s="3">
        <v>0</v>
      </c>
      <c r="AH19" s="3">
        <v>48.740740740740748</v>
      </c>
      <c r="AI19" s="3">
        <v>0</v>
      </c>
      <c r="AJ19" s="3">
        <v>0</v>
      </c>
      <c r="AK19" s="3">
        <v>0</v>
      </c>
      <c r="AL19" s="3">
        <v>0</v>
      </c>
      <c r="AM19" s="48">
        <v>0</v>
      </c>
    </row>
    <row r="20" spans="1:39" x14ac:dyDescent="0.15">
      <c r="A20" s="3">
        <v>17</v>
      </c>
      <c r="B20" s="3">
        <v>15</v>
      </c>
      <c r="C20" s="47">
        <v>1</v>
      </c>
      <c r="D20" s="3">
        <f t="shared" si="0"/>
        <v>3</v>
      </c>
      <c r="E20" s="51">
        <f t="shared" si="1"/>
        <v>2</v>
      </c>
      <c r="F20" s="3">
        <v>15</v>
      </c>
      <c r="G20" s="47">
        <v>1</v>
      </c>
      <c r="H20" s="3">
        <f t="shared" si="2"/>
        <v>3</v>
      </c>
      <c r="I20" s="51">
        <f t="shared" si="3"/>
        <v>2</v>
      </c>
      <c r="J20" s="3">
        <v>15</v>
      </c>
      <c r="K20" s="47">
        <v>1</v>
      </c>
      <c r="L20" s="3">
        <f t="shared" si="4"/>
        <v>1</v>
      </c>
      <c r="M20" s="51">
        <f t="shared" si="5"/>
        <v>1</v>
      </c>
      <c r="N20" s="3">
        <v>15</v>
      </c>
      <c r="O20" s="47">
        <v>1</v>
      </c>
      <c r="P20" s="3">
        <f t="shared" si="6"/>
        <v>3</v>
      </c>
      <c r="Q20" s="51">
        <f t="shared" si="7"/>
        <v>2</v>
      </c>
      <c r="R20" s="3">
        <v>15</v>
      </c>
      <c r="S20" s="47">
        <v>1</v>
      </c>
      <c r="T20" s="3">
        <f t="shared" si="8"/>
        <v>3</v>
      </c>
      <c r="U20" s="51">
        <f t="shared" si="9"/>
        <v>2</v>
      </c>
      <c r="V20" s="3">
        <v>15</v>
      </c>
      <c r="W20" s="47">
        <v>1</v>
      </c>
      <c r="X20" s="3">
        <f t="shared" si="10"/>
        <v>3</v>
      </c>
      <c r="Y20" s="51">
        <f t="shared" si="11"/>
        <v>2</v>
      </c>
      <c r="Z20" s="54">
        <f>SUMPRODUCT(AA20:AM20,设定参考!$A$2:$M$2)</f>
        <v>283.66705659167212</v>
      </c>
      <c r="AA20" s="3">
        <v>2326.1909352802827</v>
      </c>
      <c r="AB20" s="3">
        <v>123.3901540620321</v>
      </c>
      <c r="AC20" s="3">
        <v>47.575931785095328</v>
      </c>
      <c r="AD20" s="3">
        <v>0</v>
      </c>
      <c r="AE20" s="3">
        <v>0</v>
      </c>
      <c r="AF20" s="3">
        <v>56.444444444444443</v>
      </c>
      <c r="AG20" s="3">
        <v>0</v>
      </c>
      <c r="AH20" s="3">
        <v>52.740740740740748</v>
      </c>
      <c r="AI20" s="3">
        <v>0</v>
      </c>
      <c r="AJ20" s="3">
        <v>0</v>
      </c>
      <c r="AK20" s="3">
        <v>0</v>
      </c>
      <c r="AL20" s="3">
        <v>0</v>
      </c>
      <c r="AM20" s="48">
        <v>0</v>
      </c>
    </row>
    <row r="21" spans="1:39" x14ac:dyDescent="0.15">
      <c r="A21" s="3">
        <v>18</v>
      </c>
      <c r="B21" s="3">
        <v>15</v>
      </c>
      <c r="C21" s="47">
        <v>1</v>
      </c>
      <c r="D21" s="3">
        <f t="shared" si="0"/>
        <v>4</v>
      </c>
      <c r="E21" s="51">
        <f t="shared" si="1"/>
        <v>2</v>
      </c>
      <c r="F21" s="3">
        <v>15</v>
      </c>
      <c r="G21" s="47">
        <v>1</v>
      </c>
      <c r="H21" s="3">
        <f t="shared" si="2"/>
        <v>4</v>
      </c>
      <c r="I21" s="51">
        <f t="shared" si="3"/>
        <v>2</v>
      </c>
      <c r="J21" s="3">
        <v>15</v>
      </c>
      <c r="K21" s="47">
        <v>1</v>
      </c>
      <c r="L21" s="3">
        <f t="shared" si="4"/>
        <v>2</v>
      </c>
      <c r="M21" s="51">
        <f t="shared" si="5"/>
        <v>1</v>
      </c>
      <c r="N21" s="3">
        <v>15</v>
      </c>
      <c r="O21" s="47">
        <v>1</v>
      </c>
      <c r="P21" s="3">
        <f t="shared" si="6"/>
        <v>4</v>
      </c>
      <c r="Q21" s="51">
        <f t="shared" si="7"/>
        <v>2</v>
      </c>
      <c r="R21" s="3">
        <v>15</v>
      </c>
      <c r="S21" s="47">
        <v>1</v>
      </c>
      <c r="T21" s="3">
        <f t="shared" si="8"/>
        <v>4</v>
      </c>
      <c r="U21" s="51">
        <f t="shared" si="9"/>
        <v>2</v>
      </c>
      <c r="V21" s="3">
        <v>15</v>
      </c>
      <c r="W21" s="47">
        <v>1</v>
      </c>
      <c r="X21" s="3">
        <f t="shared" si="10"/>
        <v>4</v>
      </c>
      <c r="Y21" s="51">
        <f t="shared" si="11"/>
        <v>2</v>
      </c>
      <c r="Z21" s="54">
        <f>SUMPRODUCT(AA21:AM21,设定参考!$A$2:$M$2)</f>
        <v>302.82705659167209</v>
      </c>
      <c r="AA21" s="3">
        <v>2469.1909352802827</v>
      </c>
      <c r="AB21" s="3">
        <v>131.39015406203211</v>
      </c>
      <c r="AC21" s="3">
        <v>51.575931785095328</v>
      </c>
      <c r="AD21" s="3">
        <v>0</v>
      </c>
      <c r="AE21" s="3">
        <v>0</v>
      </c>
      <c r="AF21" s="3">
        <v>60.444444444444443</v>
      </c>
      <c r="AG21" s="3">
        <v>0</v>
      </c>
      <c r="AH21" s="3">
        <v>56.740740740740748</v>
      </c>
      <c r="AI21" s="3">
        <v>0</v>
      </c>
      <c r="AJ21" s="3">
        <v>0</v>
      </c>
      <c r="AK21" s="3">
        <v>0</v>
      </c>
      <c r="AL21" s="3">
        <v>0</v>
      </c>
      <c r="AM21" s="48">
        <v>0</v>
      </c>
    </row>
    <row r="22" spans="1:39" x14ac:dyDescent="0.15">
      <c r="A22" s="3">
        <v>19</v>
      </c>
      <c r="B22" s="3">
        <v>15</v>
      </c>
      <c r="C22" s="47">
        <v>3</v>
      </c>
      <c r="D22" s="3">
        <f t="shared" si="0"/>
        <v>5</v>
      </c>
      <c r="E22" s="51">
        <f t="shared" si="1"/>
        <v>2</v>
      </c>
      <c r="F22" s="3">
        <v>15</v>
      </c>
      <c r="G22" s="47">
        <v>1</v>
      </c>
      <c r="H22" s="3">
        <f t="shared" si="2"/>
        <v>5</v>
      </c>
      <c r="I22" s="51">
        <f t="shared" si="3"/>
        <v>2</v>
      </c>
      <c r="J22" s="3">
        <v>15</v>
      </c>
      <c r="K22" s="47">
        <v>1</v>
      </c>
      <c r="L22" s="3">
        <f t="shared" si="4"/>
        <v>2</v>
      </c>
      <c r="M22" s="51">
        <f t="shared" si="5"/>
        <v>1</v>
      </c>
      <c r="N22" s="3">
        <v>15</v>
      </c>
      <c r="O22" s="47">
        <v>1</v>
      </c>
      <c r="P22" s="3">
        <f t="shared" si="6"/>
        <v>5</v>
      </c>
      <c r="Q22" s="51">
        <f t="shared" si="7"/>
        <v>2</v>
      </c>
      <c r="R22" s="3">
        <v>15</v>
      </c>
      <c r="S22" s="47">
        <v>1</v>
      </c>
      <c r="T22" s="3">
        <f t="shared" si="8"/>
        <v>5</v>
      </c>
      <c r="U22" s="51">
        <f t="shared" si="9"/>
        <v>2</v>
      </c>
      <c r="V22" s="3">
        <v>15</v>
      </c>
      <c r="W22" s="47">
        <v>1</v>
      </c>
      <c r="X22" s="3">
        <f t="shared" si="10"/>
        <v>5</v>
      </c>
      <c r="Y22" s="51">
        <f t="shared" si="11"/>
        <v>2</v>
      </c>
      <c r="Z22" s="54">
        <f>SUMPRODUCT(AA22:AM22,设定参考!$A$2:$M$2)</f>
        <v>209.97061485969678</v>
      </c>
      <c r="AA22" s="3">
        <v>2612.1909352802827</v>
      </c>
      <c r="AB22" s="3">
        <v>42.015097702673799</v>
      </c>
      <c r="AC22" s="3">
        <v>50.134546412478343</v>
      </c>
      <c r="AD22" s="3">
        <v>0</v>
      </c>
      <c r="AE22" s="3">
        <v>0</v>
      </c>
      <c r="AF22" s="3">
        <v>13.333333333333334</v>
      </c>
      <c r="AG22" s="3">
        <v>0</v>
      </c>
      <c r="AH22" s="3">
        <v>60.740740740740748</v>
      </c>
      <c r="AI22" s="3">
        <v>0</v>
      </c>
      <c r="AJ22" s="3">
        <v>0</v>
      </c>
      <c r="AK22" s="3">
        <v>0</v>
      </c>
      <c r="AL22" s="3">
        <v>0</v>
      </c>
      <c r="AM22" s="48">
        <v>0</v>
      </c>
    </row>
    <row r="23" spans="1:39" x14ac:dyDescent="0.15">
      <c r="A23" s="3">
        <v>20</v>
      </c>
      <c r="B23" s="3">
        <v>15</v>
      </c>
      <c r="C23" s="47">
        <v>3</v>
      </c>
      <c r="D23" s="3">
        <f t="shared" si="0"/>
        <v>6</v>
      </c>
      <c r="E23" s="51">
        <f t="shared" si="1"/>
        <v>2</v>
      </c>
      <c r="F23" s="3">
        <v>15</v>
      </c>
      <c r="G23" s="47">
        <v>1</v>
      </c>
      <c r="H23" s="3">
        <f t="shared" si="2"/>
        <v>6</v>
      </c>
      <c r="I23" s="51">
        <f t="shared" si="3"/>
        <v>2</v>
      </c>
      <c r="J23" s="3">
        <v>15</v>
      </c>
      <c r="K23" s="47">
        <v>1</v>
      </c>
      <c r="L23" s="3">
        <f t="shared" si="4"/>
        <v>3</v>
      </c>
      <c r="M23" s="51">
        <f t="shared" si="5"/>
        <v>1</v>
      </c>
      <c r="N23" s="3">
        <v>15</v>
      </c>
      <c r="O23" s="47">
        <v>1</v>
      </c>
      <c r="P23" s="3">
        <f t="shared" si="6"/>
        <v>6</v>
      </c>
      <c r="Q23" s="51">
        <f t="shared" si="7"/>
        <v>2</v>
      </c>
      <c r="R23" s="3">
        <v>15</v>
      </c>
      <c r="S23" s="47">
        <v>1</v>
      </c>
      <c r="T23" s="3">
        <f t="shared" si="8"/>
        <v>6</v>
      </c>
      <c r="U23" s="51">
        <f t="shared" si="9"/>
        <v>2</v>
      </c>
      <c r="V23" s="3">
        <v>15</v>
      </c>
      <c r="W23" s="47">
        <v>1</v>
      </c>
      <c r="X23" s="3">
        <f t="shared" si="10"/>
        <v>6</v>
      </c>
      <c r="Y23" s="51">
        <f t="shared" si="11"/>
        <v>2</v>
      </c>
      <c r="Z23" s="54">
        <f>SUMPRODUCT(AA23:AM23,设定参考!$A$2:$M$2)</f>
        <v>222.41061485969681</v>
      </c>
      <c r="AA23" s="3">
        <v>2755.1909352802827</v>
      </c>
      <c r="AB23" s="3">
        <v>44.015097702673799</v>
      </c>
      <c r="AC23" s="3">
        <v>54.134546412478343</v>
      </c>
      <c r="AD23" s="3">
        <v>0</v>
      </c>
      <c r="AE23" s="3">
        <v>0</v>
      </c>
      <c r="AF23" s="3">
        <v>13.333333333333334</v>
      </c>
      <c r="AG23" s="3">
        <v>0</v>
      </c>
      <c r="AH23" s="3">
        <v>64.740740740740748</v>
      </c>
      <c r="AI23" s="3">
        <v>0</v>
      </c>
      <c r="AJ23" s="3">
        <v>0</v>
      </c>
      <c r="AK23" s="3">
        <v>0</v>
      </c>
      <c r="AL23" s="3">
        <v>0</v>
      </c>
      <c r="AM23" s="48">
        <v>0</v>
      </c>
    </row>
    <row r="24" spans="1:39" x14ac:dyDescent="0.15">
      <c r="A24" s="3">
        <v>21</v>
      </c>
      <c r="B24" s="3">
        <v>15</v>
      </c>
      <c r="C24" s="47">
        <v>3</v>
      </c>
      <c r="D24" s="3">
        <f t="shared" si="0"/>
        <v>7</v>
      </c>
      <c r="E24" s="51">
        <f t="shared" si="1"/>
        <v>2</v>
      </c>
      <c r="F24" s="3">
        <v>15</v>
      </c>
      <c r="G24" s="47">
        <v>1</v>
      </c>
      <c r="H24" s="3">
        <f t="shared" si="2"/>
        <v>7</v>
      </c>
      <c r="I24" s="51">
        <f t="shared" si="3"/>
        <v>2</v>
      </c>
      <c r="J24" s="3">
        <v>15</v>
      </c>
      <c r="K24" s="47">
        <v>1</v>
      </c>
      <c r="L24" s="3">
        <f t="shared" si="4"/>
        <v>3</v>
      </c>
      <c r="M24" s="51">
        <f t="shared" si="5"/>
        <v>1</v>
      </c>
      <c r="N24" s="3">
        <v>15</v>
      </c>
      <c r="O24" s="47">
        <v>1</v>
      </c>
      <c r="P24" s="3">
        <f t="shared" si="6"/>
        <v>7</v>
      </c>
      <c r="Q24" s="51">
        <f t="shared" si="7"/>
        <v>2</v>
      </c>
      <c r="R24" s="3">
        <v>15</v>
      </c>
      <c r="S24" s="47">
        <v>1</v>
      </c>
      <c r="T24" s="3">
        <f t="shared" si="8"/>
        <v>7</v>
      </c>
      <c r="U24" s="51">
        <f t="shared" si="9"/>
        <v>2</v>
      </c>
      <c r="V24" s="3">
        <v>15</v>
      </c>
      <c r="W24" s="47">
        <v>1</v>
      </c>
      <c r="X24" s="3">
        <f t="shared" si="10"/>
        <v>7</v>
      </c>
      <c r="Y24" s="51">
        <f t="shared" si="11"/>
        <v>2</v>
      </c>
      <c r="Z24" s="54">
        <f>SUMPRODUCT(AA24:AM24,设定参考!$A$2:$M$2)</f>
        <v>232.85061485969678</v>
      </c>
      <c r="AA24" s="3">
        <v>2898.1909352802827</v>
      </c>
      <c r="AB24" s="3">
        <v>46.015097702673799</v>
      </c>
      <c r="AC24" s="3">
        <v>56.134546412478343</v>
      </c>
      <c r="AD24" s="3">
        <v>0</v>
      </c>
      <c r="AE24" s="3">
        <v>0</v>
      </c>
      <c r="AF24" s="3">
        <v>13.333333333333334</v>
      </c>
      <c r="AG24" s="3">
        <v>0</v>
      </c>
      <c r="AH24" s="3">
        <v>68.740740740740748</v>
      </c>
      <c r="AI24" s="3">
        <v>0</v>
      </c>
      <c r="AJ24" s="3">
        <v>0</v>
      </c>
      <c r="AK24" s="3">
        <v>0</v>
      </c>
      <c r="AL24" s="3">
        <v>0</v>
      </c>
      <c r="AM24" s="48">
        <v>0</v>
      </c>
    </row>
    <row r="25" spans="1:39" x14ac:dyDescent="0.15">
      <c r="A25" s="3">
        <v>22</v>
      </c>
      <c r="B25" s="3">
        <v>15</v>
      </c>
      <c r="C25" s="47">
        <v>3</v>
      </c>
      <c r="D25" s="3">
        <f t="shared" si="0"/>
        <v>8</v>
      </c>
      <c r="E25" s="51">
        <f t="shared" si="1"/>
        <v>2</v>
      </c>
      <c r="F25" s="3">
        <v>15</v>
      </c>
      <c r="G25" s="47">
        <v>1</v>
      </c>
      <c r="H25" s="3">
        <f t="shared" si="2"/>
        <v>8</v>
      </c>
      <c r="I25" s="51">
        <f t="shared" si="3"/>
        <v>2</v>
      </c>
      <c r="J25" s="3">
        <v>15</v>
      </c>
      <c r="K25" s="47">
        <v>1</v>
      </c>
      <c r="L25" s="3">
        <f t="shared" si="4"/>
        <v>4</v>
      </c>
      <c r="M25" s="51">
        <f t="shared" si="5"/>
        <v>1</v>
      </c>
      <c r="N25" s="3">
        <v>15</v>
      </c>
      <c r="O25" s="47">
        <v>1</v>
      </c>
      <c r="P25" s="3">
        <f t="shared" si="6"/>
        <v>8</v>
      </c>
      <c r="Q25" s="51">
        <f t="shared" si="7"/>
        <v>2</v>
      </c>
      <c r="R25" s="3">
        <v>15</v>
      </c>
      <c r="S25" s="47">
        <v>1</v>
      </c>
      <c r="T25" s="3">
        <f t="shared" si="8"/>
        <v>8</v>
      </c>
      <c r="U25" s="51">
        <f t="shared" si="9"/>
        <v>2</v>
      </c>
      <c r="V25" s="3">
        <v>15</v>
      </c>
      <c r="W25" s="47">
        <v>1</v>
      </c>
      <c r="X25" s="3">
        <f t="shared" si="10"/>
        <v>8</v>
      </c>
      <c r="Y25" s="51">
        <f t="shared" si="11"/>
        <v>2</v>
      </c>
      <c r="Z25" s="54">
        <f>SUMPRODUCT(AA25:AM25,设定参考!$A$2:$M$2)</f>
        <v>245.2906148596968</v>
      </c>
      <c r="AA25" s="3">
        <v>3041.1909352802827</v>
      </c>
      <c r="AB25" s="3">
        <v>48.015097702673799</v>
      </c>
      <c r="AC25" s="3">
        <v>60.13454641247835</v>
      </c>
      <c r="AD25" s="3">
        <v>0</v>
      </c>
      <c r="AE25" s="3">
        <v>0</v>
      </c>
      <c r="AF25" s="3">
        <v>13.333333333333334</v>
      </c>
      <c r="AG25" s="3">
        <v>0</v>
      </c>
      <c r="AH25" s="3">
        <v>72.740740740740748</v>
      </c>
      <c r="AI25" s="3">
        <v>0</v>
      </c>
      <c r="AJ25" s="3">
        <v>0</v>
      </c>
      <c r="AK25" s="3">
        <v>0</v>
      </c>
      <c r="AL25" s="3">
        <v>0</v>
      </c>
      <c r="AM25" s="48">
        <v>0</v>
      </c>
    </row>
    <row r="26" spans="1:39" x14ac:dyDescent="0.15">
      <c r="A26" s="3">
        <v>23</v>
      </c>
      <c r="B26" s="3">
        <v>15</v>
      </c>
      <c r="C26" s="47">
        <v>3</v>
      </c>
      <c r="D26" s="3">
        <f t="shared" si="0"/>
        <v>9</v>
      </c>
      <c r="E26" s="51">
        <f t="shared" si="1"/>
        <v>2</v>
      </c>
      <c r="F26" s="3">
        <v>15</v>
      </c>
      <c r="G26" s="47">
        <v>1</v>
      </c>
      <c r="H26" s="3">
        <f t="shared" si="2"/>
        <v>9</v>
      </c>
      <c r="I26" s="51">
        <f t="shared" si="3"/>
        <v>2</v>
      </c>
      <c r="J26" s="3">
        <v>15</v>
      </c>
      <c r="K26" s="47">
        <v>1</v>
      </c>
      <c r="L26" s="3">
        <f t="shared" si="4"/>
        <v>4</v>
      </c>
      <c r="M26" s="51">
        <f t="shared" si="5"/>
        <v>1</v>
      </c>
      <c r="N26" s="3">
        <v>15</v>
      </c>
      <c r="O26" s="47">
        <v>1</v>
      </c>
      <c r="P26" s="3">
        <f t="shared" si="6"/>
        <v>9</v>
      </c>
      <c r="Q26" s="51">
        <f t="shared" si="7"/>
        <v>2</v>
      </c>
      <c r="R26" s="3">
        <v>15</v>
      </c>
      <c r="S26" s="47">
        <v>1</v>
      </c>
      <c r="T26" s="3">
        <f t="shared" si="8"/>
        <v>9</v>
      </c>
      <c r="U26" s="51">
        <f t="shared" si="9"/>
        <v>2</v>
      </c>
      <c r="V26" s="3">
        <v>15</v>
      </c>
      <c r="W26" s="47">
        <v>1</v>
      </c>
      <c r="X26" s="3">
        <f t="shared" si="10"/>
        <v>9</v>
      </c>
      <c r="Y26" s="51">
        <f t="shared" si="11"/>
        <v>2</v>
      </c>
      <c r="Z26" s="54">
        <f>SUMPRODUCT(AA26:AM26,设定参考!$A$2:$M$2)</f>
        <v>255.7306148596968</v>
      </c>
      <c r="AA26" s="3">
        <v>3184.1909352802827</v>
      </c>
      <c r="AB26" s="3">
        <v>50.015097702673799</v>
      </c>
      <c r="AC26" s="3">
        <v>62.13454641247835</v>
      </c>
      <c r="AD26" s="3">
        <v>0</v>
      </c>
      <c r="AE26" s="3">
        <v>0</v>
      </c>
      <c r="AF26" s="3">
        <v>13.333333333333334</v>
      </c>
      <c r="AG26" s="3">
        <v>0</v>
      </c>
      <c r="AH26" s="3">
        <v>76.740740740740748</v>
      </c>
      <c r="AI26" s="3">
        <v>0</v>
      </c>
      <c r="AJ26" s="3">
        <v>0</v>
      </c>
      <c r="AK26" s="3">
        <v>0</v>
      </c>
      <c r="AL26" s="3">
        <v>0</v>
      </c>
      <c r="AM26" s="48">
        <v>0</v>
      </c>
    </row>
    <row r="27" spans="1:39" x14ac:dyDescent="0.15">
      <c r="A27" s="3">
        <v>24</v>
      </c>
      <c r="B27" s="3">
        <v>15</v>
      </c>
      <c r="C27" s="47">
        <v>3</v>
      </c>
      <c r="D27" s="3">
        <f t="shared" si="0"/>
        <v>10</v>
      </c>
      <c r="E27" s="51">
        <f t="shared" si="1"/>
        <v>3</v>
      </c>
      <c r="F27" s="3">
        <v>15</v>
      </c>
      <c r="G27" s="47">
        <v>1</v>
      </c>
      <c r="H27" s="3">
        <f>IF($A27&lt;15,0,ROUNDDOWN(($A27-14)*H$2,0))</f>
        <v>10</v>
      </c>
      <c r="I27" s="51">
        <f t="shared" si="3"/>
        <v>3</v>
      </c>
      <c r="J27" s="3">
        <v>15</v>
      </c>
      <c r="K27" s="47">
        <v>1</v>
      </c>
      <c r="L27" s="3">
        <f t="shared" si="4"/>
        <v>5</v>
      </c>
      <c r="M27" s="51">
        <f t="shared" si="5"/>
        <v>1</v>
      </c>
      <c r="N27" s="3">
        <v>15</v>
      </c>
      <c r="O27" s="47">
        <v>1</v>
      </c>
      <c r="P27" s="3">
        <f t="shared" si="6"/>
        <v>10</v>
      </c>
      <c r="Q27" s="51">
        <f t="shared" si="7"/>
        <v>3</v>
      </c>
      <c r="R27" s="3">
        <v>15</v>
      </c>
      <c r="S27" s="47">
        <v>1</v>
      </c>
      <c r="T27" s="3">
        <f t="shared" si="8"/>
        <v>10</v>
      </c>
      <c r="U27" s="51">
        <f t="shared" si="9"/>
        <v>3</v>
      </c>
      <c r="V27" s="3">
        <v>15</v>
      </c>
      <c r="W27" s="47">
        <v>1</v>
      </c>
      <c r="X27" s="3">
        <f t="shared" si="10"/>
        <v>10</v>
      </c>
      <c r="Y27" s="51">
        <f t="shared" si="11"/>
        <v>3</v>
      </c>
      <c r="Z27" s="54">
        <f>SUMPRODUCT(AA27:AM27,设定参考!$A$2:$M$2)</f>
        <v>302.82272844908812</v>
      </c>
      <c r="AA27" s="3">
        <v>3719.1725334786888</v>
      </c>
      <c r="AB27" s="3">
        <v>61.571843285561513</v>
      </c>
      <c r="AC27" s="3">
        <v>73.017317157712313</v>
      </c>
      <c r="AD27" s="3">
        <v>0</v>
      </c>
      <c r="AE27" s="3">
        <v>0</v>
      </c>
      <c r="AF27" s="3">
        <v>20</v>
      </c>
      <c r="AG27" s="3">
        <v>0</v>
      </c>
      <c r="AH27" s="3">
        <v>88.148148148148152</v>
      </c>
      <c r="AI27" s="3">
        <v>0</v>
      </c>
      <c r="AJ27" s="3">
        <v>0</v>
      </c>
      <c r="AK27" s="3">
        <v>0</v>
      </c>
      <c r="AL27" s="3">
        <v>0</v>
      </c>
      <c r="AM27" s="48">
        <v>0</v>
      </c>
    </row>
    <row r="28" spans="1:39" x14ac:dyDescent="0.15">
      <c r="A28" s="3">
        <v>25</v>
      </c>
      <c r="B28" s="3">
        <v>15</v>
      </c>
      <c r="C28" s="47">
        <v>3</v>
      </c>
      <c r="D28" s="3">
        <f t="shared" si="0"/>
        <v>11</v>
      </c>
      <c r="E28" s="51">
        <f t="shared" si="1"/>
        <v>3</v>
      </c>
      <c r="F28" s="3">
        <v>15</v>
      </c>
      <c r="G28" s="47">
        <v>1</v>
      </c>
      <c r="H28" s="3">
        <f t="shared" si="2"/>
        <v>11</v>
      </c>
      <c r="I28" s="51">
        <f t="shared" si="3"/>
        <v>3</v>
      </c>
      <c r="J28" s="3">
        <v>15</v>
      </c>
      <c r="K28" s="47">
        <v>1</v>
      </c>
      <c r="L28" s="3">
        <f t="shared" si="4"/>
        <v>5</v>
      </c>
      <c r="M28" s="51">
        <f t="shared" si="5"/>
        <v>1</v>
      </c>
      <c r="N28" s="3">
        <v>15</v>
      </c>
      <c r="O28" s="47">
        <v>1</v>
      </c>
      <c r="P28" s="3">
        <f t="shared" si="6"/>
        <v>11</v>
      </c>
      <c r="Q28" s="51">
        <f t="shared" si="7"/>
        <v>3</v>
      </c>
      <c r="R28" s="3">
        <v>15</v>
      </c>
      <c r="S28" s="47">
        <v>1</v>
      </c>
      <c r="T28" s="3">
        <f t="shared" si="8"/>
        <v>11</v>
      </c>
      <c r="U28" s="51">
        <f t="shared" si="9"/>
        <v>3</v>
      </c>
      <c r="V28" s="3">
        <v>15</v>
      </c>
      <c r="W28" s="47">
        <v>1</v>
      </c>
      <c r="X28" s="3">
        <f t="shared" si="10"/>
        <v>11</v>
      </c>
      <c r="Y28" s="51">
        <f t="shared" si="11"/>
        <v>3</v>
      </c>
      <c r="Z28" s="54">
        <f>SUMPRODUCT(AA28:AM28,设定参考!$A$2:$M$2)</f>
        <v>313.262728449088</v>
      </c>
      <c r="AA28" s="3">
        <v>3862.1725334786888</v>
      </c>
      <c r="AB28" s="3">
        <v>63.571843285561513</v>
      </c>
      <c r="AC28" s="3">
        <v>75.017317157712313</v>
      </c>
      <c r="AD28" s="3">
        <v>0</v>
      </c>
      <c r="AE28" s="3">
        <v>0</v>
      </c>
      <c r="AF28" s="3">
        <v>20</v>
      </c>
      <c r="AG28" s="3">
        <v>0</v>
      </c>
      <c r="AH28" s="3">
        <v>92.148148148148152</v>
      </c>
      <c r="AI28" s="3">
        <v>0</v>
      </c>
      <c r="AJ28" s="3">
        <v>0</v>
      </c>
      <c r="AK28" s="3">
        <v>0</v>
      </c>
      <c r="AL28" s="3">
        <v>0</v>
      </c>
      <c r="AM28" s="48">
        <v>0</v>
      </c>
    </row>
    <row r="29" spans="1:39" x14ac:dyDescent="0.15">
      <c r="A29" s="3">
        <v>26</v>
      </c>
      <c r="B29" s="3">
        <v>15</v>
      </c>
      <c r="C29" s="47">
        <v>3</v>
      </c>
      <c r="D29" s="3">
        <f t="shared" si="0"/>
        <v>12</v>
      </c>
      <c r="E29" s="51">
        <f t="shared" si="1"/>
        <v>3</v>
      </c>
      <c r="F29" s="3">
        <v>15</v>
      </c>
      <c r="G29" s="47">
        <v>1</v>
      </c>
      <c r="H29" s="3">
        <f t="shared" si="2"/>
        <v>12</v>
      </c>
      <c r="I29" s="51">
        <f t="shared" si="3"/>
        <v>3</v>
      </c>
      <c r="J29" s="3">
        <v>15</v>
      </c>
      <c r="K29" s="47">
        <v>1</v>
      </c>
      <c r="L29" s="3">
        <f t="shared" si="4"/>
        <v>6</v>
      </c>
      <c r="M29" s="51">
        <f t="shared" si="5"/>
        <v>1</v>
      </c>
      <c r="N29" s="3">
        <v>15</v>
      </c>
      <c r="O29" s="47">
        <v>1</v>
      </c>
      <c r="P29" s="3">
        <f t="shared" si="6"/>
        <v>12</v>
      </c>
      <c r="Q29" s="51">
        <f t="shared" si="7"/>
        <v>3</v>
      </c>
      <c r="R29" s="3">
        <v>15</v>
      </c>
      <c r="S29" s="47">
        <v>1</v>
      </c>
      <c r="T29" s="3">
        <f t="shared" si="8"/>
        <v>12</v>
      </c>
      <c r="U29" s="51">
        <f t="shared" si="9"/>
        <v>3</v>
      </c>
      <c r="V29" s="3">
        <v>15</v>
      </c>
      <c r="W29" s="47">
        <v>1</v>
      </c>
      <c r="X29" s="3">
        <f t="shared" si="10"/>
        <v>12</v>
      </c>
      <c r="Y29" s="51">
        <f t="shared" si="11"/>
        <v>3</v>
      </c>
      <c r="Z29" s="54">
        <f>SUMPRODUCT(AA29:AM29,设定参考!$A$2:$M$2)</f>
        <v>325.70272844908806</v>
      </c>
      <c r="AA29" s="3">
        <v>4005.1725334786888</v>
      </c>
      <c r="AB29" s="3">
        <v>65.571843285561513</v>
      </c>
      <c r="AC29" s="3">
        <v>79.017317157712313</v>
      </c>
      <c r="AD29" s="3">
        <v>0</v>
      </c>
      <c r="AE29" s="3">
        <v>0</v>
      </c>
      <c r="AF29" s="3">
        <v>20</v>
      </c>
      <c r="AG29" s="3">
        <v>0</v>
      </c>
      <c r="AH29" s="3">
        <v>96.148148148148152</v>
      </c>
      <c r="AI29" s="3">
        <v>0</v>
      </c>
      <c r="AJ29" s="3">
        <v>0</v>
      </c>
      <c r="AK29" s="3">
        <v>0</v>
      </c>
      <c r="AL29" s="3">
        <v>0</v>
      </c>
      <c r="AM29" s="48">
        <v>0</v>
      </c>
    </row>
    <row r="30" spans="1:39" x14ac:dyDescent="0.15">
      <c r="A30" s="3">
        <v>27</v>
      </c>
      <c r="B30" s="3">
        <v>15</v>
      </c>
      <c r="C30" s="47">
        <v>3</v>
      </c>
      <c r="D30" s="3">
        <f t="shared" si="0"/>
        <v>13</v>
      </c>
      <c r="E30" s="51">
        <f t="shared" si="1"/>
        <v>3</v>
      </c>
      <c r="F30" s="3">
        <v>15</v>
      </c>
      <c r="G30" s="47">
        <v>1</v>
      </c>
      <c r="H30" s="3">
        <f t="shared" si="2"/>
        <v>13</v>
      </c>
      <c r="I30" s="51">
        <f t="shared" si="3"/>
        <v>3</v>
      </c>
      <c r="J30" s="3">
        <v>15</v>
      </c>
      <c r="K30" s="47">
        <v>1</v>
      </c>
      <c r="L30" s="3">
        <f t="shared" si="4"/>
        <v>6</v>
      </c>
      <c r="M30" s="51">
        <f t="shared" si="5"/>
        <v>1</v>
      </c>
      <c r="N30" s="3">
        <v>15</v>
      </c>
      <c r="O30" s="47">
        <v>1</v>
      </c>
      <c r="P30" s="3">
        <f t="shared" si="6"/>
        <v>13</v>
      </c>
      <c r="Q30" s="51">
        <f t="shared" si="7"/>
        <v>3</v>
      </c>
      <c r="R30" s="3">
        <v>15</v>
      </c>
      <c r="S30" s="47">
        <v>1</v>
      </c>
      <c r="T30" s="3">
        <f t="shared" si="8"/>
        <v>13</v>
      </c>
      <c r="U30" s="51">
        <f t="shared" si="9"/>
        <v>3</v>
      </c>
      <c r="V30" s="3">
        <v>15</v>
      </c>
      <c r="W30" s="47">
        <v>1</v>
      </c>
      <c r="X30" s="3">
        <f t="shared" si="10"/>
        <v>13</v>
      </c>
      <c r="Y30" s="51">
        <f t="shared" si="11"/>
        <v>3</v>
      </c>
      <c r="Z30" s="54">
        <f>SUMPRODUCT(AA30:AM30,设定参考!$A$2:$M$2)</f>
        <v>336.14272844908805</v>
      </c>
      <c r="AA30" s="3">
        <v>4148.1725334786888</v>
      </c>
      <c r="AB30" s="3">
        <v>67.571843285561513</v>
      </c>
      <c r="AC30" s="3">
        <v>81.017317157712313</v>
      </c>
      <c r="AD30" s="3">
        <v>0</v>
      </c>
      <c r="AE30" s="3">
        <v>0</v>
      </c>
      <c r="AF30" s="3">
        <v>20</v>
      </c>
      <c r="AG30" s="3">
        <v>0</v>
      </c>
      <c r="AH30" s="3">
        <v>100.14814814814815</v>
      </c>
      <c r="AI30" s="3">
        <v>0</v>
      </c>
      <c r="AJ30" s="3">
        <v>0</v>
      </c>
      <c r="AK30" s="3">
        <v>0</v>
      </c>
      <c r="AL30" s="3">
        <v>0</v>
      </c>
      <c r="AM30" s="48">
        <v>0</v>
      </c>
    </row>
    <row r="31" spans="1:39" x14ac:dyDescent="0.15">
      <c r="A31" s="3">
        <v>28</v>
      </c>
      <c r="B31" s="3">
        <v>15</v>
      </c>
      <c r="C31" s="47">
        <v>3</v>
      </c>
      <c r="D31" s="3">
        <f t="shared" si="0"/>
        <v>14</v>
      </c>
      <c r="E31" s="51">
        <f t="shared" si="1"/>
        <v>3</v>
      </c>
      <c r="F31" s="3">
        <v>15</v>
      </c>
      <c r="G31" s="47">
        <v>1</v>
      </c>
      <c r="H31" s="3">
        <f t="shared" si="2"/>
        <v>14</v>
      </c>
      <c r="I31" s="51">
        <f t="shared" si="3"/>
        <v>3</v>
      </c>
      <c r="J31" s="3">
        <v>15</v>
      </c>
      <c r="K31" s="47">
        <v>1</v>
      </c>
      <c r="L31" s="3">
        <f t="shared" si="4"/>
        <v>7</v>
      </c>
      <c r="M31" s="51">
        <f t="shared" si="5"/>
        <v>1</v>
      </c>
      <c r="N31" s="3">
        <v>15</v>
      </c>
      <c r="O31" s="47">
        <v>1</v>
      </c>
      <c r="P31" s="3">
        <f t="shared" si="6"/>
        <v>14</v>
      </c>
      <c r="Q31" s="51">
        <f t="shared" si="7"/>
        <v>3</v>
      </c>
      <c r="R31" s="3">
        <v>15</v>
      </c>
      <c r="S31" s="47">
        <v>1</v>
      </c>
      <c r="T31" s="3">
        <f t="shared" si="8"/>
        <v>14</v>
      </c>
      <c r="U31" s="51">
        <f t="shared" si="9"/>
        <v>3</v>
      </c>
      <c r="V31" s="3">
        <v>15</v>
      </c>
      <c r="W31" s="47">
        <v>1</v>
      </c>
      <c r="X31" s="3">
        <f t="shared" si="10"/>
        <v>14</v>
      </c>
      <c r="Y31" s="51">
        <f t="shared" si="11"/>
        <v>3</v>
      </c>
      <c r="Z31" s="54">
        <f>SUMPRODUCT(AA31:AM31,设定参考!$A$2:$M$2)</f>
        <v>348.58272844908811</v>
      </c>
      <c r="AA31" s="3">
        <v>4291.1725334786888</v>
      </c>
      <c r="AB31" s="3">
        <v>69.571843285561513</v>
      </c>
      <c r="AC31" s="3">
        <v>85.017317157712313</v>
      </c>
      <c r="AD31" s="3">
        <v>0</v>
      </c>
      <c r="AE31" s="3">
        <v>0</v>
      </c>
      <c r="AF31" s="3">
        <v>20</v>
      </c>
      <c r="AG31" s="3">
        <v>0</v>
      </c>
      <c r="AH31" s="3">
        <v>104.14814814814815</v>
      </c>
      <c r="AI31" s="3">
        <v>0</v>
      </c>
      <c r="AJ31" s="3">
        <v>0</v>
      </c>
      <c r="AK31" s="3">
        <v>0</v>
      </c>
      <c r="AL31" s="3">
        <v>0</v>
      </c>
      <c r="AM31" s="48">
        <v>0</v>
      </c>
    </row>
    <row r="32" spans="1:39" x14ac:dyDescent="0.15">
      <c r="A32" s="3">
        <v>29</v>
      </c>
      <c r="B32" s="3">
        <v>15</v>
      </c>
      <c r="C32" s="47">
        <v>3</v>
      </c>
      <c r="D32" s="3">
        <f t="shared" si="0"/>
        <v>15</v>
      </c>
      <c r="E32" s="51">
        <f t="shared" si="1"/>
        <v>3</v>
      </c>
      <c r="F32" s="3">
        <v>15</v>
      </c>
      <c r="G32" s="47">
        <v>1</v>
      </c>
      <c r="H32" s="3">
        <f t="shared" si="2"/>
        <v>15</v>
      </c>
      <c r="I32" s="51">
        <f t="shared" si="3"/>
        <v>3</v>
      </c>
      <c r="J32" s="3">
        <v>15</v>
      </c>
      <c r="K32" s="47">
        <v>1</v>
      </c>
      <c r="L32" s="3">
        <f t="shared" si="4"/>
        <v>7</v>
      </c>
      <c r="M32" s="51">
        <f t="shared" si="5"/>
        <v>1</v>
      </c>
      <c r="N32" s="3">
        <v>15</v>
      </c>
      <c r="O32" s="47">
        <v>1</v>
      </c>
      <c r="P32" s="3">
        <f t="shared" si="6"/>
        <v>15</v>
      </c>
      <c r="Q32" s="51">
        <f t="shared" si="7"/>
        <v>3</v>
      </c>
      <c r="R32" s="3">
        <v>15</v>
      </c>
      <c r="S32" s="47">
        <v>1</v>
      </c>
      <c r="T32" s="3">
        <f t="shared" si="8"/>
        <v>15</v>
      </c>
      <c r="U32" s="51">
        <f t="shared" si="9"/>
        <v>3</v>
      </c>
      <c r="V32" s="3">
        <v>15</v>
      </c>
      <c r="W32" s="47">
        <v>1</v>
      </c>
      <c r="X32" s="3">
        <f t="shared" si="10"/>
        <v>15</v>
      </c>
      <c r="Y32" s="51">
        <f t="shared" si="11"/>
        <v>3</v>
      </c>
      <c r="Z32" s="54">
        <f>SUMPRODUCT(AA32:AM32,设定参考!$A$2:$M$2)</f>
        <v>359.02272844908799</v>
      </c>
      <c r="AA32" s="3">
        <v>4434.1725334786888</v>
      </c>
      <c r="AB32" s="3">
        <v>71.571843285561513</v>
      </c>
      <c r="AC32" s="3">
        <v>87.017317157712313</v>
      </c>
      <c r="AD32" s="3">
        <v>0</v>
      </c>
      <c r="AE32" s="3">
        <v>0</v>
      </c>
      <c r="AF32" s="3">
        <v>20</v>
      </c>
      <c r="AG32" s="3">
        <v>0</v>
      </c>
      <c r="AH32" s="3">
        <v>108.14814814814815</v>
      </c>
      <c r="AI32" s="3">
        <v>0</v>
      </c>
      <c r="AJ32" s="3">
        <v>0</v>
      </c>
      <c r="AK32" s="3">
        <v>0</v>
      </c>
      <c r="AL32" s="3">
        <v>0</v>
      </c>
      <c r="AM32" s="48">
        <v>0</v>
      </c>
    </row>
    <row r="33" spans="1:39" x14ac:dyDescent="0.15">
      <c r="A33" s="3">
        <v>30</v>
      </c>
      <c r="B33" s="3">
        <v>30</v>
      </c>
      <c r="C33" s="47">
        <v>3</v>
      </c>
      <c r="D33" s="3">
        <f t="shared" si="0"/>
        <v>16</v>
      </c>
      <c r="E33" s="51">
        <f t="shared" si="1"/>
        <v>3</v>
      </c>
      <c r="F33" s="3">
        <v>30</v>
      </c>
      <c r="G33" s="47">
        <v>3</v>
      </c>
      <c r="H33" s="3">
        <f t="shared" si="2"/>
        <v>16</v>
      </c>
      <c r="I33" s="51">
        <f t="shared" si="3"/>
        <v>3</v>
      </c>
      <c r="J33" s="3">
        <v>30</v>
      </c>
      <c r="K33" s="47">
        <v>3</v>
      </c>
      <c r="L33" s="3">
        <f t="shared" si="4"/>
        <v>8</v>
      </c>
      <c r="M33" s="51">
        <f t="shared" si="5"/>
        <v>1</v>
      </c>
      <c r="N33" s="3">
        <v>30</v>
      </c>
      <c r="O33" s="47">
        <v>3</v>
      </c>
      <c r="P33" s="3">
        <f t="shared" si="6"/>
        <v>16</v>
      </c>
      <c r="Q33" s="51">
        <f t="shared" si="7"/>
        <v>3</v>
      </c>
      <c r="R33" s="3">
        <v>30</v>
      </c>
      <c r="S33" s="47">
        <v>3</v>
      </c>
      <c r="T33" s="3">
        <f t="shared" si="8"/>
        <v>16</v>
      </c>
      <c r="U33" s="51">
        <f t="shared" si="9"/>
        <v>3</v>
      </c>
      <c r="V33" s="3">
        <v>30</v>
      </c>
      <c r="W33" s="47">
        <v>3</v>
      </c>
      <c r="X33" s="3">
        <f t="shared" si="10"/>
        <v>16</v>
      </c>
      <c r="Y33" s="51">
        <f t="shared" si="11"/>
        <v>3</v>
      </c>
      <c r="Z33" s="54">
        <f>SUMPRODUCT(AA33:AM33,设定参考!$A$2:$M$2)</f>
        <v>2575.3342442779331</v>
      </c>
      <c r="AA33" s="3">
        <v>21465.981408093809</v>
      </c>
      <c r="AB33" s="3">
        <v>1114.677992727273</v>
      </c>
      <c r="AC33" s="3">
        <v>429.26440263431545</v>
      </c>
      <c r="AD33" s="3">
        <v>0</v>
      </c>
      <c r="AE33" s="3">
        <v>0</v>
      </c>
      <c r="AF33" s="3">
        <v>497.35802469135808</v>
      </c>
      <c r="AG33" s="3">
        <v>0</v>
      </c>
      <c r="AH33" s="3">
        <v>462.3786008230453</v>
      </c>
      <c r="AI33" s="3">
        <v>0</v>
      </c>
      <c r="AJ33" s="3">
        <v>0</v>
      </c>
      <c r="AK33" s="3">
        <v>0</v>
      </c>
      <c r="AL33" s="3">
        <v>0</v>
      </c>
      <c r="AM33" s="48">
        <v>0</v>
      </c>
    </row>
    <row r="34" spans="1:39" x14ac:dyDescent="0.15">
      <c r="A34" s="3">
        <v>31</v>
      </c>
      <c r="B34" s="3">
        <v>30</v>
      </c>
      <c r="C34" s="47">
        <v>3</v>
      </c>
      <c r="D34" s="3">
        <f t="shared" si="0"/>
        <v>17</v>
      </c>
      <c r="E34" s="51">
        <f t="shared" si="1"/>
        <v>3</v>
      </c>
      <c r="F34" s="3">
        <v>30</v>
      </c>
      <c r="G34" s="47">
        <v>3</v>
      </c>
      <c r="H34" s="3">
        <f t="shared" si="2"/>
        <v>17</v>
      </c>
      <c r="I34" s="51">
        <f t="shared" si="3"/>
        <v>3</v>
      </c>
      <c r="J34" s="3">
        <v>30</v>
      </c>
      <c r="K34" s="47">
        <v>3</v>
      </c>
      <c r="L34" s="3">
        <f t="shared" si="4"/>
        <v>8</v>
      </c>
      <c r="M34" s="51">
        <f t="shared" si="5"/>
        <v>1</v>
      </c>
      <c r="N34" s="3">
        <v>30</v>
      </c>
      <c r="O34" s="47">
        <v>3</v>
      </c>
      <c r="P34" s="3">
        <f t="shared" si="6"/>
        <v>17</v>
      </c>
      <c r="Q34" s="51">
        <f t="shared" si="7"/>
        <v>3</v>
      </c>
      <c r="R34" s="3">
        <v>30</v>
      </c>
      <c r="S34" s="47">
        <v>3</v>
      </c>
      <c r="T34" s="3">
        <f t="shared" si="8"/>
        <v>17</v>
      </c>
      <c r="U34" s="51">
        <f t="shared" si="9"/>
        <v>3</v>
      </c>
      <c r="V34" s="3">
        <v>30</v>
      </c>
      <c r="W34" s="47">
        <v>3</v>
      </c>
      <c r="X34" s="3">
        <f t="shared" si="10"/>
        <v>17</v>
      </c>
      <c r="Y34" s="51">
        <f t="shared" si="11"/>
        <v>3</v>
      </c>
      <c r="Z34" s="54">
        <f>SUMPRODUCT(AA34:AM34,设定参考!$A$2:$M$2)</f>
        <v>2649.7342442779332</v>
      </c>
      <c r="AA34" s="3">
        <v>22131.981408093809</v>
      </c>
      <c r="AB34" s="3">
        <v>1147.6779927272728</v>
      </c>
      <c r="AC34" s="3">
        <v>438.26440263431545</v>
      </c>
      <c r="AD34" s="3">
        <v>0</v>
      </c>
      <c r="AE34" s="3">
        <v>0</v>
      </c>
      <c r="AF34" s="3">
        <v>513.35802469135808</v>
      </c>
      <c r="AG34" s="3">
        <v>0</v>
      </c>
      <c r="AH34" s="3">
        <v>478.3786008230453</v>
      </c>
      <c r="AI34" s="3">
        <v>0</v>
      </c>
      <c r="AJ34" s="3">
        <v>0</v>
      </c>
      <c r="AK34" s="3">
        <v>0</v>
      </c>
      <c r="AL34" s="3">
        <v>0</v>
      </c>
      <c r="AM34" s="48">
        <v>0</v>
      </c>
    </row>
    <row r="35" spans="1:39" x14ac:dyDescent="0.15">
      <c r="A35" s="3">
        <v>32</v>
      </c>
      <c r="B35" s="3">
        <v>30</v>
      </c>
      <c r="C35" s="47">
        <v>3</v>
      </c>
      <c r="D35" s="3">
        <f t="shared" si="0"/>
        <v>18</v>
      </c>
      <c r="E35" s="51">
        <f t="shared" si="1"/>
        <v>4</v>
      </c>
      <c r="F35" s="3">
        <v>30</v>
      </c>
      <c r="G35" s="47">
        <v>3</v>
      </c>
      <c r="H35" s="3">
        <f t="shared" si="2"/>
        <v>18</v>
      </c>
      <c r="I35" s="51">
        <f t="shared" si="3"/>
        <v>4</v>
      </c>
      <c r="J35" s="3">
        <v>30</v>
      </c>
      <c r="K35" s="47">
        <v>3</v>
      </c>
      <c r="L35" s="3">
        <f t="shared" si="4"/>
        <v>9</v>
      </c>
      <c r="M35" s="51">
        <f t="shared" si="5"/>
        <v>2</v>
      </c>
      <c r="N35" s="3">
        <v>30</v>
      </c>
      <c r="O35" s="47">
        <v>3</v>
      </c>
      <c r="P35" s="3">
        <f t="shared" si="6"/>
        <v>18</v>
      </c>
      <c r="Q35" s="51">
        <f t="shared" si="7"/>
        <v>4</v>
      </c>
      <c r="R35" s="3">
        <v>30</v>
      </c>
      <c r="S35" s="47">
        <v>3</v>
      </c>
      <c r="T35" s="3">
        <f t="shared" si="8"/>
        <v>18</v>
      </c>
      <c r="U35" s="51">
        <f t="shared" si="9"/>
        <v>4</v>
      </c>
      <c r="V35" s="3">
        <v>30</v>
      </c>
      <c r="W35" s="47">
        <v>3</v>
      </c>
      <c r="X35" s="3">
        <f t="shared" si="10"/>
        <v>18</v>
      </c>
      <c r="Y35" s="51">
        <f t="shared" si="11"/>
        <v>4</v>
      </c>
      <c r="Z35" s="54">
        <f>SUMPRODUCT(AA35:AM35,设定参考!$A$2:$M$2)</f>
        <v>2999.447945779626</v>
      </c>
      <c r="AA35" s="3">
        <v>25019.210464551441</v>
      </c>
      <c r="AB35" s="3">
        <v>1293.5006836363639</v>
      </c>
      <c r="AC35" s="3">
        <v>502.01736207972277</v>
      </c>
      <c r="AD35" s="3">
        <v>0</v>
      </c>
      <c r="AE35" s="3">
        <v>0</v>
      </c>
      <c r="AF35" s="3">
        <v>581.82716049382725</v>
      </c>
      <c r="AG35" s="3">
        <v>0</v>
      </c>
      <c r="AH35" s="3">
        <v>546.84773662551447</v>
      </c>
      <c r="AI35" s="3">
        <v>0</v>
      </c>
      <c r="AJ35" s="3">
        <v>0</v>
      </c>
      <c r="AK35" s="3">
        <v>0</v>
      </c>
      <c r="AL35" s="3">
        <v>0</v>
      </c>
      <c r="AM35" s="48">
        <v>0</v>
      </c>
    </row>
    <row r="36" spans="1:39" x14ac:dyDescent="0.15">
      <c r="A36" s="3">
        <v>33</v>
      </c>
      <c r="B36" s="3">
        <v>30</v>
      </c>
      <c r="C36" s="47">
        <v>3</v>
      </c>
      <c r="D36" s="3">
        <f t="shared" si="0"/>
        <v>19</v>
      </c>
      <c r="E36" s="51">
        <f t="shared" si="1"/>
        <v>4</v>
      </c>
      <c r="F36" s="3">
        <v>30</v>
      </c>
      <c r="G36" s="47">
        <v>3</v>
      </c>
      <c r="H36" s="3">
        <f t="shared" si="2"/>
        <v>19</v>
      </c>
      <c r="I36" s="51">
        <f t="shared" si="3"/>
        <v>4</v>
      </c>
      <c r="J36" s="3">
        <v>30</v>
      </c>
      <c r="K36" s="47">
        <v>3</v>
      </c>
      <c r="L36" s="3">
        <f t="shared" si="4"/>
        <v>9</v>
      </c>
      <c r="M36" s="51">
        <f t="shared" si="5"/>
        <v>2</v>
      </c>
      <c r="N36" s="3">
        <v>30</v>
      </c>
      <c r="O36" s="47">
        <v>3</v>
      </c>
      <c r="P36" s="3">
        <f t="shared" si="6"/>
        <v>19</v>
      </c>
      <c r="Q36" s="51">
        <f t="shared" si="7"/>
        <v>4</v>
      </c>
      <c r="R36" s="3">
        <v>30</v>
      </c>
      <c r="S36" s="47">
        <v>3</v>
      </c>
      <c r="T36" s="3">
        <f t="shared" si="8"/>
        <v>19</v>
      </c>
      <c r="U36" s="51">
        <f t="shared" si="9"/>
        <v>4</v>
      </c>
      <c r="V36" s="3">
        <v>30</v>
      </c>
      <c r="W36" s="47">
        <v>3</v>
      </c>
      <c r="X36" s="3">
        <f t="shared" si="10"/>
        <v>19</v>
      </c>
      <c r="Y36" s="51">
        <f t="shared" si="11"/>
        <v>4</v>
      </c>
      <c r="Z36" s="54">
        <f>SUMPRODUCT(AA36:AM36,设定参考!$A$2:$M$2)</f>
        <v>3073.8479457796257</v>
      </c>
      <c r="AA36" s="3">
        <v>25685.210464551441</v>
      </c>
      <c r="AB36" s="3">
        <v>1326.5006836363639</v>
      </c>
      <c r="AC36" s="3">
        <v>511.01736207972277</v>
      </c>
      <c r="AD36" s="3">
        <v>0</v>
      </c>
      <c r="AE36" s="3">
        <v>0</v>
      </c>
      <c r="AF36" s="3">
        <v>597.82716049382725</v>
      </c>
      <c r="AG36" s="3">
        <v>0</v>
      </c>
      <c r="AH36" s="3">
        <v>562.84773662551447</v>
      </c>
      <c r="AI36" s="3">
        <v>0</v>
      </c>
      <c r="AJ36" s="3">
        <v>0</v>
      </c>
      <c r="AK36" s="3">
        <v>0</v>
      </c>
      <c r="AL36" s="3">
        <v>0</v>
      </c>
      <c r="AM36" s="48">
        <v>0</v>
      </c>
    </row>
    <row r="37" spans="1:39" x14ac:dyDescent="0.15">
      <c r="A37" s="3">
        <v>34</v>
      </c>
      <c r="B37" s="3">
        <v>30</v>
      </c>
      <c r="C37" s="47">
        <v>3</v>
      </c>
      <c r="D37" s="3">
        <f t="shared" si="0"/>
        <v>20</v>
      </c>
      <c r="E37" s="51">
        <f t="shared" si="1"/>
        <v>4</v>
      </c>
      <c r="F37" s="3">
        <v>30</v>
      </c>
      <c r="G37" s="47">
        <v>3</v>
      </c>
      <c r="H37" s="3">
        <f t="shared" si="2"/>
        <v>20</v>
      </c>
      <c r="I37" s="51">
        <f t="shared" si="3"/>
        <v>4</v>
      </c>
      <c r="J37" s="3">
        <v>30</v>
      </c>
      <c r="K37" s="47">
        <v>3</v>
      </c>
      <c r="L37" s="3">
        <f t="shared" si="4"/>
        <v>10</v>
      </c>
      <c r="M37" s="51">
        <f t="shared" si="5"/>
        <v>2</v>
      </c>
      <c r="N37" s="3">
        <v>30</v>
      </c>
      <c r="O37" s="47">
        <v>3</v>
      </c>
      <c r="P37" s="3">
        <f t="shared" si="6"/>
        <v>20</v>
      </c>
      <c r="Q37" s="51">
        <f t="shared" si="7"/>
        <v>4</v>
      </c>
      <c r="R37" s="3">
        <v>30</v>
      </c>
      <c r="S37" s="47">
        <v>3</v>
      </c>
      <c r="T37" s="3">
        <f t="shared" si="8"/>
        <v>20</v>
      </c>
      <c r="U37" s="51">
        <f t="shared" si="9"/>
        <v>4</v>
      </c>
      <c r="V37" s="3">
        <v>30</v>
      </c>
      <c r="W37" s="47">
        <v>3</v>
      </c>
      <c r="X37" s="3">
        <f t="shared" si="10"/>
        <v>20</v>
      </c>
      <c r="Y37" s="51">
        <f t="shared" si="11"/>
        <v>4</v>
      </c>
      <c r="Z37" s="54">
        <f>SUMPRODUCT(AA37:AM37,设定参考!$A$2:$M$2)</f>
        <v>3154.2479457796258</v>
      </c>
      <c r="AA37" s="3">
        <v>26351.210464551441</v>
      </c>
      <c r="AB37" s="3">
        <v>1359.5006836363639</v>
      </c>
      <c r="AC37" s="3">
        <v>526.01736207972272</v>
      </c>
      <c r="AD37" s="3">
        <v>0</v>
      </c>
      <c r="AE37" s="3">
        <v>0</v>
      </c>
      <c r="AF37" s="3">
        <v>613.82716049382725</v>
      </c>
      <c r="AG37" s="3">
        <v>0</v>
      </c>
      <c r="AH37" s="3">
        <v>578.84773662551447</v>
      </c>
      <c r="AI37" s="3">
        <v>0</v>
      </c>
      <c r="AJ37" s="3">
        <v>0</v>
      </c>
      <c r="AK37" s="3">
        <v>0</v>
      </c>
      <c r="AL37" s="3">
        <v>0</v>
      </c>
      <c r="AM37" s="48">
        <v>0</v>
      </c>
    </row>
    <row r="38" spans="1:39" x14ac:dyDescent="0.15">
      <c r="A38" s="3">
        <v>35</v>
      </c>
      <c r="B38" s="3">
        <v>30</v>
      </c>
      <c r="C38" s="47">
        <v>3</v>
      </c>
      <c r="D38" s="3">
        <f t="shared" si="0"/>
        <v>21</v>
      </c>
      <c r="E38" s="51">
        <f t="shared" si="1"/>
        <v>4</v>
      </c>
      <c r="F38" s="3">
        <v>30</v>
      </c>
      <c r="G38" s="47">
        <v>3</v>
      </c>
      <c r="H38" s="3">
        <f t="shared" si="2"/>
        <v>21</v>
      </c>
      <c r="I38" s="51">
        <f t="shared" si="3"/>
        <v>4</v>
      </c>
      <c r="J38" s="3">
        <v>30</v>
      </c>
      <c r="K38" s="47">
        <v>3</v>
      </c>
      <c r="L38" s="3">
        <f t="shared" si="4"/>
        <v>10</v>
      </c>
      <c r="M38" s="51">
        <f t="shared" si="5"/>
        <v>2</v>
      </c>
      <c r="N38" s="3">
        <v>30</v>
      </c>
      <c r="O38" s="47">
        <v>3</v>
      </c>
      <c r="P38" s="3">
        <f t="shared" si="6"/>
        <v>21</v>
      </c>
      <c r="Q38" s="51">
        <f t="shared" si="7"/>
        <v>4</v>
      </c>
      <c r="R38" s="3">
        <v>30</v>
      </c>
      <c r="S38" s="47">
        <v>3</v>
      </c>
      <c r="T38" s="3">
        <f t="shared" si="8"/>
        <v>21</v>
      </c>
      <c r="U38" s="51">
        <f t="shared" si="9"/>
        <v>4</v>
      </c>
      <c r="V38" s="3">
        <v>30</v>
      </c>
      <c r="W38" s="47">
        <v>3</v>
      </c>
      <c r="X38" s="3">
        <f t="shared" si="10"/>
        <v>21</v>
      </c>
      <c r="Y38" s="51">
        <f t="shared" si="11"/>
        <v>4</v>
      </c>
      <c r="Z38" s="54">
        <f>SUMPRODUCT(AA38:AM38,设定参考!$A$2:$M$2)</f>
        <v>3228.6479457796258</v>
      </c>
      <c r="AA38" s="3">
        <v>27017.210464551441</v>
      </c>
      <c r="AB38" s="3">
        <v>1392.5006836363639</v>
      </c>
      <c r="AC38" s="3">
        <v>535.01736207972272</v>
      </c>
      <c r="AD38" s="3">
        <v>0</v>
      </c>
      <c r="AE38" s="3">
        <v>0</v>
      </c>
      <c r="AF38" s="3">
        <v>629.82716049382725</v>
      </c>
      <c r="AG38" s="3">
        <v>0</v>
      </c>
      <c r="AH38" s="3">
        <v>594.84773662551447</v>
      </c>
      <c r="AI38" s="3">
        <v>0</v>
      </c>
      <c r="AJ38" s="3">
        <v>0</v>
      </c>
      <c r="AK38" s="3">
        <v>0</v>
      </c>
      <c r="AL38" s="3">
        <v>0</v>
      </c>
      <c r="AM38" s="48">
        <v>0</v>
      </c>
    </row>
    <row r="39" spans="1:39" x14ac:dyDescent="0.15">
      <c r="A39" s="3">
        <v>36</v>
      </c>
      <c r="B39" s="3">
        <v>30</v>
      </c>
      <c r="C39" s="47">
        <v>3</v>
      </c>
      <c r="D39" s="3">
        <f t="shared" si="0"/>
        <v>22</v>
      </c>
      <c r="E39" s="51">
        <f t="shared" si="1"/>
        <v>4</v>
      </c>
      <c r="F39" s="3">
        <v>30</v>
      </c>
      <c r="G39" s="47">
        <v>3</v>
      </c>
      <c r="H39" s="3">
        <f t="shared" si="2"/>
        <v>22</v>
      </c>
      <c r="I39" s="51">
        <f t="shared" si="3"/>
        <v>4</v>
      </c>
      <c r="J39" s="3">
        <v>30</v>
      </c>
      <c r="K39" s="47">
        <v>3</v>
      </c>
      <c r="L39" s="3">
        <f t="shared" si="4"/>
        <v>11</v>
      </c>
      <c r="M39" s="51">
        <f t="shared" si="5"/>
        <v>2</v>
      </c>
      <c r="N39" s="3">
        <v>30</v>
      </c>
      <c r="O39" s="47">
        <v>3</v>
      </c>
      <c r="P39" s="3">
        <f t="shared" si="6"/>
        <v>22</v>
      </c>
      <c r="Q39" s="51">
        <f t="shared" si="7"/>
        <v>4</v>
      </c>
      <c r="R39" s="3">
        <v>30</v>
      </c>
      <c r="S39" s="47">
        <v>3</v>
      </c>
      <c r="T39" s="3">
        <f t="shared" si="8"/>
        <v>22</v>
      </c>
      <c r="U39" s="51">
        <f t="shared" si="9"/>
        <v>4</v>
      </c>
      <c r="V39" s="3">
        <v>30</v>
      </c>
      <c r="W39" s="47">
        <v>3</v>
      </c>
      <c r="X39" s="3">
        <f t="shared" si="10"/>
        <v>22</v>
      </c>
      <c r="Y39" s="51">
        <f t="shared" si="11"/>
        <v>4</v>
      </c>
      <c r="Z39" s="54">
        <f>SUMPRODUCT(AA39:AM39,设定参考!$A$2:$M$2)</f>
        <v>3309.0479457796255</v>
      </c>
      <c r="AA39" s="3">
        <v>27683.210464551441</v>
      </c>
      <c r="AB39" s="3">
        <v>1425.5006836363639</v>
      </c>
      <c r="AC39" s="3">
        <v>550.01736207972272</v>
      </c>
      <c r="AD39" s="3">
        <v>0</v>
      </c>
      <c r="AE39" s="3">
        <v>0</v>
      </c>
      <c r="AF39" s="3">
        <v>645.82716049382725</v>
      </c>
      <c r="AG39" s="3">
        <v>0</v>
      </c>
      <c r="AH39" s="3">
        <v>610.84773662551447</v>
      </c>
      <c r="AI39" s="3">
        <v>0</v>
      </c>
      <c r="AJ39" s="3">
        <v>0</v>
      </c>
      <c r="AK39" s="3">
        <v>0</v>
      </c>
      <c r="AL39" s="3">
        <v>0</v>
      </c>
      <c r="AM39" s="48">
        <v>0</v>
      </c>
    </row>
    <row r="40" spans="1:39" x14ac:dyDescent="0.15">
      <c r="A40" s="3">
        <v>37</v>
      </c>
      <c r="B40" s="3">
        <v>30</v>
      </c>
      <c r="C40" s="47">
        <v>3</v>
      </c>
      <c r="D40" s="3">
        <f t="shared" si="0"/>
        <v>23</v>
      </c>
      <c r="E40" s="51">
        <f t="shared" si="1"/>
        <v>4</v>
      </c>
      <c r="F40" s="3">
        <v>30</v>
      </c>
      <c r="G40" s="47">
        <v>3</v>
      </c>
      <c r="H40" s="3">
        <f t="shared" si="2"/>
        <v>23</v>
      </c>
      <c r="I40" s="51">
        <f t="shared" si="3"/>
        <v>4</v>
      </c>
      <c r="J40" s="3">
        <v>30</v>
      </c>
      <c r="K40" s="47">
        <v>3</v>
      </c>
      <c r="L40" s="3">
        <f t="shared" si="4"/>
        <v>11</v>
      </c>
      <c r="M40" s="51">
        <f t="shared" si="5"/>
        <v>2</v>
      </c>
      <c r="N40" s="3">
        <v>30</v>
      </c>
      <c r="O40" s="47">
        <v>3</v>
      </c>
      <c r="P40" s="3">
        <f t="shared" si="6"/>
        <v>23</v>
      </c>
      <c r="Q40" s="51">
        <f t="shared" si="7"/>
        <v>4</v>
      </c>
      <c r="R40" s="3">
        <v>30</v>
      </c>
      <c r="S40" s="47">
        <v>3</v>
      </c>
      <c r="T40" s="3">
        <f t="shared" si="8"/>
        <v>23</v>
      </c>
      <c r="U40" s="51">
        <f t="shared" si="9"/>
        <v>4</v>
      </c>
      <c r="V40" s="3">
        <v>30</v>
      </c>
      <c r="W40" s="47">
        <v>3</v>
      </c>
      <c r="X40" s="3">
        <f t="shared" si="10"/>
        <v>23</v>
      </c>
      <c r="Y40" s="51">
        <f t="shared" si="11"/>
        <v>4</v>
      </c>
      <c r="Z40" s="54">
        <f>SUMPRODUCT(AA40:AM40,设定参考!$A$2:$M$2)</f>
        <v>3383.4479457796256</v>
      </c>
      <c r="AA40" s="3">
        <v>28349.210464551441</v>
      </c>
      <c r="AB40" s="3">
        <v>1458.5006836363639</v>
      </c>
      <c r="AC40" s="3">
        <v>559.01736207972272</v>
      </c>
      <c r="AD40" s="3">
        <v>0</v>
      </c>
      <c r="AE40" s="3">
        <v>0</v>
      </c>
      <c r="AF40" s="3">
        <v>661.82716049382725</v>
      </c>
      <c r="AG40" s="3">
        <v>0</v>
      </c>
      <c r="AH40" s="3">
        <v>626.84773662551447</v>
      </c>
      <c r="AI40" s="3">
        <v>0</v>
      </c>
      <c r="AJ40" s="3">
        <v>0</v>
      </c>
      <c r="AK40" s="3">
        <v>0</v>
      </c>
      <c r="AL40" s="3">
        <v>0</v>
      </c>
      <c r="AM40" s="48">
        <v>0</v>
      </c>
    </row>
    <row r="41" spans="1:39" x14ac:dyDescent="0.15">
      <c r="A41" s="3">
        <v>38</v>
      </c>
      <c r="B41" s="3">
        <v>30</v>
      </c>
      <c r="C41" s="47">
        <v>3</v>
      </c>
      <c r="D41" s="3">
        <f t="shared" si="0"/>
        <v>24</v>
      </c>
      <c r="E41" s="51">
        <f t="shared" si="1"/>
        <v>4</v>
      </c>
      <c r="F41" s="3">
        <v>30</v>
      </c>
      <c r="G41" s="47">
        <v>3</v>
      </c>
      <c r="H41" s="3">
        <f t="shared" si="2"/>
        <v>24</v>
      </c>
      <c r="I41" s="51">
        <f t="shared" si="3"/>
        <v>4</v>
      </c>
      <c r="J41" s="3">
        <v>30</v>
      </c>
      <c r="K41" s="47">
        <v>3</v>
      </c>
      <c r="L41" s="3">
        <f t="shared" si="4"/>
        <v>12</v>
      </c>
      <c r="M41" s="51">
        <f t="shared" si="5"/>
        <v>2</v>
      </c>
      <c r="N41" s="3">
        <v>30</v>
      </c>
      <c r="O41" s="47">
        <v>3</v>
      </c>
      <c r="P41" s="3">
        <f t="shared" si="6"/>
        <v>24</v>
      </c>
      <c r="Q41" s="51">
        <f t="shared" si="7"/>
        <v>4</v>
      </c>
      <c r="R41" s="3">
        <v>30</v>
      </c>
      <c r="S41" s="47">
        <v>3</v>
      </c>
      <c r="T41" s="3">
        <f t="shared" si="8"/>
        <v>24</v>
      </c>
      <c r="U41" s="51">
        <f t="shared" si="9"/>
        <v>4</v>
      </c>
      <c r="V41" s="3">
        <v>30</v>
      </c>
      <c r="W41" s="47">
        <v>3</v>
      </c>
      <c r="X41" s="3">
        <f t="shared" si="10"/>
        <v>24</v>
      </c>
      <c r="Y41" s="51">
        <f t="shared" si="11"/>
        <v>4</v>
      </c>
      <c r="Z41" s="54">
        <f>SUMPRODUCT(AA41:AM41,设定参考!$A$2:$M$2)</f>
        <v>3463.8479457796261</v>
      </c>
      <c r="AA41" s="3">
        <v>29015.210464551441</v>
      </c>
      <c r="AB41" s="3">
        <v>1491.5006836363639</v>
      </c>
      <c r="AC41" s="3">
        <v>574.01736207972272</v>
      </c>
      <c r="AD41" s="3">
        <v>0</v>
      </c>
      <c r="AE41" s="3">
        <v>0</v>
      </c>
      <c r="AF41" s="3">
        <v>677.82716049382725</v>
      </c>
      <c r="AG41" s="3">
        <v>0</v>
      </c>
      <c r="AH41" s="3">
        <v>642.84773662551447</v>
      </c>
      <c r="AI41" s="3">
        <v>0</v>
      </c>
      <c r="AJ41" s="3">
        <v>0</v>
      </c>
      <c r="AK41" s="3">
        <v>0</v>
      </c>
      <c r="AL41" s="3">
        <v>0</v>
      </c>
      <c r="AM41" s="48">
        <v>0</v>
      </c>
    </row>
    <row r="42" spans="1:39" x14ac:dyDescent="0.15">
      <c r="A42" s="3">
        <v>39</v>
      </c>
      <c r="B42" s="3">
        <v>30</v>
      </c>
      <c r="C42" s="47">
        <v>3</v>
      </c>
      <c r="D42" s="3">
        <f t="shared" si="0"/>
        <v>25</v>
      </c>
      <c r="E42" s="51">
        <f t="shared" si="1"/>
        <v>4</v>
      </c>
      <c r="F42" s="3">
        <v>30</v>
      </c>
      <c r="G42" s="47">
        <v>3</v>
      </c>
      <c r="H42" s="3">
        <f t="shared" si="2"/>
        <v>25</v>
      </c>
      <c r="I42" s="51">
        <f t="shared" si="3"/>
        <v>4</v>
      </c>
      <c r="J42" s="3">
        <v>30</v>
      </c>
      <c r="K42" s="47">
        <v>3</v>
      </c>
      <c r="L42" s="3">
        <f t="shared" si="4"/>
        <v>12</v>
      </c>
      <c r="M42" s="51">
        <f t="shared" si="5"/>
        <v>2</v>
      </c>
      <c r="N42" s="3">
        <v>30</v>
      </c>
      <c r="O42" s="47">
        <v>3</v>
      </c>
      <c r="P42" s="3">
        <f t="shared" si="6"/>
        <v>25</v>
      </c>
      <c r="Q42" s="51">
        <f t="shared" si="7"/>
        <v>4</v>
      </c>
      <c r="R42" s="3">
        <v>30</v>
      </c>
      <c r="S42" s="47">
        <v>3</v>
      </c>
      <c r="T42" s="3">
        <f t="shared" si="8"/>
        <v>25</v>
      </c>
      <c r="U42" s="51">
        <f t="shared" si="9"/>
        <v>4</v>
      </c>
      <c r="V42" s="3">
        <v>30</v>
      </c>
      <c r="W42" s="47">
        <v>3</v>
      </c>
      <c r="X42" s="3">
        <f t="shared" si="10"/>
        <v>25</v>
      </c>
      <c r="Y42" s="51">
        <f t="shared" si="11"/>
        <v>4</v>
      </c>
      <c r="Z42" s="54">
        <f>SUMPRODUCT(AA42:AM42,设定参考!$A$2:$M$2)</f>
        <v>3538.2479457796253</v>
      </c>
      <c r="AA42" s="3">
        <v>29681.210464551441</v>
      </c>
      <c r="AB42" s="3">
        <v>1524.5006836363639</v>
      </c>
      <c r="AC42" s="3">
        <v>583.01736207972272</v>
      </c>
      <c r="AD42" s="3">
        <v>0</v>
      </c>
      <c r="AE42" s="3">
        <v>0</v>
      </c>
      <c r="AF42" s="3">
        <v>693.82716049382725</v>
      </c>
      <c r="AG42" s="3">
        <v>0</v>
      </c>
      <c r="AH42" s="3">
        <v>658.84773662551447</v>
      </c>
      <c r="AI42" s="3">
        <v>0</v>
      </c>
      <c r="AJ42" s="3">
        <v>0</v>
      </c>
      <c r="AK42" s="3">
        <v>0</v>
      </c>
      <c r="AL42" s="3">
        <v>0</v>
      </c>
      <c r="AM42" s="48">
        <v>0</v>
      </c>
    </row>
    <row r="43" spans="1:39" x14ac:dyDescent="0.15">
      <c r="A43" s="3">
        <v>40</v>
      </c>
      <c r="B43" s="3">
        <v>30</v>
      </c>
      <c r="C43" s="47">
        <v>3</v>
      </c>
      <c r="D43" s="3">
        <f t="shared" si="0"/>
        <v>26</v>
      </c>
      <c r="E43" s="51">
        <f t="shared" si="1"/>
        <v>5</v>
      </c>
      <c r="F43" s="3">
        <v>30</v>
      </c>
      <c r="G43" s="47">
        <v>3</v>
      </c>
      <c r="H43" s="3">
        <f t="shared" si="2"/>
        <v>26</v>
      </c>
      <c r="I43" s="51">
        <f t="shared" si="3"/>
        <v>5</v>
      </c>
      <c r="J43" s="3">
        <v>30</v>
      </c>
      <c r="K43" s="47">
        <v>3</v>
      </c>
      <c r="L43" s="3">
        <f t="shared" si="4"/>
        <v>13</v>
      </c>
      <c r="M43" s="51">
        <f t="shared" si="5"/>
        <v>2</v>
      </c>
      <c r="N43" s="3">
        <v>30</v>
      </c>
      <c r="O43" s="47">
        <v>3</v>
      </c>
      <c r="P43" s="3">
        <f t="shared" si="6"/>
        <v>26</v>
      </c>
      <c r="Q43" s="51">
        <f t="shared" si="7"/>
        <v>5</v>
      </c>
      <c r="R43" s="3">
        <v>30</v>
      </c>
      <c r="S43" s="47">
        <v>3</v>
      </c>
      <c r="T43" s="3">
        <f t="shared" si="8"/>
        <v>26</v>
      </c>
      <c r="U43" s="51">
        <f t="shared" si="9"/>
        <v>5</v>
      </c>
      <c r="V43" s="3">
        <v>30</v>
      </c>
      <c r="W43" s="47">
        <v>3</v>
      </c>
      <c r="X43" s="3">
        <f t="shared" si="10"/>
        <v>26</v>
      </c>
      <c r="Y43" s="51">
        <f t="shared" si="11"/>
        <v>5</v>
      </c>
      <c r="Z43" s="54">
        <f>SUMPRODUCT(AA43:AM43,设定参考!$A$2:$M$2)</f>
        <v>3861.8798121825507</v>
      </c>
      <c r="AA43" s="3">
        <v>32198.234678266126</v>
      </c>
      <c r="AB43" s="3">
        <v>1670.323374545455</v>
      </c>
      <c r="AC43" s="3">
        <v>638.64482828422888</v>
      </c>
      <c r="AD43" s="3">
        <v>0</v>
      </c>
      <c r="AE43" s="3">
        <v>0</v>
      </c>
      <c r="AF43" s="3">
        <v>762.29629629629642</v>
      </c>
      <c r="AG43" s="3">
        <v>0</v>
      </c>
      <c r="AH43" s="3">
        <v>709.82716049382725</v>
      </c>
      <c r="AI43" s="3">
        <v>0</v>
      </c>
      <c r="AJ43" s="3">
        <v>0</v>
      </c>
      <c r="AK43" s="3">
        <v>0</v>
      </c>
      <c r="AL43" s="3">
        <v>0</v>
      </c>
      <c r="AM43" s="48">
        <v>0</v>
      </c>
    </row>
    <row r="44" spans="1:39" x14ac:dyDescent="0.15">
      <c r="A44" s="3">
        <v>41</v>
      </c>
      <c r="B44" s="3">
        <v>30</v>
      </c>
      <c r="C44" s="47">
        <v>3</v>
      </c>
      <c r="D44" s="3">
        <f t="shared" si="0"/>
        <v>27</v>
      </c>
      <c r="E44" s="51">
        <f t="shared" si="1"/>
        <v>5</v>
      </c>
      <c r="F44" s="3">
        <v>30</v>
      </c>
      <c r="G44" s="47">
        <v>3</v>
      </c>
      <c r="H44" s="3">
        <f t="shared" si="2"/>
        <v>27</v>
      </c>
      <c r="I44" s="51">
        <f t="shared" si="3"/>
        <v>5</v>
      </c>
      <c r="J44" s="3">
        <v>30</v>
      </c>
      <c r="K44" s="47">
        <v>3</v>
      </c>
      <c r="L44" s="3">
        <f t="shared" si="4"/>
        <v>13</v>
      </c>
      <c r="M44" s="51">
        <f t="shared" si="5"/>
        <v>2</v>
      </c>
      <c r="N44" s="3">
        <v>30</v>
      </c>
      <c r="O44" s="47">
        <v>3</v>
      </c>
      <c r="P44" s="3">
        <f t="shared" si="6"/>
        <v>27</v>
      </c>
      <c r="Q44" s="51">
        <f t="shared" si="7"/>
        <v>5</v>
      </c>
      <c r="R44" s="3">
        <v>30</v>
      </c>
      <c r="S44" s="47">
        <v>3</v>
      </c>
      <c r="T44" s="3">
        <f t="shared" si="8"/>
        <v>27</v>
      </c>
      <c r="U44" s="51">
        <f t="shared" si="9"/>
        <v>5</v>
      </c>
      <c r="V44" s="3">
        <v>30</v>
      </c>
      <c r="W44" s="47">
        <v>3</v>
      </c>
      <c r="X44" s="3">
        <f t="shared" si="10"/>
        <v>27</v>
      </c>
      <c r="Y44" s="51">
        <f t="shared" si="11"/>
        <v>5</v>
      </c>
      <c r="Z44" s="54">
        <f>SUMPRODUCT(AA44:AM44,设定参考!$A$2:$M$2)</f>
        <v>3936.2798121825513</v>
      </c>
      <c r="AA44" s="3">
        <v>32864.234678266126</v>
      </c>
      <c r="AB44" s="3">
        <v>1703.323374545455</v>
      </c>
      <c r="AC44" s="3">
        <v>647.64482828422888</v>
      </c>
      <c r="AD44" s="3">
        <v>0</v>
      </c>
      <c r="AE44" s="3">
        <v>0</v>
      </c>
      <c r="AF44" s="3">
        <v>778.29629629629642</v>
      </c>
      <c r="AG44" s="3">
        <v>0</v>
      </c>
      <c r="AH44" s="3">
        <v>725.82716049382725</v>
      </c>
      <c r="AI44" s="3">
        <v>0</v>
      </c>
      <c r="AJ44" s="3">
        <v>0</v>
      </c>
      <c r="AK44" s="3">
        <v>0</v>
      </c>
      <c r="AL44" s="3">
        <v>0</v>
      </c>
      <c r="AM44" s="48">
        <v>0</v>
      </c>
    </row>
    <row r="45" spans="1:39" x14ac:dyDescent="0.15">
      <c r="A45" s="3">
        <v>42</v>
      </c>
      <c r="B45" s="3">
        <v>30</v>
      </c>
      <c r="C45" s="47">
        <v>3</v>
      </c>
      <c r="D45" s="3">
        <f t="shared" si="0"/>
        <v>28</v>
      </c>
      <c r="E45" s="51">
        <f t="shared" si="1"/>
        <v>5</v>
      </c>
      <c r="F45" s="3">
        <v>30</v>
      </c>
      <c r="G45" s="47">
        <v>3</v>
      </c>
      <c r="H45" s="3">
        <f t="shared" si="2"/>
        <v>28</v>
      </c>
      <c r="I45" s="51">
        <f t="shared" si="3"/>
        <v>5</v>
      </c>
      <c r="J45" s="3">
        <v>30</v>
      </c>
      <c r="K45" s="47">
        <v>3</v>
      </c>
      <c r="L45" s="3">
        <f t="shared" si="4"/>
        <v>14</v>
      </c>
      <c r="M45" s="51">
        <f t="shared" si="5"/>
        <v>2</v>
      </c>
      <c r="N45" s="3">
        <v>30</v>
      </c>
      <c r="O45" s="47">
        <v>3</v>
      </c>
      <c r="P45" s="3">
        <f t="shared" si="6"/>
        <v>28</v>
      </c>
      <c r="Q45" s="51">
        <f t="shared" si="7"/>
        <v>5</v>
      </c>
      <c r="R45" s="3">
        <v>30</v>
      </c>
      <c r="S45" s="47">
        <v>3</v>
      </c>
      <c r="T45" s="3">
        <f t="shared" si="8"/>
        <v>28</v>
      </c>
      <c r="U45" s="51">
        <f t="shared" si="9"/>
        <v>5</v>
      </c>
      <c r="V45" s="3">
        <v>30</v>
      </c>
      <c r="W45" s="47">
        <v>3</v>
      </c>
      <c r="X45" s="3">
        <f t="shared" si="10"/>
        <v>28</v>
      </c>
      <c r="Y45" s="51">
        <f t="shared" si="11"/>
        <v>5</v>
      </c>
      <c r="Z45" s="54">
        <f>SUMPRODUCT(AA45:AM45,设定参考!$A$2:$M$2)</f>
        <v>4016.6798121825514</v>
      </c>
      <c r="AA45" s="3">
        <v>33530.234678266126</v>
      </c>
      <c r="AB45" s="3">
        <v>1736.323374545455</v>
      </c>
      <c r="AC45" s="3">
        <v>662.64482828422888</v>
      </c>
      <c r="AD45" s="3">
        <v>0</v>
      </c>
      <c r="AE45" s="3">
        <v>0</v>
      </c>
      <c r="AF45" s="3">
        <v>794.29629629629642</v>
      </c>
      <c r="AG45" s="3">
        <v>0</v>
      </c>
      <c r="AH45" s="3">
        <v>741.82716049382725</v>
      </c>
      <c r="AI45" s="3">
        <v>0</v>
      </c>
      <c r="AJ45" s="3">
        <v>0</v>
      </c>
      <c r="AK45" s="3">
        <v>0</v>
      </c>
      <c r="AL45" s="3">
        <v>0</v>
      </c>
      <c r="AM45" s="48">
        <v>0</v>
      </c>
    </row>
    <row r="46" spans="1:39" x14ac:dyDescent="0.15">
      <c r="A46" s="3">
        <v>43</v>
      </c>
      <c r="B46" s="3">
        <v>30</v>
      </c>
      <c r="C46" s="47">
        <v>3</v>
      </c>
      <c r="D46" s="3">
        <f t="shared" si="0"/>
        <v>29</v>
      </c>
      <c r="E46" s="51">
        <f t="shared" si="1"/>
        <v>5</v>
      </c>
      <c r="F46" s="3">
        <v>30</v>
      </c>
      <c r="G46" s="47">
        <v>3</v>
      </c>
      <c r="H46" s="3">
        <f t="shared" si="2"/>
        <v>29</v>
      </c>
      <c r="I46" s="51">
        <f t="shared" si="3"/>
        <v>5</v>
      </c>
      <c r="J46" s="3">
        <v>30</v>
      </c>
      <c r="K46" s="47">
        <v>3</v>
      </c>
      <c r="L46" s="3">
        <f t="shared" si="4"/>
        <v>14</v>
      </c>
      <c r="M46" s="51">
        <f t="shared" si="5"/>
        <v>2</v>
      </c>
      <c r="N46" s="3">
        <v>30</v>
      </c>
      <c r="O46" s="47">
        <v>3</v>
      </c>
      <c r="P46" s="3">
        <f t="shared" si="6"/>
        <v>29</v>
      </c>
      <c r="Q46" s="51">
        <f t="shared" si="7"/>
        <v>5</v>
      </c>
      <c r="R46" s="3">
        <v>30</v>
      </c>
      <c r="S46" s="47">
        <v>3</v>
      </c>
      <c r="T46" s="3">
        <f t="shared" si="8"/>
        <v>29</v>
      </c>
      <c r="U46" s="51">
        <f t="shared" si="9"/>
        <v>5</v>
      </c>
      <c r="V46" s="3">
        <v>30</v>
      </c>
      <c r="W46" s="47">
        <v>3</v>
      </c>
      <c r="X46" s="3">
        <f t="shared" si="10"/>
        <v>29</v>
      </c>
      <c r="Y46" s="51">
        <f t="shared" si="11"/>
        <v>5</v>
      </c>
      <c r="Z46" s="54">
        <f>SUMPRODUCT(AA46:AM46,设定参考!$A$2:$M$2)</f>
        <v>4091.079812182551</v>
      </c>
      <c r="AA46" s="3">
        <v>34196.234678266126</v>
      </c>
      <c r="AB46" s="3">
        <v>1769.323374545455</v>
      </c>
      <c r="AC46" s="3">
        <v>671.64482828422888</v>
      </c>
      <c r="AD46" s="3">
        <v>0</v>
      </c>
      <c r="AE46" s="3">
        <v>0</v>
      </c>
      <c r="AF46" s="3">
        <v>810.29629629629642</v>
      </c>
      <c r="AG46" s="3">
        <v>0</v>
      </c>
      <c r="AH46" s="3">
        <v>757.82716049382725</v>
      </c>
      <c r="AI46" s="3">
        <v>0</v>
      </c>
      <c r="AJ46" s="3">
        <v>0</v>
      </c>
      <c r="AK46" s="3">
        <v>0</v>
      </c>
      <c r="AL46" s="3">
        <v>0</v>
      </c>
      <c r="AM46" s="48">
        <v>0</v>
      </c>
    </row>
    <row r="47" spans="1:39" x14ac:dyDescent="0.15">
      <c r="A47" s="3">
        <v>44</v>
      </c>
      <c r="B47" s="3">
        <v>30</v>
      </c>
      <c r="C47" s="47">
        <v>3</v>
      </c>
      <c r="D47" s="3">
        <f t="shared" si="0"/>
        <v>30</v>
      </c>
      <c r="E47" s="51">
        <f t="shared" si="1"/>
        <v>5</v>
      </c>
      <c r="F47" s="3">
        <v>30</v>
      </c>
      <c r="G47" s="47">
        <v>3</v>
      </c>
      <c r="H47" s="3">
        <f t="shared" si="2"/>
        <v>30</v>
      </c>
      <c r="I47" s="51">
        <f t="shared" si="3"/>
        <v>5</v>
      </c>
      <c r="J47" s="3">
        <v>30</v>
      </c>
      <c r="K47" s="47">
        <v>3</v>
      </c>
      <c r="L47" s="3">
        <f t="shared" si="4"/>
        <v>15</v>
      </c>
      <c r="M47" s="51">
        <f t="shared" si="5"/>
        <v>2</v>
      </c>
      <c r="N47" s="3">
        <v>30</v>
      </c>
      <c r="O47" s="47">
        <v>3</v>
      </c>
      <c r="P47" s="3">
        <f t="shared" si="6"/>
        <v>30</v>
      </c>
      <c r="Q47" s="51">
        <f t="shared" si="7"/>
        <v>5</v>
      </c>
      <c r="R47" s="3">
        <v>30</v>
      </c>
      <c r="S47" s="47">
        <v>3</v>
      </c>
      <c r="T47" s="3">
        <f t="shared" si="8"/>
        <v>30</v>
      </c>
      <c r="U47" s="51">
        <f t="shared" si="9"/>
        <v>5</v>
      </c>
      <c r="V47" s="3">
        <v>30</v>
      </c>
      <c r="W47" s="47">
        <v>3</v>
      </c>
      <c r="X47" s="3">
        <f t="shared" si="10"/>
        <v>30</v>
      </c>
      <c r="Y47" s="51">
        <f t="shared" si="11"/>
        <v>5</v>
      </c>
      <c r="Z47" s="54">
        <f>SUMPRODUCT(AA47:AM47,设定参考!$A$2:$M$2)</f>
        <v>4171.4798121825515</v>
      </c>
      <c r="AA47" s="3">
        <v>34862.234678266126</v>
      </c>
      <c r="AB47" s="3">
        <v>1802.323374545455</v>
      </c>
      <c r="AC47" s="3">
        <v>686.64482828422888</v>
      </c>
      <c r="AD47" s="3">
        <v>0</v>
      </c>
      <c r="AE47" s="3">
        <v>0</v>
      </c>
      <c r="AF47" s="3">
        <v>826.29629629629642</v>
      </c>
      <c r="AG47" s="3">
        <v>0</v>
      </c>
      <c r="AH47" s="3">
        <v>773.82716049382725</v>
      </c>
      <c r="AI47" s="3">
        <v>0</v>
      </c>
      <c r="AJ47" s="3">
        <v>0</v>
      </c>
      <c r="AK47" s="3">
        <v>0</v>
      </c>
      <c r="AL47" s="3">
        <v>0</v>
      </c>
      <c r="AM47" s="48">
        <v>0</v>
      </c>
    </row>
    <row r="48" spans="1:39" x14ac:dyDescent="0.15">
      <c r="A48" s="3">
        <v>45</v>
      </c>
      <c r="B48" s="3">
        <v>45</v>
      </c>
      <c r="C48" s="47">
        <v>3</v>
      </c>
      <c r="D48" s="3">
        <f t="shared" si="0"/>
        <v>31</v>
      </c>
      <c r="E48" s="51">
        <f t="shared" si="1"/>
        <v>5</v>
      </c>
      <c r="F48" s="3">
        <v>45</v>
      </c>
      <c r="G48" s="47">
        <v>3</v>
      </c>
      <c r="H48" s="3">
        <f t="shared" si="2"/>
        <v>31</v>
      </c>
      <c r="I48" s="51">
        <f t="shared" si="3"/>
        <v>5</v>
      </c>
      <c r="J48" s="3">
        <v>45</v>
      </c>
      <c r="K48" s="47">
        <v>3</v>
      </c>
      <c r="L48" s="3">
        <f t="shared" si="4"/>
        <v>15</v>
      </c>
      <c r="M48" s="51">
        <f t="shared" si="5"/>
        <v>2</v>
      </c>
      <c r="N48" s="3">
        <v>45</v>
      </c>
      <c r="O48" s="47">
        <v>3</v>
      </c>
      <c r="P48" s="3">
        <f t="shared" si="6"/>
        <v>31</v>
      </c>
      <c r="Q48" s="51">
        <f t="shared" si="7"/>
        <v>5</v>
      </c>
      <c r="R48" s="3">
        <v>45</v>
      </c>
      <c r="S48" s="47">
        <v>3</v>
      </c>
      <c r="T48" s="3">
        <f t="shared" si="8"/>
        <v>31</v>
      </c>
      <c r="U48" s="51">
        <f t="shared" si="9"/>
        <v>5</v>
      </c>
      <c r="V48" s="3">
        <v>45</v>
      </c>
      <c r="W48" s="47">
        <v>3</v>
      </c>
      <c r="X48" s="3">
        <f t="shared" si="10"/>
        <v>31</v>
      </c>
      <c r="Y48" s="51">
        <f t="shared" si="11"/>
        <v>5</v>
      </c>
      <c r="Z48" s="54">
        <f>SUMPRODUCT(AA48:AM48,设定参考!$A$2:$M$2)</f>
        <v>8545.0796243651021</v>
      </c>
      <c r="AA48" s="3">
        <v>71118.469356532252</v>
      </c>
      <c r="AB48" s="3">
        <v>3732.6467490909099</v>
      </c>
      <c r="AC48" s="3">
        <v>1391.2896565684578</v>
      </c>
      <c r="AD48" s="3">
        <v>0</v>
      </c>
      <c r="AE48" s="3">
        <v>0</v>
      </c>
      <c r="AF48" s="3">
        <v>1653.5925925925928</v>
      </c>
      <c r="AG48" s="3">
        <v>0</v>
      </c>
      <c r="AH48" s="3">
        <v>1548.6543209876545</v>
      </c>
      <c r="AI48" s="3">
        <v>0</v>
      </c>
      <c r="AJ48" s="3">
        <v>0</v>
      </c>
      <c r="AK48" s="3">
        <v>0</v>
      </c>
      <c r="AL48" s="3">
        <v>0</v>
      </c>
      <c r="AM48" s="48">
        <v>0</v>
      </c>
    </row>
    <row r="49" spans="1:39" x14ac:dyDescent="0.15">
      <c r="A49" s="3">
        <v>46</v>
      </c>
      <c r="B49" s="3">
        <v>45</v>
      </c>
      <c r="C49" s="47">
        <v>3</v>
      </c>
      <c r="D49" s="3">
        <f t="shared" si="0"/>
        <v>32</v>
      </c>
      <c r="E49" s="51">
        <f t="shared" si="1"/>
        <v>5</v>
      </c>
      <c r="F49" s="3">
        <v>45</v>
      </c>
      <c r="G49" s="47">
        <v>3</v>
      </c>
      <c r="H49" s="3">
        <f t="shared" si="2"/>
        <v>32</v>
      </c>
      <c r="I49" s="51">
        <f t="shared" si="3"/>
        <v>5</v>
      </c>
      <c r="J49" s="3">
        <v>45</v>
      </c>
      <c r="K49" s="47">
        <v>3</v>
      </c>
      <c r="L49" s="3">
        <f t="shared" si="4"/>
        <v>16</v>
      </c>
      <c r="M49" s="51">
        <f t="shared" si="5"/>
        <v>2</v>
      </c>
      <c r="N49" s="3">
        <v>45</v>
      </c>
      <c r="O49" s="47">
        <v>3</v>
      </c>
      <c r="P49" s="3">
        <f t="shared" si="6"/>
        <v>32</v>
      </c>
      <c r="Q49" s="51">
        <f t="shared" si="7"/>
        <v>5</v>
      </c>
      <c r="R49" s="3">
        <v>45</v>
      </c>
      <c r="S49" s="47">
        <v>3</v>
      </c>
      <c r="T49" s="3">
        <f t="shared" si="8"/>
        <v>32</v>
      </c>
      <c r="U49" s="51">
        <f t="shared" si="9"/>
        <v>5</v>
      </c>
      <c r="V49" s="3">
        <v>45</v>
      </c>
      <c r="W49" s="47">
        <v>3</v>
      </c>
      <c r="X49" s="3">
        <f t="shared" si="10"/>
        <v>32</v>
      </c>
      <c r="Y49" s="51">
        <f t="shared" si="11"/>
        <v>5</v>
      </c>
      <c r="Z49" s="54">
        <f>SUMPRODUCT(AA49:AM49,设定参考!$A$2:$M$2)</f>
        <v>8707.5996243651025</v>
      </c>
      <c r="AA49" s="3">
        <v>72452.469356532252</v>
      </c>
      <c r="AB49" s="3">
        <v>3800.6467490909099</v>
      </c>
      <c r="AC49" s="3">
        <v>1421.2896565684578</v>
      </c>
      <c r="AD49" s="3">
        <v>0</v>
      </c>
      <c r="AE49" s="3">
        <v>0</v>
      </c>
      <c r="AF49" s="3">
        <v>1684.5925925925928</v>
      </c>
      <c r="AG49" s="3">
        <v>0</v>
      </c>
      <c r="AH49" s="3">
        <v>1579.6543209876545</v>
      </c>
      <c r="AI49" s="3">
        <v>0</v>
      </c>
      <c r="AJ49" s="3">
        <v>0</v>
      </c>
      <c r="AK49" s="3">
        <v>0</v>
      </c>
      <c r="AL49" s="3">
        <v>0</v>
      </c>
      <c r="AM49" s="48">
        <v>0</v>
      </c>
    </row>
    <row r="50" spans="1:39" x14ac:dyDescent="0.15">
      <c r="A50" s="3">
        <v>47</v>
      </c>
      <c r="B50" s="3">
        <v>45</v>
      </c>
      <c r="C50" s="47">
        <v>3</v>
      </c>
      <c r="D50" s="3">
        <f t="shared" si="0"/>
        <v>33</v>
      </c>
      <c r="E50" s="51">
        <f t="shared" si="1"/>
        <v>5</v>
      </c>
      <c r="F50" s="3">
        <v>45</v>
      </c>
      <c r="G50" s="47">
        <v>3</v>
      </c>
      <c r="H50" s="3">
        <f t="shared" si="2"/>
        <v>33</v>
      </c>
      <c r="I50" s="51">
        <f t="shared" si="3"/>
        <v>5</v>
      </c>
      <c r="J50" s="3">
        <v>45</v>
      </c>
      <c r="K50" s="47">
        <v>3</v>
      </c>
      <c r="L50" s="3">
        <f t="shared" si="4"/>
        <v>16</v>
      </c>
      <c r="M50" s="51">
        <f t="shared" si="5"/>
        <v>2</v>
      </c>
      <c r="N50" s="3">
        <v>45</v>
      </c>
      <c r="O50" s="47">
        <v>3</v>
      </c>
      <c r="P50" s="3">
        <f t="shared" si="6"/>
        <v>33</v>
      </c>
      <c r="Q50" s="51">
        <f t="shared" si="7"/>
        <v>5</v>
      </c>
      <c r="R50" s="3">
        <v>45</v>
      </c>
      <c r="S50" s="47">
        <v>3</v>
      </c>
      <c r="T50" s="3">
        <f t="shared" si="8"/>
        <v>33</v>
      </c>
      <c r="U50" s="51">
        <f t="shared" si="9"/>
        <v>5</v>
      </c>
      <c r="V50" s="3">
        <v>45</v>
      </c>
      <c r="W50" s="47">
        <v>3</v>
      </c>
      <c r="X50" s="3">
        <f t="shared" si="10"/>
        <v>33</v>
      </c>
      <c r="Y50" s="51">
        <f t="shared" si="11"/>
        <v>5</v>
      </c>
      <c r="Z50" s="54">
        <f>SUMPRODUCT(AA50:AM50,设定参考!$A$2:$M$2)</f>
        <v>8858.1196243651048</v>
      </c>
      <c r="AA50" s="3">
        <v>73786.469356532252</v>
      </c>
      <c r="AB50" s="3">
        <v>3868.6467490909099</v>
      </c>
      <c r="AC50" s="3">
        <v>1439.2896565684578</v>
      </c>
      <c r="AD50" s="3">
        <v>0</v>
      </c>
      <c r="AE50" s="3">
        <v>0</v>
      </c>
      <c r="AF50" s="3">
        <v>1715.5925925925928</v>
      </c>
      <c r="AG50" s="3">
        <v>0</v>
      </c>
      <c r="AH50" s="3">
        <v>1610.6543209876545</v>
      </c>
      <c r="AI50" s="3">
        <v>0</v>
      </c>
      <c r="AJ50" s="3">
        <v>0</v>
      </c>
      <c r="AK50" s="3">
        <v>0</v>
      </c>
      <c r="AL50" s="3">
        <v>0</v>
      </c>
      <c r="AM50" s="48">
        <v>0</v>
      </c>
    </row>
    <row r="51" spans="1:39" x14ac:dyDescent="0.15">
      <c r="A51" s="3">
        <v>48</v>
      </c>
      <c r="B51" s="3">
        <v>45</v>
      </c>
      <c r="C51" s="47">
        <v>3</v>
      </c>
      <c r="D51" s="3">
        <f t="shared" si="0"/>
        <v>34</v>
      </c>
      <c r="E51" s="51">
        <f t="shared" si="1"/>
        <v>6</v>
      </c>
      <c r="F51" s="3">
        <v>45</v>
      </c>
      <c r="G51" s="47">
        <v>3</v>
      </c>
      <c r="H51" s="3">
        <f t="shared" si="2"/>
        <v>34</v>
      </c>
      <c r="I51" s="51">
        <f t="shared" si="3"/>
        <v>6</v>
      </c>
      <c r="J51" s="3">
        <v>45</v>
      </c>
      <c r="K51" s="47">
        <v>3</v>
      </c>
      <c r="L51" s="3">
        <f t="shared" si="4"/>
        <v>17</v>
      </c>
      <c r="M51" s="51">
        <f t="shared" si="5"/>
        <v>3</v>
      </c>
      <c r="N51" s="3">
        <v>45</v>
      </c>
      <c r="O51" s="47">
        <v>3</v>
      </c>
      <c r="P51" s="3">
        <f t="shared" si="6"/>
        <v>34</v>
      </c>
      <c r="Q51" s="51">
        <f t="shared" si="7"/>
        <v>6</v>
      </c>
      <c r="R51" s="3">
        <v>45</v>
      </c>
      <c r="S51" s="47">
        <v>3</v>
      </c>
      <c r="T51" s="3">
        <f t="shared" si="8"/>
        <v>34</v>
      </c>
      <c r="U51" s="51">
        <f t="shared" si="9"/>
        <v>6</v>
      </c>
      <c r="V51" s="3">
        <v>45</v>
      </c>
      <c r="W51" s="47">
        <v>3</v>
      </c>
      <c r="X51" s="3">
        <f t="shared" si="10"/>
        <v>34</v>
      </c>
      <c r="Y51" s="51">
        <f t="shared" si="11"/>
        <v>6</v>
      </c>
      <c r="Z51" s="54">
        <f>SUMPRODUCT(AA51:AM51,设定参考!$A$2:$M$2)</f>
        <v>9559.2670273684871</v>
      </c>
      <c r="AA51" s="3">
        <v>79562.927469447532</v>
      </c>
      <c r="AB51" s="3">
        <v>4162.2921309090916</v>
      </c>
      <c r="AC51" s="3">
        <v>1566.7955754592722</v>
      </c>
      <c r="AD51" s="3">
        <v>0</v>
      </c>
      <c r="AE51" s="3">
        <v>0</v>
      </c>
      <c r="AF51" s="3">
        <v>1851.5308641975309</v>
      </c>
      <c r="AG51" s="3">
        <v>0</v>
      </c>
      <c r="AH51" s="3">
        <v>1746.5925925925926</v>
      </c>
      <c r="AI51" s="3">
        <v>0</v>
      </c>
      <c r="AJ51" s="3">
        <v>0</v>
      </c>
      <c r="AK51" s="3">
        <v>0</v>
      </c>
      <c r="AL51" s="3">
        <v>0</v>
      </c>
      <c r="AM51" s="48">
        <v>0</v>
      </c>
    </row>
    <row r="52" spans="1:39" x14ac:dyDescent="0.15">
      <c r="A52" s="3">
        <v>49</v>
      </c>
      <c r="B52" s="3">
        <v>45</v>
      </c>
      <c r="C52" s="47">
        <v>3</v>
      </c>
      <c r="D52" s="3">
        <f t="shared" si="0"/>
        <v>35</v>
      </c>
      <c r="E52" s="51">
        <f t="shared" si="1"/>
        <v>6</v>
      </c>
      <c r="F52" s="3">
        <v>45</v>
      </c>
      <c r="G52" s="47">
        <v>3</v>
      </c>
      <c r="H52" s="3">
        <f t="shared" si="2"/>
        <v>35</v>
      </c>
      <c r="I52" s="51">
        <f t="shared" si="3"/>
        <v>6</v>
      </c>
      <c r="J52" s="3">
        <v>45</v>
      </c>
      <c r="K52" s="47">
        <v>3</v>
      </c>
      <c r="L52" s="3">
        <f t="shared" si="4"/>
        <v>17</v>
      </c>
      <c r="M52" s="51">
        <f t="shared" si="5"/>
        <v>3</v>
      </c>
      <c r="N52" s="3">
        <v>45</v>
      </c>
      <c r="O52" s="47">
        <v>3</v>
      </c>
      <c r="P52" s="3">
        <f t="shared" si="6"/>
        <v>35</v>
      </c>
      <c r="Q52" s="51">
        <f t="shared" si="7"/>
        <v>6</v>
      </c>
      <c r="R52" s="3">
        <v>45</v>
      </c>
      <c r="S52" s="47">
        <v>3</v>
      </c>
      <c r="T52" s="3">
        <f t="shared" si="8"/>
        <v>35</v>
      </c>
      <c r="U52" s="51">
        <f t="shared" si="9"/>
        <v>6</v>
      </c>
      <c r="V52" s="3">
        <v>45</v>
      </c>
      <c r="W52" s="47">
        <v>3</v>
      </c>
      <c r="X52" s="3">
        <f t="shared" si="10"/>
        <v>35</v>
      </c>
      <c r="Y52" s="51">
        <f t="shared" si="11"/>
        <v>6</v>
      </c>
      <c r="Z52" s="54">
        <f>SUMPRODUCT(AA52:AM52,设定参考!$A$2:$M$2)</f>
        <v>9709.7870273684875</v>
      </c>
      <c r="AA52" s="3">
        <v>80896.927469447532</v>
      </c>
      <c r="AB52" s="3">
        <v>4230.2921309090916</v>
      </c>
      <c r="AC52" s="3">
        <v>1584.7955754592722</v>
      </c>
      <c r="AD52" s="3">
        <v>0</v>
      </c>
      <c r="AE52" s="3">
        <v>0</v>
      </c>
      <c r="AF52" s="3">
        <v>1882.5308641975309</v>
      </c>
      <c r="AG52" s="3">
        <v>0</v>
      </c>
      <c r="AH52" s="3">
        <v>1777.5925925925926</v>
      </c>
      <c r="AI52" s="3">
        <v>0</v>
      </c>
      <c r="AJ52" s="3">
        <v>0</v>
      </c>
      <c r="AK52" s="3">
        <v>0</v>
      </c>
      <c r="AL52" s="3">
        <v>0</v>
      </c>
      <c r="AM52" s="48">
        <v>0</v>
      </c>
    </row>
    <row r="53" spans="1:39" x14ac:dyDescent="0.15">
      <c r="A53" s="3">
        <v>50</v>
      </c>
      <c r="B53" s="3">
        <v>45</v>
      </c>
      <c r="C53" s="47">
        <v>3</v>
      </c>
      <c r="D53" s="3">
        <f t="shared" si="0"/>
        <v>36</v>
      </c>
      <c r="E53" s="51">
        <f t="shared" si="1"/>
        <v>6</v>
      </c>
      <c r="F53" s="3">
        <v>45</v>
      </c>
      <c r="G53" s="47">
        <v>3</v>
      </c>
      <c r="H53" s="3">
        <f t="shared" si="2"/>
        <v>36</v>
      </c>
      <c r="I53" s="51">
        <f t="shared" si="3"/>
        <v>6</v>
      </c>
      <c r="J53" s="3">
        <v>45</v>
      </c>
      <c r="K53" s="47">
        <v>3</v>
      </c>
      <c r="L53" s="3">
        <f t="shared" si="4"/>
        <v>18</v>
      </c>
      <c r="M53" s="51">
        <f t="shared" si="5"/>
        <v>3</v>
      </c>
      <c r="N53" s="3">
        <v>45</v>
      </c>
      <c r="O53" s="47">
        <v>3</v>
      </c>
      <c r="P53" s="3">
        <f t="shared" si="6"/>
        <v>36</v>
      </c>
      <c r="Q53" s="51">
        <f t="shared" si="7"/>
        <v>6</v>
      </c>
      <c r="R53" s="3">
        <v>45</v>
      </c>
      <c r="S53" s="47">
        <v>3</v>
      </c>
      <c r="T53" s="3">
        <f t="shared" si="8"/>
        <v>36</v>
      </c>
      <c r="U53" s="51">
        <f t="shared" si="9"/>
        <v>6</v>
      </c>
      <c r="V53" s="3">
        <v>45</v>
      </c>
      <c r="W53" s="47">
        <v>3</v>
      </c>
      <c r="X53" s="3">
        <f t="shared" si="10"/>
        <v>36</v>
      </c>
      <c r="Y53" s="51">
        <f t="shared" si="11"/>
        <v>6</v>
      </c>
      <c r="Z53" s="54">
        <f>SUMPRODUCT(AA53:AM53,设定参考!$A$2:$M$2)</f>
        <v>9872.307027368488</v>
      </c>
      <c r="AA53" s="3">
        <v>82230.927469447532</v>
      </c>
      <c r="AB53" s="3">
        <v>4298.2921309090916</v>
      </c>
      <c r="AC53" s="3">
        <v>1614.7955754592722</v>
      </c>
      <c r="AD53" s="3">
        <v>0</v>
      </c>
      <c r="AE53" s="3">
        <v>0</v>
      </c>
      <c r="AF53" s="3">
        <v>1913.5308641975309</v>
      </c>
      <c r="AG53" s="3">
        <v>0</v>
      </c>
      <c r="AH53" s="3">
        <v>1808.5925925925926</v>
      </c>
      <c r="AI53" s="3">
        <v>0</v>
      </c>
      <c r="AJ53" s="3">
        <v>0</v>
      </c>
      <c r="AK53" s="3">
        <v>0</v>
      </c>
      <c r="AL53" s="3">
        <v>0</v>
      </c>
      <c r="AM53" s="48">
        <v>0</v>
      </c>
    </row>
    <row r="54" spans="1:39" x14ac:dyDescent="0.15">
      <c r="A54" s="3">
        <v>51</v>
      </c>
      <c r="B54" s="3">
        <v>45</v>
      </c>
      <c r="C54" s="47">
        <v>3</v>
      </c>
      <c r="D54" s="3">
        <f t="shared" si="0"/>
        <v>37</v>
      </c>
      <c r="E54" s="51">
        <f t="shared" si="1"/>
        <v>6</v>
      </c>
      <c r="F54" s="3">
        <v>45</v>
      </c>
      <c r="G54" s="47">
        <v>3</v>
      </c>
      <c r="H54" s="3">
        <f t="shared" si="2"/>
        <v>37</v>
      </c>
      <c r="I54" s="51">
        <f t="shared" si="3"/>
        <v>6</v>
      </c>
      <c r="J54" s="3">
        <v>45</v>
      </c>
      <c r="K54" s="47">
        <v>3</v>
      </c>
      <c r="L54" s="3">
        <f t="shared" si="4"/>
        <v>18</v>
      </c>
      <c r="M54" s="51">
        <f t="shared" si="5"/>
        <v>3</v>
      </c>
      <c r="N54" s="3">
        <v>45</v>
      </c>
      <c r="O54" s="47">
        <v>3</v>
      </c>
      <c r="P54" s="3">
        <f t="shared" si="6"/>
        <v>37</v>
      </c>
      <c r="Q54" s="51">
        <f t="shared" si="7"/>
        <v>6</v>
      </c>
      <c r="R54" s="3">
        <v>45</v>
      </c>
      <c r="S54" s="47">
        <v>3</v>
      </c>
      <c r="T54" s="3">
        <f t="shared" si="8"/>
        <v>37</v>
      </c>
      <c r="U54" s="51">
        <f t="shared" si="9"/>
        <v>6</v>
      </c>
      <c r="V54" s="3">
        <v>45</v>
      </c>
      <c r="W54" s="47">
        <v>3</v>
      </c>
      <c r="X54" s="3">
        <f t="shared" si="10"/>
        <v>37</v>
      </c>
      <c r="Y54" s="51">
        <f t="shared" si="11"/>
        <v>6</v>
      </c>
      <c r="Z54" s="54">
        <f>SUMPRODUCT(AA54:AM54,设定参考!$A$2:$M$2)</f>
        <v>10022.827027368488</v>
      </c>
      <c r="AA54" s="3">
        <v>83564.927469447532</v>
      </c>
      <c r="AB54" s="3">
        <v>4366.2921309090916</v>
      </c>
      <c r="AC54" s="3">
        <v>1632.7955754592722</v>
      </c>
      <c r="AD54" s="3">
        <v>0</v>
      </c>
      <c r="AE54" s="3">
        <v>0</v>
      </c>
      <c r="AF54" s="3">
        <v>1944.5308641975309</v>
      </c>
      <c r="AG54" s="3">
        <v>0</v>
      </c>
      <c r="AH54" s="3">
        <v>1839.5925925925926</v>
      </c>
      <c r="AI54" s="3">
        <v>0</v>
      </c>
      <c r="AJ54" s="3">
        <v>0</v>
      </c>
      <c r="AK54" s="3">
        <v>0</v>
      </c>
      <c r="AL54" s="3">
        <v>0</v>
      </c>
      <c r="AM54" s="48">
        <v>0</v>
      </c>
    </row>
    <row r="55" spans="1:39" x14ac:dyDescent="0.15">
      <c r="A55" s="3">
        <v>52</v>
      </c>
      <c r="B55" s="3">
        <v>45</v>
      </c>
      <c r="C55" s="47">
        <v>3</v>
      </c>
      <c r="D55" s="3">
        <f t="shared" si="0"/>
        <v>38</v>
      </c>
      <c r="E55" s="51">
        <f t="shared" si="1"/>
        <v>6</v>
      </c>
      <c r="F55" s="3">
        <v>45</v>
      </c>
      <c r="G55" s="47">
        <v>3</v>
      </c>
      <c r="H55" s="3">
        <f t="shared" si="2"/>
        <v>38</v>
      </c>
      <c r="I55" s="51">
        <f t="shared" si="3"/>
        <v>6</v>
      </c>
      <c r="J55" s="3">
        <v>45</v>
      </c>
      <c r="K55" s="47">
        <v>3</v>
      </c>
      <c r="L55" s="3">
        <f t="shared" si="4"/>
        <v>19</v>
      </c>
      <c r="M55" s="51">
        <f t="shared" si="5"/>
        <v>3</v>
      </c>
      <c r="N55" s="3">
        <v>45</v>
      </c>
      <c r="O55" s="47">
        <v>3</v>
      </c>
      <c r="P55" s="3">
        <f t="shared" si="6"/>
        <v>38</v>
      </c>
      <c r="Q55" s="51">
        <f t="shared" si="7"/>
        <v>6</v>
      </c>
      <c r="R55" s="3">
        <v>45</v>
      </c>
      <c r="S55" s="47">
        <v>3</v>
      </c>
      <c r="T55" s="3">
        <f t="shared" si="8"/>
        <v>38</v>
      </c>
      <c r="U55" s="51">
        <f t="shared" si="9"/>
        <v>6</v>
      </c>
      <c r="V55" s="3">
        <v>45</v>
      </c>
      <c r="W55" s="47">
        <v>3</v>
      </c>
      <c r="X55" s="3">
        <f t="shared" si="10"/>
        <v>38</v>
      </c>
      <c r="Y55" s="51">
        <f t="shared" si="11"/>
        <v>6</v>
      </c>
      <c r="Z55" s="54">
        <f>SUMPRODUCT(AA55:AM55,设定参考!$A$2:$M$2)</f>
        <v>10185.347027368489</v>
      </c>
      <c r="AA55" s="3">
        <v>84898.927469447532</v>
      </c>
      <c r="AB55" s="3">
        <v>4434.2921309090916</v>
      </c>
      <c r="AC55" s="3">
        <v>1662.7955754592722</v>
      </c>
      <c r="AD55" s="3">
        <v>0</v>
      </c>
      <c r="AE55" s="3">
        <v>0</v>
      </c>
      <c r="AF55" s="3">
        <v>1975.5308641975309</v>
      </c>
      <c r="AG55" s="3">
        <v>0</v>
      </c>
      <c r="AH55" s="3">
        <v>1870.5925925925926</v>
      </c>
      <c r="AI55" s="3">
        <v>0</v>
      </c>
      <c r="AJ55" s="3">
        <v>0</v>
      </c>
      <c r="AK55" s="3">
        <v>0</v>
      </c>
      <c r="AL55" s="3">
        <v>0</v>
      </c>
      <c r="AM55" s="48">
        <v>0</v>
      </c>
    </row>
    <row r="56" spans="1:39" x14ac:dyDescent="0.15">
      <c r="A56" s="3">
        <v>53</v>
      </c>
      <c r="B56" s="3">
        <v>45</v>
      </c>
      <c r="C56" s="47">
        <v>3</v>
      </c>
      <c r="D56" s="3">
        <f t="shared" si="0"/>
        <v>39</v>
      </c>
      <c r="E56" s="51">
        <f t="shared" si="1"/>
        <v>6</v>
      </c>
      <c r="F56" s="3">
        <v>45</v>
      </c>
      <c r="G56" s="47">
        <v>3</v>
      </c>
      <c r="H56" s="3">
        <f t="shared" si="2"/>
        <v>39</v>
      </c>
      <c r="I56" s="51">
        <f t="shared" si="3"/>
        <v>6</v>
      </c>
      <c r="J56" s="3">
        <v>45</v>
      </c>
      <c r="K56" s="47">
        <v>3</v>
      </c>
      <c r="L56" s="3">
        <f t="shared" si="4"/>
        <v>19</v>
      </c>
      <c r="M56" s="51">
        <f t="shared" si="5"/>
        <v>3</v>
      </c>
      <c r="N56" s="3">
        <v>45</v>
      </c>
      <c r="O56" s="47">
        <v>3</v>
      </c>
      <c r="P56" s="3">
        <f t="shared" si="6"/>
        <v>39</v>
      </c>
      <c r="Q56" s="51">
        <f t="shared" si="7"/>
        <v>6</v>
      </c>
      <c r="R56" s="3">
        <v>45</v>
      </c>
      <c r="S56" s="47">
        <v>3</v>
      </c>
      <c r="T56" s="3">
        <f t="shared" si="8"/>
        <v>39</v>
      </c>
      <c r="U56" s="51">
        <f t="shared" si="9"/>
        <v>6</v>
      </c>
      <c r="V56" s="3">
        <v>45</v>
      </c>
      <c r="W56" s="47">
        <v>3</v>
      </c>
      <c r="X56" s="3">
        <f t="shared" si="10"/>
        <v>39</v>
      </c>
      <c r="Y56" s="51">
        <f t="shared" si="11"/>
        <v>6</v>
      </c>
      <c r="Z56" s="54">
        <f>SUMPRODUCT(AA56:AM56,设定参考!$A$2:$M$2)</f>
        <v>10335.867027368487</v>
      </c>
      <c r="AA56" s="3">
        <v>86232.927469447532</v>
      </c>
      <c r="AB56" s="3">
        <v>4502.2921309090916</v>
      </c>
      <c r="AC56" s="3">
        <v>1680.7955754592722</v>
      </c>
      <c r="AD56" s="3">
        <v>0</v>
      </c>
      <c r="AE56" s="3">
        <v>0</v>
      </c>
      <c r="AF56" s="3">
        <v>2006.5308641975309</v>
      </c>
      <c r="AG56" s="3">
        <v>0</v>
      </c>
      <c r="AH56" s="3">
        <v>1901.5925925925926</v>
      </c>
      <c r="AI56" s="3">
        <v>0</v>
      </c>
      <c r="AJ56" s="3">
        <v>0</v>
      </c>
      <c r="AK56" s="3">
        <v>0</v>
      </c>
      <c r="AL56" s="3">
        <v>0</v>
      </c>
      <c r="AM56" s="48">
        <v>0</v>
      </c>
    </row>
    <row r="57" spans="1:39" x14ac:dyDescent="0.15">
      <c r="A57" s="3">
        <v>54</v>
      </c>
      <c r="B57" s="3">
        <v>45</v>
      </c>
      <c r="C57" s="47">
        <v>3</v>
      </c>
      <c r="D57" s="3">
        <f t="shared" si="0"/>
        <v>40</v>
      </c>
      <c r="E57" s="51">
        <f t="shared" si="1"/>
        <v>6</v>
      </c>
      <c r="F57" s="3">
        <v>45</v>
      </c>
      <c r="G57" s="47">
        <v>3</v>
      </c>
      <c r="H57" s="3">
        <f t="shared" si="2"/>
        <v>40</v>
      </c>
      <c r="I57" s="51">
        <f t="shared" si="3"/>
        <v>6</v>
      </c>
      <c r="J57" s="3">
        <v>45</v>
      </c>
      <c r="K57" s="47">
        <v>3</v>
      </c>
      <c r="L57" s="3">
        <f t="shared" si="4"/>
        <v>20</v>
      </c>
      <c r="M57" s="51">
        <f t="shared" si="5"/>
        <v>3</v>
      </c>
      <c r="N57" s="3">
        <v>45</v>
      </c>
      <c r="O57" s="47">
        <v>3</v>
      </c>
      <c r="P57" s="3">
        <f t="shared" si="6"/>
        <v>40</v>
      </c>
      <c r="Q57" s="51">
        <f t="shared" si="7"/>
        <v>6</v>
      </c>
      <c r="R57" s="3">
        <v>45</v>
      </c>
      <c r="S57" s="47">
        <v>3</v>
      </c>
      <c r="T57" s="3">
        <f t="shared" si="8"/>
        <v>40</v>
      </c>
      <c r="U57" s="51">
        <f t="shared" si="9"/>
        <v>6</v>
      </c>
      <c r="V57" s="3">
        <v>45</v>
      </c>
      <c r="W57" s="47">
        <v>3</v>
      </c>
      <c r="X57" s="3">
        <f t="shared" si="10"/>
        <v>40</v>
      </c>
      <c r="Y57" s="51">
        <f t="shared" si="11"/>
        <v>6</v>
      </c>
      <c r="Z57" s="54">
        <f>SUMPRODUCT(AA57:AM57,设定参考!$A$2:$M$2)</f>
        <v>10498.387027368486</v>
      </c>
      <c r="AA57" s="3">
        <v>87566.927469447532</v>
      </c>
      <c r="AB57" s="3">
        <v>4570.2921309090916</v>
      </c>
      <c r="AC57" s="3">
        <v>1710.7955754592722</v>
      </c>
      <c r="AD57" s="3">
        <v>0</v>
      </c>
      <c r="AE57" s="3">
        <v>0</v>
      </c>
      <c r="AF57" s="3">
        <v>2037.5308641975309</v>
      </c>
      <c r="AG57" s="3">
        <v>0</v>
      </c>
      <c r="AH57" s="3">
        <v>1932.5925925925926</v>
      </c>
      <c r="AI57" s="3">
        <v>0</v>
      </c>
      <c r="AJ57" s="3">
        <v>0</v>
      </c>
      <c r="AK57" s="3">
        <v>0</v>
      </c>
      <c r="AL57" s="3">
        <v>0</v>
      </c>
      <c r="AM57" s="48">
        <v>0</v>
      </c>
    </row>
    <row r="58" spans="1:39" x14ac:dyDescent="0.15">
      <c r="A58" s="3">
        <v>55</v>
      </c>
      <c r="B58" s="3">
        <v>45</v>
      </c>
      <c r="C58" s="47">
        <v>3</v>
      </c>
      <c r="D58" s="3">
        <f t="shared" si="0"/>
        <v>41</v>
      </c>
      <c r="E58" s="51">
        <f t="shared" si="1"/>
        <v>6</v>
      </c>
      <c r="F58" s="3">
        <v>45</v>
      </c>
      <c r="G58" s="47">
        <v>3</v>
      </c>
      <c r="H58" s="3">
        <f t="shared" si="2"/>
        <v>41</v>
      </c>
      <c r="I58" s="51">
        <f t="shared" si="3"/>
        <v>6</v>
      </c>
      <c r="J58" s="3">
        <v>45</v>
      </c>
      <c r="K58" s="47">
        <v>3</v>
      </c>
      <c r="L58" s="3">
        <f t="shared" si="4"/>
        <v>20</v>
      </c>
      <c r="M58" s="51">
        <f t="shared" si="5"/>
        <v>3</v>
      </c>
      <c r="N58" s="3">
        <v>45</v>
      </c>
      <c r="O58" s="47">
        <v>3</v>
      </c>
      <c r="P58" s="3">
        <f t="shared" si="6"/>
        <v>41</v>
      </c>
      <c r="Q58" s="51">
        <f t="shared" si="7"/>
        <v>6</v>
      </c>
      <c r="R58" s="3">
        <v>45</v>
      </c>
      <c r="S58" s="47">
        <v>3</v>
      </c>
      <c r="T58" s="3">
        <f t="shared" si="8"/>
        <v>41</v>
      </c>
      <c r="U58" s="51">
        <f t="shared" si="9"/>
        <v>6</v>
      </c>
      <c r="V58" s="3">
        <v>45</v>
      </c>
      <c r="W58" s="47">
        <v>3</v>
      </c>
      <c r="X58" s="3">
        <f t="shared" si="10"/>
        <v>41</v>
      </c>
      <c r="Y58" s="51">
        <f t="shared" si="11"/>
        <v>6</v>
      </c>
      <c r="Z58" s="54">
        <f>SUMPRODUCT(AA58:AM58,设定参考!$A$2:$M$2)</f>
        <v>10648.907027368487</v>
      </c>
      <c r="AA58" s="3">
        <v>88900.927469447532</v>
      </c>
      <c r="AB58" s="3">
        <v>4638.2921309090916</v>
      </c>
      <c r="AC58" s="3">
        <v>1728.7955754592722</v>
      </c>
      <c r="AD58" s="3">
        <v>0</v>
      </c>
      <c r="AE58" s="3">
        <v>0</v>
      </c>
      <c r="AF58" s="3">
        <v>2068.5308641975307</v>
      </c>
      <c r="AG58" s="3">
        <v>0</v>
      </c>
      <c r="AH58" s="3">
        <v>1963.5925925925926</v>
      </c>
      <c r="AI58" s="3">
        <v>0</v>
      </c>
      <c r="AJ58" s="3">
        <v>0</v>
      </c>
      <c r="AK58" s="3">
        <v>0</v>
      </c>
      <c r="AL58" s="3">
        <v>0</v>
      </c>
      <c r="AM58" s="48">
        <v>0</v>
      </c>
    </row>
    <row r="59" spans="1:39" x14ac:dyDescent="0.15">
      <c r="A59" s="3">
        <v>56</v>
      </c>
      <c r="B59" s="3">
        <v>45</v>
      </c>
      <c r="C59" s="47">
        <v>3</v>
      </c>
      <c r="D59" s="3">
        <f t="shared" si="0"/>
        <v>42</v>
      </c>
      <c r="E59" s="51">
        <f t="shared" si="1"/>
        <v>7</v>
      </c>
      <c r="F59" s="3">
        <v>45</v>
      </c>
      <c r="G59" s="47">
        <v>3</v>
      </c>
      <c r="H59" s="3">
        <f t="shared" si="2"/>
        <v>42</v>
      </c>
      <c r="I59" s="51">
        <f t="shared" si="3"/>
        <v>7</v>
      </c>
      <c r="J59" s="3">
        <v>45</v>
      </c>
      <c r="K59" s="47">
        <v>3</v>
      </c>
      <c r="L59" s="3">
        <f t="shared" si="4"/>
        <v>21</v>
      </c>
      <c r="M59" s="51">
        <f t="shared" si="5"/>
        <v>3</v>
      </c>
      <c r="N59" s="3">
        <v>45</v>
      </c>
      <c r="O59" s="47">
        <v>3</v>
      </c>
      <c r="P59" s="3">
        <f t="shared" si="6"/>
        <v>42</v>
      </c>
      <c r="Q59" s="51">
        <f t="shared" si="7"/>
        <v>7</v>
      </c>
      <c r="R59" s="3">
        <v>45</v>
      </c>
      <c r="S59" s="47">
        <v>3</v>
      </c>
      <c r="T59" s="3">
        <f t="shared" si="8"/>
        <v>42</v>
      </c>
      <c r="U59" s="51">
        <f t="shared" si="9"/>
        <v>7</v>
      </c>
      <c r="V59" s="3">
        <v>45</v>
      </c>
      <c r="W59" s="47">
        <v>3</v>
      </c>
      <c r="X59" s="3">
        <f t="shared" si="10"/>
        <v>42</v>
      </c>
      <c r="Y59" s="51">
        <f t="shared" si="11"/>
        <v>7</v>
      </c>
      <c r="Z59" s="54">
        <f>SUMPRODUCT(AA59:AM59,设定参考!$A$2:$M$2)</f>
        <v>11297.890760174339</v>
      </c>
      <c r="AA59" s="3">
        <v>93936.975896876917</v>
      </c>
      <c r="AB59" s="3">
        <v>4931.9375127272733</v>
      </c>
      <c r="AC59" s="3">
        <v>1840.0505078682845</v>
      </c>
      <c r="AD59" s="3">
        <v>0</v>
      </c>
      <c r="AE59" s="3">
        <v>0</v>
      </c>
      <c r="AF59" s="3">
        <v>2204.4691358024693</v>
      </c>
      <c r="AG59" s="3">
        <v>0</v>
      </c>
      <c r="AH59" s="3">
        <v>2064.5514403292182</v>
      </c>
      <c r="AI59" s="3">
        <v>0</v>
      </c>
      <c r="AJ59" s="3">
        <v>0</v>
      </c>
      <c r="AK59" s="3">
        <v>0</v>
      </c>
      <c r="AL59" s="3">
        <v>0</v>
      </c>
      <c r="AM59" s="48">
        <v>0</v>
      </c>
    </row>
    <row r="60" spans="1:39" x14ac:dyDescent="0.15">
      <c r="A60" s="3">
        <v>57</v>
      </c>
      <c r="B60" s="3">
        <v>45</v>
      </c>
      <c r="C60" s="47">
        <v>3</v>
      </c>
      <c r="D60" s="3">
        <f t="shared" si="0"/>
        <v>43</v>
      </c>
      <c r="E60" s="51">
        <f t="shared" si="1"/>
        <v>7</v>
      </c>
      <c r="F60" s="3">
        <v>45</v>
      </c>
      <c r="G60" s="47">
        <v>3</v>
      </c>
      <c r="H60" s="3">
        <f t="shared" si="2"/>
        <v>43</v>
      </c>
      <c r="I60" s="51">
        <f t="shared" si="3"/>
        <v>7</v>
      </c>
      <c r="J60" s="3">
        <v>45</v>
      </c>
      <c r="K60" s="47">
        <v>3</v>
      </c>
      <c r="L60" s="3">
        <f t="shared" si="4"/>
        <v>21</v>
      </c>
      <c r="M60" s="51">
        <f t="shared" si="5"/>
        <v>3</v>
      </c>
      <c r="N60" s="3">
        <v>45</v>
      </c>
      <c r="O60" s="47">
        <v>3</v>
      </c>
      <c r="P60" s="3">
        <f t="shared" si="6"/>
        <v>43</v>
      </c>
      <c r="Q60" s="51">
        <f t="shared" si="7"/>
        <v>7</v>
      </c>
      <c r="R60" s="3">
        <v>45</v>
      </c>
      <c r="S60" s="47">
        <v>3</v>
      </c>
      <c r="T60" s="3">
        <f t="shared" si="8"/>
        <v>43</v>
      </c>
      <c r="U60" s="51">
        <f t="shared" si="9"/>
        <v>7</v>
      </c>
      <c r="V60" s="3">
        <v>45</v>
      </c>
      <c r="W60" s="47">
        <v>3</v>
      </c>
      <c r="X60" s="3">
        <f t="shared" si="10"/>
        <v>43</v>
      </c>
      <c r="Y60" s="51">
        <f t="shared" si="11"/>
        <v>7</v>
      </c>
      <c r="Z60" s="54">
        <f>SUMPRODUCT(AA60:AM60,设定参考!$A$2:$M$2)</f>
        <v>11448.410760174336</v>
      </c>
      <c r="AA60" s="3">
        <v>95270.975896876917</v>
      </c>
      <c r="AB60" s="3">
        <v>4999.9375127272733</v>
      </c>
      <c r="AC60" s="3">
        <v>1858.0505078682845</v>
      </c>
      <c r="AD60" s="3">
        <v>0</v>
      </c>
      <c r="AE60" s="3">
        <v>0</v>
      </c>
      <c r="AF60" s="3">
        <v>2235.4691358024693</v>
      </c>
      <c r="AG60" s="3">
        <v>0</v>
      </c>
      <c r="AH60" s="3">
        <v>2095.5514403292182</v>
      </c>
      <c r="AI60" s="3">
        <v>0</v>
      </c>
      <c r="AJ60" s="3">
        <v>0</v>
      </c>
      <c r="AK60" s="3">
        <v>0</v>
      </c>
      <c r="AL60" s="3">
        <v>0</v>
      </c>
      <c r="AM60" s="48">
        <v>0</v>
      </c>
    </row>
    <row r="61" spans="1:39" x14ac:dyDescent="0.15">
      <c r="A61" s="3">
        <v>58</v>
      </c>
      <c r="B61" s="3">
        <v>45</v>
      </c>
      <c r="C61" s="47">
        <v>3</v>
      </c>
      <c r="D61" s="3">
        <f t="shared" si="0"/>
        <v>44</v>
      </c>
      <c r="E61" s="51">
        <f t="shared" si="1"/>
        <v>7</v>
      </c>
      <c r="F61" s="3">
        <v>45</v>
      </c>
      <c r="G61" s="47">
        <v>3</v>
      </c>
      <c r="H61" s="3">
        <f t="shared" si="2"/>
        <v>44</v>
      </c>
      <c r="I61" s="51">
        <f t="shared" si="3"/>
        <v>7</v>
      </c>
      <c r="J61" s="3">
        <v>45</v>
      </c>
      <c r="K61" s="47">
        <v>3</v>
      </c>
      <c r="L61" s="3">
        <f t="shared" si="4"/>
        <v>22</v>
      </c>
      <c r="M61" s="51">
        <f t="shared" si="5"/>
        <v>3</v>
      </c>
      <c r="N61" s="3">
        <v>45</v>
      </c>
      <c r="O61" s="47">
        <v>3</v>
      </c>
      <c r="P61" s="3">
        <f t="shared" si="6"/>
        <v>44</v>
      </c>
      <c r="Q61" s="51">
        <f t="shared" si="7"/>
        <v>7</v>
      </c>
      <c r="R61" s="3">
        <v>45</v>
      </c>
      <c r="S61" s="47">
        <v>3</v>
      </c>
      <c r="T61" s="3">
        <f t="shared" si="8"/>
        <v>44</v>
      </c>
      <c r="U61" s="51">
        <f t="shared" si="9"/>
        <v>7</v>
      </c>
      <c r="V61" s="3">
        <v>45</v>
      </c>
      <c r="W61" s="47">
        <v>3</v>
      </c>
      <c r="X61" s="3">
        <f t="shared" si="10"/>
        <v>44</v>
      </c>
      <c r="Y61" s="51">
        <f t="shared" si="11"/>
        <v>7</v>
      </c>
      <c r="Z61" s="54">
        <f>SUMPRODUCT(AA61:AM61,设定参考!$A$2:$M$2)</f>
        <v>11610.930760174337</v>
      </c>
      <c r="AA61" s="3">
        <v>96604.975896876917</v>
      </c>
      <c r="AB61" s="3">
        <v>5067.9375127272733</v>
      </c>
      <c r="AC61" s="3">
        <v>1888.0505078682845</v>
      </c>
      <c r="AD61" s="3">
        <v>0</v>
      </c>
      <c r="AE61" s="3">
        <v>0</v>
      </c>
      <c r="AF61" s="3">
        <v>2266.4691358024693</v>
      </c>
      <c r="AG61" s="3">
        <v>0</v>
      </c>
      <c r="AH61" s="3">
        <v>2126.5514403292182</v>
      </c>
      <c r="AI61" s="3">
        <v>0</v>
      </c>
      <c r="AJ61" s="3">
        <v>0</v>
      </c>
      <c r="AK61" s="3">
        <v>0</v>
      </c>
      <c r="AL61" s="3">
        <v>0</v>
      </c>
      <c r="AM61" s="48">
        <v>0</v>
      </c>
    </row>
    <row r="62" spans="1:39" x14ac:dyDescent="0.15">
      <c r="A62" s="3">
        <v>59</v>
      </c>
      <c r="B62" s="3">
        <v>45</v>
      </c>
      <c r="C62" s="47">
        <v>3</v>
      </c>
      <c r="D62" s="3">
        <f t="shared" si="0"/>
        <v>45</v>
      </c>
      <c r="E62" s="51">
        <f t="shared" si="1"/>
        <v>7</v>
      </c>
      <c r="F62" s="3">
        <v>45</v>
      </c>
      <c r="G62" s="47">
        <v>3</v>
      </c>
      <c r="H62" s="3">
        <f t="shared" si="2"/>
        <v>45</v>
      </c>
      <c r="I62" s="51">
        <f t="shared" si="3"/>
        <v>7</v>
      </c>
      <c r="J62" s="3">
        <v>45</v>
      </c>
      <c r="K62" s="47">
        <v>3</v>
      </c>
      <c r="L62" s="3">
        <f t="shared" si="4"/>
        <v>22</v>
      </c>
      <c r="M62" s="51">
        <f t="shared" si="5"/>
        <v>3</v>
      </c>
      <c r="N62" s="3">
        <v>45</v>
      </c>
      <c r="O62" s="47">
        <v>3</v>
      </c>
      <c r="P62" s="3">
        <f t="shared" si="6"/>
        <v>45</v>
      </c>
      <c r="Q62" s="51">
        <f t="shared" si="7"/>
        <v>7</v>
      </c>
      <c r="R62" s="3">
        <v>45</v>
      </c>
      <c r="S62" s="47">
        <v>3</v>
      </c>
      <c r="T62" s="3">
        <f t="shared" si="8"/>
        <v>45</v>
      </c>
      <c r="U62" s="51">
        <f t="shared" si="9"/>
        <v>7</v>
      </c>
      <c r="V62" s="3">
        <v>45</v>
      </c>
      <c r="W62" s="47">
        <v>3</v>
      </c>
      <c r="X62" s="3">
        <f t="shared" si="10"/>
        <v>45</v>
      </c>
      <c r="Y62" s="51">
        <f t="shared" si="11"/>
        <v>7</v>
      </c>
      <c r="Z62" s="54">
        <f>SUMPRODUCT(AA62:AM62,设定参考!$A$2:$M$2)</f>
        <v>11761.450760174337</v>
      </c>
      <c r="AA62" s="3">
        <v>97938.975896876917</v>
      </c>
      <c r="AB62" s="3">
        <v>5135.9375127272733</v>
      </c>
      <c r="AC62" s="3">
        <v>1906.0505078682845</v>
      </c>
      <c r="AD62" s="3">
        <v>0</v>
      </c>
      <c r="AE62" s="3">
        <v>0</v>
      </c>
      <c r="AF62" s="3">
        <v>2297.4691358024693</v>
      </c>
      <c r="AG62" s="3">
        <v>0</v>
      </c>
      <c r="AH62" s="3">
        <v>2157.5514403292182</v>
      </c>
      <c r="AI62" s="3">
        <v>0</v>
      </c>
      <c r="AJ62" s="3">
        <v>0</v>
      </c>
      <c r="AK62" s="3">
        <v>0</v>
      </c>
      <c r="AL62" s="3">
        <v>0</v>
      </c>
      <c r="AM62" s="48">
        <v>0</v>
      </c>
    </row>
    <row r="63" spans="1:39" x14ac:dyDescent="0.15">
      <c r="A63" s="3">
        <v>60</v>
      </c>
      <c r="B63" s="3">
        <v>60</v>
      </c>
      <c r="C63" s="47">
        <v>3</v>
      </c>
      <c r="D63" s="3">
        <f t="shared" si="0"/>
        <v>46</v>
      </c>
      <c r="E63" s="51">
        <f t="shared" si="1"/>
        <v>7</v>
      </c>
      <c r="F63" s="3">
        <v>60</v>
      </c>
      <c r="G63" s="47">
        <v>3</v>
      </c>
      <c r="H63" s="3">
        <f t="shared" si="2"/>
        <v>46</v>
      </c>
      <c r="I63" s="51">
        <f t="shared" si="3"/>
        <v>7</v>
      </c>
      <c r="J63" s="3">
        <v>60</v>
      </c>
      <c r="K63" s="47">
        <v>3</v>
      </c>
      <c r="L63" s="3">
        <f t="shared" si="4"/>
        <v>23</v>
      </c>
      <c r="M63" s="51">
        <f t="shared" si="5"/>
        <v>3</v>
      </c>
      <c r="N63" s="3">
        <v>60</v>
      </c>
      <c r="O63" s="47">
        <v>3</v>
      </c>
      <c r="P63" s="3">
        <f t="shared" si="6"/>
        <v>46</v>
      </c>
      <c r="Q63" s="51">
        <f t="shared" si="7"/>
        <v>7</v>
      </c>
      <c r="R63" s="3">
        <v>60</v>
      </c>
      <c r="S63" s="47">
        <v>3</v>
      </c>
      <c r="T63" s="3">
        <f t="shared" si="8"/>
        <v>46</v>
      </c>
      <c r="U63" s="51">
        <f t="shared" si="9"/>
        <v>7</v>
      </c>
      <c r="V63" s="3">
        <v>60</v>
      </c>
      <c r="W63" s="47">
        <v>3</v>
      </c>
      <c r="X63" s="3">
        <f t="shared" si="10"/>
        <v>46</v>
      </c>
      <c r="Y63" s="51">
        <f t="shared" si="11"/>
        <v>7</v>
      </c>
      <c r="Z63" s="54">
        <f>SUMPRODUCT(AA63:AM63,设定参考!$A$2:$M$2)</f>
        <v>17798.556140261506</v>
      </c>
      <c r="AA63" s="3">
        <v>148817.46384531533</v>
      </c>
      <c r="AB63" s="3">
        <v>7759.9062690909095</v>
      </c>
      <c r="AC63" s="3">
        <v>2858.0757618024263</v>
      </c>
      <c r="AD63" s="3">
        <v>0</v>
      </c>
      <c r="AE63" s="3">
        <v>0</v>
      </c>
      <c r="AF63" s="3">
        <v>3515.7037037037039</v>
      </c>
      <c r="AG63" s="3">
        <v>0</v>
      </c>
      <c r="AH63" s="3">
        <v>3305.8271604938273</v>
      </c>
      <c r="AI63" s="3">
        <v>0</v>
      </c>
      <c r="AJ63" s="3">
        <v>0</v>
      </c>
      <c r="AK63" s="3">
        <v>0</v>
      </c>
      <c r="AL63" s="3">
        <v>0</v>
      </c>
      <c r="AM63" s="48">
        <v>0</v>
      </c>
    </row>
    <row r="64" spans="1:39" x14ac:dyDescent="0.15">
      <c r="A64" s="3">
        <v>61</v>
      </c>
      <c r="B64" s="3">
        <v>60</v>
      </c>
      <c r="C64" s="47">
        <v>3</v>
      </c>
      <c r="D64" s="3">
        <f t="shared" si="0"/>
        <v>47</v>
      </c>
      <c r="E64" s="51">
        <f t="shared" si="1"/>
        <v>7</v>
      </c>
      <c r="F64" s="3">
        <v>60</v>
      </c>
      <c r="G64" s="47">
        <v>3</v>
      </c>
      <c r="H64" s="3">
        <f t="shared" si="2"/>
        <v>47</v>
      </c>
      <c r="I64" s="51">
        <f t="shared" si="3"/>
        <v>7</v>
      </c>
      <c r="J64" s="3">
        <v>60</v>
      </c>
      <c r="K64" s="47">
        <v>3</v>
      </c>
      <c r="L64" s="3">
        <f t="shared" si="4"/>
        <v>23</v>
      </c>
      <c r="M64" s="51">
        <f t="shared" si="5"/>
        <v>3</v>
      </c>
      <c r="N64" s="3">
        <v>60</v>
      </c>
      <c r="O64" s="47">
        <v>3</v>
      </c>
      <c r="P64" s="3">
        <f t="shared" si="6"/>
        <v>47</v>
      </c>
      <c r="Q64" s="51">
        <f t="shared" si="7"/>
        <v>7</v>
      </c>
      <c r="R64" s="3">
        <v>60</v>
      </c>
      <c r="S64" s="47">
        <v>3</v>
      </c>
      <c r="T64" s="3">
        <f t="shared" si="8"/>
        <v>47</v>
      </c>
      <c r="U64" s="51">
        <f t="shared" si="9"/>
        <v>7</v>
      </c>
      <c r="V64" s="3">
        <v>60</v>
      </c>
      <c r="W64" s="47">
        <v>3</v>
      </c>
      <c r="X64" s="3">
        <f t="shared" si="10"/>
        <v>47</v>
      </c>
      <c r="Y64" s="51">
        <f t="shared" si="11"/>
        <v>7</v>
      </c>
      <c r="Z64" s="54">
        <f>SUMPRODUCT(AA64:AM64,设定参考!$A$2:$M$2)</f>
        <v>18022.436140261507</v>
      </c>
      <c r="AA64" s="3">
        <v>150816.46384531533</v>
      </c>
      <c r="AB64" s="3">
        <v>7860.9062690909095</v>
      </c>
      <c r="AC64" s="3">
        <v>2884.0757618024263</v>
      </c>
      <c r="AD64" s="3">
        <v>0</v>
      </c>
      <c r="AE64" s="3">
        <v>0</v>
      </c>
      <c r="AF64" s="3">
        <v>3562.7037037037039</v>
      </c>
      <c r="AG64" s="3">
        <v>0</v>
      </c>
      <c r="AH64" s="3">
        <v>3352.8271604938273</v>
      </c>
      <c r="AI64" s="3">
        <v>0</v>
      </c>
      <c r="AJ64" s="3">
        <v>0</v>
      </c>
      <c r="AK64" s="3">
        <v>0</v>
      </c>
      <c r="AL64" s="3">
        <v>0</v>
      </c>
      <c r="AM64" s="48">
        <v>0</v>
      </c>
    </row>
    <row r="65" spans="1:39" x14ac:dyDescent="0.15">
      <c r="A65" s="3">
        <v>62</v>
      </c>
      <c r="B65" s="3">
        <v>60</v>
      </c>
      <c r="C65" s="47">
        <v>3</v>
      </c>
      <c r="D65" s="3">
        <f t="shared" si="0"/>
        <v>48</v>
      </c>
      <c r="E65" s="51">
        <f t="shared" si="1"/>
        <v>7</v>
      </c>
      <c r="F65" s="3">
        <v>60</v>
      </c>
      <c r="G65" s="47">
        <v>3</v>
      </c>
      <c r="H65" s="3">
        <f t="shared" si="2"/>
        <v>48</v>
      </c>
      <c r="I65" s="51">
        <f t="shared" si="3"/>
        <v>7</v>
      </c>
      <c r="J65" s="3">
        <v>60</v>
      </c>
      <c r="K65" s="47">
        <v>3</v>
      </c>
      <c r="L65" s="3">
        <f t="shared" si="4"/>
        <v>24</v>
      </c>
      <c r="M65" s="51">
        <f t="shared" si="5"/>
        <v>3</v>
      </c>
      <c r="N65" s="3">
        <v>60</v>
      </c>
      <c r="O65" s="47">
        <v>3</v>
      </c>
      <c r="P65" s="3">
        <f t="shared" si="6"/>
        <v>48</v>
      </c>
      <c r="Q65" s="51">
        <f t="shared" si="7"/>
        <v>7</v>
      </c>
      <c r="R65" s="3">
        <v>60</v>
      </c>
      <c r="S65" s="47">
        <v>3</v>
      </c>
      <c r="T65" s="3">
        <f t="shared" si="8"/>
        <v>48</v>
      </c>
      <c r="U65" s="51">
        <f t="shared" si="9"/>
        <v>7</v>
      </c>
      <c r="V65" s="3">
        <v>60</v>
      </c>
      <c r="W65" s="47">
        <v>3</v>
      </c>
      <c r="X65" s="3">
        <f t="shared" si="10"/>
        <v>48</v>
      </c>
      <c r="Y65" s="51">
        <f t="shared" si="11"/>
        <v>7</v>
      </c>
      <c r="Z65" s="54">
        <f>SUMPRODUCT(AA65:AM65,设定参考!$A$2:$M$2)</f>
        <v>18264.316140261504</v>
      </c>
      <c r="AA65" s="3">
        <v>152815.46384531533</v>
      </c>
      <c r="AB65" s="3">
        <v>7961.9062690909095</v>
      </c>
      <c r="AC65" s="3">
        <v>2928.0757618024263</v>
      </c>
      <c r="AD65" s="3">
        <v>0</v>
      </c>
      <c r="AE65" s="3">
        <v>0</v>
      </c>
      <c r="AF65" s="3">
        <v>3609.7037037037039</v>
      </c>
      <c r="AG65" s="3">
        <v>0</v>
      </c>
      <c r="AH65" s="3">
        <v>3399.8271604938273</v>
      </c>
      <c r="AI65" s="3">
        <v>0</v>
      </c>
      <c r="AJ65" s="3">
        <v>0</v>
      </c>
      <c r="AK65" s="3">
        <v>0</v>
      </c>
      <c r="AL65" s="3">
        <v>0</v>
      </c>
      <c r="AM65" s="48">
        <v>0</v>
      </c>
    </row>
    <row r="66" spans="1:39" x14ac:dyDescent="0.15">
      <c r="A66" s="3">
        <v>63</v>
      </c>
      <c r="B66" s="3">
        <v>60</v>
      </c>
      <c r="C66" s="47">
        <v>3</v>
      </c>
      <c r="D66" s="3">
        <f t="shared" si="0"/>
        <v>49</v>
      </c>
      <c r="E66" s="51">
        <f t="shared" si="1"/>
        <v>7</v>
      </c>
      <c r="F66" s="3">
        <v>60</v>
      </c>
      <c r="G66" s="47">
        <v>3</v>
      </c>
      <c r="H66" s="3">
        <f t="shared" si="2"/>
        <v>49</v>
      </c>
      <c r="I66" s="51">
        <f t="shared" si="3"/>
        <v>7</v>
      </c>
      <c r="J66" s="3">
        <v>60</v>
      </c>
      <c r="K66" s="47">
        <v>3</v>
      </c>
      <c r="L66" s="3">
        <f t="shared" si="4"/>
        <v>24</v>
      </c>
      <c r="M66" s="51">
        <f t="shared" si="5"/>
        <v>3</v>
      </c>
      <c r="N66" s="3">
        <v>60</v>
      </c>
      <c r="O66" s="47">
        <v>3</v>
      </c>
      <c r="P66" s="3">
        <f t="shared" si="6"/>
        <v>49</v>
      </c>
      <c r="Q66" s="51">
        <f t="shared" si="7"/>
        <v>7</v>
      </c>
      <c r="R66" s="3">
        <v>60</v>
      </c>
      <c r="S66" s="47">
        <v>3</v>
      </c>
      <c r="T66" s="3">
        <f t="shared" si="8"/>
        <v>49</v>
      </c>
      <c r="U66" s="51">
        <f t="shared" si="9"/>
        <v>7</v>
      </c>
      <c r="V66" s="3">
        <v>60</v>
      </c>
      <c r="W66" s="47">
        <v>3</v>
      </c>
      <c r="X66" s="3">
        <f t="shared" si="10"/>
        <v>49</v>
      </c>
      <c r="Y66" s="51">
        <f t="shared" si="11"/>
        <v>7</v>
      </c>
      <c r="Z66" s="54">
        <f>SUMPRODUCT(AA66:AM66,设定参考!$A$2:$M$2)</f>
        <v>18488.196140261502</v>
      </c>
      <c r="AA66" s="3">
        <v>154814.46384531536</v>
      </c>
      <c r="AB66" s="3">
        <v>8062.9062690909095</v>
      </c>
      <c r="AC66" s="3">
        <v>2954.0757618024263</v>
      </c>
      <c r="AD66" s="3">
        <v>0</v>
      </c>
      <c r="AE66" s="3">
        <v>0</v>
      </c>
      <c r="AF66" s="3">
        <v>3656.7037037037039</v>
      </c>
      <c r="AG66" s="3">
        <v>0</v>
      </c>
      <c r="AH66" s="3">
        <v>3446.8271604938273</v>
      </c>
      <c r="AI66" s="3">
        <v>0</v>
      </c>
      <c r="AJ66" s="3">
        <v>0</v>
      </c>
      <c r="AK66" s="3">
        <v>0</v>
      </c>
      <c r="AL66" s="3">
        <v>0</v>
      </c>
      <c r="AM66" s="48">
        <v>0</v>
      </c>
    </row>
    <row r="67" spans="1:39" x14ac:dyDescent="0.15">
      <c r="A67" s="3">
        <v>64</v>
      </c>
      <c r="B67" s="3">
        <v>60</v>
      </c>
      <c r="C67" s="47">
        <v>3</v>
      </c>
      <c r="D67" s="3">
        <f t="shared" si="0"/>
        <v>50</v>
      </c>
      <c r="E67" s="51">
        <f t="shared" si="1"/>
        <v>8</v>
      </c>
      <c r="F67" s="3">
        <v>60</v>
      </c>
      <c r="G67" s="47">
        <v>3</v>
      </c>
      <c r="H67" s="3">
        <f t="shared" si="2"/>
        <v>50</v>
      </c>
      <c r="I67" s="51">
        <f t="shared" si="3"/>
        <v>8</v>
      </c>
      <c r="J67" s="3">
        <v>60</v>
      </c>
      <c r="K67" s="47">
        <v>3</v>
      </c>
      <c r="L67" s="3">
        <f t="shared" si="4"/>
        <v>25</v>
      </c>
      <c r="M67" s="51">
        <f t="shared" si="5"/>
        <v>4</v>
      </c>
      <c r="N67" s="3">
        <v>60</v>
      </c>
      <c r="O67" s="47">
        <v>3</v>
      </c>
      <c r="P67" s="3">
        <f t="shared" si="6"/>
        <v>50</v>
      </c>
      <c r="Q67" s="51">
        <f t="shared" si="7"/>
        <v>8</v>
      </c>
      <c r="R67" s="3">
        <v>60</v>
      </c>
      <c r="S67" s="47">
        <v>3</v>
      </c>
      <c r="T67" s="3">
        <f t="shared" si="8"/>
        <v>50</v>
      </c>
      <c r="U67" s="51">
        <f t="shared" si="9"/>
        <v>8</v>
      </c>
      <c r="V67" s="3">
        <v>60</v>
      </c>
      <c r="W67" s="47">
        <v>3</v>
      </c>
      <c r="X67" s="3">
        <f t="shared" si="10"/>
        <v>50</v>
      </c>
      <c r="Y67" s="51">
        <f t="shared" si="11"/>
        <v>8</v>
      </c>
      <c r="Z67" s="54">
        <f>SUMPRODUCT(AA67:AM67,设定参考!$A$2:$M$2)</f>
        <v>19538.017244766583</v>
      </c>
      <c r="AA67" s="3">
        <v>163477.15101468825</v>
      </c>
      <c r="AB67" s="3">
        <v>8502.3743418181821</v>
      </c>
      <c r="AC67" s="3">
        <v>3144.3346401386484</v>
      </c>
      <c r="AD67" s="3">
        <v>0</v>
      </c>
      <c r="AE67" s="3">
        <v>0</v>
      </c>
      <c r="AF67" s="3">
        <v>3861.1111111111113</v>
      </c>
      <c r="AG67" s="3">
        <v>0</v>
      </c>
      <c r="AH67" s="3">
        <v>3651.2345679012342</v>
      </c>
      <c r="AI67" s="3">
        <v>0</v>
      </c>
      <c r="AJ67" s="3">
        <v>0</v>
      </c>
      <c r="AK67" s="3">
        <v>0</v>
      </c>
      <c r="AL67" s="3">
        <v>0</v>
      </c>
      <c r="AM67" s="48">
        <v>0</v>
      </c>
    </row>
    <row r="68" spans="1:39" x14ac:dyDescent="0.15">
      <c r="A68" s="3">
        <v>65</v>
      </c>
      <c r="B68" s="3">
        <v>60</v>
      </c>
      <c r="C68" s="47">
        <v>3</v>
      </c>
      <c r="D68" s="3">
        <f t="shared" si="0"/>
        <v>51</v>
      </c>
      <c r="E68" s="51">
        <f t="shared" si="1"/>
        <v>8</v>
      </c>
      <c r="F68" s="3">
        <v>60</v>
      </c>
      <c r="G68" s="47">
        <v>3</v>
      </c>
      <c r="H68" s="3">
        <f t="shared" si="2"/>
        <v>51</v>
      </c>
      <c r="I68" s="51">
        <f t="shared" si="3"/>
        <v>8</v>
      </c>
      <c r="J68" s="3">
        <v>60</v>
      </c>
      <c r="K68" s="47">
        <v>3</v>
      </c>
      <c r="L68" s="3">
        <f t="shared" si="4"/>
        <v>25</v>
      </c>
      <c r="M68" s="51">
        <f t="shared" si="5"/>
        <v>4</v>
      </c>
      <c r="N68" s="3">
        <v>60</v>
      </c>
      <c r="O68" s="47">
        <v>3</v>
      </c>
      <c r="P68" s="3">
        <f t="shared" si="6"/>
        <v>51</v>
      </c>
      <c r="Q68" s="51">
        <f t="shared" si="7"/>
        <v>8</v>
      </c>
      <c r="R68" s="3">
        <v>60</v>
      </c>
      <c r="S68" s="47">
        <v>3</v>
      </c>
      <c r="T68" s="3">
        <f t="shared" si="8"/>
        <v>51</v>
      </c>
      <c r="U68" s="51">
        <f t="shared" si="9"/>
        <v>8</v>
      </c>
      <c r="V68" s="3">
        <v>60</v>
      </c>
      <c r="W68" s="47">
        <v>3</v>
      </c>
      <c r="X68" s="3">
        <f t="shared" si="10"/>
        <v>51</v>
      </c>
      <c r="Y68" s="51">
        <f t="shared" si="11"/>
        <v>8</v>
      </c>
      <c r="Z68" s="54">
        <f>SUMPRODUCT(AA68:AM68,设定参考!$A$2:$M$2)</f>
        <v>19761.89724476658</v>
      </c>
      <c r="AA68" s="3">
        <v>165476.15101468825</v>
      </c>
      <c r="AB68" s="3">
        <v>8603.3743418181821</v>
      </c>
      <c r="AC68" s="3">
        <v>3170.3346401386484</v>
      </c>
      <c r="AD68" s="3">
        <v>0</v>
      </c>
      <c r="AE68" s="3">
        <v>0</v>
      </c>
      <c r="AF68" s="3">
        <v>3908.1111111111113</v>
      </c>
      <c r="AG68" s="3">
        <v>0</v>
      </c>
      <c r="AH68" s="3">
        <v>3698.2345679012342</v>
      </c>
      <c r="AI68" s="3">
        <v>0</v>
      </c>
      <c r="AJ68" s="3">
        <v>0</v>
      </c>
      <c r="AK68" s="3">
        <v>0</v>
      </c>
      <c r="AL68" s="3">
        <v>0</v>
      </c>
      <c r="AM68" s="48">
        <v>0</v>
      </c>
    </row>
    <row r="69" spans="1:39" x14ac:dyDescent="0.15">
      <c r="A69" s="3">
        <v>66</v>
      </c>
      <c r="B69" s="3">
        <v>60</v>
      </c>
      <c r="C69" s="47">
        <v>3</v>
      </c>
      <c r="D69" s="3">
        <f t="shared" ref="D69:D83" si="12">IF($A69&lt;15,0,ROUNDDOWN(($A69-14)*D$2,0))</f>
        <v>52</v>
      </c>
      <c r="E69" s="51">
        <f t="shared" ref="E69:E83" si="13">ROUNDDOWN($A69*10/80*$E$2,0)</f>
        <v>8</v>
      </c>
      <c r="F69" s="3">
        <v>60</v>
      </c>
      <c r="G69" s="47">
        <v>3</v>
      </c>
      <c r="H69" s="3">
        <f t="shared" ref="H69:H83" si="14">IF($A69&lt;15,0,ROUNDDOWN(($A69-14)*H$2,0))</f>
        <v>52</v>
      </c>
      <c r="I69" s="51">
        <f t="shared" ref="I69:I83" si="15">ROUNDDOWN($A69*10/80*$I$2,0)</f>
        <v>8</v>
      </c>
      <c r="J69" s="3">
        <v>60</v>
      </c>
      <c r="K69" s="47">
        <v>3</v>
      </c>
      <c r="L69" s="3">
        <f t="shared" ref="L69:L83" si="16">IF($A69&lt;15,0,ROUNDDOWN(($A69-14)*L$2,0))</f>
        <v>26</v>
      </c>
      <c r="M69" s="51">
        <f t="shared" ref="M69:M83" si="17">ROUNDDOWN($A69*10/80*$M$2,0)</f>
        <v>4</v>
      </c>
      <c r="N69" s="3">
        <v>60</v>
      </c>
      <c r="O69" s="47">
        <v>3</v>
      </c>
      <c r="P69" s="3">
        <f t="shared" ref="P69:P83" si="18">IF($A69&lt;15,0,ROUNDDOWN(($A69-14)*P$2,0))</f>
        <v>52</v>
      </c>
      <c r="Q69" s="51">
        <f t="shared" ref="Q69:Q83" si="19">ROUNDDOWN($A69*10/80*$Q$2,0)</f>
        <v>8</v>
      </c>
      <c r="R69" s="3">
        <v>60</v>
      </c>
      <c r="S69" s="47">
        <v>3</v>
      </c>
      <c r="T69" s="3">
        <f t="shared" ref="T69:T83" si="20">IF($A69&lt;15,0,ROUNDDOWN(($A69-14)*T$2,0))</f>
        <v>52</v>
      </c>
      <c r="U69" s="51">
        <f t="shared" ref="U69:U83" si="21">ROUNDDOWN($A69*10/80*$Q$2,0)</f>
        <v>8</v>
      </c>
      <c r="V69" s="3">
        <v>60</v>
      </c>
      <c r="W69" s="47">
        <v>3</v>
      </c>
      <c r="X69" s="3">
        <f t="shared" ref="X69:X83" si="22">IF($A69&lt;15,0,ROUNDDOWN(($A69-14)*X$2,0))</f>
        <v>52</v>
      </c>
      <c r="Y69" s="51">
        <f t="shared" ref="Y69:Y83" si="23">ROUNDDOWN($A69*10/80*$Q$2,0)</f>
        <v>8</v>
      </c>
      <c r="Z69" s="54">
        <f>SUMPRODUCT(AA69:AM69,设定参考!$A$2:$M$2)</f>
        <v>20003.777244766581</v>
      </c>
      <c r="AA69" s="3">
        <v>167475.15101468825</v>
      </c>
      <c r="AB69" s="3">
        <v>8704.3743418181821</v>
      </c>
      <c r="AC69" s="3">
        <v>3214.3346401386484</v>
      </c>
      <c r="AD69" s="3">
        <v>0</v>
      </c>
      <c r="AE69" s="3">
        <v>0</v>
      </c>
      <c r="AF69" s="3">
        <v>3955.1111111111113</v>
      </c>
      <c r="AG69" s="3">
        <v>0</v>
      </c>
      <c r="AH69" s="3">
        <v>3745.2345679012342</v>
      </c>
      <c r="AI69" s="3">
        <v>0</v>
      </c>
      <c r="AJ69" s="3">
        <v>0</v>
      </c>
      <c r="AK69" s="3">
        <v>0</v>
      </c>
      <c r="AL69" s="3">
        <v>0</v>
      </c>
      <c r="AM69" s="48">
        <v>0</v>
      </c>
    </row>
    <row r="70" spans="1:39" x14ac:dyDescent="0.15">
      <c r="A70" s="3">
        <v>67</v>
      </c>
      <c r="B70" s="3">
        <v>60</v>
      </c>
      <c r="C70" s="47">
        <v>3</v>
      </c>
      <c r="D70" s="3">
        <f t="shared" si="12"/>
        <v>53</v>
      </c>
      <c r="E70" s="51">
        <f t="shared" si="13"/>
        <v>8</v>
      </c>
      <c r="F70" s="3">
        <v>60</v>
      </c>
      <c r="G70" s="47">
        <v>3</v>
      </c>
      <c r="H70" s="3">
        <f t="shared" si="14"/>
        <v>53</v>
      </c>
      <c r="I70" s="51">
        <f t="shared" si="15"/>
        <v>8</v>
      </c>
      <c r="J70" s="3">
        <v>60</v>
      </c>
      <c r="K70" s="47">
        <v>3</v>
      </c>
      <c r="L70" s="3">
        <f t="shared" si="16"/>
        <v>26</v>
      </c>
      <c r="M70" s="51">
        <f t="shared" si="17"/>
        <v>4</v>
      </c>
      <c r="N70" s="3">
        <v>60</v>
      </c>
      <c r="O70" s="47">
        <v>3</v>
      </c>
      <c r="P70" s="3">
        <f t="shared" si="18"/>
        <v>53</v>
      </c>
      <c r="Q70" s="51">
        <f t="shared" si="19"/>
        <v>8</v>
      </c>
      <c r="R70" s="3">
        <v>60</v>
      </c>
      <c r="S70" s="47">
        <v>3</v>
      </c>
      <c r="T70" s="3">
        <f t="shared" si="20"/>
        <v>53</v>
      </c>
      <c r="U70" s="51">
        <f t="shared" si="21"/>
        <v>8</v>
      </c>
      <c r="V70" s="3">
        <v>60</v>
      </c>
      <c r="W70" s="47">
        <v>3</v>
      </c>
      <c r="X70" s="3">
        <f t="shared" si="22"/>
        <v>53</v>
      </c>
      <c r="Y70" s="51">
        <f t="shared" si="23"/>
        <v>8</v>
      </c>
      <c r="Z70" s="54">
        <f>SUMPRODUCT(AA70:AM70,设定参考!$A$2:$M$2)</f>
        <v>20227.657244766586</v>
      </c>
      <c r="AA70" s="3">
        <v>169474.15101468825</v>
      </c>
      <c r="AB70" s="3">
        <v>8805.3743418181821</v>
      </c>
      <c r="AC70" s="3">
        <v>3240.3346401386484</v>
      </c>
      <c r="AD70" s="3">
        <v>0</v>
      </c>
      <c r="AE70" s="3">
        <v>0</v>
      </c>
      <c r="AF70" s="3">
        <v>4002.1111111111113</v>
      </c>
      <c r="AG70" s="3">
        <v>0</v>
      </c>
      <c r="AH70" s="3">
        <v>3792.2345679012342</v>
      </c>
      <c r="AI70" s="3">
        <v>0</v>
      </c>
      <c r="AJ70" s="3">
        <v>0</v>
      </c>
      <c r="AK70" s="3">
        <v>0</v>
      </c>
      <c r="AL70" s="3">
        <v>0</v>
      </c>
      <c r="AM70" s="48">
        <v>0</v>
      </c>
    </row>
    <row r="71" spans="1:39" x14ac:dyDescent="0.15">
      <c r="A71" s="3">
        <v>68</v>
      </c>
      <c r="B71" s="3">
        <v>60</v>
      </c>
      <c r="C71" s="47">
        <v>3</v>
      </c>
      <c r="D71" s="3">
        <f t="shared" si="12"/>
        <v>54</v>
      </c>
      <c r="E71" s="51">
        <f t="shared" si="13"/>
        <v>8</v>
      </c>
      <c r="F71" s="3">
        <v>60</v>
      </c>
      <c r="G71" s="47">
        <v>3</v>
      </c>
      <c r="H71" s="3">
        <f t="shared" si="14"/>
        <v>54</v>
      </c>
      <c r="I71" s="51">
        <f t="shared" si="15"/>
        <v>8</v>
      </c>
      <c r="J71" s="3">
        <v>60</v>
      </c>
      <c r="K71" s="47">
        <v>3</v>
      </c>
      <c r="L71" s="3">
        <f t="shared" si="16"/>
        <v>27</v>
      </c>
      <c r="M71" s="51">
        <f t="shared" si="17"/>
        <v>4</v>
      </c>
      <c r="N71" s="3">
        <v>60</v>
      </c>
      <c r="O71" s="47">
        <v>3</v>
      </c>
      <c r="P71" s="3">
        <f t="shared" si="18"/>
        <v>54</v>
      </c>
      <c r="Q71" s="51">
        <f t="shared" si="19"/>
        <v>8</v>
      </c>
      <c r="R71" s="3">
        <v>60</v>
      </c>
      <c r="S71" s="47">
        <v>3</v>
      </c>
      <c r="T71" s="3">
        <f t="shared" si="20"/>
        <v>54</v>
      </c>
      <c r="U71" s="51">
        <f t="shared" si="21"/>
        <v>8</v>
      </c>
      <c r="V71" s="3">
        <v>60</v>
      </c>
      <c r="W71" s="47">
        <v>3</v>
      </c>
      <c r="X71" s="3">
        <f t="shared" si="22"/>
        <v>54</v>
      </c>
      <c r="Y71" s="51">
        <f t="shared" si="23"/>
        <v>8</v>
      </c>
      <c r="Z71" s="54">
        <f>SUMPRODUCT(AA71:AM71,设定参考!$A$2:$M$2)</f>
        <v>20469.537244766583</v>
      </c>
      <c r="AA71" s="3">
        <v>171473.15101468825</v>
      </c>
      <c r="AB71" s="3">
        <v>8906.3743418181821</v>
      </c>
      <c r="AC71" s="3">
        <v>3284.3346401386484</v>
      </c>
      <c r="AD71" s="3">
        <v>0</v>
      </c>
      <c r="AE71" s="3">
        <v>0</v>
      </c>
      <c r="AF71" s="3">
        <v>4049.1111111111113</v>
      </c>
      <c r="AG71" s="3">
        <v>0</v>
      </c>
      <c r="AH71" s="3">
        <v>3839.2345679012342</v>
      </c>
      <c r="AI71" s="3">
        <v>0</v>
      </c>
      <c r="AJ71" s="3">
        <v>0</v>
      </c>
      <c r="AK71" s="3">
        <v>0</v>
      </c>
      <c r="AL71" s="3">
        <v>0</v>
      </c>
      <c r="AM71" s="48">
        <v>0</v>
      </c>
    </row>
    <row r="72" spans="1:39" x14ac:dyDescent="0.15">
      <c r="A72" s="3">
        <v>69</v>
      </c>
      <c r="B72" s="3">
        <v>60</v>
      </c>
      <c r="C72" s="47">
        <v>3</v>
      </c>
      <c r="D72" s="3">
        <f t="shared" si="12"/>
        <v>55</v>
      </c>
      <c r="E72" s="51">
        <f t="shared" si="13"/>
        <v>8</v>
      </c>
      <c r="F72" s="3">
        <v>60</v>
      </c>
      <c r="G72" s="47">
        <v>3</v>
      </c>
      <c r="H72" s="3">
        <f t="shared" si="14"/>
        <v>55</v>
      </c>
      <c r="I72" s="51">
        <f t="shared" si="15"/>
        <v>8</v>
      </c>
      <c r="J72" s="3">
        <v>60</v>
      </c>
      <c r="K72" s="47">
        <v>3</v>
      </c>
      <c r="L72" s="3">
        <f t="shared" si="16"/>
        <v>27</v>
      </c>
      <c r="M72" s="51">
        <f t="shared" si="17"/>
        <v>4</v>
      </c>
      <c r="N72" s="3">
        <v>60</v>
      </c>
      <c r="O72" s="47">
        <v>3</v>
      </c>
      <c r="P72" s="3">
        <f t="shared" si="18"/>
        <v>55</v>
      </c>
      <c r="Q72" s="51">
        <f t="shared" si="19"/>
        <v>8</v>
      </c>
      <c r="R72" s="3">
        <v>60</v>
      </c>
      <c r="S72" s="47">
        <v>3</v>
      </c>
      <c r="T72" s="3">
        <f t="shared" si="20"/>
        <v>55</v>
      </c>
      <c r="U72" s="51">
        <f t="shared" si="21"/>
        <v>8</v>
      </c>
      <c r="V72" s="3">
        <v>60</v>
      </c>
      <c r="W72" s="47">
        <v>3</v>
      </c>
      <c r="X72" s="3">
        <f t="shared" si="22"/>
        <v>55</v>
      </c>
      <c r="Y72" s="51">
        <f t="shared" si="23"/>
        <v>8</v>
      </c>
      <c r="Z72" s="54">
        <f>SUMPRODUCT(AA72:AM72,设定参考!$A$2:$M$2)</f>
        <v>20693.417244766581</v>
      </c>
      <c r="AA72" s="3">
        <v>173472.15101468825</v>
      </c>
      <c r="AB72" s="3">
        <v>9007.3743418181821</v>
      </c>
      <c r="AC72" s="3">
        <v>3310.3346401386484</v>
      </c>
      <c r="AD72" s="3">
        <v>0</v>
      </c>
      <c r="AE72" s="3">
        <v>0</v>
      </c>
      <c r="AF72" s="3">
        <v>4096.1111111111113</v>
      </c>
      <c r="AG72" s="3">
        <v>0</v>
      </c>
      <c r="AH72" s="3">
        <v>3886.2345679012342</v>
      </c>
      <c r="AI72" s="3">
        <v>0</v>
      </c>
      <c r="AJ72" s="3">
        <v>0</v>
      </c>
      <c r="AK72" s="3">
        <v>0</v>
      </c>
      <c r="AL72" s="3">
        <v>0</v>
      </c>
      <c r="AM72" s="48">
        <v>0</v>
      </c>
    </row>
    <row r="73" spans="1:39" x14ac:dyDescent="0.15">
      <c r="A73" s="3">
        <v>70</v>
      </c>
      <c r="B73" s="3">
        <v>70</v>
      </c>
      <c r="C73" s="47">
        <v>3</v>
      </c>
      <c r="D73" s="3">
        <f t="shared" si="12"/>
        <v>56</v>
      </c>
      <c r="E73" s="51">
        <f t="shared" si="13"/>
        <v>8</v>
      </c>
      <c r="F73" s="3">
        <v>70</v>
      </c>
      <c r="G73" s="47">
        <v>3</v>
      </c>
      <c r="H73" s="3">
        <f t="shared" si="14"/>
        <v>56</v>
      </c>
      <c r="I73" s="51">
        <f t="shared" si="15"/>
        <v>8</v>
      </c>
      <c r="J73" s="3">
        <v>70</v>
      </c>
      <c r="K73" s="47">
        <v>3</v>
      </c>
      <c r="L73" s="3">
        <f t="shared" si="16"/>
        <v>28</v>
      </c>
      <c r="M73" s="51">
        <f t="shared" si="17"/>
        <v>4</v>
      </c>
      <c r="N73" s="3">
        <v>70</v>
      </c>
      <c r="O73" s="47">
        <v>3</v>
      </c>
      <c r="P73" s="3">
        <f t="shared" si="18"/>
        <v>56</v>
      </c>
      <c r="Q73" s="51">
        <f t="shared" si="19"/>
        <v>8</v>
      </c>
      <c r="R73" s="3">
        <v>70</v>
      </c>
      <c r="S73" s="47">
        <v>3</v>
      </c>
      <c r="T73" s="3">
        <f t="shared" si="20"/>
        <v>56</v>
      </c>
      <c r="U73" s="51">
        <f t="shared" si="21"/>
        <v>8</v>
      </c>
      <c r="V73" s="3">
        <v>70</v>
      </c>
      <c r="W73" s="47">
        <v>3</v>
      </c>
      <c r="X73" s="3">
        <f t="shared" si="22"/>
        <v>56</v>
      </c>
      <c r="Y73" s="51">
        <f t="shared" si="23"/>
        <v>8</v>
      </c>
      <c r="Z73" s="54">
        <f>SUMPRODUCT(AA73:AM73,设定参考!$A$2:$M$2)</f>
        <v>27985.03632635545</v>
      </c>
      <c r="AA73" s="3">
        <v>233942.86801958439</v>
      </c>
      <c r="AB73" s="3">
        <v>12219.165789090912</v>
      </c>
      <c r="AC73" s="3">
        <v>4463.1128535181979</v>
      </c>
      <c r="AD73" s="3">
        <v>0</v>
      </c>
      <c r="AE73" s="3">
        <v>0</v>
      </c>
      <c r="AF73" s="3">
        <v>5542.8148148148139</v>
      </c>
      <c r="AG73" s="3">
        <v>0</v>
      </c>
      <c r="AH73" s="3">
        <v>5262.9794238683135</v>
      </c>
      <c r="AI73" s="3">
        <v>0</v>
      </c>
      <c r="AJ73" s="3">
        <v>0</v>
      </c>
      <c r="AK73" s="3">
        <v>0</v>
      </c>
      <c r="AL73" s="3">
        <v>0</v>
      </c>
      <c r="AM73" s="48">
        <v>0</v>
      </c>
    </row>
    <row r="74" spans="1:39" x14ac:dyDescent="0.15">
      <c r="A74" s="3">
        <v>71</v>
      </c>
      <c r="B74" s="3">
        <v>70</v>
      </c>
      <c r="C74" s="47">
        <v>3</v>
      </c>
      <c r="D74" s="3">
        <f t="shared" si="12"/>
        <v>57</v>
      </c>
      <c r="E74" s="51">
        <f t="shared" si="13"/>
        <v>8</v>
      </c>
      <c r="F74" s="3">
        <v>70</v>
      </c>
      <c r="G74" s="47">
        <v>3</v>
      </c>
      <c r="H74" s="3">
        <f t="shared" si="14"/>
        <v>57</v>
      </c>
      <c r="I74" s="51">
        <f t="shared" si="15"/>
        <v>8</v>
      </c>
      <c r="J74" s="3">
        <v>70</v>
      </c>
      <c r="K74" s="47">
        <v>3</v>
      </c>
      <c r="L74" s="3">
        <f t="shared" si="16"/>
        <v>28</v>
      </c>
      <c r="M74" s="51">
        <f t="shared" si="17"/>
        <v>4</v>
      </c>
      <c r="N74" s="3">
        <v>70</v>
      </c>
      <c r="O74" s="47">
        <v>3</v>
      </c>
      <c r="P74" s="3">
        <f t="shared" si="18"/>
        <v>57</v>
      </c>
      <c r="Q74" s="51">
        <f t="shared" si="19"/>
        <v>8</v>
      </c>
      <c r="R74" s="3">
        <v>70</v>
      </c>
      <c r="S74" s="47">
        <v>3</v>
      </c>
      <c r="T74" s="3">
        <f t="shared" si="20"/>
        <v>57</v>
      </c>
      <c r="U74" s="51">
        <f t="shared" si="21"/>
        <v>8</v>
      </c>
      <c r="V74" s="3">
        <v>70</v>
      </c>
      <c r="W74" s="47">
        <v>3</v>
      </c>
      <c r="X74" s="3">
        <f t="shared" si="22"/>
        <v>57</v>
      </c>
      <c r="Y74" s="51">
        <f t="shared" si="23"/>
        <v>8</v>
      </c>
      <c r="Z74" s="54">
        <f>SUMPRODUCT(AA74:AM74,设定参考!$A$2:$M$2)</f>
        <v>28285.316326355449</v>
      </c>
      <c r="AA74" s="3">
        <v>236607.86801958433</v>
      </c>
      <c r="AB74" s="3">
        <v>12355.165789090912</v>
      </c>
      <c r="AC74" s="3">
        <v>4498.1128535181979</v>
      </c>
      <c r="AD74" s="3">
        <v>0</v>
      </c>
      <c r="AE74" s="3">
        <v>0</v>
      </c>
      <c r="AF74" s="3">
        <v>5605.8148148148139</v>
      </c>
      <c r="AG74" s="3">
        <v>0</v>
      </c>
      <c r="AH74" s="3">
        <v>5325.9794238683135</v>
      </c>
      <c r="AI74" s="3">
        <v>0</v>
      </c>
      <c r="AJ74" s="3">
        <v>0</v>
      </c>
      <c r="AK74" s="3">
        <v>0</v>
      </c>
      <c r="AL74" s="3">
        <v>0</v>
      </c>
      <c r="AM74" s="48">
        <v>0</v>
      </c>
    </row>
    <row r="75" spans="1:39" x14ac:dyDescent="0.15">
      <c r="A75" s="3">
        <v>72</v>
      </c>
      <c r="B75" s="3">
        <v>70</v>
      </c>
      <c r="C75" s="47">
        <v>3</v>
      </c>
      <c r="D75" s="3">
        <f t="shared" si="12"/>
        <v>58</v>
      </c>
      <c r="E75" s="51">
        <f t="shared" si="13"/>
        <v>9</v>
      </c>
      <c r="F75" s="3">
        <v>70</v>
      </c>
      <c r="G75" s="47">
        <v>3</v>
      </c>
      <c r="H75" s="3">
        <f t="shared" si="14"/>
        <v>58</v>
      </c>
      <c r="I75" s="51">
        <f t="shared" si="15"/>
        <v>9</v>
      </c>
      <c r="J75" s="3">
        <v>70</v>
      </c>
      <c r="K75" s="47">
        <v>3</v>
      </c>
      <c r="L75" s="3">
        <f t="shared" si="16"/>
        <v>29</v>
      </c>
      <c r="M75" s="51">
        <f t="shared" si="17"/>
        <v>4</v>
      </c>
      <c r="N75" s="3">
        <v>70</v>
      </c>
      <c r="O75" s="47">
        <v>3</v>
      </c>
      <c r="P75" s="3">
        <f t="shared" si="18"/>
        <v>58</v>
      </c>
      <c r="Q75" s="51">
        <f t="shared" si="19"/>
        <v>9</v>
      </c>
      <c r="R75" s="3">
        <v>70</v>
      </c>
      <c r="S75" s="47">
        <v>3</v>
      </c>
      <c r="T75" s="3">
        <f t="shared" si="20"/>
        <v>58</v>
      </c>
      <c r="U75" s="51">
        <f t="shared" si="21"/>
        <v>9</v>
      </c>
      <c r="V75" s="3">
        <v>70</v>
      </c>
      <c r="W75" s="47">
        <v>3</v>
      </c>
      <c r="X75" s="3">
        <f t="shared" si="22"/>
        <v>58</v>
      </c>
      <c r="Y75" s="51">
        <f t="shared" si="23"/>
        <v>9</v>
      </c>
      <c r="Z75" s="54">
        <f>SUMPRODUCT(AA75:AM75,设定参考!$A$2:$M$2)</f>
        <v>29581.523791967149</v>
      </c>
      <c r="AA75" s="3">
        <v>246676.96487444313</v>
      </c>
      <c r="AB75" s="3">
        <v>12942.456552727275</v>
      </c>
      <c r="AC75" s="3">
        <v>4718.6227183362225</v>
      </c>
      <c r="AD75" s="3">
        <v>0</v>
      </c>
      <c r="AE75" s="3">
        <v>0</v>
      </c>
      <c r="AF75" s="3">
        <v>5878.6913580246919</v>
      </c>
      <c r="AG75" s="3">
        <v>0</v>
      </c>
      <c r="AH75" s="3">
        <v>5528.8971193415637</v>
      </c>
      <c r="AI75" s="3">
        <v>0</v>
      </c>
      <c r="AJ75" s="3">
        <v>0</v>
      </c>
      <c r="AK75" s="3">
        <v>0</v>
      </c>
      <c r="AL75" s="3">
        <v>0</v>
      </c>
      <c r="AM75" s="48">
        <v>0</v>
      </c>
    </row>
    <row r="76" spans="1:39" x14ac:dyDescent="0.15">
      <c r="A76" s="3">
        <v>73</v>
      </c>
      <c r="B76" s="3">
        <v>70</v>
      </c>
      <c r="C76" s="47">
        <v>3</v>
      </c>
      <c r="D76" s="3">
        <f t="shared" si="12"/>
        <v>59</v>
      </c>
      <c r="E76" s="51">
        <f t="shared" si="13"/>
        <v>9</v>
      </c>
      <c r="F76" s="3">
        <v>70</v>
      </c>
      <c r="G76" s="47">
        <v>3</v>
      </c>
      <c r="H76" s="3">
        <f t="shared" si="14"/>
        <v>59</v>
      </c>
      <c r="I76" s="51">
        <f t="shared" si="15"/>
        <v>9</v>
      </c>
      <c r="J76" s="3">
        <v>70</v>
      </c>
      <c r="K76" s="47">
        <v>3</v>
      </c>
      <c r="L76" s="3">
        <f t="shared" si="16"/>
        <v>29</v>
      </c>
      <c r="M76" s="51">
        <f t="shared" si="17"/>
        <v>4</v>
      </c>
      <c r="N76" s="3">
        <v>70</v>
      </c>
      <c r="O76" s="47">
        <v>3</v>
      </c>
      <c r="P76" s="3">
        <f t="shared" si="18"/>
        <v>59</v>
      </c>
      <c r="Q76" s="51">
        <f t="shared" si="19"/>
        <v>9</v>
      </c>
      <c r="R76" s="3">
        <v>70</v>
      </c>
      <c r="S76" s="47">
        <v>3</v>
      </c>
      <c r="T76" s="3">
        <f t="shared" si="20"/>
        <v>59</v>
      </c>
      <c r="U76" s="51">
        <f t="shared" si="21"/>
        <v>9</v>
      </c>
      <c r="V76" s="3">
        <v>70</v>
      </c>
      <c r="W76" s="47">
        <v>3</v>
      </c>
      <c r="X76" s="3">
        <f t="shared" si="22"/>
        <v>59</v>
      </c>
      <c r="Y76" s="51">
        <f t="shared" si="23"/>
        <v>9</v>
      </c>
      <c r="Z76" s="54">
        <f>SUMPRODUCT(AA76:AM76,设定参考!$A$2:$M$2)</f>
        <v>29881.803791967151</v>
      </c>
      <c r="AA76" s="3">
        <v>249341.96487444313</v>
      </c>
      <c r="AB76" s="3">
        <v>13078.456552727275</v>
      </c>
      <c r="AC76" s="3">
        <v>4753.6227183362225</v>
      </c>
      <c r="AD76" s="3">
        <v>0</v>
      </c>
      <c r="AE76" s="3">
        <v>0</v>
      </c>
      <c r="AF76" s="3">
        <v>5941.6913580246919</v>
      </c>
      <c r="AG76" s="3">
        <v>0</v>
      </c>
      <c r="AH76" s="3">
        <v>5591.8971193415637</v>
      </c>
      <c r="AI76" s="3">
        <v>0</v>
      </c>
      <c r="AJ76" s="3">
        <v>0</v>
      </c>
      <c r="AK76" s="3">
        <v>0</v>
      </c>
      <c r="AL76" s="3">
        <v>0</v>
      </c>
      <c r="AM76" s="48">
        <v>0</v>
      </c>
    </row>
    <row r="77" spans="1:39" x14ac:dyDescent="0.15">
      <c r="A77" s="3">
        <v>74</v>
      </c>
      <c r="B77" s="3">
        <v>70</v>
      </c>
      <c r="C77" s="47">
        <v>3</v>
      </c>
      <c r="D77" s="3">
        <f t="shared" si="12"/>
        <v>60</v>
      </c>
      <c r="E77" s="51">
        <f t="shared" si="13"/>
        <v>9</v>
      </c>
      <c r="F77" s="3">
        <v>70</v>
      </c>
      <c r="G77" s="47">
        <v>3</v>
      </c>
      <c r="H77" s="3">
        <f t="shared" si="14"/>
        <v>60</v>
      </c>
      <c r="I77" s="51">
        <f t="shared" si="15"/>
        <v>9</v>
      </c>
      <c r="J77" s="3">
        <v>70</v>
      </c>
      <c r="K77" s="47">
        <v>3</v>
      </c>
      <c r="L77" s="3">
        <f t="shared" si="16"/>
        <v>30</v>
      </c>
      <c r="M77" s="51">
        <f t="shared" si="17"/>
        <v>4</v>
      </c>
      <c r="N77" s="3">
        <v>70</v>
      </c>
      <c r="O77" s="47">
        <v>3</v>
      </c>
      <c r="P77" s="3">
        <f t="shared" si="18"/>
        <v>60</v>
      </c>
      <c r="Q77" s="51">
        <f t="shared" si="19"/>
        <v>9</v>
      </c>
      <c r="R77" s="3">
        <v>70</v>
      </c>
      <c r="S77" s="47">
        <v>3</v>
      </c>
      <c r="T77" s="3">
        <f t="shared" si="20"/>
        <v>60</v>
      </c>
      <c r="U77" s="51">
        <f t="shared" si="21"/>
        <v>9</v>
      </c>
      <c r="V77" s="3">
        <v>70</v>
      </c>
      <c r="W77" s="47">
        <v>3</v>
      </c>
      <c r="X77" s="3">
        <f t="shared" si="22"/>
        <v>60</v>
      </c>
      <c r="Y77" s="51">
        <f t="shared" si="23"/>
        <v>9</v>
      </c>
      <c r="Z77" s="54">
        <f>SUMPRODUCT(AA77:AM77,设定参考!$A$2:$M$2)</f>
        <v>30205.083791967147</v>
      </c>
      <c r="AA77" s="3">
        <v>252006.96487444313</v>
      </c>
      <c r="AB77" s="3">
        <v>13214.456552727275</v>
      </c>
      <c r="AC77" s="3">
        <v>4811.6227183362225</v>
      </c>
      <c r="AD77" s="3">
        <v>0</v>
      </c>
      <c r="AE77" s="3">
        <v>0</v>
      </c>
      <c r="AF77" s="3">
        <v>6004.6913580246919</v>
      </c>
      <c r="AG77" s="3">
        <v>0</v>
      </c>
      <c r="AH77" s="3">
        <v>5654.8971193415637</v>
      </c>
      <c r="AI77" s="3">
        <v>0</v>
      </c>
      <c r="AJ77" s="3">
        <v>0</v>
      </c>
      <c r="AK77" s="3">
        <v>0</v>
      </c>
      <c r="AL77" s="3">
        <v>0</v>
      </c>
      <c r="AM77" s="48">
        <v>0</v>
      </c>
    </row>
    <row r="78" spans="1:39" x14ac:dyDescent="0.15">
      <c r="A78" s="3">
        <v>75</v>
      </c>
      <c r="B78" s="3">
        <v>70</v>
      </c>
      <c r="C78" s="47">
        <v>3</v>
      </c>
      <c r="D78" s="3">
        <f t="shared" si="12"/>
        <v>61</v>
      </c>
      <c r="E78" s="51">
        <f t="shared" si="13"/>
        <v>9</v>
      </c>
      <c r="F78" s="3">
        <v>70</v>
      </c>
      <c r="G78" s="47">
        <v>3</v>
      </c>
      <c r="H78" s="3">
        <f t="shared" si="14"/>
        <v>61</v>
      </c>
      <c r="I78" s="51">
        <f t="shared" si="15"/>
        <v>9</v>
      </c>
      <c r="J78" s="3">
        <v>70</v>
      </c>
      <c r="K78" s="47">
        <v>3</v>
      </c>
      <c r="L78" s="3">
        <f t="shared" si="16"/>
        <v>30</v>
      </c>
      <c r="M78" s="51">
        <f t="shared" si="17"/>
        <v>4</v>
      </c>
      <c r="N78" s="3">
        <v>70</v>
      </c>
      <c r="O78" s="47">
        <v>3</v>
      </c>
      <c r="P78" s="3">
        <f t="shared" si="18"/>
        <v>61</v>
      </c>
      <c r="Q78" s="51">
        <f t="shared" si="19"/>
        <v>9</v>
      </c>
      <c r="R78" s="3">
        <v>70</v>
      </c>
      <c r="S78" s="47">
        <v>3</v>
      </c>
      <c r="T78" s="3">
        <f t="shared" si="20"/>
        <v>61</v>
      </c>
      <c r="U78" s="51">
        <f t="shared" si="21"/>
        <v>9</v>
      </c>
      <c r="V78" s="3">
        <v>70</v>
      </c>
      <c r="W78" s="47">
        <v>3</v>
      </c>
      <c r="X78" s="3">
        <f t="shared" si="22"/>
        <v>61</v>
      </c>
      <c r="Y78" s="51">
        <f t="shared" si="23"/>
        <v>9</v>
      </c>
      <c r="Z78" s="54">
        <f>SUMPRODUCT(AA78:AM78,设定参考!$A$2:$M$2)</f>
        <v>30505.363791967146</v>
      </c>
      <c r="AA78" s="3">
        <v>254671.96487444313</v>
      </c>
      <c r="AB78" s="3">
        <v>13350.456552727275</v>
      </c>
      <c r="AC78" s="3">
        <v>4846.6227183362225</v>
      </c>
      <c r="AD78" s="3">
        <v>0</v>
      </c>
      <c r="AE78" s="3">
        <v>0</v>
      </c>
      <c r="AF78" s="3">
        <v>6067.6913580246919</v>
      </c>
      <c r="AG78" s="3">
        <v>0</v>
      </c>
      <c r="AH78" s="3">
        <v>5717.8971193415637</v>
      </c>
      <c r="AI78" s="3">
        <v>0</v>
      </c>
      <c r="AJ78" s="3">
        <v>0</v>
      </c>
      <c r="AK78" s="3">
        <v>0</v>
      </c>
      <c r="AL78" s="3">
        <v>0</v>
      </c>
      <c r="AM78" s="48">
        <v>0</v>
      </c>
    </row>
    <row r="79" spans="1:39" x14ac:dyDescent="0.15">
      <c r="A79" s="3">
        <v>76</v>
      </c>
      <c r="B79" s="3">
        <v>70</v>
      </c>
      <c r="C79" s="47">
        <v>3</v>
      </c>
      <c r="D79" s="3">
        <f t="shared" si="12"/>
        <v>62</v>
      </c>
      <c r="E79" s="51">
        <f t="shared" si="13"/>
        <v>9</v>
      </c>
      <c r="F79" s="3">
        <v>70</v>
      </c>
      <c r="G79" s="47">
        <v>3</v>
      </c>
      <c r="H79" s="3">
        <f t="shared" si="14"/>
        <v>62</v>
      </c>
      <c r="I79" s="51">
        <f t="shared" si="15"/>
        <v>9</v>
      </c>
      <c r="J79" s="3">
        <v>70</v>
      </c>
      <c r="K79" s="47">
        <v>3</v>
      </c>
      <c r="L79" s="3">
        <f t="shared" si="16"/>
        <v>31</v>
      </c>
      <c r="M79" s="51">
        <f t="shared" si="17"/>
        <v>4</v>
      </c>
      <c r="N79" s="3">
        <v>70</v>
      </c>
      <c r="O79" s="47">
        <v>3</v>
      </c>
      <c r="P79" s="3">
        <f t="shared" si="18"/>
        <v>62</v>
      </c>
      <c r="Q79" s="51">
        <f t="shared" si="19"/>
        <v>9</v>
      </c>
      <c r="R79" s="3">
        <v>70</v>
      </c>
      <c r="S79" s="47">
        <v>3</v>
      </c>
      <c r="T79" s="3">
        <f t="shared" si="20"/>
        <v>62</v>
      </c>
      <c r="U79" s="51">
        <f t="shared" si="21"/>
        <v>9</v>
      </c>
      <c r="V79" s="3">
        <v>70</v>
      </c>
      <c r="W79" s="47">
        <v>3</v>
      </c>
      <c r="X79" s="3">
        <f t="shared" si="22"/>
        <v>62</v>
      </c>
      <c r="Y79" s="51">
        <f t="shared" si="23"/>
        <v>9</v>
      </c>
      <c r="Z79" s="54">
        <f>SUMPRODUCT(AA79:AM79,设定参考!$A$2:$M$2)</f>
        <v>30828.643791967144</v>
      </c>
      <c r="AA79" s="3">
        <v>257336.96487444313</v>
      </c>
      <c r="AB79" s="3">
        <v>13486.456552727275</v>
      </c>
      <c r="AC79" s="3">
        <v>4904.6227183362225</v>
      </c>
      <c r="AD79" s="3">
        <v>0</v>
      </c>
      <c r="AE79" s="3">
        <v>0</v>
      </c>
      <c r="AF79" s="3">
        <v>6130.6913580246919</v>
      </c>
      <c r="AG79" s="3">
        <v>0</v>
      </c>
      <c r="AH79" s="3">
        <v>5780.8971193415637</v>
      </c>
      <c r="AI79" s="3">
        <v>0</v>
      </c>
      <c r="AJ79" s="3">
        <v>0</v>
      </c>
      <c r="AK79" s="3">
        <v>0</v>
      </c>
      <c r="AL79" s="3">
        <v>0</v>
      </c>
      <c r="AM79" s="48">
        <v>0</v>
      </c>
    </row>
    <row r="80" spans="1:39" x14ac:dyDescent="0.15">
      <c r="A80" s="3">
        <v>77</v>
      </c>
      <c r="B80" s="3">
        <v>70</v>
      </c>
      <c r="C80" s="47">
        <v>3</v>
      </c>
      <c r="D80" s="3">
        <f t="shared" si="12"/>
        <v>63</v>
      </c>
      <c r="E80" s="51">
        <f t="shared" si="13"/>
        <v>9</v>
      </c>
      <c r="F80" s="3">
        <v>70</v>
      </c>
      <c r="G80" s="47">
        <v>3</v>
      </c>
      <c r="H80" s="3">
        <f t="shared" si="14"/>
        <v>63</v>
      </c>
      <c r="I80" s="51">
        <f t="shared" si="15"/>
        <v>9</v>
      </c>
      <c r="J80" s="3">
        <v>70</v>
      </c>
      <c r="K80" s="47">
        <v>3</v>
      </c>
      <c r="L80" s="3">
        <f t="shared" si="16"/>
        <v>31</v>
      </c>
      <c r="M80" s="51">
        <f t="shared" si="17"/>
        <v>4</v>
      </c>
      <c r="N80" s="3">
        <v>70</v>
      </c>
      <c r="O80" s="47">
        <v>3</v>
      </c>
      <c r="P80" s="3">
        <f t="shared" si="18"/>
        <v>63</v>
      </c>
      <c r="Q80" s="51">
        <f t="shared" si="19"/>
        <v>9</v>
      </c>
      <c r="R80" s="3">
        <v>70</v>
      </c>
      <c r="S80" s="47">
        <v>3</v>
      </c>
      <c r="T80" s="3">
        <f t="shared" si="20"/>
        <v>63</v>
      </c>
      <c r="U80" s="51">
        <f t="shared" si="21"/>
        <v>9</v>
      </c>
      <c r="V80" s="3">
        <v>70</v>
      </c>
      <c r="W80" s="47">
        <v>3</v>
      </c>
      <c r="X80" s="3">
        <f t="shared" si="22"/>
        <v>63</v>
      </c>
      <c r="Y80" s="51">
        <f t="shared" si="23"/>
        <v>9</v>
      </c>
      <c r="Z80" s="54">
        <f>SUMPRODUCT(AA80:AM80,设定参考!$A$2:$M$2)</f>
        <v>31128.923791967143</v>
      </c>
      <c r="AA80" s="3">
        <v>260001.96487444313</v>
      </c>
      <c r="AB80" s="3">
        <v>13622.456552727275</v>
      </c>
      <c r="AC80" s="3">
        <v>4939.6227183362225</v>
      </c>
      <c r="AD80" s="3">
        <v>0</v>
      </c>
      <c r="AE80" s="3">
        <v>0</v>
      </c>
      <c r="AF80" s="3">
        <v>6193.6913580246919</v>
      </c>
      <c r="AG80" s="3">
        <v>0</v>
      </c>
      <c r="AH80" s="3">
        <v>5843.8971193415637</v>
      </c>
      <c r="AI80" s="3">
        <v>0</v>
      </c>
      <c r="AJ80" s="3">
        <v>0</v>
      </c>
      <c r="AK80" s="3">
        <v>0</v>
      </c>
      <c r="AL80" s="3">
        <v>0</v>
      </c>
      <c r="AM80" s="48">
        <v>0</v>
      </c>
    </row>
    <row r="81" spans="1:39" x14ac:dyDescent="0.15">
      <c r="A81" s="3">
        <v>78</v>
      </c>
      <c r="B81" s="3">
        <v>70</v>
      </c>
      <c r="C81" s="47">
        <v>3</v>
      </c>
      <c r="D81" s="3">
        <f t="shared" si="12"/>
        <v>64</v>
      </c>
      <c r="E81" s="51">
        <f t="shared" si="13"/>
        <v>9</v>
      </c>
      <c r="F81" s="3">
        <v>70</v>
      </c>
      <c r="G81" s="47">
        <v>3</v>
      </c>
      <c r="H81" s="3">
        <f t="shared" si="14"/>
        <v>64</v>
      </c>
      <c r="I81" s="51">
        <f t="shared" si="15"/>
        <v>9</v>
      </c>
      <c r="J81" s="3">
        <v>70</v>
      </c>
      <c r="K81" s="47">
        <v>3</v>
      </c>
      <c r="L81" s="3">
        <f t="shared" si="16"/>
        <v>32</v>
      </c>
      <c r="M81" s="51">
        <f t="shared" si="17"/>
        <v>4</v>
      </c>
      <c r="N81" s="3">
        <v>70</v>
      </c>
      <c r="O81" s="47">
        <v>3</v>
      </c>
      <c r="P81" s="3">
        <f t="shared" si="18"/>
        <v>64</v>
      </c>
      <c r="Q81" s="51">
        <f t="shared" si="19"/>
        <v>9</v>
      </c>
      <c r="R81" s="3">
        <v>70</v>
      </c>
      <c r="S81" s="47">
        <v>3</v>
      </c>
      <c r="T81" s="3">
        <f t="shared" si="20"/>
        <v>64</v>
      </c>
      <c r="U81" s="51">
        <f t="shared" si="21"/>
        <v>9</v>
      </c>
      <c r="V81" s="3">
        <v>70</v>
      </c>
      <c r="W81" s="47">
        <v>3</v>
      </c>
      <c r="X81" s="3">
        <f t="shared" si="22"/>
        <v>64</v>
      </c>
      <c r="Y81" s="51">
        <f t="shared" si="23"/>
        <v>9</v>
      </c>
      <c r="Z81" s="54">
        <f>SUMPRODUCT(AA81:AM81,设定参考!$A$2:$M$2)</f>
        <v>31452.203791967149</v>
      </c>
      <c r="AA81" s="3">
        <v>262666.96487444313</v>
      </c>
      <c r="AB81" s="3">
        <v>13758.456552727275</v>
      </c>
      <c r="AC81" s="3">
        <v>4997.6227183362225</v>
      </c>
      <c r="AD81" s="3">
        <v>0</v>
      </c>
      <c r="AE81" s="3">
        <v>0</v>
      </c>
      <c r="AF81" s="3">
        <v>6256.6913580246919</v>
      </c>
      <c r="AG81" s="3">
        <v>0</v>
      </c>
      <c r="AH81" s="3">
        <v>5906.8971193415637</v>
      </c>
      <c r="AI81" s="3">
        <v>0</v>
      </c>
      <c r="AJ81" s="3">
        <v>0</v>
      </c>
      <c r="AK81" s="3">
        <v>0</v>
      </c>
      <c r="AL81" s="3">
        <v>0</v>
      </c>
      <c r="AM81" s="48">
        <v>0</v>
      </c>
    </row>
    <row r="82" spans="1:39" x14ac:dyDescent="0.15">
      <c r="A82" s="3">
        <v>79</v>
      </c>
      <c r="B82" s="3">
        <v>70</v>
      </c>
      <c r="C82" s="47">
        <v>3</v>
      </c>
      <c r="D82" s="3">
        <f t="shared" si="12"/>
        <v>65</v>
      </c>
      <c r="E82" s="51">
        <f t="shared" si="13"/>
        <v>9</v>
      </c>
      <c r="F82" s="3">
        <v>70</v>
      </c>
      <c r="G82" s="47">
        <v>3</v>
      </c>
      <c r="H82" s="3">
        <f t="shared" si="14"/>
        <v>65</v>
      </c>
      <c r="I82" s="51">
        <f t="shared" si="15"/>
        <v>9</v>
      </c>
      <c r="J82" s="3">
        <v>70</v>
      </c>
      <c r="K82" s="47">
        <v>3</v>
      </c>
      <c r="L82" s="3">
        <f t="shared" si="16"/>
        <v>32</v>
      </c>
      <c r="M82" s="51">
        <f t="shared" si="17"/>
        <v>4</v>
      </c>
      <c r="N82" s="3">
        <v>70</v>
      </c>
      <c r="O82" s="47">
        <v>3</v>
      </c>
      <c r="P82" s="3">
        <f t="shared" si="18"/>
        <v>65</v>
      </c>
      <c r="Q82" s="51">
        <f t="shared" si="19"/>
        <v>9</v>
      </c>
      <c r="R82" s="3">
        <v>70</v>
      </c>
      <c r="S82" s="47">
        <v>3</v>
      </c>
      <c r="T82" s="3">
        <f t="shared" si="20"/>
        <v>65</v>
      </c>
      <c r="U82" s="51">
        <f t="shared" si="21"/>
        <v>9</v>
      </c>
      <c r="V82" s="3">
        <v>70</v>
      </c>
      <c r="W82" s="47">
        <v>3</v>
      </c>
      <c r="X82" s="3">
        <f t="shared" si="22"/>
        <v>65</v>
      </c>
      <c r="Y82" s="51">
        <f t="shared" si="23"/>
        <v>9</v>
      </c>
      <c r="Z82" s="54">
        <f>SUMPRODUCT(AA82:AM82,设定参考!$A$2:$M$2)</f>
        <v>31752.483791967148</v>
      </c>
      <c r="AA82" s="3">
        <v>265331.96487444313</v>
      </c>
      <c r="AB82" s="3">
        <v>13894.456552727275</v>
      </c>
      <c r="AC82" s="3">
        <v>5032.6227183362225</v>
      </c>
      <c r="AD82" s="3">
        <v>0</v>
      </c>
      <c r="AE82" s="3">
        <v>0</v>
      </c>
      <c r="AF82" s="3">
        <v>6319.6913580246919</v>
      </c>
      <c r="AG82" s="3">
        <v>0</v>
      </c>
      <c r="AH82" s="3">
        <v>5969.8971193415637</v>
      </c>
      <c r="AI82" s="3">
        <v>0</v>
      </c>
      <c r="AJ82" s="3">
        <v>0</v>
      </c>
      <c r="AK82" s="3">
        <v>0</v>
      </c>
      <c r="AL82" s="3">
        <v>0</v>
      </c>
      <c r="AM82" s="48">
        <v>0</v>
      </c>
    </row>
    <row r="83" spans="1:39" x14ac:dyDescent="0.15">
      <c r="A83" s="3">
        <v>80</v>
      </c>
      <c r="B83" s="3">
        <v>80</v>
      </c>
      <c r="C83" s="47">
        <v>3</v>
      </c>
      <c r="D83" s="3">
        <f t="shared" si="12"/>
        <v>66</v>
      </c>
      <c r="E83" s="51">
        <f t="shared" si="13"/>
        <v>10</v>
      </c>
      <c r="F83" s="3">
        <v>80</v>
      </c>
      <c r="G83" s="47">
        <v>3</v>
      </c>
      <c r="H83" s="3">
        <f t="shared" si="14"/>
        <v>66</v>
      </c>
      <c r="I83" s="51">
        <f t="shared" si="15"/>
        <v>10</v>
      </c>
      <c r="J83" s="3">
        <v>80</v>
      </c>
      <c r="K83" s="47">
        <v>3</v>
      </c>
      <c r="L83" s="3">
        <f t="shared" si="16"/>
        <v>33</v>
      </c>
      <c r="M83" s="51">
        <f t="shared" si="17"/>
        <v>5</v>
      </c>
      <c r="N83" s="3">
        <v>80</v>
      </c>
      <c r="O83" s="47">
        <v>3</v>
      </c>
      <c r="P83" s="3">
        <f t="shared" si="18"/>
        <v>66</v>
      </c>
      <c r="Q83" s="51">
        <f t="shared" si="19"/>
        <v>10</v>
      </c>
      <c r="R83" s="3">
        <v>80</v>
      </c>
      <c r="S83" s="47">
        <v>3</v>
      </c>
      <c r="T83" s="3">
        <f t="shared" si="20"/>
        <v>66</v>
      </c>
      <c r="U83" s="51">
        <f t="shared" si="21"/>
        <v>10</v>
      </c>
      <c r="V83" s="3">
        <v>80</v>
      </c>
      <c r="W83" s="47">
        <v>3</v>
      </c>
      <c r="X83" s="3">
        <f t="shared" si="22"/>
        <v>66</v>
      </c>
      <c r="Y83" s="51">
        <f t="shared" si="23"/>
        <v>10</v>
      </c>
      <c r="Z83" s="54">
        <f>SUMPRODUCT(AA83:AM83,设定参考!$A$2:$M$2)</f>
        <v>41405.303247467404</v>
      </c>
      <c r="AA83" s="3">
        <v>346085.85137534211</v>
      </c>
      <c r="AB83" s="3">
        <v>18036.18414545455</v>
      </c>
      <c r="AC83" s="3">
        <v>6631.7931951473147</v>
      </c>
      <c r="AD83" s="3">
        <v>0</v>
      </c>
      <c r="AE83" s="3">
        <v>0</v>
      </c>
      <c r="AF83" s="3">
        <v>8257.2098765432092</v>
      </c>
      <c r="AG83" s="3">
        <v>0</v>
      </c>
      <c r="AH83" s="3">
        <v>7819.967078189301</v>
      </c>
      <c r="AI83" s="3">
        <v>0</v>
      </c>
      <c r="AJ83" s="3">
        <v>0</v>
      </c>
      <c r="AK83" s="3">
        <v>0</v>
      </c>
      <c r="AL83" s="3">
        <v>0</v>
      </c>
      <c r="AM83" s="48">
        <v>0</v>
      </c>
    </row>
  </sheetData>
  <mergeCells count="6">
    <mergeCell ref="W1:Y1"/>
    <mergeCell ref="C1:E1"/>
    <mergeCell ref="G1:I1"/>
    <mergeCell ref="K1:M1"/>
    <mergeCell ref="O1:Q1"/>
    <mergeCell ref="S1:U1"/>
  </mergeCells>
  <phoneticPr fontId="1" type="noConversion"/>
  <conditionalFormatting sqref="C5:C83">
    <cfRule type="expression" dxfId="252" priority="86">
      <formula>#REF!=4</formula>
    </cfRule>
    <cfRule type="expression" dxfId="251" priority="87">
      <formula>#REF!=3</formula>
    </cfRule>
    <cfRule type="expression" dxfId="250" priority="88">
      <formula>#REF!=2</formula>
    </cfRule>
    <cfRule type="expression" dxfId="249" priority="89">
      <formula>#REF!=0</formula>
    </cfRule>
    <cfRule type="expression" dxfId="248" priority="90">
      <formula>#REF!=1</formula>
    </cfRule>
  </conditionalFormatting>
  <conditionalFormatting sqref="C4:C83">
    <cfRule type="cellIs" dxfId="247" priority="81" operator="equal">
      <formula>4</formula>
    </cfRule>
    <cfRule type="cellIs" dxfId="246" priority="82" operator="equal">
      <formula>3</formula>
    </cfRule>
    <cfRule type="cellIs" dxfId="245" priority="83" operator="equal">
      <formula>2</formula>
    </cfRule>
    <cfRule type="cellIs" dxfId="244" priority="84" operator="equal">
      <formula>0</formula>
    </cfRule>
    <cfRule type="cellIs" dxfId="243" priority="85" operator="equal">
      <formula>1</formula>
    </cfRule>
  </conditionalFormatting>
  <conditionalFormatting sqref="G4:G83">
    <cfRule type="cellIs" dxfId="242" priority="71" operator="equal">
      <formula>4</formula>
    </cfRule>
    <cfRule type="cellIs" dxfId="241" priority="72" operator="equal">
      <formula>3</formula>
    </cfRule>
    <cfRule type="cellIs" dxfId="240" priority="73" operator="equal">
      <formula>2</formula>
    </cfRule>
    <cfRule type="cellIs" dxfId="239" priority="74" operator="equal">
      <formula>0</formula>
    </cfRule>
    <cfRule type="cellIs" dxfId="238" priority="75" operator="equal">
      <formula>1</formula>
    </cfRule>
  </conditionalFormatting>
  <conditionalFormatting sqref="G5:G83">
    <cfRule type="expression" dxfId="237" priority="76">
      <formula>#REF!=4</formula>
    </cfRule>
    <cfRule type="expression" dxfId="236" priority="77">
      <formula>#REF!=3</formula>
    </cfRule>
    <cfRule type="expression" dxfId="235" priority="78">
      <formula>#REF!=2</formula>
    </cfRule>
    <cfRule type="expression" dxfId="234" priority="79">
      <formula>#REF!=0</formula>
    </cfRule>
    <cfRule type="expression" dxfId="233" priority="80">
      <formula>#REF!=1</formula>
    </cfRule>
  </conditionalFormatting>
  <conditionalFormatting sqref="K5:K83">
    <cfRule type="expression" dxfId="232" priority="66">
      <formula>#REF!=4</formula>
    </cfRule>
    <cfRule type="expression" dxfId="231" priority="67">
      <formula>#REF!=3</formula>
    </cfRule>
    <cfRule type="expression" dxfId="230" priority="68">
      <formula>#REF!=2</formula>
    </cfRule>
    <cfRule type="expression" dxfId="229" priority="69">
      <formula>#REF!=0</formula>
    </cfRule>
    <cfRule type="expression" dxfId="228" priority="70">
      <formula>#REF!=1</formula>
    </cfRule>
  </conditionalFormatting>
  <conditionalFormatting sqref="K4:K83">
    <cfRule type="cellIs" dxfId="227" priority="61" operator="equal">
      <formula>4</formula>
    </cfRule>
    <cfRule type="cellIs" dxfId="226" priority="62" operator="equal">
      <formula>3</formula>
    </cfRule>
    <cfRule type="cellIs" dxfId="225" priority="63" operator="equal">
      <formula>2</formula>
    </cfRule>
    <cfRule type="cellIs" dxfId="224" priority="64" operator="equal">
      <formula>0</formula>
    </cfRule>
    <cfRule type="cellIs" dxfId="223" priority="65" operator="equal">
      <formula>1</formula>
    </cfRule>
  </conditionalFormatting>
  <conditionalFormatting sqref="O12:O83">
    <cfRule type="expression" dxfId="222" priority="56">
      <formula>#REF!=4</formula>
    </cfRule>
    <cfRule type="expression" dxfId="221" priority="57">
      <formula>#REF!=3</formula>
    </cfRule>
    <cfRule type="expression" dxfId="220" priority="58">
      <formula>#REF!=2</formula>
    </cfRule>
    <cfRule type="expression" dxfId="219" priority="59">
      <formula>#REF!=0</formula>
    </cfRule>
    <cfRule type="expression" dxfId="218" priority="60">
      <formula>#REF!=1</formula>
    </cfRule>
  </conditionalFormatting>
  <conditionalFormatting sqref="O12:O83">
    <cfRule type="cellIs" dxfId="217" priority="51" operator="equal">
      <formula>4</formula>
    </cfRule>
    <cfRule type="cellIs" dxfId="216" priority="52" operator="equal">
      <formula>3</formula>
    </cfRule>
    <cfRule type="cellIs" dxfId="215" priority="53" operator="equal">
      <formula>2</formula>
    </cfRule>
    <cfRule type="cellIs" dxfId="214" priority="54" operator="equal">
      <formula>0</formula>
    </cfRule>
    <cfRule type="cellIs" dxfId="213" priority="55" operator="equal">
      <formula>1</formula>
    </cfRule>
  </conditionalFormatting>
  <conditionalFormatting sqref="W12:W83">
    <cfRule type="expression" dxfId="212" priority="36">
      <formula>#REF!=4</formula>
    </cfRule>
    <cfRule type="expression" dxfId="211" priority="37">
      <formula>#REF!=3</formula>
    </cfRule>
    <cfRule type="expression" dxfId="210" priority="38">
      <formula>#REF!=2</formula>
    </cfRule>
    <cfRule type="expression" dxfId="209" priority="39">
      <formula>#REF!=0</formula>
    </cfRule>
    <cfRule type="expression" dxfId="208" priority="40">
      <formula>#REF!=1</formula>
    </cfRule>
  </conditionalFormatting>
  <conditionalFormatting sqref="W12:W83">
    <cfRule type="cellIs" dxfId="207" priority="31" operator="equal">
      <formula>4</formula>
    </cfRule>
    <cfRule type="cellIs" dxfId="206" priority="32" operator="equal">
      <formula>3</formula>
    </cfRule>
    <cfRule type="cellIs" dxfId="205" priority="33" operator="equal">
      <formula>2</formula>
    </cfRule>
    <cfRule type="cellIs" dxfId="204" priority="34" operator="equal">
      <formula>0</formula>
    </cfRule>
    <cfRule type="cellIs" dxfId="203" priority="35" operator="equal">
      <formula>1</formula>
    </cfRule>
  </conditionalFormatting>
  <conditionalFormatting sqref="S12:S83">
    <cfRule type="expression" dxfId="202" priority="46">
      <formula>#REF!=4</formula>
    </cfRule>
    <cfRule type="expression" dxfId="201" priority="47">
      <formula>#REF!=3</formula>
    </cfRule>
    <cfRule type="expression" dxfId="200" priority="48">
      <formula>#REF!=2</formula>
    </cfRule>
    <cfRule type="expression" dxfId="199" priority="49">
      <formula>#REF!=0</formula>
    </cfRule>
    <cfRule type="expression" dxfId="198" priority="50">
      <formula>#REF!=1</formula>
    </cfRule>
  </conditionalFormatting>
  <conditionalFormatting sqref="S12:S83">
    <cfRule type="cellIs" dxfId="197" priority="41" operator="equal">
      <formula>4</formula>
    </cfRule>
    <cfRule type="cellIs" dxfId="196" priority="42" operator="equal">
      <formula>3</formula>
    </cfRule>
    <cfRule type="cellIs" dxfId="195" priority="43" operator="equal">
      <formula>2</formula>
    </cfRule>
    <cfRule type="cellIs" dxfId="194" priority="44" operator="equal">
      <formula>0</formula>
    </cfRule>
    <cfRule type="cellIs" dxfId="193" priority="45" operator="equal">
      <formula>1</formula>
    </cfRule>
  </conditionalFormatting>
  <conditionalFormatting sqref="S5:S11">
    <cfRule type="expression" dxfId="192" priority="16">
      <formula>#REF!=4</formula>
    </cfRule>
    <cfRule type="expression" dxfId="191" priority="17">
      <formula>#REF!=3</formula>
    </cfRule>
    <cfRule type="expression" dxfId="190" priority="18">
      <formula>#REF!=2</formula>
    </cfRule>
    <cfRule type="expression" dxfId="189" priority="19">
      <formula>#REF!=0</formula>
    </cfRule>
    <cfRule type="expression" dxfId="188" priority="20">
      <formula>#REF!=1</formula>
    </cfRule>
  </conditionalFormatting>
  <conditionalFormatting sqref="S4:S11">
    <cfRule type="cellIs" dxfId="187" priority="11" operator="equal">
      <formula>4</formula>
    </cfRule>
    <cfRule type="cellIs" dxfId="186" priority="12" operator="equal">
      <formula>3</formula>
    </cfRule>
    <cfRule type="cellIs" dxfId="185" priority="13" operator="equal">
      <formula>2</formula>
    </cfRule>
    <cfRule type="cellIs" dxfId="184" priority="14" operator="equal">
      <formula>0</formula>
    </cfRule>
    <cfRule type="cellIs" dxfId="183" priority="15" operator="equal">
      <formula>1</formula>
    </cfRule>
  </conditionalFormatting>
  <conditionalFormatting sqref="O5:O11">
    <cfRule type="expression" dxfId="182" priority="26">
      <formula>#REF!=4</formula>
    </cfRule>
    <cfRule type="expression" dxfId="181" priority="27">
      <formula>#REF!=3</formula>
    </cfRule>
    <cfRule type="expression" dxfId="180" priority="28">
      <formula>#REF!=2</formula>
    </cfRule>
    <cfRule type="expression" dxfId="179" priority="29">
      <formula>#REF!=0</formula>
    </cfRule>
    <cfRule type="expression" dxfId="178" priority="30">
      <formula>#REF!=1</formula>
    </cfRule>
  </conditionalFormatting>
  <conditionalFormatting sqref="O4:O11">
    <cfRule type="cellIs" dxfId="177" priority="21" operator="equal">
      <formula>4</formula>
    </cfRule>
    <cfRule type="cellIs" dxfId="176" priority="22" operator="equal">
      <formula>3</formula>
    </cfRule>
    <cfRule type="cellIs" dxfId="175" priority="23" operator="equal">
      <formula>2</formula>
    </cfRule>
    <cfRule type="cellIs" dxfId="174" priority="24" operator="equal">
      <formula>0</formula>
    </cfRule>
    <cfRule type="cellIs" dxfId="173" priority="25" operator="equal">
      <formula>1</formula>
    </cfRule>
  </conditionalFormatting>
  <conditionalFormatting sqref="W5:W11">
    <cfRule type="expression" dxfId="172" priority="6">
      <formula>#REF!=4</formula>
    </cfRule>
    <cfRule type="expression" dxfId="171" priority="7">
      <formula>#REF!=3</formula>
    </cfRule>
    <cfRule type="expression" dxfId="170" priority="8">
      <formula>#REF!=2</formula>
    </cfRule>
    <cfRule type="expression" dxfId="169" priority="9">
      <formula>#REF!=0</formula>
    </cfRule>
    <cfRule type="expression" dxfId="168" priority="10">
      <formula>#REF!=1</formula>
    </cfRule>
  </conditionalFormatting>
  <conditionalFormatting sqref="W4:W11">
    <cfRule type="cellIs" dxfId="167" priority="1" operator="equal">
      <formula>4</formula>
    </cfRule>
    <cfRule type="cellIs" dxfId="166" priority="2" operator="equal">
      <formula>3</formula>
    </cfRule>
    <cfRule type="cellIs" dxfId="165" priority="3" operator="equal">
      <formula>2</formula>
    </cfRule>
    <cfRule type="cellIs" dxfId="164" priority="4" operator="equal">
      <formula>0</formula>
    </cfRule>
    <cfRule type="cellIs" dxfId="163" priority="5" operator="equal">
      <formula>1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33"/>
  <sheetViews>
    <sheetView topLeftCell="A14" workbookViewId="0">
      <selection activeCell="I30" sqref="I30:I33"/>
    </sheetView>
  </sheetViews>
  <sheetFormatPr defaultRowHeight="13.5" x14ac:dyDescent="0.15"/>
  <cols>
    <col min="2" max="2" width="9.5" bestFit="1" customWidth="1"/>
    <col min="3" max="4" width="9.5" customWidth="1"/>
    <col min="22" max="23" width="12.75" bestFit="1" customWidth="1"/>
    <col min="25" max="26" width="11.625" bestFit="1" customWidth="1"/>
  </cols>
  <sheetData>
    <row r="1" spans="1:26" x14ac:dyDescent="0.15">
      <c r="A1" s="1"/>
      <c r="B1" s="1"/>
      <c r="C1" s="1"/>
      <c r="D1" s="1"/>
      <c r="E1" s="1"/>
      <c r="F1" s="1"/>
      <c r="G1" s="124" t="s">
        <v>27</v>
      </c>
      <c r="H1" s="124"/>
      <c r="I1" s="124"/>
      <c r="J1" s="124" t="s">
        <v>28</v>
      </c>
      <c r="K1" s="124"/>
      <c r="L1" s="124"/>
      <c r="M1" s="124" t="s">
        <v>35</v>
      </c>
      <c r="N1" s="124"/>
      <c r="O1" s="124"/>
      <c r="P1" s="125" t="s">
        <v>34</v>
      </c>
      <c r="Q1" s="126"/>
      <c r="R1" s="127"/>
      <c r="S1" s="125" t="s">
        <v>29</v>
      </c>
      <c r="T1" s="126"/>
      <c r="U1" s="127"/>
      <c r="V1" s="9"/>
      <c r="W1" s="9"/>
      <c r="X1" s="1"/>
      <c r="Y1" s="10"/>
      <c r="Z1" s="10"/>
    </row>
    <row r="2" spans="1:26" x14ac:dyDescent="0.15">
      <c r="A2" s="1"/>
      <c r="B2" s="1" t="s">
        <v>26</v>
      </c>
      <c r="C2" s="1" t="s">
        <v>32</v>
      </c>
      <c r="D2" s="1" t="s">
        <v>15</v>
      </c>
      <c r="E2" s="1" t="s">
        <v>25</v>
      </c>
      <c r="F2" s="1" t="s">
        <v>33</v>
      </c>
      <c r="G2" s="1" t="s">
        <v>16</v>
      </c>
      <c r="H2" s="1" t="s">
        <v>17</v>
      </c>
      <c r="I2" s="1" t="s">
        <v>18</v>
      </c>
      <c r="J2" s="1" t="s">
        <v>16</v>
      </c>
      <c r="K2" s="1" t="s">
        <v>17</v>
      </c>
      <c r="L2" s="1" t="s">
        <v>18</v>
      </c>
      <c r="M2" s="1" t="s">
        <v>16</v>
      </c>
      <c r="N2" s="1" t="s">
        <v>17</v>
      </c>
      <c r="O2" s="1" t="s">
        <v>18</v>
      </c>
      <c r="P2" s="1" t="s">
        <v>16</v>
      </c>
      <c r="Q2" s="1" t="s">
        <v>17</v>
      </c>
      <c r="R2" s="1" t="s">
        <v>18</v>
      </c>
      <c r="S2" s="1" t="s">
        <v>16</v>
      </c>
      <c r="T2" s="1" t="s">
        <v>17</v>
      </c>
      <c r="U2" s="1" t="s">
        <v>18</v>
      </c>
      <c r="V2" s="1" t="s">
        <v>36</v>
      </c>
      <c r="W2" s="1" t="s">
        <v>37</v>
      </c>
      <c r="X2" s="1" t="s">
        <v>19</v>
      </c>
      <c r="Y2" s="11" t="s">
        <v>38</v>
      </c>
      <c r="Z2" s="11" t="s">
        <v>39</v>
      </c>
    </row>
    <row r="3" spans="1:26" x14ac:dyDescent="0.15">
      <c r="A3" s="3" t="s">
        <v>20</v>
      </c>
      <c r="B3" s="7" t="s">
        <v>391</v>
      </c>
      <c r="C3" s="3" t="e">
        <f>VLOOKUP($B$3,$G$14:$H$30,2,FALSE)</f>
        <v>#N/A</v>
      </c>
      <c r="D3" s="7">
        <v>80</v>
      </c>
      <c r="E3" s="7">
        <v>10</v>
      </c>
      <c r="F3" s="7">
        <v>10</v>
      </c>
      <c r="G3" s="3" t="e">
        <f>IF($C3&lt;&gt;0,VLOOKUP($C3,[10]D_马仔升级属性!$A$2:$E$17,3,FALSE))*C15*$D3</f>
        <v>#N/A</v>
      </c>
      <c r="H3" s="3" t="e">
        <f>IF($C3&lt;&gt;0,VLOOKUP($C3,[10]D_马仔升级属性!$A$2:$E$17,4,FALSE))*D15*$D3</f>
        <v>#N/A</v>
      </c>
      <c r="I3" s="3" t="e">
        <f>IF($C3&lt;&gt;0,VLOOKUP($C3,[10]D_马仔升级属性!$A$2:$E$17,5,FALSE))*E15*$D3</f>
        <v>#N/A</v>
      </c>
      <c r="J3" s="3" t="e">
        <f>IF($C3&lt;&gt;0,VLOOKUP($C3,[10]D_马仔升星属性!$A$2:$E$17,3,FALSE))*C15*$D3*$E3</f>
        <v>#N/A</v>
      </c>
      <c r="K3" s="3" t="e">
        <f>IF($C3&lt;&gt;0,VLOOKUP($C3,[10]D_马仔升星属性!$A$2:$E$17,4,FALSE))*D15*$D3*$E3</f>
        <v>#N/A</v>
      </c>
      <c r="L3" s="3" t="e">
        <f>IF($C3&lt;&gt;0,VLOOKUP($C3,[10]D_马仔升星属性!$A$2:$E$17,5,FALSE))*E15*$D3*$E3</f>
        <v>#N/A</v>
      </c>
      <c r="M3" s="3" t="e">
        <f t="array" ref="M3">IF($C3&lt;&gt;0,VLOOKUP($C3&amp;$F3,CHOOSE({1,2},[10]D_马仔培养宝物!$A$2:$A$193&amp;[10]D_马仔培养宝物!$D$2:$D$193,[10]D_马仔培养宝物!$P$2:$P$193+[10]D_马仔培养宝物!$M$2:$M$193),2,FALSE),0)</f>
        <v>#N/A</v>
      </c>
      <c r="N3" s="3" t="e">
        <f t="array" ref="N3">IF(C3&lt;&gt;0,VLOOKUP($C3&amp;$F3,CHOOSE({1,2},[10]D_马仔培养宝物!$A$2:$A$193&amp;[10]D_马仔培养宝物!$D$2:$D$193,[10]D_马仔培养宝物!$Q$2:$Q$193+[10]D_马仔培养宝物!$N$2:$N$193),2,FALSE),0)</f>
        <v>#N/A</v>
      </c>
      <c r="O3" s="3" t="e">
        <f t="array" ref="O3">IF(C3&lt;&gt;0,VLOOKUP($C3&amp;$F3,CHOOSE({1,2},[10]D_马仔培养宝物!$A$2:$A$193&amp;[10]D_马仔培养宝物!$D$2:$D$193,[10]D_马仔培养宝物!$R$2:$R$193+[10]D_马仔培养宝物!$O$2:$O$193),2,FALSE),0)</f>
        <v>#N/A</v>
      </c>
      <c r="P3" s="3" t="e">
        <f>IF($C3&lt;&gt;0,VLOOKUP($C3,[10]D_马仔培养进阶属性!$A$2:$E$17,3,FALSE)*$F3,0)</f>
        <v>#N/A</v>
      </c>
      <c r="Q3" s="3" t="e">
        <f>IF($C3&lt;&gt;0,VLOOKUP($C3,[10]D_马仔培养进阶属性!$A$2:$E$17,4,FALSE)*$F3,0)</f>
        <v>#N/A</v>
      </c>
      <c r="R3" s="3" t="e">
        <f>IF($C3&lt;&gt;0,VLOOKUP($C3,[10]D_马仔培养进阶属性!$A$2:$E$17,5,FALSE)*$F3,0)</f>
        <v>#N/A</v>
      </c>
      <c r="S3" s="2" t="e">
        <f>SUM(G3,J3,M3,P3)+IF($C3&lt;&gt;0,VLOOKUP($C3,[10]D_马仔表!$A$2:$V$17,14,FALSE),0)</f>
        <v>#N/A</v>
      </c>
      <c r="T3" s="2" t="e">
        <f>SUM(H3,K3,N3,Q3)+IF($C3&lt;&gt;0,VLOOKUP($C3,[10]D_马仔表!$A$2:$V$17,15,FALSE),0)</f>
        <v>#N/A</v>
      </c>
      <c r="U3" s="2" t="e">
        <f>SUM(I3,L3,O3,R3)+IF($C3&lt;&gt;0,VLOOKUP($C3,[10]D_马仔表!$A$2:$V$17,16,FALSE),0)</f>
        <v>#N/A</v>
      </c>
      <c r="V3" s="3">
        <v>0</v>
      </c>
      <c r="W3" s="3" t="e">
        <f>VLOOKUP(Z3+F3-3,[10]D_马仔BUF表!$A$2:$K$369,11,FALSE)</f>
        <v>#N/A</v>
      </c>
      <c r="X3" s="6" t="e">
        <f>SUMPRODUCT(S3:U3,设定参考!$A$2:$C$2)+V3+W3</f>
        <v>#N/A</v>
      </c>
      <c r="Y3" s="3">
        <f>IFERROR(VLOOKUP(C3,[10]D_马仔表!$A$2:$V$17,9,FALSE),0)</f>
        <v>0</v>
      </c>
      <c r="Z3" s="3">
        <f>IFERROR(VLOOKUP(C3,[10]D_马仔表!$A$2:$V$17,10,FALSE),0)</f>
        <v>0</v>
      </c>
    </row>
    <row r="4" spans="1:26" x14ac:dyDescent="0.15">
      <c r="A4" s="3" t="s">
        <v>21</v>
      </c>
      <c r="B4" s="7" t="s">
        <v>30</v>
      </c>
      <c r="C4" s="3">
        <f>VLOOKUP($B$4,$G$14:$H$30,2,FALSE)</f>
        <v>0</v>
      </c>
      <c r="D4" s="7">
        <v>1</v>
      </c>
      <c r="E4" s="7">
        <v>1</v>
      </c>
      <c r="F4" s="7">
        <v>0</v>
      </c>
      <c r="G4" s="3">
        <f>IF($C4&lt;&gt;0,VLOOKUP($C4,[10]D_马仔升级属性!$A$2:$E$17,3,FALSE))*C16*$D4</f>
        <v>0</v>
      </c>
      <c r="H4" s="3">
        <f>IF($C4&lt;&gt;0,VLOOKUP($C4,[10]D_马仔升级属性!$A$2:$E$17,4,FALSE))*D16*$D4</f>
        <v>0</v>
      </c>
      <c r="I4" s="3">
        <f>IF($C4&lt;&gt;0,VLOOKUP($C4,[10]D_马仔升级属性!$A$2:$E$17,5,FALSE))*E16*$D4</f>
        <v>0</v>
      </c>
      <c r="J4" s="3">
        <f>IF($C4&lt;&gt;0,VLOOKUP($C4,[10]D_马仔升星属性!$A$2:$E$17,3,FALSE))*C16*$D4*$E4</f>
        <v>0</v>
      </c>
      <c r="K4" s="3">
        <f>IF($C4&lt;&gt;0,VLOOKUP($C4,[10]D_马仔升星属性!$A$2:$E$17,4,FALSE))*D16*$D4*$E4</f>
        <v>0</v>
      </c>
      <c r="L4" s="3">
        <f>IF($C4&lt;&gt;0,VLOOKUP($C4,[10]D_马仔升星属性!$A$2:$E$17,5,FALSE))*E16*$D4*$E4</f>
        <v>0</v>
      </c>
      <c r="M4" s="3">
        <f t="array" ref="M4">IF($C4&lt;&gt;0,VLOOKUP($C4&amp;$F4,CHOOSE({1,2},[10]D_马仔培养宝物!$A$2:$A$193&amp;[10]D_马仔培养宝物!$D$2:$D$193,[10]D_马仔培养宝物!$P$2:$P$193+[10]D_马仔培养宝物!$M$2:$M$193),2,FALSE),0)</f>
        <v>0</v>
      </c>
      <c r="N4" s="3">
        <f t="array" ref="N4">IF(C4&lt;&gt;0,VLOOKUP($C4&amp;$F4,CHOOSE({1,2},[10]D_马仔培养宝物!$A$2:$A$193&amp;[10]D_马仔培养宝物!$D$2:$D$193,[10]D_马仔培养宝物!$Q$2:$Q$193+[10]D_马仔培养宝物!$N$2:$N$193),2,FALSE),0)</f>
        <v>0</v>
      </c>
      <c r="O4" s="3">
        <f t="array" ref="O4">IF(C4&lt;&gt;0,VLOOKUP($C4&amp;$F4,CHOOSE({1,2},[10]D_马仔培养宝物!$A$2:$A$193&amp;[10]D_马仔培养宝物!$D$2:$D$193,[10]D_马仔培养宝物!$R$2:$R$193+[10]D_马仔培养宝物!$O$2:$O$193),2,FALSE),0)</f>
        <v>0</v>
      </c>
      <c r="P4" s="3">
        <f>IF($C4&lt;&gt;0,VLOOKUP($C4,[10]D_马仔培养进阶属性!$A$2:$E$17,3,FALSE)*$F4,0)</f>
        <v>0</v>
      </c>
      <c r="Q4" s="3">
        <f>IF($C4&lt;&gt;0,VLOOKUP($C4,[10]D_马仔培养进阶属性!$A$2:$E$17,4,FALSE)*$F4,0)</f>
        <v>0</v>
      </c>
      <c r="R4" s="3">
        <f>IF($C4&lt;&gt;0,VLOOKUP($C4,[10]D_马仔培养进阶属性!$A$2:$E$17,5,FALSE)*$F4,0)</f>
        <v>0</v>
      </c>
      <c r="S4" s="3">
        <f t="shared" ref="S4:S7" si="0">SUM(G4,J4,M4,P4)</f>
        <v>0</v>
      </c>
      <c r="T4" s="3">
        <f t="shared" ref="T4:T7" si="1">SUM(H4,K4,N4,Q4)</f>
        <v>0</v>
      </c>
      <c r="U4" s="3">
        <f t="shared" ref="U4:U7" si="2">SUM(I4,L4,O4,R4)</f>
        <v>0</v>
      </c>
      <c r="V4" s="3"/>
      <c r="W4" s="3"/>
      <c r="X4" s="3">
        <f t="shared" ref="X4:X7" si="3">SUMPRODUCT(S4:U4,$C$15:$E$15)</f>
        <v>0</v>
      </c>
      <c r="Y4" s="3"/>
      <c r="Z4" s="3"/>
    </row>
    <row r="5" spans="1:26" x14ac:dyDescent="0.15">
      <c r="A5" s="3" t="s">
        <v>22</v>
      </c>
      <c r="B5" s="7" t="s">
        <v>30</v>
      </c>
      <c r="C5" s="3">
        <f>VLOOKUP($B$5,$G$14:$H$30,2,FALSE)</f>
        <v>0</v>
      </c>
      <c r="D5" s="7">
        <v>1</v>
      </c>
      <c r="E5" s="7">
        <v>1</v>
      </c>
      <c r="F5" s="7">
        <v>0</v>
      </c>
      <c r="G5" s="3">
        <f>IF($C5&lt;&gt;0,VLOOKUP($C5,[10]D_马仔升级属性!$A$2:$E$17,3,FALSE))*C17*$D5</f>
        <v>0</v>
      </c>
      <c r="H5" s="3">
        <f>IF($C5&lt;&gt;0,VLOOKUP($C5,[10]D_马仔升级属性!$A$2:$E$17,4,FALSE))*D17*$D5</f>
        <v>0</v>
      </c>
      <c r="I5" s="3">
        <f>IF($C5&lt;&gt;0,VLOOKUP($C5,[10]D_马仔升级属性!$A$2:$E$17,5,FALSE))*E17*$D5</f>
        <v>0</v>
      </c>
      <c r="J5" s="3">
        <f>IF($C5&lt;&gt;0,VLOOKUP($C5,[10]D_马仔升星属性!$A$2:$E$17,3,FALSE))*C17*$D5*$E5</f>
        <v>0</v>
      </c>
      <c r="K5" s="3">
        <f>IF($C5&lt;&gt;0,VLOOKUP($C5,[10]D_马仔升星属性!$A$2:$E$17,4,FALSE))*D17*$D5*$E5</f>
        <v>0</v>
      </c>
      <c r="L5" s="3">
        <f>IF($C5&lt;&gt;0,VLOOKUP($C5,[10]D_马仔升星属性!$A$2:$E$17,5,FALSE))*E17*$D5*$E5</f>
        <v>0</v>
      </c>
      <c r="M5" s="3">
        <f t="array" ref="M5">IF($C5&lt;&gt;0,VLOOKUP($C5&amp;$F5,CHOOSE({1,2},[10]D_马仔培养宝物!$A$2:$A$193&amp;[10]D_马仔培养宝物!$D$2:$D$193,[10]D_马仔培养宝物!$P$2:$P$193+[10]D_马仔培养宝物!$M$2:$M$193),2,FALSE),0)</f>
        <v>0</v>
      </c>
      <c r="N5" s="3">
        <f t="array" ref="N5">IF(C5&lt;&gt;0,VLOOKUP($C5&amp;$F5,CHOOSE({1,2},[10]D_马仔培养宝物!$A$2:$A$193&amp;[10]D_马仔培养宝物!$D$2:$D$193,[10]D_马仔培养宝物!$Q$2:$Q$193+[10]D_马仔培养宝物!$N$2:$N$193),2,FALSE),0)</f>
        <v>0</v>
      </c>
      <c r="O5" s="3">
        <f t="array" ref="O5">IF(C5&lt;&gt;0,VLOOKUP($C5&amp;$F5,CHOOSE({1,2},[10]D_马仔培养宝物!$A$2:$A$193&amp;[10]D_马仔培养宝物!$D$2:$D$193,[10]D_马仔培养宝物!$R$2:$R$193+[10]D_马仔培养宝物!$O$2:$O$193),2,FALSE),0)</f>
        <v>0</v>
      </c>
      <c r="P5" s="3">
        <f>IF($C5&lt;&gt;0,VLOOKUP($C5,[10]D_马仔培养进阶属性!$A$2:$E$17,3,FALSE)*$F5,0)</f>
        <v>0</v>
      </c>
      <c r="Q5" s="3">
        <f>IF($C5&lt;&gt;0,VLOOKUP($C5,[10]D_马仔培养进阶属性!$A$2:$E$17,4,FALSE)*$F5,0)</f>
        <v>0</v>
      </c>
      <c r="R5" s="3">
        <f>IF($C5&lt;&gt;0,VLOOKUP($C5,[10]D_马仔培养进阶属性!$A$2:$E$17,5,FALSE)*$F5,0)</f>
        <v>0</v>
      </c>
      <c r="S5" s="3">
        <f t="shared" si="0"/>
        <v>0</v>
      </c>
      <c r="T5" s="3">
        <f t="shared" si="1"/>
        <v>0</v>
      </c>
      <c r="U5" s="3">
        <f t="shared" si="2"/>
        <v>0</v>
      </c>
      <c r="V5" s="3"/>
      <c r="W5" s="3"/>
      <c r="X5" s="3">
        <f t="shared" si="3"/>
        <v>0</v>
      </c>
      <c r="Y5" s="3"/>
      <c r="Z5" s="3"/>
    </row>
    <row r="6" spans="1:26" x14ac:dyDescent="0.15">
      <c r="A6" s="3" t="s">
        <v>23</v>
      </c>
      <c r="B6" s="7" t="s">
        <v>30</v>
      </c>
      <c r="C6" s="3">
        <f>VLOOKUP($B$6,$G$14:$H$30,2,FALSE)</f>
        <v>0</v>
      </c>
      <c r="D6" s="7">
        <v>1</v>
      </c>
      <c r="E6" s="7">
        <v>1</v>
      </c>
      <c r="F6" s="7">
        <v>0</v>
      </c>
      <c r="G6" s="3">
        <f>IF($C6&lt;&gt;0,VLOOKUP($C6,[10]D_马仔升级属性!$A$2:$E$17,3,FALSE))*C18*$D6</f>
        <v>0</v>
      </c>
      <c r="H6" s="3">
        <f>IF($C6&lt;&gt;0,VLOOKUP($C6,[10]D_马仔升级属性!$A$2:$E$17,4,FALSE))*D18*$D6</f>
        <v>0</v>
      </c>
      <c r="I6" s="3">
        <f>IF($C6&lt;&gt;0,VLOOKUP($C6,[10]D_马仔升级属性!$A$2:$E$17,5,FALSE))*E18*$D6</f>
        <v>0</v>
      </c>
      <c r="J6" s="3">
        <f>IF($C6&lt;&gt;0,VLOOKUP($C6,[10]D_马仔升星属性!$A$2:$E$17,3,FALSE))*C18*$D6*$E6</f>
        <v>0</v>
      </c>
      <c r="K6" s="3">
        <f>IF($C6&lt;&gt;0,VLOOKUP($C6,[10]D_马仔升星属性!$A$2:$E$17,4,FALSE))*D18*$D6*$E6</f>
        <v>0</v>
      </c>
      <c r="L6" s="3">
        <f>IF($C6&lt;&gt;0,VLOOKUP($C6,[10]D_马仔升星属性!$A$2:$E$17,5,FALSE))*E18*$D6*$E6</f>
        <v>0</v>
      </c>
      <c r="M6" s="3">
        <f t="array" ref="M6">IF($C6&lt;&gt;0,VLOOKUP($C6&amp;$F6,CHOOSE({1,2},[10]D_马仔培养宝物!$A$2:$A$193&amp;[10]D_马仔培养宝物!$D$2:$D$193,[10]D_马仔培养宝物!$P$2:$P$193+[10]D_马仔培养宝物!$M$2:$M$193),2,FALSE),0)</f>
        <v>0</v>
      </c>
      <c r="N6" s="3">
        <f t="array" ref="N6">IF(C6&lt;&gt;0,VLOOKUP($C6&amp;$F6,CHOOSE({1,2},[10]D_马仔培养宝物!$A$2:$A$193&amp;[10]D_马仔培养宝物!$D$2:$D$193,[10]D_马仔培养宝物!$Q$2:$Q$193+[10]D_马仔培养宝物!$N$2:$N$193),2,FALSE),0)</f>
        <v>0</v>
      </c>
      <c r="O6" s="3">
        <f t="array" ref="O6">IF(C6&lt;&gt;0,VLOOKUP($C6&amp;$F6,CHOOSE({1,2},[10]D_马仔培养宝物!$A$2:$A$193&amp;[10]D_马仔培养宝物!$D$2:$D$193,[10]D_马仔培养宝物!$R$2:$R$193+[10]D_马仔培养宝物!$O$2:$O$193),2,FALSE),0)</f>
        <v>0</v>
      </c>
      <c r="P6" s="3">
        <f>IF($C6&lt;&gt;0,VLOOKUP($C6,[10]D_马仔培养进阶属性!$A$2:$E$17,3,FALSE)*$F6,0)</f>
        <v>0</v>
      </c>
      <c r="Q6" s="3">
        <f>IF($C6&lt;&gt;0,VLOOKUP($C6,[10]D_马仔培养进阶属性!$A$2:$E$17,4,FALSE)*$F6,0)</f>
        <v>0</v>
      </c>
      <c r="R6" s="3">
        <f>IF($C6&lt;&gt;0,VLOOKUP($C6,[10]D_马仔培养进阶属性!$A$2:$E$17,5,FALSE)*$F6,0)</f>
        <v>0</v>
      </c>
      <c r="S6" s="3">
        <f t="shared" si="0"/>
        <v>0</v>
      </c>
      <c r="T6" s="3">
        <f t="shared" si="1"/>
        <v>0</v>
      </c>
      <c r="U6" s="3">
        <f t="shared" si="2"/>
        <v>0</v>
      </c>
      <c r="V6" s="3"/>
      <c r="W6" s="3"/>
      <c r="X6" s="3">
        <f t="shared" si="3"/>
        <v>0</v>
      </c>
      <c r="Y6" s="3"/>
      <c r="Z6" s="3"/>
    </row>
    <row r="7" spans="1:26" x14ac:dyDescent="0.15">
      <c r="A7" s="3" t="s">
        <v>24</v>
      </c>
      <c r="B7" s="7" t="s">
        <v>30</v>
      </c>
      <c r="C7" s="3">
        <f>VLOOKUP($B$7,$G$14:$H$30,2,FALSE)</f>
        <v>0</v>
      </c>
      <c r="D7" s="7">
        <v>1</v>
      </c>
      <c r="E7" s="7">
        <v>1</v>
      </c>
      <c r="F7" s="7">
        <v>0</v>
      </c>
      <c r="G7" s="3">
        <f>IF($C7&lt;&gt;0,VLOOKUP($C7,[10]D_马仔升级属性!$A$2:$E$17,3,FALSE))*C19*$D7</f>
        <v>0</v>
      </c>
      <c r="H7" s="3">
        <f>IF($C7&lt;&gt;0,VLOOKUP($C7,[10]D_马仔升级属性!$A$2:$E$17,4,FALSE))*D19*$D7</f>
        <v>0</v>
      </c>
      <c r="I7" s="3">
        <f>IF($C7&lt;&gt;0,VLOOKUP($C7,[10]D_马仔升级属性!$A$2:$E$17,5,FALSE))*E19*$D7</f>
        <v>0</v>
      </c>
      <c r="J7" s="3">
        <f>IF($C7&lt;&gt;0,VLOOKUP($C7,[10]D_马仔升星属性!$A$2:$E$17,3,FALSE))*C19*$D7*$E7</f>
        <v>0</v>
      </c>
      <c r="K7" s="3">
        <f>IF($C7&lt;&gt;0,VLOOKUP($C7,[10]D_马仔升星属性!$A$2:$E$17,4,FALSE))*D19*$D7*$E7</f>
        <v>0</v>
      </c>
      <c r="L7" s="3">
        <f>IF($C7&lt;&gt;0,VLOOKUP($C7,[10]D_马仔升星属性!$A$2:$E$17,5,FALSE))*E19*$D7*$E7</f>
        <v>0</v>
      </c>
      <c r="M7" s="3">
        <f t="array" ref="M7">IF($C7&lt;&gt;0,VLOOKUP($C7&amp;$F7,CHOOSE({1,2},[10]D_马仔培养宝物!$A$2:$A$193&amp;[10]D_马仔培养宝物!$D$2:$D$193,[10]D_马仔培养宝物!$P$2:$P$193+[10]D_马仔培养宝物!$M$2:$M$193),2,FALSE),0)</f>
        <v>0</v>
      </c>
      <c r="N7" s="3">
        <f t="array" ref="N7">IF(C7&lt;&gt;0,VLOOKUP($C7&amp;$F7,CHOOSE({1,2},[10]D_马仔培养宝物!$A$2:$A$193&amp;[10]D_马仔培养宝物!$D$2:$D$193,[10]D_马仔培养宝物!$Q$2:$Q$193+[10]D_马仔培养宝物!$N$2:$N$193),2,FALSE),0)</f>
        <v>0</v>
      </c>
      <c r="O7" s="3">
        <f t="array" ref="O7">IF(C7&lt;&gt;0,VLOOKUP($C7&amp;$F7,CHOOSE({1,2},[10]D_马仔培养宝物!$A$2:$A$193&amp;[10]D_马仔培养宝物!$D$2:$D$193,[10]D_马仔培养宝物!$R$2:$R$193+[10]D_马仔培养宝物!$O$2:$O$193),2,FALSE),0)</f>
        <v>0</v>
      </c>
      <c r="P7" s="3">
        <f>IF($C7&lt;&gt;0,VLOOKUP($C7,[10]D_马仔培养进阶属性!$A$2:$E$17,3,FALSE)*$F7,0)</f>
        <v>0</v>
      </c>
      <c r="Q7" s="3">
        <f>IF($C7&lt;&gt;0,VLOOKUP($C7,[10]D_马仔培养进阶属性!$A$2:$E$17,4,FALSE)*$F7,0)</f>
        <v>0</v>
      </c>
      <c r="R7" s="3">
        <f>IF($C7&lt;&gt;0,VLOOKUP($C7,[10]D_马仔培养进阶属性!$A$2:$E$17,5,FALSE)*$F7,0)</f>
        <v>0</v>
      </c>
      <c r="S7" s="3">
        <f t="shared" si="0"/>
        <v>0</v>
      </c>
      <c r="T7" s="3">
        <f t="shared" si="1"/>
        <v>0</v>
      </c>
      <c r="U7" s="3">
        <f t="shared" si="2"/>
        <v>0</v>
      </c>
      <c r="V7" s="3"/>
      <c r="W7" s="3"/>
      <c r="X7" s="3">
        <f t="shared" si="3"/>
        <v>0</v>
      </c>
      <c r="Y7" s="3" t="s">
        <v>321</v>
      </c>
      <c r="Z7" s="3"/>
    </row>
    <row r="8" spans="1:26" x14ac:dyDescent="0.15">
      <c r="M8" s="59"/>
    </row>
    <row r="14" spans="1:26" x14ac:dyDescent="0.15">
      <c r="C14" t="str">
        <f>[10]D_马仔升星属性!J4</f>
        <v>生命系数</v>
      </c>
      <c r="D14" t="str">
        <f>[10]D_马仔升星属性!K4</f>
        <v>攻击系数</v>
      </c>
      <c r="E14" t="str">
        <f>[10]D_马仔升星属性!L4</f>
        <v>防御系数</v>
      </c>
      <c r="G14" s="3" t="s">
        <v>31</v>
      </c>
      <c r="H14" s="3">
        <v>0</v>
      </c>
      <c r="I14" s="3">
        <v>-1</v>
      </c>
    </row>
    <row r="15" spans="1:26" x14ac:dyDescent="0.15">
      <c r="C15">
        <f>[10]D_马仔升星属性!J5</f>
        <v>150</v>
      </c>
      <c r="D15">
        <f>[10]D_马仔升星属性!K5</f>
        <v>5</v>
      </c>
      <c r="E15">
        <f>[10]D_马仔升星属性!L5</f>
        <v>2.5</v>
      </c>
      <c r="G15" s="3" t="str">
        <f>[10]D_马仔表!B2</f>
        <v>制服太妹</v>
      </c>
      <c r="H15" s="3">
        <f>[10]D_马仔表!A2</f>
        <v>101101</v>
      </c>
      <c r="I15" s="3">
        <f>[10]D_马仔表!D2</f>
        <v>0</v>
      </c>
    </row>
    <row r="16" spans="1:26" x14ac:dyDescent="0.15">
      <c r="G16" s="3" t="str">
        <f>[10]D_马仔表!B3</f>
        <v>蟹仔</v>
      </c>
      <c r="H16" s="3">
        <f>[10]D_马仔表!A3</f>
        <v>101102</v>
      </c>
      <c r="I16" s="3">
        <f>[10]D_马仔表!D3</f>
        <v>0</v>
      </c>
    </row>
    <row r="17" spans="7:9" x14ac:dyDescent="0.15">
      <c r="G17" s="3" t="str">
        <f>[10]D_马仔表!B4</f>
        <v>比利</v>
      </c>
      <c r="H17" s="3">
        <f>[10]D_马仔表!A4</f>
        <v>101103</v>
      </c>
      <c r="I17" s="3">
        <f>[10]D_马仔表!D4</f>
        <v>0</v>
      </c>
    </row>
    <row r="18" spans="7:9" x14ac:dyDescent="0.15">
      <c r="G18" s="3" t="str">
        <f>[10]D_马仔表!B5</f>
        <v>黎九</v>
      </c>
      <c r="H18" s="3">
        <f>[10]D_马仔表!A5</f>
        <v>101104</v>
      </c>
      <c r="I18" s="3">
        <f>[10]D_马仔表!D5</f>
        <v>0</v>
      </c>
    </row>
    <row r="19" spans="7:9" x14ac:dyDescent="0.15">
      <c r="G19" s="3" t="str">
        <f>[10]D_马仔表!B6</f>
        <v>黑古</v>
      </c>
      <c r="H19" s="3">
        <f>[10]D_马仔表!A6</f>
        <v>101105</v>
      </c>
      <c r="I19" s="3">
        <f>[10]D_马仔表!D6</f>
        <v>0</v>
      </c>
    </row>
    <row r="20" spans="7:9" x14ac:dyDescent="0.15">
      <c r="G20" s="3" t="str">
        <f>[10]D_马仔表!B7</f>
        <v>靓坤</v>
      </c>
      <c r="H20" s="3">
        <f>[10]D_马仔表!A7</f>
        <v>101106</v>
      </c>
      <c r="I20" s="3">
        <f>[10]D_马仔表!D7</f>
        <v>1</v>
      </c>
    </row>
    <row r="21" spans="7:9" x14ac:dyDescent="0.15">
      <c r="G21" s="3" t="str">
        <f>[10]D_马仔表!B8</f>
        <v>雷复轰</v>
      </c>
      <c r="H21" s="3">
        <f>[10]D_马仔表!A8</f>
        <v>101107</v>
      </c>
      <c r="I21" s="3">
        <f>[10]D_马仔表!D8</f>
        <v>1</v>
      </c>
    </row>
    <row r="22" spans="7:9" x14ac:dyDescent="0.15">
      <c r="G22" s="3" t="str">
        <f>[10]D_马仔表!B9</f>
        <v>肥仔</v>
      </c>
      <c r="H22" s="3">
        <f>[10]D_马仔表!A9</f>
        <v>101108</v>
      </c>
      <c r="I22" s="3">
        <f>[10]D_马仔表!D9</f>
        <v>1</v>
      </c>
    </row>
    <row r="23" spans="7:9" x14ac:dyDescent="0.15">
      <c r="G23" s="3" t="str">
        <f>[10]D_马仔表!B10</f>
        <v>司徒浩南</v>
      </c>
      <c r="H23" s="3">
        <f>[10]D_马仔表!A10</f>
        <v>101109</v>
      </c>
      <c r="I23" s="3">
        <f>[10]D_马仔表!D10</f>
        <v>2</v>
      </c>
    </row>
    <row r="24" spans="7:9" x14ac:dyDescent="0.15">
      <c r="G24" s="3" t="str">
        <f>[10]D_马仔表!B11</f>
        <v>乌鸦</v>
      </c>
      <c r="H24" s="3">
        <f>[10]D_马仔表!A11</f>
        <v>101110</v>
      </c>
      <c r="I24" s="3">
        <f>[10]D_马仔表!D11</f>
        <v>2</v>
      </c>
    </row>
    <row r="25" spans="7:9" x14ac:dyDescent="0.15">
      <c r="G25" s="3" t="str">
        <f>[10]D_马仔表!B12</f>
        <v>赌王</v>
      </c>
      <c r="H25" s="3">
        <f>[10]D_马仔表!A12</f>
        <v>101111</v>
      </c>
      <c r="I25" s="3">
        <f>[10]D_马仔表!D12</f>
        <v>2</v>
      </c>
    </row>
    <row r="26" spans="7:9" x14ac:dyDescent="0.15">
      <c r="G26" s="3" t="str">
        <f>[10]D_马仔表!B13</f>
        <v>山下忠秀</v>
      </c>
      <c r="H26" s="3">
        <f>[10]D_马仔表!A13</f>
        <v>101112</v>
      </c>
      <c r="I26" s="3">
        <f>[10]D_马仔表!D13</f>
        <v>2</v>
      </c>
    </row>
    <row r="27" spans="7:9" x14ac:dyDescent="0.15">
      <c r="G27" s="3" t="str">
        <f>[10]D_马仔表!B14</f>
        <v>宫本一</v>
      </c>
      <c r="H27" s="3">
        <f>[10]D_马仔表!A14</f>
        <v>101113</v>
      </c>
      <c r="I27" s="3">
        <f>[10]D_马仔表!D14</f>
        <v>2</v>
      </c>
    </row>
    <row r="28" spans="7:9" x14ac:dyDescent="0.15">
      <c r="G28" s="3" t="str">
        <f>[10]D_马仔表!B15</f>
        <v>陈浩南</v>
      </c>
      <c r="H28" s="3">
        <f>[10]D_马仔表!A15</f>
        <v>101114</v>
      </c>
      <c r="I28" s="3">
        <f>[10]D_马仔表!D15</f>
        <v>3</v>
      </c>
    </row>
    <row r="29" spans="7:9" x14ac:dyDescent="0.15">
      <c r="G29" s="3" t="str">
        <f>[10]D_马仔表!B16</f>
        <v>山鸡</v>
      </c>
      <c r="H29" s="3">
        <f>[10]D_马仔表!A16</f>
        <v>101115</v>
      </c>
      <c r="I29" s="3">
        <f>[10]D_马仔表!D16</f>
        <v>3</v>
      </c>
    </row>
    <row r="30" spans="7:9" x14ac:dyDescent="0.15">
      <c r="G30" s="3" t="str">
        <f>[10]D_马仔表!B17</f>
        <v>大天二</v>
      </c>
      <c r="H30" s="3">
        <f>[10]D_马仔表!A17</f>
        <v>101116</v>
      </c>
      <c r="I30" s="3">
        <f>[10]D_马仔表!D17</f>
        <v>3</v>
      </c>
    </row>
    <row r="31" spans="7:9" x14ac:dyDescent="0.15">
      <c r="G31" s="3" t="str">
        <f>[10]D_马仔表!B18</f>
        <v>巴闭</v>
      </c>
      <c r="H31" s="3">
        <f>[10]D_马仔表!A18</f>
        <v>101117</v>
      </c>
      <c r="I31" s="3">
        <f>[10]D_马仔表!D18</f>
        <v>1</v>
      </c>
    </row>
    <row r="32" spans="7:9" x14ac:dyDescent="0.15">
      <c r="G32" s="3" t="str">
        <f>[10]D_马仔表!B19</f>
        <v>耀阳</v>
      </c>
      <c r="H32" s="3">
        <f>[10]D_马仔表!A19</f>
        <v>101118</v>
      </c>
      <c r="I32" s="3">
        <f>[10]D_马仔表!D19</f>
        <v>2</v>
      </c>
    </row>
    <row r="33" spans="7:9" x14ac:dyDescent="0.15">
      <c r="G33" s="3" t="str">
        <f>[10]D_马仔表!B20</f>
        <v>笑面虎</v>
      </c>
      <c r="H33" s="3">
        <f>[10]D_马仔表!A20</f>
        <v>101119</v>
      </c>
      <c r="I33" s="3">
        <f>[10]D_马仔表!D20</f>
        <v>2</v>
      </c>
    </row>
  </sheetData>
  <mergeCells count="5">
    <mergeCell ref="G1:I1"/>
    <mergeCell ref="J1:L1"/>
    <mergeCell ref="M1:O1"/>
    <mergeCell ref="S1:U1"/>
    <mergeCell ref="P1:R1"/>
  </mergeCells>
  <phoneticPr fontId="1" type="noConversion"/>
  <dataValidations disablePrompts="1" count="4">
    <dataValidation type="whole" allowBlank="1" showInputMessage="1" showErrorMessage="1" sqref="D3:D7">
      <formula1>1</formula1>
      <formula2>80</formula2>
    </dataValidation>
    <dataValidation type="whole" allowBlank="1" showInputMessage="1" showErrorMessage="1" sqref="E3:E7">
      <formula1>1</formula1>
      <formula2>10</formula2>
    </dataValidation>
    <dataValidation type="whole" allowBlank="1" showInputMessage="1" showErrorMessage="1" sqref="F3:F7">
      <formula1>0</formula1>
      <formula2>11</formula2>
    </dataValidation>
    <dataValidation type="list" allowBlank="1" showInputMessage="1" showErrorMessage="1" sqref="B3:B7">
      <formula1>$G$14:$G$30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8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2" sqref="G2"/>
    </sheetView>
  </sheetViews>
  <sheetFormatPr defaultRowHeight="13.5" x14ac:dyDescent="0.15"/>
  <cols>
    <col min="1" max="1" width="8.875" customWidth="1"/>
    <col min="2" max="2" width="10.625" style="57" customWidth="1"/>
    <col min="3" max="4" width="10.625" style="58" customWidth="1"/>
    <col min="5" max="6" width="10.625" style="3" customWidth="1"/>
    <col min="7" max="7" width="10.625" style="51" customWidth="1"/>
    <col min="8" max="8" width="10.625" style="57" customWidth="1"/>
    <col min="9" max="10" width="10.625" style="58" customWidth="1"/>
    <col min="11" max="12" width="10.625" style="3" customWidth="1"/>
    <col min="13" max="13" width="10.625" style="51" customWidth="1"/>
    <col min="14" max="14" width="10.625" style="57" customWidth="1"/>
    <col min="15" max="16" width="10.625" style="58" customWidth="1"/>
    <col min="17" max="18" width="10.625" style="3" customWidth="1"/>
    <col min="19" max="19" width="10.625" style="51" customWidth="1"/>
    <col min="20" max="20" width="10.625" style="57" customWidth="1"/>
    <col min="21" max="22" width="10.625" style="58" customWidth="1"/>
    <col min="23" max="24" width="10.625" style="3" customWidth="1"/>
    <col min="25" max="25" width="10.625" style="51" customWidth="1"/>
    <col min="26" max="26" width="10.625" style="57" customWidth="1"/>
    <col min="27" max="28" width="10.625" style="58" customWidth="1"/>
    <col min="29" max="30" width="10.625" style="3" customWidth="1"/>
    <col min="31" max="31" width="10.625" style="51" customWidth="1"/>
  </cols>
  <sheetData>
    <row r="1" spans="1:45" x14ac:dyDescent="0.15">
      <c r="B1" s="3"/>
      <c r="C1" s="3"/>
      <c r="D1" s="3"/>
      <c r="G1" s="3"/>
      <c r="H1" s="3"/>
      <c r="I1" s="3"/>
      <c r="J1" s="3"/>
      <c r="M1" s="3"/>
      <c r="N1" s="3"/>
      <c r="O1" s="3"/>
      <c r="P1" s="3"/>
      <c r="S1" s="3"/>
      <c r="T1" s="3"/>
      <c r="U1" s="3"/>
      <c r="V1" s="3"/>
      <c r="Y1" s="3"/>
      <c r="Z1" s="3"/>
      <c r="AA1" s="3"/>
      <c r="AB1" s="3"/>
      <c r="AE1" s="3"/>
    </row>
    <row r="2" spans="1:45" x14ac:dyDescent="0.15">
      <c r="B2" s="3"/>
      <c r="C2" s="3"/>
      <c r="D2" s="3"/>
      <c r="F2" s="3">
        <v>0.7</v>
      </c>
      <c r="G2" s="3">
        <v>0.7</v>
      </c>
      <c r="H2" s="3"/>
      <c r="I2" s="3"/>
      <c r="J2" s="3"/>
      <c r="K2" s="3">
        <v>0.7</v>
      </c>
      <c r="L2" s="3">
        <v>0.5</v>
      </c>
      <c r="M2" s="3">
        <v>0.5</v>
      </c>
      <c r="N2" s="3"/>
      <c r="O2" s="3"/>
      <c r="P2" s="3"/>
      <c r="Q2" s="3">
        <v>0.7</v>
      </c>
      <c r="R2" s="3">
        <v>0.7</v>
      </c>
      <c r="S2" s="3">
        <v>0.5</v>
      </c>
      <c r="T2" s="3"/>
      <c r="U2" s="3"/>
      <c r="V2" s="3"/>
      <c r="W2" s="3">
        <v>0.7</v>
      </c>
      <c r="X2" s="3">
        <v>0.7</v>
      </c>
      <c r="Y2" s="3">
        <v>0.5</v>
      </c>
      <c r="Z2" s="3"/>
      <c r="AA2" s="3"/>
      <c r="AB2" s="3"/>
      <c r="AC2" s="3">
        <v>0.7</v>
      </c>
      <c r="AD2" s="3">
        <v>0.7</v>
      </c>
      <c r="AE2" s="3">
        <v>0.5</v>
      </c>
    </row>
    <row r="3" spans="1:45" x14ac:dyDescent="0.15">
      <c r="A3" s="48" t="s">
        <v>191</v>
      </c>
      <c r="B3" s="57" t="s">
        <v>208</v>
      </c>
      <c r="C3" s="58" t="s">
        <v>214</v>
      </c>
      <c r="D3" s="58" t="s">
        <v>209</v>
      </c>
      <c r="E3" s="3" t="s">
        <v>192</v>
      </c>
      <c r="F3" s="3" t="s">
        <v>193</v>
      </c>
      <c r="G3" s="51" t="s">
        <v>194</v>
      </c>
      <c r="H3" s="57" t="s">
        <v>210</v>
      </c>
      <c r="I3" s="58" t="s">
        <v>214</v>
      </c>
      <c r="J3" s="58" t="s">
        <v>209</v>
      </c>
      <c r="K3" s="3" t="s">
        <v>195</v>
      </c>
      <c r="L3" s="3" t="s">
        <v>196</v>
      </c>
      <c r="M3" s="51" t="s">
        <v>197</v>
      </c>
      <c r="N3" s="57" t="s">
        <v>211</v>
      </c>
      <c r="O3" s="58" t="s">
        <v>214</v>
      </c>
      <c r="P3" s="58" t="s">
        <v>209</v>
      </c>
      <c r="Q3" s="3" t="s">
        <v>198</v>
      </c>
      <c r="R3" s="3" t="s">
        <v>199</v>
      </c>
      <c r="S3" s="51" t="s">
        <v>200</v>
      </c>
      <c r="T3" s="57" t="s">
        <v>212</v>
      </c>
      <c r="U3" s="58" t="s">
        <v>214</v>
      </c>
      <c r="V3" s="58" t="s">
        <v>209</v>
      </c>
      <c r="W3" s="3" t="s">
        <v>201</v>
      </c>
      <c r="X3" s="3" t="s">
        <v>202</v>
      </c>
      <c r="Y3" s="51" t="s">
        <v>203</v>
      </c>
      <c r="Z3" s="57" t="s">
        <v>213</v>
      </c>
      <c r="AA3" s="58" t="s">
        <v>214</v>
      </c>
      <c r="AB3" s="58" t="s">
        <v>209</v>
      </c>
      <c r="AC3" s="3" t="s">
        <v>204</v>
      </c>
      <c r="AD3" s="3" t="s">
        <v>205</v>
      </c>
      <c r="AE3" s="51" t="s">
        <v>206</v>
      </c>
      <c r="AF3" s="60" t="s">
        <v>207</v>
      </c>
      <c r="AG3" s="52" t="s">
        <v>16</v>
      </c>
      <c r="AH3" s="52" t="s">
        <v>17</v>
      </c>
      <c r="AI3" s="53" t="s">
        <v>18</v>
      </c>
      <c r="AJ3" s="52" t="s">
        <v>181</v>
      </c>
      <c r="AK3" s="52" t="s">
        <v>182</v>
      </c>
      <c r="AL3" s="52" t="s">
        <v>183</v>
      </c>
      <c r="AM3" s="52" t="s">
        <v>184</v>
      </c>
      <c r="AN3" s="52" t="s">
        <v>185</v>
      </c>
      <c r="AO3" s="2" t="s">
        <v>186</v>
      </c>
      <c r="AP3" s="2" t="s">
        <v>187</v>
      </c>
      <c r="AQ3" s="3" t="s">
        <v>188</v>
      </c>
      <c r="AR3" s="3" t="s">
        <v>189</v>
      </c>
      <c r="AS3" s="48" t="s">
        <v>190</v>
      </c>
    </row>
    <row r="4" spans="1:45" x14ac:dyDescent="0.15">
      <c r="A4" s="48">
        <v>1</v>
      </c>
      <c r="B4" s="57" t="s">
        <v>30</v>
      </c>
      <c r="C4" s="47">
        <f>VLOOKUP(B4,马仔属性!$G$14:$I$33,3,FALSE)</f>
        <v>-1</v>
      </c>
      <c r="D4" s="58">
        <f>VLOOKUP(B4,马仔属性!$G$14:$H$33,2,FALSE)</f>
        <v>0</v>
      </c>
      <c r="E4" s="3">
        <f>ROUNDDOWN($A4*E$2,0)</f>
        <v>0</v>
      </c>
      <c r="F4" s="3">
        <f>ROUNDDOWN($A4*10/80*F$2,0)</f>
        <v>0</v>
      </c>
      <c r="G4" s="3">
        <f>IF(C4&lt;&gt;-1,1,ROUNDDOWN($A4*10/80*G$2,0))</f>
        <v>0</v>
      </c>
      <c r="H4" s="57" t="s">
        <v>30</v>
      </c>
      <c r="I4" s="47">
        <f>VLOOKUP(H4,马仔属性!$G$14:$I$33,3,FALSE)</f>
        <v>-1</v>
      </c>
      <c r="J4" s="58">
        <f>VLOOKUP(H4,马仔属性!$G$14:$H$33,2,FALSE)</f>
        <v>0</v>
      </c>
      <c r="K4" s="3">
        <f t="shared" ref="K4:AC19" si="0">ROUNDDOWN($A4*K$2,0)</f>
        <v>0</v>
      </c>
      <c r="L4" s="3">
        <f t="shared" ref="L4:AE19" si="1">ROUNDDOWN($A4*10/80*L$2,0)</f>
        <v>0</v>
      </c>
      <c r="M4" s="3">
        <f t="shared" si="1"/>
        <v>0</v>
      </c>
      <c r="N4" s="57" t="s">
        <v>30</v>
      </c>
      <c r="O4" s="47">
        <f>VLOOKUP(N4,马仔属性!$G$14:$I$33,3,FALSE)</f>
        <v>-1</v>
      </c>
      <c r="P4" s="58">
        <f>VLOOKUP(N4,马仔属性!$G$14:$H$33,2,FALSE)</f>
        <v>0</v>
      </c>
      <c r="Q4" s="3">
        <f t="shared" ref="Q4" si="2">ROUNDDOWN($A4*Q$2,0)</f>
        <v>0</v>
      </c>
      <c r="R4" s="3">
        <f t="shared" ref="R4:S4" si="3">ROUNDDOWN($A4*10/80*R$2,0)</f>
        <v>0</v>
      </c>
      <c r="S4" s="3">
        <f t="shared" si="3"/>
        <v>0</v>
      </c>
      <c r="T4" s="57" t="s">
        <v>30</v>
      </c>
      <c r="U4" s="47">
        <f>VLOOKUP(T4,马仔属性!$G$14:$I$33,3,FALSE)</f>
        <v>-1</v>
      </c>
      <c r="V4" s="58">
        <f>VLOOKUP(T4,马仔属性!$G$14:$H$33,2,FALSE)</f>
        <v>0</v>
      </c>
      <c r="W4" s="3">
        <f t="shared" ref="W4" si="4">ROUNDDOWN($A4*W$2,0)</f>
        <v>0</v>
      </c>
      <c r="X4" s="3">
        <f t="shared" ref="X4:Y4" si="5">ROUNDDOWN($A4*10/80*X$2,0)</f>
        <v>0</v>
      </c>
      <c r="Y4" s="3">
        <f t="shared" si="5"/>
        <v>0</v>
      </c>
      <c r="Z4" s="57" t="s">
        <v>30</v>
      </c>
      <c r="AA4" s="47">
        <f>VLOOKUP(Z4,马仔属性!$G$14:$I$33,3,FALSE)</f>
        <v>-1</v>
      </c>
      <c r="AB4" s="58">
        <f>VLOOKUP(Z4,马仔属性!$G$14:$H$33,2,FALSE)</f>
        <v>0</v>
      </c>
      <c r="AC4" s="3">
        <f t="shared" ref="AC4" si="6">ROUNDDOWN($A4*AC$2,0)</f>
        <v>0</v>
      </c>
      <c r="AD4" s="3">
        <f t="shared" ref="AD4:AE4" si="7">ROUNDDOWN($A4*10/80*AD$2,0)</f>
        <v>0</v>
      </c>
      <c r="AE4" s="3">
        <f t="shared" si="7"/>
        <v>0</v>
      </c>
      <c r="AF4" s="21">
        <f>SUMPRODUCT(AG4:AS4,设定参考!$A$2:$M$2)</f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15">
      <c r="A5" s="48">
        <v>2</v>
      </c>
      <c r="B5" s="57" t="str">
        <f>B4</f>
        <v>无</v>
      </c>
      <c r="C5" s="47">
        <f>VLOOKUP(B5,马仔属性!$G$14:$I$33,3,FALSE)</f>
        <v>-1</v>
      </c>
      <c r="D5" s="58">
        <f>VLOOKUP(B5,马仔属性!$G$14:$H$33,2,FALSE)</f>
        <v>0</v>
      </c>
      <c r="E5" s="3">
        <f t="shared" ref="E5:E11" si="8">ROUNDDOWN($A5*E$2,0)</f>
        <v>0</v>
      </c>
      <c r="F5" s="3">
        <f t="shared" ref="F5:G68" si="9">ROUNDDOWN($A5*10/80*F$2,0)</f>
        <v>0</v>
      </c>
      <c r="G5" s="3">
        <f t="shared" si="9"/>
        <v>0</v>
      </c>
      <c r="H5" s="57" t="str">
        <f t="shared" ref="H5:H68" si="10">H4</f>
        <v>无</v>
      </c>
      <c r="I5" s="47">
        <f>VLOOKUP(H5,马仔属性!$G$14:$I$33,3,FALSE)</f>
        <v>-1</v>
      </c>
      <c r="J5" s="58">
        <f>VLOOKUP(H5,马仔属性!$G$14:$H$33,2,FALSE)</f>
        <v>0</v>
      </c>
      <c r="K5" s="3">
        <f t="shared" si="0"/>
        <v>1</v>
      </c>
      <c r="L5" s="3">
        <f t="shared" si="1"/>
        <v>0</v>
      </c>
      <c r="M5" s="3">
        <f t="shared" si="1"/>
        <v>0</v>
      </c>
      <c r="N5" s="57" t="str">
        <f t="shared" ref="N5:N68" si="11">N4</f>
        <v>无</v>
      </c>
      <c r="O5" s="47">
        <f>VLOOKUP(N5,马仔属性!$G$14:$I$33,3,FALSE)</f>
        <v>-1</v>
      </c>
      <c r="P5" s="58">
        <f>VLOOKUP(N5,马仔属性!$G$14:$H$33,2,FALSE)</f>
        <v>0</v>
      </c>
      <c r="Q5" s="3">
        <f t="shared" si="0"/>
        <v>1</v>
      </c>
      <c r="R5" s="3">
        <f t="shared" si="1"/>
        <v>0</v>
      </c>
      <c r="S5" s="3">
        <f t="shared" si="1"/>
        <v>0</v>
      </c>
      <c r="T5" s="57" t="str">
        <f t="shared" ref="T5:T68" si="12">T4</f>
        <v>无</v>
      </c>
      <c r="U5" s="47">
        <f>VLOOKUP(T5,马仔属性!$G$14:$I$33,3,FALSE)</f>
        <v>-1</v>
      </c>
      <c r="V5" s="58">
        <f>VLOOKUP(T5,马仔属性!$G$14:$H$33,2,FALSE)</f>
        <v>0</v>
      </c>
      <c r="W5" s="3">
        <f t="shared" si="0"/>
        <v>1</v>
      </c>
      <c r="X5" s="3">
        <f t="shared" si="1"/>
        <v>0</v>
      </c>
      <c r="Y5" s="3">
        <f t="shared" si="1"/>
        <v>0</v>
      </c>
      <c r="Z5" s="57" t="str">
        <f t="shared" ref="Z5:Z68" si="13">Z4</f>
        <v>无</v>
      </c>
      <c r="AA5" s="47">
        <f>VLOOKUP(Z5,马仔属性!$G$14:$I$33,3,FALSE)</f>
        <v>-1</v>
      </c>
      <c r="AB5" s="58">
        <f>VLOOKUP(Z5,马仔属性!$G$14:$H$33,2,FALSE)</f>
        <v>0</v>
      </c>
      <c r="AC5" s="3">
        <f t="shared" si="0"/>
        <v>1</v>
      </c>
      <c r="AD5" s="3">
        <f t="shared" si="1"/>
        <v>0</v>
      </c>
      <c r="AE5" s="3">
        <f t="shared" si="1"/>
        <v>0</v>
      </c>
      <c r="AF5" s="21">
        <f>SUMPRODUCT(AG5:AS5,设定参考!$A$2:$M$2)</f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15">
      <c r="A6" s="48">
        <v>3</v>
      </c>
      <c r="B6" s="57" t="str">
        <f t="shared" ref="B6:B69" si="14">B5</f>
        <v>无</v>
      </c>
      <c r="C6" s="47">
        <f>VLOOKUP(B6,马仔属性!$G$14:$I$33,3,FALSE)</f>
        <v>-1</v>
      </c>
      <c r="D6" s="58">
        <f>VLOOKUP(B6,马仔属性!$G$14:$H$33,2,FALSE)</f>
        <v>0</v>
      </c>
      <c r="E6" s="3">
        <f t="shared" si="8"/>
        <v>0</v>
      </c>
      <c r="F6" s="3">
        <f t="shared" si="9"/>
        <v>0</v>
      </c>
      <c r="G6" s="3">
        <f t="shared" si="9"/>
        <v>0</v>
      </c>
      <c r="H6" s="57" t="str">
        <f t="shared" si="10"/>
        <v>无</v>
      </c>
      <c r="I6" s="47">
        <f>VLOOKUP(H6,马仔属性!$G$14:$I$33,3,FALSE)</f>
        <v>-1</v>
      </c>
      <c r="J6" s="58">
        <f>VLOOKUP(H6,马仔属性!$G$14:$H$33,2,FALSE)</f>
        <v>0</v>
      </c>
      <c r="K6" s="3">
        <f t="shared" si="0"/>
        <v>2</v>
      </c>
      <c r="L6" s="3">
        <f t="shared" si="1"/>
        <v>0</v>
      </c>
      <c r="M6" s="3">
        <f t="shared" si="1"/>
        <v>0</v>
      </c>
      <c r="N6" s="57" t="str">
        <f t="shared" si="11"/>
        <v>无</v>
      </c>
      <c r="O6" s="47">
        <f>VLOOKUP(N6,马仔属性!$G$14:$I$33,3,FALSE)</f>
        <v>-1</v>
      </c>
      <c r="P6" s="58">
        <f>VLOOKUP(N6,马仔属性!$G$14:$H$33,2,FALSE)</f>
        <v>0</v>
      </c>
      <c r="Q6" s="3">
        <f t="shared" si="0"/>
        <v>2</v>
      </c>
      <c r="R6" s="3">
        <f t="shared" si="1"/>
        <v>0</v>
      </c>
      <c r="S6" s="3">
        <f t="shared" si="1"/>
        <v>0</v>
      </c>
      <c r="T6" s="57" t="str">
        <f t="shared" si="12"/>
        <v>无</v>
      </c>
      <c r="U6" s="47">
        <f>VLOOKUP(T6,马仔属性!$G$14:$I$33,3,FALSE)</f>
        <v>-1</v>
      </c>
      <c r="V6" s="58">
        <f>VLOOKUP(T6,马仔属性!$G$14:$H$33,2,FALSE)</f>
        <v>0</v>
      </c>
      <c r="W6" s="3">
        <f t="shared" si="0"/>
        <v>2</v>
      </c>
      <c r="X6" s="3">
        <f t="shared" si="1"/>
        <v>0</v>
      </c>
      <c r="Y6" s="3">
        <f t="shared" si="1"/>
        <v>0</v>
      </c>
      <c r="Z6" s="57" t="str">
        <f t="shared" si="13"/>
        <v>无</v>
      </c>
      <c r="AA6" s="47">
        <f>VLOOKUP(Z6,马仔属性!$G$14:$I$33,3,FALSE)</f>
        <v>-1</v>
      </c>
      <c r="AB6" s="58">
        <f>VLOOKUP(Z6,马仔属性!$G$14:$H$33,2,FALSE)</f>
        <v>0</v>
      </c>
      <c r="AC6" s="3">
        <f t="shared" si="0"/>
        <v>2</v>
      </c>
      <c r="AD6" s="3">
        <f t="shared" si="1"/>
        <v>0</v>
      </c>
      <c r="AE6" s="3">
        <f t="shared" si="1"/>
        <v>0</v>
      </c>
      <c r="AF6" s="21">
        <f>SUMPRODUCT(AG6:AS6,设定参考!$A$2:$M$2)</f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15">
      <c r="A7" s="48">
        <v>4</v>
      </c>
      <c r="B7" s="57" t="str">
        <f t="shared" si="14"/>
        <v>无</v>
      </c>
      <c r="C7" s="47">
        <f>VLOOKUP(B7,马仔属性!$G$14:$I$33,3,FALSE)</f>
        <v>-1</v>
      </c>
      <c r="D7" s="58">
        <f>VLOOKUP(B7,马仔属性!$G$14:$H$33,2,FALSE)</f>
        <v>0</v>
      </c>
      <c r="E7" s="3">
        <f t="shared" si="8"/>
        <v>0</v>
      </c>
      <c r="F7" s="3">
        <f t="shared" si="9"/>
        <v>0</v>
      </c>
      <c r="G7" s="3">
        <f t="shared" si="9"/>
        <v>0</v>
      </c>
      <c r="H7" s="57" t="str">
        <f t="shared" si="10"/>
        <v>无</v>
      </c>
      <c r="I7" s="47">
        <f>VLOOKUP(H7,马仔属性!$G$14:$I$33,3,FALSE)</f>
        <v>-1</v>
      </c>
      <c r="J7" s="58">
        <f>VLOOKUP(H7,马仔属性!$G$14:$H$33,2,FALSE)</f>
        <v>0</v>
      </c>
      <c r="K7" s="3">
        <f t="shared" si="0"/>
        <v>2</v>
      </c>
      <c r="L7" s="3">
        <f t="shared" si="1"/>
        <v>0</v>
      </c>
      <c r="M7" s="3">
        <f t="shared" si="1"/>
        <v>0</v>
      </c>
      <c r="N7" s="57" t="str">
        <f t="shared" si="11"/>
        <v>无</v>
      </c>
      <c r="O7" s="47">
        <f>VLOOKUP(N7,马仔属性!$G$14:$I$33,3,FALSE)</f>
        <v>-1</v>
      </c>
      <c r="P7" s="58">
        <f>VLOOKUP(N7,马仔属性!$G$14:$H$33,2,FALSE)</f>
        <v>0</v>
      </c>
      <c r="Q7" s="3">
        <f t="shared" si="0"/>
        <v>2</v>
      </c>
      <c r="R7" s="3">
        <f t="shared" si="1"/>
        <v>0</v>
      </c>
      <c r="S7" s="3">
        <f t="shared" si="1"/>
        <v>0</v>
      </c>
      <c r="T7" s="57" t="str">
        <f t="shared" si="12"/>
        <v>无</v>
      </c>
      <c r="U7" s="47">
        <f>VLOOKUP(T7,马仔属性!$G$14:$I$33,3,FALSE)</f>
        <v>-1</v>
      </c>
      <c r="V7" s="58">
        <f>VLOOKUP(T7,马仔属性!$G$14:$H$33,2,FALSE)</f>
        <v>0</v>
      </c>
      <c r="W7" s="3">
        <f t="shared" si="0"/>
        <v>2</v>
      </c>
      <c r="X7" s="3">
        <f t="shared" si="1"/>
        <v>0</v>
      </c>
      <c r="Y7" s="3">
        <f t="shared" si="1"/>
        <v>0</v>
      </c>
      <c r="Z7" s="57" t="str">
        <f t="shared" si="13"/>
        <v>无</v>
      </c>
      <c r="AA7" s="47">
        <f>VLOOKUP(Z7,马仔属性!$G$14:$I$33,3,FALSE)</f>
        <v>-1</v>
      </c>
      <c r="AB7" s="58">
        <f>VLOOKUP(Z7,马仔属性!$G$14:$H$33,2,FALSE)</f>
        <v>0</v>
      </c>
      <c r="AC7" s="3">
        <f t="shared" si="0"/>
        <v>2</v>
      </c>
      <c r="AD7" s="3">
        <f t="shared" si="1"/>
        <v>0</v>
      </c>
      <c r="AE7" s="3">
        <f t="shared" si="1"/>
        <v>0</v>
      </c>
      <c r="AF7" s="21">
        <f>SUMPRODUCT(AG7:AS7,设定参考!$A$2:$M$2)</f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15">
      <c r="A8" s="48">
        <v>5</v>
      </c>
      <c r="B8" s="57" t="str">
        <f t="shared" si="14"/>
        <v>无</v>
      </c>
      <c r="C8" s="47">
        <f>VLOOKUP(B8,马仔属性!$G$14:$I$33,3,FALSE)</f>
        <v>-1</v>
      </c>
      <c r="D8" s="58">
        <f>VLOOKUP(B8,马仔属性!$G$14:$H$33,2,FALSE)</f>
        <v>0</v>
      </c>
      <c r="E8" s="3">
        <f t="shared" si="8"/>
        <v>0</v>
      </c>
      <c r="F8" s="3">
        <f t="shared" si="9"/>
        <v>0</v>
      </c>
      <c r="G8" s="3">
        <f t="shared" si="9"/>
        <v>0</v>
      </c>
      <c r="H8" s="57" t="str">
        <f t="shared" si="10"/>
        <v>无</v>
      </c>
      <c r="I8" s="47">
        <f>VLOOKUP(H8,马仔属性!$G$14:$I$33,3,FALSE)</f>
        <v>-1</v>
      </c>
      <c r="J8" s="58">
        <f>VLOOKUP(H8,马仔属性!$G$14:$H$33,2,FALSE)</f>
        <v>0</v>
      </c>
      <c r="K8" s="3">
        <f t="shared" si="0"/>
        <v>3</v>
      </c>
      <c r="L8" s="3">
        <f t="shared" si="1"/>
        <v>0</v>
      </c>
      <c r="M8" s="3">
        <f t="shared" si="1"/>
        <v>0</v>
      </c>
      <c r="N8" s="57" t="str">
        <f t="shared" si="11"/>
        <v>无</v>
      </c>
      <c r="O8" s="47">
        <f>VLOOKUP(N8,马仔属性!$G$14:$I$33,3,FALSE)</f>
        <v>-1</v>
      </c>
      <c r="P8" s="58">
        <f>VLOOKUP(N8,马仔属性!$G$14:$H$33,2,FALSE)</f>
        <v>0</v>
      </c>
      <c r="Q8" s="3">
        <f t="shared" si="0"/>
        <v>3</v>
      </c>
      <c r="R8" s="3">
        <f t="shared" si="1"/>
        <v>0</v>
      </c>
      <c r="S8" s="3">
        <f t="shared" si="1"/>
        <v>0</v>
      </c>
      <c r="T8" s="57" t="str">
        <f t="shared" si="12"/>
        <v>无</v>
      </c>
      <c r="U8" s="47">
        <f>VLOOKUP(T8,马仔属性!$G$14:$I$33,3,FALSE)</f>
        <v>-1</v>
      </c>
      <c r="V8" s="58">
        <f>VLOOKUP(T8,马仔属性!$G$14:$H$33,2,FALSE)</f>
        <v>0</v>
      </c>
      <c r="W8" s="3">
        <f t="shared" si="0"/>
        <v>3</v>
      </c>
      <c r="X8" s="3">
        <f t="shared" si="1"/>
        <v>0</v>
      </c>
      <c r="Y8" s="3">
        <f t="shared" si="1"/>
        <v>0</v>
      </c>
      <c r="Z8" s="57" t="str">
        <f t="shared" si="13"/>
        <v>无</v>
      </c>
      <c r="AA8" s="47">
        <f>VLOOKUP(Z8,马仔属性!$G$14:$I$33,3,FALSE)</f>
        <v>-1</v>
      </c>
      <c r="AB8" s="58">
        <f>VLOOKUP(Z8,马仔属性!$G$14:$H$33,2,FALSE)</f>
        <v>0</v>
      </c>
      <c r="AC8" s="3">
        <f t="shared" si="0"/>
        <v>3</v>
      </c>
      <c r="AD8" s="3">
        <f t="shared" si="1"/>
        <v>0</v>
      </c>
      <c r="AE8" s="3">
        <f t="shared" si="1"/>
        <v>0</v>
      </c>
      <c r="AF8" s="21">
        <f>SUMPRODUCT(AG8:AS8,设定参考!$A$2:$M$2)</f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15">
      <c r="A9" s="48">
        <v>6</v>
      </c>
      <c r="B9" s="57" t="str">
        <f t="shared" si="14"/>
        <v>无</v>
      </c>
      <c r="C9" s="47">
        <f>VLOOKUP(B9,马仔属性!$G$14:$I$33,3,FALSE)</f>
        <v>-1</v>
      </c>
      <c r="D9" s="58">
        <f>VLOOKUP(B9,马仔属性!$G$14:$H$33,2,FALSE)</f>
        <v>0</v>
      </c>
      <c r="E9" s="3">
        <f t="shared" si="8"/>
        <v>0</v>
      </c>
      <c r="F9" s="3">
        <f t="shared" si="9"/>
        <v>0</v>
      </c>
      <c r="G9" s="3">
        <f t="shared" si="9"/>
        <v>0</v>
      </c>
      <c r="H9" s="57" t="str">
        <f t="shared" si="10"/>
        <v>无</v>
      </c>
      <c r="I9" s="47">
        <f>VLOOKUP(H9,马仔属性!$G$14:$I$33,3,FALSE)</f>
        <v>-1</v>
      </c>
      <c r="J9" s="58">
        <f>VLOOKUP(H9,马仔属性!$G$14:$H$33,2,FALSE)</f>
        <v>0</v>
      </c>
      <c r="K9" s="3">
        <f t="shared" si="0"/>
        <v>4</v>
      </c>
      <c r="L9" s="3">
        <f t="shared" si="1"/>
        <v>0</v>
      </c>
      <c r="M9" s="3">
        <f t="shared" si="1"/>
        <v>0</v>
      </c>
      <c r="N9" s="57" t="str">
        <f t="shared" si="11"/>
        <v>无</v>
      </c>
      <c r="O9" s="47">
        <f>VLOOKUP(N9,马仔属性!$G$14:$I$33,3,FALSE)</f>
        <v>-1</v>
      </c>
      <c r="P9" s="58">
        <f>VLOOKUP(N9,马仔属性!$G$14:$H$33,2,FALSE)</f>
        <v>0</v>
      </c>
      <c r="Q9" s="3">
        <f t="shared" si="0"/>
        <v>4</v>
      </c>
      <c r="R9" s="3">
        <f t="shared" si="1"/>
        <v>0</v>
      </c>
      <c r="S9" s="3">
        <f t="shared" si="1"/>
        <v>0</v>
      </c>
      <c r="T9" s="57" t="str">
        <f t="shared" si="12"/>
        <v>无</v>
      </c>
      <c r="U9" s="47">
        <f>VLOOKUP(T9,马仔属性!$G$14:$I$33,3,FALSE)</f>
        <v>-1</v>
      </c>
      <c r="V9" s="58">
        <f>VLOOKUP(T9,马仔属性!$G$14:$H$33,2,FALSE)</f>
        <v>0</v>
      </c>
      <c r="W9" s="3">
        <f t="shared" si="0"/>
        <v>4</v>
      </c>
      <c r="X9" s="3">
        <f t="shared" si="1"/>
        <v>0</v>
      </c>
      <c r="Y9" s="3">
        <f t="shared" si="1"/>
        <v>0</v>
      </c>
      <c r="Z9" s="57" t="str">
        <f t="shared" si="13"/>
        <v>无</v>
      </c>
      <c r="AA9" s="47">
        <f>VLOOKUP(Z9,马仔属性!$G$14:$I$33,3,FALSE)</f>
        <v>-1</v>
      </c>
      <c r="AB9" s="58">
        <f>VLOOKUP(Z9,马仔属性!$G$14:$H$33,2,FALSE)</f>
        <v>0</v>
      </c>
      <c r="AC9" s="3">
        <f t="shared" si="0"/>
        <v>4</v>
      </c>
      <c r="AD9" s="3">
        <f t="shared" si="1"/>
        <v>0</v>
      </c>
      <c r="AE9" s="3">
        <f t="shared" si="1"/>
        <v>0</v>
      </c>
      <c r="AF9" s="21">
        <f>SUMPRODUCT(AG9:AS9,设定参考!$A$2:$M$2)</f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15">
      <c r="A10" s="48">
        <v>7</v>
      </c>
      <c r="B10" s="57" t="str">
        <f t="shared" si="14"/>
        <v>无</v>
      </c>
      <c r="C10" s="47">
        <f>VLOOKUP(B10,马仔属性!$G$14:$I$33,3,FALSE)</f>
        <v>-1</v>
      </c>
      <c r="D10" s="58">
        <f>VLOOKUP(B10,马仔属性!$G$14:$H$33,2,FALSE)</f>
        <v>0</v>
      </c>
      <c r="E10" s="3">
        <f t="shared" si="8"/>
        <v>0</v>
      </c>
      <c r="F10" s="3">
        <f t="shared" si="9"/>
        <v>0</v>
      </c>
      <c r="G10" s="3">
        <f t="shared" si="9"/>
        <v>0</v>
      </c>
      <c r="H10" s="57" t="str">
        <f t="shared" si="10"/>
        <v>无</v>
      </c>
      <c r="I10" s="47">
        <f>VLOOKUP(H10,马仔属性!$G$14:$I$33,3,FALSE)</f>
        <v>-1</v>
      </c>
      <c r="J10" s="58">
        <f>VLOOKUP(H10,马仔属性!$G$14:$H$33,2,FALSE)</f>
        <v>0</v>
      </c>
      <c r="K10" s="3">
        <f t="shared" si="0"/>
        <v>4</v>
      </c>
      <c r="L10" s="3">
        <f t="shared" si="1"/>
        <v>0</v>
      </c>
      <c r="M10" s="3">
        <f t="shared" si="1"/>
        <v>0</v>
      </c>
      <c r="N10" s="57" t="str">
        <f t="shared" si="11"/>
        <v>无</v>
      </c>
      <c r="O10" s="47">
        <f>VLOOKUP(N10,马仔属性!$G$14:$I$33,3,FALSE)</f>
        <v>-1</v>
      </c>
      <c r="P10" s="58">
        <f>VLOOKUP(N10,马仔属性!$G$14:$H$33,2,FALSE)</f>
        <v>0</v>
      </c>
      <c r="Q10" s="3">
        <f t="shared" si="0"/>
        <v>4</v>
      </c>
      <c r="R10" s="3">
        <f t="shared" si="1"/>
        <v>0</v>
      </c>
      <c r="S10" s="3">
        <f t="shared" si="1"/>
        <v>0</v>
      </c>
      <c r="T10" s="57" t="str">
        <f t="shared" si="12"/>
        <v>无</v>
      </c>
      <c r="U10" s="47">
        <f>VLOOKUP(T10,马仔属性!$G$14:$I$33,3,FALSE)</f>
        <v>-1</v>
      </c>
      <c r="V10" s="58">
        <f>VLOOKUP(T10,马仔属性!$G$14:$H$33,2,FALSE)</f>
        <v>0</v>
      </c>
      <c r="W10" s="3">
        <f t="shared" si="0"/>
        <v>4</v>
      </c>
      <c r="X10" s="3">
        <f t="shared" si="1"/>
        <v>0</v>
      </c>
      <c r="Y10" s="3">
        <f t="shared" si="1"/>
        <v>0</v>
      </c>
      <c r="Z10" s="57" t="str">
        <f t="shared" si="13"/>
        <v>无</v>
      </c>
      <c r="AA10" s="47">
        <f>VLOOKUP(Z10,马仔属性!$G$14:$I$33,3,FALSE)</f>
        <v>-1</v>
      </c>
      <c r="AB10" s="58">
        <f>VLOOKUP(Z10,马仔属性!$G$14:$H$33,2,FALSE)</f>
        <v>0</v>
      </c>
      <c r="AC10" s="3">
        <f t="shared" si="0"/>
        <v>4</v>
      </c>
      <c r="AD10" s="3">
        <f t="shared" si="1"/>
        <v>0</v>
      </c>
      <c r="AE10" s="3">
        <f t="shared" si="1"/>
        <v>0</v>
      </c>
      <c r="AF10" s="21">
        <f>SUMPRODUCT(AG10:AS10,设定参考!$A$2:$M$2)</f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1:45" x14ac:dyDescent="0.15">
      <c r="A11" s="48">
        <v>8</v>
      </c>
      <c r="B11" s="57" t="str">
        <f t="shared" si="14"/>
        <v>无</v>
      </c>
      <c r="C11" s="47">
        <f>VLOOKUP(B11,马仔属性!$G$14:$I$33,3,FALSE)</f>
        <v>-1</v>
      </c>
      <c r="D11" s="58">
        <f>VLOOKUP(B11,马仔属性!$G$14:$H$33,2,FALSE)</f>
        <v>0</v>
      </c>
      <c r="E11" s="3">
        <f t="shared" si="8"/>
        <v>0</v>
      </c>
      <c r="F11" s="3">
        <f t="shared" si="9"/>
        <v>0</v>
      </c>
      <c r="G11" s="3">
        <f t="shared" si="9"/>
        <v>0</v>
      </c>
      <c r="H11" s="57" t="str">
        <f t="shared" si="10"/>
        <v>无</v>
      </c>
      <c r="I11" s="47">
        <f>VLOOKUP(H11,马仔属性!$G$14:$I$33,3,FALSE)</f>
        <v>-1</v>
      </c>
      <c r="J11" s="58">
        <f>VLOOKUP(H11,马仔属性!$G$14:$H$33,2,FALSE)</f>
        <v>0</v>
      </c>
      <c r="K11" s="3">
        <f t="shared" si="0"/>
        <v>5</v>
      </c>
      <c r="L11" s="3">
        <f t="shared" si="1"/>
        <v>0</v>
      </c>
      <c r="M11" s="3">
        <f t="shared" si="1"/>
        <v>0</v>
      </c>
      <c r="N11" s="57" t="str">
        <f t="shared" si="11"/>
        <v>无</v>
      </c>
      <c r="O11" s="47">
        <f>VLOOKUP(N11,马仔属性!$G$14:$I$33,3,FALSE)</f>
        <v>-1</v>
      </c>
      <c r="P11" s="58">
        <f>VLOOKUP(N11,马仔属性!$G$14:$H$33,2,FALSE)</f>
        <v>0</v>
      </c>
      <c r="Q11" s="3">
        <f t="shared" si="0"/>
        <v>5</v>
      </c>
      <c r="R11" s="3">
        <f t="shared" si="1"/>
        <v>0</v>
      </c>
      <c r="S11" s="3">
        <f t="shared" si="1"/>
        <v>0</v>
      </c>
      <c r="T11" s="57" t="str">
        <f t="shared" si="12"/>
        <v>无</v>
      </c>
      <c r="U11" s="47">
        <f>VLOOKUP(T11,马仔属性!$G$14:$I$33,3,FALSE)</f>
        <v>-1</v>
      </c>
      <c r="V11" s="58">
        <f>VLOOKUP(T11,马仔属性!$G$14:$H$33,2,FALSE)</f>
        <v>0</v>
      </c>
      <c r="W11" s="3">
        <f t="shared" si="0"/>
        <v>5</v>
      </c>
      <c r="X11" s="3">
        <f t="shared" si="1"/>
        <v>0</v>
      </c>
      <c r="Y11" s="3">
        <f t="shared" si="1"/>
        <v>0</v>
      </c>
      <c r="Z11" s="57" t="str">
        <f t="shared" si="13"/>
        <v>无</v>
      </c>
      <c r="AA11" s="47">
        <f>VLOOKUP(Z11,马仔属性!$G$14:$I$33,3,FALSE)</f>
        <v>-1</v>
      </c>
      <c r="AB11" s="58">
        <f>VLOOKUP(Z11,马仔属性!$G$14:$H$33,2,FALSE)</f>
        <v>0</v>
      </c>
      <c r="AC11" s="3">
        <f t="shared" si="0"/>
        <v>5</v>
      </c>
      <c r="AD11" s="3">
        <f t="shared" si="1"/>
        <v>0</v>
      </c>
      <c r="AE11" s="3">
        <f t="shared" si="1"/>
        <v>0</v>
      </c>
      <c r="AF11" s="21">
        <f>SUMPRODUCT(AG11:AS11,设定参考!$A$2:$M$2)</f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  <row r="12" spans="1:45" x14ac:dyDescent="0.15">
      <c r="A12" s="48">
        <v>9</v>
      </c>
      <c r="B12" s="57" t="s">
        <v>545</v>
      </c>
      <c r="C12" s="47">
        <f>VLOOKUP(B12,马仔属性!$G$14:$I$33,3,FALSE)</f>
        <v>0</v>
      </c>
      <c r="D12" s="58">
        <f>VLOOKUP(B12,马仔属性!$G$14:$H$33,2,FALSE)</f>
        <v>101101</v>
      </c>
      <c r="E12" s="3">
        <v>1</v>
      </c>
      <c r="F12" s="3">
        <f t="shared" si="9"/>
        <v>0</v>
      </c>
      <c r="G12" s="3">
        <v>1</v>
      </c>
      <c r="H12" s="57" t="str">
        <f t="shared" si="10"/>
        <v>无</v>
      </c>
      <c r="I12" s="47">
        <f>VLOOKUP(H12,马仔属性!$G$14:$I$33,3,FALSE)</f>
        <v>-1</v>
      </c>
      <c r="J12" s="58">
        <f>VLOOKUP(H12,马仔属性!$G$14:$H$33,2,FALSE)</f>
        <v>0</v>
      </c>
      <c r="K12" s="3">
        <f t="shared" si="0"/>
        <v>6</v>
      </c>
      <c r="L12" s="3">
        <f t="shared" si="1"/>
        <v>0</v>
      </c>
      <c r="M12" s="3">
        <f t="shared" si="1"/>
        <v>0</v>
      </c>
      <c r="N12" s="57" t="str">
        <f t="shared" si="11"/>
        <v>无</v>
      </c>
      <c r="O12" s="47">
        <f>VLOOKUP(N12,马仔属性!$G$14:$I$33,3,FALSE)</f>
        <v>-1</v>
      </c>
      <c r="P12" s="58">
        <f>VLOOKUP(N12,马仔属性!$G$14:$H$33,2,FALSE)</f>
        <v>0</v>
      </c>
      <c r="Q12" s="3">
        <f t="shared" si="0"/>
        <v>6</v>
      </c>
      <c r="R12" s="3">
        <f t="shared" si="1"/>
        <v>0</v>
      </c>
      <c r="S12" s="3">
        <f t="shared" si="1"/>
        <v>0</v>
      </c>
      <c r="T12" s="57" t="str">
        <f t="shared" si="12"/>
        <v>无</v>
      </c>
      <c r="U12" s="47">
        <f>VLOOKUP(T12,马仔属性!$G$14:$I$33,3,FALSE)</f>
        <v>-1</v>
      </c>
      <c r="V12" s="58">
        <f>VLOOKUP(T12,马仔属性!$G$14:$H$33,2,FALSE)</f>
        <v>0</v>
      </c>
      <c r="W12" s="3">
        <f t="shared" si="0"/>
        <v>6</v>
      </c>
      <c r="X12" s="3">
        <f t="shared" si="1"/>
        <v>0</v>
      </c>
      <c r="Y12" s="3">
        <f t="shared" si="1"/>
        <v>0</v>
      </c>
      <c r="Z12" s="57" t="str">
        <f t="shared" si="13"/>
        <v>无</v>
      </c>
      <c r="AA12" s="47">
        <f>VLOOKUP(Z12,马仔属性!$G$14:$I$33,3,FALSE)</f>
        <v>-1</v>
      </c>
      <c r="AB12" s="58">
        <f>VLOOKUP(Z12,马仔属性!$G$14:$H$33,2,FALSE)</f>
        <v>0</v>
      </c>
      <c r="AC12" s="3">
        <f t="shared" si="0"/>
        <v>6</v>
      </c>
      <c r="AD12" s="3">
        <f t="shared" si="1"/>
        <v>0</v>
      </c>
      <c r="AE12" s="3">
        <f t="shared" si="1"/>
        <v>0</v>
      </c>
      <c r="AF12" s="21">
        <f>SUMPRODUCT(AG12:AS12,设定参考!$A$2:$M$2)</f>
        <v>149.06918644417087</v>
      </c>
      <c r="AG12">
        <v>1339.6897824028933</v>
      </c>
      <c r="AH12">
        <v>67.120065026737976</v>
      </c>
      <c r="AI12">
        <v>28.361530121317159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</row>
    <row r="13" spans="1:45" x14ac:dyDescent="0.15">
      <c r="A13" s="48">
        <v>10</v>
      </c>
      <c r="B13" s="57" t="s">
        <v>545</v>
      </c>
      <c r="C13" s="47">
        <f>VLOOKUP(B13,马仔属性!$G$14:$I$33,3,FALSE)</f>
        <v>0</v>
      </c>
      <c r="D13" s="58">
        <f>VLOOKUP(B13,马仔属性!$G$14:$H$33,2,FALSE)</f>
        <v>101101</v>
      </c>
      <c r="E13" s="3">
        <v>5</v>
      </c>
      <c r="F13" s="3">
        <f t="shared" si="9"/>
        <v>0</v>
      </c>
      <c r="G13" s="3">
        <v>1</v>
      </c>
      <c r="H13" s="57" t="str">
        <f t="shared" si="10"/>
        <v>无</v>
      </c>
      <c r="I13" s="47">
        <f>VLOOKUP(H13,马仔属性!$G$14:$I$33,3,FALSE)</f>
        <v>-1</v>
      </c>
      <c r="J13" s="58">
        <f>VLOOKUP(H13,马仔属性!$G$14:$H$33,2,FALSE)</f>
        <v>0</v>
      </c>
      <c r="K13" s="3">
        <f t="shared" si="0"/>
        <v>7</v>
      </c>
      <c r="L13" s="3">
        <f t="shared" si="1"/>
        <v>0</v>
      </c>
      <c r="M13" s="3">
        <f t="shared" si="1"/>
        <v>0</v>
      </c>
      <c r="N13" s="57" t="str">
        <f t="shared" si="11"/>
        <v>无</v>
      </c>
      <c r="O13" s="47">
        <f>VLOOKUP(N13,马仔属性!$G$14:$I$33,3,FALSE)</f>
        <v>-1</v>
      </c>
      <c r="P13" s="58">
        <f>VLOOKUP(N13,马仔属性!$G$14:$H$33,2,FALSE)</f>
        <v>0</v>
      </c>
      <c r="Q13" s="3">
        <f t="shared" si="0"/>
        <v>7</v>
      </c>
      <c r="R13" s="3">
        <f t="shared" si="1"/>
        <v>0</v>
      </c>
      <c r="S13" s="3">
        <f t="shared" si="1"/>
        <v>0</v>
      </c>
      <c r="T13" s="57" t="str">
        <f t="shared" si="12"/>
        <v>无</v>
      </c>
      <c r="U13" s="47">
        <f>VLOOKUP(T13,马仔属性!$G$14:$I$33,3,FALSE)</f>
        <v>-1</v>
      </c>
      <c r="V13" s="58">
        <f>VLOOKUP(T13,马仔属性!$G$14:$H$33,2,FALSE)</f>
        <v>0</v>
      </c>
      <c r="W13" s="3">
        <f t="shared" si="0"/>
        <v>7</v>
      </c>
      <c r="X13" s="3">
        <f t="shared" si="1"/>
        <v>0</v>
      </c>
      <c r="Y13" s="3">
        <f t="shared" si="1"/>
        <v>0</v>
      </c>
      <c r="Z13" s="57" t="str">
        <f t="shared" si="13"/>
        <v>无</v>
      </c>
      <c r="AA13" s="47">
        <f>VLOOKUP(Z13,马仔属性!$G$14:$I$33,3,FALSE)</f>
        <v>-1</v>
      </c>
      <c r="AB13" s="58">
        <f>VLOOKUP(Z13,马仔属性!$G$14:$H$33,2,FALSE)</f>
        <v>0</v>
      </c>
      <c r="AC13" s="3">
        <f t="shared" si="0"/>
        <v>7</v>
      </c>
      <c r="AD13" s="3">
        <f t="shared" si="1"/>
        <v>0</v>
      </c>
      <c r="AE13" s="3">
        <f t="shared" si="1"/>
        <v>0</v>
      </c>
      <c r="AF13" s="21">
        <f>SUMPRODUCT(AG13:AS13,设定参考!$A$2:$M$2)</f>
        <v>174.60269674979003</v>
      </c>
      <c r="AG13">
        <v>1566.1680391397499</v>
      </c>
      <c r="AH13">
        <v>78.623555080213919</v>
      </c>
      <c r="AI13">
        <v>33.332420103986138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</row>
    <row r="14" spans="1:45" x14ac:dyDescent="0.15">
      <c r="A14" s="48">
        <v>11</v>
      </c>
      <c r="B14" s="57" t="s">
        <v>545</v>
      </c>
      <c r="C14" s="47">
        <f>VLOOKUP(B14,马仔属性!$G$14:$I$33,3,FALSE)</f>
        <v>0</v>
      </c>
      <c r="D14" s="58">
        <f>VLOOKUP(B14,马仔属性!$G$14:$H$33,2,FALSE)</f>
        <v>101101</v>
      </c>
      <c r="E14" s="3">
        <v>10</v>
      </c>
      <c r="F14" s="3">
        <f t="shared" si="9"/>
        <v>0</v>
      </c>
      <c r="G14" s="3">
        <v>1</v>
      </c>
      <c r="H14" s="57" t="str">
        <f t="shared" si="10"/>
        <v>无</v>
      </c>
      <c r="I14" s="47">
        <f>VLOOKUP(H14,马仔属性!$G$14:$I$33,3,FALSE)</f>
        <v>-1</v>
      </c>
      <c r="J14" s="58">
        <f>VLOOKUP(H14,马仔属性!$G$14:$H$33,2,FALSE)</f>
        <v>0</v>
      </c>
      <c r="K14" s="3">
        <f t="shared" si="0"/>
        <v>7</v>
      </c>
      <c r="L14" s="3">
        <f t="shared" si="1"/>
        <v>0</v>
      </c>
      <c r="M14" s="3">
        <f t="shared" si="1"/>
        <v>0</v>
      </c>
      <c r="N14" s="57" t="str">
        <f t="shared" si="11"/>
        <v>无</v>
      </c>
      <c r="O14" s="47">
        <f>VLOOKUP(N14,马仔属性!$G$14:$I$33,3,FALSE)</f>
        <v>-1</v>
      </c>
      <c r="P14" s="58">
        <f>VLOOKUP(N14,马仔属性!$G$14:$H$33,2,FALSE)</f>
        <v>0</v>
      </c>
      <c r="Q14" s="3">
        <f t="shared" si="0"/>
        <v>7</v>
      </c>
      <c r="R14" s="3">
        <f t="shared" si="1"/>
        <v>0</v>
      </c>
      <c r="S14" s="3">
        <f t="shared" si="1"/>
        <v>0</v>
      </c>
      <c r="T14" s="57" t="str">
        <f t="shared" si="12"/>
        <v>无</v>
      </c>
      <c r="U14" s="47">
        <f>VLOOKUP(T14,马仔属性!$G$14:$I$33,3,FALSE)</f>
        <v>-1</v>
      </c>
      <c r="V14" s="58">
        <f>VLOOKUP(T14,马仔属性!$G$14:$H$33,2,FALSE)</f>
        <v>0</v>
      </c>
      <c r="W14" s="3">
        <f t="shared" si="0"/>
        <v>7</v>
      </c>
      <c r="X14" s="3">
        <f t="shared" si="1"/>
        <v>0</v>
      </c>
      <c r="Y14" s="3">
        <f t="shared" si="1"/>
        <v>0</v>
      </c>
      <c r="Z14" s="57" t="str">
        <f t="shared" si="13"/>
        <v>无</v>
      </c>
      <c r="AA14" s="47">
        <f>VLOOKUP(Z14,马仔属性!$G$14:$I$33,3,FALSE)</f>
        <v>-1</v>
      </c>
      <c r="AB14" s="58">
        <f>VLOOKUP(Z14,马仔属性!$G$14:$H$33,2,FALSE)</f>
        <v>0</v>
      </c>
      <c r="AC14" s="3">
        <f t="shared" si="0"/>
        <v>7</v>
      </c>
      <c r="AD14" s="3">
        <f t="shared" si="1"/>
        <v>0</v>
      </c>
      <c r="AE14" s="3">
        <f t="shared" si="1"/>
        <v>0</v>
      </c>
      <c r="AF14" s="21">
        <f>SUMPRODUCT(AG14:AS14,设定参考!$A$2:$M$2)</f>
        <v>206.51958463181404</v>
      </c>
      <c r="AG14">
        <v>1849.2658600608206</v>
      </c>
      <c r="AH14">
        <v>93.002917647058837</v>
      </c>
      <c r="AI14">
        <v>39.546032582322368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</row>
    <row r="15" spans="1:45" x14ac:dyDescent="0.15">
      <c r="A15" s="48">
        <v>12</v>
      </c>
      <c r="B15" s="57" t="s">
        <v>545</v>
      </c>
      <c r="C15" s="47">
        <f>VLOOKUP(B15,马仔属性!$G$14:$I$33,3,FALSE)</f>
        <v>0</v>
      </c>
      <c r="D15" s="58">
        <f>VLOOKUP(B15,马仔属性!$G$14:$H$33,2,FALSE)</f>
        <v>101101</v>
      </c>
      <c r="E15" s="3">
        <v>11</v>
      </c>
      <c r="F15" s="3">
        <v>0</v>
      </c>
      <c r="G15" s="3">
        <f t="shared" si="9"/>
        <v>1</v>
      </c>
      <c r="H15" s="57" t="str">
        <f t="shared" si="10"/>
        <v>无</v>
      </c>
      <c r="I15" s="47">
        <f>VLOOKUP(H15,马仔属性!$G$14:$I$33,3,FALSE)</f>
        <v>-1</v>
      </c>
      <c r="J15" s="58">
        <f>VLOOKUP(H15,马仔属性!$G$14:$H$33,2,FALSE)</f>
        <v>0</v>
      </c>
      <c r="K15" s="3">
        <f t="shared" si="0"/>
        <v>8</v>
      </c>
      <c r="L15" s="3">
        <f t="shared" si="1"/>
        <v>0</v>
      </c>
      <c r="M15" s="3">
        <f t="shared" si="1"/>
        <v>0</v>
      </c>
      <c r="N15" s="57" t="str">
        <f t="shared" si="11"/>
        <v>无</v>
      </c>
      <c r="O15" s="47">
        <f>VLOOKUP(N15,马仔属性!$G$14:$I$33,3,FALSE)</f>
        <v>-1</v>
      </c>
      <c r="P15" s="58">
        <f>VLOOKUP(N15,马仔属性!$G$14:$H$33,2,FALSE)</f>
        <v>0</v>
      </c>
      <c r="Q15" s="3">
        <f t="shared" si="0"/>
        <v>8</v>
      </c>
      <c r="R15" s="3">
        <v>0</v>
      </c>
      <c r="S15" s="3">
        <v>0</v>
      </c>
      <c r="T15" s="57" t="str">
        <f t="shared" si="12"/>
        <v>无</v>
      </c>
      <c r="U15" s="47">
        <f>VLOOKUP(T15,马仔属性!$G$14:$I$33,3,FALSE)</f>
        <v>-1</v>
      </c>
      <c r="V15" s="58">
        <f>VLOOKUP(T15,马仔属性!$G$14:$H$33,2,FALSE)</f>
        <v>0</v>
      </c>
      <c r="W15" s="3">
        <f t="shared" si="0"/>
        <v>8</v>
      </c>
      <c r="X15" s="3">
        <f t="shared" si="1"/>
        <v>1</v>
      </c>
      <c r="Y15" s="3">
        <f t="shared" si="1"/>
        <v>0</v>
      </c>
      <c r="Z15" s="57" t="str">
        <f t="shared" si="13"/>
        <v>无</v>
      </c>
      <c r="AA15" s="47">
        <f>VLOOKUP(Z15,马仔属性!$G$14:$I$33,3,FALSE)</f>
        <v>-1</v>
      </c>
      <c r="AB15" s="58">
        <f>VLOOKUP(Z15,马仔属性!$G$14:$H$33,2,FALSE)</f>
        <v>0</v>
      </c>
      <c r="AC15" s="3">
        <f t="shared" si="0"/>
        <v>8</v>
      </c>
      <c r="AD15" s="3">
        <f t="shared" si="1"/>
        <v>1</v>
      </c>
      <c r="AE15" s="3">
        <f t="shared" si="1"/>
        <v>0</v>
      </c>
      <c r="AF15" s="21">
        <f>SUMPRODUCT(AG15:AS15,设定参考!$A$2:$M$2)</f>
        <v>212.90296220821881</v>
      </c>
      <c r="AG15">
        <v>1905.8854242450348</v>
      </c>
      <c r="AH15">
        <v>95.878790160427826</v>
      </c>
      <c r="AI15">
        <v>40.788755077989606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</row>
    <row r="16" spans="1:45" x14ac:dyDescent="0.15">
      <c r="A16" s="48">
        <v>13</v>
      </c>
      <c r="B16" s="57" t="s">
        <v>545</v>
      </c>
      <c r="C16" s="47">
        <f>VLOOKUP(B16,马仔属性!$G$14:$I$33,3,FALSE)</f>
        <v>0</v>
      </c>
      <c r="D16" s="58">
        <f>VLOOKUP(B16,马仔属性!$G$14:$H$33,2,FALSE)</f>
        <v>101101</v>
      </c>
      <c r="E16" s="3">
        <v>12</v>
      </c>
      <c r="F16" s="3">
        <v>0</v>
      </c>
      <c r="G16" s="3">
        <f t="shared" si="9"/>
        <v>1</v>
      </c>
      <c r="H16" s="57" t="str">
        <f t="shared" si="10"/>
        <v>无</v>
      </c>
      <c r="I16" s="47">
        <f>VLOOKUP(H16,马仔属性!$G$14:$I$33,3,FALSE)</f>
        <v>-1</v>
      </c>
      <c r="J16" s="58">
        <f>VLOOKUP(H16,马仔属性!$G$14:$H$33,2,FALSE)</f>
        <v>0</v>
      </c>
      <c r="K16" s="3">
        <f t="shared" si="0"/>
        <v>9</v>
      </c>
      <c r="L16" s="3">
        <f t="shared" si="1"/>
        <v>0</v>
      </c>
      <c r="M16" s="3">
        <f t="shared" si="1"/>
        <v>0</v>
      </c>
      <c r="N16" s="57" t="str">
        <f t="shared" si="11"/>
        <v>无</v>
      </c>
      <c r="O16" s="47">
        <f>VLOOKUP(N16,马仔属性!$G$14:$I$33,3,FALSE)</f>
        <v>-1</v>
      </c>
      <c r="P16" s="58">
        <f>VLOOKUP(N16,马仔属性!$G$14:$H$33,2,FALSE)</f>
        <v>0</v>
      </c>
      <c r="Q16" s="3">
        <f t="shared" si="0"/>
        <v>9</v>
      </c>
      <c r="R16" s="3">
        <v>0</v>
      </c>
      <c r="S16" s="3">
        <v>0</v>
      </c>
      <c r="T16" s="57" t="str">
        <f t="shared" si="12"/>
        <v>无</v>
      </c>
      <c r="U16" s="47">
        <f>VLOOKUP(T16,马仔属性!$G$14:$I$33,3,FALSE)</f>
        <v>-1</v>
      </c>
      <c r="V16" s="58">
        <f>VLOOKUP(T16,马仔属性!$G$14:$H$33,2,FALSE)</f>
        <v>0</v>
      </c>
      <c r="W16" s="3">
        <f t="shared" si="0"/>
        <v>9</v>
      </c>
      <c r="X16" s="3">
        <f t="shared" si="1"/>
        <v>1</v>
      </c>
      <c r="Y16" s="3">
        <f t="shared" si="1"/>
        <v>0</v>
      </c>
      <c r="Z16" s="57" t="str">
        <f t="shared" si="13"/>
        <v>无</v>
      </c>
      <c r="AA16" s="47">
        <f>VLOOKUP(Z16,马仔属性!$G$14:$I$33,3,FALSE)</f>
        <v>-1</v>
      </c>
      <c r="AB16" s="58">
        <f>VLOOKUP(Z16,马仔属性!$G$14:$H$33,2,FALSE)</f>
        <v>0</v>
      </c>
      <c r="AC16" s="3">
        <f t="shared" si="0"/>
        <v>9</v>
      </c>
      <c r="AD16" s="3">
        <f t="shared" si="1"/>
        <v>1</v>
      </c>
      <c r="AE16" s="3">
        <f t="shared" si="1"/>
        <v>0</v>
      </c>
      <c r="AF16" s="21">
        <f>SUMPRODUCT(AG16:AS16,设定参考!$A$2:$M$2)</f>
        <v>219.28633978462364</v>
      </c>
      <c r="AG16">
        <v>1962.5049884292489</v>
      </c>
      <c r="AH16">
        <v>98.754662673796815</v>
      </c>
      <c r="AI16">
        <v>42.031477573656851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</row>
    <row r="17" spans="1:45" x14ac:dyDescent="0.15">
      <c r="A17" s="48">
        <v>14</v>
      </c>
      <c r="B17" s="57" t="s">
        <v>545</v>
      </c>
      <c r="C17" s="47">
        <f>VLOOKUP(B17,马仔属性!$G$14:$I$33,3,FALSE)</f>
        <v>0</v>
      </c>
      <c r="D17" s="58">
        <f>VLOOKUP(B17,马仔属性!$G$14:$H$33,2,FALSE)</f>
        <v>101101</v>
      </c>
      <c r="E17" s="3">
        <v>13</v>
      </c>
      <c r="F17" s="3">
        <v>0</v>
      </c>
      <c r="G17" s="3">
        <f t="shared" si="9"/>
        <v>1</v>
      </c>
      <c r="H17" s="57" t="str">
        <f t="shared" si="10"/>
        <v>无</v>
      </c>
      <c r="I17" s="47">
        <f>VLOOKUP(H17,马仔属性!$G$14:$I$33,3,FALSE)</f>
        <v>-1</v>
      </c>
      <c r="J17" s="58">
        <f>VLOOKUP(H17,马仔属性!$G$14:$H$33,2,FALSE)</f>
        <v>0</v>
      </c>
      <c r="K17" s="3">
        <f t="shared" si="0"/>
        <v>9</v>
      </c>
      <c r="L17" s="3">
        <f t="shared" si="1"/>
        <v>0</v>
      </c>
      <c r="M17" s="3">
        <f t="shared" si="1"/>
        <v>0</v>
      </c>
      <c r="N17" s="57" t="str">
        <f t="shared" si="11"/>
        <v>无</v>
      </c>
      <c r="O17" s="47">
        <f>VLOOKUP(N17,马仔属性!$G$14:$I$33,3,FALSE)</f>
        <v>-1</v>
      </c>
      <c r="P17" s="58">
        <f>VLOOKUP(N17,马仔属性!$G$14:$H$33,2,FALSE)</f>
        <v>0</v>
      </c>
      <c r="Q17" s="3">
        <f t="shared" si="0"/>
        <v>9</v>
      </c>
      <c r="R17" s="3">
        <v>0</v>
      </c>
      <c r="S17" s="3">
        <v>0</v>
      </c>
      <c r="T17" s="57" t="str">
        <f t="shared" si="12"/>
        <v>无</v>
      </c>
      <c r="U17" s="47">
        <f>VLOOKUP(T17,马仔属性!$G$14:$I$33,3,FALSE)</f>
        <v>-1</v>
      </c>
      <c r="V17" s="58">
        <f>VLOOKUP(T17,马仔属性!$G$14:$H$33,2,FALSE)</f>
        <v>0</v>
      </c>
      <c r="W17" s="3">
        <f t="shared" si="0"/>
        <v>9</v>
      </c>
      <c r="X17" s="3">
        <f t="shared" si="1"/>
        <v>1</v>
      </c>
      <c r="Y17" s="3">
        <f t="shared" si="1"/>
        <v>0</v>
      </c>
      <c r="Z17" s="57" t="str">
        <f t="shared" si="13"/>
        <v>无</v>
      </c>
      <c r="AA17" s="47">
        <f>VLOOKUP(Z17,马仔属性!$G$14:$I$33,3,FALSE)</f>
        <v>-1</v>
      </c>
      <c r="AB17" s="58">
        <f>VLOOKUP(Z17,马仔属性!$G$14:$H$33,2,FALSE)</f>
        <v>0</v>
      </c>
      <c r="AC17" s="3">
        <f t="shared" si="0"/>
        <v>9</v>
      </c>
      <c r="AD17" s="3">
        <f t="shared" si="1"/>
        <v>1</v>
      </c>
      <c r="AE17" s="3">
        <f t="shared" si="1"/>
        <v>0</v>
      </c>
      <c r="AF17" s="21">
        <f>SUMPRODUCT(AG17:AS17,设定参考!$A$2:$M$2)</f>
        <v>225.6697173610284</v>
      </c>
      <c r="AG17">
        <v>2019.124552613463</v>
      </c>
      <c r="AH17">
        <v>101.63053518716579</v>
      </c>
      <c r="AI17">
        <v>43.274200069324095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</row>
    <row r="18" spans="1:45" x14ac:dyDescent="0.15">
      <c r="A18" s="48">
        <v>15</v>
      </c>
      <c r="B18" s="57" t="s">
        <v>545</v>
      </c>
      <c r="C18" s="47">
        <f>VLOOKUP(B18,马仔属性!$G$14:$I$33,3,FALSE)</f>
        <v>0</v>
      </c>
      <c r="D18" s="58">
        <f>VLOOKUP(B18,马仔属性!$G$14:$H$33,2,FALSE)</f>
        <v>101101</v>
      </c>
      <c r="E18" s="3">
        <v>14</v>
      </c>
      <c r="F18" s="3">
        <v>0</v>
      </c>
      <c r="G18" s="3">
        <f t="shared" si="9"/>
        <v>1</v>
      </c>
      <c r="H18" s="57" t="str">
        <f t="shared" si="10"/>
        <v>无</v>
      </c>
      <c r="I18" s="47">
        <f>VLOOKUP(H18,马仔属性!$G$14:$I$33,3,FALSE)</f>
        <v>-1</v>
      </c>
      <c r="J18" s="58">
        <f>VLOOKUP(H18,马仔属性!$G$14:$H$33,2,FALSE)</f>
        <v>0</v>
      </c>
      <c r="K18" s="3">
        <f t="shared" si="0"/>
        <v>10</v>
      </c>
      <c r="L18" s="3">
        <f t="shared" si="1"/>
        <v>0</v>
      </c>
      <c r="M18" s="3">
        <f t="shared" si="1"/>
        <v>0</v>
      </c>
      <c r="N18" s="57" t="str">
        <f t="shared" si="11"/>
        <v>无</v>
      </c>
      <c r="O18" s="47">
        <f>VLOOKUP(N18,马仔属性!$G$14:$I$33,3,FALSE)</f>
        <v>-1</v>
      </c>
      <c r="P18" s="58">
        <f>VLOOKUP(N18,马仔属性!$G$14:$H$33,2,FALSE)</f>
        <v>0</v>
      </c>
      <c r="Q18" s="3">
        <f t="shared" si="0"/>
        <v>10</v>
      </c>
      <c r="R18" s="3">
        <v>0</v>
      </c>
      <c r="S18" s="3">
        <v>0</v>
      </c>
      <c r="T18" s="57" t="str">
        <f t="shared" si="12"/>
        <v>无</v>
      </c>
      <c r="U18" s="47">
        <f>VLOOKUP(T18,马仔属性!$G$14:$I$33,3,FALSE)</f>
        <v>-1</v>
      </c>
      <c r="V18" s="58">
        <f>VLOOKUP(T18,马仔属性!$G$14:$H$33,2,FALSE)</f>
        <v>0</v>
      </c>
      <c r="W18" s="3">
        <f t="shared" si="0"/>
        <v>10</v>
      </c>
      <c r="X18" s="3">
        <f t="shared" si="1"/>
        <v>1</v>
      </c>
      <c r="Y18" s="3">
        <f t="shared" si="1"/>
        <v>0</v>
      </c>
      <c r="Z18" s="57" t="str">
        <f t="shared" si="13"/>
        <v>无</v>
      </c>
      <c r="AA18" s="47">
        <f>VLOOKUP(Z18,马仔属性!$G$14:$I$33,3,FALSE)</f>
        <v>-1</v>
      </c>
      <c r="AB18" s="58">
        <f>VLOOKUP(Z18,马仔属性!$G$14:$H$33,2,FALSE)</f>
        <v>0</v>
      </c>
      <c r="AC18" s="3">
        <f t="shared" si="0"/>
        <v>10</v>
      </c>
      <c r="AD18" s="3">
        <f t="shared" si="1"/>
        <v>1</v>
      </c>
      <c r="AE18" s="3">
        <f t="shared" si="1"/>
        <v>0</v>
      </c>
      <c r="AF18" s="21">
        <f>SUMPRODUCT(AG18:AS18,设定参考!$A$2:$M$2)</f>
        <v>232.0530949374332</v>
      </c>
      <c r="AG18">
        <v>2075.7441167976772</v>
      </c>
      <c r="AH18">
        <v>104.50640770053477</v>
      </c>
      <c r="AI18">
        <v>44.516922564991347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</row>
    <row r="19" spans="1:45" x14ac:dyDescent="0.15">
      <c r="A19" s="48">
        <v>16</v>
      </c>
      <c r="B19" s="57" t="s">
        <v>545</v>
      </c>
      <c r="C19" s="47">
        <f>VLOOKUP(B19,马仔属性!$G$14:$I$33,3,FALSE)</f>
        <v>0</v>
      </c>
      <c r="D19" s="58">
        <f>VLOOKUP(B19,马仔属性!$G$14:$H$33,2,FALSE)</f>
        <v>101101</v>
      </c>
      <c r="E19" s="3">
        <v>15</v>
      </c>
      <c r="F19" s="3">
        <v>0</v>
      </c>
      <c r="G19" s="3">
        <f t="shared" si="9"/>
        <v>1</v>
      </c>
      <c r="H19" s="57" t="str">
        <f t="shared" si="10"/>
        <v>无</v>
      </c>
      <c r="I19" s="47">
        <f>VLOOKUP(H19,马仔属性!$G$14:$I$33,3,FALSE)</f>
        <v>-1</v>
      </c>
      <c r="J19" s="58">
        <f>VLOOKUP(H19,马仔属性!$G$14:$H$33,2,FALSE)</f>
        <v>0</v>
      </c>
      <c r="K19" s="3">
        <f t="shared" si="0"/>
        <v>11</v>
      </c>
      <c r="L19" s="3">
        <f t="shared" si="1"/>
        <v>1</v>
      </c>
      <c r="M19" s="3">
        <f t="shared" si="1"/>
        <v>1</v>
      </c>
      <c r="N19" s="57" t="str">
        <f t="shared" si="11"/>
        <v>无</v>
      </c>
      <c r="O19" s="47">
        <f>VLOOKUP(N19,马仔属性!$G$14:$I$33,3,FALSE)</f>
        <v>-1</v>
      </c>
      <c r="P19" s="58">
        <f>VLOOKUP(N19,马仔属性!$G$14:$H$33,2,FALSE)</f>
        <v>0</v>
      </c>
      <c r="Q19" s="3">
        <f t="shared" si="0"/>
        <v>11</v>
      </c>
      <c r="R19" s="3">
        <v>0</v>
      </c>
      <c r="S19" s="3">
        <v>0</v>
      </c>
      <c r="T19" s="57" t="str">
        <f t="shared" si="12"/>
        <v>无</v>
      </c>
      <c r="U19" s="47">
        <f>VLOOKUP(T19,马仔属性!$G$14:$I$33,3,FALSE)</f>
        <v>-1</v>
      </c>
      <c r="V19" s="58">
        <f>VLOOKUP(T19,马仔属性!$G$14:$H$33,2,FALSE)</f>
        <v>0</v>
      </c>
      <c r="W19" s="3">
        <f t="shared" si="0"/>
        <v>11</v>
      </c>
      <c r="X19" s="3">
        <f t="shared" si="1"/>
        <v>1</v>
      </c>
      <c r="Y19" s="3">
        <f t="shared" si="1"/>
        <v>1</v>
      </c>
      <c r="Z19" s="57" t="str">
        <f t="shared" si="13"/>
        <v>无</v>
      </c>
      <c r="AA19" s="47">
        <f>VLOOKUP(Z19,马仔属性!$G$14:$I$33,3,FALSE)</f>
        <v>-1</v>
      </c>
      <c r="AB19" s="58">
        <f>VLOOKUP(Z19,马仔属性!$G$14:$H$33,2,FALSE)</f>
        <v>0</v>
      </c>
      <c r="AC19" s="3">
        <f t="shared" si="0"/>
        <v>11</v>
      </c>
      <c r="AD19" s="3">
        <f t="shared" si="1"/>
        <v>1</v>
      </c>
      <c r="AE19" s="3">
        <f t="shared" si="1"/>
        <v>1</v>
      </c>
      <c r="AF19" s="21">
        <f>SUMPRODUCT(AG19:AS19,设定参考!$A$2:$M$2)</f>
        <v>238.436472513838</v>
      </c>
      <c r="AG19">
        <v>2132.3636809818913</v>
      </c>
      <c r="AH19">
        <v>107.38228021390375</v>
      </c>
      <c r="AI19">
        <v>45.759645060658585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</row>
    <row r="20" spans="1:45" x14ac:dyDescent="0.15">
      <c r="A20" s="48">
        <v>17</v>
      </c>
      <c r="B20" s="57" t="s">
        <v>545</v>
      </c>
      <c r="C20" s="47">
        <f>VLOOKUP(B20,马仔属性!$G$14:$I$33,3,FALSE)</f>
        <v>0</v>
      </c>
      <c r="D20" s="58">
        <f>VLOOKUP(B20,马仔属性!$G$14:$H$33,2,FALSE)</f>
        <v>101101</v>
      </c>
      <c r="E20" s="3">
        <v>16</v>
      </c>
      <c r="F20" s="3">
        <v>0</v>
      </c>
      <c r="G20" s="3">
        <f t="shared" si="9"/>
        <v>1</v>
      </c>
      <c r="H20" s="57" t="str">
        <f t="shared" si="10"/>
        <v>无</v>
      </c>
      <c r="I20" s="47">
        <f>VLOOKUP(H20,马仔属性!$G$14:$I$33,3,FALSE)</f>
        <v>-1</v>
      </c>
      <c r="J20" s="58">
        <f>VLOOKUP(H20,马仔属性!$G$14:$H$33,2,FALSE)</f>
        <v>0</v>
      </c>
      <c r="K20" s="3">
        <f t="shared" ref="K20:AC35" si="15">ROUNDDOWN($A20*K$2,0)</f>
        <v>11</v>
      </c>
      <c r="L20" s="3">
        <f t="shared" ref="L20:AE35" si="16">ROUNDDOWN($A20*10/80*L$2,0)</f>
        <v>1</v>
      </c>
      <c r="M20" s="3">
        <f t="shared" si="16"/>
        <v>1</v>
      </c>
      <c r="N20" s="57" t="str">
        <f t="shared" si="11"/>
        <v>无</v>
      </c>
      <c r="O20" s="47">
        <f>VLOOKUP(N20,马仔属性!$G$14:$I$33,3,FALSE)</f>
        <v>-1</v>
      </c>
      <c r="P20" s="58">
        <f>VLOOKUP(N20,马仔属性!$G$14:$H$33,2,FALSE)</f>
        <v>0</v>
      </c>
      <c r="Q20" s="3">
        <f t="shared" si="15"/>
        <v>11</v>
      </c>
      <c r="R20" s="3">
        <v>0</v>
      </c>
      <c r="S20" s="3">
        <v>0</v>
      </c>
      <c r="T20" s="57" t="str">
        <f t="shared" si="12"/>
        <v>无</v>
      </c>
      <c r="U20" s="47">
        <f>VLOOKUP(T20,马仔属性!$G$14:$I$33,3,FALSE)</f>
        <v>-1</v>
      </c>
      <c r="V20" s="58">
        <f>VLOOKUP(T20,马仔属性!$G$14:$H$33,2,FALSE)</f>
        <v>0</v>
      </c>
      <c r="W20" s="3">
        <f t="shared" si="15"/>
        <v>11</v>
      </c>
      <c r="X20" s="3">
        <f t="shared" si="16"/>
        <v>1</v>
      </c>
      <c r="Y20" s="3">
        <f t="shared" si="16"/>
        <v>1</v>
      </c>
      <c r="Z20" s="57" t="str">
        <f t="shared" si="13"/>
        <v>无</v>
      </c>
      <c r="AA20" s="47">
        <f>VLOOKUP(Z20,马仔属性!$G$14:$I$33,3,FALSE)</f>
        <v>-1</v>
      </c>
      <c r="AB20" s="58">
        <f>VLOOKUP(Z20,马仔属性!$G$14:$H$33,2,FALSE)</f>
        <v>0</v>
      </c>
      <c r="AC20" s="3">
        <f t="shared" si="15"/>
        <v>11</v>
      </c>
      <c r="AD20" s="3">
        <f t="shared" si="16"/>
        <v>1</v>
      </c>
      <c r="AE20" s="3">
        <f t="shared" si="16"/>
        <v>1</v>
      </c>
      <c r="AF20" s="21">
        <f>SUMPRODUCT(AG20:AS20,设定参考!$A$2:$M$2)</f>
        <v>244.81985009024282</v>
      </c>
      <c r="AG20">
        <v>2188.9832451661055</v>
      </c>
      <c r="AH20">
        <v>110.25815272727274</v>
      </c>
      <c r="AI20">
        <v>47.002367556325837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</row>
    <row r="21" spans="1:45" x14ac:dyDescent="0.15">
      <c r="A21" s="48">
        <v>18</v>
      </c>
      <c r="B21" s="57" t="s">
        <v>545</v>
      </c>
      <c r="C21" s="47">
        <f>VLOOKUP(B21,马仔属性!$G$14:$I$33,3,FALSE)</f>
        <v>0</v>
      </c>
      <c r="D21" s="58">
        <f>VLOOKUP(B21,马仔属性!$G$14:$H$33,2,FALSE)</f>
        <v>101101</v>
      </c>
      <c r="E21" s="3">
        <v>17</v>
      </c>
      <c r="F21" s="3">
        <v>0</v>
      </c>
      <c r="G21" s="3">
        <f t="shared" si="9"/>
        <v>1</v>
      </c>
      <c r="H21" s="57" t="str">
        <f t="shared" si="10"/>
        <v>无</v>
      </c>
      <c r="I21" s="47">
        <f>VLOOKUP(H21,马仔属性!$G$14:$I$33,3,FALSE)</f>
        <v>-1</v>
      </c>
      <c r="J21" s="58">
        <f>VLOOKUP(H21,马仔属性!$G$14:$H$33,2,FALSE)</f>
        <v>0</v>
      </c>
      <c r="K21" s="3">
        <f t="shared" si="15"/>
        <v>12</v>
      </c>
      <c r="L21" s="3">
        <f t="shared" si="16"/>
        <v>1</v>
      </c>
      <c r="M21" s="3">
        <f t="shared" si="16"/>
        <v>1</v>
      </c>
      <c r="N21" s="57" t="s">
        <v>30</v>
      </c>
      <c r="O21" s="47">
        <f>VLOOKUP(N21,马仔属性!$G$14:$I$33,3,FALSE)</f>
        <v>-1</v>
      </c>
      <c r="P21" s="58">
        <f>VLOOKUP(N21,马仔属性!$G$14:$H$33,2,FALSE)</f>
        <v>0</v>
      </c>
      <c r="Q21" s="3">
        <f t="shared" si="15"/>
        <v>12</v>
      </c>
      <c r="R21" s="3">
        <v>0</v>
      </c>
      <c r="S21" s="3">
        <v>0</v>
      </c>
      <c r="T21" s="57" t="str">
        <f t="shared" si="12"/>
        <v>无</v>
      </c>
      <c r="U21" s="47">
        <f>VLOOKUP(T21,马仔属性!$G$14:$I$33,3,FALSE)</f>
        <v>-1</v>
      </c>
      <c r="V21" s="58">
        <f>VLOOKUP(T21,马仔属性!$G$14:$H$33,2,FALSE)</f>
        <v>0</v>
      </c>
      <c r="W21" s="3">
        <f t="shared" si="15"/>
        <v>12</v>
      </c>
      <c r="X21" s="3">
        <f t="shared" si="16"/>
        <v>1</v>
      </c>
      <c r="Y21" s="3">
        <f t="shared" si="16"/>
        <v>1</v>
      </c>
      <c r="Z21" s="57" t="str">
        <f t="shared" si="13"/>
        <v>无</v>
      </c>
      <c r="AA21" s="47">
        <f>VLOOKUP(Z21,马仔属性!$G$14:$I$33,3,FALSE)</f>
        <v>-1</v>
      </c>
      <c r="AB21" s="58">
        <f>VLOOKUP(Z21,马仔属性!$G$14:$H$33,2,FALSE)</f>
        <v>0</v>
      </c>
      <c r="AC21" s="3">
        <f t="shared" si="15"/>
        <v>12</v>
      </c>
      <c r="AD21" s="3">
        <f t="shared" si="16"/>
        <v>1</v>
      </c>
      <c r="AE21" s="3">
        <f t="shared" si="16"/>
        <v>1</v>
      </c>
      <c r="AF21" s="21">
        <f>SUMPRODUCT(AG21:AS21,设定参考!$A$2:$M$2)</f>
        <v>251.20322766664759</v>
      </c>
      <c r="AG21">
        <v>2245.6028093503196</v>
      </c>
      <c r="AH21">
        <v>113.13402524064173</v>
      </c>
      <c r="AI21">
        <v>48.245090051993074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</row>
    <row r="22" spans="1:45" x14ac:dyDescent="0.15">
      <c r="A22" s="48">
        <v>19</v>
      </c>
      <c r="B22" s="57" t="s">
        <v>545</v>
      </c>
      <c r="C22" s="47">
        <f>VLOOKUP(B22,马仔属性!$G$14:$I$33,3,FALSE)</f>
        <v>0</v>
      </c>
      <c r="D22" s="58">
        <f>VLOOKUP(B22,马仔属性!$G$14:$H$33,2,FALSE)</f>
        <v>101101</v>
      </c>
      <c r="E22" s="3">
        <v>18</v>
      </c>
      <c r="F22" s="3">
        <v>0</v>
      </c>
      <c r="G22" s="3">
        <f t="shared" si="9"/>
        <v>1</v>
      </c>
      <c r="H22" s="57" t="str">
        <f t="shared" si="10"/>
        <v>无</v>
      </c>
      <c r="I22" s="47">
        <f>VLOOKUP(H22,马仔属性!$G$14:$I$33,3,FALSE)</f>
        <v>-1</v>
      </c>
      <c r="J22" s="58">
        <f>VLOOKUP(H22,马仔属性!$G$14:$H$33,2,FALSE)</f>
        <v>0</v>
      </c>
      <c r="K22" s="3">
        <f t="shared" si="15"/>
        <v>13</v>
      </c>
      <c r="L22" s="3">
        <f t="shared" si="16"/>
        <v>1</v>
      </c>
      <c r="M22" s="3">
        <f t="shared" si="16"/>
        <v>1</v>
      </c>
      <c r="N22" s="57" t="str">
        <f>N21</f>
        <v>无</v>
      </c>
      <c r="O22" s="47">
        <f>VLOOKUP(N22,马仔属性!$G$14:$I$33,3,FALSE)</f>
        <v>-1</v>
      </c>
      <c r="P22" s="58">
        <f>VLOOKUP(N22,马仔属性!$G$14:$H$33,2,FALSE)</f>
        <v>0</v>
      </c>
      <c r="Q22" s="3">
        <f t="shared" si="15"/>
        <v>13</v>
      </c>
      <c r="R22" s="3">
        <v>0</v>
      </c>
      <c r="S22" s="3">
        <v>0</v>
      </c>
      <c r="T22" s="57" t="str">
        <f t="shared" si="12"/>
        <v>无</v>
      </c>
      <c r="U22" s="47">
        <f>VLOOKUP(T22,马仔属性!$G$14:$I$33,3,FALSE)</f>
        <v>-1</v>
      </c>
      <c r="V22" s="58">
        <f>VLOOKUP(T22,马仔属性!$G$14:$H$33,2,FALSE)</f>
        <v>0</v>
      </c>
      <c r="W22" s="3">
        <f t="shared" si="15"/>
        <v>13</v>
      </c>
      <c r="X22" s="3">
        <f t="shared" si="16"/>
        <v>1</v>
      </c>
      <c r="Y22" s="3">
        <f t="shared" si="16"/>
        <v>1</v>
      </c>
      <c r="Z22" s="57" t="str">
        <f t="shared" si="13"/>
        <v>无</v>
      </c>
      <c r="AA22" s="47">
        <f>VLOOKUP(Z22,马仔属性!$G$14:$I$33,3,FALSE)</f>
        <v>-1</v>
      </c>
      <c r="AB22" s="58">
        <f>VLOOKUP(Z22,马仔属性!$G$14:$H$33,2,FALSE)</f>
        <v>0</v>
      </c>
      <c r="AC22" s="3">
        <f t="shared" si="15"/>
        <v>13</v>
      </c>
      <c r="AD22" s="3">
        <f t="shared" si="16"/>
        <v>1</v>
      </c>
      <c r="AE22" s="3">
        <f t="shared" si="16"/>
        <v>1</v>
      </c>
      <c r="AF22" s="21">
        <f>SUMPRODUCT(AG22:AS22,设定参考!$A$2:$M$2)</f>
        <v>257.58660524305242</v>
      </c>
      <c r="AG22">
        <v>2302.2223735345337</v>
      </c>
      <c r="AH22">
        <v>116.00989775401072</v>
      </c>
      <c r="AI22">
        <v>49.487812547660326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</row>
    <row r="23" spans="1:45" x14ac:dyDescent="0.15">
      <c r="A23" s="48">
        <v>20</v>
      </c>
      <c r="B23" s="57" t="s">
        <v>545</v>
      </c>
      <c r="C23" s="47">
        <f>VLOOKUP(B23,马仔属性!$G$14:$I$33,3,FALSE)</f>
        <v>0</v>
      </c>
      <c r="D23" s="58">
        <f>VLOOKUP(B23,马仔属性!$G$14:$H$33,2,FALSE)</f>
        <v>101101</v>
      </c>
      <c r="E23" s="3">
        <v>19</v>
      </c>
      <c r="F23" s="3">
        <v>0</v>
      </c>
      <c r="G23" s="3">
        <f t="shared" si="9"/>
        <v>1</v>
      </c>
      <c r="H23" s="57" t="s">
        <v>546</v>
      </c>
      <c r="I23" s="47">
        <f>VLOOKUP(H23,马仔属性!$G$14:$I$33,3,FALSE)</f>
        <v>1</v>
      </c>
      <c r="J23" s="58">
        <f>VLOOKUP(H23,马仔属性!$G$14:$H$33,2,FALSE)</f>
        <v>101107</v>
      </c>
      <c r="K23" s="3">
        <f t="shared" si="15"/>
        <v>14</v>
      </c>
      <c r="L23" s="3">
        <f t="shared" si="16"/>
        <v>1</v>
      </c>
      <c r="M23" s="3">
        <f t="shared" si="16"/>
        <v>1</v>
      </c>
      <c r="N23" s="57" t="str">
        <f t="shared" si="11"/>
        <v>无</v>
      </c>
      <c r="O23" s="47">
        <f>VLOOKUP(N23,马仔属性!$G$14:$I$33,3,FALSE)</f>
        <v>-1</v>
      </c>
      <c r="P23" s="58">
        <f>VLOOKUP(N23,马仔属性!$G$14:$H$33,2,FALSE)</f>
        <v>0</v>
      </c>
      <c r="Q23" s="3">
        <f t="shared" si="15"/>
        <v>14</v>
      </c>
      <c r="R23" s="3">
        <v>0</v>
      </c>
      <c r="S23" s="3">
        <v>0</v>
      </c>
      <c r="T23" s="57" t="str">
        <f t="shared" si="12"/>
        <v>无</v>
      </c>
      <c r="U23" s="47">
        <f>VLOOKUP(T23,马仔属性!$G$14:$I$33,3,FALSE)</f>
        <v>-1</v>
      </c>
      <c r="V23" s="58">
        <f>VLOOKUP(T23,马仔属性!$G$14:$H$33,2,FALSE)</f>
        <v>0</v>
      </c>
      <c r="W23" s="3">
        <f t="shared" si="15"/>
        <v>14</v>
      </c>
      <c r="X23" s="3">
        <f t="shared" si="16"/>
        <v>1</v>
      </c>
      <c r="Y23" s="3">
        <f t="shared" si="16"/>
        <v>1</v>
      </c>
      <c r="Z23" s="57" t="str">
        <f t="shared" si="13"/>
        <v>无</v>
      </c>
      <c r="AA23" s="47">
        <f>VLOOKUP(Z23,马仔属性!$G$14:$I$33,3,FALSE)</f>
        <v>-1</v>
      </c>
      <c r="AB23" s="58">
        <f>VLOOKUP(Z23,马仔属性!$G$14:$H$33,2,FALSE)</f>
        <v>0</v>
      </c>
      <c r="AC23" s="3">
        <f t="shared" si="15"/>
        <v>14</v>
      </c>
      <c r="AD23" s="3">
        <f t="shared" si="16"/>
        <v>1</v>
      </c>
      <c r="AE23" s="3">
        <f t="shared" si="16"/>
        <v>1</v>
      </c>
      <c r="AF23" s="21">
        <f>SUMPRODUCT(AG23:AS23,设定参考!$A$2:$M$2)</f>
        <v>763.53791535465348</v>
      </c>
      <c r="AG23">
        <v>6771.6512367797059</v>
      </c>
      <c r="AH23">
        <v>351.17184342245997</v>
      </c>
      <c r="AI23">
        <v>141.50002246100524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</row>
    <row r="24" spans="1:45" x14ac:dyDescent="0.15">
      <c r="A24" s="48">
        <v>21</v>
      </c>
      <c r="B24" s="57" t="str">
        <f t="shared" si="14"/>
        <v>制服太妹</v>
      </c>
      <c r="C24" s="47">
        <f>VLOOKUP(B24,马仔属性!$G$14:$I$33,3,FALSE)</f>
        <v>0</v>
      </c>
      <c r="D24" s="58">
        <f>VLOOKUP(B24,马仔属性!$G$14:$H$33,2,FALSE)</f>
        <v>101101</v>
      </c>
      <c r="E24" s="3">
        <v>20</v>
      </c>
      <c r="F24" s="3">
        <v>0</v>
      </c>
      <c r="G24" s="3">
        <f t="shared" si="9"/>
        <v>1</v>
      </c>
      <c r="H24" s="57" t="str">
        <f t="shared" si="10"/>
        <v>雷复轰</v>
      </c>
      <c r="I24" s="47">
        <f>VLOOKUP(H24,马仔属性!$G$14:$I$33,3,FALSE)</f>
        <v>1</v>
      </c>
      <c r="J24" s="58">
        <f>VLOOKUP(H24,马仔属性!$G$14:$H$33,2,FALSE)</f>
        <v>101107</v>
      </c>
      <c r="K24" s="3">
        <f t="shared" si="15"/>
        <v>14</v>
      </c>
      <c r="L24" s="3">
        <f t="shared" si="16"/>
        <v>1</v>
      </c>
      <c r="M24" s="3">
        <f t="shared" si="16"/>
        <v>1</v>
      </c>
      <c r="N24" s="57" t="str">
        <f t="shared" si="11"/>
        <v>无</v>
      </c>
      <c r="O24" s="47">
        <f>VLOOKUP(N24,马仔属性!$G$14:$I$33,3,FALSE)</f>
        <v>-1</v>
      </c>
      <c r="P24" s="58">
        <f>VLOOKUP(N24,马仔属性!$G$14:$H$33,2,FALSE)</f>
        <v>0</v>
      </c>
      <c r="Q24" s="3">
        <f t="shared" si="15"/>
        <v>14</v>
      </c>
      <c r="R24" s="3">
        <v>0</v>
      </c>
      <c r="S24" s="3">
        <v>0</v>
      </c>
      <c r="T24" s="57" t="str">
        <f t="shared" si="12"/>
        <v>无</v>
      </c>
      <c r="U24" s="47">
        <f>VLOOKUP(T24,马仔属性!$G$14:$I$33,3,FALSE)</f>
        <v>-1</v>
      </c>
      <c r="V24" s="58">
        <f>VLOOKUP(T24,马仔属性!$G$14:$H$33,2,FALSE)</f>
        <v>0</v>
      </c>
      <c r="W24" s="3">
        <f t="shared" si="15"/>
        <v>14</v>
      </c>
      <c r="X24" s="3">
        <f t="shared" si="16"/>
        <v>1</v>
      </c>
      <c r="Y24" s="3">
        <f t="shared" si="16"/>
        <v>1</v>
      </c>
      <c r="Z24" s="57" t="str">
        <f t="shared" si="13"/>
        <v>无</v>
      </c>
      <c r="AA24" s="47">
        <f>VLOOKUP(Z24,马仔属性!$G$14:$I$33,3,FALSE)</f>
        <v>-1</v>
      </c>
      <c r="AB24" s="58">
        <f>VLOOKUP(Z24,马仔属性!$G$14:$H$33,2,FALSE)</f>
        <v>0</v>
      </c>
      <c r="AC24" s="3">
        <f t="shared" si="15"/>
        <v>14</v>
      </c>
      <c r="AD24" s="3">
        <f t="shared" si="16"/>
        <v>1</v>
      </c>
      <c r="AE24" s="3">
        <f t="shared" si="16"/>
        <v>1</v>
      </c>
      <c r="AF24" s="21">
        <f>SUMPRODUCT(AG24:AS24,设定参考!$A$2:$M$2)</f>
        <v>769.92129293105825</v>
      </c>
      <c r="AG24">
        <v>6828.2708009639191</v>
      </c>
      <c r="AH24">
        <v>354.04771593582893</v>
      </c>
      <c r="AI24">
        <v>142.74274495667248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</row>
    <row r="25" spans="1:45" x14ac:dyDescent="0.15">
      <c r="A25" s="48">
        <v>22</v>
      </c>
      <c r="B25" s="57" t="str">
        <f t="shared" si="14"/>
        <v>制服太妹</v>
      </c>
      <c r="C25" s="47">
        <f>VLOOKUP(B25,马仔属性!$G$14:$I$33,3,FALSE)</f>
        <v>0</v>
      </c>
      <c r="D25" s="58">
        <f>VLOOKUP(B25,马仔属性!$G$14:$H$33,2,FALSE)</f>
        <v>101101</v>
      </c>
      <c r="E25" s="3">
        <v>21</v>
      </c>
      <c r="F25" s="3">
        <v>0</v>
      </c>
      <c r="G25" s="3">
        <f t="shared" si="9"/>
        <v>1</v>
      </c>
      <c r="H25" s="57" t="str">
        <f t="shared" si="10"/>
        <v>雷复轰</v>
      </c>
      <c r="I25" s="47">
        <f>VLOOKUP(H25,马仔属性!$G$14:$I$33,3,FALSE)</f>
        <v>1</v>
      </c>
      <c r="J25" s="58">
        <f>VLOOKUP(H25,马仔属性!$G$14:$H$33,2,FALSE)</f>
        <v>101107</v>
      </c>
      <c r="K25" s="3">
        <f t="shared" si="15"/>
        <v>15</v>
      </c>
      <c r="L25" s="3">
        <f t="shared" si="16"/>
        <v>1</v>
      </c>
      <c r="M25" s="3">
        <f t="shared" si="16"/>
        <v>1</v>
      </c>
      <c r="N25" s="57" t="str">
        <f t="shared" si="11"/>
        <v>无</v>
      </c>
      <c r="O25" s="47">
        <f>VLOOKUP(N25,马仔属性!$G$14:$I$33,3,FALSE)</f>
        <v>-1</v>
      </c>
      <c r="P25" s="58">
        <f>VLOOKUP(N25,马仔属性!$G$14:$H$33,2,FALSE)</f>
        <v>0</v>
      </c>
      <c r="Q25" s="3">
        <f t="shared" si="15"/>
        <v>15</v>
      </c>
      <c r="R25" s="3">
        <v>0</v>
      </c>
      <c r="S25" s="3">
        <v>0</v>
      </c>
      <c r="T25" s="57" t="str">
        <f t="shared" si="12"/>
        <v>无</v>
      </c>
      <c r="U25" s="47">
        <f>VLOOKUP(T25,马仔属性!$G$14:$I$33,3,FALSE)</f>
        <v>-1</v>
      </c>
      <c r="V25" s="58">
        <f>VLOOKUP(T25,马仔属性!$G$14:$H$33,2,FALSE)</f>
        <v>0</v>
      </c>
      <c r="W25" s="3">
        <f t="shared" si="15"/>
        <v>15</v>
      </c>
      <c r="X25" s="3">
        <f t="shared" si="16"/>
        <v>1</v>
      </c>
      <c r="Y25" s="3">
        <f t="shared" si="16"/>
        <v>1</v>
      </c>
      <c r="Z25" s="57" t="str">
        <f t="shared" si="13"/>
        <v>无</v>
      </c>
      <c r="AA25" s="47">
        <f>VLOOKUP(Z25,马仔属性!$G$14:$I$33,3,FALSE)</f>
        <v>-1</v>
      </c>
      <c r="AB25" s="58">
        <f>VLOOKUP(Z25,马仔属性!$G$14:$H$33,2,FALSE)</f>
        <v>0</v>
      </c>
      <c r="AC25" s="3">
        <f t="shared" si="15"/>
        <v>15</v>
      </c>
      <c r="AD25" s="3">
        <f t="shared" si="16"/>
        <v>1</v>
      </c>
      <c r="AE25" s="3">
        <f t="shared" si="16"/>
        <v>1</v>
      </c>
      <c r="AF25" s="21">
        <f>SUMPRODUCT(AG25:AS25,设定参考!$A$2:$M$2)</f>
        <v>789.07142566027255</v>
      </c>
      <c r="AG25">
        <v>6998.1294935165624</v>
      </c>
      <c r="AH25">
        <v>362.67533347593587</v>
      </c>
      <c r="AI25">
        <v>146.47091244367419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</row>
    <row r="26" spans="1:45" x14ac:dyDescent="0.15">
      <c r="A26" s="48">
        <v>23</v>
      </c>
      <c r="B26" s="57" t="str">
        <f t="shared" si="14"/>
        <v>制服太妹</v>
      </c>
      <c r="C26" s="47">
        <f>VLOOKUP(B26,马仔属性!$G$14:$I$33,3,FALSE)</f>
        <v>0</v>
      </c>
      <c r="D26" s="58">
        <f>VLOOKUP(B26,马仔属性!$G$14:$H$33,2,FALSE)</f>
        <v>101101</v>
      </c>
      <c r="E26" s="3">
        <v>22</v>
      </c>
      <c r="F26" s="3">
        <v>0</v>
      </c>
      <c r="G26" s="3">
        <f t="shared" si="9"/>
        <v>2</v>
      </c>
      <c r="H26" s="57" t="str">
        <f t="shared" si="10"/>
        <v>雷复轰</v>
      </c>
      <c r="I26" s="47">
        <f>VLOOKUP(H26,马仔属性!$G$14:$I$33,3,FALSE)</f>
        <v>1</v>
      </c>
      <c r="J26" s="58">
        <f>VLOOKUP(H26,马仔属性!$G$14:$H$33,2,FALSE)</f>
        <v>101107</v>
      </c>
      <c r="K26" s="3">
        <f t="shared" si="15"/>
        <v>16</v>
      </c>
      <c r="L26" s="3">
        <f t="shared" si="16"/>
        <v>1</v>
      </c>
      <c r="M26" s="3">
        <f t="shared" si="16"/>
        <v>1</v>
      </c>
      <c r="N26" s="57" t="str">
        <f t="shared" si="11"/>
        <v>无</v>
      </c>
      <c r="O26" s="47">
        <f>VLOOKUP(N26,马仔属性!$G$14:$I$33,3,FALSE)</f>
        <v>-1</v>
      </c>
      <c r="P26" s="58">
        <f>VLOOKUP(N26,马仔属性!$G$14:$H$33,2,FALSE)</f>
        <v>0</v>
      </c>
      <c r="Q26" s="3">
        <f t="shared" si="15"/>
        <v>16</v>
      </c>
      <c r="R26" s="3">
        <v>0</v>
      </c>
      <c r="S26" s="3">
        <v>0</v>
      </c>
      <c r="T26" s="57" t="str">
        <f t="shared" si="12"/>
        <v>无</v>
      </c>
      <c r="U26" s="47">
        <f>VLOOKUP(T26,马仔属性!$G$14:$I$33,3,FALSE)</f>
        <v>-1</v>
      </c>
      <c r="V26" s="58">
        <f>VLOOKUP(T26,马仔属性!$G$14:$H$33,2,FALSE)</f>
        <v>0</v>
      </c>
      <c r="W26" s="3">
        <f t="shared" si="15"/>
        <v>16</v>
      </c>
      <c r="X26" s="3">
        <f t="shared" si="16"/>
        <v>2</v>
      </c>
      <c r="Y26" s="3">
        <f t="shared" si="16"/>
        <v>1</v>
      </c>
      <c r="Z26" s="57" t="str">
        <f t="shared" si="13"/>
        <v>无</v>
      </c>
      <c r="AA26" s="47">
        <f>VLOOKUP(Z26,马仔属性!$G$14:$I$33,3,FALSE)</f>
        <v>-1</v>
      </c>
      <c r="AB26" s="58">
        <f>VLOOKUP(Z26,马仔属性!$G$14:$H$33,2,FALSE)</f>
        <v>0</v>
      </c>
      <c r="AC26" s="3">
        <f t="shared" si="15"/>
        <v>16</v>
      </c>
      <c r="AD26" s="3">
        <f t="shared" si="16"/>
        <v>2</v>
      </c>
      <c r="AE26" s="3">
        <f t="shared" si="16"/>
        <v>1</v>
      </c>
      <c r="AF26" s="21">
        <f>SUMPRODUCT(AG26:AS26,设定参考!$A$2:$M$2)</f>
        <v>911.33765770064133</v>
      </c>
      <c r="AG26">
        <v>8082.6119151988169</v>
      </c>
      <c r="AH26">
        <v>417.75935315508025</v>
      </c>
      <c r="AI26">
        <v>170.27382793760836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  <row r="27" spans="1:45" x14ac:dyDescent="0.15">
      <c r="A27" s="48">
        <v>24</v>
      </c>
      <c r="B27" s="57" t="str">
        <f t="shared" si="14"/>
        <v>制服太妹</v>
      </c>
      <c r="C27" s="47">
        <f>VLOOKUP(B27,马仔属性!$G$14:$I$33,3,FALSE)</f>
        <v>0</v>
      </c>
      <c r="D27" s="58">
        <f>VLOOKUP(B27,马仔属性!$G$14:$H$33,2,FALSE)</f>
        <v>101101</v>
      </c>
      <c r="E27" s="3">
        <v>23</v>
      </c>
      <c r="F27" s="3">
        <v>0</v>
      </c>
      <c r="G27" s="3">
        <f t="shared" si="9"/>
        <v>2</v>
      </c>
      <c r="H27" s="57" t="str">
        <f t="shared" si="10"/>
        <v>雷复轰</v>
      </c>
      <c r="I27" s="47">
        <f>VLOOKUP(H27,马仔属性!$G$14:$I$33,3,FALSE)</f>
        <v>1</v>
      </c>
      <c r="J27" s="58">
        <f>VLOOKUP(H27,马仔属性!$G$14:$H$33,2,FALSE)</f>
        <v>101107</v>
      </c>
      <c r="K27" s="3">
        <f t="shared" si="15"/>
        <v>16</v>
      </c>
      <c r="L27" s="3">
        <f t="shared" si="16"/>
        <v>1</v>
      </c>
      <c r="M27" s="3">
        <f t="shared" si="16"/>
        <v>1</v>
      </c>
      <c r="N27" s="57" t="s">
        <v>216</v>
      </c>
      <c r="O27" s="47">
        <f>VLOOKUP(N27,马仔属性!$G$14:$I$33,3,FALSE)</f>
        <v>0</v>
      </c>
      <c r="P27" s="58">
        <f>VLOOKUP(N27,马仔属性!$G$14:$H$33,2,FALSE)</f>
        <v>101103</v>
      </c>
      <c r="Q27" s="3">
        <f t="shared" si="15"/>
        <v>16</v>
      </c>
      <c r="R27" s="3">
        <v>1</v>
      </c>
      <c r="S27" s="3">
        <v>1</v>
      </c>
      <c r="T27" s="57" t="str">
        <f t="shared" si="12"/>
        <v>无</v>
      </c>
      <c r="U27" s="47">
        <f>VLOOKUP(T27,马仔属性!$G$14:$I$33,3,FALSE)</f>
        <v>-1</v>
      </c>
      <c r="V27" s="58">
        <f>VLOOKUP(T27,马仔属性!$G$14:$H$33,2,FALSE)</f>
        <v>0</v>
      </c>
      <c r="W27" s="3">
        <f t="shared" si="15"/>
        <v>16</v>
      </c>
      <c r="X27" s="3">
        <f t="shared" si="16"/>
        <v>2</v>
      </c>
      <c r="Y27" s="3">
        <f t="shared" si="16"/>
        <v>1</v>
      </c>
      <c r="Z27" s="57" t="str">
        <f t="shared" si="13"/>
        <v>无</v>
      </c>
      <c r="AA27" s="47">
        <f>VLOOKUP(Z27,马仔属性!$G$14:$I$33,3,FALSE)</f>
        <v>-1</v>
      </c>
      <c r="AB27" s="58">
        <f>VLOOKUP(Z27,马仔属性!$G$14:$H$33,2,FALSE)</f>
        <v>0</v>
      </c>
      <c r="AC27" s="3">
        <f t="shared" si="15"/>
        <v>16</v>
      </c>
      <c r="AD27" s="3">
        <f t="shared" si="16"/>
        <v>2</v>
      </c>
      <c r="AE27" s="3">
        <f t="shared" si="16"/>
        <v>1</v>
      </c>
      <c r="AF27" s="21">
        <f>SUMPRODUCT(AG27:AS27,设定参考!$A$2:$M$2)</f>
        <v>1244.9377732493131</v>
      </c>
      <c r="AG27">
        <v>11023.312545470208</v>
      </c>
      <c r="AH27">
        <v>575.27274096256701</v>
      </c>
      <c r="AI27">
        <v>228.73253046793766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</row>
    <row r="28" spans="1:45" x14ac:dyDescent="0.15">
      <c r="A28" s="48">
        <v>25</v>
      </c>
      <c r="B28" s="57" t="str">
        <f t="shared" si="14"/>
        <v>制服太妹</v>
      </c>
      <c r="C28" s="47">
        <f>VLOOKUP(B28,马仔属性!$G$14:$I$33,3,FALSE)</f>
        <v>0</v>
      </c>
      <c r="D28" s="58">
        <f>VLOOKUP(B28,马仔属性!$G$14:$H$33,2,FALSE)</f>
        <v>101101</v>
      </c>
      <c r="E28" s="3">
        <v>24</v>
      </c>
      <c r="F28" s="3">
        <v>0</v>
      </c>
      <c r="G28" s="3">
        <f t="shared" si="9"/>
        <v>2</v>
      </c>
      <c r="H28" s="57" t="str">
        <f t="shared" si="10"/>
        <v>雷复轰</v>
      </c>
      <c r="I28" s="47">
        <f>VLOOKUP(H28,马仔属性!$G$14:$I$33,3,FALSE)</f>
        <v>1</v>
      </c>
      <c r="J28" s="58">
        <f>VLOOKUP(H28,马仔属性!$G$14:$H$33,2,FALSE)</f>
        <v>101107</v>
      </c>
      <c r="K28" s="3">
        <f t="shared" si="15"/>
        <v>17</v>
      </c>
      <c r="L28" s="3">
        <f t="shared" si="16"/>
        <v>1</v>
      </c>
      <c r="M28" s="3">
        <f t="shared" si="16"/>
        <v>1</v>
      </c>
      <c r="N28" s="57" t="str">
        <f>N27</f>
        <v>比利</v>
      </c>
      <c r="O28" s="47">
        <f>VLOOKUP(N28,马仔属性!$G$14:$I$33,3,FALSE)</f>
        <v>0</v>
      </c>
      <c r="P28" s="58">
        <f>VLOOKUP(N28,马仔属性!$G$14:$H$33,2,FALSE)</f>
        <v>101103</v>
      </c>
      <c r="Q28" s="3">
        <f t="shared" si="15"/>
        <v>17</v>
      </c>
      <c r="R28" s="3">
        <v>1</v>
      </c>
      <c r="S28" s="3">
        <v>1</v>
      </c>
      <c r="T28" s="57" t="str">
        <f t="shared" si="12"/>
        <v>无</v>
      </c>
      <c r="U28" s="47">
        <f>VLOOKUP(T28,马仔属性!$G$14:$I$33,3,FALSE)</f>
        <v>-1</v>
      </c>
      <c r="V28" s="58">
        <f>VLOOKUP(T28,马仔属性!$G$14:$H$33,2,FALSE)</f>
        <v>0</v>
      </c>
      <c r="W28" s="3">
        <f t="shared" si="15"/>
        <v>17</v>
      </c>
      <c r="X28" s="3">
        <f t="shared" si="16"/>
        <v>2</v>
      </c>
      <c r="Y28" s="3">
        <f t="shared" si="16"/>
        <v>1</v>
      </c>
      <c r="Z28" s="57" t="str">
        <f t="shared" si="13"/>
        <v>无</v>
      </c>
      <c r="AA28" s="47">
        <f>VLOOKUP(Z28,马仔属性!$G$14:$I$33,3,FALSE)</f>
        <v>-1</v>
      </c>
      <c r="AB28" s="58">
        <f>VLOOKUP(Z28,马仔属性!$G$14:$H$33,2,FALSE)</f>
        <v>0</v>
      </c>
      <c r="AC28" s="3">
        <f t="shared" si="15"/>
        <v>17</v>
      </c>
      <c r="AD28" s="3">
        <f t="shared" si="16"/>
        <v>2</v>
      </c>
      <c r="AE28" s="3">
        <f t="shared" si="16"/>
        <v>1</v>
      </c>
      <c r="AF28" s="21">
        <f>SUMPRODUCT(AG28:AS28,设定参考!$A$2:$M$2)</f>
        <v>1272.9264287766262</v>
      </c>
      <c r="AG28">
        <v>11271.567557662533</v>
      </c>
      <c r="AH28">
        <v>587.8823358288771</v>
      </c>
      <c r="AI28">
        <v>234.18139064124787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</row>
    <row r="29" spans="1:45" x14ac:dyDescent="0.15">
      <c r="A29" s="48">
        <v>26</v>
      </c>
      <c r="B29" s="57" t="str">
        <f t="shared" si="14"/>
        <v>制服太妹</v>
      </c>
      <c r="C29" s="47">
        <f>VLOOKUP(B29,马仔属性!$G$14:$I$33,3,FALSE)</f>
        <v>0</v>
      </c>
      <c r="D29" s="58">
        <f>VLOOKUP(B29,马仔属性!$G$14:$H$33,2,FALSE)</f>
        <v>101101</v>
      </c>
      <c r="E29" s="3">
        <v>25</v>
      </c>
      <c r="F29" s="3">
        <v>1</v>
      </c>
      <c r="G29" s="3">
        <f t="shared" si="9"/>
        <v>2</v>
      </c>
      <c r="H29" s="57" t="str">
        <f t="shared" si="10"/>
        <v>雷复轰</v>
      </c>
      <c r="I29" s="47">
        <f>VLOOKUP(H29,马仔属性!$G$14:$I$33,3,FALSE)</f>
        <v>1</v>
      </c>
      <c r="J29" s="58">
        <f>VLOOKUP(H29,马仔属性!$G$14:$H$33,2,FALSE)</f>
        <v>101107</v>
      </c>
      <c r="K29" s="3">
        <f t="shared" si="15"/>
        <v>18</v>
      </c>
      <c r="L29" s="3">
        <f t="shared" si="16"/>
        <v>1</v>
      </c>
      <c r="M29" s="3">
        <f t="shared" si="16"/>
        <v>1</v>
      </c>
      <c r="N29" s="57" t="str">
        <f t="shared" si="11"/>
        <v>比利</v>
      </c>
      <c r="O29" s="47">
        <f>VLOOKUP(N29,马仔属性!$G$14:$I$33,3,FALSE)</f>
        <v>0</v>
      </c>
      <c r="P29" s="58">
        <f>VLOOKUP(N29,马仔属性!$G$14:$H$33,2,FALSE)</f>
        <v>101103</v>
      </c>
      <c r="Q29" s="3">
        <f t="shared" si="15"/>
        <v>18</v>
      </c>
      <c r="R29" s="3">
        <v>1</v>
      </c>
      <c r="S29" s="3">
        <v>1</v>
      </c>
      <c r="T29" s="57" t="str">
        <f t="shared" si="12"/>
        <v>无</v>
      </c>
      <c r="U29" s="47">
        <f>VLOOKUP(T29,马仔属性!$G$14:$I$33,3,FALSE)</f>
        <v>-1</v>
      </c>
      <c r="V29" s="58">
        <f>VLOOKUP(T29,马仔属性!$G$14:$H$33,2,FALSE)</f>
        <v>0</v>
      </c>
      <c r="W29" s="3">
        <f t="shared" si="15"/>
        <v>18</v>
      </c>
      <c r="X29" s="3">
        <f t="shared" si="16"/>
        <v>2</v>
      </c>
      <c r="Y29" s="3">
        <f t="shared" si="16"/>
        <v>1</v>
      </c>
      <c r="Z29" s="57" t="str">
        <f t="shared" si="13"/>
        <v>无</v>
      </c>
      <c r="AA29" s="47">
        <f>VLOOKUP(Z29,马仔属性!$G$14:$I$33,3,FALSE)</f>
        <v>-1</v>
      </c>
      <c r="AB29" s="58">
        <f>VLOOKUP(Z29,马仔属性!$G$14:$H$33,2,FALSE)</f>
        <v>0</v>
      </c>
      <c r="AC29" s="3">
        <f t="shared" si="15"/>
        <v>18</v>
      </c>
      <c r="AD29" s="3">
        <f t="shared" si="16"/>
        <v>2</v>
      </c>
      <c r="AE29" s="3">
        <f t="shared" si="16"/>
        <v>1</v>
      </c>
      <c r="AF29" s="21">
        <f>SUMPRODUCT(AG29:AS29,设定参考!$A$2:$M$2)</f>
        <v>1379.0968269642692</v>
      </c>
      <c r="AG29">
        <v>12399.143635320457</v>
      </c>
      <c r="AH29">
        <v>633.76518844919792</v>
      </c>
      <c r="AI29">
        <v>249.3658931022531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</row>
    <row r="30" spans="1:45" x14ac:dyDescent="0.15">
      <c r="A30" s="48">
        <v>27</v>
      </c>
      <c r="B30" s="57" t="str">
        <f t="shared" si="14"/>
        <v>制服太妹</v>
      </c>
      <c r="C30" s="47">
        <f>VLOOKUP(B30,马仔属性!$G$14:$I$33,3,FALSE)</f>
        <v>0</v>
      </c>
      <c r="D30" s="58">
        <f>VLOOKUP(B30,马仔属性!$G$14:$H$33,2,FALSE)</f>
        <v>101101</v>
      </c>
      <c r="E30" s="3">
        <v>26</v>
      </c>
      <c r="F30" s="3">
        <v>1</v>
      </c>
      <c r="G30" s="3">
        <f t="shared" si="9"/>
        <v>2</v>
      </c>
      <c r="H30" s="57" t="str">
        <f t="shared" si="10"/>
        <v>雷复轰</v>
      </c>
      <c r="I30" s="47">
        <f>VLOOKUP(H30,马仔属性!$G$14:$I$33,3,FALSE)</f>
        <v>1</v>
      </c>
      <c r="J30" s="58">
        <f>VLOOKUP(H30,马仔属性!$G$14:$H$33,2,FALSE)</f>
        <v>101107</v>
      </c>
      <c r="K30" s="3">
        <f t="shared" si="15"/>
        <v>18</v>
      </c>
      <c r="L30" s="3">
        <f t="shared" si="16"/>
        <v>1</v>
      </c>
      <c r="M30" s="3">
        <f t="shared" si="16"/>
        <v>1</v>
      </c>
      <c r="N30" s="57" t="str">
        <f t="shared" si="11"/>
        <v>比利</v>
      </c>
      <c r="O30" s="47">
        <f>VLOOKUP(N30,马仔属性!$G$14:$I$33,3,FALSE)</f>
        <v>0</v>
      </c>
      <c r="P30" s="58">
        <f>VLOOKUP(N30,马仔属性!$G$14:$H$33,2,FALSE)</f>
        <v>101103</v>
      </c>
      <c r="Q30" s="3">
        <f t="shared" si="15"/>
        <v>18</v>
      </c>
      <c r="R30" s="3">
        <v>1</v>
      </c>
      <c r="S30" s="3">
        <v>1</v>
      </c>
      <c r="T30" s="57" t="str">
        <f t="shared" si="12"/>
        <v>无</v>
      </c>
      <c r="U30" s="47">
        <f>VLOOKUP(T30,马仔属性!$G$14:$I$33,3,FALSE)</f>
        <v>-1</v>
      </c>
      <c r="V30" s="58">
        <f>VLOOKUP(T30,马仔属性!$G$14:$H$33,2,FALSE)</f>
        <v>0</v>
      </c>
      <c r="W30" s="3">
        <f t="shared" si="15"/>
        <v>18</v>
      </c>
      <c r="X30" s="3">
        <f t="shared" si="16"/>
        <v>2</v>
      </c>
      <c r="Y30" s="3">
        <f t="shared" si="16"/>
        <v>1</v>
      </c>
      <c r="Z30" s="57" t="str">
        <f t="shared" si="13"/>
        <v>无</v>
      </c>
      <c r="AA30" s="47">
        <f>VLOOKUP(Z30,马仔属性!$G$14:$I$33,3,FALSE)</f>
        <v>-1</v>
      </c>
      <c r="AB30" s="58">
        <f>VLOOKUP(Z30,马仔属性!$G$14:$H$33,2,FALSE)</f>
        <v>0</v>
      </c>
      <c r="AC30" s="3">
        <f t="shared" si="15"/>
        <v>18</v>
      </c>
      <c r="AD30" s="3">
        <f t="shared" si="16"/>
        <v>2</v>
      </c>
      <c r="AE30" s="3">
        <f t="shared" si="16"/>
        <v>1</v>
      </c>
      <c r="AF30" s="21">
        <f>SUMPRODUCT(AG30:AS30,设定参考!$A$2:$M$2)</f>
        <v>1387.9353497623683</v>
      </c>
      <c r="AG30">
        <v>12477.539954960141</v>
      </c>
      <c r="AH30">
        <v>637.74716577540119</v>
      </c>
      <c r="AI30">
        <v>251.08658578856159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</row>
    <row r="31" spans="1:45" x14ac:dyDescent="0.15">
      <c r="A31" s="48">
        <v>28</v>
      </c>
      <c r="B31" s="57" t="str">
        <f t="shared" si="14"/>
        <v>制服太妹</v>
      </c>
      <c r="C31" s="47">
        <f>VLOOKUP(B31,马仔属性!$G$14:$I$33,3,FALSE)</f>
        <v>0</v>
      </c>
      <c r="D31" s="58">
        <f>VLOOKUP(B31,马仔属性!$G$14:$H$33,2,FALSE)</f>
        <v>101101</v>
      </c>
      <c r="E31" s="3">
        <v>27</v>
      </c>
      <c r="F31" s="3">
        <v>1</v>
      </c>
      <c r="G31" s="3">
        <f t="shared" si="9"/>
        <v>2</v>
      </c>
      <c r="H31" s="57" t="str">
        <f t="shared" si="10"/>
        <v>雷复轰</v>
      </c>
      <c r="I31" s="47">
        <f>VLOOKUP(H31,马仔属性!$G$14:$I$33,3,FALSE)</f>
        <v>1</v>
      </c>
      <c r="J31" s="58">
        <f>VLOOKUP(H31,马仔属性!$G$14:$H$33,2,FALSE)</f>
        <v>101107</v>
      </c>
      <c r="K31" s="3">
        <f t="shared" si="15"/>
        <v>19</v>
      </c>
      <c r="L31" s="3">
        <f t="shared" si="16"/>
        <v>1</v>
      </c>
      <c r="M31" s="3">
        <f t="shared" si="16"/>
        <v>1</v>
      </c>
      <c r="N31" s="57" t="str">
        <f t="shared" si="11"/>
        <v>比利</v>
      </c>
      <c r="O31" s="47">
        <f>VLOOKUP(N31,马仔属性!$G$14:$I$33,3,FALSE)</f>
        <v>0</v>
      </c>
      <c r="P31" s="58">
        <f>VLOOKUP(N31,马仔属性!$G$14:$H$33,2,FALSE)</f>
        <v>101103</v>
      </c>
      <c r="Q31" s="3">
        <f t="shared" si="15"/>
        <v>19</v>
      </c>
      <c r="R31" s="3">
        <v>1</v>
      </c>
      <c r="S31" s="3">
        <v>1</v>
      </c>
      <c r="T31" s="57" t="str">
        <f t="shared" si="12"/>
        <v>无</v>
      </c>
      <c r="U31" s="47">
        <f>VLOOKUP(T31,马仔属性!$G$14:$I$33,3,FALSE)</f>
        <v>-1</v>
      </c>
      <c r="V31" s="58">
        <f>VLOOKUP(T31,马仔属性!$G$14:$H$33,2,FALSE)</f>
        <v>0</v>
      </c>
      <c r="W31" s="3">
        <f t="shared" si="15"/>
        <v>19</v>
      </c>
      <c r="X31" s="3">
        <f t="shared" si="16"/>
        <v>2</v>
      </c>
      <c r="Y31" s="3">
        <f t="shared" si="16"/>
        <v>1</v>
      </c>
      <c r="Z31" s="57" t="str">
        <f t="shared" si="13"/>
        <v>无</v>
      </c>
      <c r="AA31" s="47">
        <f>VLOOKUP(Z31,马仔属性!$G$14:$I$33,3,FALSE)</f>
        <v>-1</v>
      </c>
      <c r="AB31" s="58">
        <f>VLOOKUP(Z31,马仔属性!$G$14:$H$33,2,FALSE)</f>
        <v>0</v>
      </c>
      <c r="AC31" s="3">
        <f t="shared" si="15"/>
        <v>19</v>
      </c>
      <c r="AD31" s="3">
        <f t="shared" si="16"/>
        <v>2</v>
      </c>
      <c r="AE31" s="3">
        <f t="shared" si="16"/>
        <v>1</v>
      </c>
      <c r="AF31" s="21">
        <f>SUMPRODUCT(AG31:AS31,设定参考!$A$2:$M$2)</f>
        <v>1415.9240052896816</v>
      </c>
      <c r="AG31">
        <v>12725.794967152462</v>
      </c>
      <c r="AH31">
        <v>650.35676064171139</v>
      </c>
      <c r="AI31">
        <v>256.5354459618718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</row>
    <row r="32" spans="1:45" x14ac:dyDescent="0.15">
      <c r="A32" s="48">
        <v>29</v>
      </c>
      <c r="B32" s="57" t="str">
        <f t="shared" si="14"/>
        <v>制服太妹</v>
      </c>
      <c r="C32" s="47">
        <f>VLOOKUP(B32,马仔属性!$G$14:$I$33,3,FALSE)</f>
        <v>0</v>
      </c>
      <c r="D32" s="58">
        <f>VLOOKUP(B32,马仔属性!$G$14:$H$33,2,FALSE)</f>
        <v>101101</v>
      </c>
      <c r="E32" s="3">
        <v>28</v>
      </c>
      <c r="F32" s="3">
        <v>1</v>
      </c>
      <c r="G32" s="3">
        <f t="shared" si="9"/>
        <v>2</v>
      </c>
      <c r="H32" s="57" t="str">
        <f t="shared" si="10"/>
        <v>雷复轰</v>
      </c>
      <c r="I32" s="47">
        <f>VLOOKUP(H32,马仔属性!$G$14:$I$33,3,FALSE)</f>
        <v>1</v>
      </c>
      <c r="J32" s="58">
        <f>VLOOKUP(H32,马仔属性!$G$14:$H$33,2,FALSE)</f>
        <v>101107</v>
      </c>
      <c r="K32" s="3">
        <f t="shared" si="15"/>
        <v>20</v>
      </c>
      <c r="L32" s="3">
        <f t="shared" si="16"/>
        <v>1</v>
      </c>
      <c r="M32" s="3">
        <f t="shared" si="16"/>
        <v>1</v>
      </c>
      <c r="N32" s="57" t="str">
        <f t="shared" si="11"/>
        <v>比利</v>
      </c>
      <c r="O32" s="47">
        <f>VLOOKUP(N32,马仔属性!$G$14:$I$33,3,FALSE)</f>
        <v>0</v>
      </c>
      <c r="P32" s="58">
        <f>VLOOKUP(N32,马仔属性!$G$14:$H$33,2,FALSE)</f>
        <v>101103</v>
      </c>
      <c r="Q32" s="3">
        <f t="shared" si="15"/>
        <v>20</v>
      </c>
      <c r="R32" s="3">
        <v>1</v>
      </c>
      <c r="S32" s="3">
        <v>1</v>
      </c>
      <c r="T32" s="57" t="str">
        <f t="shared" si="12"/>
        <v>无</v>
      </c>
      <c r="U32" s="47">
        <f>VLOOKUP(T32,马仔属性!$G$14:$I$33,3,FALSE)</f>
        <v>-1</v>
      </c>
      <c r="V32" s="58">
        <f>VLOOKUP(T32,马仔属性!$G$14:$H$33,2,FALSE)</f>
        <v>0</v>
      </c>
      <c r="W32" s="3">
        <f t="shared" si="15"/>
        <v>20</v>
      </c>
      <c r="X32" s="3">
        <f t="shared" si="16"/>
        <v>2</v>
      </c>
      <c r="Y32" s="3">
        <f t="shared" si="16"/>
        <v>1</v>
      </c>
      <c r="Z32" s="57" t="str">
        <f t="shared" si="13"/>
        <v>无</v>
      </c>
      <c r="AA32" s="47">
        <f>VLOOKUP(Z32,马仔属性!$G$14:$I$33,3,FALSE)</f>
        <v>-1</v>
      </c>
      <c r="AB32" s="58">
        <f>VLOOKUP(Z32,马仔属性!$G$14:$H$33,2,FALSE)</f>
        <v>0</v>
      </c>
      <c r="AC32" s="3">
        <f t="shared" si="15"/>
        <v>20</v>
      </c>
      <c r="AD32" s="3">
        <f t="shared" si="16"/>
        <v>2</v>
      </c>
      <c r="AE32" s="3">
        <f t="shared" si="16"/>
        <v>1</v>
      </c>
      <c r="AF32" s="21">
        <f>SUMPRODUCT(AG32:AS32,设定参考!$A$2:$M$2)</f>
        <v>1443.912660816995</v>
      </c>
      <c r="AG32">
        <v>12974.049979344785</v>
      </c>
      <c r="AH32">
        <v>662.96635550802148</v>
      </c>
      <c r="AI32">
        <v>261.98430613518201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</row>
    <row r="33" spans="1:45" x14ac:dyDescent="0.15">
      <c r="A33" s="48">
        <v>30</v>
      </c>
      <c r="B33" s="57" t="str">
        <f t="shared" si="14"/>
        <v>制服太妹</v>
      </c>
      <c r="C33" s="47">
        <f>VLOOKUP(B33,马仔属性!$G$14:$I$33,3,FALSE)</f>
        <v>0</v>
      </c>
      <c r="D33" s="58">
        <f>VLOOKUP(B33,马仔属性!$G$14:$H$33,2,FALSE)</f>
        <v>101101</v>
      </c>
      <c r="E33" s="3">
        <v>29</v>
      </c>
      <c r="F33" s="3">
        <v>1</v>
      </c>
      <c r="G33" s="3">
        <f t="shared" si="9"/>
        <v>2</v>
      </c>
      <c r="H33" s="57" t="str">
        <f t="shared" si="10"/>
        <v>雷复轰</v>
      </c>
      <c r="I33" s="47">
        <f>VLOOKUP(H33,马仔属性!$G$14:$I$33,3,FALSE)</f>
        <v>1</v>
      </c>
      <c r="J33" s="58">
        <f>VLOOKUP(H33,马仔属性!$G$14:$H$33,2,FALSE)</f>
        <v>101107</v>
      </c>
      <c r="K33" s="3">
        <f t="shared" si="15"/>
        <v>21</v>
      </c>
      <c r="L33" s="3">
        <f t="shared" si="16"/>
        <v>1</v>
      </c>
      <c r="M33" s="3">
        <f t="shared" si="16"/>
        <v>1</v>
      </c>
      <c r="N33" s="57" t="str">
        <f t="shared" si="11"/>
        <v>比利</v>
      </c>
      <c r="O33" s="47">
        <f>VLOOKUP(N33,马仔属性!$G$14:$I$33,3,FALSE)</f>
        <v>0</v>
      </c>
      <c r="P33" s="58">
        <f>VLOOKUP(N33,马仔属性!$G$14:$H$33,2,FALSE)</f>
        <v>101103</v>
      </c>
      <c r="Q33" s="3">
        <f t="shared" si="15"/>
        <v>21</v>
      </c>
      <c r="R33" s="3">
        <v>1</v>
      </c>
      <c r="S33" s="3">
        <v>1</v>
      </c>
      <c r="T33" s="57" t="str">
        <f t="shared" si="12"/>
        <v>无</v>
      </c>
      <c r="U33" s="47">
        <f>VLOOKUP(T33,马仔属性!$G$14:$I$33,3,FALSE)</f>
        <v>-1</v>
      </c>
      <c r="V33" s="58">
        <f>VLOOKUP(T33,马仔属性!$G$14:$H$33,2,FALSE)</f>
        <v>0</v>
      </c>
      <c r="W33" s="3">
        <f t="shared" si="15"/>
        <v>21</v>
      </c>
      <c r="X33" s="3">
        <f t="shared" si="16"/>
        <v>2</v>
      </c>
      <c r="Y33" s="3">
        <f t="shared" si="16"/>
        <v>1</v>
      </c>
      <c r="Z33" s="57" t="str">
        <f t="shared" si="13"/>
        <v>无</v>
      </c>
      <c r="AA33" s="47">
        <f>VLOOKUP(Z33,马仔属性!$G$14:$I$33,3,FALSE)</f>
        <v>-1</v>
      </c>
      <c r="AB33" s="58">
        <f>VLOOKUP(Z33,马仔属性!$G$14:$H$33,2,FALSE)</f>
        <v>0</v>
      </c>
      <c r="AC33" s="3">
        <f t="shared" si="15"/>
        <v>21</v>
      </c>
      <c r="AD33" s="3">
        <f t="shared" si="16"/>
        <v>2</v>
      </c>
      <c r="AE33" s="3">
        <f t="shared" si="16"/>
        <v>1</v>
      </c>
      <c r="AF33" s="21">
        <f>SUMPRODUCT(AG33:AS33,设定参考!$A$2:$M$2)</f>
        <v>1471.9013163443083</v>
      </c>
      <c r="AG33">
        <v>13222.304991537108</v>
      </c>
      <c r="AH33">
        <v>675.57595037433168</v>
      </c>
      <c r="AI33">
        <v>267.43316630849228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</row>
    <row r="34" spans="1:45" x14ac:dyDescent="0.15">
      <c r="A34" s="48">
        <v>31</v>
      </c>
      <c r="B34" s="57" t="str">
        <f t="shared" si="14"/>
        <v>制服太妹</v>
      </c>
      <c r="C34" s="47">
        <f>VLOOKUP(B34,马仔属性!$G$14:$I$33,3,FALSE)</f>
        <v>0</v>
      </c>
      <c r="D34" s="58">
        <f>VLOOKUP(B34,马仔属性!$G$14:$H$33,2,FALSE)</f>
        <v>101101</v>
      </c>
      <c r="E34" s="3">
        <v>30</v>
      </c>
      <c r="F34" s="3">
        <v>2</v>
      </c>
      <c r="G34" s="3">
        <f t="shared" si="9"/>
        <v>2</v>
      </c>
      <c r="H34" s="57" t="str">
        <f t="shared" si="10"/>
        <v>雷复轰</v>
      </c>
      <c r="I34" s="47">
        <f>VLOOKUP(H34,马仔属性!$G$14:$I$33,3,FALSE)</f>
        <v>1</v>
      </c>
      <c r="J34" s="58">
        <f>VLOOKUP(H34,马仔属性!$G$14:$H$33,2,FALSE)</f>
        <v>101107</v>
      </c>
      <c r="K34" s="3">
        <f t="shared" si="15"/>
        <v>21</v>
      </c>
      <c r="L34" s="3">
        <f t="shared" si="16"/>
        <v>1</v>
      </c>
      <c r="M34" s="3">
        <f t="shared" si="16"/>
        <v>1</v>
      </c>
      <c r="N34" s="57" t="str">
        <f t="shared" si="11"/>
        <v>比利</v>
      </c>
      <c r="O34" s="47">
        <f>VLOOKUP(N34,马仔属性!$G$14:$I$33,3,FALSE)</f>
        <v>0</v>
      </c>
      <c r="P34" s="58">
        <f>VLOOKUP(N34,马仔属性!$G$14:$H$33,2,FALSE)</f>
        <v>101103</v>
      </c>
      <c r="Q34" s="3">
        <f t="shared" si="15"/>
        <v>21</v>
      </c>
      <c r="R34" s="3">
        <v>1</v>
      </c>
      <c r="S34" s="3">
        <v>1</v>
      </c>
      <c r="T34" s="57" t="str">
        <f t="shared" si="12"/>
        <v>无</v>
      </c>
      <c r="U34" s="47">
        <f>VLOOKUP(T34,马仔属性!$G$14:$I$33,3,FALSE)</f>
        <v>-1</v>
      </c>
      <c r="V34" s="58">
        <f>VLOOKUP(T34,马仔属性!$G$14:$H$33,2,FALSE)</f>
        <v>0</v>
      </c>
      <c r="W34" s="3">
        <f t="shared" si="15"/>
        <v>21</v>
      </c>
      <c r="X34" s="3">
        <f t="shared" si="16"/>
        <v>2</v>
      </c>
      <c r="Y34" s="3">
        <f t="shared" si="16"/>
        <v>1</v>
      </c>
      <c r="Z34" s="57" t="str">
        <f t="shared" si="13"/>
        <v>无</v>
      </c>
      <c r="AA34" s="47">
        <f>VLOOKUP(Z34,马仔属性!$G$14:$I$33,3,FALSE)</f>
        <v>-1</v>
      </c>
      <c r="AB34" s="58">
        <f>VLOOKUP(Z34,马仔属性!$G$14:$H$33,2,FALSE)</f>
        <v>0</v>
      </c>
      <c r="AC34" s="3">
        <f t="shared" si="15"/>
        <v>21</v>
      </c>
      <c r="AD34" s="3">
        <f t="shared" si="16"/>
        <v>2</v>
      </c>
      <c r="AE34" s="3">
        <f t="shared" si="16"/>
        <v>1</v>
      </c>
      <c r="AF34" s="21">
        <f>SUMPRODUCT(AG34:AS34,设定参考!$A$2:$M$2)</f>
        <v>1647.561581802737</v>
      </c>
      <c r="AG34">
        <v>14796.022376642395</v>
      </c>
      <c r="AH34">
        <v>754.83118545454556</v>
      </c>
      <c r="AI34">
        <v>300.88950128249576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</row>
    <row r="35" spans="1:45" x14ac:dyDescent="0.15">
      <c r="A35" s="48">
        <v>32</v>
      </c>
      <c r="B35" s="57" t="str">
        <f t="shared" si="14"/>
        <v>制服太妹</v>
      </c>
      <c r="C35" s="47">
        <f>VLOOKUP(B35,马仔属性!$G$14:$I$33,3,FALSE)</f>
        <v>0</v>
      </c>
      <c r="D35" s="58">
        <f>VLOOKUP(B35,马仔属性!$G$14:$H$33,2,FALSE)</f>
        <v>101101</v>
      </c>
      <c r="E35" s="3">
        <v>31</v>
      </c>
      <c r="F35" s="3">
        <v>2</v>
      </c>
      <c r="G35" s="3">
        <f t="shared" si="9"/>
        <v>2</v>
      </c>
      <c r="H35" s="57" t="str">
        <f t="shared" si="10"/>
        <v>雷复轰</v>
      </c>
      <c r="I35" s="47">
        <f>VLOOKUP(H35,马仔属性!$G$14:$I$33,3,FALSE)</f>
        <v>1</v>
      </c>
      <c r="J35" s="58">
        <f>VLOOKUP(H35,马仔属性!$G$14:$H$33,2,FALSE)</f>
        <v>101107</v>
      </c>
      <c r="K35" s="3">
        <f t="shared" si="15"/>
        <v>22</v>
      </c>
      <c r="L35" s="3">
        <f t="shared" si="16"/>
        <v>2</v>
      </c>
      <c r="M35" s="3">
        <f t="shared" si="16"/>
        <v>2</v>
      </c>
      <c r="N35" s="57" t="str">
        <f t="shared" si="11"/>
        <v>比利</v>
      </c>
      <c r="O35" s="47">
        <f>VLOOKUP(N35,马仔属性!$G$14:$I$33,3,FALSE)</f>
        <v>0</v>
      </c>
      <c r="P35" s="58">
        <f>VLOOKUP(N35,马仔属性!$G$14:$H$33,2,FALSE)</f>
        <v>101103</v>
      </c>
      <c r="Q35" s="3">
        <f t="shared" si="15"/>
        <v>22</v>
      </c>
      <c r="R35" s="3">
        <v>1</v>
      </c>
      <c r="S35" s="3">
        <v>1</v>
      </c>
      <c r="T35" s="57" t="str">
        <f t="shared" si="12"/>
        <v>无</v>
      </c>
      <c r="U35" s="47">
        <f>VLOOKUP(T35,马仔属性!$G$14:$I$33,3,FALSE)</f>
        <v>-1</v>
      </c>
      <c r="V35" s="58">
        <f>VLOOKUP(T35,马仔属性!$G$14:$H$33,2,FALSE)</f>
        <v>0</v>
      </c>
      <c r="W35" s="3">
        <f t="shared" si="15"/>
        <v>22</v>
      </c>
      <c r="X35" s="3">
        <f t="shared" si="16"/>
        <v>2</v>
      </c>
      <c r="Y35" s="3">
        <f t="shared" si="16"/>
        <v>2</v>
      </c>
      <c r="Z35" s="57" t="str">
        <f t="shared" si="13"/>
        <v>无</v>
      </c>
      <c r="AA35" s="47">
        <f>VLOOKUP(Z35,马仔属性!$G$14:$I$33,3,FALSE)</f>
        <v>-1</v>
      </c>
      <c r="AB35" s="58">
        <f>VLOOKUP(Z35,马仔属性!$G$14:$H$33,2,FALSE)</f>
        <v>0</v>
      </c>
      <c r="AC35" s="3">
        <f t="shared" si="15"/>
        <v>22</v>
      </c>
      <c r="AD35" s="3">
        <f t="shared" si="16"/>
        <v>2</v>
      </c>
      <c r="AE35" s="3">
        <f t="shared" si="16"/>
        <v>2</v>
      </c>
      <c r="AF35" s="21">
        <f>SUMPRODUCT(AG35:AS35,设定参考!$A$2:$M$2)</f>
        <v>2048.6041786126889</v>
      </c>
      <c r="AG35">
        <v>18368.845912559547</v>
      </c>
      <c r="AH35">
        <v>935.62684235294137</v>
      </c>
      <c r="AI35">
        <v>378.22349975736574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</row>
    <row r="36" spans="1:45" x14ac:dyDescent="0.15">
      <c r="A36" s="48">
        <v>33</v>
      </c>
      <c r="B36" s="57" t="str">
        <f t="shared" si="14"/>
        <v>制服太妹</v>
      </c>
      <c r="C36" s="47">
        <f>VLOOKUP(B36,马仔属性!$G$14:$I$33,3,FALSE)</f>
        <v>0</v>
      </c>
      <c r="D36" s="58">
        <f>VLOOKUP(B36,马仔属性!$G$14:$H$33,2,FALSE)</f>
        <v>101101</v>
      </c>
      <c r="E36" s="3">
        <v>32</v>
      </c>
      <c r="F36" s="3">
        <v>2</v>
      </c>
      <c r="G36" s="3">
        <f t="shared" si="9"/>
        <v>2</v>
      </c>
      <c r="H36" s="57" t="str">
        <f t="shared" si="10"/>
        <v>雷复轰</v>
      </c>
      <c r="I36" s="47">
        <f>VLOOKUP(H36,马仔属性!$G$14:$I$33,3,FALSE)</f>
        <v>1</v>
      </c>
      <c r="J36" s="58">
        <f>VLOOKUP(H36,马仔属性!$G$14:$H$33,2,FALSE)</f>
        <v>101107</v>
      </c>
      <c r="K36" s="3">
        <f t="shared" ref="K36:AC51" si="17">ROUNDDOWN($A36*K$2,0)</f>
        <v>23</v>
      </c>
      <c r="L36" s="3">
        <f t="shared" ref="L36:AE51" si="18">ROUNDDOWN($A36*10/80*L$2,0)</f>
        <v>2</v>
      </c>
      <c r="M36" s="3">
        <f t="shared" si="18"/>
        <v>2</v>
      </c>
      <c r="N36" s="57" t="str">
        <f t="shared" si="11"/>
        <v>比利</v>
      </c>
      <c r="O36" s="47">
        <f>VLOOKUP(N36,马仔属性!$G$14:$I$33,3,FALSE)</f>
        <v>0</v>
      </c>
      <c r="P36" s="58">
        <f>VLOOKUP(N36,马仔属性!$G$14:$H$33,2,FALSE)</f>
        <v>101103</v>
      </c>
      <c r="Q36" s="3">
        <f t="shared" si="17"/>
        <v>23</v>
      </c>
      <c r="R36" s="3">
        <v>1</v>
      </c>
      <c r="S36" s="3">
        <v>1</v>
      </c>
      <c r="T36" s="57" t="str">
        <f t="shared" si="12"/>
        <v>无</v>
      </c>
      <c r="U36" s="47">
        <f>VLOOKUP(T36,马仔属性!$G$14:$I$33,3,FALSE)</f>
        <v>-1</v>
      </c>
      <c r="V36" s="58">
        <f>VLOOKUP(T36,马仔属性!$G$14:$H$33,2,FALSE)</f>
        <v>0</v>
      </c>
      <c r="W36" s="3">
        <f t="shared" si="17"/>
        <v>23</v>
      </c>
      <c r="X36" s="3">
        <f t="shared" si="18"/>
        <v>2</v>
      </c>
      <c r="Y36" s="3">
        <f t="shared" si="18"/>
        <v>2</v>
      </c>
      <c r="Z36" s="57" t="str">
        <f t="shared" si="13"/>
        <v>无</v>
      </c>
      <c r="AA36" s="47">
        <f>VLOOKUP(Z36,马仔属性!$G$14:$I$33,3,FALSE)</f>
        <v>-1</v>
      </c>
      <c r="AB36" s="58">
        <f>VLOOKUP(Z36,马仔属性!$G$14:$H$33,2,FALSE)</f>
        <v>0</v>
      </c>
      <c r="AC36" s="3">
        <f t="shared" si="17"/>
        <v>23</v>
      </c>
      <c r="AD36" s="3">
        <f t="shared" si="18"/>
        <v>2</v>
      </c>
      <c r="AE36" s="3">
        <f t="shared" si="18"/>
        <v>2</v>
      </c>
      <c r="AF36" s="21">
        <f>SUMPRODUCT(AG36:AS36,设定参考!$A$2:$M$2)</f>
        <v>2081.5031245833907</v>
      </c>
      <c r="AG36">
        <v>18660.654435662807</v>
      </c>
      <c r="AH36">
        <v>950.44864684491995</v>
      </c>
      <c r="AI36">
        <v>384.62830031195847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</row>
    <row r="37" spans="1:45" x14ac:dyDescent="0.15">
      <c r="A37" s="48">
        <v>34</v>
      </c>
      <c r="B37" s="57" t="str">
        <f t="shared" si="14"/>
        <v>制服太妹</v>
      </c>
      <c r="C37" s="47">
        <f>VLOOKUP(B37,马仔属性!$G$14:$I$33,3,FALSE)</f>
        <v>0</v>
      </c>
      <c r="D37" s="58">
        <f>VLOOKUP(B37,马仔属性!$G$14:$H$33,2,FALSE)</f>
        <v>101101</v>
      </c>
      <c r="E37" s="3">
        <v>33</v>
      </c>
      <c r="F37" s="3">
        <v>2</v>
      </c>
      <c r="G37" s="3">
        <f t="shared" si="9"/>
        <v>2</v>
      </c>
      <c r="H37" s="57" t="str">
        <f t="shared" si="10"/>
        <v>雷复轰</v>
      </c>
      <c r="I37" s="47">
        <f>VLOOKUP(H37,马仔属性!$G$14:$I$33,3,FALSE)</f>
        <v>1</v>
      </c>
      <c r="J37" s="58">
        <f>VLOOKUP(H37,马仔属性!$G$14:$H$33,2,FALSE)</f>
        <v>101107</v>
      </c>
      <c r="K37" s="3">
        <f t="shared" si="17"/>
        <v>23</v>
      </c>
      <c r="L37" s="3">
        <f t="shared" si="18"/>
        <v>2</v>
      </c>
      <c r="M37" s="3">
        <f t="shared" si="18"/>
        <v>2</v>
      </c>
      <c r="N37" s="57" t="str">
        <f t="shared" si="11"/>
        <v>比利</v>
      </c>
      <c r="O37" s="47">
        <f>VLOOKUP(N37,马仔属性!$G$14:$I$33,3,FALSE)</f>
        <v>0</v>
      </c>
      <c r="P37" s="58">
        <f>VLOOKUP(N37,马仔属性!$G$14:$H$33,2,FALSE)</f>
        <v>101103</v>
      </c>
      <c r="Q37" s="3">
        <f t="shared" si="17"/>
        <v>23</v>
      </c>
      <c r="R37" s="3">
        <v>1</v>
      </c>
      <c r="S37" s="3">
        <v>1</v>
      </c>
      <c r="T37" s="57" t="str">
        <f t="shared" si="12"/>
        <v>无</v>
      </c>
      <c r="U37" s="47">
        <f>VLOOKUP(T37,马仔属性!$G$14:$I$33,3,FALSE)</f>
        <v>-1</v>
      </c>
      <c r="V37" s="58">
        <f>VLOOKUP(T37,马仔属性!$G$14:$H$33,2,FALSE)</f>
        <v>0</v>
      </c>
      <c r="W37" s="3">
        <f t="shared" si="17"/>
        <v>23</v>
      </c>
      <c r="X37" s="3">
        <f t="shared" si="18"/>
        <v>2</v>
      </c>
      <c r="Y37" s="3">
        <f t="shared" si="18"/>
        <v>2</v>
      </c>
      <c r="Z37" s="57" t="str">
        <f t="shared" si="13"/>
        <v>无</v>
      </c>
      <c r="AA37" s="47">
        <f>VLOOKUP(Z37,马仔属性!$G$14:$I$33,3,FALSE)</f>
        <v>-1</v>
      </c>
      <c r="AB37" s="58">
        <f>VLOOKUP(Z37,马仔属性!$G$14:$H$33,2,FALSE)</f>
        <v>0</v>
      </c>
      <c r="AC37" s="3">
        <f t="shared" si="17"/>
        <v>23</v>
      </c>
      <c r="AD37" s="3">
        <f t="shared" si="18"/>
        <v>2</v>
      </c>
      <c r="AE37" s="3">
        <f t="shared" si="18"/>
        <v>2</v>
      </c>
      <c r="AF37" s="21">
        <f>SUMPRODUCT(AG37:AS37,设定参考!$A$2:$M$2)</f>
        <v>2090.3416473814896</v>
      </c>
      <c r="AG37">
        <v>18739.050755302487</v>
      </c>
      <c r="AH37">
        <v>954.4306241711231</v>
      </c>
      <c r="AI37">
        <v>386.34899299826697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</row>
    <row r="38" spans="1:45" x14ac:dyDescent="0.15">
      <c r="A38" s="48">
        <v>35</v>
      </c>
      <c r="B38" s="57" t="str">
        <f t="shared" si="14"/>
        <v>制服太妹</v>
      </c>
      <c r="C38" s="47">
        <f>VLOOKUP(B38,马仔属性!$G$14:$I$33,3,FALSE)</f>
        <v>0</v>
      </c>
      <c r="D38" s="58">
        <f>VLOOKUP(B38,马仔属性!$G$14:$H$33,2,FALSE)</f>
        <v>101101</v>
      </c>
      <c r="E38" s="3">
        <v>34</v>
      </c>
      <c r="F38" s="3">
        <v>2</v>
      </c>
      <c r="G38" s="3">
        <f t="shared" si="9"/>
        <v>3</v>
      </c>
      <c r="H38" s="57" t="str">
        <f t="shared" si="10"/>
        <v>雷复轰</v>
      </c>
      <c r="I38" s="47">
        <f>VLOOKUP(H38,马仔属性!$G$14:$I$33,3,FALSE)</f>
        <v>1</v>
      </c>
      <c r="J38" s="58">
        <f>VLOOKUP(H38,马仔属性!$G$14:$H$33,2,FALSE)</f>
        <v>101107</v>
      </c>
      <c r="K38" s="3">
        <f t="shared" si="17"/>
        <v>24</v>
      </c>
      <c r="L38" s="3">
        <f t="shared" si="18"/>
        <v>2</v>
      </c>
      <c r="M38" s="3">
        <f t="shared" si="18"/>
        <v>2</v>
      </c>
      <c r="N38" s="57" t="str">
        <f t="shared" si="11"/>
        <v>比利</v>
      </c>
      <c r="O38" s="47">
        <f>VLOOKUP(N38,马仔属性!$G$14:$I$33,3,FALSE)</f>
        <v>0</v>
      </c>
      <c r="P38" s="58">
        <f>VLOOKUP(N38,马仔属性!$G$14:$H$33,2,FALSE)</f>
        <v>101103</v>
      </c>
      <c r="Q38" s="3">
        <f t="shared" si="17"/>
        <v>24</v>
      </c>
      <c r="R38" s="3">
        <v>1</v>
      </c>
      <c r="S38" s="3">
        <v>1</v>
      </c>
      <c r="T38" s="57" t="s">
        <v>541</v>
      </c>
      <c r="U38" s="47">
        <f>VLOOKUP(T38,马仔属性!$G$14:$I$33,3,FALSE)</f>
        <v>1</v>
      </c>
      <c r="V38" s="58">
        <f>VLOOKUP(T38,马仔属性!$G$14:$H$33,2,FALSE)</f>
        <v>101106</v>
      </c>
      <c r="W38" s="3">
        <f t="shared" si="17"/>
        <v>24</v>
      </c>
      <c r="X38" s="3">
        <f t="shared" si="18"/>
        <v>3</v>
      </c>
      <c r="Y38" s="3">
        <f t="shared" si="18"/>
        <v>2</v>
      </c>
      <c r="Z38" s="57" t="s">
        <v>217</v>
      </c>
      <c r="AA38" s="47">
        <f>VLOOKUP(Z38,马仔属性!$G$14:$I$33,3,FALSE)</f>
        <v>1</v>
      </c>
      <c r="AB38" s="58">
        <f>VLOOKUP(Z38,马仔属性!$G$14:$H$33,2,FALSE)</f>
        <v>101108</v>
      </c>
      <c r="AC38" s="3">
        <f t="shared" si="17"/>
        <v>24</v>
      </c>
      <c r="AD38" s="3">
        <f t="shared" si="18"/>
        <v>3</v>
      </c>
      <c r="AE38" s="3">
        <f t="shared" si="18"/>
        <v>2</v>
      </c>
      <c r="AF38" s="21">
        <f>SUMPRODUCT(AG38:AS38,设定参考!$A$2:$M$2)</f>
        <v>4607.9219331097502</v>
      </c>
      <c r="AG38">
        <v>41317.198460516054</v>
      </c>
      <c r="AH38">
        <v>2095.3566134759367</v>
      </c>
      <c r="AI38">
        <v>859.8773812131717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</row>
    <row r="39" spans="1:45" x14ac:dyDescent="0.15">
      <c r="A39" s="48">
        <v>36</v>
      </c>
      <c r="B39" s="57" t="str">
        <f t="shared" si="14"/>
        <v>制服太妹</v>
      </c>
      <c r="C39" s="47">
        <f>VLOOKUP(B39,马仔属性!$G$14:$I$33,3,FALSE)</f>
        <v>0</v>
      </c>
      <c r="D39" s="58">
        <f>VLOOKUP(B39,马仔属性!$G$14:$H$33,2,FALSE)</f>
        <v>101101</v>
      </c>
      <c r="E39" s="3">
        <v>35</v>
      </c>
      <c r="F39" s="3">
        <v>2</v>
      </c>
      <c r="G39" s="3">
        <f t="shared" si="9"/>
        <v>3</v>
      </c>
      <c r="H39" s="57" t="str">
        <f t="shared" si="10"/>
        <v>雷复轰</v>
      </c>
      <c r="I39" s="47">
        <f>VLOOKUP(H39,马仔属性!$G$14:$I$33,3,FALSE)</f>
        <v>1</v>
      </c>
      <c r="J39" s="58">
        <f>VLOOKUP(H39,马仔属性!$G$14:$H$33,2,FALSE)</f>
        <v>101107</v>
      </c>
      <c r="K39" s="3">
        <f t="shared" si="17"/>
        <v>25</v>
      </c>
      <c r="L39" s="3">
        <f t="shared" si="18"/>
        <v>2</v>
      </c>
      <c r="M39" s="3">
        <f t="shared" si="18"/>
        <v>2</v>
      </c>
      <c r="N39" s="57" t="str">
        <f t="shared" si="11"/>
        <v>比利</v>
      </c>
      <c r="O39" s="47">
        <f>VLOOKUP(N39,马仔属性!$G$14:$I$33,3,FALSE)</f>
        <v>0</v>
      </c>
      <c r="P39" s="58">
        <f>VLOOKUP(N39,马仔属性!$G$14:$H$33,2,FALSE)</f>
        <v>101103</v>
      </c>
      <c r="Q39" s="3">
        <f t="shared" si="17"/>
        <v>25</v>
      </c>
      <c r="R39" s="3">
        <v>1</v>
      </c>
      <c r="S39" s="3">
        <v>1</v>
      </c>
      <c r="T39" s="57" t="str">
        <f t="shared" si="12"/>
        <v>靓坤</v>
      </c>
      <c r="U39" s="47">
        <f>VLOOKUP(T39,马仔属性!$G$14:$I$33,3,FALSE)</f>
        <v>1</v>
      </c>
      <c r="V39" s="58">
        <f>VLOOKUP(T39,马仔属性!$G$14:$H$33,2,FALSE)</f>
        <v>101106</v>
      </c>
      <c r="W39" s="3">
        <f t="shared" si="17"/>
        <v>25</v>
      </c>
      <c r="X39" s="3">
        <f t="shared" si="18"/>
        <v>3</v>
      </c>
      <c r="Y39" s="3">
        <f t="shared" si="18"/>
        <v>2</v>
      </c>
      <c r="Z39" s="57" t="str">
        <f t="shared" si="13"/>
        <v>肥仔</v>
      </c>
      <c r="AA39" s="47">
        <f>VLOOKUP(Z39,马仔属性!$G$14:$I$33,3,FALSE)</f>
        <v>1</v>
      </c>
      <c r="AB39" s="58">
        <f>VLOOKUP(Z39,马仔属性!$G$14:$H$33,2,FALSE)</f>
        <v>101108</v>
      </c>
      <c r="AC39" s="3">
        <f t="shared" si="17"/>
        <v>25</v>
      </c>
      <c r="AD39" s="3">
        <f t="shared" si="18"/>
        <v>3</v>
      </c>
      <c r="AE39" s="3">
        <f t="shared" si="18"/>
        <v>2</v>
      </c>
      <c r="AF39" s="21">
        <f>SUMPRODUCT(AG39:AS39,设定参考!$A$2:$M$2)</f>
        <v>4678.6301154945413</v>
      </c>
      <c r="AG39">
        <v>41944.369017633493</v>
      </c>
      <c r="AH39">
        <v>2127.2124320855619</v>
      </c>
      <c r="AI39">
        <v>873.64292270363956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</row>
    <row r="40" spans="1:45" x14ac:dyDescent="0.15">
      <c r="A40" s="48">
        <v>37</v>
      </c>
      <c r="B40" s="57" t="str">
        <f t="shared" si="14"/>
        <v>制服太妹</v>
      </c>
      <c r="C40" s="47">
        <f>VLOOKUP(B40,马仔属性!$G$14:$I$33,3,FALSE)</f>
        <v>0</v>
      </c>
      <c r="D40" s="58">
        <f>VLOOKUP(B40,马仔属性!$G$14:$H$33,2,FALSE)</f>
        <v>101101</v>
      </c>
      <c r="E40" s="3">
        <v>36</v>
      </c>
      <c r="F40" s="3">
        <v>2</v>
      </c>
      <c r="G40" s="3">
        <f t="shared" si="9"/>
        <v>3</v>
      </c>
      <c r="H40" s="57" t="str">
        <f t="shared" si="10"/>
        <v>雷复轰</v>
      </c>
      <c r="I40" s="47">
        <f>VLOOKUP(H40,马仔属性!$G$14:$I$33,3,FALSE)</f>
        <v>1</v>
      </c>
      <c r="J40" s="58">
        <f>VLOOKUP(H40,马仔属性!$G$14:$H$33,2,FALSE)</f>
        <v>101107</v>
      </c>
      <c r="K40" s="3">
        <f t="shared" si="17"/>
        <v>25</v>
      </c>
      <c r="L40" s="3">
        <f t="shared" si="18"/>
        <v>2</v>
      </c>
      <c r="M40" s="3">
        <f t="shared" si="18"/>
        <v>2</v>
      </c>
      <c r="N40" s="57" t="str">
        <f t="shared" si="11"/>
        <v>比利</v>
      </c>
      <c r="O40" s="47">
        <f>VLOOKUP(N40,马仔属性!$G$14:$I$33,3,FALSE)</f>
        <v>0</v>
      </c>
      <c r="P40" s="58">
        <f>VLOOKUP(N40,马仔属性!$G$14:$H$33,2,FALSE)</f>
        <v>101103</v>
      </c>
      <c r="Q40" s="3">
        <f t="shared" si="17"/>
        <v>25</v>
      </c>
      <c r="R40" s="3">
        <v>1</v>
      </c>
      <c r="S40" s="3">
        <v>1</v>
      </c>
      <c r="T40" s="57" t="str">
        <f t="shared" si="12"/>
        <v>靓坤</v>
      </c>
      <c r="U40" s="47">
        <f>VLOOKUP(T40,马仔属性!$G$14:$I$33,3,FALSE)</f>
        <v>1</v>
      </c>
      <c r="V40" s="58">
        <f>VLOOKUP(T40,马仔属性!$G$14:$H$33,2,FALSE)</f>
        <v>101106</v>
      </c>
      <c r="W40" s="3">
        <f t="shared" si="17"/>
        <v>25</v>
      </c>
      <c r="X40" s="3">
        <f t="shared" si="18"/>
        <v>3</v>
      </c>
      <c r="Y40" s="3">
        <f t="shared" si="18"/>
        <v>2</v>
      </c>
      <c r="Z40" s="57" t="str">
        <f t="shared" si="13"/>
        <v>肥仔</v>
      </c>
      <c r="AA40" s="47">
        <f>VLOOKUP(Z40,马仔属性!$G$14:$I$33,3,FALSE)</f>
        <v>1</v>
      </c>
      <c r="AB40" s="58">
        <f>VLOOKUP(Z40,马仔属性!$G$14:$H$33,2,FALSE)</f>
        <v>101108</v>
      </c>
      <c r="AC40" s="3">
        <f t="shared" si="17"/>
        <v>25</v>
      </c>
      <c r="AD40" s="3">
        <f t="shared" si="18"/>
        <v>3</v>
      </c>
      <c r="AE40" s="3">
        <f t="shared" si="18"/>
        <v>2</v>
      </c>
      <c r="AF40" s="21">
        <f>SUMPRODUCT(AG40:AS40,设定参考!$A$2:$M$2)</f>
        <v>4689.9237835143349</v>
      </c>
      <c r="AG40">
        <v>42044.54209272864</v>
      </c>
      <c r="AH40">
        <v>2132.3005142245993</v>
      </c>
      <c r="AI40">
        <v>875.84158558058937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</row>
    <row r="41" spans="1:45" x14ac:dyDescent="0.15">
      <c r="A41" s="48">
        <v>38</v>
      </c>
      <c r="B41" s="57" t="str">
        <f t="shared" si="14"/>
        <v>制服太妹</v>
      </c>
      <c r="C41" s="47">
        <f>VLOOKUP(B41,马仔属性!$G$14:$I$33,3,FALSE)</f>
        <v>0</v>
      </c>
      <c r="D41" s="58">
        <f>VLOOKUP(B41,马仔属性!$G$14:$H$33,2,FALSE)</f>
        <v>101101</v>
      </c>
      <c r="E41" s="3">
        <v>37</v>
      </c>
      <c r="F41" s="3">
        <v>2</v>
      </c>
      <c r="G41" s="3">
        <f t="shared" si="9"/>
        <v>3</v>
      </c>
      <c r="H41" s="57" t="str">
        <f t="shared" si="10"/>
        <v>雷复轰</v>
      </c>
      <c r="I41" s="47">
        <f>VLOOKUP(H41,马仔属性!$G$14:$I$33,3,FALSE)</f>
        <v>1</v>
      </c>
      <c r="J41" s="58">
        <f>VLOOKUP(H41,马仔属性!$G$14:$H$33,2,FALSE)</f>
        <v>101107</v>
      </c>
      <c r="K41" s="3">
        <f t="shared" si="17"/>
        <v>26</v>
      </c>
      <c r="L41" s="3">
        <f t="shared" si="18"/>
        <v>2</v>
      </c>
      <c r="M41" s="3">
        <f t="shared" si="18"/>
        <v>2</v>
      </c>
      <c r="N41" s="57" t="str">
        <f t="shared" si="11"/>
        <v>比利</v>
      </c>
      <c r="O41" s="47">
        <f>VLOOKUP(N41,马仔属性!$G$14:$I$33,3,FALSE)</f>
        <v>0</v>
      </c>
      <c r="P41" s="58">
        <f>VLOOKUP(N41,马仔属性!$G$14:$H$33,2,FALSE)</f>
        <v>101103</v>
      </c>
      <c r="Q41" s="3">
        <f t="shared" si="17"/>
        <v>26</v>
      </c>
      <c r="R41" s="3">
        <v>1</v>
      </c>
      <c r="S41" s="3">
        <v>1</v>
      </c>
      <c r="T41" s="57" t="str">
        <f t="shared" si="12"/>
        <v>靓坤</v>
      </c>
      <c r="U41" s="47">
        <f>VLOOKUP(T41,马仔属性!$G$14:$I$33,3,FALSE)</f>
        <v>1</v>
      </c>
      <c r="V41" s="58">
        <f>VLOOKUP(T41,马仔属性!$G$14:$H$33,2,FALSE)</f>
        <v>101106</v>
      </c>
      <c r="W41" s="3">
        <f t="shared" si="17"/>
        <v>26</v>
      </c>
      <c r="X41" s="3">
        <f t="shared" si="18"/>
        <v>3</v>
      </c>
      <c r="Y41" s="3">
        <f t="shared" si="18"/>
        <v>2</v>
      </c>
      <c r="Z41" s="57" t="str">
        <f t="shared" si="13"/>
        <v>肥仔</v>
      </c>
      <c r="AA41" s="47">
        <f>VLOOKUP(Z41,马仔属性!$G$14:$I$33,3,FALSE)</f>
        <v>1</v>
      </c>
      <c r="AB41" s="58">
        <f>VLOOKUP(Z41,马仔属性!$G$14:$H$33,2,FALSE)</f>
        <v>101108</v>
      </c>
      <c r="AC41" s="3">
        <f t="shared" si="17"/>
        <v>26</v>
      </c>
      <c r="AD41" s="3">
        <f t="shared" si="18"/>
        <v>3</v>
      </c>
      <c r="AE41" s="3">
        <f t="shared" si="18"/>
        <v>2</v>
      </c>
      <c r="AF41" s="21">
        <f>SUMPRODUCT(AG41:AS41,设定参考!$A$2:$M$2)</f>
        <v>4760.631965899126</v>
      </c>
      <c r="AG41">
        <v>42671.712649846093</v>
      </c>
      <c r="AH41">
        <v>2164.1563328342254</v>
      </c>
      <c r="AI41">
        <v>889.60712707105733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</row>
    <row r="42" spans="1:45" x14ac:dyDescent="0.15">
      <c r="A42" s="48">
        <v>39</v>
      </c>
      <c r="B42" s="57" t="str">
        <f t="shared" si="14"/>
        <v>制服太妹</v>
      </c>
      <c r="C42" s="47">
        <f>VLOOKUP(B42,马仔属性!$G$14:$I$33,3,FALSE)</f>
        <v>0</v>
      </c>
      <c r="D42" s="58">
        <f>VLOOKUP(B42,马仔属性!$G$14:$H$33,2,FALSE)</f>
        <v>101101</v>
      </c>
      <c r="E42" s="3">
        <v>38</v>
      </c>
      <c r="F42" s="3">
        <v>2</v>
      </c>
      <c r="G42" s="3">
        <f t="shared" si="9"/>
        <v>3</v>
      </c>
      <c r="H42" s="57" t="str">
        <f t="shared" si="10"/>
        <v>雷复轰</v>
      </c>
      <c r="I42" s="47">
        <f>VLOOKUP(H42,马仔属性!$G$14:$I$33,3,FALSE)</f>
        <v>1</v>
      </c>
      <c r="J42" s="58">
        <f>VLOOKUP(H42,马仔属性!$G$14:$H$33,2,FALSE)</f>
        <v>101107</v>
      </c>
      <c r="K42" s="3">
        <f t="shared" si="17"/>
        <v>27</v>
      </c>
      <c r="L42" s="3">
        <f t="shared" si="18"/>
        <v>2</v>
      </c>
      <c r="M42" s="3">
        <f t="shared" si="18"/>
        <v>2</v>
      </c>
      <c r="N42" s="57" t="str">
        <f t="shared" si="11"/>
        <v>比利</v>
      </c>
      <c r="O42" s="47">
        <f>VLOOKUP(N42,马仔属性!$G$14:$I$33,3,FALSE)</f>
        <v>0</v>
      </c>
      <c r="P42" s="58">
        <f>VLOOKUP(N42,马仔属性!$G$14:$H$33,2,FALSE)</f>
        <v>101103</v>
      </c>
      <c r="Q42" s="3">
        <f t="shared" si="17"/>
        <v>27</v>
      </c>
      <c r="R42" s="3">
        <v>1</v>
      </c>
      <c r="S42" s="3">
        <v>1</v>
      </c>
      <c r="T42" s="57" t="str">
        <f t="shared" si="12"/>
        <v>靓坤</v>
      </c>
      <c r="U42" s="47">
        <f>VLOOKUP(T42,马仔属性!$G$14:$I$33,3,FALSE)</f>
        <v>1</v>
      </c>
      <c r="V42" s="58">
        <f>VLOOKUP(T42,马仔属性!$G$14:$H$33,2,FALSE)</f>
        <v>101106</v>
      </c>
      <c r="W42" s="3">
        <f t="shared" si="17"/>
        <v>27</v>
      </c>
      <c r="X42" s="3">
        <f t="shared" si="18"/>
        <v>3</v>
      </c>
      <c r="Y42" s="3">
        <f t="shared" si="18"/>
        <v>2</v>
      </c>
      <c r="Z42" s="57" t="str">
        <f t="shared" si="13"/>
        <v>肥仔</v>
      </c>
      <c r="AA42" s="47">
        <f>VLOOKUP(Z42,马仔属性!$G$14:$I$33,3,FALSE)</f>
        <v>1</v>
      </c>
      <c r="AB42" s="58">
        <f>VLOOKUP(Z42,马仔属性!$G$14:$H$33,2,FALSE)</f>
        <v>101108</v>
      </c>
      <c r="AC42" s="3">
        <f t="shared" si="17"/>
        <v>27</v>
      </c>
      <c r="AD42" s="3">
        <f t="shared" si="18"/>
        <v>3</v>
      </c>
      <c r="AE42" s="3">
        <f t="shared" si="18"/>
        <v>2</v>
      </c>
      <c r="AF42" s="21">
        <f>SUMPRODUCT(AG42:AS42,设定参考!$A$2:$M$2)</f>
        <v>4831.3401482839181</v>
      </c>
      <c r="AG42">
        <v>43298.883206963546</v>
      </c>
      <c r="AH42">
        <v>2196.0121514438506</v>
      </c>
      <c r="AI42">
        <v>903.3726685615253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</row>
    <row r="43" spans="1:45" x14ac:dyDescent="0.15">
      <c r="A43" s="48">
        <v>40</v>
      </c>
      <c r="B43" s="57" t="str">
        <f t="shared" si="14"/>
        <v>制服太妹</v>
      </c>
      <c r="C43" s="47">
        <f>VLOOKUP(B43,马仔属性!$G$14:$I$33,3,FALSE)</f>
        <v>0</v>
      </c>
      <c r="D43" s="58">
        <f>VLOOKUP(B43,马仔属性!$G$14:$H$33,2,FALSE)</f>
        <v>101101</v>
      </c>
      <c r="E43" s="3">
        <v>39</v>
      </c>
      <c r="F43" s="3">
        <f t="shared" si="9"/>
        <v>3</v>
      </c>
      <c r="G43" s="3">
        <f t="shared" si="9"/>
        <v>3</v>
      </c>
      <c r="H43" s="57" t="str">
        <f t="shared" si="10"/>
        <v>雷复轰</v>
      </c>
      <c r="I43" s="47">
        <f>VLOOKUP(H43,马仔属性!$G$14:$I$33,3,FALSE)</f>
        <v>1</v>
      </c>
      <c r="J43" s="58">
        <f>VLOOKUP(H43,马仔属性!$G$14:$H$33,2,FALSE)</f>
        <v>101107</v>
      </c>
      <c r="K43" s="3">
        <f t="shared" si="17"/>
        <v>28</v>
      </c>
      <c r="L43" s="3">
        <f t="shared" si="18"/>
        <v>2</v>
      </c>
      <c r="M43" s="3">
        <f t="shared" si="18"/>
        <v>2</v>
      </c>
      <c r="N43" s="57" t="str">
        <f t="shared" si="11"/>
        <v>比利</v>
      </c>
      <c r="O43" s="47">
        <f>VLOOKUP(N43,马仔属性!$G$14:$I$33,3,FALSE)</f>
        <v>0</v>
      </c>
      <c r="P43" s="58">
        <f>VLOOKUP(N43,马仔属性!$G$14:$H$33,2,FALSE)</f>
        <v>101103</v>
      </c>
      <c r="Q43" s="3">
        <f t="shared" si="17"/>
        <v>28</v>
      </c>
      <c r="R43" s="3">
        <f t="shared" si="18"/>
        <v>3</v>
      </c>
      <c r="S43" s="3">
        <f t="shared" si="18"/>
        <v>2</v>
      </c>
      <c r="T43" s="57" t="str">
        <f t="shared" si="12"/>
        <v>靓坤</v>
      </c>
      <c r="U43" s="47">
        <f>VLOOKUP(T43,马仔属性!$G$14:$I$33,3,FALSE)</f>
        <v>1</v>
      </c>
      <c r="V43" s="58">
        <f>VLOOKUP(T43,马仔属性!$G$14:$H$33,2,FALSE)</f>
        <v>101106</v>
      </c>
      <c r="W43" s="3">
        <f t="shared" si="17"/>
        <v>28</v>
      </c>
      <c r="X43" s="3">
        <f t="shared" si="18"/>
        <v>3</v>
      </c>
      <c r="Y43" s="3">
        <f t="shared" si="18"/>
        <v>2</v>
      </c>
      <c r="Z43" s="57" t="str">
        <f t="shared" si="13"/>
        <v>肥仔</v>
      </c>
      <c r="AA43" s="47">
        <f>VLOOKUP(Z43,马仔属性!$G$14:$I$33,3,FALSE)</f>
        <v>1</v>
      </c>
      <c r="AB43" s="58">
        <f>VLOOKUP(Z43,马仔属性!$G$14:$H$33,2,FALSE)</f>
        <v>101108</v>
      </c>
      <c r="AC43" s="3">
        <f t="shared" si="17"/>
        <v>28</v>
      </c>
      <c r="AD43" s="3">
        <f t="shared" si="18"/>
        <v>3</v>
      </c>
      <c r="AE43" s="3">
        <f t="shared" si="18"/>
        <v>2</v>
      </c>
      <c r="AF43" s="21">
        <f>SUMPRODUCT(AG43:AS43,设定参考!$A$2:$M$2)</f>
        <v>5496.0405292910182</v>
      </c>
      <c r="AG43">
        <v>50074.301222340218</v>
      </c>
      <c r="AH43">
        <v>2444.7807743315511</v>
      </c>
      <c r="AI43">
        <v>1048.2877060658579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</row>
    <row r="44" spans="1:45" x14ac:dyDescent="0.15">
      <c r="A44" s="48">
        <v>41</v>
      </c>
      <c r="B44" s="57" t="str">
        <f t="shared" si="14"/>
        <v>制服太妹</v>
      </c>
      <c r="C44" s="47">
        <f>VLOOKUP(B44,马仔属性!$G$14:$I$33,3,FALSE)</f>
        <v>0</v>
      </c>
      <c r="D44" s="58">
        <f>VLOOKUP(B44,马仔属性!$G$14:$H$33,2,FALSE)</f>
        <v>101101</v>
      </c>
      <c r="E44" s="3">
        <v>40</v>
      </c>
      <c r="F44" s="3">
        <f t="shared" si="9"/>
        <v>3</v>
      </c>
      <c r="G44" s="3">
        <f t="shared" si="9"/>
        <v>3</v>
      </c>
      <c r="H44" s="57" t="str">
        <f t="shared" si="10"/>
        <v>雷复轰</v>
      </c>
      <c r="I44" s="47">
        <f>VLOOKUP(H44,马仔属性!$G$14:$I$33,3,FALSE)</f>
        <v>1</v>
      </c>
      <c r="J44" s="58">
        <f>VLOOKUP(H44,马仔属性!$G$14:$H$33,2,FALSE)</f>
        <v>101107</v>
      </c>
      <c r="K44" s="3">
        <f t="shared" si="17"/>
        <v>28</v>
      </c>
      <c r="L44" s="3">
        <f t="shared" si="18"/>
        <v>2</v>
      </c>
      <c r="M44" s="3">
        <f t="shared" si="18"/>
        <v>2</v>
      </c>
      <c r="N44" s="57" t="str">
        <f t="shared" si="11"/>
        <v>比利</v>
      </c>
      <c r="O44" s="47">
        <f>VLOOKUP(N44,马仔属性!$G$14:$I$33,3,FALSE)</f>
        <v>0</v>
      </c>
      <c r="P44" s="58">
        <f>VLOOKUP(N44,马仔属性!$G$14:$H$33,2,FALSE)</f>
        <v>101103</v>
      </c>
      <c r="Q44" s="3">
        <f t="shared" si="17"/>
        <v>28</v>
      </c>
      <c r="R44" s="3">
        <f t="shared" si="18"/>
        <v>3</v>
      </c>
      <c r="S44" s="3">
        <f t="shared" si="18"/>
        <v>2</v>
      </c>
      <c r="T44" s="57" t="str">
        <f t="shared" si="12"/>
        <v>靓坤</v>
      </c>
      <c r="U44" s="47">
        <f>VLOOKUP(T44,马仔属性!$G$14:$I$33,3,FALSE)</f>
        <v>1</v>
      </c>
      <c r="V44" s="58">
        <f>VLOOKUP(T44,马仔属性!$G$14:$H$33,2,FALSE)</f>
        <v>101106</v>
      </c>
      <c r="W44" s="3">
        <f t="shared" si="17"/>
        <v>28</v>
      </c>
      <c r="X44" s="3">
        <f t="shared" si="18"/>
        <v>3</v>
      </c>
      <c r="Y44" s="3">
        <f t="shared" si="18"/>
        <v>2</v>
      </c>
      <c r="Z44" s="57" t="str">
        <f t="shared" si="13"/>
        <v>肥仔</v>
      </c>
      <c r="AA44" s="47">
        <f>VLOOKUP(Z44,马仔属性!$G$14:$I$33,3,FALSE)</f>
        <v>1</v>
      </c>
      <c r="AB44" s="58">
        <f>VLOOKUP(Z44,马仔属性!$G$14:$H$33,2,FALSE)</f>
        <v>101108</v>
      </c>
      <c r="AC44" s="3">
        <f t="shared" si="17"/>
        <v>28</v>
      </c>
      <c r="AD44" s="3">
        <f t="shared" si="18"/>
        <v>3</v>
      </c>
      <c r="AE44" s="3">
        <f t="shared" si="18"/>
        <v>2</v>
      </c>
      <c r="AF44" s="21">
        <f>SUMPRODUCT(AG44:AS44,设定参考!$A$2:$M$2)</f>
        <v>5507.3341973108109</v>
      </c>
      <c r="AG44">
        <v>50174.474297435365</v>
      </c>
      <c r="AH44">
        <v>2449.8688564705885</v>
      </c>
      <c r="AI44">
        <v>1050.4863689428078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</row>
    <row r="45" spans="1:45" x14ac:dyDescent="0.15">
      <c r="A45" s="48">
        <v>42</v>
      </c>
      <c r="B45" s="57" t="str">
        <f t="shared" si="14"/>
        <v>制服太妹</v>
      </c>
      <c r="C45" s="47">
        <f>VLOOKUP(B45,马仔属性!$G$14:$I$33,3,FALSE)</f>
        <v>0</v>
      </c>
      <c r="D45" s="58">
        <f>VLOOKUP(B45,马仔属性!$G$14:$H$33,2,FALSE)</f>
        <v>101101</v>
      </c>
      <c r="E45" s="3">
        <v>41</v>
      </c>
      <c r="F45" s="3">
        <f t="shared" si="9"/>
        <v>3</v>
      </c>
      <c r="G45" s="3">
        <f t="shared" si="9"/>
        <v>3</v>
      </c>
      <c r="H45" s="57" t="str">
        <f t="shared" si="10"/>
        <v>雷复轰</v>
      </c>
      <c r="I45" s="47">
        <f>VLOOKUP(H45,马仔属性!$G$14:$I$33,3,FALSE)</f>
        <v>1</v>
      </c>
      <c r="J45" s="58">
        <f>VLOOKUP(H45,马仔属性!$G$14:$H$33,2,FALSE)</f>
        <v>101107</v>
      </c>
      <c r="K45" s="3">
        <f t="shared" si="17"/>
        <v>29</v>
      </c>
      <c r="L45" s="3">
        <f t="shared" si="18"/>
        <v>2</v>
      </c>
      <c r="M45" s="3">
        <f t="shared" si="18"/>
        <v>2</v>
      </c>
      <c r="N45" s="57" t="str">
        <f t="shared" si="11"/>
        <v>比利</v>
      </c>
      <c r="O45" s="47">
        <f>VLOOKUP(N45,马仔属性!$G$14:$I$33,3,FALSE)</f>
        <v>0</v>
      </c>
      <c r="P45" s="58">
        <f>VLOOKUP(N45,马仔属性!$G$14:$H$33,2,FALSE)</f>
        <v>101103</v>
      </c>
      <c r="Q45" s="3">
        <f t="shared" si="17"/>
        <v>29</v>
      </c>
      <c r="R45" s="3">
        <f t="shared" si="18"/>
        <v>3</v>
      </c>
      <c r="S45" s="3">
        <f t="shared" si="18"/>
        <v>2</v>
      </c>
      <c r="T45" s="57" t="str">
        <f t="shared" si="12"/>
        <v>靓坤</v>
      </c>
      <c r="U45" s="47">
        <f>VLOOKUP(T45,马仔属性!$G$14:$I$33,3,FALSE)</f>
        <v>1</v>
      </c>
      <c r="V45" s="58">
        <f>VLOOKUP(T45,马仔属性!$G$14:$H$33,2,FALSE)</f>
        <v>101106</v>
      </c>
      <c r="W45" s="3">
        <f t="shared" si="17"/>
        <v>29</v>
      </c>
      <c r="X45" s="3">
        <f t="shared" si="18"/>
        <v>3</v>
      </c>
      <c r="Y45" s="3">
        <f t="shared" si="18"/>
        <v>2</v>
      </c>
      <c r="Z45" s="57" t="str">
        <f t="shared" si="13"/>
        <v>肥仔</v>
      </c>
      <c r="AA45" s="47">
        <f>VLOOKUP(Z45,马仔属性!$G$14:$I$33,3,FALSE)</f>
        <v>1</v>
      </c>
      <c r="AB45" s="58">
        <f>VLOOKUP(Z45,马仔属性!$G$14:$H$33,2,FALSE)</f>
        <v>101108</v>
      </c>
      <c r="AC45" s="3">
        <f t="shared" si="17"/>
        <v>29</v>
      </c>
      <c r="AD45" s="3">
        <f t="shared" si="18"/>
        <v>3</v>
      </c>
      <c r="AE45" s="3">
        <f t="shared" si="18"/>
        <v>2</v>
      </c>
      <c r="AF45" s="21">
        <f>SUMPRODUCT(AG45:AS45,设定参考!$A$2:$M$2)</f>
        <v>5580.4975249172967</v>
      </c>
      <c r="AG45">
        <v>50823.421610008285</v>
      </c>
      <c r="AH45">
        <v>2482.8307798930482</v>
      </c>
      <c r="AI45">
        <v>1064.7298806239169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</row>
    <row r="46" spans="1:45" x14ac:dyDescent="0.15">
      <c r="A46" s="48">
        <v>43</v>
      </c>
      <c r="B46" s="57" t="str">
        <f t="shared" si="14"/>
        <v>制服太妹</v>
      </c>
      <c r="C46" s="47">
        <f>VLOOKUP(B46,马仔属性!$G$14:$I$33,3,FALSE)</f>
        <v>0</v>
      </c>
      <c r="D46" s="58">
        <f>VLOOKUP(B46,马仔属性!$G$14:$H$33,2,FALSE)</f>
        <v>101101</v>
      </c>
      <c r="E46" s="3">
        <v>42</v>
      </c>
      <c r="F46" s="3">
        <f t="shared" si="9"/>
        <v>3</v>
      </c>
      <c r="G46" s="3">
        <f t="shared" si="9"/>
        <v>3</v>
      </c>
      <c r="H46" s="57" t="str">
        <f t="shared" si="10"/>
        <v>雷复轰</v>
      </c>
      <c r="I46" s="47">
        <f>VLOOKUP(H46,马仔属性!$G$14:$I$33,3,FALSE)</f>
        <v>1</v>
      </c>
      <c r="J46" s="58">
        <f>VLOOKUP(H46,马仔属性!$G$14:$H$33,2,FALSE)</f>
        <v>101107</v>
      </c>
      <c r="K46" s="3">
        <f t="shared" si="17"/>
        <v>30</v>
      </c>
      <c r="L46" s="3">
        <f t="shared" si="18"/>
        <v>2</v>
      </c>
      <c r="M46" s="3">
        <f t="shared" si="18"/>
        <v>2</v>
      </c>
      <c r="N46" s="57" t="str">
        <f t="shared" si="11"/>
        <v>比利</v>
      </c>
      <c r="O46" s="47">
        <f>VLOOKUP(N46,马仔属性!$G$14:$I$33,3,FALSE)</f>
        <v>0</v>
      </c>
      <c r="P46" s="58">
        <f>VLOOKUP(N46,马仔属性!$G$14:$H$33,2,FALSE)</f>
        <v>101103</v>
      </c>
      <c r="Q46" s="3">
        <f t="shared" si="17"/>
        <v>30</v>
      </c>
      <c r="R46" s="3">
        <f t="shared" si="18"/>
        <v>3</v>
      </c>
      <c r="S46" s="3">
        <f t="shared" si="18"/>
        <v>2</v>
      </c>
      <c r="T46" s="57" t="str">
        <f t="shared" si="12"/>
        <v>靓坤</v>
      </c>
      <c r="U46" s="47">
        <f>VLOOKUP(T46,马仔属性!$G$14:$I$33,3,FALSE)</f>
        <v>1</v>
      </c>
      <c r="V46" s="58">
        <f>VLOOKUP(T46,马仔属性!$G$14:$H$33,2,FALSE)</f>
        <v>101106</v>
      </c>
      <c r="W46" s="3">
        <f t="shared" si="17"/>
        <v>30</v>
      </c>
      <c r="X46" s="3">
        <f t="shared" si="18"/>
        <v>3</v>
      </c>
      <c r="Y46" s="3">
        <f t="shared" si="18"/>
        <v>2</v>
      </c>
      <c r="Z46" s="57" t="str">
        <f t="shared" si="13"/>
        <v>肥仔</v>
      </c>
      <c r="AA46" s="47">
        <f>VLOOKUP(Z46,马仔属性!$G$14:$I$33,3,FALSE)</f>
        <v>1</v>
      </c>
      <c r="AB46" s="58">
        <f>VLOOKUP(Z46,马仔属性!$G$14:$H$33,2,FALSE)</f>
        <v>101108</v>
      </c>
      <c r="AC46" s="3">
        <f t="shared" si="17"/>
        <v>30</v>
      </c>
      <c r="AD46" s="3">
        <f t="shared" si="18"/>
        <v>3</v>
      </c>
      <c r="AE46" s="3">
        <f t="shared" si="18"/>
        <v>2</v>
      </c>
      <c r="AF46" s="21">
        <f>SUMPRODUCT(AG46:AS46,设定参考!$A$2:$M$2)</f>
        <v>5653.6608525237825</v>
      </c>
      <c r="AG46">
        <v>51472.368922581198</v>
      </c>
      <c r="AH46">
        <v>2515.7927033155083</v>
      </c>
      <c r="AI46">
        <v>1078.9733923050262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</row>
    <row r="47" spans="1:45" x14ac:dyDescent="0.15">
      <c r="A47" s="48">
        <v>44</v>
      </c>
      <c r="B47" s="57" t="str">
        <f t="shared" si="14"/>
        <v>制服太妹</v>
      </c>
      <c r="C47" s="47">
        <f>VLOOKUP(B47,马仔属性!$G$14:$I$33,3,FALSE)</f>
        <v>0</v>
      </c>
      <c r="D47" s="58">
        <f>VLOOKUP(B47,马仔属性!$G$14:$H$33,2,FALSE)</f>
        <v>101101</v>
      </c>
      <c r="E47" s="3">
        <v>43</v>
      </c>
      <c r="F47" s="3">
        <f t="shared" si="9"/>
        <v>3</v>
      </c>
      <c r="G47" s="3">
        <f t="shared" si="9"/>
        <v>3</v>
      </c>
      <c r="H47" s="57" t="s">
        <v>319</v>
      </c>
      <c r="I47" s="47">
        <f>VLOOKUP(H47,马仔属性!$G$14:$I$33,3,FALSE)</f>
        <v>2</v>
      </c>
      <c r="J47" s="58">
        <f>VLOOKUP(H47,马仔属性!$G$14:$H$33,2,FALSE)</f>
        <v>101112</v>
      </c>
      <c r="K47" s="3">
        <f t="shared" si="17"/>
        <v>30</v>
      </c>
      <c r="L47" s="3">
        <f t="shared" si="18"/>
        <v>2</v>
      </c>
      <c r="M47" s="3">
        <f t="shared" si="18"/>
        <v>2</v>
      </c>
      <c r="N47" s="57" t="str">
        <f t="shared" si="11"/>
        <v>比利</v>
      </c>
      <c r="O47" s="47">
        <f>VLOOKUP(N47,马仔属性!$G$14:$I$33,3,FALSE)</f>
        <v>0</v>
      </c>
      <c r="P47" s="58">
        <f>VLOOKUP(N47,马仔属性!$G$14:$H$33,2,FALSE)</f>
        <v>101103</v>
      </c>
      <c r="Q47" s="3">
        <f t="shared" si="17"/>
        <v>30</v>
      </c>
      <c r="R47" s="3">
        <f t="shared" si="18"/>
        <v>3</v>
      </c>
      <c r="S47" s="3">
        <f t="shared" si="18"/>
        <v>2</v>
      </c>
      <c r="T47" s="57" t="s">
        <v>319</v>
      </c>
      <c r="U47" s="47">
        <f>VLOOKUP(T47,马仔属性!$G$14:$I$33,3,FALSE)</f>
        <v>2</v>
      </c>
      <c r="V47" s="58">
        <f>VLOOKUP(T47,马仔属性!$G$14:$H$33,2,FALSE)</f>
        <v>101112</v>
      </c>
      <c r="W47" s="3">
        <f t="shared" si="17"/>
        <v>30</v>
      </c>
      <c r="X47" s="3">
        <f t="shared" si="18"/>
        <v>3</v>
      </c>
      <c r="Y47" s="3">
        <v>1</v>
      </c>
      <c r="Z47" s="57" t="str">
        <f t="shared" si="13"/>
        <v>肥仔</v>
      </c>
      <c r="AA47" s="47">
        <f>VLOOKUP(Z47,马仔属性!$G$14:$I$33,3,FALSE)</f>
        <v>1</v>
      </c>
      <c r="AB47" s="58">
        <f>VLOOKUP(Z47,马仔属性!$G$14:$H$33,2,FALSE)</f>
        <v>101108</v>
      </c>
      <c r="AC47" s="3">
        <f t="shared" si="17"/>
        <v>30</v>
      </c>
      <c r="AD47" s="3">
        <f t="shared" si="18"/>
        <v>3</v>
      </c>
      <c r="AE47" s="3">
        <f t="shared" si="18"/>
        <v>2</v>
      </c>
      <c r="AF47" s="21">
        <f>SUMPRODUCT(AG47:AS47,设定参考!$A$2:$M$2)</f>
        <v>6787.4630651832149</v>
      </c>
      <c r="AG47">
        <v>62468.17057265676</v>
      </c>
      <c r="AH47">
        <v>2959.9622571123</v>
      </c>
      <c r="AI47">
        <v>1328.773985164645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</row>
    <row r="48" spans="1:45" x14ac:dyDescent="0.15">
      <c r="A48" s="48">
        <v>45</v>
      </c>
      <c r="B48" s="57" t="str">
        <f t="shared" si="14"/>
        <v>制服太妹</v>
      </c>
      <c r="C48" s="47">
        <f>VLOOKUP(B48,马仔属性!$G$14:$I$33,3,FALSE)</f>
        <v>0</v>
      </c>
      <c r="D48" s="58">
        <f>VLOOKUP(B48,马仔属性!$G$14:$H$33,2,FALSE)</f>
        <v>101101</v>
      </c>
      <c r="E48" s="3">
        <v>44</v>
      </c>
      <c r="F48" s="3">
        <f t="shared" si="9"/>
        <v>3</v>
      </c>
      <c r="G48" s="3">
        <f t="shared" si="9"/>
        <v>3</v>
      </c>
      <c r="H48" s="57" t="str">
        <f t="shared" si="10"/>
        <v>山下忠秀</v>
      </c>
      <c r="I48" s="47">
        <f>VLOOKUP(H48,马仔属性!$G$14:$I$33,3,FALSE)</f>
        <v>2</v>
      </c>
      <c r="J48" s="58">
        <f>VLOOKUP(H48,马仔属性!$G$14:$H$33,2,FALSE)</f>
        <v>101112</v>
      </c>
      <c r="K48" s="3">
        <f t="shared" si="17"/>
        <v>31</v>
      </c>
      <c r="L48" s="3">
        <f t="shared" si="18"/>
        <v>2</v>
      </c>
      <c r="M48" s="3">
        <f t="shared" si="18"/>
        <v>2</v>
      </c>
      <c r="N48" s="57" t="str">
        <f t="shared" si="11"/>
        <v>比利</v>
      </c>
      <c r="O48" s="47">
        <f>VLOOKUP(N48,马仔属性!$G$14:$I$33,3,FALSE)</f>
        <v>0</v>
      </c>
      <c r="P48" s="58">
        <f>VLOOKUP(N48,马仔属性!$G$14:$H$33,2,FALSE)</f>
        <v>101103</v>
      </c>
      <c r="Q48" s="3">
        <f t="shared" si="17"/>
        <v>31</v>
      </c>
      <c r="R48" s="3">
        <f t="shared" si="18"/>
        <v>3</v>
      </c>
      <c r="S48" s="3">
        <f t="shared" si="18"/>
        <v>2</v>
      </c>
      <c r="T48" s="57" t="str">
        <f t="shared" si="12"/>
        <v>山下忠秀</v>
      </c>
      <c r="U48" s="47">
        <f>VLOOKUP(T48,马仔属性!$G$14:$I$33,3,FALSE)</f>
        <v>2</v>
      </c>
      <c r="V48" s="58">
        <f>VLOOKUP(T48,马仔属性!$G$14:$H$33,2,FALSE)</f>
        <v>101112</v>
      </c>
      <c r="W48" s="3">
        <f t="shared" si="17"/>
        <v>31</v>
      </c>
      <c r="X48" s="3">
        <f t="shared" si="18"/>
        <v>3</v>
      </c>
      <c r="Y48" s="3">
        <v>1</v>
      </c>
      <c r="Z48" s="57" t="str">
        <f t="shared" si="13"/>
        <v>肥仔</v>
      </c>
      <c r="AA48" s="47">
        <f>VLOOKUP(Z48,马仔属性!$G$14:$I$33,3,FALSE)</f>
        <v>1</v>
      </c>
      <c r="AB48" s="58">
        <f>VLOOKUP(Z48,马仔属性!$G$14:$H$33,2,FALSE)</f>
        <v>101108</v>
      </c>
      <c r="AC48" s="3">
        <f t="shared" si="17"/>
        <v>31</v>
      </c>
      <c r="AD48" s="3">
        <f t="shared" si="18"/>
        <v>3</v>
      </c>
      <c r="AE48" s="3">
        <f t="shared" si="18"/>
        <v>2</v>
      </c>
      <c r="AF48" s="21">
        <f>SUMPRODUCT(AG48:AS48,设定参考!$A$2:$M$2)</f>
        <v>6886.1599030953203</v>
      </c>
      <c r="AG48">
        <v>63343.596141966533</v>
      </c>
      <c r="AH48">
        <v>3004.4276705882357</v>
      </c>
      <c r="AI48">
        <v>1347.988386828423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</row>
    <row r="49" spans="1:45" x14ac:dyDescent="0.15">
      <c r="A49" s="48">
        <v>46</v>
      </c>
      <c r="B49" s="57" t="str">
        <f t="shared" si="14"/>
        <v>制服太妹</v>
      </c>
      <c r="C49" s="47">
        <f>VLOOKUP(B49,马仔属性!$G$14:$I$33,3,FALSE)</f>
        <v>0</v>
      </c>
      <c r="D49" s="58">
        <f>VLOOKUP(B49,马仔属性!$G$14:$H$33,2,FALSE)</f>
        <v>101101</v>
      </c>
      <c r="E49" s="3">
        <v>45</v>
      </c>
      <c r="F49" s="3">
        <f t="shared" si="9"/>
        <v>4</v>
      </c>
      <c r="G49" s="3">
        <f t="shared" si="9"/>
        <v>4</v>
      </c>
      <c r="H49" s="57" t="str">
        <f t="shared" si="10"/>
        <v>山下忠秀</v>
      </c>
      <c r="I49" s="47">
        <f>VLOOKUP(H49,马仔属性!$G$14:$I$33,3,FALSE)</f>
        <v>2</v>
      </c>
      <c r="J49" s="58">
        <f>VLOOKUP(H49,马仔属性!$G$14:$H$33,2,FALSE)</f>
        <v>101112</v>
      </c>
      <c r="K49" s="3">
        <f t="shared" si="17"/>
        <v>32</v>
      </c>
      <c r="L49" s="3">
        <f t="shared" si="18"/>
        <v>2</v>
      </c>
      <c r="M49" s="3">
        <f t="shared" si="18"/>
        <v>2</v>
      </c>
      <c r="N49" s="57" t="str">
        <f t="shared" si="11"/>
        <v>比利</v>
      </c>
      <c r="O49" s="47">
        <f>VLOOKUP(N49,马仔属性!$G$14:$I$33,3,FALSE)</f>
        <v>0</v>
      </c>
      <c r="P49" s="58">
        <f>VLOOKUP(N49,马仔属性!$G$14:$H$33,2,FALSE)</f>
        <v>101103</v>
      </c>
      <c r="Q49" s="3">
        <f t="shared" si="17"/>
        <v>32</v>
      </c>
      <c r="R49" s="3">
        <f t="shared" si="18"/>
        <v>4</v>
      </c>
      <c r="S49" s="3">
        <f t="shared" si="18"/>
        <v>2</v>
      </c>
      <c r="T49" s="57" t="str">
        <f t="shared" si="12"/>
        <v>山下忠秀</v>
      </c>
      <c r="U49" s="47">
        <f>VLOOKUP(T49,马仔属性!$G$14:$I$33,3,FALSE)</f>
        <v>2</v>
      </c>
      <c r="V49" s="58">
        <f>VLOOKUP(T49,马仔属性!$G$14:$H$33,2,FALSE)</f>
        <v>101112</v>
      </c>
      <c r="W49" s="3">
        <f t="shared" si="17"/>
        <v>32</v>
      </c>
      <c r="X49" s="3">
        <f t="shared" si="18"/>
        <v>4</v>
      </c>
      <c r="Y49" s="3">
        <v>1</v>
      </c>
      <c r="Z49" s="57" t="str">
        <f t="shared" si="13"/>
        <v>肥仔</v>
      </c>
      <c r="AA49" s="47">
        <f>VLOOKUP(Z49,马仔属性!$G$14:$I$33,3,FALSE)</f>
        <v>1</v>
      </c>
      <c r="AB49" s="58">
        <f>VLOOKUP(Z49,马仔属性!$G$14:$H$33,2,FALSE)</f>
        <v>101108</v>
      </c>
      <c r="AC49" s="3">
        <f t="shared" si="17"/>
        <v>32</v>
      </c>
      <c r="AD49" s="3">
        <f t="shared" si="18"/>
        <v>4</v>
      </c>
      <c r="AE49" s="3">
        <f t="shared" si="18"/>
        <v>2</v>
      </c>
      <c r="AF49" s="21">
        <f>SUMPRODUCT(AG49:AS49,设定参考!$A$2:$M$2)</f>
        <v>8213.5681510588638</v>
      </c>
      <c r="AG49">
        <v>74911.795077744071</v>
      </c>
      <c r="AH49">
        <v>3641.8829279144393</v>
      </c>
      <c r="AI49">
        <v>1575.2134200346622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</row>
    <row r="50" spans="1:45" x14ac:dyDescent="0.15">
      <c r="A50" s="48">
        <v>47</v>
      </c>
      <c r="B50" s="57" t="str">
        <f t="shared" si="14"/>
        <v>制服太妹</v>
      </c>
      <c r="C50" s="47">
        <f>VLOOKUP(B50,马仔属性!$G$14:$I$33,3,FALSE)</f>
        <v>0</v>
      </c>
      <c r="D50" s="58">
        <f>VLOOKUP(B50,马仔属性!$G$14:$H$33,2,FALSE)</f>
        <v>101101</v>
      </c>
      <c r="E50" s="3">
        <v>46</v>
      </c>
      <c r="F50" s="3">
        <f t="shared" si="9"/>
        <v>4</v>
      </c>
      <c r="G50" s="3">
        <f t="shared" si="9"/>
        <v>4</v>
      </c>
      <c r="H50" s="57" t="str">
        <f t="shared" si="10"/>
        <v>山下忠秀</v>
      </c>
      <c r="I50" s="47">
        <f>VLOOKUP(H50,马仔属性!$G$14:$I$33,3,FALSE)</f>
        <v>2</v>
      </c>
      <c r="J50" s="58">
        <f>VLOOKUP(H50,马仔属性!$G$14:$H$33,2,FALSE)</f>
        <v>101112</v>
      </c>
      <c r="K50" s="3">
        <f t="shared" si="17"/>
        <v>32</v>
      </c>
      <c r="L50" s="3">
        <f t="shared" si="18"/>
        <v>2</v>
      </c>
      <c r="M50" s="3">
        <f t="shared" si="18"/>
        <v>2</v>
      </c>
      <c r="N50" s="57" t="str">
        <f t="shared" si="11"/>
        <v>比利</v>
      </c>
      <c r="O50" s="47">
        <f>VLOOKUP(N50,马仔属性!$G$14:$I$33,3,FALSE)</f>
        <v>0</v>
      </c>
      <c r="P50" s="58">
        <f>VLOOKUP(N50,马仔属性!$G$14:$H$33,2,FALSE)</f>
        <v>101103</v>
      </c>
      <c r="Q50" s="3">
        <f t="shared" si="17"/>
        <v>32</v>
      </c>
      <c r="R50" s="3">
        <f t="shared" si="18"/>
        <v>4</v>
      </c>
      <c r="S50" s="3">
        <f t="shared" si="18"/>
        <v>2</v>
      </c>
      <c r="T50" s="57" t="str">
        <f t="shared" si="12"/>
        <v>山下忠秀</v>
      </c>
      <c r="U50" s="47">
        <f>VLOOKUP(T50,马仔属性!$G$14:$I$33,3,FALSE)</f>
        <v>2</v>
      </c>
      <c r="V50" s="58">
        <f>VLOOKUP(T50,马仔属性!$G$14:$H$33,2,FALSE)</f>
        <v>101112</v>
      </c>
      <c r="W50" s="3">
        <f t="shared" si="17"/>
        <v>32</v>
      </c>
      <c r="X50" s="3">
        <f t="shared" si="18"/>
        <v>4</v>
      </c>
      <c r="Y50" s="3">
        <v>1</v>
      </c>
      <c r="Z50" s="57" t="str">
        <f t="shared" si="13"/>
        <v>肥仔</v>
      </c>
      <c r="AA50" s="47">
        <f>VLOOKUP(Z50,马仔属性!$G$14:$I$33,3,FALSE)</f>
        <v>1</v>
      </c>
      <c r="AB50" s="58">
        <f>VLOOKUP(Z50,马仔属性!$G$14:$H$33,2,FALSE)</f>
        <v>101108</v>
      </c>
      <c r="AC50" s="3">
        <f t="shared" si="17"/>
        <v>32</v>
      </c>
      <c r="AD50" s="3">
        <f t="shared" si="18"/>
        <v>4</v>
      </c>
      <c r="AE50" s="3">
        <f t="shared" si="18"/>
        <v>2</v>
      </c>
      <c r="AF50" s="21">
        <f>SUMPRODUCT(AG50:AS50,设定参考!$A$2:$M$2)</f>
        <v>8227.3169643003512</v>
      </c>
      <c r="AG50">
        <v>75033.744908294684</v>
      </c>
      <c r="AH50">
        <v>3648.0771148663107</v>
      </c>
      <c r="AI50">
        <v>1577.8900531022532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</row>
    <row r="51" spans="1:45" x14ac:dyDescent="0.15">
      <c r="A51" s="48">
        <v>48</v>
      </c>
      <c r="B51" s="57" t="str">
        <f t="shared" si="14"/>
        <v>制服太妹</v>
      </c>
      <c r="C51" s="47">
        <f>VLOOKUP(B51,马仔属性!$G$14:$I$33,3,FALSE)</f>
        <v>0</v>
      </c>
      <c r="D51" s="58">
        <f>VLOOKUP(B51,马仔属性!$G$14:$H$33,2,FALSE)</f>
        <v>101101</v>
      </c>
      <c r="E51" s="3">
        <v>47</v>
      </c>
      <c r="F51" s="3">
        <f t="shared" si="9"/>
        <v>4</v>
      </c>
      <c r="G51" s="3">
        <f t="shared" si="9"/>
        <v>4</v>
      </c>
      <c r="H51" s="57" t="str">
        <f t="shared" si="10"/>
        <v>山下忠秀</v>
      </c>
      <c r="I51" s="47">
        <f>VLOOKUP(H51,马仔属性!$G$14:$I$33,3,FALSE)</f>
        <v>2</v>
      </c>
      <c r="J51" s="58">
        <f>VLOOKUP(H51,马仔属性!$G$14:$H$33,2,FALSE)</f>
        <v>101112</v>
      </c>
      <c r="K51" s="3">
        <f t="shared" si="17"/>
        <v>33</v>
      </c>
      <c r="L51" s="3">
        <f t="shared" si="18"/>
        <v>3</v>
      </c>
      <c r="M51" s="3">
        <f t="shared" si="18"/>
        <v>3</v>
      </c>
      <c r="N51" s="57" t="str">
        <f t="shared" si="11"/>
        <v>比利</v>
      </c>
      <c r="O51" s="47">
        <f>VLOOKUP(N51,马仔属性!$G$14:$I$33,3,FALSE)</f>
        <v>0</v>
      </c>
      <c r="P51" s="58">
        <f>VLOOKUP(N51,马仔属性!$G$14:$H$33,2,FALSE)</f>
        <v>101103</v>
      </c>
      <c r="Q51" s="3">
        <f t="shared" si="17"/>
        <v>33</v>
      </c>
      <c r="R51" s="3">
        <f t="shared" si="18"/>
        <v>4</v>
      </c>
      <c r="S51" s="3">
        <f t="shared" si="18"/>
        <v>3</v>
      </c>
      <c r="T51" s="57" t="str">
        <f t="shared" si="12"/>
        <v>山下忠秀</v>
      </c>
      <c r="U51" s="47">
        <f>VLOOKUP(T51,马仔属性!$G$14:$I$33,3,FALSE)</f>
        <v>2</v>
      </c>
      <c r="V51" s="58">
        <f>VLOOKUP(T51,马仔属性!$G$14:$H$33,2,FALSE)</f>
        <v>101112</v>
      </c>
      <c r="W51" s="3">
        <f t="shared" si="17"/>
        <v>33</v>
      </c>
      <c r="X51" s="3">
        <f t="shared" si="18"/>
        <v>4</v>
      </c>
      <c r="Y51" s="3">
        <v>2</v>
      </c>
      <c r="Z51" s="57" t="s">
        <v>215</v>
      </c>
      <c r="AA51" s="47">
        <f>VLOOKUP(Z51,马仔属性!$G$14:$I$33,3,FALSE)</f>
        <v>2</v>
      </c>
      <c r="AB51" s="58">
        <f>VLOOKUP(Z51,马仔属性!$G$14:$H$33,2,FALSE)</f>
        <v>101109</v>
      </c>
      <c r="AC51" s="3">
        <f t="shared" si="17"/>
        <v>33</v>
      </c>
      <c r="AD51" s="3">
        <f t="shared" si="18"/>
        <v>4</v>
      </c>
      <c r="AE51" s="3">
        <f t="shared" si="18"/>
        <v>3</v>
      </c>
      <c r="AF51" s="21">
        <f>SUMPRODUCT(AG51:AS51,设定参考!$A$2:$M$2)</f>
        <v>11078.805679119581</v>
      </c>
      <c r="AG51">
        <v>102891.82055821727</v>
      </c>
      <c r="AH51">
        <v>4863.5711880213921</v>
      </c>
      <c r="AI51">
        <v>2099.5616687694978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</row>
    <row r="52" spans="1:45" x14ac:dyDescent="0.15">
      <c r="A52" s="48">
        <v>49</v>
      </c>
      <c r="B52" s="57" t="str">
        <f t="shared" si="14"/>
        <v>制服太妹</v>
      </c>
      <c r="C52" s="47">
        <f>VLOOKUP(B52,马仔属性!$G$14:$I$33,3,FALSE)</f>
        <v>0</v>
      </c>
      <c r="D52" s="58">
        <f>VLOOKUP(B52,马仔属性!$G$14:$H$33,2,FALSE)</f>
        <v>101101</v>
      </c>
      <c r="E52" s="3">
        <v>48</v>
      </c>
      <c r="F52" s="3">
        <f t="shared" si="9"/>
        <v>4</v>
      </c>
      <c r="G52" s="3">
        <f t="shared" si="9"/>
        <v>4</v>
      </c>
      <c r="H52" s="57" t="str">
        <f t="shared" si="10"/>
        <v>山下忠秀</v>
      </c>
      <c r="I52" s="47">
        <f>VLOOKUP(H52,马仔属性!$G$14:$I$33,3,FALSE)</f>
        <v>2</v>
      </c>
      <c r="J52" s="58">
        <f>VLOOKUP(H52,马仔属性!$G$14:$H$33,2,FALSE)</f>
        <v>101112</v>
      </c>
      <c r="K52" s="3">
        <f t="shared" ref="K52:AC67" si="19">ROUNDDOWN($A52*K$2,0)</f>
        <v>34</v>
      </c>
      <c r="L52" s="3">
        <f t="shared" ref="L52:AE67" si="20">ROUNDDOWN($A52*10/80*L$2,0)</f>
        <v>3</v>
      </c>
      <c r="M52" s="3">
        <f t="shared" si="20"/>
        <v>3</v>
      </c>
      <c r="N52" s="57" t="str">
        <f t="shared" si="11"/>
        <v>比利</v>
      </c>
      <c r="O52" s="47">
        <f>VLOOKUP(N52,马仔属性!$G$14:$I$33,3,FALSE)</f>
        <v>0</v>
      </c>
      <c r="P52" s="58">
        <f>VLOOKUP(N52,马仔属性!$G$14:$H$33,2,FALSE)</f>
        <v>101103</v>
      </c>
      <c r="Q52" s="3">
        <f t="shared" si="19"/>
        <v>34</v>
      </c>
      <c r="R52" s="3">
        <f t="shared" si="20"/>
        <v>4</v>
      </c>
      <c r="S52" s="3">
        <f t="shared" si="20"/>
        <v>3</v>
      </c>
      <c r="T52" s="57" t="str">
        <f t="shared" si="12"/>
        <v>山下忠秀</v>
      </c>
      <c r="U52" s="47">
        <f>VLOOKUP(T52,马仔属性!$G$14:$I$33,3,FALSE)</f>
        <v>2</v>
      </c>
      <c r="V52" s="58">
        <f>VLOOKUP(T52,马仔属性!$G$14:$H$33,2,FALSE)</f>
        <v>101112</v>
      </c>
      <c r="W52" s="3">
        <f t="shared" si="19"/>
        <v>34</v>
      </c>
      <c r="X52" s="3">
        <f t="shared" si="20"/>
        <v>4</v>
      </c>
      <c r="Y52" s="3">
        <v>2</v>
      </c>
      <c r="Z52" s="57" t="str">
        <f t="shared" si="13"/>
        <v>司徒浩南</v>
      </c>
      <c r="AA52" s="47">
        <f>VLOOKUP(Z52,马仔属性!$G$14:$I$33,3,FALSE)</f>
        <v>2</v>
      </c>
      <c r="AB52" s="58">
        <f>VLOOKUP(Z52,马仔属性!$G$14:$H$33,2,FALSE)</f>
        <v>101109</v>
      </c>
      <c r="AC52" s="3">
        <f t="shared" si="19"/>
        <v>34</v>
      </c>
      <c r="AD52" s="3">
        <f t="shared" si="20"/>
        <v>4</v>
      </c>
      <c r="AE52" s="3">
        <f t="shared" si="20"/>
        <v>3</v>
      </c>
      <c r="AF52" s="21">
        <f>SUMPRODUCT(AG52:AS52,设定参考!$A$2:$M$2)</f>
        <v>11229.551595731602</v>
      </c>
      <c r="AG52">
        <v>104228.91334318294</v>
      </c>
      <c r="AH52">
        <v>4931.4860235294127</v>
      </c>
      <c r="AI52">
        <v>2128.9090384748706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</row>
    <row r="53" spans="1:45" x14ac:dyDescent="0.15">
      <c r="A53" s="48">
        <v>50</v>
      </c>
      <c r="B53" s="57" t="str">
        <f t="shared" si="14"/>
        <v>制服太妹</v>
      </c>
      <c r="C53" s="47">
        <f>VLOOKUP(B53,马仔属性!$G$14:$I$33,3,FALSE)</f>
        <v>0</v>
      </c>
      <c r="D53" s="58">
        <f>VLOOKUP(B53,马仔属性!$G$14:$H$33,2,FALSE)</f>
        <v>101101</v>
      </c>
      <c r="E53" s="3">
        <v>49</v>
      </c>
      <c r="F53" s="3">
        <f t="shared" si="9"/>
        <v>4</v>
      </c>
      <c r="G53" s="3">
        <f t="shared" si="9"/>
        <v>4</v>
      </c>
      <c r="H53" s="57" t="str">
        <f t="shared" si="10"/>
        <v>山下忠秀</v>
      </c>
      <c r="I53" s="47">
        <f>VLOOKUP(H53,马仔属性!$G$14:$I$33,3,FALSE)</f>
        <v>2</v>
      </c>
      <c r="J53" s="58">
        <f>VLOOKUP(H53,马仔属性!$G$14:$H$33,2,FALSE)</f>
        <v>101112</v>
      </c>
      <c r="K53" s="3">
        <f t="shared" si="19"/>
        <v>35</v>
      </c>
      <c r="L53" s="3">
        <f t="shared" si="20"/>
        <v>3</v>
      </c>
      <c r="M53" s="3">
        <f t="shared" si="20"/>
        <v>3</v>
      </c>
      <c r="N53" s="57" t="str">
        <f t="shared" si="11"/>
        <v>比利</v>
      </c>
      <c r="O53" s="47">
        <f>VLOOKUP(N53,马仔属性!$G$14:$I$33,3,FALSE)</f>
        <v>0</v>
      </c>
      <c r="P53" s="58">
        <f>VLOOKUP(N53,马仔属性!$G$14:$H$33,2,FALSE)</f>
        <v>101103</v>
      </c>
      <c r="Q53" s="3">
        <f t="shared" si="19"/>
        <v>35</v>
      </c>
      <c r="R53" s="3">
        <f t="shared" si="20"/>
        <v>4</v>
      </c>
      <c r="S53" s="3">
        <f t="shared" si="20"/>
        <v>3</v>
      </c>
      <c r="T53" s="57" t="str">
        <f t="shared" si="12"/>
        <v>山下忠秀</v>
      </c>
      <c r="U53" s="47">
        <f>VLOOKUP(T53,马仔属性!$G$14:$I$33,3,FALSE)</f>
        <v>2</v>
      </c>
      <c r="V53" s="58">
        <f>VLOOKUP(T53,马仔属性!$G$14:$H$33,2,FALSE)</f>
        <v>101112</v>
      </c>
      <c r="W53" s="3">
        <f t="shared" si="19"/>
        <v>35</v>
      </c>
      <c r="X53" s="3">
        <f t="shared" si="20"/>
        <v>4</v>
      </c>
      <c r="Y53" s="3">
        <v>2</v>
      </c>
      <c r="Z53" s="57" t="s">
        <v>215</v>
      </c>
      <c r="AA53" s="47">
        <f>VLOOKUP(Z53,马仔属性!$G$14:$I$33,3,FALSE)</f>
        <v>2</v>
      </c>
      <c r="AB53" s="58">
        <f>VLOOKUP(Z53,马仔属性!$G$14:$H$33,2,FALSE)</f>
        <v>101109</v>
      </c>
      <c r="AC53" s="3">
        <f t="shared" si="19"/>
        <v>35</v>
      </c>
      <c r="AD53" s="3">
        <f t="shared" si="20"/>
        <v>4</v>
      </c>
      <c r="AE53" s="3">
        <f t="shared" si="20"/>
        <v>3</v>
      </c>
      <c r="AF53" s="21">
        <f>SUMPRODUCT(AG53:AS53,设定参考!$A$2:$M$2)</f>
        <v>11380.297512343621</v>
      </c>
      <c r="AG53">
        <v>105566.00612814861</v>
      </c>
      <c r="AH53">
        <v>4999.4008590374342</v>
      </c>
      <c r="AI53">
        <v>2158.2564081802429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</row>
    <row r="54" spans="1:45" x14ac:dyDescent="0.15">
      <c r="A54" s="48">
        <v>51</v>
      </c>
      <c r="B54" s="57" t="str">
        <f t="shared" si="14"/>
        <v>制服太妹</v>
      </c>
      <c r="C54" s="47">
        <f>VLOOKUP(B54,马仔属性!$G$14:$I$33,3,FALSE)</f>
        <v>0</v>
      </c>
      <c r="D54" s="58">
        <f>VLOOKUP(B54,马仔属性!$G$14:$H$33,2,FALSE)</f>
        <v>101101</v>
      </c>
      <c r="E54" s="3">
        <v>50</v>
      </c>
      <c r="F54" s="3">
        <f t="shared" si="9"/>
        <v>4</v>
      </c>
      <c r="G54" s="3">
        <f t="shared" si="9"/>
        <v>4</v>
      </c>
      <c r="H54" s="57" t="str">
        <f t="shared" si="10"/>
        <v>山下忠秀</v>
      </c>
      <c r="I54" s="47">
        <f>VLOOKUP(H54,马仔属性!$G$14:$I$33,3,FALSE)</f>
        <v>2</v>
      </c>
      <c r="J54" s="58">
        <f>VLOOKUP(H54,马仔属性!$G$14:$H$33,2,FALSE)</f>
        <v>101112</v>
      </c>
      <c r="K54" s="3">
        <f t="shared" si="19"/>
        <v>35</v>
      </c>
      <c r="L54" s="3">
        <f t="shared" si="20"/>
        <v>3</v>
      </c>
      <c r="M54" s="3">
        <f t="shared" si="20"/>
        <v>3</v>
      </c>
      <c r="N54" s="57" t="str">
        <f t="shared" si="11"/>
        <v>比利</v>
      </c>
      <c r="O54" s="47">
        <f>VLOOKUP(N54,马仔属性!$G$14:$I$33,3,FALSE)</f>
        <v>0</v>
      </c>
      <c r="P54" s="58">
        <f>VLOOKUP(N54,马仔属性!$G$14:$H$33,2,FALSE)</f>
        <v>101103</v>
      </c>
      <c r="Q54" s="3">
        <f t="shared" si="19"/>
        <v>35</v>
      </c>
      <c r="R54" s="3">
        <f t="shared" si="20"/>
        <v>4</v>
      </c>
      <c r="S54" s="3">
        <f t="shared" si="20"/>
        <v>3</v>
      </c>
      <c r="T54" s="57" t="str">
        <f t="shared" si="12"/>
        <v>山下忠秀</v>
      </c>
      <c r="U54" s="47">
        <f>VLOOKUP(T54,马仔属性!$G$14:$I$33,3,FALSE)</f>
        <v>2</v>
      </c>
      <c r="V54" s="58">
        <f>VLOOKUP(T54,马仔属性!$G$14:$H$33,2,FALSE)</f>
        <v>101112</v>
      </c>
      <c r="W54" s="3">
        <f t="shared" si="19"/>
        <v>35</v>
      </c>
      <c r="X54" s="3">
        <f t="shared" si="20"/>
        <v>4</v>
      </c>
      <c r="Y54" s="3">
        <v>3</v>
      </c>
      <c r="Z54" s="57" t="str">
        <f t="shared" si="13"/>
        <v>司徒浩南</v>
      </c>
      <c r="AA54" s="47">
        <f>VLOOKUP(Z54,马仔属性!$G$14:$I$33,3,FALSE)</f>
        <v>2</v>
      </c>
      <c r="AB54" s="58">
        <f>VLOOKUP(Z54,马仔属性!$G$14:$H$33,2,FALSE)</f>
        <v>101109</v>
      </c>
      <c r="AC54" s="3">
        <f t="shared" si="19"/>
        <v>35</v>
      </c>
      <c r="AD54" s="3">
        <f t="shared" si="20"/>
        <v>4</v>
      </c>
      <c r="AE54" s="3">
        <f t="shared" si="20"/>
        <v>3</v>
      </c>
      <c r="AF54" s="21">
        <f>SUMPRODUCT(AG54:AS54,设定参考!$A$2:$M$2)</f>
        <v>11934.178274357822</v>
      </c>
      <c r="AG54">
        <v>110478.84215890197</v>
      </c>
      <c r="AH54">
        <v>5248.9381048128362</v>
      </c>
      <c r="AI54">
        <v>2266.0864831889085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</row>
    <row r="55" spans="1:45" x14ac:dyDescent="0.15">
      <c r="A55" s="48">
        <v>52</v>
      </c>
      <c r="B55" s="57" t="str">
        <f t="shared" si="14"/>
        <v>制服太妹</v>
      </c>
      <c r="C55" s="47">
        <f>VLOOKUP(B55,马仔属性!$G$14:$I$33,3,FALSE)</f>
        <v>0</v>
      </c>
      <c r="D55" s="58">
        <f>VLOOKUP(B55,马仔属性!$G$14:$H$33,2,FALSE)</f>
        <v>101101</v>
      </c>
      <c r="E55" s="3">
        <v>51</v>
      </c>
      <c r="F55" s="3">
        <f t="shared" si="9"/>
        <v>4</v>
      </c>
      <c r="G55" s="3">
        <f t="shared" si="9"/>
        <v>4</v>
      </c>
      <c r="H55" s="57" t="str">
        <f t="shared" si="10"/>
        <v>山下忠秀</v>
      </c>
      <c r="I55" s="47">
        <f>VLOOKUP(H55,马仔属性!$G$14:$I$33,3,FALSE)</f>
        <v>2</v>
      </c>
      <c r="J55" s="58">
        <f>VLOOKUP(H55,马仔属性!$G$14:$H$33,2,FALSE)</f>
        <v>101112</v>
      </c>
      <c r="K55" s="3">
        <f t="shared" si="19"/>
        <v>36</v>
      </c>
      <c r="L55" s="3">
        <f t="shared" si="20"/>
        <v>3</v>
      </c>
      <c r="M55" s="3">
        <f t="shared" si="20"/>
        <v>3</v>
      </c>
      <c r="N55" s="57" t="str">
        <f t="shared" si="11"/>
        <v>比利</v>
      </c>
      <c r="O55" s="47">
        <f>VLOOKUP(N55,马仔属性!$G$14:$I$33,3,FALSE)</f>
        <v>0</v>
      </c>
      <c r="P55" s="58">
        <f>VLOOKUP(N55,马仔属性!$G$14:$H$33,2,FALSE)</f>
        <v>101103</v>
      </c>
      <c r="Q55" s="3">
        <f t="shared" si="19"/>
        <v>36</v>
      </c>
      <c r="R55" s="3">
        <f t="shared" si="20"/>
        <v>4</v>
      </c>
      <c r="S55" s="3">
        <f t="shared" si="20"/>
        <v>3</v>
      </c>
      <c r="T55" s="57" t="str">
        <f t="shared" si="12"/>
        <v>山下忠秀</v>
      </c>
      <c r="U55" s="47">
        <f>VLOOKUP(T55,马仔属性!$G$14:$I$33,3,FALSE)</f>
        <v>2</v>
      </c>
      <c r="V55" s="58">
        <f>VLOOKUP(T55,马仔属性!$G$14:$H$33,2,FALSE)</f>
        <v>101112</v>
      </c>
      <c r="W55" s="3">
        <f t="shared" si="19"/>
        <v>36</v>
      </c>
      <c r="X55" s="3">
        <f t="shared" si="20"/>
        <v>4</v>
      </c>
      <c r="Y55" s="3">
        <v>3</v>
      </c>
      <c r="Z55" s="57" t="str">
        <f t="shared" si="13"/>
        <v>司徒浩南</v>
      </c>
      <c r="AA55" s="47">
        <f>VLOOKUP(Z55,马仔属性!$G$14:$I$33,3,FALSE)</f>
        <v>2</v>
      </c>
      <c r="AB55" s="58">
        <f>VLOOKUP(Z55,马仔属性!$G$14:$H$33,2,FALSE)</f>
        <v>101109</v>
      </c>
      <c r="AC55" s="3">
        <f t="shared" si="19"/>
        <v>36</v>
      </c>
      <c r="AD55" s="3">
        <f t="shared" si="20"/>
        <v>4</v>
      </c>
      <c r="AE55" s="3">
        <f t="shared" si="20"/>
        <v>3</v>
      </c>
      <c r="AF55" s="21">
        <f>SUMPRODUCT(AG55:AS55,设定参考!$A$2:$M$2)</f>
        <v>12094.744771856622</v>
      </c>
      <c r="AG55">
        <v>111903.04196568951</v>
      </c>
      <c r="AH55">
        <v>5321.2773595721937</v>
      </c>
      <c r="AI55">
        <v>2297.3457336568458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</row>
    <row r="56" spans="1:45" x14ac:dyDescent="0.15">
      <c r="A56" s="48">
        <v>53</v>
      </c>
      <c r="B56" s="57" t="str">
        <f t="shared" si="14"/>
        <v>制服太妹</v>
      </c>
      <c r="C56" s="47">
        <f>VLOOKUP(B56,马仔属性!$G$14:$I$33,3,FALSE)</f>
        <v>0</v>
      </c>
      <c r="D56" s="58">
        <f>VLOOKUP(B56,马仔属性!$G$14:$H$33,2,FALSE)</f>
        <v>101101</v>
      </c>
      <c r="E56" s="3">
        <v>52</v>
      </c>
      <c r="F56" s="3">
        <f t="shared" si="9"/>
        <v>4</v>
      </c>
      <c r="G56" s="3">
        <f t="shared" si="9"/>
        <v>4</v>
      </c>
      <c r="H56" s="57" t="str">
        <f t="shared" si="10"/>
        <v>山下忠秀</v>
      </c>
      <c r="I56" s="47">
        <f>VLOOKUP(H56,马仔属性!$G$14:$I$33,3,FALSE)</f>
        <v>2</v>
      </c>
      <c r="J56" s="58">
        <f>VLOOKUP(H56,马仔属性!$G$14:$H$33,2,FALSE)</f>
        <v>101112</v>
      </c>
      <c r="K56" s="3">
        <f t="shared" si="19"/>
        <v>37</v>
      </c>
      <c r="L56" s="3">
        <f t="shared" si="20"/>
        <v>3</v>
      </c>
      <c r="M56" s="3">
        <f t="shared" si="20"/>
        <v>3</v>
      </c>
      <c r="N56" s="57" t="str">
        <f t="shared" si="11"/>
        <v>比利</v>
      </c>
      <c r="O56" s="47">
        <f>VLOOKUP(N56,马仔属性!$G$14:$I$33,3,FALSE)</f>
        <v>0</v>
      </c>
      <c r="P56" s="58">
        <f>VLOOKUP(N56,马仔属性!$G$14:$H$33,2,FALSE)</f>
        <v>101103</v>
      </c>
      <c r="Q56" s="3">
        <f t="shared" si="19"/>
        <v>37</v>
      </c>
      <c r="R56" s="3">
        <f t="shared" si="20"/>
        <v>4</v>
      </c>
      <c r="S56" s="3">
        <f t="shared" si="20"/>
        <v>3</v>
      </c>
      <c r="T56" s="57" t="str">
        <f t="shared" si="12"/>
        <v>山下忠秀</v>
      </c>
      <c r="U56" s="47">
        <f>VLOOKUP(T56,马仔属性!$G$14:$I$33,3,FALSE)</f>
        <v>2</v>
      </c>
      <c r="V56" s="58">
        <f>VLOOKUP(T56,马仔属性!$G$14:$H$33,2,FALSE)</f>
        <v>101112</v>
      </c>
      <c r="W56" s="3">
        <f t="shared" si="19"/>
        <v>37</v>
      </c>
      <c r="X56" s="3">
        <f t="shared" si="20"/>
        <v>4</v>
      </c>
      <c r="Y56" s="3">
        <v>3</v>
      </c>
      <c r="Z56" s="57" t="str">
        <f t="shared" si="13"/>
        <v>司徒浩南</v>
      </c>
      <c r="AA56" s="47">
        <f>VLOOKUP(Z56,马仔属性!$G$14:$I$33,3,FALSE)</f>
        <v>2</v>
      </c>
      <c r="AB56" s="58">
        <f>VLOOKUP(Z56,马仔属性!$G$14:$H$33,2,FALSE)</f>
        <v>101109</v>
      </c>
      <c r="AC56" s="3">
        <f t="shared" si="19"/>
        <v>37</v>
      </c>
      <c r="AD56" s="3">
        <f t="shared" si="20"/>
        <v>4</v>
      </c>
      <c r="AE56" s="3">
        <f t="shared" si="20"/>
        <v>3</v>
      </c>
      <c r="AF56" s="21">
        <f>SUMPRODUCT(AG56:AS56,设定参考!$A$2:$M$2)</f>
        <v>12255.311269355418</v>
      </c>
      <c r="AG56">
        <v>113327.24177247703</v>
      </c>
      <c r="AH56">
        <v>5393.6166143315522</v>
      </c>
      <c r="AI56">
        <v>2328.6049841247841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</row>
    <row r="57" spans="1:45" x14ac:dyDescent="0.15">
      <c r="A57" s="48">
        <v>54</v>
      </c>
      <c r="B57" s="57" t="str">
        <f t="shared" si="14"/>
        <v>制服太妹</v>
      </c>
      <c r="C57" s="47">
        <f>VLOOKUP(B57,马仔属性!$G$14:$I$33,3,FALSE)</f>
        <v>0</v>
      </c>
      <c r="D57" s="58">
        <f>VLOOKUP(B57,马仔属性!$G$14:$H$33,2,FALSE)</f>
        <v>101101</v>
      </c>
      <c r="E57" s="3">
        <v>53</v>
      </c>
      <c r="F57" s="3">
        <f t="shared" si="9"/>
        <v>4</v>
      </c>
      <c r="G57" s="3">
        <f t="shared" si="9"/>
        <v>4</v>
      </c>
      <c r="H57" s="57" t="str">
        <f t="shared" si="10"/>
        <v>山下忠秀</v>
      </c>
      <c r="I57" s="47">
        <f>VLOOKUP(H57,马仔属性!$G$14:$I$33,3,FALSE)</f>
        <v>2</v>
      </c>
      <c r="J57" s="58">
        <f>VLOOKUP(H57,马仔属性!$G$14:$H$33,2,FALSE)</f>
        <v>101112</v>
      </c>
      <c r="K57" s="3">
        <f t="shared" si="19"/>
        <v>37</v>
      </c>
      <c r="L57" s="3">
        <f t="shared" si="20"/>
        <v>3</v>
      </c>
      <c r="M57" s="3">
        <f t="shared" si="20"/>
        <v>3</v>
      </c>
      <c r="N57" s="57" t="str">
        <f t="shared" si="11"/>
        <v>比利</v>
      </c>
      <c r="O57" s="47">
        <f>VLOOKUP(N57,马仔属性!$G$14:$I$33,3,FALSE)</f>
        <v>0</v>
      </c>
      <c r="P57" s="58">
        <f>VLOOKUP(N57,马仔属性!$G$14:$H$33,2,FALSE)</f>
        <v>101103</v>
      </c>
      <c r="Q57" s="3">
        <f t="shared" si="19"/>
        <v>37</v>
      </c>
      <c r="R57" s="3">
        <f t="shared" si="20"/>
        <v>4</v>
      </c>
      <c r="S57" s="3">
        <f t="shared" si="20"/>
        <v>3</v>
      </c>
      <c r="T57" s="57" t="str">
        <f t="shared" si="12"/>
        <v>山下忠秀</v>
      </c>
      <c r="U57" s="47">
        <f>VLOOKUP(T57,马仔属性!$G$14:$I$33,3,FALSE)</f>
        <v>2</v>
      </c>
      <c r="V57" s="58">
        <f>VLOOKUP(T57,马仔属性!$G$14:$H$33,2,FALSE)</f>
        <v>101112</v>
      </c>
      <c r="W57" s="3">
        <f t="shared" si="19"/>
        <v>37</v>
      </c>
      <c r="X57" s="3">
        <f t="shared" si="20"/>
        <v>4</v>
      </c>
      <c r="Y57" s="3">
        <v>3</v>
      </c>
      <c r="Z57" s="57" t="str">
        <f t="shared" si="13"/>
        <v>司徒浩南</v>
      </c>
      <c r="AA57" s="47">
        <f>VLOOKUP(Z57,马仔属性!$G$14:$I$33,3,FALSE)</f>
        <v>2</v>
      </c>
      <c r="AB57" s="58">
        <f>VLOOKUP(Z57,马仔属性!$G$14:$H$33,2,FALSE)</f>
        <v>101109</v>
      </c>
      <c r="AC57" s="3">
        <f t="shared" si="19"/>
        <v>37</v>
      </c>
      <c r="AD57" s="3">
        <f t="shared" si="20"/>
        <v>4</v>
      </c>
      <c r="AE57" s="3">
        <f t="shared" si="20"/>
        <v>3</v>
      </c>
      <c r="AF57" s="21">
        <f>SUMPRODUCT(AG57:AS57,设定参考!$A$2:$M$2)</f>
        <v>12269.060082596905</v>
      </c>
      <c r="AG57">
        <v>113449.19160302766</v>
      </c>
      <c r="AH57">
        <v>5399.8108012834236</v>
      </c>
      <c r="AI57">
        <v>2331.2816171923751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</row>
    <row r="58" spans="1:45" x14ac:dyDescent="0.15">
      <c r="A58" s="48">
        <v>55</v>
      </c>
      <c r="B58" s="57" t="str">
        <f t="shared" si="14"/>
        <v>制服太妹</v>
      </c>
      <c r="C58" s="47">
        <f>VLOOKUP(B58,马仔属性!$G$14:$I$33,3,FALSE)</f>
        <v>0</v>
      </c>
      <c r="D58" s="58">
        <f>VLOOKUP(B58,马仔属性!$G$14:$H$33,2,FALSE)</f>
        <v>101101</v>
      </c>
      <c r="E58" s="3">
        <v>54</v>
      </c>
      <c r="F58" s="3">
        <f t="shared" si="9"/>
        <v>4</v>
      </c>
      <c r="G58" s="3">
        <f t="shared" si="9"/>
        <v>4</v>
      </c>
      <c r="H58" s="57" t="str">
        <f t="shared" si="10"/>
        <v>山下忠秀</v>
      </c>
      <c r="I58" s="47">
        <f>VLOOKUP(H58,马仔属性!$G$14:$I$33,3,FALSE)</f>
        <v>2</v>
      </c>
      <c r="J58" s="58">
        <f>VLOOKUP(H58,马仔属性!$G$14:$H$33,2,FALSE)</f>
        <v>101112</v>
      </c>
      <c r="K58" s="3">
        <f t="shared" si="19"/>
        <v>38</v>
      </c>
      <c r="L58" s="3">
        <f t="shared" si="20"/>
        <v>3</v>
      </c>
      <c r="M58" s="3">
        <f t="shared" si="20"/>
        <v>3</v>
      </c>
      <c r="N58" s="57" t="str">
        <f t="shared" si="11"/>
        <v>比利</v>
      </c>
      <c r="O58" s="47">
        <f>VLOOKUP(N58,马仔属性!$G$14:$I$33,3,FALSE)</f>
        <v>0</v>
      </c>
      <c r="P58" s="58">
        <f>VLOOKUP(N58,马仔属性!$G$14:$H$33,2,FALSE)</f>
        <v>101103</v>
      </c>
      <c r="Q58" s="3">
        <f t="shared" si="19"/>
        <v>38</v>
      </c>
      <c r="R58" s="3">
        <f t="shared" si="20"/>
        <v>4</v>
      </c>
      <c r="S58" s="3">
        <f t="shared" si="20"/>
        <v>3</v>
      </c>
      <c r="T58" s="57" t="str">
        <f t="shared" si="12"/>
        <v>山下忠秀</v>
      </c>
      <c r="U58" s="47">
        <f>VLOOKUP(T58,马仔属性!$G$14:$I$33,3,FALSE)</f>
        <v>2</v>
      </c>
      <c r="V58" s="58">
        <f>VLOOKUP(T58,马仔属性!$G$14:$H$33,2,FALSE)</f>
        <v>101112</v>
      </c>
      <c r="W58" s="3">
        <f t="shared" si="19"/>
        <v>38</v>
      </c>
      <c r="X58" s="3">
        <f t="shared" si="20"/>
        <v>4</v>
      </c>
      <c r="Y58" s="3">
        <v>3</v>
      </c>
      <c r="Z58" s="57" t="str">
        <f t="shared" si="13"/>
        <v>司徒浩南</v>
      </c>
      <c r="AA58" s="47">
        <f>VLOOKUP(Z58,马仔属性!$G$14:$I$33,3,FALSE)</f>
        <v>2</v>
      </c>
      <c r="AB58" s="58">
        <f>VLOOKUP(Z58,马仔属性!$G$14:$H$33,2,FALSE)</f>
        <v>101109</v>
      </c>
      <c r="AC58" s="3">
        <f t="shared" si="19"/>
        <v>38</v>
      </c>
      <c r="AD58" s="3">
        <f t="shared" si="20"/>
        <v>4</v>
      </c>
      <c r="AE58" s="3">
        <f t="shared" si="20"/>
        <v>3</v>
      </c>
      <c r="AF58" s="21">
        <f>SUMPRODUCT(AG58:AS58,设定参考!$A$2:$M$2)</f>
        <v>12429.626580095704</v>
      </c>
      <c r="AG58">
        <v>114873.39140981522</v>
      </c>
      <c r="AH58">
        <v>5472.150056042783</v>
      </c>
      <c r="AI58">
        <v>2362.5408676603124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</row>
    <row r="59" spans="1:45" x14ac:dyDescent="0.15">
      <c r="A59" s="48">
        <v>56</v>
      </c>
      <c r="B59" s="57" t="str">
        <f t="shared" si="14"/>
        <v>制服太妹</v>
      </c>
      <c r="C59" s="47">
        <f>VLOOKUP(B59,马仔属性!$G$14:$I$33,3,FALSE)</f>
        <v>0</v>
      </c>
      <c r="D59" s="58">
        <f>VLOOKUP(B59,马仔属性!$G$14:$H$33,2,FALSE)</f>
        <v>101101</v>
      </c>
      <c r="E59" s="3">
        <v>55</v>
      </c>
      <c r="F59" s="3">
        <f t="shared" si="9"/>
        <v>4</v>
      </c>
      <c r="G59" s="3">
        <f t="shared" si="9"/>
        <v>4</v>
      </c>
      <c r="H59" s="57" t="str">
        <f t="shared" si="10"/>
        <v>山下忠秀</v>
      </c>
      <c r="I59" s="47">
        <f>VLOOKUP(H59,马仔属性!$G$14:$I$33,3,FALSE)</f>
        <v>2</v>
      </c>
      <c r="J59" s="58">
        <f>VLOOKUP(H59,马仔属性!$G$14:$H$33,2,FALSE)</f>
        <v>101112</v>
      </c>
      <c r="K59" s="3">
        <f t="shared" si="19"/>
        <v>39</v>
      </c>
      <c r="L59" s="3">
        <f t="shared" si="20"/>
        <v>3</v>
      </c>
      <c r="M59" s="3">
        <f t="shared" si="20"/>
        <v>3</v>
      </c>
      <c r="N59" s="57" t="str">
        <f t="shared" si="11"/>
        <v>比利</v>
      </c>
      <c r="O59" s="47">
        <f>VLOOKUP(N59,马仔属性!$G$14:$I$33,3,FALSE)</f>
        <v>0</v>
      </c>
      <c r="P59" s="58">
        <f>VLOOKUP(N59,马仔属性!$G$14:$H$33,2,FALSE)</f>
        <v>101103</v>
      </c>
      <c r="Q59" s="3">
        <f t="shared" si="19"/>
        <v>39</v>
      </c>
      <c r="R59" s="3">
        <f t="shared" si="20"/>
        <v>4</v>
      </c>
      <c r="S59" s="3">
        <f t="shared" si="20"/>
        <v>3</v>
      </c>
      <c r="T59" s="57" t="str">
        <f t="shared" si="12"/>
        <v>山下忠秀</v>
      </c>
      <c r="U59" s="47">
        <f>VLOOKUP(T59,马仔属性!$G$14:$I$33,3,FALSE)</f>
        <v>2</v>
      </c>
      <c r="V59" s="58">
        <f>VLOOKUP(T59,马仔属性!$G$14:$H$33,2,FALSE)</f>
        <v>101112</v>
      </c>
      <c r="W59" s="3">
        <f t="shared" si="19"/>
        <v>39</v>
      </c>
      <c r="X59" s="3">
        <f t="shared" si="20"/>
        <v>4</v>
      </c>
      <c r="Y59" s="3">
        <v>4</v>
      </c>
      <c r="Z59" s="57" t="str">
        <f t="shared" si="13"/>
        <v>司徒浩南</v>
      </c>
      <c r="AA59" s="47">
        <f>VLOOKUP(Z59,马仔属性!$G$14:$I$33,3,FALSE)</f>
        <v>2</v>
      </c>
      <c r="AB59" s="58">
        <f>VLOOKUP(Z59,马仔属性!$G$14:$H$33,2,FALSE)</f>
        <v>101109</v>
      </c>
      <c r="AC59" s="3">
        <f t="shared" si="19"/>
        <v>39</v>
      </c>
      <c r="AD59" s="3">
        <f t="shared" si="20"/>
        <v>4</v>
      </c>
      <c r="AE59" s="3">
        <f t="shared" si="20"/>
        <v>3</v>
      </c>
      <c r="AF59" s="21">
        <f>SUMPRODUCT(AG59:AS59,设定参考!$A$2:$M$2)</f>
        <v>13169.60734991432</v>
      </c>
      <c r="AG59">
        <v>121436.90550409295</v>
      </c>
      <c r="AH59">
        <v>5805.5300466310182</v>
      </c>
      <c r="AI59">
        <v>2506.6010831195845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</row>
    <row r="60" spans="1:45" x14ac:dyDescent="0.15">
      <c r="A60" s="48">
        <v>57</v>
      </c>
      <c r="B60" s="57" t="str">
        <f t="shared" si="14"/>
        <v>制服太妹</v>
      </c>
      <c r="C60" s="47">
        <f>VLOOKUP(B60,马仔属性!$G$14:$I$33,3,FALSE)</f>
        <v>0</v>
      </c>
      <c r="D60" s="58">
        <f>VLOOKUP(B60,马仔属性!$G$14:$H$33,2,FALSE)</f>
        <v>101101</v>
      </c>
      <c r="E60" s="3">
        <v>56</v>
      </c>
      <c r="F60" s="3">
        <f t="shared" si="9"/>
        <v>4</v>
      </c>
      <c r="G60" s="3">
        <f t="shared" si="9"/>
        <v>4</v>
      </c>
      <c r="H60" s="57" t="str">
        <f t="shared" si="10"/>
        <v>山下忠秀</v>
      </c>
      <c r="I60" s="47">
        <f>VLOOKUP(H60,马仔属性!$G$14:$I$33,3,FALSE)</f>
        <v>2</v>
      </c>
      <c r="J60" s="58">
        <f>VLOOKUP(H60,马仔属性!$G$14:$H$33,2,FALSE)</f>
        <v>101112</v>
      </c>
      <c r="K60" s="3">
        <f t="shared" si="19"/>
        <v>39</v>
      </c>
      <c r="L60" s="3">
        <f t="shared" si="20"/>
        <v>3</v>
      </c>
      <c r="M60" s="3">
        <f t="shared" si="20"/>
        <v>3</v>
      </c>
      <c r="N60" s="57" t="str">
        <f t="shared" si="11"/>
        <v>比利</v>
      </c>
      <c r="O60" s="47">
        <f>VLOOKUP(N60,马仔属性!$G$14:$I$33,3,FALSE)</f>
        <v>0</v>
      </c>
      <c r="P60" s="58">
        <f>VLOOKUP(N60,马仔属性!$G$14:$H$33,2,FALSE)</f>
        <v>101103</v>
      </c>
      <c r="Q60" s="3">
        <f t="shared" si="19"/>
        <v>39</v>
      </c>
      <c r="R60" s="3">
        <f t="shared" si="20"/>
        <v>4</v>
      </c>
      <c r="S60" s="3">
        <f t="shared" si="20"/>
        <v>3</v>
      </c>
      <c r="T60" s="57" t="str">
        <f t="shared" si="12"/>
        <v>山下忠秀</v>
      </c>
      <c r="U60" s="47">
        <f>VLOOKUP(T60,马仔属性!$G$14:$I$33,3,FALSE)</f>
        <v>2</v>
      </c>
      <c r="V60" s="58">
        <f>VLOOKUP(T60,马仔属性!$G$14:$H$33,2,FALSE)</f>
        <v>101112</v>
      </c>
      <c r="W60" s="3">
        <f t="shared" si="19"/>
        <v>39</v>
      </c>
      <c r="X60" s="3">
        <f t="shared" si="20"/>
        <v>4</v>
      </c>
      <c r="Y60" s="3">
        <v>4</v>
      </c>
      <c r="Z60" s="57" t="str">
        <f t="shared" si="13"/>
        <v>司徒浩南</v>
      </c>
      <c r="AA60" s="47">
        <f>VLOOKUP(Z60,马仔属性!$G$14:$I$33,3,FALSE)</f>
        <v>2</v>
      </c>
      <c r="AB60" s="58">
        <f>VLOOKUP(Z60,马仔属性!$G$14:$H$33,2,FALSE)</f>
        <v>101109</v>
      </c>
      <c r="AC60" s="3">
        <f t="shared" si="19"/>
        <v>39</v>
      </c>
      <c r="AD60" s="3">
        <f t="shared" si="20"/>
        <v>4</v>
      </c>
      <c r="AE60" s="3">
        <f t="shared" si="20"/>
        <v>3</v>
      </c>
      <c r="AF60" s="21">
        <f>SUMPRODUCT(AG60:AS60,设定参考!$A$2:$M$2)</f>
        <v>13183.356163155808</v>
      </c>
      <c r="AG60">
        <v>121558.85533464357</v>
      </c>
      <c r="AH60">
        <v>5811.7242335828896</v>
      </c>
      <c r="AI60">
        <v>2509.2777161871754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</row>
    <row r="61" spans="1:45" x14ac:dyDescent="0.15">
      <c r="A61" s="48">
        <v>58</v>
      </c>
      <c r="B61" s="57" t="str">
        <f t="shared" si="14"/>
        <v>制服太妹</v>
      </c>
      <c r="C61" s="47">
        <f>VLOOKUP(B61,马仔属性!$G$14:$I$33,3,FALSE)</f>
        <v>0</v>
      </c>
      <c r="D61" s="58">
        <f>VLOOKUP(B61,马仔属性!$G$14:$H$33,2,FALSE)</f>
        <v>101101</v>
      </c>
      <c r="E61" s="3">
        <v>57</v>
      </c>
      <c r="F61" s="3">
        <f t="shared" si="9"/>
        <v>5</v>
      </c>
      <c r="G61" s="3">
        <f t="shared" si="9"/>
        <v>5</v>
      </c>
      <c r="H61" s="57" t="str">
        <f t="shared" si="10"/>
        <v>山下忠秀</v>
      </c>
      <c r="I61" s="47">
        <f>VLOOKUP(H61,马仔属性!$G$14:$I$33,3,FALSE)</f>
        <v>2</v>
      </c>
      <c r="J61" s="58">
        <f>VLOOKUP(H61,马仔属性!$G$14:$H$33,2,FALSE)</f>
        <v>101112</v>
      </c>
      <c r="K61" s="3">
        <f t="shared" si="19"/>
        <v>40</v>
      </c>
      <c r="L61" s="3">
        <f t="shared" si="20"/>
        <v>3</v>
      </c>
      <c r="M61" s="3">
        <f t="shared" si="20"/>
        <v>3</v>
      </c>
      <c r="N61" s="57" t="str">
        <f t="shared" si="11"/>
        <v>比利</v>
      </c>
      <c r="O61" s="47">
        <f>VLOOKUP(N61,马仔属性!$G$14:$I$33,3,FALSE)</f>
        <v>0</v>
      </c>
      <c r="P61" s="58">
        <f>VLOOKUP(N61,马仔属性!$G$14:$H$33,2,FALSE)</f>
        <v>101103</v>
      </c>
      <c r="Q61" s="3">
        <f t="shared" si="19"/>
        <v>40</v>
      </c>
      <c r="R61" s="3">
        <f t="shared" si="20"/>
        <v>5</v>
      </c>
      <c r="S61" s="3">
        <f t="shared" si="20"/>
        <v>3</v>
      </c>
      <c r="T61" s="57" t="str">
        <f t="shared" si="12"/>
        <v>山下忠秀</v>
      </c>
      <c r="U61" s="47">
        <f>VLOOKUP(T61,马仔属性!$G$14:$I$33,3,FALSE)</f>
        <v>2</v>
      </c>
      <c r="V61" s="58">
        <f>VLOOKUP(T61,马仔属性!$G$14:$H$33,2,FALSE)</f>
        <v>101112</v>
      </c>
      <c r="W61" s="3">
        <f t="shared" si="19"/>
        <v>40</v>
      </c>
      <c r="X61" s="3">
        <f t="shared" si="20"/>
        <v>5</v>
      </c>
      <c r="Y61" s="3">
        <v>4</v>
      </c>
      <c r="Z61" s="57" t="str">
        <f t="shared" si="13"/>
        <v>司徒浩南</v>
      </c>
      <c r="AA61" s="47">
        <f>VLOOKUP(Z61,马仔属性!$G$14:$I$33,3,FALSE)</f>
        <v>2</v>
      </c>
      <c r="AB61" s="58">
        <f>VLOOKUP(Z61,马仔属性!$G$14:$H$33,2,FALSE)</f>
        <v>101109</v>
      </c>
      <c r="AC61" s="3">
        <f t="shared" si="19"/>
        <v>40</v>
      </c>
      <c r="AD61" s="3">
        <f t="shared" si="20"/>
        <v>5</v>
      </c>
      <c r="AE61" s="3">
        <f t="shared" si="20"/>
        <v>3</v>
      </c>
      <c r="AF61" s="21">
        <f>SUMPRODUCT(AG61:AS61,设定参考!$A$2:$M$2)</f>
        <v>14611.916394253152</v>
      </c>
      <c r="AG61">
        <v>134024.25659518637</v>
      </c>
      <c r="AH61">
        <v>6494.751009197862</v>
      </c>
      <c r="AI61">
        <v>2756.1951212478343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</row>
    <row r="62" spans="1:45" x14ac:dyDescent="0.15">
      <c r="A62" s="48">
        <v>59</v>
      </c>
      <c r="B62" s="57" t="str">
        <f t="shared" si="14"/>
        <v>制服太妹</v>
      </c>
      <c r="C62" s="47">
        <f>VLOOKUP(B62,马仔属性!$G$14:$I$33,3,FALSE)</f>
        <v>0</v>
      </c>
      <c r="D62" s="58">
        <f>VLOOKUP(B62,马仔属性!$G$14:$H$33,2,FALSE)</f>
        <v>101101</v>
      </c>
      <c r="E62" s="3">
        <v>58</v>
      </c>
      <c r="F62" s="3">
        <f t="shared" si="9"/>
        <v>5</v>
      </c>
      <c r="G62" s="3">
        <f t="shared" si="9"/>
        <v>5</v>
      </c>
      <c r="H62" s="57" t="str">
        <f t="shared" si="10"/>
        <v>山下忠秀</v>
      </c>
      <c r="I62" s="47">
        <f>VLOOKUP(H62,马仔属性!$G$14:$I$33,3,FALSE)</f>
        <v>2</v>
      </c>
      <c r="J62" s="58">
        <f>VLOOKUP(H62,马仔属性!$G$14:$H$33,2,FALSE)</f>
        <v>101112</v>
      </c>
      <c r="K62" s="3">
        <f t="shared" si="19"/>
        <v>41</v>
      </c>
      <c r="L62" s="3">
        <f t="shared" si="20"/>
        <v>3</v>
      </c>
      <c r="M62" s="3">
        <f t="shared" si="20"/>
        <v>3</v>
      </c>
      <c r="N62" s="57" t="str">
        <f t="shared" si="11"/>
        <v>比利</v>
      </c>
      <c r="O62" s="47">
        <f>VLOOKUP(N62,马仔属性!$G$14:$I$33,3,FALSE)</f>
        <v>0</v>
      </c>
      <c r="P62" s="58">
        <f>VLOOKUP(N62,马仔属性!$G$14:$H$33,2,FALSE)</f>
        <v>101103</v>
      </c>
      <c r="Q62" s="3">
        <f t="shared" si="19"/>
        <v>41</v>
      </c>
      <c r="R62" s="3">
        <f t="shared" si="20"/>
        <v>5</v>
      </c>
      <c r="S62" s="3">
        <f t="shared" si="20"/>
        <v>3</v>
      </c>
      <c r="T62" s="57" t="str">
        <f t="shared" si="12"/>
        <v>山下忠秀</v>
      </c>
      <c r="U62" s="47">
        <f>VLOOKUP(T62,马仔属性!$G$14:$I$33,3,FALSE)</f>
        <v>2</v>
      </c>
      <c r="V62" s="58">
        <f>VLOOKUP(T62,马仔属性!$G$14:$H$33,2,FALSE)</f>
        <v>101112</v>
      </c>
      <c r="W62" s="3">
        <f t="shared" si="19"/>
        <v>41</v>
      </c>
      <c r="X62" s="3">
        <f t="shared" si="20"/>
        <v>5</v>
      </c>
      <c r="Y62" s="3">
        <v>4</v>
      </c>
      <c r="Z62" s="57" t="str">
        <f t="shared" si="13"/>
        <v>司徒浩南</v>
      </c>
      <c r="AA62" s="47">
        <f>VLOOKUP(Z62,马仔属性!$G$14:$I$33,3,FALSE)</f>
        <v>2</v>
      </c>
      <c r="AB62" s="58">
        <f>VLOOKUP(Z62,马仔属性!$G$14:$H$33,2,FALSE)</f>
        <v>101109</v>
      </c>
      <c r="AC62" s="3">
        <f t="shared" si="19"/>
        <v>41</v>
      </c>
      <c r="AD62" s="3">
        <f t="shared" si="20"/>
        <v>5</v>
      </c>
      <c r="AE62" s="3">
        <f t="shared" si="20"/>
        <v>3</v>
      </c>
      <c r="AF62" s="21">
        <f>SUMPRODUCT(AG62:AS62,设定参考!$A$2:$M$2)</f>
        <v>14784.75861786042</v>
      </c>
      <c r="AG62">
        <v>135557.34017925122</v>
      </c>
      <c r="AH62">
        <v>6572.6207880213924</v>
      </c>
      <c r="AI62">
        <v>2789.8442226689781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</row>
    <row r="63" spans="1:45" x14ac:dyDescent="0.15">
      <c r="A63" s="48">
        <v>60</v>
      </c>
      <c r="B63" s="57" t="str">
        <f t="shared" si="14"/>
        <v>制服太妹</v>
      </c>
      <c r="C63" s="47">
        <f>VLOOKUP(B63,马仔属性!$G$14:$I$33,3,FALSE)</f>
        <v>0</v>
      </c>
      <c r="D63" s="58">
        <f>VLOOKUP(B63,马仔属性!$G$14:$H$33,2,FALSE)</f>
        <v>101101</v>
      </c>
      <c r="E63" s="3">
        <v>59</v>
      </c>
      <c r="F63" s="3">
        <f t="shared" si="9"/>
        <v>5</v>
      </c>
      <c r="G63" s="3">
        <f t="shared" si="9"/>
        <v>5</v>
      </c>
      <c r="H63" s="57" t="str">
        <f t="shared" si="10"/>
        <v>山下忠秀</v>
      </c>
      <c r="I63" s="47">
        <f>VLOOKUP(H63,马仔属性!$G$14:$I$33,3,FALSE)</f>
        <v>2</v>
      </c>
      <c r="J63" s="58">
        <f>VLOOKUP(H63,马仔属性!$G$14:$H$33,2,FALSE)</f>
        <v>101112</v>
      </c>
      <c r="K63" s="3">
        <f t="shared" si="19"/>
        <v>42</v>
      </c>
      <c r="L63" s="3">
        <f t="shared" si="20"/>
        <v>3</v>
      </c>
      <c r="M63" s="3">
        <f t="shared" si="20"/>
        <v>3</v>
      </c>
      <c r="N63" s="57" t="str">
        <f t="shared" si="11"/>
        <v>比利</v>
      </c>
      <c r="O63" s="47">
        <f>VLOOKUP(N63,马仔属性!$G$14:$I$33,3,FALSE)</f>
        <v>0</v>
      </c>
      <c r="P63" s="58">
        <f>VLOOKUP(N63,马仔属性!$G$14:$H$33,2,FALSE)</f>
        <v>101103</v>
      </c>
      <c r="Q63" s="3">
        <f t="shared" si="19"/>
        <v>42</v>
      </c>
      <c r="R63" s="3">
        <f t="shared" si="20"/>
        <v>5</v>
      </c>
      <c r="S63" s="3">
        <f t="shared" si="20"/>
        <v>3</v>
      </c>
      <c r="T63" s="57" t="str">
        <f t="shared" si="12"/>
        <v>山下忠秀</v>
      </c>
      <c r="U63" s="47">
        <f>VLOOKUP(T63,马仔属性!$G$14:$I$33,3,FALSE)</f>
        <v>2</v>
      </c>
      <c r="V63" s="58">
        <f>VLOOKUP(T63,马仔属性!$G$14:$H$33,2,FALSE)</f>
        <v>101112</v>
      </c>
      <c r="W63" s="3">
        <f t="shared" si="19"/>
        <v>42</v>
      </c>
      <c r="X63" s="3">
        <f t="shared" si="20"/>
        <v>5</v>
      </c>
      <c r="Y63" s="3">
        <v>5</v>
      </c>
      <c r="Z63" s="57" t="str">
        <f t="shared" si="13"/>
        <v>司徒浩南</v>
      </c>
      <c r="AA63" s="47">
        <f>VLOOKUP(Z63,马仔属性!$G$14:$I$33,3,FALSE)</f>
        <v>2</v>
      </c>
      <c r="AB63" s="58">
        <f>VLOOKUP(Z63,马仔属性!$G$14:$H$33,2,FALSE)</f>
        <v>101109</v>
      </c>
      <c r="AC63" s="3">
        <f t="shared" si="19"/>
        <v>42</v>
      </c>
      <c r="AD63" s="3">
        <f t="shared" si="20"/>
        <v>5</v>
      </c>
      <c r="AE63" s="3">
        <f t="shared" si="20"/>
        <v>3</v>
      </c>
      <c r="AF63" s="21">
        <f>SUMPRODUCT(AG63:AS63,设定参考!$A$2:$M$2)</f>
        <v>15566.476856447836</v>
      </c>
      <c r="AG63">
        <v>142491.05911627191</v>
      </c>
      <c r="AH63">
        <v>6924.8045604278086</v>
      </c>
      <c r="AI63">
        <v>2942.0299313691512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</row>
    <row r="64" spans="1:45" x14ac:dyDescent="0.15">
      <c r="A64" s="48">
        <v>61</v>
      </c>
      <c r="B64" s="57" t="str">
        <f t="shared" si="14"/>
        <v>制服太妹</v>
      </c>
      <c r="C64" s="47">
        <f>VLOOKUP(B64,马仔属性!$G$14:$I$33,3,FALSE)</f>
        <v>0</v>
      </c>
      <c r="D64" s="58">
        <f>VLOOKUP(B64,马仔属性!$G$14:$H$33,2,FALSE)</f>
        <v>101101</v>
      </c>
      <c r="E64" s="3">
        <v>60</v>
      </c>
      <c r="F64" s="3">
        <f t="shared" si="9"/>
        <v>5</v>
      </c>
      <c r="G64" s="3">
        <f t="shared" si="9"/>
        <v>5</v>
      </c>
      <c r="H64" s="57" t="str">
        <f t="shared" si="10"/>
        <v>山下忠秀</v>
      </c>
      <c r="I64" s="47">
        <f>VLOOKUP(H64,马仔属性!$G$14:$I$33,3,FALSE)</f>
        <v>2</v>
      </c>
      <c r="J64" s="58">
        <f>VLOOKUP(H64,马仔属性!$G$14:$H$33,2,FALSE)</f>
        <v>101112</v>
      </c>
      <c r="K64" s="3">
        <f t="shared" si="19"/>
        <v>42</v>
      </c>
      <c r="L64" s="3">
        <f t="shared" si="20"/>
        <v>3</v>
      </c>
      <c r="M64" s="3">
        <f t="shared" si="20"/>
        <v>3</v>
      </c>
      <c r="N64" s="57" t="str">
        <f t="shared" si="11"/>
        <v>比利</v>
      </c>
      <c r="O64" s="47">
        <f>VLOOKUP(N64,马仔属性!$G$14:$I$33,3,FALSE)</f>
        <v>0</v>
      </c>
      <c r="P64" s="58">
        <f>VLOOKUP(N64,马仔属性!$G$14:$H$33,2,FALSE)</f>
        <v>101103</v>
      </c>
      <c r="Q64" s="3">
        <f t="shared" si="19"/>
        <v>42</v>
      </c>
      <c r="R64" s="3">
        <f t="shared" si="20"/>
        <v>5</v>
      </c>
      <c r="S64" s="3">
        <f t="shared" si="20"/>
        <v>3</v>
      </c>
      <c r="T64" s="57" t="str">
        <f t="shared" si="12"/>
        <v>山下忠秀</v>
      </c>
      <c r="U64" s="47">
        <f>VLOOKUP(T64,马仔属性!$G$14:$I$33,3,FALSE)</f>
        <v>2</v>
      </c>
      <c r="V64" s="58">
        <f>VLOOKUP(T64,马仔属性!$G$14:$H$33,2,FALSE)</f>
        <v>101112</v>
      </c>
      <c r="W64" s="3">
        <f t="shared" si="19"/>
        <v>42</v>
      </c>
      <c r="X64" s="3">
        <f t="shared" si="20"/>
        <v>5</v>
      </c>
      <c r="Y64" s="3">
        <v>5</v>
      </c>
      <c r="Z64" s="57" t="str">
        <f t="shared" si="13"/>
        <v>司徒浩南</v>
      </c>
      <c r="AA64" s="47">
        <f>VLOOKUP(Z64,马仔属性!$G$14:$I$33,3,FALSE)</f>
        <v>2</v>
      </c>
      <c r="AB64" s="58">
        <f>VLOOKUP(Z64,马仔属性!$G$14:$H$33,2,FALSE)</f>
        <v>101109</v>
      </c>
      <c r="AC64" s="3">
        <f t="shared" si="19"/>
        <v>42</v>
      </c>
      <c r="AD64" s="3">
        <f t="shared" si="20"/>
        <v>5</v>
      </c>
      <c r="AE64" s="3">
        <f t="shared" si="20"/>
        <v>3</v>
      </c>
      <c r="AF64" s="21">
        <f>SUMPRODUCT(AG64:AS64,设定参考!$A$2:$M$2)</f>
        <v>15582.680814911018</v>
      </c>
      <c r="AG64">
        <v>142634.78570227799</v>
      </c>
      <c r="AH64">
        <v>6932.104852192514</v>
      </c>
      <c r="AI64">
        <v>2945.1845346273835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</row>
    <row r="65" spans="1:45" x14ac:dyDescent="0.15">
      <c r="A65" s="48">
        <v>62</v>
      </c>
      <c r="B65" s="57" t="str">
        <f t="shared" si="14"/>
        <v>制服太妹</v>
      </c>
      <c r="C65" s="47">
        <f>VLOOKUP(B65,马仔属性!$G$14:$I$33,3,FALSE)</f>
        <v>0</v>
      </c>
      <c r="D65" s="58">
        <f>VLOOKUP(B65,马仔属性!$G$14:$H$33,2,FALSE)</f>
        <v>101101</v>
      </c>
      <c r="E65" s="3">
        <v>61</v>
      </c>
      <c r="F65" s="3">
        <f t="shared" si="9"/>
        <v>5</v>
      </c>
      <c r="G65" s="3">
        <f t="shared" si="9"/>
        <v>5</v>
      </c>
      <c r="H65" s="57" t="str">
        <f t="shared" si="10"/>
        <v>山下忠秀</v>
      </c>
      <c r="I65" s="47">
        <f>VLOOKUP(H65,马仔属性!$G$14:$I$33,3,FALSE)</f>
        <v>2</v>
      </c>
      <c r="J65" s="58">
        <f>VLOOKUP(H65,马仔属性!$G$14:$H$33,2,FALSE)</f>
        <v>101112</v>
      </c>
      <c r="K65" s="3">
        <f t="shared" si="19"/>
        <v>43</v>
      </c>
      <c r="L65" s="3">
        <f t="shared" si="20"/>
        <v>3</v>
      </c>
      <c r="M65" s="3">
        <f t="shared" si="20"/>
        <v>3</v>
      </c>
      <c r="N65" s="57" t="str">
        <f t="shared" si="11"/>
        <v>比利</v>
      </c>
      <c r="O65" s="47">
        <f>VLOOKUP(N65,马仔属性!$G$14:$I$33,3,FALSE)</f>
        <v>0</v>
      </c>
      <c r="P65" s="58">
        <f>VLOOKUP(N65,马仔属性!$G$14:$H$33,2,FALSE)</f>
        <v>101103</v>
      </c>
      <c r="Q65" s="3">
        <f t="shared" si="19"/>
        <v>43</v>
      </c>
      <c r="R65" s="3">
        <f t="shared" si="20"/>
        <v>5</v>
      </c>
      <c r="S65" s="3">
        <f t="shared" si="20"/>
        <v>3</v>
      </c>
      <c r="T65" s="57" t="str">
        <f t="shared" si="12"/>
        <v>山下忠秀</v>
      </c>
      <c r="U65" s="47">
        <f>VLOOKUP(T65,马仔属性!$G$14:$I$33,3,FALSE)</f>
        <v>2</v>
      </c>
      <c r="V65" s="58">
        <f>VLOOKUP(T65,马仔属性!$G$14:$H$33,2,FALSE)</f>
        <v>101112</v>
      </c>
      <c r="W65" s="3">
        <f t="shared" si="19"/>
        <v>43</v>
      </c>
      <c r="X65" s="3">
        <f t="shared" si="20"/>
        <v>5</v>
      </c>
      <c r="Y65" s="3">
        <v>5</v>
      </c>
      <c r="Z65" s="57" t="str">
        <f t="shared" si="13"/>
        <v>司徒浩南</v>
      </c>
      <c r="AA65" s="47">
        <f>VLOOKUP(Z65,马仔属性!$G$14:$I$33,3,FALSE)</f>
        <v>2</v>
      </c>
      <c r="AB65" s="58">
        <f>VLOOKUP(Z65,马仔属性!$G$14:$H$33,2,FALSE)</f>
        <v>101109</v>
      </c>
      <c r="AC65" s="3">
        <f t="shared" si="19"/>
        <v>43</v>
      </c>
      <c r="AD65" s="3">
        <f t="shared" si="20"/>
        <v>5</v>
      </c>
      <c r="AE65" s="3">
        <f t="shared" si="20"/>
        <v>3</v>
      </c>
      <c r="AF65" s="21">
        <f>SUMPRODUCT(AG65:AS65,设定参考!$A$2:$M$2)</f>
        <v>15765.343619405063</v>
      </c>
      <c r="AG65">
        <v>144254.97630816474</v>
      </c>
      <c r="AH65">
        <v>7014.3990502673805</v>
      </c>
      <c r="AI65">
        <v>2980.7455168110928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</row>
    <row r="66" spans="1:45" x14ac:dyDescent="0.15">
      <c r="A66" s="48">
        <v>63</v>
      </c>
      <c r="B66" s="57" t="str">
        <f t="shared" si="14"/>
        <v>制服太妹</v>
      </c>
      <c r="C66" s="47">
        <f>VLOOKUP(B66,马仔属性!$G$14:$I$33,3,FALSE)</f>
        <v>0</v>
      </c>
      <c r="D66" s="58">
        <f>VLOOKUP(B66,马仔属性!$G$14:$H$33,2,FALSE)</f>
        <v>101101</v>
      </c>
      <c r="E66" s="3">
        <v>62</v>
      </c>
      <c r="F66" s="3">
        <f t="shared" si="9"/>
        <v>5</v>
      </c>
      <c r="G66" s="3">
        <f t="shared" si="9"/>
        <v>5</v>
      </c>
      <c r="H66" s="57" t="str">
        <f t="shared" si="10"/>
        <v>山下忠秀</v>
      </c>
      <c r="I66" s="47">
        <f>VLOOKUP(H66,马仔属性!$G$14:$I$33,3,FALSE)</f>
        <v>2</v>
      </c>
      <c r="J66" s="58">
        <f>VLOOKUP(H66,马仔属性!$G$14:$H$33,2,FALSE)</f>
        <v>101112</v>
      </c>
      <c r="K66" s="3">
        <f t="shared" si="19"/>
        <v>44</v>
      </c>
      <c r="L66" s="3">
        <f t="shared" si="20"/>
        <v>3</v>
      </c>
      <c r="M66" s="3">
        <f t="shared" si="20"/>
        <v>3</v>
      </c>
      <c r="N66" s="57" t="str">
        <f t="shared" si="11"/>
        <v>比利</v>
      </c>
      <c r="O66" s="47">
        <f>VLOOKUP(N66,马仔属性!$G$14:$I$33,3,FALSE)</f>
        <v>0</v>
      </c>
      <c r="P66" s="58">
        <f>VLOOKUP(N66,马仔属性!$G$14:$H$33,2,FALSE)</f>
        <v>101103</v>
      </c>
      <c r="Q66" s="3">
        <f t="shared" si="19"/>
        <v>44</v>
      </c>
      <c r="R66" s="3">
        <f t="shared" si="20"/>
        <v>5</v>
      </c>
      <c r="S66" s="3">
        <f t="shared" si="20"/>
        <v>3</v>
      </c>
      <c r="T66" s="57" t="str">
        <f t="shared" si="12"/>
        <v>山下忠秀</v>
      </c>
      <c r="U66" s="47">
        <f>VLOOKUP(T66,马仔属性!$G$14:$I$33,3,FALSE)</f>
        <v>2</v>
      </c>
      <c r="V66" s="58">
        <f>VLOOKUP(T66,马仔属性!$G$14:$H$33,2,FALSE)</f>
        <v>101112</v>
      </c>
      <c r="W66" s="3">
        <f t="shared" si="19"/>
        <v>44</v>
      </c>
      <c r="X66" s="3">
        <f t="shared" si="20"/>
        <v>5</v>
      </c>
      <c r="Y66" s="3">
        <v>5</v>
      </c>
      <c r="Z66" s="57" t="str">
        <f t="shared" si="13"/>
        <v>司徒浩南</v>
      </c>
      <c r="AA66" s="47">
        <f>VLOOKUP(Z66,马仔属性!$G$14:$I$33,3,FALSE)</f>
        <v>2</v>
      </c>
      <c r="AB66" s="58">
        <f>VLOOKUP(Z66,马仔属性!$G$14:$H$33,2,FALSE)</f>
        <v>101109</v>
      </c>
      <c r="AC66" s="3">
        <f t="shared" si="19"/>
        <v>44</v>
      </c>
      <c r="AD66" s="3">
        <f t="shared" si="20"/>
        <v>5</v>
      </c>
      <c r="AE66" s="3">
        <f t="shared" si="20"/>
        <v>3</v>
      </c>
      <c r="AF66" s="21">
        <f>SUMPRODUCT(AG66:AS66,设定参考!$A$2:$M$2)</f>
        <v>15948.006423899109</v>
      </c>
      <c r="AG66">
        <v>145875.16691405149</v>
      </c>
      <c r="AH66">
        <v>7096.6932483422479</v>
      </c>
      <c r="AI66">
        <v>3016.3064989948011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</row>
    <row r="67" spans="1:45" x14ac:dyDescent="0.15">
      <c r="A67" s="48">
        <v>64</v>
      </c>
      <c r="B67" s="57" t="str">
        <f t="shared" si="14"/>
        <v>制服太妹</v>
      </c>
      <c r="C67" s="47">
        <f>VLOOKUP(B67,马仔属性!$G$14:$I$33,3,FALSE)</f>
        <v>0</v>
      </c>
      <c r="D67" s="58">
        <f>VLOOKUP(B67,马仔属性!$G$14:$H$33,2,FALSE)</f>
        <v>101101</v>
      </c>
      <c r="E67" s="3">
        <v>63</v>
      </c>
      <c r="F67" s="3">
        <f t="shared" si="9"/>
        <v>5</v>
      </c>
      <c r="G67" s="3">
        <f t="shared" si="9"/>
        <v>5</v>
      </c>
      <c r="H67" s="57" t="str">
        <f t="shared" si="10"/>
        <v>山下忠秀</v>
      </c>
      <c r="I67" s="47">
        <f>VLOOKUP(H67,马仔属性!$G$14:$I$33,3,FALSE)</f>
        <v>2</v>
      </c>
      <c r="J67" s="58">
        <f>VLOOKUP(H67,马仔属性!$G$14:$H$33,2,FALSE)</f>
        <v>101112</v>
      </c>
      <c r="K67" s="3">
        <f t="shared" si="19"/>
        <v>44</v>
      </c>
      <c r="L67" s="3">
        <f t="shared" si="20"/>
        <v>4</v>
      </c>
      <c r="M67" s="3">
        <f t="shared" si="20"/>
        <v>4</v>
      </c>
      <c r="N67" s="57" t="str">
        <f t="shared" si="11"/>
        <v>比利</v>
      </c>
      <c r="O67" s="47">
        <f>VLOOKUP(N67,马仔属性!$G$14:$I$33,3,FALSE)</f>
        <v>0</v>
      </c>
      <c r="P67" s="58">
        <f>VLOOKUP(N67,马仔属性!$G$14:$H$33,2,FALSE)</f>
        <v>101103</v>
      </c>
      <c r="Q67" s="3">
        <f t="shared" si="19"/>
        <v>44</v>
      </c>
      <c r="R67" s="3">
        <f t="shared" si="20"/>
        <v>5</v>
      </c>
      <c r="S67" s="3">
        <f t="shared" si="20"/>
        <v>4</v>
      </c>
      <c r="T67" s="57" t="str">
        <f t="shared" si="12"/>
        <v>山下忠秀</v>
      </c>
      <c r="U67" s="47">
        <f>VLOOKUP(T67,马仔属性!$G$14:$I$33,3,FALSE)</f>
        <v>2</v>
      </c>
      <c r="V67" s="58">
        <f>VLOOKUP(T67,马仔属性!$G$14:$H$33,2,FALSE)</f>
        <v>101112</v>
      </c>
      <c r="W67" s="3">
        <f t="shared" si="19"/>
        <v>44</v>
      </c>
      <c r="X67" s="3">
        <f t="shared" si="20"/>
        <v>5</v>
      </c>
      <c r="Y67" s="3">
        <v>5</v>
      </c>
      <c r="Z67" s="57" t="str">
        <f t="shared" si="13"/>
        <v>司徒浩南</v>
      </c>
      <c r="AA67" s="47">
        <f>VLOOKUP(Z67,马仔属性!$G$14:$I$33,3,FALSE)</f>
        <v>2</v>
      </c>
      <c r="AB67" s="58">
        <f>VLOOKUP(Z67,马仔属性!$G$14:$H$33,2,FALSE)</f>
        <v>101109</v>
      </c>
      <c r="AC67" s="3">
        <f t="shared" si="19"/>
        <v>44</v>
      </c>
      <c r="AD67" s="3">
        <f t="shared" si="20"/>
        <v>5</v>
      </c>
      <c r="AE67" s="3">
        <f t="shared" si="20"/>
        <v>4</v>
      </c>
      <c r="AF67" s="21">
        <f>SUMPRODUCT(AG67:AS67,设定参考!$A$2:$M$2)</f>
        <v>17657.315772718452</v>
      </c>
      <c r="AG67">
        <v>161910.62570787215</v>
      </c>
      <c r="AH67">
        <v>7858.3831700534774</v>
      </c>
      <c r="AI67">
        <v>3322.5075743500875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</row>
    <row r="68" spans="1:45" x14ac:dyDescent="0.15">
      <c r="A68" s="48">
        <v>65</v>
      </c>
      <c r="B68" s="57" t="str">
        <f t="shared" si="14"/>
        <v>制服太妹</v>
      </c>
      <c r="C68" s="47">
        <f>VLOOKUP(B68,马仔属性!$G$14:$I$33,3,FALSE)</f>
        <v>0</v>
      </c>
      <c r="D68" s="58">
        <f>VLOOKUP(B68,马仔属性!$G$14:$H$33,2,FALSE)</f>
        <v>101101</v>
      </c>
      <c r="E68" s="3">
        <v>64</v>
      </c>
      <c r="F68" s="3">
        <f t="shared" si="9"/>
        <v>5</v>
      </c>
      <c r="G68" s="3">
        <f t="shared" si="9"/>
        <v>5</v>
      </c>
      <c r="H68" s="57" t="str">
        <f t="shared" si="10"/>
        <v>山下忠秀</v>
      </c>
      <c r="I68" s="47">
        <f>VLOOKUP(H68,马仔属性!$G$14:$I$33,3,FALSE)</f>
        <v>2</v>
      </c>
      <c r="J68" s="58">
        <f>VLOOKUP(H68,马仔属性!$G$14:$H$33,2,FALSE)</f>
        <v>101112</v>
      </c>
      <c r="K68" s="3">
        <f t="shared" ref="K68:AC83" si="21">ROUNDDOWN($A68*K$2,0)</f>
        <v>45</v>
      </c>
      <c r="L68" s="3">
        <f t="shared" ref="L68:AE83" si="22">ROUNDDOWN($A68*10/80*L$2,0)</f>
        <v>4</v>
      </c>
      <c r="M68" s="3">
        <f t="shared" si="22"/>
        <v>4</v>
      </c>
      <c r="N68" s="57" t="str">
        <f t="shared" si="11"/>
        <v>比利</v>
      </c>
      <c r="O68" s="47">
        <f>VLOOKUP(N68,马仔属性!$G$14:$I$33,3,FALSE)</f>
        <v>0</v>
      </c>
      <c r="P68" s="58">
        <f>VLOOKUP(N68,马仔属性!$G$14:$H$33,2,FALSE)</f>
        <v>101103</v>
      </c>
      <c r="Q68" s="3">
        <f t="shared" si="21"/>
        <v>45</v>
      </c>
      <c r="R68" s="3">
        <f t="shared" si="22"/>
        <v>5</v>
      </c>
      <c r="S68" s="3">
        <f t="shared" si="22"/>
        <v>4</v>
      </c>
      <c r="T68" s="57" t="str">
        <f t="shared" si="12"/>
        <v>山下忠秀</v>
      </c>
      <c r="U68" s="47">
        <f>VLOOKUP(T68,马仔属性!$G$14:$I$33,3,FALSE)</f>
        <v>2</v>
      </c>
      <c r="V68" s="58">
        <f>VLOOKUP(T68,马仔属性!$G$14:$H$33,2,FALSE)</f>
        <v>101112</v>
      </c>
      <c r="W68" s="3">
        <f t="shared" si="21"/>
        <v>45</v>
      </c>
      <c r="X68" s="3">
        <f t="shared" si="22"/>
        <v>5</v>
      </c>
      <c r="Y68" s="3">
        <v>6</v>
      </c>
      <c r="Z68" s="57" t="str">
        <f t="shared" si="13"/>
        <v>司徒浩南</v>
      </c>
      <c r="AA68" s="47">
        <f>VLOOKUP(Z68,马仔属性!$G$14:$I$33,3,FALSE)</f>
        <v>2</v>
      </c>
      <c r="AB68" s="58">
        <f>VLOOKUP(Z68,马仔属性!$G$14:$H$33,2,FALSE)</f>
        <v>101109</v>
      </c>
      <c r="AC68" s="3">
        <f t="shared" si="21"/>
        <v>45</v>
      </c>
      <c r="AD68" s="3">
        <f t="shared" si="22"/>
        <v>5</v>
      </c>
      <c r="AE68" s="3">
        <f t="shared" si="22"/>
        <v>4</v>
      </c>
      <c r="AF68" s="21">
        <f>SUMPRODUCT(AG68:AS68,设定参考!$A$2:$M$2)</f>
        <v>18500.412641848223</v>
      </c>
      <c r="AG68">
        <v>169388.76353127952</v>
      </c>
      <c r="AH68">
        <v>8238.2195627807505</v>
      </c>
      <c r="AI68">
        <v>3486.6425378162921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</row>
    <row r="69" spans="1:45" x14ac:dyDescent="0.15">
      <c r="A69" s="48">
        <v>66</v>
      </c>
      <c r="B69" s="57" t="str">
        <f t="shared" si="14"/>
        <v>制服太妹</v>
      </c>
      <c r="C69" s="47">
        <f>VLOOKUP(B69,马仔属性!$G$14:$I$33,3,FALSE)</f>
        <v>0</v>
      </c>
      <c r="D69" s="58">
        <f>VLOOKUP(B69,马仔属性!$G$14:$H$33,2,FALSE)</f>
        <v>101101</v>
      </c>
      <c r="E69" s="3">
        <v>65</v>
      </c>
      <c r="F69" s="3">
        <f t="shared" ref="F69:G83" si="23">ROUNDDOWN($A69*10/80*F$2,0)</f>
        <v>5</v>
      </c>
      <c r="G69" s="3">
        <f t="shared" si="23"/>
        <v>5</v>
      </c>
      <c r="H69" s="57" t="str">
        <f t="shared" ref="H69:H83" si="24">H68</f>
        <v>山下忠秀</v>
      </c>
      <c r="I69" s="47">
        <f>VLOOKUP(H69,马仔属性!$G$14:$I$33,3,FALSE)</f>
        <v>2</v>
      </c>
      <c r="J69" s="58">
        <f>VLOOKUP(H69,马仔属性!$G$14:$H$33,2,FALSE)</f>
        <v>101112</v>
      </c>
      <c r="K69" s="3">
        <f t="shared" si="21"/>
        <v>46</v>
      </c>
      <c r="L69" s="3">
        <f t="shared" si="22"/>
        <v>4</v>
      </c>
      <c r="M69" s="3">
        <f t="shared" si="22"/>
        <v>4</v>
      </c>
      <c r="N69" s="57" t="str">
        <f t="shared" ref="N69:N83" si="25">N68</f>
        <v>比利</v>
      </c>
      <c r="O69" s="47">
        <f>VLOOKUP(N69,马仔属性!$G$14:$I$33,3,FALSE)</f>
        <v>0</v>
      </c>
      <c r="P69" s="58">
        <f>VLOOKUP(N69,马仔属性!$G$14:$H$33,2,FALSE)</f>
        <v>101103</v>
      </c>
      <c r="Q69" s="3">
        <f t="shared" si="21"/>
        <v>46</v>
      </c>
      <c r="R69" s="3">
        <f t="shared" si="22"/>
        <v>5</v>
      </c>
      <c r="S69" s="3">
        <f t="shared" si="22"/>
        <v>4</v>
      </c>
      <c r="T69" s="57" t="str">
        <f t="shared" ref="T69:T83" si="26">T68</f>
        <v>山下忠秀</v>
      </c>
      <c r="U69" s="47">
        <f>VLOOKUP(T69,马仔属性!$G$14:$I$33,3,FALSE)</f>
        <v>2</v>
      </c>
      <c r="V69" s="58">
        <f>VLOOKUP(T69,马仔属性!$G$14:$H$33,2,FALSE)</f>
        <v>101112</v>
      </c>
      <c r="W69" s="3">
        <f t="shared" si="21"/>
        <v>46</v>
      </c>
      <c r="X69" s="3">
        <f t="shared" si="22"/>
        <v>5</v>
      </c>
      <c r="Y69" s="3">
        <v>6</v>
      </c>
      <c r="Z69" s="57" t="str">
        <f t="shared" ref="Z69:Z83" si="27">Z68</f>
        <v>司徒浩南</v>
      </c>
      <c r="AA69" s="47">
        <f>VLOOKUP(Z69,马仔属性!$G$14:$I$33,3,FALSE)</f>
        <v>2</v>
      </c>
      <c r="AB69" s="58">
        <f>VLOOKUP(Z69,马仔属性!$G$14:$H$33,2,FALSE)</f>
        <v>101109</v>
      </c>
      <c r="AC69" s="3">
        <f t="shared" si="21"/>
        <v>46</v>
      </c>
      <c r="AD69" s="3">
        <f t="shared" si="22"/>
        <v>5</v>
      </c>
      <c r="AE69" s="3">
        <f t="shared" si="22"/>
        <v>4</v>
      </c>
      <c r="AF69" s="21">
        <f>SUMPRODUCT(AG69:AS69,设定参考!$A$2:$M$2)</f>
        <v>18714.992334224291</v>
      </c>
      <c r="AG69">
        <v>171292.05195808731</v>
      </c>
      <c r="AH69">
        <v>8334.8931234224619</v>
      </c>
      <c r="AI69">
        <v>3528.4171324783374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</row>
    <row r="70" spans="1:45" x14ac:dyDescent="0.15">
      <c r="A70" s="48">
        <v>67</v>
      </c>
      <c r="B70" s="57" t="str">
        <f t="shared" ref="B70:B83" si="28">B69</f>
        <v>制服太妹</v>
      </c>
      <c r="C70" s="47">
        <f>VLOOKUP(B70,马仔属性!$G$14:$I$33,3,FALSE)</f>
        <v>0</v>
      </c>
      <c r="D70" s="58">
        <f>VLOOKUP(B70,马仔属性!$G$14:$H$33,2,FALSE)</f>
        <v>101101</v>
      </c>
      <c r="E70" s="3">
        <v>66</v>
      </c>
      <c r="F70" s="3">
        <f t="shared" si="23"/>
        <v>5</v>
      </c>
      <c r="G70" s="3">
        <f t="shared" si="23"/>
        <v>5</v>
      </c>
      <c r="H70" s="57" t="str">
        <f t="shared" si="24"/>
        <v>山下忠秀</v>
      </c>
      <c r="I70" s="47">
        <f>VLOOKUP(H70,马仔属性!$G$14:$I$33,3,FALSE)</f>
        <v>2</v>
      </c>
      <c r="J70" s="58">
        <f>VLOOKUP(H70,马仔属性!$G$14:$H$33,2,FALSE)</f>
        <v>101112</v>
      </c>
      <c r="K70" s="3">
        <f t="shared" si="21"/>
        <v>46</v>
      </c>
      <c r="L70" s="3">
        <f t="shared" si="22"/>
        <v>4</v>
      </c>
      <c r="M70" s="3">
        <f t="shared" si="22"/>
        <v>4</v>
      </c>
      <c r="N70" s="57" t="str">
        <f t="shared" si="25"/>
        <v>比利</v>
      </c>
      <c r="O70" s="47">
        <f>VLOOKUP(N70,马仔属性!$G$14:$I$33,3,FALSE)</f>
        <v>0</v>
      </c>
      <c r="P70" s="58">
        <f>VLOOKUP(N70,马仔属性!$G$14:$H$33,2,FALSE)</f>
        <v>101103</v>
      </c>
      <c r="Q70" s="3">
        <f t="shared" si="21"/>
        <v>46</v>
      </c>
      <c r="R70" s="3">
        <f t="shared" si="22"/>
        <v>5</v>
      </c>
      <c r="S70" s="3">
        <f t="shared" si="22"/>
        <v>4</v>
      </c>
      <c r="T70" s="57" t="str">
        <f t="shared" si="26"/>
        <v>山下忠秀</v>
      </c>
      <c r="U70" s="47">
        <f>VLOOKUP(T70,马仔属性!$G$14:$I$33,3,FALSE)</f>
        <v>2</v>
      </c>
      <c r="V70" s="58">
        <f>VLOOKUP(T70,马仔属性!$G$14:$H$33,2,FALSE)</f>
        <v>101112</v>
      </c>
      <c r="W70" s="3">
        <f t="shared" si="21"/>
        <v>46</v>
      </c>
      <c r="X70" s="3">
        <f t="shared" si="22"/>
        <v>5</v>
      </c>
      <c r="Y70" s="3">
        <v>6</v>
      </c>
      <c r="Z70" s="57" t="str">
        <f t="shared" si="27"/>
        <v>司徒浩南</v>
      </c>
      <c r="AA70" s="47">
        <f>VLOOKUP(Z70,马仔属性!$G$14:$I$33,3,FALSE)</f>
        <v>2</v>
      </c>
      <c r="AB70" s="58">
        <f>VLOOKUP(Z70,马仔属性!$G$14:$H$33,2,FALSE)</f>
        <v>101109</v>
      </c>
      <c r="AC70" s="3">
        <f t="shared" si="21"/>
        <v>46</v>
      </c>
      <c r="AD70" s="3">
        <f t="shared" si="22"/>
        <v>5</v>
      </c>
      <c r="AE70" s="3">
        <f t="shared" si="22"/>
        <v>4</v>
      </c>
      <c r="AF70" s="21">
        <f>SUMPRODUCT(AG70:AS70,设定参考!$A$2:$M$2)</f>
        <v>18731.196292687473</v>
      </c>
      <c r="AG70">
        <v>171435.77854409342</v>
      </c>
      <c r="AH70">
        <v>8342.1934151871683</v>
      </c>
      <c r="AI70">
        <v>3531.5717357365693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</row>
    <row r="71" spans="1:45" x14ac:dyDescent="0.15">
      <c r="A71" s="48">
        <v>68</v>
      </c>
      <c r="B71" s="57" t="str">
        <f t="shared" si="28"/>
        <v>制服太妹</v>
      </c>
      <c r="C71" s="47">
        <f>VLOOKUP(B71,马仔属性!$G$14:$I$33,3,FALSE)</f>
        <v>0</v>
      </c>
      <c r="D71" s="58">
        <f>VLOOKUP(B71,马仔属性!$G$14:$H$33,2,FALSE)</f>
        <v>101101</v>
      </c>
      <c r="E71" s="3">
        <v>67</v>
      </c>
      <c r="F71" s="3">
        <f t="shared" si="23"/>
        <v>5</v>
      </c>
      <c r="G71" s="3">
        <f t="shared" si="23"/>
        <v>5</v>
      </c>
      <c r="H71" s="57" t="str">
        <f t="shared" si="24"/>
        <v>山下忠秀</v>
      </c>
      <c r="I71" s="47">
        <f>VLOOKUP(H71,马仔属性!$G$14:$I$33,3,FALSE)</f>
        <v>2</v>
      </c>
      <c r="J71" s="58">
        <f>VLOOKUP(H71,马仔属性!$G$14:$H$33,2,FALSE)</f>
        <v>101112</v>
      </c>
      <c r="K71" s="3">
        <f t="shared" si="21"/>
        <v>47</v>
      </c>
      <c r="L71" s="3">
        <f t="shared" si="22"/>
        <v>4</v>
      </c>
      <c r="M71" s="3">
        <f t="shared" si="22"/>
        <v>4</v>
      </c>
      <c r="N71" s="57" t="str">
        <f t="shared" si="25"/>
        <v>比利</v>
      </c>
      <c r="O71" s="47">
        <f>VLOOKUP(N71,马仔属性!$G$14:$I$33,3,FALSE)</f>
        <v>0</v>
      </c>
      <c r="P71" s="58">
        <f>VLOOKUP(N71,马仔属性!$G$14:$H$33,2,FALSE)</f>
        <v>101103</v>
      </c>
      <c r="Q71" s="3">
        <f t="shared" si="21"/>
        <v>47</v>
      </c>
      <c r="R71" s="3">
        <f t="shared" si="22"/>
        <v>5</v>
      </c>
      <c r="S71" s="3">
        <f t="shared" si="22"/>
        <v>4</v>
      </c>
      <c r="T71" s="57" t="str">
        <f t="shared" si="26"/>
        <v>山下忠秀</v>
      </c>
      <c r="U71" s="47">
        <f>VLOOKUP(T71,马仔属性!$G$14:$I$33,3,FALSE)</f>
        <v>2</v>
      </c>
      <c r="V71" s="58">
        <f>VLOOKUP(T71,马仔属性!$G$14:$H$33,2,FALSE)</f>
        <v>101112</v>
      </c>
      <c r="W71" s="3">
        <f t="shared" si="21"/>
        <v>47</v>
      </c>
      <c r="X71" s="3">
        <f t="shared" si="22"/>
        <v>5</v>
      </c>
      <c r="Y71" s="3">
        <v>6</v>
      </c>
      <c r="Z71" s="57" t="str">
        <f t="shared" si="27"/>
        <v>司徒浩南</v>
      </c>
      <c r="AA71" s="47">
        <f>VLOOKUP(Z71,马仔属性!$G$14:$I$33,3,FALSE)</f>
        <v>2</v>
      </c>
      <c r="AB71" s="58">
        <f>VLOOKUP(Z71,马仔属性!$G$14:$H$33,2,FALSE)</f>
        <v>101109</v>
      </c>
      <c r="AC71" s="3">
        <f t="shared" si="21"/>
        <v>47</v>
      </c>
      <c r="AD71" s="3">
        <f t="shared" si="22"/>
        <v>5</v>
      </c>
      <c r="AE71" s="3">
        <f t="shared" si="22"/>
        <v>4</v>
      </c>
      <c r="AF71" s="21">
        <f>SUMPRODUCT(AG71:AS71,设定参考!$A$2:$M$2)</f>
        <v>18945.775985063541</v>
      </c>
      <c r="AG71">
        <v>173339.06697090119</v>
      </c>
      <c r="AH71">
        <v>8438.8669758288779</v>
      </c>
      <c r="AI71">
        <v>3573.3463303986146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</row>
    <row r="72" spans="1:45" x14ac:dyDescent="0.15">
      <c r="A72" s="48">
        <v>69</v>
      </c>
      <c r="B72" s="57" t="str">
        <f t="shared" si="28"/>
        <v>制服太妹</v>
      </c>
      <c r="C72" s="47">
        <f>VLOOKUP(B72,马仔属性!$G$14:$I$33,3,FALSE)</f>
        <v>0</v>
      </c>
      <c r="D72" s="58">
        <f>VLOOKUP(B72,马仔属性!$G$14:$H$33,2,FALSE)</f>
        <v>101101</v>
      </c>
      <c r="E72" s="3">
        <v>68</v>
      </c>
      <c r="F72" s="3">
        <f t="shared" si="23"/>
        <v>6</v>
      </c>
      <c r="G72" s="3">
        <f t="shared" si="23"/>
        <v>6</v>
      </c>
      <c r="H72" s="57" t="str">
        <f t="shared" si="24"/>
        <v>山下忠秀</v>
      </c>
      <c r="I72" s="47">
        <f>VLOOKUP(H72,马仔属性!$G$14:$I$33,3,FALSE)</f>
        <v>2</v>
      </c>
      <c r="J72" s="58">
        <f>VLOOKUP(H72,马仔属性!$G$14:$H$33,2,FALSE)</f>
        <v>101112</v>
      </c>
      <c r="K72" s="3">
        <f t="shared" si="21"/>
        <v>48</v>
      </c>
      <c r="L72" s="3">
        <f t="shared" si="22"/>
        <v>4</v>
      </c>
      <c r="M72" s="3">
        <f t="shared" si="22"/>
        <v>4</v>
      </c>
      <c r="N72" s="57" t="str">
        <f t="shared" si="25"/>
        <v>比利</v>
      </c>
      <c r="O72" s="47">
        <f>VLOOKUP(N72,马仔属性!$G$14:$I$33,3,FALSE)</f>
        <v>0</v>
      </c>
      <c r="P72" s="58">
        <f>VLOOKUP(N72,马仔属性!$G$14:$H$33,2,FALSE)</f>
        <v>101103</v>
      </c>
      <c r="Q72" s="3">
        <f t="shared" si="21"/>
        <v>48</v>
      </c>
      <c r="R72" s="3">
        <f t="shared" si="22"/>
        <v>6</v>
      </c>
      <c r="S72" s="3">
        <f t="shared" si="22"/>
        <v>4</v>
      </c>
      <c r="T72" s="57" t="str">
        <f t="shared" si="26"/>
        <v>山下忠秀</v>
      </c>
      <c r="U72" s="47">
        <f>VLOOKUP(T72,马仔属性!$G$14:$I$33,3,FALSE)</f>
        <v>2</v>
      </c>
      <c r="V72" s="58">
        <f>VLOOKUP(T72,马仔属性!$G$14:$H$33,2,FALSE)</f>
        <v>101112</v>
      </c>
      <c r="W72" s="3">
        <f t="shared" si="21"/>
        <v>48</v>
      </c>
      <c r="X72" s="3">
        <f t="shared" si="22"/>
        <v>6</v>
      </c>
      <c r="Y72" s="3">
        <v>6</v>
      </c>
      <c r="Z72" s="57" t="str">
        <f t="shared" si="27"/>
        <v>司徒浩南</v>
      </c>
      <c r="AA72" s="47">
        <f>VLOOKUP(Z72,马仔属性!$G$14:$I$33,3,FALSE)</f>
        <v>2</v>
      </c>
      <c r="AB72" s="58">
        <f>VLOOKUP(Z72,马仔属性!$G$14:$H$33,2,FALSE)</f>
        <v>101109</v>
      </c>
      <c r="AC72" s="3">
        <f t="shared" si="21"/>
        <v>48</v>
      </c>
      <c r="AD72" s="3">
        <f t="shared" si="22"/>
        <v>6</v>
      </c>
      <c r="AE72" s="3">
        <f t="shared" si="22"/>
        <v>4</v>
      </c>
      <c r="AF72" s="21">
        <f>SUMPRODUCT(AG72:AS72,设定参考!$A$2:$M$2)</f>
        <v>20771.65542759002</v>
      </c>
      <c r="AG72">
        <v>191163.99413965255</v>
      </c>
      <c r="AH72">
        <v>9196.970791016045</v>
      </c>
      <c r="AI72">
        <v>3928.1248709878691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</row>
    <row r="73" spans="1:45" x14ac:dyDescent="0.15">
      <c r="A73" s="48">
        <v>70</v>
      </c>
      <c r="B73" s="57" t="str">
        <f t="shared" si="28"/>
        <v>制服太妹</v>
      </c>
      <c r="C73" s="47">
        <f>VLOOKUP(B73,马仔属性!$G$14:$I$33,3,FALSE)</f>
        <v>0</v>
      </c>
      <c r="D73" s="58">
        <f>VLOOKUP(B73,马仔属性!$G$14:$H$33,2,FALSE)</f>
        <v>101101</v>
      </c>
      <c r="E73" s="3">
        <v>69</v>
      </c>
      <c r="F73" s="3">
        <f t="shared" si="23"/>
        <v>6</v>
      </c>
      <c r="G73" s="3">
        <f t="shared" si="23"/>
        <v>6</v>
      </c>
      <c r="H73" s="57" t="str">
        <f t="shared" si="24"/>
        <v>山下忠秀</v>
      </c>
      <c r="I73" s="47">
        <f>VLOOKUP(H73,马仔属性!$G$14:$I$33,3,FALSE)</f>
        <v>2</v>
      </c>
      <c r="J73" s="58">
        <f>VLOOKUP(H73,马仔属性!$G$14:$H$33,2,FALSE)</f>
        <v>101112</v>
      </c>
      <c r="K73" s="3">
        <f t="shared" si="21"/>
        <v>49</v>
      </c>
      <c r="L73" s="3">
        <f t="shared" si="22"/>
        <v>4</v>
      </c>
      <c r="M73" s="3">
        <f t="shared" si="22"/>
        <v>4</v>
      </c>
      <c r="N73" s="57" t="str">
        <f t="shared" si="25"/>
        <v>比利</v>
      </c>
      <c r="O73" s="47">
        <f>VLOOKUP(N73,马仔属性!$G$14:$I$33,3,FALSE)</f>
        <v>0</v>
      </c>
      <c r="P73" s="58">
        <f>VLOOKUP(N73,马仔属性!$G$14:$H$33,2,FALSE)</f>
        <v>101103</v>
      </c>
      <c r="Q73" s="3">
        <f t="shared" si="21"/>
        <v>49</v>
      </c>
      <c r="R73" s="3">
        <f t="shared" si="22"/>
        <v>6</v>
      </c>
      <c r="S73" s="3">
        <f t="shared" si="22"/>
        <v>4</v>
      </c>
      <c r="T73" s="57" t="str">
        <f t="shared" si="26"/>
        <v>山下忠秀</v>
      </c>
      <c r="U73" s="47">
        <f>VLOOKUP(T73,马仔属性!$G$14:$I$33,3,FALSE)</f>
        <v>2</v>
      </c>
      <c r="V73" s="58">
        <f>VLOOKUP(T73,马仔属性!$G$14:$H$33,2,FALSE)</f>
        <v>101112</v>
      </c>
      <c r="W73" s="3">
        <f t="shared" si="21"/>
        <v>49</v>
      </c>
      <c r="X73" s="3">
        <f t="shared" si="22"/>
        <v>6</v>
      </c>
      <c r="Y73" s="3">
        <v>6</v>
      </c>
      <c r="Z73" s="57" t="str">
        <f t="shared" si="27"/>
        <v>司徒浩南</v>
      </c>
      <c r="AA73" s="47">
        <f>VLOOKUP(Z73,马仔属性!$G$14:$I$33,3,FALSE)</f>
        <v>2</v>
      </c>
      <c r="AB73" s="58">
        <f>VLOOKUP(Z73,马仔属性!$G$14:$H$33,2,FALSE)</f>
        <v>101109</v>
      </c>
      <c r="AC73" s="3">
        <f t="shared" si="21"/>
        <v>49</v>
      </c>
      <c r="AD73" s="3">
        <f t="shared" si="22"/>
        <v>6</v>
      </c>
      <c r="AE73" s="3">
        <f t="shared" si="22"/>
        <v>4</v>
      </c>
      <c r="AF73" s="21">
        <f>SUMPRODUCT(AG73:AS73,设定参考!$A$2:$M$2)</f>
        <v>20988.690265187783</v>
      </c>
      <c r="AG73">
        <v>193089.05932191582</v>
      </c>
      <c r="AH73">
        <v>9294.7504564705905</v>
      </c>
      <c r="AI73">
        <v>3970.3774358405553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</row>
    <row r="74" spans="1:45" x14ac:dyDescent="0.15">
      <c r="A74" s="48">
        <v>71</v>
      </c>
      <c r="B74" s="57" t="str">
        <f t="shared" si="28"/>
        <v>制服太妹</v>
      </c>
      <c r="C74" s="47">
        <f>VLOOKUP(B74,马仔属性!$G$14:$I$33,3,FALSE)</f>
        <v>0</v>
      </c>
      <c r="D74" s="58">
        <f>VLOOKUP(B74,马仔属性!$G$14:$H$33,2,FALSE)</f>
        <v>101101</v>
      </c>
      <c r="E74" s="3">
        <v>70</v>
      </c>
      <c r="F74" s="3">
        <f t="shared" si="23"/>
        <v>6</v>
      </c>
      <c r="G74" s="3">
        <f t="shared" si="23"/>
        <v>6</v>
      </c>
      <c r="H74" s="57" t="str">
        <f t="shared" si="24"/>
        <v>山下忠秀</v>
      </c>
      <c r="I74" s="47">
        <f>VLOOKUP(H74,马仔属性!$G$14:$I$33,3,FALSE)</f>
        <v>2</v>
      </c>
      <c r="J74" s="58">
        <f>VLOOKUP(H74,马仔属性!$G$14:$H$33,2,FALSE)</f>
        <v>101112</v>
      </c>
      <c r="K74" s="3">
        <f t="shared" si="21"/>
        <v>49</v>
      </c>
      <c r="L74" s="3">
        <f t="shared" si="22"/>
        <v>4</v>
      </c>
      <c r="M74" s="3">
        <f t="shared" si="22"/>
        <v>4</v>
      </c>
      <c r="N74" s="57" t="str">
        <f t="shared" si="25"/>
        <v>比利</v>
      </c>
      <c r="O74" s="47">
        <f>VLOOKUP(N74,马仔属性!$G$14:$I$33,3,FALSE)</f>
        <v>0</v>
      </c>
      <c r="P74" s="58">
        <f>VLOOKUP(N74,马仔属性!$G$14:$H$33,2,FALSE)</f>
        <v>101103</v>
      </c>
      <c r="Q74" s="3">
        <f t="shared" si="21"/>
        <v>49</v>
      </c>
      <c r="R74" s="3">
        <f t="shared" si="22"/>
        <v>6</v>
      </c>
      <c r="S74" s="3">
        <f t="shared" si="22"/>
        <v>4</v>
      </c>
      <c r="T74" s="57" t="str">
        <f t="shared" si="26"/>
        <v>山下忠秀</v>
      </c>
      <c r="U74" s="47">
        <f>VLOOKUP(T74,马仔属性!$G$14:$I$33,3,FALSE)</f>
        <v>2</v>
      </c>
      <c r="V74" s="58">
        <f>VLOOKUP(T74,马仔属性!$G$14:$H$33,2,FALSE)</f>
        <v>101112</v>
      </c>
      <c r="W74" s="3">
        <f t="shared" si="21"/>
        <v>49</v>
      </c>
      <c r="X74" s="3">
        <f t="shared" si="22"/>
        <v>6</v>
      </c>
      <c r="Y74" s="3">
        <v>7</v>
      </c>
      <c r="Z74" s="57" t="str">
        <f t="shared" si="27"/>
        <v>司徒浩南</v>
      </c>
      <c r="AA74" s="47">
        <f>VLOOKUP(Z74,马仔属性!$G$14:$I$33,3,FALSE)</f>
        <v>2</v>
      </c>
      <c r="AB74" s="58">
        <f>VLOOKUP(Z74,马仔属性!$G$14:$H$33,2,FALSE)</f>
        <v>101109</v>
      </c>
      <c r="AC74" s="3">
        <f t="shared" si="21"/>
        <v>49</v>
      </c>
      <c r="AD74" s="3">
        <f t="shared" si="22"/>
        <v>6</v>
      </c>
      <c r="AE74" s="3">
        <f t="shared" si="22"/>
        <v>4</v>
      </c>
      <c r="AF74" s="21">
        <f>SUMPRODUCT(AG74:AS74,设定参考!$A$2:$M$2)</f>
        <v>21684.969450060242</v>
      </c>
      <c r="AG74">
        <v>199264.94716908626</v>
      </c>
      <c r="AH74">
        <v>9608.4417813903765</v>
      </c>
      <c r="AI74">
        <v>4105.9297819064141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</row>
    <row r="75" spans="1:45" x14ac:dyDescent="0.15">
      <c r="A75" s="48">
        <v>72</v>
      </c>
      <c r="B75" s="57" t="str">
        <f t="shared" si="28"/>
        <v>制服太妹</v>
      </c>
      <c r="C75" s="47">
        <f>VLOOKUP(B75,马仔属性!$G$14:$I$33,3,FALSE)</f>
        <v>0</v>
      </c>
      <c r="D75" s="58">
        <f>VLOOKUP(B75,马仔属性!$G$14:$H$33,2,FALSE)</f>
        <v>101101</v>
      </c>
      <c r="E75" s="3">
        <v>71</v>
      </c>
      <c r="F75" s="3">
        <f t="shared" si="23"/>
        <v>6</v>
      </c>
      <c r="G75" s="3">
        <f t="shared" si="23"/>
        <v>6</v>
      </c>
      <c r="H75" s="57" t="str">
        <f t="shared" si="24"/>
        <v>山下忠秀</v>
      </c>
      <c r="I75" s="47">
        <f>VLOOKUP(H75,马仔属性!$G$14:$I$33,3,FALSE)</f>
        <v>2</v>
      </c>
      <c r="J75" s="58">
        <f>VLOOKUP(H75,马仔属性!$G$14:$H$33,2,FALSE)</f>
        <v>101112</v>
      </c>
      <c r="K75" s="3">
        <f t="shared" si="21"/>
        <v>50</v>
      </c>
      <c r="L75" s="3">
        <f t="shared" si="22"/>
        <v>4</v>
      </c>
      <c r="M75" s="3">
        <f t="shared" si="22"/>
        <v>4</v>
      </c>
      <c r="N75" s="57" t="str">
        <f t="shared" si="25"/>
        <v>比利</v>
      </c>
      <c r="O75" s="47">
        <f>VLOOKUP(N75,马仔属性!$G$14:$I$33,3,FALSE)</f>
        <v>0</v>
      </c>
      <c r="P75" s="58">
        <f>VLOOKUP(N75,马仔属性!$G$14:$H$33,2,FALSE)</f>
        <v>101103</v>
      </c>
      <c r="Q75" s="3">
        <f t="shared" si="21"/>
        <v>50</v>
      </c>
      <c r="R75" s="3">
        <f t="shared" si="22"/>
        <v>6</v>
      </c>
      <c r="S75" s="3">
        <f t="shared" si="22"/>
        <v>4</v>
      </c>
      <c r="T75" s="57" t="str">
        <f t="shared" si="26"/>
        <v>山下忠秀</v>
      </c>
      <c r="U75" s="47">
        <f>VLOOKUP(T75,马仔属性!$G$14:$I$33,3,FALSE)</f>
        <v>2</v>
      </c>
      <c r="V75" s="58">
        <f>VLOOKUP(T75,马仔属性!$G$14:$H$33,2,FALSE)</f>
        <v>101112</v>
      </c>
      <c r="W75" s="3">
        <f t="shared" si="21"/>
        <v>50</v>
      </c>
      <c r="X75" s="3">
        <f t="shared" si="22"/>
        <v>6</v>
      </c>
      <c r="Y75" s="3">
        <v>7</v>
      </c>
      <c r="Z75" s="57" t="str">
        <f t="shared" si="27"/>
        <v>司徒浩南</v>
      </c>
      <c r="AA75" s="47">
        <f>VLOOKUP(Z75,马仔属性!$G$14:$I$33,3,FALSE)</f>
        <v>2</v>
      </c>
      <c r="AB75" s="58">
        <f>VLOOKUP(Z75,马仔属性!$G$14:$H$33,2,FALSE)</f>
        <v>101109</v>
      </c>
      <c r="AC75" s="3">
        <f t="shared" si="21"/>
        <v>50</v>
      </c>
      <c r="AD75" s="3">
        <f t="shared" si="22"/>
        <v>6</v>
      </c>
      <c r="AE75" s="3">
        <f t="shared" si="22"/>
        <v>4</v>
      </c>
      <c r="AF75" s="21">
        <f>SUMPRODUCT(AG75:AS75,设定参考!$A$2:$M$2)</f>
        <v>21911.824868544783</v>
      </c>
      <c r="AG75">
        <v>201277.11937317139</v>
      </c>
      <c r="AH75">
        <v>9710.6458660962599</v>
      </c>
      <c r="AI75">
        <v>4150.0942275216648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</row>
    <row r="76" spans="1:45" x14ac:dyDescent="0.15">
      <c r="A76" s="48">
        <v>73</v>
      </c>
      <c r="B76" s="57" t="str">
        <f t="shared" si="28"/>
        <v>制服太妹</v>
      </c>
      <c r="C76" s="47">
        <f>VLOOKUP(B76,马仔属性!$G$14:$I$33,3,FALSE)</f>
        <v>0</v>
      </c>
      <c r="D76" s="58">
        <f>VLOOKUP(B76,马仔属性!$G$14:$H$33,2,FALSE)</f>
        <v>101101</v>
      </c>
      <c r="E76" s="3">
        <v>72</v>
      </c>
      <c r="F76" s="3">
        <f t="shared" si="23"/>
        <v>6</v>
      </c>
      <c r="G76" s="3">
        <f t="shared" si="23"/>
        <v>6</v>
      </c>
      <c r="H76" s="57" t="str">
        <f t="shared" si="24"/>
        <v>山下忠秀</v>
      </c>
      <c r="I76" s="47">
        <f>VLOOKUP(H76,马仔属性!$G$14:$I$33,3,FALSE)</f>
        <v>2</v>
      </c>
      <c r="J76" s="58">
        <f>VLOOKUP(H76,马仔属性!$G$14:$H$33,2,FALSE)</f>
        <v>101112</v>
      </c>
      <c r="K76" s="3">
        <f t="shared" si="21"/>
        <v>51</v>
      </c>
      <c r="L76" s="3">
        <f t="shared" si="22"/>
        <v>4</v>
      </c>
      <c r="M76" s="3">
        <f t="shared" si="22"/>
        <v>4</v>
      </c>
      <c r="N76" s="57" t="str">
        <f t="shared" si="25"/>
        <v>比利</v>
      </c>
      <c r="O76" s="47">
        <f>VLOOKUP(N76,马仔属性!$G$14:$I$33,3,FALSE)</f>
        <v>0</v>
      </c>
      <c r="P76" s="58">
        <f>VLOOKUP(N76,马仔属性!$G$14:$H$33,2,FALSE)</f>
        <v>101103</v>
      </c>
      <c r="Q76" s="3">
        <f t="shared" si="21"/>
        <v>51</v>
      </c>
      <c r="R76" s="3">
        <f t="shared" si="22"/>
        <v>6</v>
      </c>
      <c r="S76" s="3">
        <f t="shared" si="22"/>
        <v>4</v>
      </c>
      <c r="T76" s="57" t="str">
        <f t="shared" si="26"/>
        <v>山下忠秀</v>
      </c>
      <c r="U76" s="47">
        <f>VLOOKUP(T76,马仔属性!$G$14:$I$33,3,FALSE)</f>
        <v>2</v>
      </c>
      <c r="V76" s="58">
        <f>VLOOKUP(T76,马仔属性!$G$14:$H$33,2,FALSE)</f>
        <v>101112</v>
      </c>
      <c r="W76" s="3">
        <f t="shared" si="21"/>
        <v>51</v>
      </c>
      <c r="X76" s="3">
        <f t="shared" si="22"/>
        <v>6</v>
      </c>
      <c r="Y76" s="3">
        <v>8</v>
      </c>
      <c r="Z76" s="57" t="str">
        <f t="shared" si="27"/>
        <v>司徒浩南</v>
      </c>
      <c r="AA76" s="47">
        <f>VLOOKUP(Z76,马仔属性!$G$14:$I$33,3,FALSE)</f>
        <v>2</v>
      </c>
      <c r="AB76" s="58">
        <f>VLOOKUP(Z76,马仔属性!$G$14:$H$33,2,FALSE)</f>
        <v>101109</v>
      </c>
      <c r="AC76" s="3">
        <f t="shared" si="21"/>
        <v>51</v>
      </c>
      <c r="AD76" s="3">
        <f t="shared" si="22"/>
        <v>6</v>
      </c>
      <c r="AE76" s="3">
        <f t="shared" si="22"/>
        <v>4</v>
      </c>
      <c r="AF76" s="21">
        <f>SUMPRODUCT(AG76:AS76,设定参考!$A$2:$M$2)</f>
        <v>22835.941529990461</v>
      </c>
      <c r="AG76">
        <v>209473.89012660919</v>
      </c>
      <c r="AH76">
        <v>10126.983717647063</v>
      </c>
      <c r="AI76">
        <v>4330.0022072790307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</row>
    <row r="77" spans="1:45" x14ac:dyDescent="0.15">
      <c r="A77" s="48">
        <v>74</v>
      </c>
      <c r="B77" s="57" t="str">
        <f t="shared" si="28"/>
        <v>制服太妹</v>
      </c>
      <c r="C77" s="47">
        <f>VLOOKUP(B77,马仔属性!$G$14:$I$33,3,FALSE)</f>
        <v>0</v>
      </c>
      <c r="D77" s="58">
        <f>VLOOKUP(B77,马仔属性!$G$14:$H$33,2,FALSE)</f>
        <v>101101</v>
      </c>
      <c r="E77" s="3">
        <v>73</v>
      </c>
      <c r="F77" s="3">
        <f t="shared" si="23"/>
        <v>6</v>
      </c>
      <c r="G77" s="3">
        <f t="shared" si="23"/>
        <v>6</v>
      </c>
      <c r="H77" s="57" t="str">
        <f t="shared" si="24"/>
        <v>山下忠秀</v>
      </c>
      <c r="I77" s="47">
        <f>VLOOKUP(H77,马仔属性!$G$14:$I$33,3,FALSE)</f>
        <v>2</v>
      </c>
      <c r="J77" s="58">
        <f>VLOOKUP(H77,马仔属性!$G$14:$H$33,2,FALSE)</f>
        <v>101112</v>
      </c>
      <c r="K77" s="3">
        <f t="shared" si="21"/>
        <v>51</v>
      </c>
      <c r="L77" s="3">
        <f t="shared" si="22"/>
        <v>4</v>
      </c>
      <c r="M77" s="3">
        <f t="shared" si="22"/>
        <v>4</v>
      </c>
      <c r="N77" s="57" t="str">
        <f t="shared" si="25"/>
        <v>比利</v>
      </c>
      <c r="O77" s="47">
        <f>VLOOKUP(N77,马仔属性!$G$14:$I$33,3,FALSE)</f>
        <v>0</v>
      </c>
      <c r="P77" s="58">
        <f>VLOOKUP(N77,马仔属性!$G$14:$H$33,2,FALSE)</f>
        <v>101103</v>
      </c>
      <c r="Q77" s="3">
        <f t="shared" si="21"/>
        <v>51</v>
      </c>
      <c r="R77" s="3">
        <f t="shared" si="22"/>
        <v>6</v>
      </c>
      <c r="S77" s="3">
        <f t="shared" si="22"/>
        <v>4</v>
      </c>
      <c r="T77" s="57" t="str">
        <f t="shared" si="26"/>
        <v>山下忠秀</v>
      </c>
      <c r="U77" s="47">
        <f>VLOOKUP(T77,马仔属性!$G$14:$I$33,3,FALSE)</f>
        <v>2</v>
      </c>
      <c r="V77" s="58">
        <f>VLOOKUP(T77,马仔属性!$G$14:$H$33,2,FALSE)</f>
        <v>101112</v>
      </c>
      <c r="W77" s="3">
        <f t="shared" si="21"/>
        <v>51</v>
      </c>
      <c r="X77" s="3">
        <f t="shared" si="22"/>
        <v>6</v>
      </c>
      <c r="Y77" s="3">
        <v>8</v>
      </c>
      <c r="Z77" s="57" t="str">
        <f t="shared" si="27"/>
        <v>司徒浩南</v>
      </c>
      <c r="AA77" s="47">
        <f>VLOOKUP(Z77,马仔属性!$G$14:$I$33,3,FALSE)</f>
        <v>2</v>
      </c>
      <c r="AB77" s="58">
        <f>VLOOKUP(Z77,马仔属性!$G$14:$H$33,2,FALSE)</f>
        <v>101109</v>
      </c>
      <c r="AC77" s="3">
        <f t="shared" si="21"/>
        <v>51</v>
      </c>
      <c r="AD77" s="3">
        <f t="shared" si="22"/>
        <v>6</v>
      </c>
      <c r="AE77" s="3">
        <f t="shared" si="22"/>
        <v>4</v>
      </c>
      <c r="AF77" s="21">
        <f>SUMPRODUCT(AG77:AS77,设定参考!$A$2:$M$2)</f>
        <v>22854.600633675334</v>
      </c>
      <c r="AG77">
        <v>209639.39346807072</v>
      </c>
      <c r="AH77">
        <v>10135.390114224603</v>
      </c>
      <c r="AI77">
        <v>4333.6347807279035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</row>
    <row r="78" spans="1:45" x14ac:dyDescent="0.15">
      <c r="A78" s="48">
        <v>75</v>
      </c>
      <c r="B78" s="57" t="str">
        <f t="shared" si="28"/>
        <v>制服太妹</v>
      </c>
      <c r="C78" s="47">
        <f>VLOOKUP(B78,马仔属性!$G$14:$I$33,3,FALSE)</f>
        <v>0</v>
      </c>
      <c r="D78" s="58">
        <f>VLOOKUP(B78,马仔属性!$G$14:$H$33,2,FALSE)</f>
        <v>101101</v>
      </c>
      <c r="E78" s="3">
        <v>74</v>
      </c>
      <c r="F78" s="3">
        <f t="shared" si="23"/>
        <v>6</v>
      </c>
      <c r="G78" s="3">
        <f t="shared" si="23"/>
        <v>6</v>
      </c>
      <c r="H78" s="57" t="str">
        <f t="shared" si="24"/>
        <v>山下忠秀</v>
      </c>
      <c r="I78" s="47">
        <f>VLOOKUP(H78,马仔属性!$G$14:$I$33,3,FALSE)</f>
        <v>2</v>
      </c>
      <c r="J78" s="58">
        <f>VLOOKUP(H78,马仔属性!$G$14:$H$33,2,FALSE)</f>
        <v>101112</v>
      </c>
      <c r="K78" s="3">
        <f t="shared" si="21"/>
        <v>52</v>
      </c>
      <c r="L78" s="3">
        <f t="shared" si="22"/>
        <v>4</v>
      </c>
      <c r="M78" s="3">
        <f t="shared" si="22"/>
        <v>4</v>
      </c>
      <c r="N78" s="57" t="str">
        <f t="shared" si="25"/>
        <v>比利</v>
      </c>
      <c r="O78" s="47">
        <f>VLOOKUP(N78,马仔属性!$G$14:$I$33,3,FALSE)</f>
        <v>0</v>
      </c>
      <c r="P78" s="58">
        <f>VLOOKUP(N78,马仔属性!$G$14:$H$33,2,FALSE)</f>
        <v>101103</v>
      </c>
      <c r="Q78" s="3">
        <f t="shared" si="21"/>
        <v>52</v>
      </c>
      <c r="R78" s="3">
        <f t="shared" si="22"/>
        <v>6</v>
      </c>
      <c r="S78" s="3">
        <f t="shared" si="22"/>
        <v>4</v>
      </c>
      <c r="T78" s="57" t="str">
        <f t="shared" si="26"/>
        <v>山下忠秀</v>
      </c>
      <c r="U78" s="47">
        <f>VLOOKUP(T78,马仔属性!$G$14:$I$33,3,FALSE)</f>
        <v>2</v>
      </c>
      <c r="V78" s="58">
        <f>VLOOKUP(T78,马仔属性!$G$14:$H$33,2,FALSE)</f>
        <v>101112</v>
      </c>
      <c r="W78" s="3">
        <f t="shared" si="21"/>
        <v>52</v>
      </c>
      <c r="X78" s="3">
        <f t="shared" si="22"/>
        <v>6</v>
      </c>
      <c r="Y78" s="3">
        <v>9</v>
      </c>
      <c r="Z78" s="57" t="str">
        <f t="shared" si="27"/>
        <v>司徒浩南</v>
      </c>
      <c r="AA78" s="47">
        <f>VLOOKUP(Z78,马仔属性!$G$14:$I$33,3,FALSE)</f>
        <v>2</v>
      </c>
      <c r="AB78" s="58">
        <f>VLOOKUP(Z78,马仔属性!$G$14:$H$33,2,FALSE)</f>
        <v>101109</v>
      </c>
      <c r="AC78" s="3">
        <f t="shared" si="21"/>
        <v>52</v>
      </c>
      <c r="AD78" s="3">
        <f t="shared" si="22"/>
        <v>6</v>
      </c>
      <c r="AE78" s="3">
        <f t="shared" si="22"/>
        <v>4</v>
      </c>
      <c r="AF78" s="21">
        <f>SUMPRODUCT(AG78:AS78,设定参考!$A$2:$M$2)</f>
        <v>23798.358456894566</v>
      </c>
      <c r="AG78">
        <v>218010.37826515225</v>
      </c>
      <c r="AH78">
        <v>10560.576804278076</v>
      </c>
      <c r="AI78">
        <v>4517.3665220103994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</row>
    <row r="79" spans="1:45" x14ac:dyDescent="0.15">
      <c r="A79" s="48">
        <v>76</v>
      </c>
      <c r="B79" s="57" t="str">
        <f t="shared" si="28"/>
        <v>制服太妹</v>
      </c>
      <c r="C79" s="47">
        <f>VLOOKUP(B79,马仔属性!$G$14:$I$33,3,FALSE)</f>
        <v>0</v>
      </c>
      <c r="D79" s="58">
        <f>VLOOKUP(B79,马仔属性!$G$14:$H$33,2,FALSE)</f>
        <v>101101</v>
      </c>
      <c r="E79" s="3">
        <v>75</v>
      </c>
      <c r="F79" s="3">
        <f t="shared" si="23"/>
        <v>6</v>
      </c>
      <c r="G79" s="3">
        <f t="shared" si="23"/>
        <v>6</v>
      </c>
      <c r="H79" s="57" t="str">
        <f t="shared" si="24"/>
        <v>山下忠秀</v>
      </c>
      <c r="I79" s="47">
        <f>VLOOKUP(H79,马仔属性!$G$14:$I$33,3,FALSE)</f>
        <v>2</v>
      </c>
      <c r="J79" s="58">
        <f>VLOOKUP(H79,马仔属性!$G$14:$H$33,2,FALSE)</f>
        <v>101112</v>
      </c>
      <c r="K79" s="3">
        <f t="shared" si="21"/>
        <v>53</v>
      </c>
      <c r="L79" s="3">
        <f t="shared" si="22"/>
        <v>4</v>
      </c>
      <c r="M79" s="3">
        <f t="shared" si="22"/>
        <v>4</v>
      </c>
      <c r="N79" s="57" t="str">
        <f t="shared" si="25"/>
        <v>比利</v>
      </c>
      <c r="O79" s="47">
        <f>VLOOKUP(N79,马仔属性!$G$14:$I$33,3,FALSE)</f>
        <v>0</v>
      </c>
      <c r="P79" s="58">
        <f>VLOOKUP(N79,马仔属性!$G$14:$H$33,2,FALSE)</f>
        <v>101103</v>
      </c>
      <c r="Q79" s="3">
        <f t="shared" si="21"/>
        <v>53</v>
      </c>
      <c r="R79" s="3">
        <f t="shared" si="22"/>
        <v>6</v>
      </c>
      <c r="S79" s="3">
        <f t="shared" si="22"/>
        <v>4</v>
      </c>
      <c r="T79" s="57" t="str">
        <f t="shared" si="26"/>
        <v>山下忠秀</v>
      </c>
      <c r="U79" s="47">
        <f>VLOOKUP(T79,马仔属性!$G$14:$I$33,3,FALSE)</f>
        <v>2</v>
      </c>
      <c r="V79" s="58">
        <f>VLOOKUP(T79,马仔属性!$G$14:$H$33,2,FALSE)</f>
        <v>101112</v>
      </c>
      <c r="W79" s="3">
        <f t="shared" si="21"/>
        <v>53</v>
      </c>
      <c r="X79" s="3">
        <f t="shared" si="22"/>
        <v>6</v>
      </c>
      <c r="Y79" s="3">
        <v>9</v>
      </c>
      <c r="Z79" s="57" t="str">
        <f t="shared" si="27"/>
        <v>司徒浩南</v>
      </c>
      <c r="AA79" s="47">
        <f>VLOOKUP(Z79,马仔属性!$G$14:$I$33,3,FALSE)</f>
        <v>2</v>
      </c>
      <c r="AB79" s="58">
        <f>VLOOKUP(Z79,马仔属性!$G$14:$H$33,2,FALSE)</f>
        <v>101109</v>
      </c>
      <c r="AC79" s="3">
        <f t="shared" si="21"/>
        <v>53</v>
      </c>
      <c r="AD79" s="3">
        <f t="shared" si="22"/>
        <v>6</v>
      </c>
      <c r="AE79" s="3">
        <f t="shared" si="22"/>
        <v>4</v>
      </c>
      <c r="AF79" s="21">
        <f>SUMPRODUCT(AG79:AS79,设定参考!$A$2:$M$2)</f>
        <v>24044.855037152662</v>
      </c>
      <c r="AG79">
        <v>220196.76451288114</v>
      </c>
      <c r="AH79">
        <v>10671.629727486634</v>
      </c>
      <c r="AI79">
        <v>4565.3547291507812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</row>
    <row r="80" spans="1:45" x14ac:dyDescent="0.15">
      <c r="A80" s="48">
        <v>77</v>
      </c>
      <c r="B80" s="57" t="str">
        <f t="shared" si="28"/>
        <v>制服太妹</v>
      </c>
      <c r="C80" s="47">
        <f>VLOOKUP(B80,马仔属性!$G$14:$I$33,3,FALSE)</f>
        <v>0</v>
      </c>
      <c r="D80" s="58">
        <f>VLOOKUP(B80,马仔属性!$G$14:$H$33,2,FALSE)</f>
        <v>101101</v>
      </c>
      <c r="E80" s="3">
        <v>76</v>
      </c>
      <c r="F80" s="3">
        <f t="shared" si="23"/>
        <v>6</v>
      </c>
      <c r="G80" s="3">
        <f t="shared" si="23"/>
        <v>6</v>
      </c>
      <c r="H80" s="57" t="str">
        <f t="shared" si="24"/>
        <v>山下忠秀</v>
      </c>
      <c r="I80" s="47">
        <f>VLOOKUP(H80,马仔属性!$G$14:$I$33,3,FALSE)</f>
        <v>2</v>
      </c>
      <c r="J80" s="58">
        <f>VLOOKUP(H80,马仔属性!$G$14:$H$33,2,FALSE)</f>
        <v>101112</v>
      </c>
      <c r="K80" s="3">
        <f t="shared" si="21"/>
        <v>53</v>
      </c>
      <c r="L80" s="3">
        <f t="shared" si="22"/>
        <v>4</v>
      </c>
      <c r="M80" s="3">
        <f t="shared" si="22"/>
        <v>4</v>
      </c>
      <c r="N80" s="57" t="str">
        <f t="shared" si="25"/>
        <v>比利</v>
      </c>
      <c r="O80" s="47">
        <f>VLOOKUP(N80,马仔属性!$G$14:$I$33,3,FALSE)</f>
        <v>0</v>
      </c>
      <c r="P80" s="58">
        <f>VLOOKUP(N80,马仔属性!$G$14:$H$33,2,FALSE)</f>
        <v>101103</v>
      </c>
      <c r="Q80" s="3">
        <f t="shared" si="21"/>
        <v>53</v>
      </c>
      <c r="R80" s="3">
        <f t="shared" si="22"/>
        <v>6</v>
      </c>
      <c r="S80" s="3">
        <f t="shared" si="22"/>
        <v>4</v>
      </c>
      <c r="T80" s="57" t="str">
        <f t="shared" si="26"/>
        <v>山下忠秀</v>
      </c>
      <c r="U80" s="47">
        <f>VLOOKUP(T80,马仔属性!$G$14:$I$33,3,FALSE)</f>
        <v>2</v>
      </c>
      <c r="V80" s="58">
        <f>VLOOKUP(T80,马仔属性!$G$14:$H$33,2,FALSE)</f>
        <v>101112</v>
      </c>
      <c r="W80" s="3">
        <f t="shared" si="21"/>
        <v>53</v>
      </c>
      <c r="X80" s="3">
        <f t="shared" si="22"/>
        <v>6</v>
      </c>
      <c r="Y80" s="3">
        <v>9</v>
      </c>
      <c r="Z80" s="57" t="str">
        <f t="shared" si="27"/>
        <v>司徒浩南</v>
      </c>
      <c r="AA80" s="47">
        <f>VLOOKUP(Z80,马仔属性!$G$14:$I$33,3,FALSE)</f>
        <v>2</v>
      </c>
      <c r="AB80" s="58">
        <f>VLOOKUP(Z80,马仔属性!$G$14:$H$33,2,FALSE)</f>
        <v>101109</v>
      </c>
      <c r="AC80" s="3">
        <f t="shared" si="21"/>
        <v>53</v>
      </c>
      <c r="AD80" s="3">
        <f t="shared" si="22"/>
        <v>6</v>
      </c>
      <c r="AE80" s="3">
        <f t="shared" si="22"/>
        <v>4</v>
      </c>
      <c r="AF80" s="21">
        <f>SUMPRODUCT(AG80:AS80,设定参考!$A$2:$M$2)</f>
        <v>24063.514140837535</v>
      </c>
      <c r="AG80">
        <v>220362.26785434267</v>
      </c>
      <c r="AH80">
        <v>10680.036124064174</v>
      </c>
      <c r="AI80">
        <v>4568.987302599654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</row>
    <row r="81" spans="1:45" x14ac:dyDescent="0.15">
      <c r="A81" s="48">
        <v>78</v>
      </c>
      <c r="B81" s="57" t="str">
        <f t="shared" si="28"/>
        <v>制服太妹</v>
      </c>
      <c r="C81" s="47">
        <f>VLOOKUP(B81,马仔属性!$G$14:$I$33,3,FALSE)</f>
        <v>0</v>
      </c>
      <c r="D81" s="58">
        <f>VLOOKUP(B81,马仔属性!$G$14:$H$33,2,FALSE)</f>
        <v>101101</v>
      </c>
      <c r="E81" s="3">
        <v>77</v>
      </c>
      <c r="F81" s="3">
        <f t="shared" si="23"/>
        <v>6</v>
      </c>
      <c r="G81" s="3">
        <f t="shared" si="23"/>
        <v>6</v>
      </c>
      <c r="H81" s="57" t="str">
        <f t="shared" si="24"/>
        <v>山下忠秀</v>
      </c>
      <c r="I81" s="47">
        <f>VLOOKUP(H81,马仔属性!$G$14:$I$33,3,FALSE)</f>
        <v>2</v>
      </c>
      <c r="J81" s="58">
        <f>VLOOKUP(H81,马仔属性!$G$14:$H$33,2,FALSE)</f>
        <v>101112</v>
      </c>
      <c r="K81" s="3">
        <f t="shared" si="21"/>
        <v>54</v>
      </c>
      <c r="L81" s="3">
        <f t="shared" si="22"/>
        <v>4</v>
      </c>
      <c r="M81" s="3">
        <f t="shared" si="22"/>
        <v>4</v>
      </c>
      <c r="N81" s="57" t="str">
        <f t="shared" si="25"/>
        <v>比利</v>
      </c>
      <c r="O81" s="47">
        <f>VLOOKUP(N81,马仔属性!$G$14:$I$33,3,FALSE)</f>
        <v>0</v>
      </c>
      <c r="P81" s="58">
        <f>VLOOKUP(N81,马仔属性!$G$14:$H$33,2,FALSE)</f>
        <v>101103</v>
      </c>
      <c r="Q81" s="3">
        <f t="shared" si="21"/>
        <v>54</v>
      </c>
      <c r="R81" s="3">
        <f t="shared" si="22"/>
        <v>6</v>
      </c>
      <c r="S81" s="3">
        <f t="shared" si="22"/>
        <v>4</v>
      </c>
      <c r="T81" s="57" t="str">
        <f t="shared" si="26"/>
        <v>山下忠秀</v>
      </c>
      <c r="U81" s="47">
        <f>VLOOKUP(T81,马仔属性!$G$14:$I$33,3,FALSE)</f>
        <v>2</v>
      </c>
      <c r="V81" s="58">
        <f>VLOOKUP(T81,马仔属性!$G$14:$H$33,2,FALSE)</f>
        <v>101112</v>
      </c>
      <c r="W81" s="3">
        <f t="shared" si="21"/>
        <v>54</v>
      </c>
      <c r="X81" s="3">
        <f t="shared" si="22"/>
        <v>6</v>
      </c>
      <c r="Y81" s="3">
        <v>10</v>
      </c>
      <c r="Z81" s="57" t="str">
        <f t="shared" si="27"/>
        <v>司徒浩南</v>
      </c>
      <c r="AA81" s="47">
        <f>VLOOKUP(Z81,马仔属性!$G$14:$I$33,3,FALSE)</f>
        <v>2</v>
      </c>
      <c r="AB81" s="58">
        <f>VLOOKUP(Z81,马仔属性!$G$14:$H$33,2,FALSE)</f>
        <v>101109</v>
      </c>
      <c r="AC81" s="3">
        <f t="shared" si="21"/>
        <v>54</v>
      </c>
      <c r="AD81" s="3">
        <f t="shared" si="22"/>
        <v>6</v>
      </c>
      <c r="AE81" s="3">
        <f t="shared" si="22"/>
        <v>4</v>
      </c>
      <c r="AF81" s="21">
        <f>SUMPRODUCT(AG81:AS81,设定参考!$A$2:$M$2)</f>
        <v>25036.733706717096</v>
      </c>
      <c r="AG81">
        <v>228994.57371688978</v>
      </c>
      <c r="AH81">
        <v>11118.496071871661</v>
      </c>
      <c r="AI81">
        <v>4758.4546861698454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</row>
    <row r="82" spans="1:45" x14ac:dyDescent="0.15">
      <c r="A82" s="48">
        <v>79</v>
      </c>
      <c r="B82" s="57" t="str">
        <f t="shared" si="28"/>
        <v>制服太妹</v>
      </c>
      <c r="C82" s="47">
        <f>VLOOKUP(B82,马仔属性!$G$14:$I$33,3,FALSE)</f>
        <v>0</v>
      </c>
      <c r="D82" s="58">
        <f>VLOOKUP(B82,马仔属性!$G$14:$H$33,2,FALSE)</f>
        <v>101101</v>
      </c>
      <c r="E82" s="3">
        <v>78</v>
      </c>
      <c r="F82" s="3">
        <f t="shared" si="23"/>
        <v>6</v>
      </c>
      <c r="G82" s="3">
        <f t="shared" si="23"/>
        <v>6</v>
      </c>
      <c r="H82" s="57" t="str">
        <f t="shared" si="24"/>
        <v>山下忠秀</v>
      </c>
      <c r="I82" s="47">
        <f>VLOOKUP(H82,马仔属性!$G$14:$I$33,3,FALSE)</f>
        <v>2</v>
      </c>
      <c r="J82" s="58">
        <f>VLOOKUP(H82,马仔属性!$G$14:$H$33,2,FALSE)</f>
        <v>101112</v>
      </c>
      <c r="K82" s="3">
        <f t="shared" si="21"/>
        <v>55</v>
      </c>
      <c r="L82" s="3">
        <f t="shared" si="22"/>
        <v>4</v>
      </c>
      <c r="M82" s="3">
        <f t="shared" si="22"/>
        <v>4</v>
      </c>
      <c r="N82" s="57" t="str">
        <f t="shared" si="25"/>
        <v>比利</v>
      </c>
      <c r="O82" s="47">
        <f>VLOOKUP(N82,马仔属性!$G$14:$I$33,3,FALSE)</f>
        <v>0</v>
      </c>
      <c r="P82" s="58">
        <f>VLOOKUP(N82,马仔属性!$G$14:$H$33,2,FALSE)</f>
        <v>101103</v>
      </c>
      <c r="Q82" s="3">
        <f t="shared" si="21"/>
        <v>55</v>
      </c>
      <c r="R82" s="3">
        <f t="shared" si="22"/>
        <v>6</v>
      </c>
      <c r="S82" s="3">
        <f t="shared" si="22"/>
        <v>4</v>
      </c>
      <c r="T82" s="57" t="str">
        <f t="shared" si="26"/>
        <v>山下忠秀</v>
      </c>
      <c r="U82" s="47">
        <f>VLOOKUP(T82,马仔属性!$G$14:$I$33,3,FALSE)</f>
        <v>2</v>
      </c>
      <c r="V82" s="58">
        <f>VLOOKUP(T82,马仔属性!$G$14:$H$33,2,FALSE)</f>
        <v>101112</v>
      </c>
      <c r="W82" s="3">
        <f t="shared" si="21"/>
        <v>55</v>
      </c>
      <c r="X82" s="3">
        <f t="shared" si="22"/>
        <v>6</v>
      </c>
      <c r="Y82" s="3">
        <v>10</v>
      </c>
      <c r="Z82" s="57" t="str">
        <f t="shared" si="27"/>
        <v>司徒浩南</v>
      </c>
      <c r="AA82" s="47">
        <f>VLOOKUP(Z82,马仔属性!$G$14:$I$33,3,FALSE)</f>
        <v>2</v>
      </c>
      <c r="AB82" s="58">
        <f>VLOOKUP(Z82,马仔属性!$G$14:$H$33,2,FALSE)</f>
        <v>101109</v>
      </c>
      <c r="AC82" s="3">
        <f t="shared" si="21"/>
        <v>55</v>
      </c>
      <c r="AD82" s="3">
        <f t="shared" si="22"/>
        <v>6</v>
      </c>
      <c r="AE82" s="3">
        <f t="shared" si="22"/>
        <v>4</v>
      </c>
      <c r="AF82" s="21">
        <f>SUMPRODUCT(AG82:AS82,设定参考!$A$2:$M$2)</f>
        <v>25293.05086786197</v>
      </c>
      <c r="AG82">
        <v>231268.06698644056</v>
      </c>
      <c r="AH82">
        <v>11233.973414331553</v>
      </c>
      <c r="AI82">
        <v>4808.3547740727918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</row>
    <row r="83" spans="1:45" x14ac:dyDescent="0.15">
      <c r="A83" s="48">
        <v>80</v>
      </c>
      <c r="B83" s="57" t="str">
        <f t="shared" si="28"/>
        <v>制服太妹</v>
      </c>
      <c r="C83" s="47">
        <f>VLOOKUP(B83,马仔属性!$G$14:$I$33,3,FALSE)</f>
        <v>0</v>
      </c>
      <c r="D83" s="58">
        <f>VLOOKUP(B83,马仔属性!$G$14:$H$33,2,FALSE)</f>
        <v>101101</v>
      </c>
      <c r="E83" s="3">
        <v>79</v>
      </c>
      <c r="F83" s="3">
        <f t="shared" si="23"/>
        <v>7</v>
      </c>
      <c r="G83" s="3">
        <f t="shared" si="23"/>
        <v>7</v>
      </c>
      <c r="H83" s="57" t="str">
        <f t="shared" si="24"/>
        <v>山下忠秀</v>
      </c>
      <c r="I83" s="47">
        <f>VLOOKUP(H83,马仔属性!$G$14:$I$33,3,FALSE)</f>
        <v>2</v>
      </c>
      <c r="J83" s="58">
        <f>VLOOKUP(H83,马仔属性!$G$14:$H$33,2,FALSE)</f>
        <v>101112</v>
      </c>
      <c r="K83" s="3">
        <f t="shared" si="21"/>
        <v>56</v>
      </c>
      <c r="L83" s="3">
        <f t="shared" si="22"/>
        <v>5</v>
      </c>
      <c r="M83" s="3">
        <f t="shared" si="22"/>
        <v>5</v>
      </c>
      <c r="N83" s="57" t="str">
        <f t="shared" si="25"/>
        <v>比利</v>
      </c>
      <c r="O83" s="47">
        <f>VLOOKUP(N83,马仔属性!$G$14:$I$33,3,FALSE)</f>
        <v>0</v>
      </c>
      <c r="P83" s="58">
        <f>VLOOKUP(N83,马仔属性!$G$14:$H$33,2,FALSE)</f>
        <v>101103</v>
      </c>
      <c r="Q83" s="3">
        <f t="shared" si="21"/>
        <v>56</v>
      </c>
      <c r="R83" s="3">
        <f t="shared" si="22"/>
        <v>7</v>
      </c>
      <c r="S83" s="3">
        <f t="shared" si="22"/>
        <v>5</v>
      </c>
      <c r="T83" s="57" t="str">
        <f t="shared" si="26"/>
        <v>山下忠秀</v>
      </c>
      <c r="U83" s="47">
        <f>VLOOKUP(T83,马仔属性!$G$14:$I$33,3,FALSE)</f>
        <v>2</v>
      </c>
      <c r="V83" s="58">
        <f>VLOOKUP(T83,马仔属性!$G$14:$H$33,2,FALSE)</f>
        <v>101112</v>
      </c>
      <c r="W83" s="3">
        <f t="shared" si="21"/>
        <v>56</v>
      </c>
      <c r="X83" s="3">
        <f t="shared" si="22"/>
        <v>7</v>
      </c>
      <c r="Y83" s="3">
        <v>10</v>
      </c>
      <c r="Z83" s="57" t="str">
        <f t="shared" si="27"/>
        <v>司徒浩南</v>
      </c>
      <c r="AA83" s="47">
        <f>VLOOKUP(Z83,马仔属性!$G$14:$I$33,3,FALSE)</f>
        <v>2</v>
      </c>
      <c r="AB83" s="58">
        <f>VLOOKUP(Z83,马仔属性!$G$14:$H$33,2,FALSE)</f>
        <v>101109</v>
      </c>
      <c r="AC83" s="3">
        <f t="shared" si="21"/>
        <v>56</v>
      </c>
      <c r="AD83" s="3">
        <f t="shared" si="22"/>
        <v>7</v>
      </c>
      <c r="AE83" s="3">
        <f t="shared" si="22"/>
        <v>5</v>
      </c>
      <c r="AF83" s="21">
        <f>SUMPRODUCT(AG83:AS83,设定参考!$A$2:$M$2)</f>
        <v>29115.215450895004</v>
      </c>
      <c r="AG83">
        <v>260128.36510494997</v>
      </c>
      <c r="AH83">
        <v>13094.897114010697</v>
      </c>
      <c r="AI83">
        <v>5615.1837326863097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</row>
  </sheetData>
  <phoneticPr fontId="1" type="noConversion"/>
  <conditionalFormatting sqref="C4:C83">
    <cfRule type="cellIs" dxfId="162" priority="21" operator="equal">
      <formula>4</formula>
    </cfRule>
    <cfRule type="cellIs" dxfId="161" priority="22" operator="equal">
      <formula>3</formula>
    </cfRule>
    <cfRule type="cellIs" dxfId="160" priority="23" operator="equal">
      <formula>2</formula>
    </cfRule>
    <cfRule type="cellIs" dxfId="159" priority="24" operator="equal">
      <formula>0</formula>
    </cfRule>
    <cfRule type="cellIs" dxfId="158" priority="25" operator="equal">
      <formula>1</formula>
    </cfRule>
  </conditionalFormatting>
  <conditionalFormatting sqref="I4:I83">
    <cfRule type="cellIs" dxfId="157" priority="16" operator="equal">
      <formula>4</formula>
    </cfRule>
    <cfRule type="cellIs" dxfId="156" priority="17" operator="equal">
      <formula>3</formula>
    </cfRule>
    <cfRule type="cellIs" dxfId="155" priority="18" operator="equal">
      <formula>2</formula>
    </cfRule>
    <cfRule type="cellIs" dxfId="154" priority="19" operator="equal">
      <formula>0</formula>
    </cfRule>
    <cfRule type="cellIs" dxfId="153" priority="20" operator="equal">
      <formula>1</formula>
    </cfRule>
  </conditionalFormatting>
  <conditionalFormatting sqref="O4:O83">
    <cfRule type="cellIs" dxfId="152" priority="11" operator="equal">
      <formula>4</formula>
    </cfRule>
    <cfRule type="cellIs" dxfId="151" priority="12" operator="equal">
      <formula>3</formula>
    </cfRule>
    <cfRule type="cellIs" dxfId="150" priority="13" operator="equal">
      <formula>2</formula>
    </cfRule>
    <cfRule type="cellIs" dxfId="149" priority="14" operator="equal">
      <formula>0</formula>
    </cfRule>
    <cfRule type="cellIs" dxfId="148" priority="15" operator="equal">
      <formula>1</formula>
    </cfRule>
  </conditionalFormatting>
  <conditionalFormatting sqref="U4:U83">
    <cfRule type="cellIs" dxfId="147" priority="6" operator="equal">
      <formula>4</formula>
    </cfRule>
    <cfRule type="cellIs" dxfId="146" priority="7" operator="equal">
      <formula>3</formula>
    </cfRule>
    <cfRule type="cellIs" dxfId="145" priority="8" operator="equal">
      <formula>2</formula>
    </cfRule>
    <cfRule type="cellIs" dxfId="144" priority="9" operator="equal">
      <formula>0</formula>
    </cfRule>
    <cfRule type="cellIs" dxfId="143" priority="10" operator="equal">
      <formula>1</formula>
    </cfRule>
  </conditionalFormatting>
  <conditionalFormatting sqref="AA4:AA83">
    <cfRule type="cellIs" dxfId="142" priority="1" operator="equal">
      <formula>4</formula>
    </cfRule>
    <cfRule type="cellIs" dxfId="141" priority="2" operator="equal">
      <formula>3</formula>
    </cfRule>
    <cfRule type="cellIs" dxfId="140" priority="3" operator="equal">
      <formula>2</formula>
    </cfRule>
    <cfRule type="cellIs" dxfId="139" priority="4" operator="equal">
      <formula>0</formula>
    </cfRule>
    <cfRule type="cellIs" dxfId="138" priority="5" operator="equal">
      <formula>1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马仔属性!$G$14:$G$30</xm:f>
          </x14:formula1>
          <xm:sqref>H4:H83 N4:N83 B4:B83 Z4:Z83 T4:T83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8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23" sqref="M23"/>
    </sheetView>
  </sheetViews>
  <sheetFormatPr defaultRowHeight="13.5" x14ac:dyDescent="0.15"/>
  <cols>
    <col min="1" max="1" width="8.875" customWidth="1"/>
    <col min="2" max="2" width="10.625" style="57" customWidth="1"/>
    <col min="3" max="4" width="10.625" style="58" customWidth="1"/>
    <col min="5" max="6" width="10.625" style="3" customWidth="1"/>
    <col min="7" max="7" width="10.625" style="51" customWidth="1"/>
    <col min="8" max="8" width="10.625" style="57" customWidth="1"/>
    <col min="9" max="10" width="10.625" style="58" customWidth="1"/>
    <col min="11" max="12" width="10.625" style="3" customWidth="1"/>
    <col min="13" max="13" width="10.625" style="51" customWidth="1"/>
    <col min="14" max="14" width="10.625" style="57" customWidth="1"/>
    <col min="15" max="16" width="10.625" style="58" customWidth="1"/>
    <col min="17" max="18" width="10.625" style="3" customWidth="1"/>
    <col min="19" max="19" width="10.625" style="51" customWidth="1"/>
    <col min="20" max="20" width="10.625" style="57" customWidth="1"/>
    <col min="21" max="22" width="10.625" style="58" customWidth="1"/>
    <col min="23" max="24" width="10.625" style="3" customWidth="1"/>
    <col min="25" max="25" width="10.625" style="51" customWidth="1"/>
    <col min="26" max="26" width="10.625" style="57" customWidth="1"/>
    <col min="27" max="28" width="10.625" style="58" customWidth="1"/>
    <col min="29" max="30" width="10.625" style="3" customWidth="1"/>
    <col min="31" max="31" width="10.625" style="51" customWidth="1"/>
    <col min="32" max="32" width="11.625" bestFit="1" customWidth="1"/>
    <col min="33" max="35" width="12.75" bestFit="1" customWidth="1"/>
    <col min="36" max="38" width="7.5" bestFit="1" customWidth="1"/>
    <col min="39" max="39" width="16.125" bestFit="1" customWidth="1"/>
    <col min="40" max="40" width="7.5" bestFit="1" customWidth="1"/>
    <col min="41" max="41" width="5.5" bestFit="1" customWidth="1"/>
    <col min="42" max="42" width="9.5" bestFit="1" customWidth="1"/>
    <col min="43" max="45" width="11.625" bestFit="1" customWidth="1"/>
  </cols>
  <sheetData>
    <row r="1" spans="1:45" x14ac:dyDescent="0.15">
      <c r="B1" s="3"/>
      <c r="C1" s="3"/>
      <c r="D1" s="3"/>
      <c r="G1" s="3"/>
      <c r="H1" s="3"/>
      <c r="I1" s="3"/>
      <c r="J1" s="3"/>
      <c r="M1" s="3"/>
      <c r="N1" s="3"/>
      <c r="O1" s="3"/>
      <c r="P1" s="3"/>
      <c r="S1" s="3"/>
      <c r="T1" s="3"/>
      <c r="U1" s="3"/>
      <c r="V1" s="3"/>
      <c r="Y1" s="3"/>
      <c r="Z1" s="3"/>
      <c r="AA1" s="3"/>
      <c r="AB1" s="3"/>
      <c r="AE1" s="3"/>
    </row>
    <row r="2" spans="1:45" x14ac:dyDescent="0.15">
      <c r="B2" s="3"/>
      <c r="C2" s="3"/>
      <c r="D2" s="3"/>
      <c r="E2" s="3">
        <v>1</v>
      </c>
      <c r="F2" s="3">
        <v>1</v>
      </c>
      <c r="G2" s="3">
        <v>1</v>
      </c>
      <c r="H2" s="3"/>
      <c r="I2" s="3"/>
      <c r="J2" s="3"/>
      <c r="K2" s="3">
        <v>1</v>
      </c>
      <c r="L2" s="3">
        <v>1</v>
      </c>
      <c r="M2" s="3">
        <v>1</v>
      </c>
      <c r="N2" s="3"/>
      <c r="O2" s="3"/>
      <c r="P2" s="3"/>
      <c r="Q2" s="3">
        <v>1</v>
      </c>
      <c r="R2" s="3">
        <v>1</v>
      </c>
      <c r="S2" s="3">
        <v>1</v>
      </c>
      <c r="T2" s="3"/>
      <c r="U2" s="3"/>
      <c r="V2" s="3"/>
      <c r="W2" s="3">
        <v>1</v>
      </c>
      <c r="X2" s="3">
        <v>1</v>
      </c>
      <c r="Y2" s="3">
        <v>1</v>
      </c>
      <c r="Z2" s="3"/>
      <c r="AA2" s="3"/>
      <c r="AB2" s="3"/>
      <c r="AC2" s="3">
        <v>1</v>
      </c>
      <c r="AD2" s="3">
        <v>1</v>
      </c>
      <c r="AE2" s="3">
        <v>1</v>
      </c>
    </row>
    <row r="3" spans="1:45" x14ac:dyDescent="0.15">
      <c r="A3" s="48" t="s">
        <v>191</v>
      </c>
      <c r="B3" s="57" t="s">
        <v>208</v>
      </c>
      <c r="C3" s="58" t="s">
        <v>214</v>
      </c>
      <c r="D3" s="58" t="s">
        <v>209</v>
      </c>
      <c r="E3" s="3" t="s">
        <v>192</v>
      </c>
      <c r="F3" s="3" t="s">
        <v>193</v>
      </c>
      <c r="G3" s="51" t="s">
        <v>194</v>
      </c>
      <c r="H3" s="57" t="s">
        <v>210</v>
      </c>
      <c r="I3" s="58" t="s">
        <v>214</v>
      </c>
      <c r="J3" s="58" t="s">
        <v>209</v>
      </c>
      <c r="K3" s="3" t="s">
        <v>195</v>
      </c>
      <c r="L3" s="3" t="s">
        <v>196</v>
      </c>
      <c r="M3" s="51" t="s">
        <v>197</v>
      </c>
      <c r="N3" s="57" t="s">
        <v>211</v>
      </c>
      <c r="O3" s="58" t="s">
        <v>214</v>
      </c>
      <c r="P3" s="58" t="s">
        <v>209</v>
      </c>
      <c r="Q3" s="3" t="s">
        <v>198</v>
      </c>
      <c r="R3" s="3" t="s">
        <v>199</v>
      </c>
      <c r="S3" s="51" t="s">
        <v>200</v>
      </c>
      <c r="T3" s="57" t="s">
        <v>212</v>
      </c>
      <c r="U3" s="58" t="s">
        <v>214</v>
      </c>
      <c r="V3" s="58" t="s">
        <v>209</v>
      </c>
      <c r="W3" s="3" t="s">
        <v>201</v>
      </c>
      <c r="X3" s="3" t="s">
        <v>202</v>
      </c>
      <c r="Y3" s="51" t="s">
        <v>203</v>
      </c>
      <c r="Z3" s="57" t="s">
        <v>213</v>
      </c>
      <c r="AA3" s="58" t="s">
        <v>214</v>
      </c>
      <c r="AB3" s="58" t="s">
        <v>209</v>
      </c>
      <c r="AC3" s="3" t="s">
        <v>204</v>
      </c>
      <c r="AD3" s="3" t="s">
        <v>205</v>
      </c>
      <c r="AE3" s="51" t="s">
        <v>206</v>
      </c>
      <c r="AF3" s="60" t="s">
        <v>207</v>
      </c>
      <c r="AG3" s="52" t="s">
        <v>16</v>
      </c>
      <c r="AH3" s="52" t="s">
        <v>17</v>
      </c>
      <c r="AI3" s="53" t="s">
        <v>18</v>
      </c>
      <c r="AJ3" s="52" t="s">
        <v>181</v>
      </c>
      <c r="AK3" s="52" t="s">
        <v>182</v>
      </c>
      <c r="AL3" s="52" t="s">
        <v>183</v>
      </c>
      <c r="AM3" s="52" t="s">
        <v>184</v>
      </c>
      <c r="AN3" s="52" t="s">
        <v>185</v>
      </c>
      <c r="AO3" s="2" t="s">
        <v>186</v>
      </c>
      <c r="AP3" s="2" t="s">
        <v>187</v>
      </c>
      <c r="AQ3" s="3" t="s">
        <v>188</v>
      </c>
      <c r="AR3" s="3" t="s">
        <v>189</v>
      </c>
      <c r="AS3" s="48" t="s">
        <v>190</v>
      </c>
    </row>
    <row r="4" spans="1:45" x14ac:dyDescent="0.15">
      <c r="A4" s="48">
        <v>1</v>
      </c>
      <c r="B4" s="57" t="s">
        <v>30</v>
      </c>
      <c r="C4" s="47">
        <f>VLOOKUP(B4,马仔属性!$G$14:$I$33,3,FALSE)</f>
        <v>-1</v>
      </c>
      <c r="D4" s="58">
        <f>VLOOKUP(B4,马仔属性!$G$14:$H$33,2,FALSE)</f>
        <v>0</v>
      </c>
      <c r="E4" s="3">
        <f>ROUNDDOWN($A4*E$2,0)</f>
        <v>1</v>
      </c>
      <c r="F4" s="3">
        <f>ROUNDDOWN($A4*10/80*F$2,0)</f>
        <v>0</v>
      </c>
      <c r="G4" s="3">
        <f>ROUNDDOWN($A4*10/80*G$2,0)</f>
        <v>0</v>
      </c>
      <c r="H4" s="57" t="s">
        <v>30</v>
      </c>
      <c r="I4" s="47">
        <f>VLOOKUP(H4,马仔属性!$G$14:$I$33,3,FALSE)</f>
        <v>-1</v>
      </c>
      <c r="J4" s="58">
        <f>VLOOKUP(H4,马仔属性!$G$14:$H$33,2,FALSE)</f>
        <v>0</v>
      </c>
      <c r="K4" s="3">
        <f t="shared" ref="K4:AC19" si="0">ROUNDDOWN($A4*K$2,0)</f>
        <v>1</v>
      </c>
      <c r="L4" s="3">
        <f t="shared" ref="L4:AE19" si="1">ROUNDDOWN($A4*10/80*L$2,0)</f>
        <v>0</v>
      </c>
      <c r="M4" s="3">
        <f t="shared" si="1"/>
        <v>0</v>
      </c>
      <c r="N4" s="57" t="s">
        <v>30</v>
      </c>
      <c r="O4" s="47">
        <f>VLOOKUP(N4,马仔属性!$G$14:$I$33,3,FALSE)</f>
        <v>-1</v>
      </c>
      <c r="P4" s="58">
        <f>VLOOKUP(N4,马仔属性!$G$14:$H$33,2,FALSE)</f>
        <v>0</v>
      </c>
      <c r="Q4" s="3">
        <f t="shared" ref="Q4" si="2">ROUNDDOWN($A4*Q$2,0)</f>
        <v>1</v>
      </c>
      <c r="R4" s="3">
        <f t="shared" ref="R4:S4" si="3">ROUNDDOWN($A4*10/80*R$2,0)</f>
        <v>0</v>
      </c>
      <c r="S4" s="3">
        <f t="shared" si="3"/>
        <v>0</v>
      </c>
      <c r="T4" s="57" t="s">
        <v>30</v>
      </c>
      <c r="U4" s="47">
        <f>VLOOKUP(T4,马仔属性!$G$14:$I$33,3,FALSE)</f>
        <v>-1</v>
      </c>
      <c r="V4" s="58">
        <f>VLOOKUP(T4,马仔属性!$G$14:$H$33,2,FALSE)</f>
        <v>0</v>
      </c>
      <c r="W4" s="3">
        <f t="shared" ref="W4" si="4">ROUNDDOWN($A4*W$2,0)</f>
        <v>1</v>
      </c>
      <c r="X4" s="3">
        <f t="shared" ref="X4:Y4" si="5">ROUNDDOWN($A4*10/80*X$2,0)</f>
        <v>0</v>
      </c>
      <c r="Y4" s="3">
        <f t="shared" si="5"/>
        <v>0</v>
      </c>
      <c r="Z4" s="57" t="s">
        <v>30</v>
      </c>
      <c r="AA4" s="47">
        <f>VLOOKUP(Z4,马仔属性!$G$14:$I$33,3,FALSE)</f>
        <v>-1</v>
      </c>
      <c r="AB4" s="58">
        <f>VLOOKUP(Z4,马仔属性!$G$14:$H$33,2,FALSE)</f>
        <v>0</v>
      </c>
      <c r="AC4" s="3">
        <f t="shared" ref="AC4" si="6">ROUNDDOWN($A4*AC$2,0)</f>
        <v>1</v>
      </c>
      <c r="AD4" s="3">
        <f t="shared" ref="AD4:AE4" si="7">ROUNDDOWN($A4*10/80*AD$2,0)</f>
        <v>0</v>
      </c>
      <c r="AE4" s="3">
        <f t="shared" si="7"/>
        <v>0</v>
      </c>
      <c r="AF4" s="21">
        <f>SUMPRODUCT(AG4:AS4,设定参考!$A$2:$M$2)</f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15">
      <c r="A5" s="48">
        <v>2</v>
      </c>
      <c r="B5" s="57" t="str">
        <f>B4</f>
        <v>无</v>
      </c>
      <c r="C5" s="47">
        <f>VLOOKUP(B5,马仔属性!$G$14:$I$33,3,FALSE)</f>
        <v>-1</v>
      </c>
      <c r="D5" s="58">
        <f>VLOOKUP(B5,马仔属性!$G$14:$H$33,2,FALSE)</f>
        <v>0</v>
      </c>
      <c r="E5" s="3">
        <f t="shared" ref="E5:E68" si="8">ROUNDDOWN($A5*E$2,0)</f>
        <v>2</v>
      </c>
      <c r="F5" s="3">
        <f t="shared" ref="F5:G68" si="9">ROUNDDOWN($A5*10/80*F$2,0)</f>
        <v>0</v>
      </c>
      <c r="G5" s="3">
        <f t="shared" si="9"/>
        <v>0</v>
      </c>
      <c r="H5" s="57" t="str">
        <f t="shared" ref="H5:H68" si="10">H4</f>
        <v>无</v>
      </c>
      <c r="I5" s="47">
        <f>VLOOKUP(H5,马仔属性!$G$14:$I$33,3,FALSE)</f>
        <v>-1</v>
      </c>
      <c r="J5" s="58">
        <f>VLOOKUP(H5,马仔属性!$G$14:$H$33,2,FALSE)</f>
        <v>0</v>
      </c>
      <c r="K5" s="3">
        <f t="shared" si="0"/>
        <v>2</v>
      </c>
      <c r="L5" s="3">
        <f t="shared" si="1"/>
        <v>0</v>
      </c>
      <c r="M5" s="3">
        <f t="shared" si="1"/>
        <v>0</v>
      </c>
      <c r="N5" s="57" t="str">
        <f t="shared" ref="N5:N68" si="11">N4</f>
        <v>无</v>
      </c>
      <c r="O5" s="47">
        <f>VLOOKUP(N5,马仔属性!$G$14:$I$33,3,FALSE)</f>
        <v>-1</v>
      </c>
      <c r="P5" s="58">
        <f>VLOOKUP(N5,马仔属性!$G$14:$H$33,2,FALSE)</f>
        <v>0</v>
      </c>
      <c r="Q5" s="3">
        <f t="shared" si="0"/>
        <v>2</v>
      </c>
      <c r="R5" s="3">
        <f t="shared" si="1"/>
        <v>0</v>
      </c>
      <c r="S5" s="3">
        <f t="shared" si="1"/>
        <v>0</v>
      </c>
      <c r="T5" s="57" t="str">
        <f t="shared" ref="T5:T68" si="12">T4</f>
        <v>无</v>
      </c>
      <c r="U5" s="47">
        <f>VLOOKUP(T5,马仔属性!$G$14:$I$33,3,FALSE)</f>
        <v>-1</v>
      </c>
      <c r="V5" s="58">
        <f>VLOOKUP(T5,马仔属性!$G$14:$H$33,2,FALSE)</f>
        <v>0</v>
      </c>
      <c r="W5" s="3">
        <f t="shared" si="0"/>
        <v>2</v>
      </c>
      <c r="X5" s="3">
        <f t="shared" si="1"/>
        <v>0</v>
      </c>
      <c r="Y5" s="3">
        <f t="shared" si="1"/>
        <v>0</v>
      </c>
      <c r="Z5" s="57" t="str">
        <f t="shared" ref="Z5:Z68" si="13">Z4</f>
        <v>无</v>
      </c>
      <c r="AA5" s="47">
        <f>VLOOKUP(Z5,马仔属性!$G$14:$I$33,3,FALSE)</f>
        <v>-1</v>
      </c>
      <c r="AB5" s="58">
        <f>VLOOKUP(Z5,马仔属性!$G$14:$H$33,2,FALSE)</f>
        <v>0</v>
      </c>
      <c r="AC5" s="3">
        <f t="shared" si="0"/>
        <v>2</v>
      </c>
      <c r="AD5" s="3">
        <f t="shared" si="1"/>
        <v>0</v>
      </c>
      <c r="AE5" s="3">
        <f t="shared" si="1"/>
        <v>0</v>
      </c>
      <c r="AF5" s="21">
        <f>SUMPRODUCT(AG5:AS5,设定参考!$A$2:$M$2)</f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15">
      <c r="A6" s="48">
        <v>3</v>
      </c>
      <c r="B6" s="57" t="str">
        <f t="shared" ref="B6:B10" si="14">B5</f>
        <v>无</v>
      </c>
      <c r="C6" s="47">
        <f>VLOOKUP(B6,马仔属性!$G$14:$I$33,3,FALSE)</f>
        <v>-1</v>
      </c>
      <c r="D6" s="58">
        <f>VLOOKUP(B6,马仔属性!$G$14:$H$33,2,FALSE)</f>
        <v>0</v>
      </c>
      <c r="E6" s="3">
        <f t="shared" si="8"/>
        <v>3</v>
      </c>
      <c r="F6" s="3">
        <f t="shared" si="9"/>
        <v>0</v>
      </c>
      <c r="G6" s="3">
        <f t="shared" si="9"/>
        <v>0</v>
      </c>
      <c r="H6" s="57" t="str">
        <f t="shared" si="10"/>
        <v>无</v>
      </c>
      <c r="I6" s="47">
        <f>VLOOKUP(H6,马仔属性!$G$14:$I$33,3,FALSE)</f>
        <v>-1</v>
      </c>
      <c r="J6" s="58">
        <f>VLOOKUP(H6,马仔属性!$G$14:$H$33,2,FALSE)</f>
        <v>0</v>
      </c>
      <c r="K6" s="3">
        <f t="shared" si="0"/>
        <v>3</v>
      </c>
      <c r="L6" s="3">
        <f t="shared" si="1"/>
        <v>0</v>
      </c>
      <c r="M6" s="3">
        <f t="shared" si="1"/>
        <v>0</v>
      </c>
      <c r="N6" s="57" t="str">
        <f t="shared" si="11"/>
        <v>无</v>
      </c>
      <c r="O6" s="47">
        <f>VLOOKUP(N6,马仔属性!$G$14:$I$33,3,FALSE)</f>
        <v>-1</v>
      </c>
      <c r="P6" s="58">
        <f>VLOOKUP(N6,马仔属性!$G$14:$H$33,2,FALSE)</f>
        <v>0</v>
      </c>
      <c r="Q6" s="3">
        <f t="shared" si="0"/>
        <v>3</v>
      </c>
      <c r="R6" s="3">
        <f t="shared" si="1"/>
        <v>0</v>
      </c>
      <c r="S6" s="3">
        <f t="shared" si="1"/>
        <v>0</v>
      </c>
      <c r="T6" s="57" t="str">
        <f t="shared" si="12"/>
        <v>无</v>
      </c>
      <c r="U6" s="47">
        <f>VLOOKUP(T6,马仔属性!$G$14:$I$33,3,FALSE)</f>
        <v>-1</v>
      </c>
      <c r="V6" s="58">
        <f>VLOOKUP(T6,马仔属性!$G$14:$H$33,2,FALSE)</f>
        <v>0</v>
      </c>
      <c r="W6" s="3">
        <f t="shared" si="0"/>
        <v>3</v>
      </c>
      <c r="X6" s="3">
        <f t="shared" si="1"/>
        <v>0</v>
      </c>
      <c r="Y6" s="3">
        <f t="shared" si="1"/>
        <v>0</v>
      </c>
      <c r="Z6" s="57" t="str">
        <f t="shared" si="13"/>
        <v>无</v>
      </c>
      <c r="AA6" s="47">
        <f>VLOOKUP(Z6,马仔属性!$G$14:$I$33,3,FALSE)</f>
        <v>-1</v>
      </c>
      <c r="AB6" s="58">
        <f>VLOOKUP(Z6,马仔属性!$G$14:$H$33,2,FALSE)</f>
        <v>0</v>
      </c>
      <c r="AC6" s="3">
        <f t="shared" si="0"/>
        <v>3</v>
      </c>
      <c r="AD6" s="3">
        <f t="shared" si="1"/>
        <v>0</v>
      </c>
      <c r="AE6" s="3">
        <f t="shared" si="1"/>
        <v>0</v>
      </c>
      <c r="AF6" s="21">
        <f>SUMPRODUCT(AG6:AS6,设定参考!$A$2:$M$2)</f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15">
      <c r="A7" s="48">
        <v>4</v>
      </c>
      <c r="B7" s="57" t="str">
        <f t="shared" si="14"/>
        <v>无</v>
      </c>
      <c r="C7" s="47">
        <f>VLOOKUP(B7,马仔属性!$G$14:$I$33,3,FALSE)</f>
        <v>-1</v>
      </c>
      <c r="D7" s="58">
        <f>VLOOKUP(B7,马仔属性!$G$14:$H$33,2,FALSE)</f>
        <v>0</v>
      </c>
      <c r="E7" s="3">
        <f t="shared" si="8"/>
        <v>4</v>
      </c>
      <c r="F7" s="3">
        <f t="shared" si="9"/>
        <v>0</v>
      </c>
      <c r="G7" s="3">
        <f t="shared" si="9"/>
        <v>0</v>
      </c>
      <c r="H7" s="57" t="str">
        <f t="shared" si="10"/>
        <v>无</v>
      </c>
      <c r="I7" s="47">
        <f>VLOOKUP(H7,马仔属性!$G$14:$I$33,3,FALSE)</f>
        <v>-1</v>
      </c>
      <c r="J7" s="58">
        <f>VLOOKUP(H7,马仔属性!$G$14:$H$33,2,FALSE)</f>
        <v>0</v>
      </c>
      <c r="K7" s="3">
        <f t="shared" si="0"/>
        <v>4</v>
      </c>
      <c r="L7" s="3">
        <f t="shared" si="1"/>
        <v>0</v>
      </c>
      <c r="M7" s="3">
        <f t="shared" si="1"/>
        <v>0</v>
      </c>
      <c r="N7" s="57" t="str">
        <f t="shared" si="11"/>
        <v>无</v>
      </c>
      <c r="O7" s="47">
        <f>VLOOKUP(N7,马仔属性!$G$14:$I$33,3,FALSE)</f>
        <v>-1</v>
      </c>
      <c r="P7" s="58">
        <f>VLOOKUP(N7,马仔属性!$G$14:$H$33,2,FALSE)</f>
        <v>0</v>
      </c>
      <c r="Q7" s="3">
        <f t="shared" si="0"/>
        <v>4</v>
      </c>
      <c r="R7" s="3">
        <f t="shared" si="1"/>
        <v>0</v>
      </c>
      <c r="S7" s="3">
        <f t="shared" si="1"/>
        <v>0</v>
      </c>
      <c r="T7" s="57" t="str">
        <f t="shared" si="12"/>
        <v>无</v>
      </c>
      <c r="U7" s="47">
        <f>VLOOKUP(T7,马仔属性!$G$14:$I$33,3,FALSE)</f>
        <v>-1</v>
      </c>
      <c r="V7" s="58">
        <f>VLOOKUP(T7,马仔属性!$G$14:$H$33,2,FALSE)</f>
        <v>0</v>
      </c>
      <c r="W7" s="3">
        <f t="shared" si="0"/>
        <v>4</v>
      </c>
      <c r="X7" s="3">
        <f t="shared" si="1"/>
        <v>0</v>
      </c>
      <c r="Y7" s="3">
        <f t="shared" si="1"/>
        <v>0</v>
      </c>
      <c r="Z7" s="57" t="str">
        <f t="shared" si="13"/>
        <v>无</v>
      </c>
      <c r="AA7" s="47">
        <f>VLOOKUP(Z7,马仔属性!$G$14:$I$33,3,FALSE)</f>
        <v>-1</v>
      </c>
      <c r="AB7" s="58">
        <f>VLOOKUP(Z7,马仔属性!$G$14:$H$33,2,FALSE)</f>
        <v>0</v>
      </c>
      <c r="AC7" s="3">
        <f t="shared" si="0"/>
        <v>4</v>
      </c>
      <c r="AD7" s="3">
        <f t="shared" si="1"/>
        <v>0</v>
      </c>
      <c r="AE7" s="3">
        <f t="shared" si="1"/>
        <v>0</v>
      </c>
      <c r="AF7" s="21">
        <f>SUMPRODUCT(AG7:AS7,设定参考!$A$2:$M$2)</f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15">
      <c r="A8" s="48">
        <v>5</v>
      </c>
      <c r="B8" s="57" t="str">
        <f t="shared" si="14"/>
        <v>无</v>
      </c>
      <c r="C8" s="47">
        <f>VLOOKUP(B8,马仔属性!$G$14:$I$33,3,FALSE)</f>
        <v>-1</v>
      </c>
      <c r="D8" s="58">
        <f>VLOOKUP(B8,马仔属性!$G$14:$H$33,2,FALSE)</f>
        <v>0</v>
      </c>
      <c r="E8" s="3">
        <f t="shared" si="8"/>
        <v>5</v>
      </c>
      <c r="F8" s="3">
        <f t="shared" si="9"/>
        <v>0</v>
      </c>
      <c r="G8" s="3">
        <f t="shared" si="9"/>
        <v>0</v>
      </c>
      <c r="H8" s="57" t="str">
        <f t="shared" si="10"/>
        <v>无</v>
      </c>
      <c r="I8" s="47">
        <f>VLOOKUP(H8,马仔属性!$G$14:$I$33,3,FALSE)</f>
        <v>-1</v>
      </c>
      <c r="J8" s="58">
        <f>VLOOKUP(H8,马仔属性!$G$14:$H$33,2,FALSE)</f>
        <v>0</v>
      </c>
      <c r="K8" s="3">
        <f t="shared" si="0"/>
        <v>5</v>
      </c>
      <c r="L8" s="3">
        <f t="shared" si="1"/>
        <v>0</v>
      </c>
      <c r="M8" s="3">
        <f t="shared" si="1"/>
        <v>0</v>
      </c>
      <c r="N8" s="57" t="str">
        <f t="shared" si="11"/>
        <v>无</v>
      </c>
      <c r="O8" s="47">
        <f>VLOOKUP(N8,马仔属性!$G$14:$I$33,3,FALSE)</f>
        <v>-1</v>
      </c>
      <c r="P8" s="58">
        <f>VLOOKUP(N8,马仔属性!$G$14:$H$33,2,FALSE)</f>
        <v>0</v>
      </c>
      <c r="Q8" s="3">
        <f t="shared" si="0"/>
        <v>5</v>
      </c>
      <c r="R8" s="3">
        <f t="shared" si="1"/>
        <v>0</v>
      </c>
      <c r="S8" s="3">
        <f t="shared" si="1"/>
        <v>0</v>
      </c>
      <c r="T8" s="57" t="str">
        <f t="shared" si="12"/>
        <v>无</v>
      </c>
      <c r="U8" s="47">
        <f>VLOOKUP(T8,马仔属性!$G$14:$I$33,3,FALSE)</f>
        <v>-1</v>
      </c>
      <c r="V8" s="58">
        <f>VLOOKUP(T8,马仔属性!$G$14:$H$33,2,FALSE)</f>
        <v>0</v>
      </c>
      <c r="W8" s="3">
        <f t="shared" si="0"/>
        <v>5</v>
      </c>
      <c r="X8" s="3">
        <f t="shared" si="1"/>
        <v>0</v>
      </c>
      <c r="Y8" s="3">
        <f t="shared" si="1"/>
        <v>0</v>
      </c>
      <c r="Z8" s="57" t="str">
        <f t="shared" si="13"/>
        <v>无</v>
      </c>
      <c r="AA8" s="47">
        <f>VLOOKUP(Z8,马仔属性!$G$14:$I$33,3,FALSE)</f>
        <v>-1</v>
      </c>
      <c r="AB8" s="58">
        <f>VLOOKUP(Z8,马仔属性!$G$14:$H$33,2,FALSE)</f>
        <v>0</v>
      </c>
      <c r="AC8" s="3">
        <f t="shared" si="0"/>
        <v>5</v>
      </c>
      <c r="AD8" s="3">
        <f t="shared" si="1"/>
        <v>0</v>
      </c>
      <c r="AE8" s="3">
        <f t="shared" si="1"/>
        <v>0</v>
      </c>
      <c r="AF8" s="21">
        <f>SUMPRODUCT(AG8:AS8,设定参考!$A$2:$M$2)</f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15">
      <c r="A9" s="48">
        <v>6</v>
      </c>
      <c r="B9" s="57" t="str">
        <f t="shared" si="14"/>
        <v>无</v>
      </c>
      <c r="C9" s="47">
        <f>VLOOKUP(B9,马仔属性!$G$14:$I$33,3,FALSE)</f>
        <v>-1</v>
      </c>
      <c r="D9" s="58">
        <f>VLOOKUP(B9,马仔属性!$G$14:$H$33,2,FALSE)</f>
        <v>0</v>
      </c>
      <c r="E9" s="3">
        <f t="shared" si="8"/>
        <v>6</v>
      </c>
      <c r="F9" s="3">
        <f t="shared" si="9"/>
        <v>0</v>
      </c>
      <c r="G9" s="3">
        <f t="shared" si="9"/>
        <v>0</v>
      </c>
      <c r="H9" s="57" t="str">
        <f t="shared" si="10"/>
        <v>无</v>
      </c>
      <c r="I9" s="47">
        <f>VLOOKUP(H9,马仔属性!$G$14:$I$33,3,FALSE)</f>
        <v>-1</v>
      </c>
      <c r="J9" s="58">
        <f>VLOOKUP(H9,马仔属性!$G$14:$H$33,2,FALSE)</f>
        <v>0</v>
      </c>
      <c r="K9" s="3">
        <f t="shared" si="0"/>
        <v>6</v>
      </c>
      <c r="L9" s="3">
        <f t="shared" si="1"/>
        <v>0</v>
      </c>
      <c r="M9" s="3">
        <f t="shared" si="1"/>
        <v>0</v>
      </c>
      <c r="N9" s="57" t="str">
        <f t="shared" si="11"/>
        <v>无</v>
      </c>
      <c r="O9" s="47">
        <f>VLOOKUP(N9,马仔属性!$G$14:$I$33,3,FALSE)</f>
        <v>-1</v>
      </c>
      <c r="P9" s="58">
        <f>VLOOKUP(N9,马仔属性!$G$14:$H$33,2,FALSE)</f>
        <v>0</v>
      </c>
      <c r="Q9" s="3">
        <f t="shared" si="0"/>
        <v>6</v>
      </c>
      <c r="R9" s="3">
        <f t="shared" si="1"/>
        <v>0</v>
      </c>
      <c r="S9" s="3">
        <f t="shared" si="1"/>
        <v>0</v>
      </c>
      <c r="T9" s="57" t="str">
        <f t="shared" si="12"/>
        <v>无</v>
      </c>
      <c r="U9" s="47">
        <f>VLOOKUP(T9,马仔属性!$G$14:$I$33,3,FALSE)</f>
        <v>-1</v>
      </c>
      <c r="V9" s="58">
        <f>VLOOKUP(T9,马仔属性!$G$14:$H$33,2,FALSE)</f>
        <v>0</v>
      </c>
      <c r="W9" s="3">
        <f t="shared" si="0"/>
        <v>6</v>
      </c>
      <c r="X9" s="3">
        <f t="shared" si="1"/>
        <v>0</v>
      </c>
      <c r="Y9" s="3">
        <f t="shared" si="1"/>
        <v>0</v>
      </c>
      <c r="Z9" s="57" t="str">
        <f t="shared" si="13"/>
        <v>无</v>
      </c>
      <c r="AA9" s="47">
        <f>VLOOKUP(Z9,马仔属性!$G$14:$I$33,3,FALSE)</f>
        <v>-1</v>
      </c>
      <c r="AB9" s="58">
        <f>VLOOKUP(Z9,马仔属性!$G$14:$H$33,2,FALSE)</f>
        <v>0</v>
      </c>
      <c r="AC9" s="3">
        <f t="shared" si="0"/>
        <v>6</v>
      </c>
      <c r="AD9" s="3">
        <f t="shared" si="1"/>
        <v>0</v>
      </c>
      <c r="AE9" s="3">
        <f t="shared" si="1"/>
        <v>0</v>
      </c>
      <c r="AF9" s="21">
        <f>SUMPRODUCT(AG9:AS9,设定参考!$A$2:$M$2)</f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15">
      <c r="A10" s="48">
        <v>7</v>
      </c>
      <c r="B10" s="57" t="str">
        <f t="shared" si="14"/>
        <v>无</v>
      </c>
      <c r="C10" s="47">
        <f>VLOOKUP(B10,马仔属性!$G$14:$I$33,3,FALSE)</f>
        <v>-1</v>
      </c>
      <c r="D10" s="58">
        <f>VLOOKUP(B10,马仔属性!$G$14:$H$33,2,FALSE)</f>
        <v>0</v>
      </c>
      <c r="E10" s="3">
        <f t="shared" si="8"/>
        <v>7</v>
      </c>
      <c r="F10" s="3">
        <f t="shared" si="9"/>
        <v>0</v>
      </c>
      <c r="G10" s="3">
        <f t="shared" si="9"/>
        <v>0</v>
      </c>
      <c r="H10" s="57" t="str">
        <f t="shared" si="10"/>
        <v>无</v>
      </c>
      <c r="I10" s="47">
        <f>VLOOKUP(H10,马仔属性!$G$14:$I$33,3,FALSE)</f>
        <v>-1</v>
      </c>
      <c r="J10" s="58">
        <f>VLOOKUP(H10,马仔属性!$G$14:$H$33,2,FALSE)</f>
        <v>0</v>
      </c>
      <c r="K10" s="3">
        <f t="shared" si="0"/>
        <v>7</v>
      </c>
      <c r="L10" s="3">
        <f t="shared" si="1"/>
        <v>0</v>
      </c>
      <c r="M10" s="3">
        <f t="shared" si="1"/>
        <v>0</v>
      </c>
      <c r="N10" s="57" t="str">
        <f t="shared" si="11"/>
        <v>无</v>
      </c>
      <c r="O10" s="47">
        <f>VLOOKUP(N10,马仔属性!$G$14:$I$33,3,FALSE)</f>
        <v>-1</v>
      </c>
      <c r="P10" s="58">
        <f>VLOOKUP(N10,马仔属性!$G$14:$H$33,2,FALSE)</f>
        <v>0</v>
      </c>
      <c r="Q10" s="3">
        <f t="shared" si="0"/>
        <v>7</v>
      </c>
      <c r="R10" s="3">
        <f t="shared" si="1"/>
        <v>0</v>
      </c>
      <c r="S10" s="3">
        <f t="shared" si="1"/>
        <v>0</v>
      </c>
      <c r="T10" s="57" t="str">
        <f t="shared" si="12"/>
        <v>无</v>
      </c>
      <c r="U10" s="47">
        <f>VLOOKUP(T10,马仔属性!$G$14:$I$33,3,FALSE)</f>
        <v>-1</v>
      </c>
      <c r="V10" s="58">
        <f>VLOOKUP(T10,马仔属性!$G$14:$H$33,2,FALSE)</f>
        <v>0</v>
      </c>
      <c r="W10" s="3">
        <f t="shared" si="0"/>
        <v>7</v>
      </c>
      <c r="X10" s="3">
        <f t="shared" si="1"/>
        <v>0</v>
      </c>
      <c r="Y10" s="3">
        <f t="shared" si="1"/>
        <v>0</v>
      </c>
      <c r="Z10" s="57" t="str">
        <f t="shared" si="13"/>
        <v>无</v>
      </c>
      <c r="AA10" s="47">
        <f>VLOOKUP(Z10,马仔属性!$G$14:$I$33,3,FALSE)</f>
        <v>-1</v>
      </c>
      <c r="AB10" s="58">
        <f>VLOOKUP(Z10,马仔属性!$G$14:$H$33,2,FALSE)</f>
        <v>0</v>
      </c>
      <c r="AC10" s="3">
        <f t="shared" si="0"/>
        <v>7</v>
      </c>
      <c r="AD10" s="3">
        <f t="shared" si="1"/>
        <v>0</v>
      </c>
      <c r="AE10" s="3">
        <f t="shared" si="1"/>
        <v>0</v>
      </c>
      <c r="AF10" s="21">
        <f>SUMPRODUCT(AG10:AS10,设定参考!$A$2:$M$2)</f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1:45" x14ac:dyDescent="0.15">
      <c r="A11" s="48">
        <v>8</v>
      </c>
      <c r="B11" s="57" t="s">
        <v>545</v>
      </c>
      <c r="C11" s="47">
        <f>VLOOKUP(B11,马仔属性!$G$14:$I$33,3,FALSE)</f>
        <v>0</v>
      </c>
      <c r="D11" s="58">
        <f>VLOOKUP(B11,马仔属性!$G$14:$H$33,2,FALSE)</f>
        <v>101101</v>
      </c>
      <c r="E11" s="3">
        <f t="shared" si="8"/>
        <v>8</v>
      </c>
      <c r="F11" s="3">
        <f t="shared" si="9"/>
        <v>1</v>
      </c>
      <c r="G11" s="3">
        <f t="shared" si="9"/>
        <v>1</v>
      </c>
      <c r="H11" s="57" t="str">
        <f t="shared" si="10"/>
        <v>无</v>
      </c>
      <c r="I11" s="47">
        <f>VLOOKUP(H11,马仔属性!$G$14:$I$33,3,FALSE)</f>
        <v>-1</v>
      </c>
      <c r="J11" s="58">
        <f>VLOOKUP(H11,马仔属性!$G$14:$H$33,2,FALSE)</f>
        <v>0</v>
      </c>
      <c r="K11" s="3">
        <f t="shared" si="0"/>
        <v>8</v>
      </c>
      <c r="L11" s="3">
        <f t="shared" si="1"/>
        <v>1</v>
      </c>
      <c r="M11" s="3">
        <f t="shared" si="1"/>
        <v>1</v>
      </c>
      <c r="N11" s="57" t="str">
        <f t="shared" si="11"/>
        <v>无</v>
      </c>
      <c r="O11" s="47">
        <f>VLOOKUP(N11,马仔属性!$G$14:$I$33,3,FALSE)</f>
        <v>-1</v>
      </c>
      <c r="P11" s="58">
        <f>VLOOKUP(N11,马仔属性!$G$14:$H$33,2,FALSE)</f>
        <v>0</v>
      </c>
      <c r="Q11" s="3">
        <f t="shared" si="0"/>
        <v>8</v>
      </c>
      <c r="R11" s="3">
        <f t="shared" si="1"/>
        <v>1</v>
      </c>
      <c r="S11" s="3">
        <f t="shared" si="1"/>
        <v>1</v>
      </c>
      <c r="T11" s="57" t="str">
        <f t="shared" si="12"/>
        <v>无</v>
      </c>
      <c r="U11" s="47">
        <f>VLOOKUP(T11,马仔属性!$G$14:$I$33,3,FALSE)</f>
        <v>-1</v>
      </c>
      <c r="V11" s="58">
        <f>VLOOKUP(T11,马仔属性!$G$14:$H$33,2,FALSE)</f>
        <v>0</v>
      </c>
      <c r="W11" s="3">
        <f t="shared" si="0"/>
        <v>8</v>
      </c>
      <c r="X11" s="3">
        <f t="shared" si="1"/>
        <v>1</v>
      </c>
      <c r="Y11" s="3">
        <f t="shared" si="1"/>
        <v>1</v>
      </c>
      <c r="Z11" s="57" t="str">
        <f t="shared" si="13"/>
        <v>无</v>
      </c>
      <c r="AA11" s="47">
        <f>VLOOKUP(Z11,马仔属性!$G$14:$I$33,3,FALSE)</f>
        <v>-1</v>
      </c>
      <c r="AB11" s="58">
        <f>VLOOKUP(Z11,马仔属性!$G$14:$H$33,2,FALSE)</f>
        <v>0</v>
      </c>
      <c r="AC11" s="3">
        <f t="shared" si="0"/>
        <v>8</v>
      </c>
      <c r="AD11" s="3">
        <f t="shared" si="1"/>
        <v>1</v>
      </c>
      <c r="AE11" s="3">
        <f t="shared" si="1"/>
        <v>1</v>
      </c>
      <c r="AF11" s="21">
        <f>SUMPRODUCT(AG11:AS11,设定参考!$A$2:$M$2)</f>
        <v>279.05457213933425</v>
      </c>
      <c r="AG11">
        <v>2893.347797157996</v>
      </c>
      <c r="AH11">
        <v>113.52443037433157</v>
      </c>
      <c r="AI11">
        <v>49.796229878682851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  <row r="12" spans="1:45" x14ac:dyDescent="0.15">
      <c r="A12" s="48">
        <v>9</v>
      </c>
      <c r="B12" s="57" t="s">
        <v>545</v>
      </c>
      <c r="C12" s="47">
        <f>VLOOKUP(B12,马仔属性!$G$14:$I$33,3,FALSE)</f>
        <v>0</v>
      </c>
      <c r="D12" s="58">
        <f>VLOOKUP(B12,马仔属性!$G$14:$H$33,2,FALSE)</f>
        <v>101101</v>
      </c>
      <c r="E12" s="3">
        <f t="shared" si="8"/>
        <v>9</v>
      </c>
      <c r="F12" s="3">
        <f t="shared" si="9"/>
        <v>1</v>
      </c>
      <c r="G12" s="3">
        <f t="shared" si="9"/>
        <v>1</v>
      </c>
      <c r="H12" s="57" t="str">
        <f t="shared" si="10"/>
        <v>无</v>
      </c>
      <c r="I12" s="47">
        <f>VLOOKUP(H12,马仔属性!$G$14:$I$33,3,FALSE)</f>
        <v>-1</v>
      </c>
      <c r="J12" s="58">
        <f>VLOOKUP(H12,马仔属性!$G$14:$H$33,2,FALSE)</f>
        <v>0</v>
      </c>
      <c r="K12" s="3">
        <f t="shared" si="0"/>
        <v>9</v>
      </c>
      <c r="L12" s="3">
        <f t="shared" si="1"/>
        <v>1</v>
      </c>
      <c r="M12" s="3">
        <f t="shared" si="1"/>
        <v>1</v>
      </c>
      <c r="N12" s="57" t="str">
        <f t="shared" si="11"/>
        <v>无</v>
      </c>
      <c r="O12" s="47">
        <f>VLOOKUP(N12,马仔属性!$G$14:$I$33,3,FALSE)</f>
        <v>-1</v>
      </c>
      <c r="P12" s="58">
        <f>VLOOKUP(N12,马仔属性!$G$14:$H$33,2,FALSE)</f>
        <v>0</v>
      </c>
      <c r="Q12" s="3">
        <f t="shared" si="0"/>
        <v>9</v>
      </c>
      <c r="R12" s="3">
        <f t="shared" si="1"/>
        <v>1</v>
      </c>
      <c r="S12" s="3">
        <f t="shared" si="1"/>
        <v>1</v>
      </c>
      <c r="T12" s="57" t="str">
        <f t="shared" si="12"/>
        <v>无</v>
      </c>
      <c r="U12" s="47">
        <f>VLOOKUP(T12,马仔属性!$G$14:$I$33,3,FALSE)</f>
        <v>-1</v>
      </c>
      <c r="V12" s="58">
        <f>VLOOKUP(T12,马仔属性!$G$14:$H$33,2,FALSE)</f>
        <v>0</v>
      </c>
      <c r="W12" s="3">
        <f t="shared" si="0"/>
        <v>9</v>
      </c>
      <c r="X12" s="3">
        <f t="shared" si="1"/>
        <v>1</v>
      </c>
      <c r="Y12" s="3">
        <f t="shared" si="1"/>
        <v>1</v>
      </c>
      <c r="Z12" s="57" t="str">
        <f t="shared" si="13"/>
        <v>无</v>
      </c>
      <c r="AA12" s="47">
        <f>VLOOKUP(Z12,马仔属性!$G$14:$I$33,3,FALSE)</f>
        <v>-1</v>
      </c>
      <c r="AB12" s="58">
        <f>VLOOKUP(Z12,马仔属性!$G$14:$H$33,2,FALSE)</f>
        <v>0</v>
      </c>
      <c r="AC12" s="3">
        <f t="shared" si="0"/>
        <v>9</v>
      </c>
      <c r="AD12" s="3">
        <f t="shared" si="1"/>
        <v>1</v>
      </c>
      <c r="AE12" s="3">
        <f t="shared" si="1"/>
        <v>1</v>
      </c>
      <c r="AF12" s="21">
        <f>SUMPRODUCT(AG12:AS12,设定参考!$A$2:$M$2)</f>
        <v>285.43794971573908</v>
      </c>
      <c r="AG12">
        <v>2949.9673613422101</v>
      </c>
      <c r="AH12">
        <v>116.40030288770056</v>
      </c>
      <c r="AI12">
        <v>51.038952374350096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</row>
    <row r="13" spans="1:45" x14ac:dyDescent="0.15">
      <c r="A13" s="48">
        <v>10</v>
      </c>
      <c r="B13" s="57" t="s">
        <v>545</v>
      </c>
      <c r="C13" s="47">
        <f>VLOOKUP(B13,马仔属性!$G$14:$I$33,3,FALSE)</f>
        <v>0</v>
      </c>
      <c r="D13" s="58">
        <f>VLOOKUP(B13,马仔属性!$G$14:$H$33,2,FALSE)</f>
        <v>101101</v>
      </c>
      <c r="E13" s="3">
        <f t="shared" si="8"/>
        <v>10</v>
      </c>
      <c r="F13" s="3">
        <f t="shared" si="9"/>
        <v>1</v>
      </c>
      <c r="G13" s="3">
        <f t="shared" si="9"/>
        <v>1</v>
      </c>
      <c r="H13" s="57" t="str">
        <f t="shared" si="10"/>
        <v>无</v>
      </c>
      <c r="I13" s="47">
        <f>VLOOKUP(H13,马仔属性!$G$14:$I$33,3,FALSE)</f>
        <v>-1</v>
      </c>
      <c r="J13" s="58">
        <f>VLOOKUP(H13,马仔属性!$G$14:$H$33,2,FALSE)</f>
        <v>0</v>
      </c>
      <c r="K13" s="3">
        <f t="shared" si="0"/>
        <v>10</v>
      </c>
      <c r="L13" s="3">
        <f t="shared" si="1"/>
        <v>1</v>
      </c>
      <c r="M13" s="3">
        <f t="shared" si="1"/>
        <v>1</v>
      </c>
      <c r="N13" s="57" t="str">
        <f t="shared" si="11"/>
        <v>无</v>
      </c>
      <c r="O13" s="47">
        <f>VLOOKUP(N13,马仔属性!$G$14:$I$33,3,FALSE)</f>
        <v>-1</v>
      </c>
      <c r="P13" s="58">
        <f>VLOOKUP(N13,马仔属性!$G$14:$H$33,2,FALSE)</f>
        <v>0</v>
      </c>
      <c r="Q13" s="3">
        <f t="shared" si="0"/>
        <v>10</v>
      </c>
      <c r="R13" s="3">
        <f t="shared" si="1"/>
        <v>1</v>
      </c>
      <c r="S13" s="3">
        <f t="shared" si="1"/>
        <v>1</v>
      </c>
      <c r="T13" s="57" t="str">
        <f t="shared" si="12"/>
        <v>无</v>
      </c>
      <c r="U13" s="47">
        <f>VLOOKUP(T13,马仔属性!$G$14:$I$33,3,FALSE)</f>
        <v>-1</v>
      </c>
      <c r="V13" s="58">
        <f>VLOOKUP(T13,马仔属性!$G$14:$H$33,2,FALSE)</f>
        <v>0</v>
      </c>
      <c r="W13" s="3">
        <f t="shared" si="0"/>
        <v>10</v>
      </c>
      <c r="X13" s="3">
        <f t="shared" si="1"/>
        <v>1</v>
      </c>
      <c r="Y13" s="3">
        <f t="shared" si="1"/>
        <v>1</v>
      </c>
      <c r="Z13" s="57" t="str">
        <f t="shared" si="13"/>
        <v>无</v>
      </c>
      <c r="AA13" s="47">
        <f>VLOOKUP(Z13,马仔属性!$G$14:$I$33,3,FALSE)</f>
        <v>-1</v>
      </c>
      <c r="AB13" s="58">
        <f>VLOOKUP(Z13,马仔属性!$G$14:$H$33,2,FALSE)</f>
        <v>0</v>
      </c>
      <c r="AC13" s="3">
        <f t="shared" si="0"/>
        <v>10</v>
      </c>
      <c r="AD13" s="3">
        <f t="shared" si="1"/>
        <v>1</v>
      </c>
      <c r="AE13" s="3">
        <f t="shared" si="1"/>
        <v>1</v>
      </c>
      <c r="AF13" s="21">
        <f>SUMPRODUCT(AG13:AS13,设定参考!$A$2:$M$2)</f>
        <v>291.82132729214385</v>
      </c>
      <c r="AG13">
        <v>3006.5869255264242</v>
      </c>
      <c r="AH13">
        <v>119.27617540106954</v>
      </c>
      <c r="AI13">
        <v>52.281674870017341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</row>
    <row r="14" spans="1:45" x14ac:dyDescent="0.15">
      <c r="A14" s="48">
        <v>11</v>
      </c>
      <c r="B14" s="57" t="s">
        <v>545</v>
      </c>
      <c r="C14" s="47">
        <f>VLOOKUP(B14,马仔属性!$G$14:$I$33,3,FALSE)</f>
        <v>0</v>
      </c>
      <c r="D14" s="58">
        <f>VLOOKUP(B14,马仔属性!$G$14:$H$33,2,FALSE)</f>
        <v>101101</v>
      </c>
      <c r="E14" s="3">
        <f t="shared" si="8"/>
        <v>11</v>
      </c>
      <c r="F14" s="3">
        <f t="shared" si="9"/>
        <v>1</v>
      </c>
      <c r="G14" s="3">
        <f t="shared" si="9"/>
        <v>1</v>
      </c>
      <c r="H14" s="57" t="str">
        <f t="shared" si="10"/>
        <v>无</v>
      </c>
      <c r="I14" s="47">
        <f>VLOOKUP(H14,马仔属性!$G$14:$I$33,3,FALSE)</f>
        <v>-1</v>
      </c>
      <c r="J14" s="58">
        <f>VLOOKUP(H14,马仔属性!$G$14:$H$33,2,FALSE)</f>
        <v>0</v>
      </c>
      <c r="K14" s="3">
        <f t="shared" si="0"/>
        <v>11</v>
      </c>
      <c r="L14" s="3">
        <f t="shared" si="1"/>
        <v>1</v>
      </c>
      <c r="M14" s="3">
        <f t="shared" si="1"/>
        <v>1</v>
      </c>
      <c r="N14" s="57" t="str">
        <f t="shared" si="11"/>
        <v>无</v>
      </c>
      <c r="O14" s="47">
        <f>VLOOKUP(N14,马仔属性!$G$14:$I$33,3,FALSE)</f>
        <v>-1</v>
      </c>
      <c r="P14" s="58">
        <f>VLOOKUP(N14,马仔属性!$G$14:$H$33,2,FALSE)</f>
        <v>0</v>
      </c>
      <c r="Q14" s="3">
        <f t="shared" si="0"/>
        <v>11</v>
      </c>
      <c r="R14" s="3">
        <f t="shared" si="1"/>
        <v>1</v>
      </c>
      <c r="S14" s="3">
        <f t="shared" si="1"/>
        <v>1</v>
      </c>
      <c r="T14" s="57" t="str">
        <f t="shared" si="12"/>
        <v>无</v>
      </c>
      <c r="U14" s="47">
        <f>VLOOKUP(T14,马仔属性!$G$14:$I$33,3,FALSE)</f>
        <v>-1</v>
      </c>
      <c r="V14" s="58">
        <f>VLOOKUP(T14,马仔属性!$G$14:$H$33,2,FALSE)</f>
        <v>0</v>
      </c>
      <c r="W14" s="3">
        <f t="shared" si="0"/>
        <v>11</v>
      </c>
      <c r="X14" s="3">
        <f t="shared" si="1"/>
        <v>1</v>
      </c>
      <c r="Y14" s="3">
        <f t="shared" si="1"/>
        <v>1</v>
      </c>
      <c r="Z14" s="57" t="str">
        <f t="shared" si="13"/>
        <v>无</v>
      </c>
      <c r="AA14" s="47">
        <f>VLOOKUP(Z14,马仔属性!$G$14:$I$33,3,FALSE)</f>
        <v>-1</v>
      </c>
      <c r="AB14" s="58">
        <f>VLOOKUP(Z14,马仔属性!$G$14:$H$33,2,FALSE)</f>
        <v>0</v>
      </c>
      <c r="AC14" s="3">
        <f t="shared" si="0"/>
        <v>11</v>
      </c>
      <c r="AD14" s="3">
        <f t="shared" si="1"/>
        <v>1</v>
      </c>
      <c r="AE14" s="3">
        <f t="shared" si="1"/>
        <v>1</v>
      </c>
      <c r="AF14" s="21">
        <f>SUMPRODUCT(AG14:AS14,设定参考!$A$2:$M$2)</f>
        <v>298.20470486854867</v>
      </c>
      <c r="AG14">
        <v>3063.2064897106384</v>
      </c>
      <c r="AH14">
        <v>122.15204791443853</v>
      </c>
      <c r="AI14">
        <v>53.524397365684578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</row>
    <row r="15" spans="1:45" x14ac:dyDescent="0.15">
      <c r="A15" s="48">
        <v>12</v>
      </c>
      <c r="B15" s="57" t="s">
        <v>545</v>
      </c>
      <c r="C15" s="47">
        <f>VLOOKUP(B15,马仔属性!$G$14:$I$33,3,FALSE)</f>
        <v>0</v>
      </c>
      <c r="D15" s="58">
        <f>VLOOKUP(B15,马仔属性!$G$14:$H$33,2,FALSE)</f>
        <v>101101</v>
      </c>
      <c r="E15" s="3">
        <f t="shared" si="8"/>
        <v>12</v>
      </c>
      <c r="F15" s="3">
        <f t="shared" si="9"/>
        <v>1</v>
      </c>
      <c r="G15" s="3">
        <f t="shared" si="9"/>
        <v>1</v>
      </c>
      <c r="H15" s="57" t="str">
        <f t="shared" si="10"/>
        <v>无</v>
      </c>
      <c r="I15" s="47">
        <f>VLOOKUP(H15,马仔属性!$G$14:$I$33,3,FALSE)</f>
        <v>-1</v>
      </c>
      <c r="J15" s="58">
        <f>VLOOKUP(H15,马仔属性!$G$14:$H$33,2,FALSE)</f>
        <v>0</v>
      </c>
      <c r="K15" s="3">
        <f t="shared" si="0"/>
        <v>12</v>
      </c>
      <c r="L15" s="3">
        <f t="shared" si="1"/>
        <v>1</v>
      </c>
      <c r="M15" s="3">
        <f t="shared" si="1"/>
        <v>1</v>
      </c>
      <c r="N15" s="57" t="str">
        <f t="shared" si="11"/>
        <v>无</v>
      </c>
      <c r="O15" s="47">
        <f>VLOOKUP(N15,马仔属性!$G$14:$I$33,3,FALSE)</f>
        <v>-1</v>
      </c>
      <c r="P15" s="58">
        <f>VLOOKUP(N15,马仔属性!$G$14:$H$33,2,FALSE)</f>
        <v>0</v>
      </c>
      <c r="Q15" s="3">
        <f t="shared" si="0"/>
        <v>12</v>
      </c>
      <c r="R15" s="3">
        <f t="shared" si="1"/>
        <v>1</v>
      </c>
      <c r="S15" s="3">
        <f t="shared" si="1"/>
        <v>1</v>
      </c>
      <c r="T15" s="57" t="str">
        <f t="shared" si="12"/>
        <v>无</v>
      </c>
      <c r="U15" s="47">
        <f>VLOOKUP(T15,马仔属性!$G$14:$I$33,3,FALSE)</f>
        <v>-1</v>
      </c>
      <c r="V15" s="58">
        <f>VLOOKUP(T15,马仔属性!$G$14:$H$33,2,FALSE)</f>
        <v>0</v>
      </c>
      <c r="W15" s="3">
        <f t="shared" si="0"/>
        <v>12</v>
      </c>
      <c r="X15" s="3">
        <f t="shared" si="1"/>
        <v>1</v>
      </c>
      <c r="Y15" s="3">
        <f t="shared" si="1"/>
        <v>1</v>
      </c>
      <c r="Z15" s="57" t="str">
        <f t="shared" si="13"/>
        <v>无</v>
      </c>
      <c r="AA15" s="47">
        <f>VLOOKUP(Z15,马仔属性!$G$14:$I$33,3,FALSE)</f>
        <v>-1</v>
      </c>
      <c r="AB15" s="58">
        <f>VLOOKUP(Z15,马仔属性!$G$14:$H$33,2,FALSE)</f>
        <v>0</v>
      </c>
      <c r="AC15" s="3">
        <f t="shared" si="0"/>
        <v>12</v>
      </c>
      <c r="AD15" s="3">
        <f t="shared" si="1"/>
        <v>1</v>
      </c>
      <c r="AE15" s="3">
        <f t="shared" si="1"/>
        <v>1</v>
      </c>
      <c r="AF15" s="21">
        <f>SUMPRODUCT(AG15:AS15,设定参考!$A$2:$M$2)</f>
        <v>304.58808244495344</v>
      </c>
      <c r="AG15">
        <v>3119.8260538948525</v>
      </c>
      <c r="AH15">
        <v>125.02792042780752</v>
      </c>
      <c r="AI15">
        <v>54.76711986135183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</row>
    <row r="16" spans="1:45" x14ac:dyDescent="0.15">
      <c r="A16" s="48">
        <v>13</v>
      </c>
      <c r="B16" s="57" t="s">
        <v>545</v>
      </c>
      <c r="C16" s="47">
        <f>VLOOKUP(B16,马仔属性!$G$14:$I$33,3,FALSE)</f>
        <v>0</v>
      </c>
      <c r="D16" s="58">
        <f>VLOOKUP(B16,马仔属性!$G$14:$H$33,2,FALSE)</f>
        <v>101101</v>
      </c>
      <c r="E16" s="3">
        <f t="shared" si="8"/>
        <v>13</v>
      </c>
      <c r="F16" s="3">
        <f t="shared" si="9"/>
        <v>1</v>
      </c>
      <c r="G16" s="3">
        <f t="shared" si="9"/>
        <v>1</v>
      </c>
      <c r="H16" s="57" t="str">
        <f t="shared" si="10"/>
        <v>无</v>
      </c>
      <c r="I16" s="47">
        <f>VLOOKUP(H16,马仔属性!$G$14:$I$33,3,FALSE)</f>
        <v>-1</v>
      </c>
      <c r="J16" s="58">
        <f>VLOOKUP(H16,马仔属性!$G$14:$H$33,2,FALSE)</f>
        <v>0</v>
      </c>
      <c r="K16" s="3">
        <f t="shared" si="0"/>
        <v>13</v>
      </c>
      <c r="L16" s="3">
        <f t="shared" si="1"/>
        <v>1</v>
      </c>
      <c r="M16" s="3">
        <f t="shared" si="1"/>
        <v>1</v>
      </c>
      <c r="N16" s="57" t="str">
        <f t="shared" si="11"/>
        <v>无</v>
      </c>
      <c r="O16" s="47">
        <f>VLOOKUP(N16,马仔属性!$G$14:$I$33,3,FALSE)</f>
        <v>-1</v>
      </c>
      <c r="P16" s="58">
        <f>VLOOKUP(N16,马仔属性!$G$14:$H$33,2,FALSE)</f>
        <v>0</v>
      </c>
      <c r="Q16" s="3">
        <f t="shared" si="0"/>
        <v>13</v>
      </c>
      <c r="R16" s="3">
        <f t="shared" si="1"/>
        <v>1</v>
      </c>
      <c r="S16" s="3">
        <f t="shared" si="1"/>
        <v>1</v>
      </c>
      <c r="T16" s="57" t="str">
        <f t="shared" si="12"/>
        <v>无</v>
      </c>
      <c r="U16" s="47">
        <f>VLOOKUP(T16,马仔属性!$G$14:$I$33,3,FALSE)</f>
        <v>-1</v>
      </c>
      <c r="V16" s="58">
        <f>VLOOKUP(T16,马仔属性!$G$14:$H$33,2,FALSE)</f>
        <v>0</v>
      </c>
      <c r="W16" s="3">
        <f t="shared" si="0"/>
        <v>13</v>
      </c>
      <c r="X16" s="3">
        <f t="shared" si="1"/>
        <v>1</v>
      </c>
      <c r="Y16" s="3">
        <f t="shared" si="1"/>
        <v>1</v>
      </c>
      <c r="Z16" s="57" t="str">
        <f t="shared" si="13"/>
        <v>无</v>
      </c>
      <c r="AA16" s="47">
        <f>VLOOKUP(Z16,马仔属性!$G$14:$I$33,3,FALSE)</f>
        <v>-1</v>
      </c>
      <c r="AB16" s="58">
        <f>VLOOKUP(Z16,马仔属性!$G$14:$H$33,2,FALSE)</f>
        <v>0</v>
      </c>
      <c r="AC16" s="3">
        <f t="shared" si="0"/>
        <v>13</v>
      </c>
      <c r="AD16" s="3">
        <f t="shared" si="1"/>
        <v>1</v>
      </c>
      <c r="AE16" s="3">
        <f t="shared" si="1"/>
        <v>1</v>
      </c>
      <c r="AF16" s="21">
        <f>SUMPRODUCT(AG16:AS16,设定参考!$A$2:$M$2)</f>
        <v>310.97146002135827</v>
      </c>
      <c r="AG16">
        <v>3176.4456180790667</v>
      </c>
      <c r="AH16">
        <v>127.9037929411765</v>
      </c>
      <c r="AI16">
        <v>56.009842357019075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</row>
    <row r="17" spans="1:45" x14ac:dyDescent="0.15">
      <c r="A17" s="48">
        <v>14</v>
      </c>
      <c r="B17" s="57" t="s">
        <v>545</v>
      </c>
      <c r="C17" s="47">
        <f>VLOOKUP(B17,马仔属性!$G$14:$I$33,3,FALSE)</f>
        <v>0</v>
      </c>
      <c r="D17" s="58">
        <f>VLOOKUP(B17,马仔属性!$G$14:$H$33,2,FALSE)</f>
        <v>101101</v>
      </c>
      <c r="E17" s="3">
        <f t="shared" si="8"/>
        <v>14</v>
      </c>
      <c r="F17" s="3">
        <f t="shared" si="9"/>
        <v>1</v>
      </c>
      <c r="G17" s="3">
        <f t="shared" si="9"/>
        <v>1</v>
      </c>
      <c r="H17" s="57" t="str">
        <f t="shared" si="10"/>
        <v>无</v>
      </c>
      <c r="I17" s="47">
        <f>VLOOKUP(H17,马仔属性!$G$14:$I$33,3,FALSE)</f>
        <v>-1</v>
      </c>
      <c r="J17" s="58">
        <f>VLOOKUP(H17,马仔属性!$G$14:$H$33,2,FALSE)</f>
        <v>0</v>
      </c>
      <c r="K17" s="3">
        <f t="shared" si="0"/>
        <v>14</v>
      </c>
      <c r="L17" s="3">
        <f t="shared" si="1"/>
        <v>1</v>
      </c>
      <c r="M17" s="3">
        <f t="shared" si="1"/>
        <v>1</v>
      </c>
      <c r="N17" s="57" t="str">
        <f t="shared" si="11"/>
        <v>无</v>
      </c>
      <c r="O17" s="47">
        <f>VLOOKUP(N17,马仔属性!$G$14:$I$33,3,FALSE)</f>
        <v>-1</v>
      </c>
      <c r="P17" s="58">
        <f>VLOOKUP(N17,马仔属性!$G$14:$H$33,2,FALSE)</f>
        <v>0</v>
      </c>
      <c r="Q17" s="3">
        <f t="shared" si="0"/>
        <v>14</v>
      </c>
      <c r="R17" s="3">
        <f t="shared" si="1"/>
        <v>1</v>
      </c>
      <c r="S17" s="3">
        <f t="shared" si="1"/>
        <v>1</v>
      </c>
      <c r="T17" s="57" t="str">
        <f t="shared" si="12"/>
        <v>无</v>
      </c>
      <c r="U17" s="47">
        <f>VLOOKUP(T17,马仔属性!$G$14:$I$33,3,FALSE)</f>
        <v>-1</v>
      </c>
      <c r="V17" s="58">
        <f>VLOOKUP(T17,马仔属性!$G$14:$H$33,2,FALSE)</f>
        <v>0</v>
      </c>
      <c r="W17" s="3">
        <f t="shared" si="0"/>
        <v>14</v>
      </c>
      <c r="X17" s="3">
        <f t="shared" si="1"/>
        <v>1</v>
      </c>
      <c r="Y17" s="3">
        <f t="shared" si="1"/>
        <v>1</v>
      </c>
      <c r="Z17" s="57" t="str">
        <f t="shared" si="13"/>
        <v>无</v>
      </c>
      <c r="AA17" s="47">
        <f>VLOOKUP(Z17,马仔属性!$G$14:$I$33,3,FALSE)</f>
        <v>-1</v>
      </c>
      <c r="AB17" s="58">
        <f>VLOOKUP(Z17,马仔属性!$G$14:$H$33,2,FALSE)</f>
        <v>0</v>
      </c>
      <c r="AC17" s="3">
        <f t="shared" si="0"/>
        <v>14</v>
      </c>
      <c r="AD17" s="3">
        <f t="shared" si="1"/>
        <v>1</v>
      </c>
      <c r="AE17" s="3">
        <f t="shared" si="1"/>
        <v>1</v>
      </c>
      <c r="AF17" s="21">
        <f>SUMPRODUCT(AG17:AS17,设定参考!$A$2:$M$2)</f>
        <v>317.35483759776298</v>
      </c>
      <c r="AG17">
        <v>3233.0651822632808</v>
      </c>
      <c r="AH17">
        <v>130.77966545454547</v>
      </c>
      <c r="AI17">
        <v>57.252564852686319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</row>
    <row r="18" spans="1:45" x14ac:dyDescent="0.15">
      <c r="A18" s="48">
        <v>15</v>
      </c>
      <c r="B18" s="57" t="s">
        <v>545</v>
      </c>
      <c r="C18" s="47">
        <f>VLOOKUP(B18,马仔属性!$G$14:$I$33,3,FALSE)</f>
        <v>0</v>
      </c>
      <c r="D18" s="58">
        <f>VLOOKUP(B18,马仔属性!$G$14:$H$33,2,FALSE)</f>
        <v>101101</v>
      </c>
      <c r="E18" s="3">
        <f t="shared" si="8"/>
        <v>15</v>
      </c>
      <c r="F18" s="3">
        <f t="shared" si="9"/>
        <v>1</v>
      </c>
      <c r="G18" s="3">
        <f t="shared" si="9"/>
        <v>1</v>
      </c>
      <c r="H18" s="57" t="str">
        <f t="shared" si="10"/>
        <v>无</v>
      </c>
      <c r="I18" s="47">
        <f>VLOOKUP(H18,马仔属性!$G$14:$I$33,3,FALSE)</f>
        <v>-1</v>
      </c>
      <c r="J18" s="58">
        <f>VLOOKUP(H18,马仔属性!$G$14:$H$33,2,FALSE)</f>
        <v>0</v>
      </c>
      <c r="K18" s="3">
        <f t="shared" si="0"/>
        <v>15</v>
      </c>
      <c r="L18" s="3">
        <f t="shared" si="1"/>
        <v>1</v>
      </c>
      <c r="M18" s="3">
        <f t="shared" si="1"/>
        <v>1</v>
      </c>
      <c r="N18" s="57" t="str">
        <f t="shared" si="11"/>
        <v>无</v>
      </c>
      <c r="O18" s="47">
        <f>VLOOKUP(N18,马仔属性!$G$14:$I$33,3,FALSE)</f>
        <v>-1</v>
      </c>
      <c r="P18" s="58">
        <f>VLOOKUP(N18,马仔属性!$G$14:$H$33,2,FALSE)</f>
        <v>0</v>
      </c>
      <c r="Q18" s="3">
        <f t="shared" si="0"/>
        <v>15</v>
      </c>
      <c r="R18" s="3">
        <f t="shared" si="1"/>
        <v>1</v>
      </c>
      <c r="S18" s="3">
        <f t="shared" si="1"/>
        <v>1</v>
      </c>
      <c r="T18" s="57" t="str">
        <f t="shared" si="12"/>
        <v>无</v>
      </c>
      <c r="U18" s="47">
        <f>VLOOKUP(T18,马仔属性!$G$14:$I$33,3,FALSE)</f>
        <v>-1</v>
      </c>
      <c r="V18" s="58">
        <f>VLOOKUP(T18,马仔属性!$G$14:$H$33,2,FALSE)</f>
        <v>0</v>
      </c>
      <c r="W18" s="3">
        <f t="shared" si="0"/>
        <v>15</v>
      </c>
      <c r="X18" s="3">
        <f t="shared" si="1"/>
        <v>1</v>
      </c>
      <c r="Y18" s="3">
        <f t="shared" si="1"/>
        <v>1</v>
      </c>
      <c r="Z18" s="57" t="str">
        <f t="shared" si="13"/>
        <v>无</v>
      </c>
      <c r="AA18" s="47">
        <f>VLOOKUP(Z18,马仔属性!$G$14:$I$33,3,FALSE)</f>
        <v>-1</v>
      </c>
      <c r="AB18" s="58">
        <f>VLOOKUP(Z18,马仔属性!$G$14:$H$33,2,FALSE)</f>
        <v>0</v>
      </c>
      <c r="AC18" s="3">
        <f t="shared" si="0"/>
        <v>15</v>
      </c>
      <c r="AD18" s="3">
        <f t="shared" si="1"/>
        <v>1</v>
      </c>
      <c r="AE18" s="3">
        <f t="shared" si="1"/>
        <v>1</v>
      </c>
      <c r="AF18" s="21">
        <f>SUMPRODUCT(AG18:AS18,设定参考!$A$2:$M$2)</f>
        <v>323.73821517416781</v>
      </c>
      <c r="AG18">
        <v>3289.6847464474949</v>
      </c>
      <c r="AH18">
        <v>133.65553796791448</v>
      </c>
      <c r="AI18">
        <v>58.495287348353564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</row>
    <row r="19" spans="1:45" x14ac:dyDescent="0.15">
      <c r="A19" s="48">
        <v>16</v>
      </c>
      <c r="B19" s="57" t="s">
        <v>545</v>
      </c>
      <c r="C19" s="47">
        <f>VLOOKUP(B19,马仔属性!$G$14:$I$33,3,FALSE)</f>
        <v>0</v>
      </c>
      <c r="D19" s="58">
        <f>VLOOKUP(B19,马仔属性!$G$14:$H$33,2,FALSE)</f>
        <v>101101</v>
      </c>
      <c r="E19" s="3">
        <f t="shared" si="8"/>
        <v>16</v>
      </c>
      <c r="F19" s="3">
        <f t="shared" si="9"/>
        <v>2</v>
      </c>
      <c r="G19" s="3">
        <f t="shared" si="9"/>
        <v>2</v>
      </c>
      <c r="H19" s="57" t="str">
        <f t="shared" si="10"/>
        <v>无</v>
      </c>
      <c r="I19" s="47">
        <f>VLOOKUP(H19,马仔属性!$G$14:$I$33,3,FALSE)</f>
        <v>-1</v>
      </c>
      <c r="J19" s="58">
        <f>VLOOKUP(H19,马仔属性!$G$14:$H$33,2,FALSE)</f>
        <v>0</v>
      </c>
      <c r="K19" s="3">
        <f t="shared" si="0"/>
        <v>16</v>
      </c>
      <c r="L19" s="3">
        <f t="shared" si="1"/>
        <v>2</v>
      </c>
      <c r="M19" s="3">
        <f t="shared" si="1"/>
        <v>2</v>
      </c>
      <c r="N19" s="57" t="str">
        <f t="shared" si="11"/>
        <v>无</v>
      </c>
      <c r="O19" s="47">
        <f>VLOOKUP(N19,马仔属性!$G$14:$I$33,3,FALSE)</f>
        <v>-1</v>
      </c>
      <c r="P19" s="58">
        <f>VLOOKUP(N19,马仔属性!$G$14:$H$33,2,FALSE)</f>
        <v>0</v>
      </c>
      <c r="Q19" s="3">
        <f t="shared" si="0"/>
        <v>16</v>
      </c>
      <c r="R19" s="3">
        <f t="shared" si="1"/>
        <v>2</v>
      </c>
      <c r="S19" s="3">
        <f t="shared" si="1"/>
        <v>2</v>
      </c>
      <c r="T19" s="57" t="str">
        <f t="shared" si="12"/>
        <v>无</v>
      </c>
      <c r="U19" s="47">
        <f>VLOOKUP(T19,马仔属性!$G$14:$I$33,3,FALSE)</f>
        <v>-1</v>
      </c>
      <c r="V19" s="58">
        <f>VLOOKUP(T19,马仔属性!$G$14:$H$33,2,FALSE)</f>
        <v>0</v>
      </c>
      <c r="W19" s="3">
        <f t="shared" si="0"/>
        <v>16</v>
      </c>
      <c r="X19" s="3">
        <f t="shared" si="1"/>
        <v>2</v>
      </c>
      <c r="Y19" s="3">
        <f t="shared" si="1"/>
        <v>2</v>
      </c>
      <c r="Z19" s="57" t="str">
        <f t="shared" si="13"/>
        <v>无</v>
      </c>
      <c r="AA19" s="47">
        <f>VLOOKUP(Z19,马仔属性!$G$14:$I$33,3,FALSE)</f>
        <v>-1</v>
      </c>
      <c r="AB19" s="58">
        <f>VLOOKUP(Z19,马仔属性!$G$14:$H$33,2,FALSE)</f>
        <v>0</v>
      </c>
      <c r="AC19" s="3">
        <f t="shared" si="0"/>
        <v>16</v>
      </c>
      <c r="AD19" s="3">
        <f t="shared" si="1"/>
        <v>2</v>
      </c>
      <c r="AE19" s="3">
        <f t="shared" si="1"/>
        <v>2</v>
      </c>
      <c r="AF19" s="21">
        <f>SUMPRODUCT(AG19:AS19,设定参考!$A$2:$M$2)</f>
        <v>620.08856339189197</v>
      </c>
      <c r="AG19">
        <v>5044.5885724941236</v>
      </c>
      <c r="AH19">
        <v>321.62444149732625</v>
      </c>
      <c r="AI19">
        <v>96.680578994800712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</row>
    <row r="20" spans="1:45" x14ac:dyDescent="0.15">
      <c r="A20" s="48">
        <v>17</v>
      </c>
      <c r="B20" s="57" t="s">
        <v>545</v>
      </c>
      <c r="C20" s="47">
        <f>VLOOKUP(B20,马仔属性!$G$14:$I$33,3,FALSE)</f>
        <v>0</v>
      </c>
      <c r="D20" s="58">
        <f>VLOOKUP(B20,马仔属性!$G$14:$H$33,2,FALSE)</f>
        <v>101101</v>
      </c>
      <c r="E20" s="3">
        <f t="shared" si="8"/>
        <v>17</v>
      </c>
      <c r="F20" s="3">
        <f t="shared" si="9"/>
        <v>2</v>
      </c>
      <c r="G20" s="3">
        <f t="shared" si="9"/>
        <v>2</v>
      </c>
      <c r="H20" s="57" t="str">
        <f t="shared" si="10"/>
        <v>无</v>
      </c>
      <c r="I20" s="47">
        <f>VLOOKUP(H20,马仔属性!$G$14:$I$33,3,FALSE)</f>
        <v>-1</v>
      </c>
      <c r="J20" s="58">
        <f>VLOOKUP(H20,马仔属性!$G$14:$H$33,2,FALSE)</f>
        <v>0</v>
      </c>
      <c r="K20" s="3">
        <f t="shared" ref="K20:AC35" si="15">ROUNDDOWN($A20*K$2,0)</f>
        <v>17</v>
      </c>
      <c r="L20" s="3">
        <f t="shared" ref="L20:AE35" si="16">ROUNDDOWN($A20*10/80*L$2,0)</f>
        <v>2</v>
      </c>
      <c r="M20" s="3">
        <f t="shared" si="16"/>
        <v>2</v>
      </c>
      <c r="N20" s="57" t="str">
        <f t="shared" si="11"/>
        <v>无</v>
      </c>
      <c r="O20" s="47">
        <f>VLOOKUP(N20,马仔属性!$G$14:$I$33,3,FALSE)</f>
        <v>-1</v>
      </c>
      <c r="P20" s="58">
        <f>VLOOKUP(N20,马仔属性!$G$14:$H$33,2,FALSE)</f>
        <v>0</v>
      </c>
      <c r="Q20" s="3">
        <f t="shared" si="15"/>
        <v>17</v>
      </c>
      <c r="R20" s="3">
        <f t="shared" si="16"/>
        <v>2</v>
      </c>
      <c r="S20" s="3">
        <f t="shared" si="16"/>
        <v>2</v>
      </c>
      <c r="T20" s="57" t="str">
        <f t="shared" si="12"/>
        <v>无</v>
      </c>
      <c r="U20" s="47">
        <f>VLOOKUP(T20,马仔属性!$G$14:$I$33,3,FALSE)</f>
        <v>-1</v>
      </c>
      <c r="V20" s="58">
        <f>VLOOKUP(T20,马仔属性!$G$14:$H$33,2,FALSE)</f>
        <v>0</v>
      </c>
      <c r="W20" s="3">
        <f t="shared" si="15"/>
        <v>17</v>
      </c>
      <c r="X20" s="3">
        <f t="shared" si="16"/>
        <v>2</v>
      </c>
      <c r="Y20" s="3">
        <f t="shared" si="16"/>
        <v>2</v>
      </c>
      <c r="Z20" s="57" t="str">
        <f t="shared" si="13"/>
        <v>无</v>
      </c>
      <c r="AA20" s="47">
        <f>VLOOKUP(Z20,马仔属性!$G$14:$I$33,3,FALSE)</f>
        <v>-1</v>
      </c>
      <c r="AB20" s="58">
        <f>VLOOKUP(Z20,马仔属性!$G$14:$H$33,2,FALSE)</f>
        <v>0</v>
      </c>
      <c r="AC20" s="3">
        <f t="shared" si="15"/>
        <v>17</v>
      </c>
      <c r="AD20" s="3">
        <f t="shared" si="16"/>
        <v>2</v>
      </c>
      <c r="AE20" s="3">
        <f t="shared" si="16"/>
        <v>2</v>
      </c>
      <c r="AF20" s="21">
        <f>SUMPRODUCT(AG20:AS20,设定参考!$A$2:$M$2)</f>
        <v>628.92708618999086</v>
      </c>
      <c r="AG20">
        <v>5122.9848921338053</v>
      </c>
      <c r="AH20">
        <v>325.60641882352945</v>
      </c>
      <c r="AI20">
        <v>98.401271681109208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</row>
    <row r="21" spans="1:45" x14ac:dyDescent="0.15">
      <c r="A21" s="48">
        <v>18</v>
      </c>
      <c r="B21" s="57" t="s">
        <v>545</v>
      </c>
      <c r="C21" s="47">
        <f>VLOOKUP(B21,马仔属性!$G$14:$I$33,3,FALSE)</f>
        <v>0</v>
      </c>
      <c r="D21" s="58">
        <f>VLOOKUP(B21,马仔属性!$G$14:$H$33,2,FALSE)</f>
        <v>101101</v>
      </c>
      <c r="E21" s="3">
        <f t="shared" si="8"/>
        <v>18</v>
      </c>
      <c r="F21" s="3">
        <f t="shared" si="9"/>
        <v>2</v>
      </c>
      <c r="G21" s="3">
        <f t="shared" si="9"/>
        <v>2</v>
      </c>
      <c r="H21" s="57" t="s">
        <v>541</v>
      </c>
      <c r="I21" s="47">
        <f>VLOOKUP(H21,马仔属性!$G$14:$I$33,3,FALSE)</f>
        <v>1</v>
      </c>
      <c r="J21" s="58">
        <f>VLOOKUP(H21,马仔属性!$G$14:$H$33,2,FALSE)</f>
        <v>101106</v>
      </c>
      <c r="K21" s="3">
        <f t="shared" si="15"/>
        <v>18</v>
      </c>
      <c r="L21" s="3">
        <f t="shared" si="16"/>
        <v>2</v>
      </c>
      <c r="M21" s="3">
        <f t="shared" si="16"/>
        <v>2</v>
      </c>
      <c r="N21" s="57" t="str">
        <f t="shared" si="11"/>
        <v>无</v>
      </c>
      <c r="O21" s="47">
        <f>VLOOKUP(N21,马仔属性!$G$14:$I$33,3,FALSE)</f>
        <v>-1</v>
      </c>
      <c r="P21" s="58">
        <f>VLOOKUP(N21,马仔属性!$G$14:$H$33,2,FALSE)</f>
        <v>0</v>
      </c>
      <c r="Q21" s="3">
        <f t="shared" si="15"/>
        <v>18</v>
      </c>
      <c r="R21" s="3">
        <f t="shared" si="16"/>
        <v>2</v>
      </c>
      <c r="S21" s="3">
        <f t="shared" si="16"/>
        <v>2</v>
      </c>
      <c r="T21" s="57" t="str">
        <f t="shared" si="12"/>
        <v>无</v>
      </c>
      <c r="U21" s="47">
        <f>VLOOKUP(T21,马仔属性!$G$14:$I$33,3,FALSE)</f>
        <v>-1</v>
      </c>
      <c r="V21" s="58">
        <f>VLOOKUP(T21,马仔属性!$G$14:$H$33,2,FALSE)</f>
        <v>0</v>
      </c>
      <c r="W21" s="3">
        <f t="shared" si="15"/>
        <v>18</v>
      </c>
      <c r="X21" s="3">
        <f t="shared" si="16"/>
        <v>2</v>
      </c>
      <c r="Y21" s="3">
        <f t="shared" si="16"/>
        <v>2</v>
      </c>
      <c r="Z21" s="57" t="str">
        <f t="shared" si="13"/>
        <v>无</v>
      </c>
      <c r="AA21" s="47">
        <f>VLOOKUP(Z21,马仔属性!$G$14:$I$33,3,FALSE)</f>
        <v>-1</v>
      </c>
      <c r="AB21" s="58">
        <f>VLOOKUP(Z21,马仔属性!$G$14:$H$33,2,FALSE)</f>
        <v>0</v>
      </c>
      <c r="AC21" s="3">
        <f t="shared" si="15"/>
        <v>18</v>
      </c>
      <c r="AD21" s="3">
        <f t="shared" si="16"/>
        <v>2</v>
      </c>
      <c r="AE21" s="3">
        <f t="shared" si="16"/>
        <v>2</v>
      </c>
      <c r="AF21" s="21">
        <f>SUMPRODUCT(AG21:AS21,设定参考!$A$2:$M$2)</f>
        <v>1556.9333416436098</v>
      </c>
      <c r="AG21">
        <v>13120.501504389251</v>
      </c>
      <c r="AH21">
        <v>753.21867294117669</v>
      </c>
      <c r="AI21">
        <v>278.89460852686312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</row>
    <row r="22" spans="1:45" x14ac:dyDescent="0.15">
      <c r="A22" s="48">
        <v>19</v>
      </c>
      <c r="B22" s="57" t="s">
        <v>545</v>
      </c>
      <c r="C22" s="47">
        <f>VLOOKUP(B22,马仔属性!$G$14:$I$33,3,FALSE)</f>
        <v>0</v>
      </c>
      <c r="D22" s="58">
        <f>VLOOKUP(B22,马仔属性!$G$14:$H$33,2,FALSE)</f>
        <v>101101</v>
      </c>
      <c r="E22" s="3">
        <f t="shared" si="8"/>
        <v>19</v>
      </c>
      <c r="F22" s="3">
        <f t="shared" si="9"/>
        <v>2</v>
      </c>
      <c r="G22" s="3">
        <f t="shared" si="9"/>
        <v>2</v>
      </c>
      <c r="H22" s="57" t="str">
        <f t="shared" si="10"/>
        <v>靓坤</v>
      </c>
      <c r="I22" s="47">
        <f>VLOOKUP(H22,马仔属性!$G$14:$I$33,3,FALSE)</f>
        <v>1</v>
      </c>
      <c r="J22" s="58">
        <f>VLOOKUP(H22,马仔属性!$G$14:$H$33,2,FALSE)</f>
        <v>101106</v>
      </c>
      <c r="K22" s="3">
        <f t="shared" si="15"/>
        <v>19</v>
      </c>
      <c r="L22" s="3">
        <f t="shared" si="16"/>
        <v>2</v>
      </c>
      <c r="M22" s="3">
        <f t="shared" si="16"/>
        <v>2</v>
      </c>
      <c r="N22" s="57" t="str">
        <f t="shared" si="11"/>
        <v>无</v>
      </c>
      <c r="O22" s="47">
        <f>VLOOKUP(N22,马仔属性!$G$14:$I$33,3,FALSE)</f>
        <v>-1</v>
      </c>
      <c r="P22" s="58">
        <f>VLOOKUP(N22,马仔属性!$G$14:$H$33,2,FALSE)</f>
        <v>0</v>
      </c>
      <c r="Q22" s="3">
        <f t="shared" si="15"/>
        <v>19</v>
      </c>
      <c r="R22" s="3">
        <f t="shared" si="16"/>
        <v>2</v>
      </c>
      <c r="S22" s="3">
        <f t="shared" si="16"/>
        <v>2</v>
      </c>
      <c r="T22" s="57" t="str">
        <f t="shared" si="12"/>
        <v>无</v>
      </c>
      <c r="U22" s="47">
        <f>VLOOKUP(T22,马仔属性!$G$14:$I$33,3,FALSE)</f>
        <v>-1</v>
      </c>
      <c r="V22" s="58">
        <f>VLOOKUP(T22,马仔属性!$G$14:$H$33,2,FALSE)</f>
        <v>0</v>
      </c>
      <c r="W22" s="3">
        <f t="shared" si="15"/>
        <v>19</v>
      </c>
      <c r="X22" s="3">
        <f t="shared" si="16"/>
        <v>2</v>
      </c>
      <c r="Y22" s="3">
        <f t="shared" si="16"/>
        <v>2</v>
      </c>
      <c r="Z22" s="57" t="str">
        <f t="shared" si="13"/>
        <v>无</v>
      </c>
      <c r="AA22" s="47">
        <f>VLOOKUP(Z22,马仔属性!$G$14:$I$33,3,FALSE)</f>
        <v>-1</v>
      </c>
      <c r="AB22" s="58">
        <f>VLOOKUP(Z22,马仔属性!$G$14:$H$33,2,FALSE)</f>
        <v>0</v>
      </c>
      <c r="AC22" s="3">
        <f t="shared" si="15"/>
        <v>19</v>
      </c>
      <c r="AD22" s="3">
        <f t="shared" si="16"/>
        <v>2</v>
      </c>
      <c r="AE22" s="3">
        <f t="shared" si="16"/>
        <v>2</v>
      </c>
      <c r="AF22" s="21">
        <f>SUMPRODUCT(AG22:AS22,设定参考!$A$2:$M$2)</f>
        <v>1583.4489100379067</v>
      </c>
      <c r="AG22">
        <v>13355.690463308294</v>
      </c>
      <c r="AH22">
        <v>765.16460491978626</v>
      </c>
      <c r="AI22">
        <v>284.05668658578861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</row>
    <row r="23" spans="1:45" x14ac:dyDescent="0.15">
      <c r="A23" s="48">
        <v>20</v>
      </c>
      <c r="B23" s="57" t="s">
        <v>545</v>
      </c>
      <c r="C23" s="47">
        <f>VLOOKUP(B23,马仔属性!$G$14:$I$33,3,FALSE)</f>
        <v>0</v>
      </c>
      <c r="D23" s="58">
        <f>VLOOKUP(B23,马仔属性!$G$14:$H$33,2,FALSE)</f>
        <v>101101</v>
      </c>
      <c r="E23" s="3">
        <f t="shared" si="8"/>
        <v>20</v>
      </c>
      <c r="F23" s="3">
        <f t="shared" si="9"/>
        <v>2</v>
      </c>
      <c r="G23" s="3">
        <f t="shared" si="9"/>
        <v>2</v>
      </c>
      <c r="H23" s="57" t="str">
        <f t="shared" si="10"/>
        <v>靓坤</v>
      </c>
      <c r="I23" s="47">
        <f>VLOOKUP(H23,马仔属性!$G$14:$I$33,3,FALSE)</f>
        <v>1</v>
      </c>
      <c r="J23" s="58">
        <f>VLOOKUP(H23,马仔属性!$G$14:$H$33,2,FALSE)</f>
        <v>101106</v>
      </c>
      <c r="K23" s="3">
        <f t="shared" si="15"/>
        <v>20</v>
      </c>
      <c r="L23" s="3">
        <f t="shared" si="16"/>
        <v>2</v>
      </c>
      <c r="M23" s="3">
        <f t="shared" si="16"/>
        <v>2</v>
      </c>
      <c r="N23" s="57" t="str">
        <f t="shared" si="11"/>
        <v>无</v>
      </c>
      <c r="O23" s="47">
        <f>VLOOKUP(N23,马仔属性!$G$14:$I$33,3,FALSE)</f>
        <v>-1</v>
      </c>
      <c r="P23" s="58">
        <f>VLOOKUP(N23,马仔属性!$G$14:$H$33,2,FALSE)</f>
        <v>0</v>
      </c>
      <c r="Q23" s="3">
        <f t="shared" si="15"/>
        <v>20</v>
      </c>
      <c r="R23" s="3">
        <f t="shared" si="16"/>
        <v>2</v>
      </c>
      <c r="S23" s="3">
        <f t="shared" si="16"/>
        <v>2</v>
      </c>
      <c r="T23" s="57" t="str">
        <f t="shared" si="12"/>
        <v>无</v>
      </c>
      <c r="U23" s="47">
        <f>VLOOKUP(T23,马仔属性!$G$14:$I$33,3,FALSE)</f>
        <v>-1</v>
      </c>
      <c r="V23" s="58">
        <f>VLOOKUP(T23,马仔属性!$G$14:$H$33,2,FALSE)</f>
        <v>0</v>
      </c>
      <c r="W23" s="3">
        <f t="shared" si="15"/>
        <v>20</v>
      </c>
      <c r="X23" s="3">
        <f t="shared" si="16"/>
        <v>2</v>
      </c>
      <c r="Y23" s="3">
        <f t="shared" si="16"/>
        <v>2</v>
      </c>
      <c r="Z23" s="57" t="str">
        <f t="shared" si="13"/>
        <v>无</v>
      </c>
      <c r="AA23" s="47">
        <f>VLOOKUP(Z23,马仔属性!$G$14:$I$33,3,FALSE)</f>
        <v>-1</v>
      </c>
      <c r="AB23" s="58">
        <f>VLOOKUP(Z23,马仔属性!$G$14:$H$33,2,FALSE)</f>
        <v>0</v>
      </c>
      <c r="AC23" s="3">
        <f t="shared" si="15"/>
        <v>20</v>
      </c>
      <c r="AD23" s="3">
        <f t="shared" si="16"/>
        <v>2</v>
      </c>
      <c r="AE23" s="3">
        <f t="shared" si="16"/>
        <v>2</v>
      </c>
      <c r="AF23" s="21">
        <f>SUMPRODUCT(AG23:AS23,设定参考!$A$2:$M$2)</f>
        <v>1609.9644784322036</v>
      </c>
      <c r="AG23">
        <v>13590.879422227337</v>
      </c>
      <c r="AH23">
        <v>777.11053689839594</v>
      </c>
      <c r="AI23">
        <v>289.21876464471404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</row>
    <row r="24" spans="1:45" x14ac:dyDescent="0.15">
      <c r="A24" s="48">
        <v>21</v>
      </c>
      <c r="B24" s="57" t="s">
        <v>545</v>
      </c>
      <c r="C24" s="47">
        <f>VLOOKUP(B24,马仔属性!$G$14:$I$33,3,FALSE)</f>
        <v>0</v>
      </c>
      <c r="D24" s="58">
        <f>VLOOKUP(B24,马仔属性!$G$14:$H$33,2,FALSE)</f>
        <v>101101</v>
      </c>
      <c r="E24" s="3">
        <f t="shared" si="8"/>
        <v>21</v>
      </c>
      <c r="F24" s="3">
        <f t="shared" si="9"/>
        <v>2</v>
      </c>
      <c r="G24" s="3">
        <f t="shared" si="9"/>
        <v>2</v>
      </c>
      <c r="H24" s="57" t="str">
        <f t="shared" si="10"/>
        <v>靓坤</v>
      </c>
      <c r="I24" s="47">
        <f>VLOOKUP(H24,马仔属性!$G$14:$I$33,3,FALSE)</f>
        <v>1</v>
      </c>
      <c r="J24" s="58">
        <f>VLOOKUP(H24,马仔属性!$G$14:$H$33,2,FALSE)</f>
        <v>101106</v>
      </c>
      <c r="K24" s="3">
        <f t="shared" si="15"/>
        <v>21</v>
      </c>
      <c r="L24" s="3">
        <f t="shared" si="16"/>
        <v>2</v>
      </c>
      <c r="M24" s="3">
        <f t="shared" si="16"/>
        <v>2</v>
      </c>
      <c r="N24" s="57" t="str">
        <f t="shared" si="11"/>
        <v>无</v>
      </c>
      <c r="O24" s="47">
        <f>VLOOKUP(N24,马仔属性!$G$14:$I$33,3,FALSE)</f>
        <v>-1</v>
      </c>
      <c r="P24" s="58">
        <f>VLOOKUP(N24,马仔属性!$G$14:$H$33,2,FALSE)</f>
        <v>0</v>
      </c>
      <c r="Q24" s="3">
        <f t="shared" si="15"/>
        <v>21</v>
      </c>
      <c r="R24" s="3">
        <f t="shared" si="16"/>
        <v>2</v>
      </c>
      <c r="S24" s="3">
        <f t="shared" si="16"/>
        <v>2</v>
      </c>
      <c r="T24" s="57" t="str">
        <f t="shared" si="12"/>
        <v>无</v>
      </c>
      <c r="U24" s="47">
        <f>VLOOKUP(T24,马仔属性!$G$14:$I$33,3,FALSE)</f>
        <v>-1</v>
      </c>
      <c r="V24" s="58">
        <f>VLOOKUP(T24,马仔属性!$G$14:$H$33,2,FALSE)</f>
        <v>0</v>
      </c>
      <c r="W24" s="3">
        <f t="shared" si="15"/>
        <v>21</v>
      </c>
      <c r="X24" s="3">
        <f t="shared" si="16"/>
        <v>2</v>
      </c>
      <c r="Y24" s="3">
        <f t="shared" si="16"/>
        <v>2</v>
      </c>
      <c r="Z24" s="57" t="str">
        <f t="shared" si="13"/>
        <v>无</v>
      </c>
      <c r="AA24" s="47">
        <f>VLOOKUP(Z24,马仔属性!$G$14:$I$33,3,FALSE)</f>
        <v>-1</v>
      </c>
      <c r="AB24" s="58">
        <f>VLOOKUP(Z24,马仔属性!$G$14:$H$33,2,FALSE)</f>
        <v>0</v>
      </c>
      <c r="AC24" s="3">
        <f t="shared" si="15"/>
        <v>21</v>
      </c>
      <c r="AD24" s="3">
        <f t="shared" si="16"/>
        <v>2</v>
      </c>
      <c r="AE24" s="3">
        <f t="shared" si="16"/>
        <v>2</v>
      </c>
      <c r="AF24" s="21">
        <f>SUMPRODUCT(AG24:AS24,设定参考!$A$2:$M$2)</f>
        <v>1636.4800468265003</v>
      </c>
      <c r="AG24">
        <v>13826.068381146382</v>
      </c>
      <c r="AH24">
        <v>789.0564688770055</v>
      </c>
      <c r="AI24">
        <v>294.38084270363959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</row>
    <row r="25" spans="1:45" x14ac:dyDescent="0.15">
      <c r="A25" s="48">
        <v>22</v>
      </c>
      <c r="B25" s="57" t="s">
        <v>545</v>
      </c>
      <c r="C25" s="47">
        <f>VLOOKUP(B25,马仔属性!$G$14:$I$33,3,FALSE)</f>
        <v>0</v>
      </c>
      <c r="D25" s="58">
        <f>VLOOKUP(B25,马仔属性!$G$14:$H$33,2,FALSE)</f>
        <v>101101</v>
      </c>
      <c r="E25" s="3">
        <f t="shared" si="8"/>
        <v>22</v>
      </c>
      <c r="F25" s="3">
        <f t="shared" si="9"/>
        <v>2</v>
      </c>
      <c r="G25" s="3">
        <f t="shared" si="9"/>
        <v>2</v>
      </c>
      <c r="H25" s="57" t="s">
        <v>387</v>
      </c>
      <c r="I25" s="47">
        <f>VLOOKUP(H25,马仔属性!$G$14:$I$33,3,FALSE)</f>
        <v>1</v>
      </c>
      <c r="J25" s="58">
        <f>VLOOKUP(H25,马仔属性!$G$14:$H$33,2,FALSE)</f>
        <v>101106</v>
      </c>
      <c r="K25" s="3">
        <f t="shared" si="15"/>
        <v>22</v>
      </c>
      <c r="L25" s="3">
        <f t="shared" si="16"/>
        <v>2</v>
      </c>
      <c r="M25" s="3">
        <f t="shared" si="16"/>
        <v>2</v>
      </c>
      <c r="N25" s="57" t="str">
        <f t="shared" si="11"/>
        <v>无</v>
      </c>
      <c r="O25" s="47">
        <f>VLOOKUP(N25,马仔属性!$G$14:$I$33,3,FALSE)</f>
        <v>-1</v>
      </c>
      <c r="P25" s="58">
        <f>VLOOKUP(N25,马仔属性!$G$14:$H$33,2,FALSE)</f>
        <v>0</v>
      </c>
      <c r="Q25" s="3">
        <f t="shared" si="15"/>
        <v>22</v>
      </c>
      <c r="R25" s="3">
        <f t="shared" si="16"/>
        <v>2</v>
      </c>
      <c r="S25" s="3">
        <f t="shared" si="16"/>
        <v>2</v>
      </c>
      <c r="T25" s="57" t="str">
        <f t="shared" si="12"/>
        <v>无</v>
      </c>
      <c r="U25" s="47">
        <f>VLOOKUP(T25,马仔属性!$G$14:$I$33,3,FALSE)</f>
        <v>-1</v>
      </c>
      <c r="V25" s="58">
        <f>VLOOKUP(T25,马仔属性!$G$14:$H$33,2,FALSE)</f>
        <v>0</v>
      </c>
      <c r="W25" s="3">
        <f t="shared" si="15"/>
        <v>22</v>
      </c>
      <c r="X25" s="3">
        <f t="shared" si="16"/>
        <v>2</v>
      </c>
      <c r="Y25" s="3">
        <f t="shared" si="16"/>
        <v>2</v>
      </c>
      <c r="Z25" s="57" t="str">
        <f t="shared" si="13"/>
        <v>无</v>
      </c>
      <c r="AA25" s="47">
        <f>VLOOKUP(Z25,马仔属性!$G$14:$I$33,3,FALSE)</f>
        <v>-1</v>
      </c>
      <c r="AB25" s="58">
        <f>VLOOKUP(Z25,马仔属性!$G$14:$H$33,2,FALSE)</f>
        <v>0</v>
      </c>
      <c r="AC25" s="3">
        <f t="shared" si="15"/>
        <v>22</v>
      </c>
      <c r="AD25" s="3">
        <f t="shared" si="16"/>
        <v>2</v>
      </c>
      <c r="AE25" s="3">
        <f t="shared" si="16"/>
        <v>2</v>
      </c>
      <c r="AF25" s="21">
        <f>SUMPRODUCT(AG25:AS25,设定参考!$A$2:$M$2)</f>
        <v>1662.9956152207972</v>
      </c>
      <c r="AG25">
        <v>14061.257340065424</v>
      </c>
      <c r="AH25">
        <v>801.00240085561518</v>
      </c>
      <c r="AI25">
        <v>299.54292076256502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</row>
    <row r="26" spans="1:45" x14ac:dyDescent="0.15">
      <c r="A26" s="48">
        <v>23</v>
      </c>
      <c r="B26" s="57" t="s">
        <v>545</v>
      </c>
      <c r="C26" s="47">
        <f>VLOOKUP(B26,马仔属性!$G$14:$I$33,3,FALSE)</f>
        <v>0</v>
      </c>
      <c r="D26" s="58">
        <f>VLOOKUP(B26,马仔属性!$G$14:$H$33,2,FALSE)</f>
        <v>101101</v>
      </c>
      <c r="E26" s="3">
        <f t="shared" si="8"/>
        <v>23</v>
      </c>
      <c r="F26" s="3">
        <f t="shared" si="9"/>
        <v>2</v>
      </c>
      <c r="G26" s="3">
        <f t="shared" si="9"/>
        <v>2</v>
      </c>
      <c r="H26" s="57" t="str">
        <f t="shared" si="10"/>
        <v>靓坤</v>
      </c>
      <c r="I26" s="47">
        <f>VLOOKUP(H26,马仔属性!$G$14:$I$33,3,FALSE)</f>
        <v>1</v>
      </c>
      <c r="J26" s="58">
        <f>VLOOKUP(H26,马仔属性!$G$14:$H$33,2,FALSE)</f>
        <v>101106</v>
      </c>
      <c r="K26" s="3">
        <f t="shared" si="15"/>
        <v>23</v>
      </c>
      <c r="L26" s="3">
        <f t="shared" si="16"/>
        <v>2</v>
      </c>
      <c r="M26" s="3">
        <f t="shared" si="16"/>
        <v>2</v>
      </c>
      <c r="N26" s="57" t="str">
        <f t="shared" si="11"/>
        <v>无</v>
      </c>
      <c r="O26" s="47">
        <f>VLOOKUP(N26,马仔属性!$G$14:$I$33,3,FALSE)</f>
        <v>-1</v>
      </c>
      <c r="P26" s="58">
        <f>VLOOKUP(N26,马仔属性!$G$14:$H$33,2,FALSE)</f>
        <v>0</v>
      </c>
      <c r="Q26" s="3">
        <f t="shared" si="15"/>
        <v>23</v>
      </c>
      <c r="R26" s="3">
        <f t="shared" si="16"/>
        <v>2</v>
      </c>
      <c r="S26" s="3">
        <f t="shared" si="16"/>
        <v>2</v>
      </c>
      <c r="T26" s="57" t="str">
        <f t="shared" si="12"/>
        <v>无</v>
      </c>
      <c r="U26" s="47">
        <f>VLOOKUP(T26,马仔属性!$G$14:$I$33,3,FALSE)</f>
        <v>-1</v>
      </c>
      <c r="V26" s="58">
        <f>VLOOKUP(T26,马仔属性!$G$14:$H$33,2,FALSE)</f>
        <v>0</v>
      </c>
      <c r="W26" s="3">
        <f t="shared" si="15"/>
        <v>23</v>
      </c>
      <c r="X26" s="3">
        <f t="shared" si="16"/>
        <v>2</v>
      </c>
      <c r="Y26" s="3">
        <f t="shared" si="16"/>
        <v>2</v>
      </c>
      <c r="Z26" s="57" t="str">
        <f t="shared" si="13"/>
        <v>无</v>
      </c>
      <c r="AA26" s="47">
        <f>VLOOKUP(Z26,马仔属性!$G$14:$I$33,3,FALSE)</f>
        <v>-1</v>
      </c>
      <c r="AB26" s="58">
        <f>VLOOKUP(Z26,马仔属性!$G$14:$H$33,2,FALSE)</f>
        <v>0</v>
      </c>
      <c r="AC26" s="3">
        <f t="shared" si="15"/>
        <v>23</v>
      </c>
      <c r="AD26" s="3">
        <f t="shared" si="16"/>
        <v>2</v>
      </c>
      <c r="AE26" s="3">
        <f t="shared" si="16"/>
        <v>2</v>
      </c>
      <c r="AF26" s="21">
        <f>SUMPRODUCT(AG26:AS26,设定参考!$A$2:$M$2)</f>
        <v>1689.5111836150941</v>
      </c>
      <c r="AG26">
        <v>14296.446298984469</v>
      </c>
      <c r="AH26">
        <v>812.94833283422474</v>
      </c>
      <c r="AI26">
        <v>304.70499882149051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  <row r="27" spans="1:45" x14ac:dyDescent="0.15">
      <c r="A27" s="48">
        <v>24</v>
      </c>
      <c r="B27" s="57" t="s">
        <v>545</v>
      </c>
      <c r="C27" s="47">
        <f>VLOOKUP(B27,马仔属性!$G$14:$I$33,3,FALSE)</f>
        <v>0</v>
      </c>
      <c r="D27" s="58">
        <f>VLOOKUP(B27,马仔属性!$G$14:$H$33,2,FALSE)</f>
        <v>101101</v>
      </c>
      <c r="E27" s="3">
        <f t="shared" si="8"/>
        <v>24</v>
      </c>
      <c r="F27" s="3">
        <f t="shared" si="9"/>
        <v>3</v>
      </c>
      <c r="G27" s="3">
        <f t="shared" si="9"/>
        <v>3</v>
      </c>
      <c r="H27" s="57" t="str">
        <f t="shared" si="10"/>
        <v>靓坤</v>
      </c>
      <c r="I27" s="47">
        <f>VLOOKUP(H27,马仔属性!$G$14:$I$33,3,FALSE)</f>
        <v>1</v>
      </c>
      <c r="J27" s="58">
        <f>VLOOKUP(H27,马仔属性!$G$14:$H$33,2,FALSE)</f>
        <v>101106</v>
      </c>
      <c r="K27" s="3">
        <f t="shared" si="15"/>
        <v>24</v>
      </c>
      <c r="L27" s="3">
        <f t="shared" si="16"/>
        <v>3</v>
      </c>
      <c r="M27" s="3">
        <f t="shared" si="16"/>
        <v>3</v>
      </c>
      <c r="N27" s="57" t="str">
        <f t="shared" si="11"/>
        <v>无</v>
      </c>
      <c r="O27" s="47">
        <f>VLOOKUP(N27,马仔属性!$G$14:$I$33,3,FALSE)</f>
        <v>-1</v>
      </c>
      <c r="P27" s="58">
        <f>VLOOKUP(N27,马仔属性!$G$14:$H$33,2,FALSE)</f>
        <v>0</v>
      </c>
      <c r="Q27" s="3">
        <f t="shared" si="15"/>
        <v>24</v>
      </c>
      <c r="R27" s="3">
        <f t="shared" si="16"/>
        <v>3</v>
      </c>
      <c r="S27" s="3">
        <f t="shared" si="16"/>
        <v>3</v>
      </c>
      <c r="T27" s="57" t="str">
        <f t="shared" si="12"/>
        <v>无</v>
      </c>
      <c r="U27" s="47">
        <f>VLOOKUP(T27,马仔属性!$G$14:$I$33,3,FALSE)</f>
        <v>-1</v>
      </c>
      <c r="V27" s="58">
        <f>VLOOKUP(T27,马仔属性!$G$14:$H$33,2,FALSE)</f>
        <v>0</v>
      </c>
      <c r="W27" s="3">
        <f t="shared" si="15"/>
        <v>24</v>
      </c>
      <c r="X27" s="3">
        <f t="shared" si="16"/>
        <v>3</v>
      </c>
      <c r="Y27" s="3">
        <f t="shared" si="16"/>
        <v>3</v>
      </c>
      <c r="Z27" s="57" t="str">
        <f t="shared" si="13"/>
        <v>无</v>
      </c>
      <c r="AA27" s="47">
        <f>VLOOKUP(Z27,马仔属性!$G$14:$I$33,3,FALSE)</f>
        <v>-1</v>
      </c>
      <c r="AB27" s="58">
        <f>VLOOKUP(Z27,马仔属性!$G$14:$H$33,2,FALSE)</f>
        <v>0</v>
      </c>
      <c r="AC27" s="3">
        <f t="shared" si="15"/>
        <v>24</v>
      </c>
      <c r="AD27" s="3">
        <f t="shared" si="16"/>
        <v>3</v>
      </c>
      <c r="AE27" s="3">
        <f t="shared" si="16"/>
        <v>3</v>
      </c>
      <c r="AF27" s="21">
        <f>SUMPRODUCT(AG27:AS27,设定参考!$A$2:$M$2)</f>
        <v>2391.5094065936787</v>
      </c>
      <c r="AG27">
        <v>20540.80910895636</v>
      </c>
      <c r="AH27">
        <v>1129.4466156149736</v>
      </c>
      <c r="AI27">
        <v>440.43042662045065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</row>
    <row r="28" spans="1:45" x14ac:dyDescent="0.15">
      <c r="A28" s="48">
        <v>25</v>
      </c>
      <c r="B28" s="57" t="s">
        <v>545</v>
      </c>
      <c r="C28" s="47">
        <f>VLOOKUP(B28,马仔属性!$G$14:$I$33,3,FALSE)</f>
        <v>0</v>
      </c>
      <c r="D28" s="58">
        <f>VLOOKUP(B28,马仔属性!$G$14:$H$33,2,FALSE)</f>
        <v>101101</v>
      </c>
      <c r="E28" s="3">
        <f t="shared" si="8"/>
        <v>25</v>
      </c>
      <c r="F28" s="3">
        <f t="shared" si="9"/>
        <v>3</v>
      </c>
      <c r="G28" s="3">
        <f t="shared" si="9"/>
        <v>3</v>
      </c>
      <c r="H28" s="57" t="str">
        <f t="shared" si="10"/>
        <v>靓坤</v>
      </c>
      <c r="I28" s="47">
        <f>VLOOKUP(H28,马仔属性!$G$14:$I$33,3,FALSE)</f>
        <v>1</v>
      </c>
      <c r="J28" s="58">
        <f>VLOOKUP(H28,马仔属性!$G$14:$H$33,2,FALSE)</f>
        <v>101106</v>
      </c>
      <c r="K28" s="3">
        <f t="shared" si="15"/>
        <v>25</v>
      </c>
      <c r="L28" s="3">
        <f t="shared" si="16"/>
        <v>3</v>
      </c>
      <c r="M28" s="3">
        <f t="shared" si="16"/>
        <v>3</v>
      </c>
      <c r="N28" s="57" t="str">
        <f t="shared" si="11"/>
        <v>无</v>
      </c>
      <c r="O28" s="47">
        <f>VLOOKUP(N28,马仔属性!$G$14:$I$33,3,FALSE)</f>
        <v>-1</v>
      </c>
      <c r="P28" s="58">
        <f>VLOOKUP(N28,马仔属性!$G$14:$H$33,2,FALSE)</f>
        <v>0</v>
      </c>
      <c r="Q28" s="3">
        <f t="shared" si="15"/>
        <v>25</v>
      </c>
      <c r="R28" s="3">
        <f t="shared" si="16"/>
        <v>3</v>
      </c>
      <c r="S28" s="3">
        <f t="shared" si="16"/>
        <v>3</v>
      </c>
      <c r="T28" s="57" t="str">
        <f t="shared" si="12"/>
        <v>无</v>
      </c>
      <c r="U28" s="47">
        <f>VLOOKUP(T28,马仔属性!$G$14:$I$33,3,FALSE)</f>
        <v>-1</v>
      </c>
      <c r="V28" s="58">
        <f>VLOOKUP(T28,马仔属性!$G$14:$H$33,2,FALSE)</f>
        <v>0</v>
      </c>
      <c r="W28" s="3">
        <f t="shared" si="15"/>
        <v>25</v>
      </c>
      <c r="X28" s="3">
        <f t="shared" si="16"/>
        <v>3</v>
      </c>
      <c r="Y28" s="3">
        <f t="shared" si="16"/>
        <v>3</v>
      </c>
      <c r="Z28" s="57" t="str">
        <f t="shared" si="13"/>
        <v>无</v>
      </c>
      <c r="AA28" s="47">
        <f>VLOOKUP(Z28,马仔属性!$G$14:$I$33,3,FALSE)</f>
        <v>-1</v>
      </c>
      <c r="AB28" s="58">
        <f>VLOOKUP(Z28,马仔属性!$G$14:$H$33,2,FALSE)</f>
        <v>0</v>
      </c>
      <c r="AC28" s="3">
        <f t="shared" si="15"/>
        <v>25</v>
      </c>
      <c r="AD28" s="3">
        <f t="shared" si="16"/>
        <v>3</v>
      </c>
      <c r="AE28" s="3">
        <f t="shared" si="16"/>
        <v>3</v>
      </c>
      <c r="AF28" s="21">
        <f>SUMPRODUCT(AG28:AS28,设定参考!$A$2:$M$2)</f>
        <v>2425.3904106530581</v>
      </c>
      <c r="AG28">
        <v>20841.328334241807</v>
      </c>
      <c r="AH28">
        <v>1144.7108620320857</v>
      </c>
      <c r="AI28">
        <v>447.02641525129991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</row>
    <row r="29" spans="1:45" x14ac:dyDescent="0.15">
      <c r="A29" s="48">
        <v>26</v>
      </c>
      <c r="B29" s="57" t="s">
        <v>545</v>
      </c>
      <c r="C29" s="47">
        <f>VLOOKUP(B29,马仔属性!$G$14:$I$33,3,FALSE)</f>
        <v>0</v>
      </c>
      <c r="D29" s="58">
        <f>VLOOKUP(B29,马仔属性!$G$14:$H$33,2,FALSE)</f>
        <v>101101</v>
      </c>
      <c r="E29" s="3">
        <f t="shared" si="8"/>
        <v>26</v>
      </c>
      <c r="F29" s="3">
        <f t="shared" si="9"/>
        <v>3</v>
      </c>
      <c r="G29" s="3">
        <f t="shared" si="9"/>
        <v>3</v>
      </c>
      <c r="H29" s="57" t="str">
        <f t="shared" si="10"/>
        <v>靓坤</v>
      </c>
      <c r="I29" s="47">
        <f>VLOOKUP(H29,马仔属性!$G$14:$I$33,3,FALSE)</f>
        <v>1</v>
      </c>
      <c r="J29" s="58">
        <f>VLOOKUP(H29,马仔属性!$G$14:$H$33,2,FALSE)</f>
        <v>101106</v>
      </c>
      <c r="K29" s="3">
        <f t="shared" si="15"/>
        <v>26</v>
      </c>
      <c r="L29" s="3">
        <f t="shared" si="16"/>
        <v>3</v>
      </c>
      <c r="M29" s="3">
        <f t="shared" si="16"/>
        <v>3</v>
      </c>
      <c r="N29" s="57" t="str">
        <f t="shared" si="11"/>
        <v>无</v>
      </c>
      <c r="O29" s="47">
        <f>VLOOKUP(N29,马仔属性!$G$14:$I$33,3,FALSE)</f>
        <v>-1</v>
      </c>
      <c r="P29" s="58">
        <f>VLOOKUP(N29,马仔属性!$G$14:$H$33,2,FALSE)</f>
        <v>0</v>
      </c>
      <c r="Q29" s="3">
        <f t="shared" si="15"/>
        <v>26</v>
      </c>
      <c r="R29" s="3">
        <f t="shared" si="16"/>
        <v>3</v>
      </c>
      <c r="S29" s="3">
        <f t="shared" si="16"/>
        <v>3</v>
      </c>
      <c r="T29" s="57" t="str">
        <f t="shared" si="12"/>
        <v>无</v>
      </c>
      <c r="U29" s="47">
        <f>VLOOKUP(T29,马仔属性!$G$14:$I$33,3,FALSE)</f>
        <v>-1</v>
      </c>
      <c r="V29" s="58">
        <f>VLOOKUP(T29,马仔属性!$G$14:$H$33,2,FALSE)</f>
        <v>0</v>
      </c>
      <c r="W29" s="3">
        <f t="shared" si="15"/>
        <v>26</v>
      </c>
      <c r="X29" s="3">
        <f t="shared" si="16"/>
        <v>3</v>
      </c>
      <c r="Y29" s="3">
        <f t="shared" si="16"/>
        <v>3</v>
      </c>
      <c r="Z29" s="57" t="str">
        <f t="shared" si="13"/>
        <v>无</v>
      </c>
      <c r="AA29" s="47">
        <f>VLOOKUP(Z29,马仔属性!$G$14:$I$33,3,FALSE)</f>
        <v>-1</v>
      </c>
      <c r="AB29" s="58">
        <f>VLOOKUP(Z29,马仔属性!$G$14:$H$33,2,FALSE)</f>
        <v>0</v>
      </c>
      <c r="AC29" s="3">
        <f t="shared" si="15"/>
        <v>26</v>
      </c>
      <c r="AD29" s="3">
        <f t="shared" si="16"/>
        <v>3</v>
      </c>
      <c r="AE29" s="3">
        <f t="shared" si="16"/>
        <v>3</v>
      </c>
      <c r="AF29" s="21">
        <f>SUMPRODUCT(AG29:AS29,设定参考!$A$2:$M$2)</f>
        <v>2459.271414712437</v>
      </c>
      <c r="AG29">
        <v>21141.84755952725</v>
      </c>
      <c r="AH29">
        <v>1159.9751084491979</v>
      </c>
      <c r="AI29">
        <v>453.62240388214906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</row>
    <row r="30" spans="1:45" x14ac:dyDescent="0.15">
      <c r="A30" s="48">
        <v>27</v>
      </c>
      <c r="B30" s="57" t="s">
        <v>545</v>
      </c>
      <c r="C30" s="47">
        <f>VLOOKUP(B30,马仔属性!$G$14:$I$33,3,FALSE)</f>
        <v>0</v>
      </c>
      <c r="D30" s="58">
        <f>VLOOKUP(B30,马仔属性!$G$14:$H$33,2,FALSE)</f>
        <v>101101</v>
      </c>
      <c r="E30" s="3">
        <f t="shared" si="8"/>
        <v>27</v>
      </c>
      <c r="F30" s="3">
        <f t="shared" si="9"/>
        <v>3</v>
      </c>
      <c r="G30" s="3">
        <f t="shared" si="9"/>
        <v>3</v>
      </c>
      <c r="H30" s="57" t="str">
        <f t="shared" si="10"/>
        <v>靓坤</v>
      </c>
      <c r="I30" s="47">
        <f>VLOOKUP(H30,马仔属性!$G$14:$I$33,3,FALSE)</f>
        <v>1</v>
      </c>
      <c r="J30" s="58">
        <f>VLOOKUP(H30,马仔属性!$G$14:$H$33,2,FALSE)</f>
        <v>101106</v>
      </c>
      <c r="K30" s="3">
        <f t="shared" si="15"/>
        <v>27</v>
      </c>
      <c r="L30" s="3">
        <f t="shared" si="16"/>
        <v>3</v>
      </c>
      <c r="M30" s="3">
        <f t="shared" si="16"/>
        <v>3</v>
      </c>
      <c r="N30" s="57" t="str">
        <f t="shared" si="11"/>
        <v>无</v>
      </c>
      <c r="O30" s="47">
        <f>VLOOKUP(N30,马仔属性!$G$14:$I$33,3,FALSE)</f>
        <v>-1</v>
      </c>
      <c r="P30" s="58">
        <f>VLOOKUP(N30,马仔属性!$G$14:$H$33,2,FALSE)</f>
        <v>0</v>
      </c>
      <c r="Q30" s="3">
        <f t="shared" si="15"/>
        <v>27</v>
      </c>
      <c r="R30" s="3">
        <f t="shared" si="16"/>
        <v>3</v>
      </c>
      <c r="S30" s="3">
        <f t="shared" si="16"/>
        <v>3</v>
      </c>
      <c r="T30" s="57" t="str">
        <f t="shared" si="12"/>
        <v>无</v>
      </c>
      <c r="U30" s="47">
        <f>VLOOKUP(T30,马仔属性!$G$14:$I$33,3,FALSE)</f>
        <v>-1</v>
      </c>
      <c r="V30" s="58">
        <f>VLOOKUP(T30,马仔属性!$G$14:$H$33,2,FALSE)</f>
        <v>0</v>
      </c>
      <c r="W30" s="3">
        <f t="shared" si="15"/>
        <v>27</v>
      </c>
      <c r="X30" s="3">
        <f t="shared" si="16"/>
        <v>3</v>
      </c>
      <c r="Y30" s="3">
        <f t="shared" si="16"/>
        <v>3</v>
      </c>
      <c r="Z30" s="57" t="str">
        <f t="shared" si="13"/>
        <v>无</v>
      </c>
      <c r="AA30" s="47">
        <f>VLOOKUP(Z30,马仔属性!$G$14:$I$33,3,FALSE)</f>
        <v>-1</v>
      </c>
      <c r="AB30" s="58">
        <f>VLOOKUP(Z30,马仔属性!$G$14:$H$33,2,FALSE)</f>
        <v>0</v>
      </c>
      <c r="AC30" s="3">
        <f t="shared" si="15"/>
        <v>27</v>
      </c>
      <c r="AD30" s="3">
        <f t="shared" si="16"/>
        <v>3</v>
      </c>
      <c r="AE30" s="3">
        <f t="shared" si="16"/>
        <v>3</v>
      </c>
      <c r="AF30" s="21">
        <f>SUMPRODUCT(AG30:AS30,设定参考!$A$2:$M$2)</f>
        <v>2493.1524187718164</v>
      </c>
      <c r="AG30">
        <v>21442.366784812693</v>
      </c>
      <c r="AH30">
        <v>1175.2393548663104</v>
      </c>
      <c r="AI30">
        <v>460.21839251299832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</row>
    <row r="31" spans="1:45" x14ac:dyDescent="0.15">
      <c r="A31" s="48">
        <v>28</v>
      </c>
      <c r="B31" s="57" t="s">
        <v>545</v>
      </c>
      <c r="C31" s="47">
        <f>VLOOKUP(B31,马仔属性!$G$14:$I$33,3,FALSE)</f>
        <v>0</v>
      </c>
      <c r="D31" s="58">
        <f>VLOOKUP(B31,马仔属性!$G$14:$H$33,2,FALSE)</f>
        <v>101101</v>
      </c>
      <c r="E31" s="3">
        <f t="shared" si="8"/>
        <v>28</v>
      </c>
      <c r="F31" s="3">
        <f t="shared" si="9"/>
        <v>3</v>
      </c>
      <c r="G31" s="3">
        <f t="shared" si="9"/>
        <v>3</v>
      </c>
      <c r="H31" s="57" t="str">
        <f t="shared" si="10"/>
        <v>靓坤</v>
      </c>
      <c r="I31" s="47">
        <f>VLOOKUP(H31,马仔属性!$G$14:$I$33,3,FALSE)</f>
        <v>1</v>
      </c>
      <c r="J31" s="58">
        <f>VLOOKUP(H31,马仔属性!$G$14:$H$33,2,FALSE)</f>
        <v>101106</v>
      </c>
      <c r="K31" s="3">
        <f t="shared" si="15"/>
        <v>28</v>
      </c>
      <c r="L31" s="3">
        <f t="shared" si="16"/>
        <v>3</v>
      </c>
      <c r="M31" s="3">
        <f t="shared" si="16"/>
        <v>3</v>
      </c>
      <c r="N31" s="57" t="s">
        <v>542</v>
      </c>
      <c r="O31" s="47">
        <f>VLOOKUP(N31,马仔属性!$G$14:$I$33,3,FALSE)</f>
        <v>2</v>
      </c>
      <c r="P31" s="58">
        <f>VLOOKUP(N31,马仔属性!$G$14:$H$33,2,FALSE)</f>
        <v>101110</v>
      </c>
      <c r="Q31" s="3">
        <f t="shared" si="15"/>
        <v>28</v>
      </c>
      <c r="R31" s="3">
        <f t="shared" si="16"/>
        <v>3</v>
      </c>
      <c r="S31" s="3">
        <f t="shared" si="16"/>
        <v>3</v>
      </c>
      <c r="T31" s="57" t="str">
        <f t="shared" si="12"/>
        <v>无</v>
      </c>
      <c r="U31" s="47">
        <f>VLOOKUP(T31,马仔属性!$G$14:$I$33,3,FALSE)</f>
        <v>-1</v>
      </c>
      <c r="V31" s="58">
        <f>VLOOKUP(T31,马仔属性!$G$14:$H$33,2,FALSE)</f>
        <v>0</v>
      </c>
      <c r="W31" s="3">
        <f t="shared" si="15"/>
        <v>28</v>
      </c>
      <c r="X31" s="3">
        <f t="shared" si="16"/>
        <v>3</v>
      </c>
      <c r="Y31" s="3">
        <f t="shared" si="16"/>
        <v>3</v>
      </c>
      <c r="Z31" s="57" t="str">
        <f t="shared" si="13"/>
        <v>无</v>
      </c>
      <c r="AA31" s="47">
        <f>VLOOKUP(Z31,马仔属性!$G$14:$I$33,3,FALSE)</f>
        <v>-1</v>
      </c>
      <c r="AB31" s="58">
        <f>VLOOKUP(Z31,马仔属性!$G$14:$H$33,2,FALSE)</f>
        <v>0</v>
      </c>
      <c r="AC31" s="3">
        <f t="shared" si="15"/>
        <v>28</v>
      </c>
      <c r="AD31" s="3">
        <f t="shared" si="16"/>
        <v>3</v>
      </c>
      <c r="AE31" s="3">
        <f t="shared" si="16"/>
        <v>3</v>
      </c>
      <c r="AF31" s="21">
        <f>SUMPRODUCT(AG31:AS31,设定参考!$A$2:$M$2)</f>
        <v>5033.7559399711408</v>
      </c>
      <c r="AG31">
        <v>44634.795362900972</v>
      </c>
      <c r="AH31">
        <v>2275.142114224599</v>
      </c>
      <c r="AI31">
        <v>973.22201123050274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</row>
    <row r="32" spans="1:45" x14ac:dyDescent="0.15">
      <c r="A32" s="48">
        <v>29</v>
      </c>
      <c r="B32" s="57" t="s">
        <v>545</v>
      </c>
      <c r="C32" s="47">
        <f>VLOOKUP(B32,马仔属性!$G$14:$I$33,3,FALSE)</f>
        <v>0</v>
      </c>
      <c r="D32" s="58">
        <f>VLOOKUP(B32,马仔属性!$G$14:$H$33,2,FALSE)</f>
        <v>101101</v>
      </c>
      <c r="E32" s="3">
        <f t="shared" si="8"/>
        <v>29</v>
      </c>
      <c r="F32" s="3">
        <f t="shared" si="9"/>
        <v>3</v>
      </c>
      <c r="G32" s="3">
        <f t="shared" si="9"/>
        <v>3</v>
      </c>
      <c r="H32" s="57" t="str">
        <f t="shared" si="10"/>
        <v>靓坤</v>
      </c>
      <c r="I32" s="47">
        <f>VLOOKUP(H32,马仔属性!$G$14:$I$33,3,FALSE)</f>
        <v>1</v>
      </c>
      <c r="J32" s="58">
        <f>VLOOKUP(H32,马仔属性!$G$14:$H$33,2,FALSE)</f>
        <v>101106</v>
      </c>
      <c r="K32" s="3">
        <f t="shared" si="15"/>
        <v>29</v>
      </c>
      <c r="L32" s="3">
        <f t="shared" si="16"/>
        <v>3</v>
      </c>
      <c r="M32" s="3">
        <f t="shared" si="16"/>
        <v>3</v>
      </c>
      <c r="N32" s="57" t="str">
        <f t="shared" si="11"/>
        <v>乌鸦</v>
      </c>
      <c r="O32" s="47">
        <f>VLOOKUP(N32,马仔属性!$G$14:$I$33,3,FALSE)</f>
        <v>2</v>
      </c>
      <c r="P32" s="58">
        <f>VLOOKUP(N32,马仔属性!$G$14:$H$33,2,FALSE)</f>
        <v>101110</v>
      </c>
      <c r="Q32" s="3">
        <f t="shared" si="15"/>
        <v>29</v>
      </c>
      <c r="R32" s="3">
        <f t="shared" si="16"/>
        <v>3</v>
      </c>
      <c r="S32" s="3">
        <f t="shared" si="16"/>
        <v>3</v>
      </c>
      <c r="T32" s="57" t="str">
        <f t="shared" si="12"/>
        <v>无</v>
      </c>
      <c r="U32" s="47">
        <f>VLOOKUP(T32,马仔属性!$G$14:$I$33,3,FALSE)</f>
        <v>-1</v>
      </c>
      <c r="V32" s="58">
        <f>VLOOKUP(T32,马仔属性!$G$14:$H$33,2,FALSE)</f>
        <v>0</v>
      </c>
      <c r="W32" s="3">
        <f t="shared" si="15"/>
        <v>29</v>
      </c>
      <c r="X32" s="3">
        <f t="shared" si="16"/>
        <v>3</v>
      </c>
      <c r="Y32" s="3">
        <f t="shared" si="16"/>
        <v>3</v>
      </c>
      <c r="Z32" s="57" t="str">
        <f t="shared" si="13"/>
        <v>无</v>
      </c>
      <c r="AA32" s="47">
        <f>VLOOKUP(Z32,马仔属性!$G$14:$I$33,3,FALSE)</f>
        <v>-1</v>
      </c>
      <c r="AB32" s="58">
        <f>VLOOKUP(Z32,马仔属性!$G$14:$H$33,2,FALSE)</f>
        <v>0</v>
      </c>
      <c r="AC32" s="3">
        <f t="shared" si="15"/>
        <v>29</v>
      </c>
      <c r="AD32" s="3">
        <f t="shared" si="16"/>
        <v>3</v>
      </c>
      <c r="AE32" s="3">
        <f t="shared" si="16"/>
        <v>3</v>
      </c>
      <c r="AF32" s="21">
        <f>SUMPRODUCT(AG32:AS32,设定参考!$A$2:$M$2)</f>
        <v>5112.8116161096932</v>
      </c>
      <c r="AG32">
        <v>45336.006888567004</v>
      </c>
      <c r="AH32">
        <v>2310.7586891978617</v>
      </c>
      <c r="AI32">
        <v>988.61265136915108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</row>
    <row r="33" spans="1:45" x14ac:dyDescent="0.15">
      <c r="A33" s="48">
        <v>30</v>
      </c>
      <c r="B33" s="57" t="s">
        <v>545</v>
      </c>
      <c r="C33" s="47">
        <f>VLOOKUP(B33,马仔属性!$G$14:$I$33,3,FALSE)</f>
        <v>0</v>
      </c>
      <c r="D33" s="58">
        <f>VLOOKUP(B33,马仔属性!$G$14:$H$33,2,FALSE)</f>
        <v>101101</v>
      </c>
      <c r="E33" s="3">
        <f t="shared" si="8"/>
        <v>30</v>
      </c>
      <c r="F33" s="3">
        <f t="shared" si="9"/>
        <v>3</v>
      </c>
      <c r="G33" s="3">
        <f t="shared" si="9"/>
        <v>3</v>
      </c>
      <c r="H33" s="57" t="str">
        <f t="shared" si="10"/>
        <v>靓坤</v>
      </c>
      <c r="I33" s="47">
        <f>VLOOKUP(H33,马仔属性!$G$14:$I$33,3,FALSE)</f>
        <v>1</v>
      </c>
      <c r="J33" s="58">
        <f>VLOOKUP(H33,马仔属性!$G$14:$H$33,2,FALSE)</f>
        <v>101106</v>
      </c>
      <c r="K33" s="3">
        <f t="shared" si="15"/>
        <v>30</v>
      </c>
      <c r="L33" s="3">
        <f t="shared" si="16"/>
        <v>3</v>
      </c>
      <c r="M33" s="3">
        <f t="shared" si="16"/>
        <v>3</v>
      </c>
      <c r="N33" s="57" t="str">
        <f t="shared" si="11"/>
        <v>乌鸦</v>
      </c>
      <c r="O33" s="47">
        <f>VLOOKUP(N33,马仔属性!$G$14:$I$33,3,FALSE)</f>
        <v>2</v>
      </c>
      <c r="P33" s="58">
        <f>VLOOKUP(N33,马仔属性!$G$14:$H$33,2,FALSE)</f>
        <v>101110</v>
      </c>
      <c r="Q33" s="3">
        <f t="shared" si="15"/>
        <v>30</v>
      </c>
      <c r="R33" s="3">
        <f t="shared" si="16"/>
        <v>3</v>
      </c>
      <c r="S33" s="3">
        <f t="shared" si="16"/>
        <v>3</v>
      </c>
      <c r="T33" s="57" t="str">
        <f t="shared" si="12"/>
        <v>无</v>
      </c>
      <c r="U33" s="47">
        <f>VLOOKUP(T33,马仔属性!$G$14:$I$33,3,FALSE)</f>
        <v>-1</v>
      </c>
      <c r="V33" s="58">
        <f>VLOOKUP(T33,马仔属性!$G$14:$H$33,2,FALSE)</f>
        <v>0</v>
      </c>
      <c r="W33" s="3">
        <f t="shared" si="15"/>
        <v>30</v>
      </c>
      <c r="X33" s="3">
        <f t="shared" si="16"/>
        <v>3</v>
      </c>
      <c r="Y33" s="3">
        <f t="shared" si="16"/>
        <v>3</v>
      </c>
      <c r="Z33" s="57" t="str">
        <f t="shared" si="13"/>
        <v>无</v>
      </c>
      <c r="AA33" s="47">
        <f>VLOOKUP(Z33,马仔属性!$G$14:$I$33,3,FALSE)</f>
        <v>-1</v>
      </c>
      <c r="AB33" s="58">
        <f>VLOOKUP(Z33,马仔属性!$G$14:$H$33,2,FALSE)</f>
        <v>0</v>
      </c>
      <c r="AC33" s="3">
        <f t="shared" si="15"/>
        <v>30</v>
      </c>
      <c r="AD33" s="3">
        <f t="shared" si="16"/>
        <v>3</v>
      </c>
      <c r="AE33" s="3">
        <f t="shared" si="16"/>
        <v>3</v>
      </c>
      <c r="AF33" s="21">
        <f>SUMPRODUCT(AG33:AS33,设定参考!$A$2:$M$2)</f>
        <v>5191.8672922482447</v>
      </c>
      <c r="AG33">
        <v>46037.218414233052</v>
      </c>
      <c r="AH33">
        <v>2346.3752641711235</v>
      </c>
      <c r="AI33">
        <v>1004.0032915077992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</row>
    <row r="34" spans="1:45" x14ac:dyDescent="0.15">
      <c r="A34" s="48">
        <v>31</v>
      </c>
      <c r="B34" s="57" t="s">
        <v>545</v>
      </c>
      <c r="C34" s="47">
        <f>VLOOKUP(B34,马仔属性!$G$14:$I$33,3,FALSE)</f>
        <v>0</v>
      </c>
      <c r="D34" s="58">
        <f>VLOOKUP(B34,马仔属性!$G$14:$H$33,2,FALSE)</f>
        <v>101101</v>
      </c>
      <c r="E34" s="3">
        <f t="shared" si="8"/>
        <v>31</v>
      </c>
      <c r="F34" s="3">
        <f t="shared" si="9"/>
        <v>3</v>
      </c>
      <c r="G34" s="3">
        <f t="shared" si="9"/>
        <v>3</v>
      </c>
      <c r="H34" s="57" t="str">
        <f t="shared" si="10"/>
        <v>靓坤</v>
      </c>
      <c r="I34" s="47">
        <f>VLOOKUP(H34,马仔属性!$G$14:$I$33,3,FALSE)</f>
        <v>1</v>
      </c>
      <c r="J34" s="58">
        <f>VLOOKUP(H34,马仔属性!$G$14:$H$33,2,FALSE)</f>
        <v>101106</v>
      </c>
      <c r="K34" s="3">
        <f t="shared" si="15"/>
        <v>31</v>
      </c>
      <c r="L34" s="3">
        <f t="shared" si="16"/>
        <v>3</v>
      </c>
      <c r="M34" s="3">
        <f t="shared" si="16"/>
        <v>3</v>
      </c>
      <c r="N34" s="57" t="str">
        <f t="shared" si="11"/>
        <v>乌鸦</v>
      </c>
      <c r="O34" s="47">
        <f>VLOOKUP(N34,马仔属性!$G$14:$I$33,3,FALSE)</f>
        <v>2</v>
      </c>
      <c r="P34" s="58">
        <f>VLOOKUP(N34,马仔属性!$G$14:$H$33,2,FALSE)</f>
        <v>101110</v>
      </c>
      <c r="Q34" s="3">
        <f t="shared" si="15"/>
        <v>31</v>
      </c>
      <c r="R34" s="3">
        <f t="shared" si="16"/>
        <v>3</v>
      </c>
      <c r="S34" s="3">
        <f t="shared" si="16"/>
        <v>3</v>
      </c>
      <c r="T34" s="57" t="str">
        <f t="shared" si="12"/>
        <v>无</v>
      </c>
      <c r="U34" s="47">
        <f>VLOOKUP(T34,马仔属性!$G$14:$I$33,3,FALSE)</f>
        <v>-1</v>
      </c>
      <c r="V34" s="58">
        <f>VLOOKUP(T34,马仔属性!$G$14:$H$33,2,FALSE)</f>
        <v>0</v>
      </c>
      <c r="W34" s="3">
        <f t="shared" si="15"/>
        <v>31</v>
      </c>
      <c r="X34" s="3">
        <f t="shared" si="16"/>
        <v>3</v>
      </c>
      <c r="Y34" s="3">
        <f t="shared" si="16"/>
        <v>3</v>
      </c>
      <c r="Z34" s="57" t="str">
        <f t="shared" si="13"/>
        <v>无</v>
      </c>
      <c r="AA34" s="47">
        <f>VLOOKUP(Z34,马仔属性!$G$14:$I$33,3,FALSE)</f>
        <v>-1</v>
      </c>
      <c r="AB34" s="58">
        <f>VLOOKUP(Z34,马仔属性!$G$14:$H$33,2,FALSE)</f>
        <v>0</v>
      </c>
      <c r="AC34" s="3">
        <f t="shared" si="15"/>
        <v>31</v>
      </c>
      <c r="AD34" s="3">
        <f t="shared" si="16"/>
        <v>3</v>
      </c>
      <c r="AE34" s="3">
        <f t="shared" si="16"/>
        <v>3</v>
      </c>
      <c r="AF34" s="21">
        <f>SUMPRODUCT(AG34:AS34,设定参考!$A$2:$M$2)</f>
        <v>5270.9229683867961</v>
      </c>
      <c r="AG34">
        <v>46738.429939899084</v>
      </c>
      <c r="AH34">
        <v>2381.9918391443853</v>
      </c>
      <c r="AI34">
        <v>1019.3939316464473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</row>
    <row r="35" spans="1:45" x14ac:dyDescent="0.15">
      <c r="A35" s="48">
        <v>32</v>
      </c>
      <c r="B35" s="57" t="s">
        <v>545</v>
      </c>
      <c r="C35" s="47">
        <f>VLOOKUP(B35,马仔属性!$G$14:$I$33,3,FALSE)</f>
        <v>0</v>
      </c>
      <c r="D35" s="58">
        <f>VLOOKUP(B35,马仔属性!$G$14:$H$33,2,FALSE)</f>
        <v>101101</v>
      </c>
      <c r="E35" s="3">
        <f t="shared" si="8"/>
        <v>32</v>
      </c>
      <c r="F35" s="3">
        <f t="shared" si="9"/>
        <v>4</v>
      </c>
      <c r="G35" s="3">
        <f t="shared" si="9"/>
        <v>4</v>
      </c>
      <c r="H35" s="57" t="str">
        <f t="shared" si="10"/>
        <v>靓坤</v>
      </c>
      <c r="I35" s="47">
        <f>VLOOKUP(H35,马仔属性!$G$14:$I$33,3,FALSE)</f>
        <v>1</v>
      </c>
      <c r="J35" s="58">
        <f>VLOOKUP(H35,马仔属性!$G$14:$H$33,2,FALSE)</f>
        <v>101106</v>
      </c>
      <c r="K35" s="3">
        <f t="shared" si="15"/>
        <v>32</v>
      </c>
      <c r="L35" s="3">
        <f t="shared" si="16"/>
        <v>4</v>
      </c>
      <c r="M35" s="3">
        <f t="shared" si="16"/>
        <v>4</v>
      </c>
      <c r="N35" s="57" t="str">
        <f t="shared" si="11"/>
        <v>乌鸦</v>
      </c>
      <c r="O35" s="47">
        <f>VLOOKUP(N35,马仔属性!$G$14:$I$33,3,FALSE)</f>
        <v>2</v>
      </c>
      <c r="P35" s="58">
        <f>VLOOKUP(N35,马仔属性!$G$14:$H$33,2,FALSE)</f>
        <v>101110</v>
      </c>
      <c r="Q35" s="3">
        <f t="shared" si="15"/>
        <v>32</v>
      </c>
      <c r="R35" s="3">
        <f t="shared" si="16"/>
        <v>4</v>
      </c>
      <c r="S35" s="3">
        <f t="shared" si="16"/>
        <v>4</v>
      </c>
      <c r="T35" s="57" t="str">
        <f t="shared" si="12"/>
        <v>无</v>
      </c>
      <c r="U35" s="47">
        <f>VLOOKUP(T35,马仔属性!$G$14:$I$33,3,FALSE)</f>
        <v>-1</v>
      </c>
      <c r="V35" s="58">
        <f>VLOOKUP(T35,马仔属性!$G$14:$H$33,2,FALSE)</f>
        <v>0</v>
      </c>
      <c r="W35" s="3">
        <f t="shared" si="15"/>
        <v>32</v>
      </c>
      <c r="X35" s="3">
        <f t="shared" si="16"/>
        <v>4</v>
      </c>
      <c r="Y35" s="3">
        <f t="shared" si="16"/>
        <v>4</v>
      </c>
      <c r="Z35" s="57" t="str">
        <f t="shared" si="13"/>
        <v>无</v>
      </c>
      <c r="AA35" s="47">
        <f>VLOOKUP(Z35,马仔属性!$G$14:$I$33,3,FALSE)</f>
        <v>-1</v>
      </c>
      <c r="AB35" s="58">
        <f>VLOOKUP(Z35,马仔属性!$G$14:$H$33,2,FALSE)</f>
        <v>0</v>
      </c>
      <c r="AC35" s="3">
        <f t="shared" si="15"/>
        <v>32</v>
      </c>
      <c r="AD35" s="3">
        <f t="shared" si="16"/>
        <v>4</v>
      </c>
      <c r="AE35" s="3">
        <f t="shared" si="16"/>
        <v>4</v>
      </c>
      <c r="AF35" s="21">
        <f>SUMPRODUCT(AG35:AS35,设定参考!$A$2:$M$2)</f>
        <v>7010.5167332030087</v>
      </c>
      <c r="AG35">
        <v>63337.343647751906</v>
      </c>
      <c r="AH35">
        <v>3146.0503392513378</v>
      </c>
      <c r="AI35">
        <v>1330.9726480415948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</row>
    <row r="36" spans="1:45" x14ac:dyDescent="0.15">
      <c r="A36" s="48">
        <v>33</v>
      </c>
      <c r="B36" s="57" t="s">
        <v>545</v>
      </c>
      <c r="C36" s="47">
        <f>VLOOKUP(B36,马仔属性!$G$14:$I$33,3,FALSE)</f>
        <v>0</v>
      </c>
      <c r="D36" s="58">
        <f>VLOOKUP(B36,马仔属性!$G$14:$H$33,2,FALSE)</f>
        <v>101101</v>
      </c>
      <c r="E36" s="3">
        <f t="shared" si="8"/>
        <v>33</v>
      </c>
      <c r="F36" s="3">
        <f t="shared" si="9"/>
        <v>4</v>
      </c>
      <c r="G36" s="3">
        <f t="shared" si="9"/>
        <v>4</v>
      </c>
      <c r="H36" s="57" t="str">
        <f t="shared" si="10"/>
        <v>靓坤</v>
      </c>
      <c r="I36" s="47">
        <f>VLOOKUP(H36,马仔属性!$G$14:$I$33,3,FALSE)</f>
        <v>1</v>
      </c>
      <c r="J36" s="58">
        <f>VLOOKUP(H36,马仔属性!$G$14:$H$33,2,FALSE)</f>
        <v>101106</v>
      </c>
      <c r="K36" s="3">
        <f t="shared" ref="K36:AC51" si="17">ROUNDDOWN($A36*K$2,0)</f>
        <v>33</v>
      </c>
      <c r="L36" s="3">
        <f t="shared" ref="L36:AE51" si="18">ROUNDDOWN($A36*10/80*L$2,0)</f>
        <v>4</v>
      </c>
      <c r="M36" s="3">
        <f t="shared" si="18"/>
        <v>4</v>
      </c>
      <c r="N36" s="57" t="str">
        <f t="shared" si="11"/>
        <v>乌鸦</v>
      </c>
      <c r="O36" s="47">
        <f>VLOOKUP(N36,马仔属性!$G$14:$I$33,3,FALSE)</f>
        <v>2</v>
      </c>
      <c r="P36" s="58">
        <f>VLOOKUP(N36,马仔属性!$G$14:$H$33,2,FALSE)</f>
        <v>101110</v>
      </c>
      <c r="Q36" s="3">
        <f t="shared" si="17"/>
        <v>33</v>
      </c>
      <c r="R36" s="3">
        <f t="shared" si="18"/>
        <v>4</v>
      </c>
      <c r="S36" s="3">
        <f t="shared" si="18"/>
        <v>4</v>
      </c>
      <c r="T36" s="57" t="str">
        <f t="shared" si="12"/>
        <v>无</v>
      </c>
      <c r="U36" s="47">
        <f>VLOOKUP(T36,马仔属性!$G$14:$I$33,3,FALSE)</f>
        <v>-1</v>
      </c>
      <c r="V36" s="58">
        <f>VLOOKUP(T36,马仔属性!$G$14:$H$33,2,FALSE)</f>
        <v>0</v>
      </c>
      <c r="W36" s="3">
        <f t="shared" si="17"/>
        <v>33</v>
      </c>
      <c r="X36" s="3">
        <f t="shared" si="18"/>
        <v>4</v>
      </c>
      <c r="Y36" s="3">
        <f t="shared" si="18"/>
        <v>4</v>
      </c>
      <c r="Z36" s="57" t="str">
        <f t="shared" si="13"/>
        <v>无</v>
      </c>
      <c r="AA36" s="47">
        <f>VLOOKUP(Z36,马仔属性!$G$14:$I$33,3,FALSE)</f>
        <v>-1</v>
      </c>
      <c r="AB36" s="58">
        <f>VLOOKUP(Z36,马仔属性!$G$14:$H$33,2,FALSE)</f>
        <v>0</v>
      </c>
      <c r="AC36" s="3">
        <f t="shared" si="17"/>
        <v>33</v>
      </c>
      <c r="AD36" s="3">
        <f t="shared" si="18"/>
        <v>4</v>
      </c>
      <c r="AE36" s="3">
        <f t="shared" si="18"/>
        <v>4</v>
      </c>
      <c r="AF36" s="21">
        <f>SUMPRODUCT(AG36:AS36,设定参考!$A$2:$M$2)</f>
        <v>7106.7584258934194</v>
      </c>
      <c r="AG36">
        <v>64190.992461606213</v>
      </c>
      <c r="AH36">
        <v>3189.4096479144396</v>
      </c>
      <c r="AI36">
        <v>1349.7090795147315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</row>
    <row r="37" spans="1:45" x14ac:dyDescent="0.15">
      <c r="A37" s="48">
        <v>34</v>
      </c>
      <c r="B37" s="57" t="s">
        <v>545</v>
      </c>
      <c r="C37" s="47">
        <f>VLOOKUP(B37,马仔属性!$G$14:$I$33,3,FALSE)</f>
        <v>0</v>
      </c>
      <c r="D37" s="58">
        <f>VLOOKUP(B37,马仔属性!$G$14:$H$33,2,FALSE)</f>
        <v>101101</v>
      </c>
      <c r="E37" s="3">
        <f t="shared" si="8"/>
        <v>34</v>
      </c>
      <c r="F37" s="3">
        <f t="shared" si="9"/>
        <v>4</v>
      </c>
      <c r="G37" s="3">
        <f t="shared" si="9"/>
        <v>4</v>
      </c>
      <c r="H37" s="57" t="str">
        <f t="shared" si="10"/>
        <v>靓坤</v>
      </c>
      <c r="I37" s="47">
        <f>VLOOKUP(H37,马仔属性!$G$14:$I$33,3,FALSE)</f>
        <v>1</v>
      </c>
      <c r="J37" s="58">
        <f>VLOOKUP(H37,马仔属性!$G$14:$H$33,2,FALSE)</f>
        <v>101106</v>
      </c>
      <c r="K37" s="3">
        <f t="shared" si="17"/>
        <v>34</v>
      </c>
      <c r="L37" s="3">
        <f t="shared" si="18"/>
        <v>4</v>
      </c>
      <c r="M37" s="3">
        <f t="shared" si="18"/>
        <v>4</v>
      </c>
      <c r="N37" s="57" t="str">
        <f t="shared" si="11"/>
        <v>乌鸦</v>
      </c>
      <c r="O37" s="47">
        <f>VLOOKUP(N37,马仔属性!$G$14:$I$33,3,FALSE)</f>
        <v>2</v>
      </c>
      <c r="P37" s="58">
        <f>VLOOKUP(N37,马仔属性!$G$14:$H$33,2,FALSE)</f>
        <v>101110</v>
      </c>
      <c r="Q37" s="3">
        <f t="shared" si="17"/>
        <v>34</v>
      </c>
      <c r="R37" s="3">
        <f t="shared" si="18"/>
        <v>4</v>
      </c>
      <c r="S37" s="3">
        <f t="shared" si="18"/>
        <v>4</v>
      </c>
      <c r="T37" s="57" t="str">
        <f t="shared" si="12"/>
        <v>无</v>
      </c>
      <c r="U37" s="47">
        <f>VLOOKUP(T37,马仔属性!$G$14:$I$33,3,FALSE)</f>
        <v>-1</v>
      </c>
      <c r="V37" s="58">
        <f>VLOOKUP(T37,马仔属性!$G$14:$H$33,2,FALSE)</f>
        <v>0</v>
      </c>
      <c r="W37" s="3">
        <f t="shared" si="17"/>
        <v>34</v>
      </c>
      <c r="X37" s="3">
        <f t="shared" si="18"/>
        <v>4</v>
      </c>
      <c r="Y37" s="3">
        <f t="shared" si="18"/>
        <v>4</v>
      </c>
      <c r="Z37" s="57" t="str">
        <f t="shared" si="13"/>
        <v>无</v>
      </c>
      <c r="AA37" s="47">
        <f>VLOOKUP(Z37,马仔属性!$G$14:$I$33,3,FALSE)</f>
        <v>-1</v>
      </c>
      <c r="AB37" s="58">
        <f>VLOOKUP(Z37,马仔属性!$G$14:$H$33,2,FALSE)</f>
        <v>0</v>
      </c>
      <c r="AC37" s="3">
        <f t="shared" si="17"/>
        <v>34</v>
      </c>
      <c r="AD37" s="3">
        <f t="shared" si="18"/>
        <v>4</v>
      </c>
      <c r="AE37" s="3">
        <f t="shared" si="18"/>
        <v>4</v>
      </c>
      <c r="AF37" s="21">
        <f>SUMPRODUCT(AG37:AS37,设定参考!$A$2:$M$2)</f>
        <v>7203.00011858383</v>
      </c>
      <c r="AG37">
        <v>65044.641275460519</v>
      </c>
      <c r="AH37">
        <v>3232.7689565775408</v>
      </c>
      <c r="AI37">
        <v>1368.4455109878686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</row>
    <row r="38" spans="1:45" x14ac:dyDescent="0.15">
      <c r="A38" s="48">
        <v>35</v>
      </c>
      <c r="B38" s="57" t="s">
        <v>545</v>
      </c>
      <c r="C38" s="47">
        <f>VLOOKUP(B38,马仔属性!$G$14:$I$33,3,FALSE)</f>
        <v>0</v>
      </c>
      <c r="D38" s="58">
        <f>VLOOKUP(B38,马仔属性!$G$14:$H$33,2,FALSE)</f>
        <v>101101</v>
      </c>
      <c r="E38" s="3">
        <f t="shared" si="8"/>
        <v>35</v>
      </c>
      <c r="F38" s="3">
        <f t="shared" si="9"/>
        <v>4</v>
      </c>
      <c r="G38" s="3">
        <f t="shared" si="9"/>
        <v>4</v>
      </c>
      <c r="H38" s="57" t="str">
        <f t="shared" si="10"/>
        <v>靓坤</v>
      </c>
      <c r="I38" s="47">
        <f>VLOOKUP(H38,马仔属性!$G$14:$I$33,3,FALSE)</f>
        <v>1</v>
      </c>
      <c r="J38" s="58">
        <f>VLOOKUP(H38,马仔属性!$G$14:$H$33,2,FALSE)</f>
        <v>101106</v>
      </c>
      <c r="K38" s="3">
        <f t="shared" si="17"/>
        <v>35</v>
      </c>
      <c r="L38" s="3">
        <f t="shared" si="18"/>
        <v>4</v>
      </c>
      <c r="M38" s="3">
        <f t="shared" si="18"/>
        <v>4</v>
      </c>
      <c r="N38" s="57" t="str">
        <f t="shared" si="11"/>
        <v>乌鸦</v>
      </c>
      <c r="O38" s="47">
        <f>VLOOKUP(N38,马仔属性!$G$14:$I$33,3,FALSE)</f>
        <v>2</v>
      </c>
      <c r="P38" s="58">
        <f>VLOOKUP(N38,马仔属性!$G$14:$H$33,2,FALSE)</f>
        <v>101110</v>
      </c>
      <c r="Q38" s="3">
        <f t="shared" si="17"/>
        <v>35</v>
      </c>
      <c r="R38" s="3">
        <f t="shared" si="18"/>
        <v>4</v>
      </c>
      <c r="S38" s="3">
        <f t="shared" si="18"/>
        <v>4</v>
      </c>
      <c r="T38" s="57" t="str">
        <f t="shared" si="12"/>
        <v>无</v>
      </c>
      <c r="U38" s="47">
        <f>VLOOKUP(T38,马仔属性!$G$14:$I$33,3,FALSE)</f>
        <v>-1</v>
      </c>
      <c r="V38" s="58">
        <f>VLOOKUP(T38,马仔属性!$G$14:$H$33,2,FALSE)</f>
        <v>0</v>
      </c>
      <c r="W38" s="3">
        <f t="shared" si="17"/>
        <v>35</v>
      </c>
      <c r="X38" s="3">
        <f t="shared" si="18"/>
        <v>4</v>
      </c>
      <c r="Y38" s="3">
        <f t="shared" si="18"/>
        <v>4</v>
      </c>
      <c r="Z38" s="57" t="str">
        <f t="shared" si="13"/>
        <v>无</v>
      </c>
      <c r="AA38" s="47">
        <f>VLOOKUP(Z38,马仔属性!$G$14:$I$33,3,FALSE)</f>
        <v>-1</v>
      </c>
      <c r="AB38" s="58">
        <f>VLOOKUP(Z38,马仔属性!$G$14:$H$33,2,FALSE)</f>
        <v>0</v>
      </c>
      <c r="AC38" s="3">
        <f t="shared" si="17"/>
        <v>35</v>
      </c>
      <c r="AD38" s="3">
        <f t="shared" si="18"/>
        <v>4</v>
      </c>
      <c r="AE38" s="3">
        <f t="shared" si="18"/>
        <v>4</v>
      </c>
      <c r="AF38" s="21">
        <f>SUMPRODUCT(AG38:AS38,设定参考!$A$2:$M$2)</f>
        <v>7299.2418112742416</v>
      </c>
      <c r="AG38">
        <v>65898.290089314833</v>
      </c>
      <c r="AH38">
        <v>3276.1282652406426</v>
      </c>
      <c r="AI38">
        <v>1387.1819424610053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</row>
    <row r="39" spans="1:45" x14ac:dyDescent="0.15">
      <c r="A39" s="48">
        <v>36</v>
      </c>
      <c r="B39" s="57" t="s">
        <v>545</v>
      </c>
      <c r="C39" s="47">
        <f>VLOOKUP(B39,马仔属性!$G$14:$I$33,3,FALSE)</f>
        <v>0</v>
      </c>
      <c r="D39" s="58">
        <f>VLOOKUP(B39,马仔属性!$G$14:$H$33,2,FALSE)</f>
        <v>101101</v>
      </c>
      <c r="E39" s="3">
        <f t="shared" si="8"/>
        <v>36</v>
      </c>
      <c r="F39" s="3">
        <f t="shared" si="9"/>
        <v>4</v>
      </c>
      <c r="G39" s="3">
        <f t="shared" si="9"/>
        <v>4</v>
      </c>
      <c r="H39" s="57" t="str">
        <f t="shared" si="10"/>
        <v>靓坤</v>
      </c>
      <c r="I39" s="47">
        <f>VLOOKUP(H39,马仔属性!$G$14:$I$33,3,FALSE)</f>
        <v>1</v>
      </c>
      <c r="J39" s="58">
        <f>VLOOKUP(H39,马仔属性!$G$14:$H$33,2,FALSE)</f>
        <v>101106</v>
      </c>
      <c r="K39" s="3">
        <f t="shared" si="17"/>
        <v>36</v>
      </c>
      <c r="L39" s="3">
        <f t="shared" si="18"/>
        <v>4</v>
      </c>
      <c r="M39" s="3">
        <f t="shared" si="18"/>
        <v>4</v>
      </c>
      <c r="N39" s="57" t="str">
        <f t="shared" si="11"/>
        <v>乌鸦</v>
      </c>
      <c r="O39" s="47">
        <f>VLOOKUP(N39,马仔属性!$G$14:$I$33,3,FALSE)</f>
        <v>2</v>
      </c>
      <c r="P39" s="58">
        <f>VLOOKUP(N39,马仔属性!$G$14:$H$33,2,FALSE)</f>
        <v>101110</v>
      </c>
      <c r="Q39" s="3">
        <f t="shared" si="17"/>
        <v>36</v>
      </c>
      <c r="R39" s="3">
        <f t="shared" si="18"/>
        <v>4</v>
      </c>
      <c r="S39" s="3">
        <f t="shared" si="18"/>
        <v>4</v>
      </c>
      <c r="T39" s="57" t="str">
        <f t="shared" si="12"/>
        <v>无</v>
      </c>
      <c r="U39" s="47">
        <f>VLOOKUP(T39,马仔属性!$G$14:$I$33,3,FALSE)</f>
        <v>-1</v>
      </c>
      <c r="V39" s="58">
        <f>VLOOKUP(T39,马仔属性!$G$14:$H$33,2,FALSE)</f>
        <v>0</v>
      </c>
      <c r="W39" s="3">
        <f t="shared" si="17"/>
        <v>36</v>
      </c>
      <c r="X39" s="3">
        <f t="shared" si="18"/>
        <v>4</v>
      </c>
      <c r="Y39" s="3">
        <f t="shared" si="18"/>
        <v>4</v>
      </c>
      <c r="Z39" s="57" t="str">
        <f t="shared" si="13"/>
        <v>无</v>
      </c>
      <c r="AA39" s="47">
        <f>VLOOKUP(Z39,马仔属性!$G$14:$I$33,3,FALSE)</f>
        <v>-1</v>
      </c>
      <c r="AB39" s="58">
        <f>VLOOKUP(Z39,马仔属性!$G$14:$H$33,2,FALSE)</f>
        <v>0</v>
      </c>
      <c r="AC39" s="3">
        <f t="shared" si="17"/>
        <v>36</v>
      </c>
      <c r="AD39" s="3">
        <f t="shared" si="18"/>
        <v>4</v>
      </c>
      <c r="AE39" s="3">
        <f t="shared" si="18"/>
        <v>4</v>
      </c>
      <c r="AF39" s="21">
        <f>SUMPRODUCT(AG39:AS39,设定参考!$A$2:$M$2)</f>
        <v>7395.4835039646514</v>
      </c>
      <c r="AG39">
        <v>66751.938903169124</v>
      </c>
      <c r="AH39">
        <v>3319.4875739037439</v>
      </c>
      <c r="AI39">
        <v>1405.9183739341424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</row>
    <row r="40" spans="1:45" x14ac:dyDescent="0.15">
      <c r="A40" s="48">
        <v>37</v>
      </c>
      <c r="B40" s="57" t="s">
        <v>545</v>
      </c>
      <c r="C40" s="47">
        <f>VLOOKUP(B40,马仔属性!$G$14:$I$33,3,FALSE)</f>
        <v>0</v>
      </c>
      <c r="D40" s="58">
        <f>VLOOKUP(B40,马仔属性!$G$14:$H$33,2,FALSE)</f>
        <v>101101</v>
      </c>
      <c r="E40" s="3">
        <f t="shared" si="8"/>
        <v>37</v>
      </c>
      <c r="F40" s="3">
        <f t="shared" si="9"/>
        <v>4</v>
      </c>
      <c r="G40" s="3">
        <f t="shared" si="9"/>
        <v>4</v>
      </c>
      <c r="H40" s="57" t="str">
        <f t="shared" si="10"/>
        <v>靓坤</v>
      </c>
      <c r="I40" s="47">
        <f>VLOOKUP(H40,马仔属性!$G$14:$I$33,3,FALSE)</f>
        <v>1</v>
      </c>
      <c r="J40" s="58">
        <f>VLOOKUP(H40,马仔属性!$G$14:$H$33,2,FALSE)</f>
        <v>101106</v>
      </c>
      <c r="K40" s="3">
        <f t="shared" si="17"/>
        <v>37</v>
      </c>
      <c r="L40" s="3">
        <f t="shared" si="18"/>
        <v>4</v>
      </c>
      <c r="M40" s="3">
        <f t="shared" si="18"/>
        <v>4</v>
      </c>
      <c r="N40" s="57" t="str">
        <f t="shared" si="11"/>
        <v>乌鸦</v>
      </c>
      <c r="O40" s="47">
        <f>VLOOKUP(N40,马仔属性!$G$14:$I$33,3,FALSE)</f>
        <v>2</v>
      </c>
      <c r="P40" s="58">
        <f>VLOOKUP(N40,马仔属性!$G$14:$H$33,2,FALSE)</f>
        <v>101110</v>
      </c>
      <c r="Q40" s="3">
        <f t="shared" si="17"/>
        <v>37</v>
      </c>
      <c r="R40" s="3">
        <f t="shared" si="18"/>
        <v>4</v>
      </c>
      <c r="S40" s="3">
        <f t="shared" si="18"/>
        <v>4</v>
      </c>
      <c r="T40" s="57" t="str">
        <f t="shared" si="12"/>
        <v>无</v>
      </c>
      <c r="U40" s="47">
        <f>VLOOKUP(T40,马仔属性!$G$14:$I$33,3,FALSE)</f>
        <v>-1</v>
      </c>
      <c r="V40" s="58">
        <f>VLOOKUP(T40,马仔属性!$G$14:$H$33,2,FALSE)</f>
        <v>0</v>
      </c>
      <c r="W40" s="3">
        <f t="shared" si="17"/>
        <v>37</v>
      </c>
      <c r="X40" s="3">
        <f t="shared" si="18"/>
        <v>4</v>
      </c>
      <c r="Y40" s="3">
        <f t="shared" si="18"/>
        <v>4</v>
      </c>
      <c r="Z40" s="57" t="str">
        <f t="shared" si="13"/>
        <v>无</v>
      </c>
      <c r="AA40" s="47">
        <f>VLOOKUP(Z40,马仔属性!$G$14:$I$33,3,FALSE)</f>
        <v>-1</v>
      </c>
      <c r="AB40" s="58">
        <f>VLOOKUP(Z40,马仔属性!$G$14:$H$33,2,FALSE)</f>
        <v>0</v>
      </c>
      <c r="AC40" s="3">
        <f t="shared" si="17"/>
        <v>37</v>
      </c>
      <c r="AD40" s="3">
        <f t="shared" si="18"/>
        <v>4</v>
      </c>
      <c r="AE40" s="3">
        <f t="shared" si="18"/>
        <v>4</v>
      </c>
      <c r="AF40" s="21">
        <f>SUMPRODUCT(AG40:AS40,设定参考!$A$2:$M$2)</f>
        <v>7491.725196655063</v>
      </c>
      <c r="AG40">
        <v>67605.587717023445</v>
      </c>
      <c r="AH40">
        <v>3362.846882566846</v>
      </c>
      <c r="AI40">
        <v>1424.6548054072794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</row>
    <row r="41" spans="1:45" x14ac:dyDescent="0.15">
      <c r="A41" s="48">
        <v>38</v>
      </c>
      <c r="B41" s="57" t="s">
        <v>545</v>
      </c>
      <c r="C41" s="47">
        <f>VLOOKUP(B41,马仔属性!$G$14:$I$33,3,FALSE)</f>
        <v>0</v>
      </c>
      <c r="D41" s="58">
        <f>VLOOKUP(B41,马仔属性!$G$14:$H$33,2,FALSE)</f>
        <v>101101</v>
      </c>
      <c r="E41" s="3">
        <f t="shared" si="8"/>
        <v>38</v>
      </c>
      <c r="F41" s="3">
        <f t="shared" si="9"/>
        <v>4</v>
      </c>
      <c r="G41" s="3">
        <f t="shared" si="9"/>
        <v>4</v>
      </c>
      <c r="H41" s="57" t="str">
        <f t="shared" si="10"/>
        <v>靓坤</v>
      </c>
      <c r="I41" s="47">
        <f>VLOOKUP(H41,马仔属性!$G$14:$I$33,3,FALSE)</f>
        <v>1</v>
      </c>
      <c r="J41" s="58">
        <f>VLOOKUP(H41,马仔属性!$G$14:$H$33,2,FALSE)</f>
        <v>101106</v>
      </c>
      <c r="K41" s="3">
        <f t="shared" si="17"/>
        <v>38</v>
      </c>
      <c r="L41" s="3">
        <f t="shared" si="18"/>
        <v>4</v>
      </c>
      <c r="M41" s="3">
        <f t="shared" si="18"/>
        <v>4</v>
      </c>
      <c r="N41" s="57" t="str">
        <f t="shared" si="11"/>
        <v>乌鸦</v>
      </c>
      <c r="O41" s="47">
        <f>VLOOKUP(N41,马仔属性!$G$14:$I$33,3,FALSE)</f>
        <v>2</v>
      </c>
      <c r="P41" s="58">
        <f>VLOOKUP(N41,马仔属性!$G$14:$H$33,2,FALSE)</f>
        <v>101110</v>
      </c>
      <c r="Q41" s="3">
        <f t="shared" si="17"/>
        <v>38</v>
      </c>
      <c r="R41" s="3">
        <f t="shared" si="18"/>
        <v>4</v>
      </c>
      <c r="S41" s="3">
        <f t="shared" si="18"/>
        <v>4</v>
      </c>
      <c r="T41" s="57" t="s">
        <v>543</v>
      </c>
      <c r="U41" s="47">
        <f>VLOOKUP(T41,马仔属性!$G$14:$I$33,3,FALSE)</f>
        <v>2</v>
      </c>
      <c r="V41" s="58">
        <f>VLOOKUP(T41,马仔属性!$G$14:$H$33,2,FALSE)</f>
        <v>101111</v>
      </c>
      <c r="W41" s="3">
        <f t="shared" si="17"/>
        <v>38</v>
      </c>
      <c r="X41" s="3">
        <f t="shared" si="18"/>
        <v>4</v>
      </c>
      <c r="Y41" s="3">
        <f t="shared" si="18"/>
        <v>4</v>
      </c>
      <c r="Z41" s="57" t="str">
        <f t="shared" si="13"/>
        <v>无</v>
      </c>
      <c r="AA41" s="47">
        <f>VLOOKUP(Z41,马仔属性!$G$14:$I$33,3,FALSE)</f>
        <v>-1</v>
      </c>
      <c r="AB41" s="58">
        <f>VLOOKUP(Z41,马仔属性!$G$14:$H$33,2,FALSE)</f>
        <v>0</v>
      </c>
      <c r="AC41" s="3">
        <f t="shared" si="17"/>
        <v>38</v>
      </c>
      <c r="AD41" s="3">
        <f t="shared" si="18"/>
        <v>4</v>
      </c>
      <c r="AE41" s="3">
        <f t="shared" si="18"/>
        <v>4</v>
      </c>
      <c r="AF41" s="21">
        <f>SUMPRODUCT(AG41:AS41,设定参考!$A$2:$M$2)</f>
        <v>11378.331561370516</v>
      </c>
      <c r="AG41">
        <v>103067.59721862043</v>
      </c>
      <c r="AH41">
        <v>5063.2575640641726</v>
      </c>
      <c r="AI41">
        <v>2192.3701085615257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</row>
    <row r="42" spans="1:45" x14ac:dyDescent="0.15">
      <c r="A42" s="48">
        <v>39</v>
      </c>
      <c r="B42" s="57" t="s">
        <v>545</v>
      </c>
      <c r="C42" s="47">
        <f>VLOOKUP(B42,马仔属性!$G$14:$I$33,3,FALSE)</f>
        <v>0</v>
      </c>
      <c r="D42" s="58">
        <f>VLOOKUP(B42,马仔属性!$G$14:$H$33,2,FALSE)</f>
        <v>101101</v>
      </c>
      <c r="E42" s="3">
        <f t="shared" si="8"/>
        <v>39</v>
      </c>
      <c r="F42" s="3">
        <f t="shared" si="9"/>
        <v>4</v>
      </c>
      <c r="G42" s="3">
        <f t="shared" si="9"/>
        <v>4</v>
      </c>
      <c r="H42" s="57" t="str">
        <f t="shared" si="10"/>
        <v>靓坤</v>
      </c>
      <c r="I42" s="47">
        <f>VLOOKUP(H42,马仔属性!$G$14:$I$33,3,FALSE)</f>
        <v>1</v>
      </c>
      <c r="J42" s="58">
        <f>VLOOKUP(H42,马仔属性!$G$14:$H$33,2,FALSE)</f>
        <v>101106</v>
      </c>
      <c r="K42" s="3">
        <f t="shared" si="17"/>
        <v>39</v>
      </c>
      <c r="L42" s="3">
        <f t="shared" si="18"/>
        <v>4</v>
      </c>
      <c r="M42" s="3">
        <f t="shared" si="18"/>
        <v>4</v>
      </c>
      <c r="N42" s="57" t="str">
        <f t="shared" si="11"/>
        <v>乌鸦</v>
      </c>
      <c r="O42" s="47">
        <f>VLOOKUP(N42,马仔属性!$G$14:$I$33,3,FALSE)</f>
        <v>2</v>
      </c>
      <c r="P42" s="58">
        <f>VLOOKUP(N42,马仔属性!$G$14:$H$33,2,FALSE)</f>
        <v>101110</v>
      </c>
      <c r="Q42" s="3">
        <f t="shared" si="17"/>
        <v>39</v>
      </c>
      <c r="R42" s="3">
        <f t="shared" si="18"/>
        <v>4</v>
      </c>
      <c r="S42" s="3">
        <f t="shared" si="18"/>
        <v>4</v>
      </c>
      <c r="T42" s="57" t="str">
        <f t="shared" si="12"/>
        <v>赌王</v>
      </c>
      <c r="U42" s="47">
        <f>VLOOKUP(T42,马仔属性!$G$14:$I$33,3,FALSE)</f>
        <v>2</v>
      </c>
      <c r="V42" s="58">
        <f>VLOOKUP(T42,马仔属性!$G$14:$H$33,2,FALSE)</f>
        <v>101111</v>
      </c>
      <c r="W42" s="3">
        <f t="shared" si="17"/>
        <v>39</v>
      </c>
      <c r="X42" s="3">
        <f t="shared" si="18"/>
        <v>4</v>
      </c>
      <c r="Y42" s="3">
        <f t="shared" si="18"/>
        <v>4</v>
      </c>
      <c r="Z42" s="57" t="str">
        <f t="shared" si="13"/>
        <v>无</v>
      </c>
      <c r="AA42" s="47">
        <f>VLOOKUP(Z42,马仔属性!$G$14:$I$33,3,FALSE)</f>
        <v>-1</v>
      </c>
      <c r="AB42" s="58">
        <f>VLOOKUP(Z42,马仔属性!$G$14:$H$33,2,FALSE)</f>
        <v>0</v>
      </c>
      <c r="AC42" s="3">
        <f t="shared" si="17"/>
        <v>39</v>
      </c>
      <c r="AD42" s="3">
        <f t="shared" si="18"/>
        <v>4</v>
      </c>
      <c r="AE42" s="3">
        <f t="shared" si="18"/>
        <v>4</v>
      </c>
      <c r="AF42" s="21">
        <f>SUMPRODUCT(AG42:AS42,设定参考!$A$2:$M$2)</f>
        <v>11529.568507026877</v>
      </c>
      <c r="AG42">
        <v>104409.0453546772</v>
      </c>
      <c r="AH42">
        <v>5131.3936205347618</v>
      </c>
      <c r="AI42">
        <v>2221.8130723050263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</row>
    <row r="43" spans="1:45" x14ac:dyDescent="0.15">
      <c r="A43" s="48">
        <v>40</v>
      </c>
      <c r="B43" s="57" t="s">
        <v>545</v>
      </c>
      <c r="C43" s="47">
        <f>VLOOKUP(B43,马仔属性!$G$14:$I$33,3,FALSE)</f>
        <v>0</v>
      </c>
      <c r="D43" s="58">
        <f>VLOOKUP(B43,马仔属性!$G$14:$H$33,2,FALSE)</f>
        <v>101101</v>
      </c>
      <c r="E43" s="3">
        <f t="shared" si="8"/>
        <v>40</v>
      </c>
      <c r="F43" s="3">
        <f t="shared" si="9"/>
        <v>5</v>
      </c>
      <c r="G43" s="3">
        <f t="shared" si="9"/>
        <v>5</v>
      </c>
      <c r="H43" s="57" t="str">
        <f t="shared" si="10"/>
        <v>靓坤</v>
      </c>
      <c r="I43" s="47">
        <f>VLOOKUP(H43,马仔属性!$G$14:$I$33,3,FALSE)</f>
        <v>1</v>
      </c>
      <c r="J43" s="58">
        <f>VLOOKUP(H43,马仔属性!$G$14:$H$33,2,FALSE)</f>
        <v>101106</v>
      </c>
      <c r="K43" s="3">
        <f t="shared" si="17"/>
        <v>40</v>
      </c>
      <c r="L43" s="3">
        <f t="shared" si="18"/>
        <v>5</v>
      </c>
      <c r="M43" s="3">
        <f t="shared" si="18"/>
        <v>5</v>
      </c>
      <c r="N43" s="57" t="str">
        <f t="shared" si="11"/>
        <v>乌鸦</v>
      </c>
      <c r="O43" s="47">
        <f>VLOOKUP(N43,马仔属性!$G$14:$I$33,3,FALSE)</f>
        <v>2</v>
      </c>
      <c r="P43" s="58">
        <f>VLOOKUP(N43,马仔属性!$G$14:$H$33,2,FALSE)</f>
        <v>101110</v>
      </c>
      <c r="Q43" s="3">
        <f t="shared" si="17"/>
        <v>40</v>
      </c>
      <c r="R43" s="3">
        <f t="shared" si="18"/>
        <v>5</v>
      </c>
      <c r="S43" s="3">
        <f t="shared" si="18"/>
        <v>5</v>
      </c>
      <c r="T43" s="57" t="s">
        <v>388</v>
      </c>
      <c r="U43" s="47">
        <f>VLOOKUP(T43,马仔属性!$G$14:$I$33,3,FALSE)</f>
        <v>2</v>
      </c>
      <c r="V43" s="58">
        <f>VLOOKUP(T43,马仔属性!$G$14:$H$33,2,FALSE)</f>
        <v>101111</v>
      </c>
      <c r="W43" s="3">
        <f t="shared" si="17"/>
        <v>40</v>
      </c>
      <c r="X43" s="3">
        <f t="shared" si="18"/>
        <v>5</v>
      </c>
      <c r="Y43" s="3">
        <f t="shared" si="18"/>
        <v>5</v>
      </c>
      <c r="Z43" s="57" t="str">
        <f t="shared" si="13"/>
        <v>无</v>
      </c>
      <c r="AA43" s="47">
        <f>VLOOKUP(Z43,马仔属性!$G$14:$I$33,3,FALSE)</f>
        <v>-1</v>
      </c>
      <c r="AB43" s="58">
        <f>VLOOKUP(Z43,马仔属性!$G$14:$H$33,2,FALSE)</f>
        <v>0</v>
      </c>
      <c r="AC43" s="3">
        <f t="shared" si="17"/>
        <v>40</v>
      </c>
      <c r="AD43" s="3">
        <f t="shared" si="18"/>
        <v>5</v>
      </c>
      <c r="AE43" s="3">
        <f t="shared" si="18"/>
        <v>5</v>
      </c>
      <c r="AF43" s="21">
        <f>SUMPRODUCT(AG43:AS43,设定参考!$A$2:$M$2)</f>
        <v>14317.928269642696</v>
      </c>
      <c r="AG43">
        <v>130315.43635320461</v>
      </c>
      <c r="AH43">
        <v>6367.6518844919792</v>
      </c>
      <c r="AI43">
        <v>2737.6589310225313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</row>
    <row r="44" spans="1:45" x14ac:dyDescent="0.15">
      <c r="A44" s="48">
        <v>41</v>
      </c>
      <c r="B44" s="57" t="s">
        <v>545</v>
      </c>
      <c r="C44" s="47">
        <f>VLOOKUP(B44,马仔属性!$G$14:$I$33,3,FALSE)</f>
        <v>0</v>
      </c>
      <c r="D44" s="58">
        <f>VLOOKUP(B44,马仔属性!$G$14:$H$33,2,FALSE)</f>
        <v>101101</v>
      </c>
      <c r="E44" s="3">
        <f t="shared" si="8"/>
        <v>41</v>
      </c>
      <c r="F44" s="3">
        <f t="shared" si="9"/>
        <v>5</v>
      </c>
      <c r="G44" s="3">
        <f t="shared" si="9"/>
        <v>5</v>
      </c>
      <c r="H44" s="57" t="str">
        <f t="shared" si="10"/>
        <v>靓坤</v>
      </c>
      <c r="I44" s="47">
        <f>VLOOKUP(H44,马仔属性!$G$14:$I$33,3,FALSE)</f>
        <v>1</v>
      </c>
      <c r="J44" s="58">
        <f>VLOOKUP(H44,马仔属性!$G$14:$H$33,2,FALSE)</f>
        <v>101106</v>
      </c>
      <c r="K44" s="3">
        <f t="shared" si="17"/>
        <v>41</v>
      </c>
      <c r="L44" s="3">
        <f t="shared" si="18"/>
        <v>5</v>
      </c>
      <c r="M44" s="3">
        <f t="shared" si="18"/>
        <v>5</v>
      </c>
      <c r="N44" s="57" t="str">
        <f t="shared" si="11"/>
        <v>乌鸦</v>
      </c>
      <c r="O44" s="47">
        <f>VLOOKUP(N44,马仔属性!$G$14:$I$33,3,FALSE)</f>
        <v>2</v>
      </c>
      <c r="P44" s="58">
        <f>VLOOKUP(N44,马仔属性!$G$14:$H$33,2,FALSE)</f>
        <v>101110</v>
      </c>
      <c r="Q44" s="3">
        <f t="shared" si="17"/>
        <v>41</v>
      </c>
      <c r="R44" s="3">
        <f t="shared" si="18"/>
        <v>5</v>
      </c>
      <c r="S44" s="3">
        <f t="shared" si="18"/>
        <v>5</v>
      </c>
      <c r="T44" s="57" t="str">
        <f t="shared" si="12"/>
        <v>赌王</v>
      </c>
      <c r="U44" s="47">
        <f>VLOOKUP(T44,马仔属性!$G$14:$I$33,3,FALSE)</f>
        <v>2</v>
      </c>
      <c r="V44" s="58">
        <f>VLOOKUP(T44,马仔属性!$G$14:$H$33,2,FALSE)</f>
        <v>101111</v>
      </c>
      <c r="W44" s="3">
        <f t="shared" si="17"/>
        <v>41</v>
      </c>
      <c r="X44" s="3">
        <f t="shared" si="18"/>
        <v>5</v>
      </c>
      <c r="Y44" s="3">
        <f t="shared" si="18"/>
        <v>5</v>
      </c>
      <c r="Z44" s="57" t="str">
        <f t="shared" si="13"/>
        <v>无</v>
      </c>
      <c r="AA44" s="47">
        <f>VLOOKUP(Z44,马仔属性!$G$14:$I$33,3,FALSE)</f>
        <v>-1</v>
      </c>
      <c r="AB44" s="58">
        <f>VLOOKUP(Z44,马仔属性!$G$14:$H$33,2,FALSE)</f>
        <v>0</v>
      </c>
      <c r="AC44" s="3">
        <f t="shared" si="17"/>
        <v>41</v>
      </c>
      <c r="AD44" s="3">
        <f t="shared" si="18"/>
        <v>5</v>
      </c>
      <c r="AE44" s="3">
        <f t="shared" si="18"/>
        <v>5</v>
      </c>
      <c r="AF44" s="21">
        <f>SUMPRODUCT(AG44:AS44,设定参考!$A$2:$M$2)</f>
        <v>14496.17181273769</v>
      </c>
      <c r="AG44">
        <v>131896.4287992715</v>
      </c>
      <c r="AH44">
        <v>6447.9550939037445</v>
      </c>
      <c r="AI44">
        <v>2772.3595668630855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</row>
    <row r="45" spans="1:45" x14ac:dyDescent="0.15">
      <c r="A45" s="48">
        <v>42</v>
      </c>
      <c r="B45" s="57" t="s">
        <v>545</v>
      </c>
      <c r="C45" s="47">
        <f>VLOOKUP(B45,马仔属性!$G$14:$I$33,3,FALSE)</f>
        <v>0</v>
      </c>
      <c r="D45" s="58">
        <f>VLOOKUP(B45,马仔属性!$G$14:$H$33,2,FALSE)</f>
        <v>101101</v>
      </c>
      <c r="E45" s="3">
        <f t="shared" si="8"/>
        <v>42</v>
      </c>
      <c r="F45" s="3">
        <f t="shared" si="9"/>
        <v>5</v>
      </c>
      <c r="G45" s="3">
        <f t="shared" si="9"/>
        <v>5</v>
      </c>
      <c r="H45" s="57" t="str">
        <f t="shared" si="10"/>
        <v>靓坤</v>
      </c>
      <c r="I45" s="47">
        <f>VLOOKUP(H45,马仔属性!$G$14:$I$33,3,FALSE)</f>
        <v>1</v>
      </c>
      <c r="J45" s="58">
        <f>VLOOKUP(H45,马仔属性!$G$14:$H$33,2,FALSE)</f>
        <v>101106</v>
      </c>
      <c r="K45" s="3">
        <f t="shared" si="17"/>
        <v>42</v>
      </c>
      <c r="L45" s="3">
        <f t="shared" si="18"/>
        <v>5</v>
      </c>
      <c r="M45" s="3">
        <f t="shared" si="18"/>
        <v>5</v>
      </c>
      <c r="N45" s="57" t="str">
        <f t="shared" si="11"/>
        <v>乌鸦</v>
      </c>
      <c r="O45" s="47">
        <f>VLOOKUP(N45,马仔属性!$G$14:$I$33,3,FALSE)</f>
        <v>2</v>
      </c>
      <c r="P45" s="58">
        <f>VLOOKUP(N45,马仔属性!$G$14:$H$33,2,FALSE)</f>
        <v>101110</v>
      </c>
      <c r="Q45" s="3">
        <f t="shared" si="17"/>
        <v>42</v>
      </c>
      <c r="R45" s="3">
        <f t="shared" si="18"/>
        <v>5</v>
      </c>
      <c r="S45" s="3">
        <f t="shared" si="18"/>
        <v>5</v>
      </c>
      <c r="T45" s="57" t="str">
        <f t="shared" si="12"/>
        <v>赌王</v>
      </c>
      <c r="U45" s="47">
        <f>VLOOKUP(T45,马仔属性!$G$14:$I$33,3,FALSE)</f>
        <v>2</v>
      </c>
      <c r="V45" s="58">
        <f>VLOOKUP(T45,马仔属性!$G$14:$H$33,2,FALSE)</f>
        <v>101111</v>
      </c>
      <c r="W45" s="3">
        <f t="shared" si="17"/>
        <v>42</v>
      </c>
      <c r="X45" s="3">
        <f t="shared" si="18"/>
        <v>5</v>
      </c>
      <c r="Y45" s="3">
        <f t="shared" si="18"/>
        <v>5</v>
      </c>
      <c r="Z45" s="57" t="str">
        <f t="shared" si="13"/>
        <v>无</v>
      </c>
      <c r="AA45" s="47">
        <f>VLOOKUP(Z45,马仔属性!$G$14:$I$33,3,FALSE)</f>
        <v>-1</v>
      </c>
      <c r="AB45" s="58">
        <f>VLOOKUP(Z45,马仔属性!$G$14:$H$33,2,FALSE)</f>
        <v>0</v>
      </c>
      <c r="AC45" s="3">
        <f t="shared" si="17"/>
        <v>42</v>
      </c>
      <c r="AD45" s="3">
        <f t="shared" si="18"/>
        <v>5</v>
      </c>
      <c r="AE45" s="3">
        <f t="shared" si="18"/>
        <v>5</v>
      </c>
      <c r="AF45" s="21">
        <f>SUMPRODUCT(AG45:AS45,设定参考!$A$2:$M$2)</f>
        <v>14674.415355832687</v>
      </c>
      <c r="AG45">
        <v>133477.42124533842</v>
      </c>
      <c r="AH45">
        <v>6528.2583033155088</v>
      </c>
      <c r="AI45">
        <v>2807.0602027036402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</row>
    <row r="46" spans="1:45" x14ac:dyDescent="0.15">
      <c r="A46" s="48">
        <v>43</v>
      </c>
      <c r="B46" s="57" t="s">
        <v>545</v>
      </c>
      <c r="C46" s="47">
        <f>VLOOKUP(B46,马仔属性!$G$14:$I$33,3,FALSE)</f>
        <v>0</v>
      </c>
      <c r="D46" s="58">
        <f>VLOOKUP(B46,马仔属性!$G$14:$H$33,2,FALSE)</f>
        <v>101101</v>
      </c>
      <c r="E46" s="3">
        <f t="shared" si="8"/>
        <v>43</v>
      </c>
      <c r="F46" s="3">
        <f t="shared" si="9"/>
        <v>5</v>
      </c>
      <c r="G46" s="3">
        <f t="shared" si="9"/>
        <v>5</v>
      </c>
      <c r="H46" s="57" t="str">
        <f t="shared" si="10"/>
        <v>靓坤</v>
      </c>
      <c r="I46" s="47">
        <f>VLOOKUP(H46,马仔属性!$G$14:$I$33,3,FALSE)</f>
        <v>1</v>
      </c>
      <c r="J46" s="58">
        <f>VLOOKUP(H46,马仔属性!$G$14:$H$33,2,FALSE)</f>
        <v>101106</v>
      </c>
      <c r="K46" s="3">
        <f t="shared" si="17"/>
        <v>43</v>
      </c>
      <c r="L46" s="3">
        <f t="shared" si="18"/>
        <v>5</v>
      </c>
      <c r="M46" s="3">
        <f t="shared" si="18"/>
        <v>5</v>
      </c>
      <c r="N46" s="57" t="str">
        <f t="shared" si="11"/>
        <v>乌鸦</v>
      </c>
      <c r="O46" s="47">
        <f>VLOOKUP(N46,马仔属性!$G$14:$I$33,3,FALSE)</f>
        <v>2</v>
      </c>
      <c r="P46" s="58">
        <f>VLOOKUP(N46,马仔属性!$G$14:$H$33,2,FALSE)</f>
        <v>101110</v>
      </c>
      <c r="Q46" s="3">
        <f t="shared" si="17"/>
        <v>43</v>
      </c>
      <c r="R46" s="3">
        <f t="shared" si="18"/>
        <v>5</v>
      </c>
      <c r="S46" s="3">
        <f t="shared" si="18"/>
        <v>5</v>
      </c>
      <c r="T46" s="57" t="str">
        <f t="shared" si="12"/>
        <v>赌王</v>
      </c>
      <c r="U46" s="47">
        <f>VLOOKUP(T46,马仔属性!$G$14:$I$33,3,FALSE)</f>
        <v>2</v>
      </c>
      <c r="V46" s="58">
        <f>VLOOKUP(T46,马仔属性!$G$14:$H$33,2,FALSE)</f>
        <v>101111</v>
      </c>
      <c r="W46" s="3">
        <f t="shared" si="17"/>
        <v>43</v>
      </c>
      <c r="X46" s="3">
        <f t="shared" si="18"/>
        <v>5</v>
      </c>
      <c r="Y46" s="3">
        <f t="shared" si="18"/>
        <v>5</v>
      </c>
      <c r="Z46" s="57" t="str">
        <f t="shared" si="13"/>
        <v>无</v>
      </c>
      <c r="AA46" s="47">
        <f>VLOOKUP(Z46,马仔属性!$G$14:$I$33,3,FALSE)</f>
        <v>-1</v>
      </c>
      <c r="AB46" s="58">
        <f>VLOOKUP(Z46,马仔属性!$G$14:$H$33,2,FALSE)</f>
        <v>0</v>
      </c>
      <c r="AC46" s="3">
        <f t="shared" si="17"/>
        <v>43</v>
      </c>
      <c r="AD46" s="3">
        <f t="shared" si="18"/>
        <v>5</v>
      </c>
      <c r="AE46" s="3">
        <f t="shared" si="18"/>
        <v>5</v>
      </c>
      <c r="AF46" s="21">
        <f>SUMPRODUCT(AG46:AS46,设定参考!$A$2:$M$2)</f>
        <v>14852.658898927681</v>
      </c>
      <c r="AG46">
        <v>135058.41369140529</v>
      </c>
      <c r="AH46">
        <v>6608.5615127272731</v>
      </c>
      <c r="AI46">
        <v>2841.7608385441949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</row>
    <row r="47" spans="1:45" x14ac:dyDescent="0.15">
      <c r="A47" s="48">
        <v>44</v>
      </c>
      <c r="B47" s="57" t="s">
        <v>545</v>
      </c>
      <c r="C47" s="47">
        <f>VLOOKUP(B47,马仔属性!$G$14:$I$33,3,FALSE)</f>
        <v>0</v>
      </c>
      <c r="D47" s="58">
        <f>VLOOKUP(B47,马仔属性!$G$14:$H$33,2,FALSE)</f>
        <v>101101</v>
      </c>
      <c r="E47" s="3">
        <f t="shared" si="8"/>
        <v>44</v>
      </c>
      <c r="F47" s="3">
        <f t="shared" si="9"/>
        <v>5</v>
      </c>
      <c r="G47" s="3">
        <f t="shared" si="9"/>
        <v>5</v>
      </c>
      <c r="H47" s="57" t="str">
        <f t="shared" si="10"/>
        <v>靓坤</v>
      </c>
      <c r="I47" s="47">
        <f>VLOOKUP(H47,马仔属性!$G$14:$I$33,3,FALSE)</f>
        <v>1</v>
      </c>
      <c r="J47" s="58">
        <f>VLOOKUP(H47,马仔属性!$G$14:$H$33,2,FALSE)</f>
        <v>101106</v>
      </c>
      <c r="K47" s="3">
        <f t="shared" si="17"/>
        <v>44</v>
      </c>
      <c r="L47" s="3">
        <f t="shared" si="18"/>
        <v>5</v>
      </c>
      <c r="M47" s="3">
        <f t="shared" si="18"/>
        <v>5</v>
      </c>
      <c r="N47" s="57" t="str">
        <f t="shared" si="11"/>
        <v>乌鸦</v>
      </c>
      <c r="O47" s="47">
        <f>VLOOKUP(N47,马仔属性!$G$14:$I$33,3,FALSE)</f>
        <v>2</v>
      </c>
      <c r="P47" s="58">
        <f>VLOOKUP(N47,马仔属性!$G$14:$H$33,2,FALSE)</f>
        <v>101110</v>
      </c>
      <c r="Q47" s="3">
        <f t="shared" si="17"/>
        <v>44</v>
      </c>
      <c r="R47" s="3">
        <f t="shared" si="18"/>
        <v>5</v>
      </c>
      <c r="S47" s="3">
        <f t="shared" si="18"/>
        <v>5</v>
      </c>
      <c r="T47" s="57" t="str">
        <f t="shared" si="12"/>
        <v>赌王</v>
      </c>
      <c r="U47" s="47">
        <f>VLOOKUP(T47,马仔属性!$G$14:$I$33,3,FALSE)</f>
        <v>2</v>
      </c>
      <c r="V47" s="58">
        <f>VLOOKUP(T47,马仔属性!$G$14:$H$33,2,FALSE)</f>
        <v>101111</v>
      </c>
      <c r="W47" s="3">
        <f t="shared" si="17"/>
        <v>44</v>
      </c>
      <c r="X47" s="3">
        <f t="shared" si="18"/>
        <v>5</v>
      </c>
      <c r="Y47" s="3">
        <f t="shared" si="18"/>
        <v>5</v>
      </c>
      <c r="Z47" s="57" t="str">
        <f t="shared" si="13"/>
        <v>无</v>
      </c>
      <c r="AA47" s="47">
        <f>VLOOKUP(Z47,马仔属性!$G$14:$I$33,3,FALSE)</f>
        <v>-1</v>
      </c>
      <c r="AB47" s="58">
        <f>VLOOKUP(Z47,马仔属性!$G$14:$H$33,2,FALSE)</f>
        <v>0</v>
      </c>
      <c r="AC47" s="3">
        <f t="shared" si="17"/>
        <v>44</v>
      </c>
      <c r="AD47" s="3">
        <f t="shared" si="18"/>
        <v>5</v>
      </c>
      <c r="AE47" s="3">
        <f t="shared" si="18"/>
        <v>5</v>
      </c>
      <c r="AF47" s="21">
        <f>SUMPRODUCT(AG47:AS47,设定参考!$A$2:$M$2)</f>
        <v>15030.902442022676</v>
      </c>
      <c r="AG47">
        <v>136639.40613747222</v>
      </c>
      <c r="AH47">
        <v>6688.8647221390383</v>
      </c>
      <c r="AI47">
        <v>2876.4614743847492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</row>
    <row r="48" spans="1:45" x14ac:dyDescent="0.15">
      <c r="A48" s="48">
        <v>45</v>
      </c>
      <c r="B48" s="57" t="s">
        <v>545</v>
      </c>
      <c r="C48" s="47">
        <f>VLOOKUP(B48,马仔属性!$G$14:$I$33,3,FALSE)</f>
        <v>0</v>
      </c>
      <c r="D48" s="58">
        <f>VLOOKUP(B48,马仔属性!$G$14:$H$33,2,FALSE)</f>
        <v>101101</v>
      </c>
      <c r="E48" s="3">
        <f t="shared" si="8"/>
        <v>45</v>
      </c>
      <c r="F48" s="3">
        <f t="shared" si="9"/>
        <v>5</v>
      </c>
      <c r="G48" s="3">
        <f t="shared" si="9"/>
        <v>5</v>
      </c>
      <c r="H48" s="57" t="str">
        <f t="shared" si="10"/>
        <v>靓坤</v>
      </c>
      <c r="I48" s="47">
        <f>VLOOKUP(H48,马仔属性!$G$14:$I$33,3,FALSE)</f>
        <v>1</v>
      </c>
      <c r="J48" s="58">
        <f>VLOOKUP(H48,马仔属性!$G$14:$H$33,2,FALSE)</f>
        <v>101106</v>
      </c>
      <c r="K48" s="3">
        <f t="shared" si="17"/>
        <v>45</v>
      </c>
      <c r="L48" s="3">
        <f t="shared" si="18"/>
        <v>5</v>
      </c>
      <c r="M48" s="3">
        <f t="shared" si="18"/>
        <v>5</v>
      </c>
      <c r="N48" s="57" t="str">
        <f t="shared" si="11"/>
        <v>乌鸦</v>
      </c>
      <c r="O48" s="47">
        <f>VLOOKUP(N48,马仔属性!$G$14:$I$33,3,FALSE)</f>
        <v>2</v>
      </c>
      <c r="P48" s="58">
        <f>VLOOKUP(N48,马仔属性!$G$14:$H$33,2,FALSE)</f>
        <v>101110</v>
      </c>
      <c r="Q48" s="3">
        <f t="shared" si="17"/>
        <v>45</v>
      </c>
      <c r="R48" s="3">
        <f t="shared" si="18"/>
        <v>5</v>
      </c>
      <c r="S48" s="3">
        <f t="shared" si="18"/>
        <v>5</v>
      </c>
      <c r="T48" s="57" t="str">
        <f t="shared" si="12"/>
        <v>赌王</v>
      </c>
      <c r="U48" s="47">
        <f>VLOOKUP(T48,马仔属性!$G$14:$I$33,3,FALSE)</f>
        <v>2</v>
      </c>
      <c r="V48" s="58">
        <f>VLOOKUP(T48,马仔属性!$G$14:$H$33,2,FALSE)</f>
        <v>101111</v>
      </c>
      <c r="W48" s="3">
        <f t="shared" si="17"/>
        <v>45</v>
      </c>
      <c r="X48" s="3">
        <f t="shared" si="18"/>
        <v>5</v>
      </c>
      <c r="Y48" s="3">
        <f t="shared" si="18"/>
        <v>5</v>
      </c>
      <c r="Z48" s="57" t="str">
        <f t="shared" si="13"/>
        <v>无</v>
      </c>
      <c r="AA48" s="47">
        <f>VLOOKUP(Z48,马仔属性!$G$14:$I$33,3,FALSE)</f>
        <v>-1</v>
      </c>
      <c r="AB48" s="58">
        <f>VLOOKUP(Z48,马仔属性!$G$14:$H$33,2,FALSE)</f>
        <v>0</v>
      </c>
      <c r="AC48" s="3">
        <f t="shared" si="17"/>
        <v>45</v>
      </c>
      <c r="AD48" s="3">
        <f t="shared" si="18"/>
        <v>5</v>
      </c>
      <c r="AE48" s="3">
        <f t="shared" si="18"/>
        <v>5</v>
      </c>
      <c r="AF48" s="21">
        <f>SUMPRODUCT(AG48:AS48,设定参考!$A$2:$M$2)</f>
        <v>15209.145985117673</v>
      </c>
      <c r="AG48">
        <v>138220.39858353912</v>
      </c>
      <c r="AH48">
        <v>6769.1679315508036</v>
      </c>
      <c r="AI48">
        <v>2911.1621102253043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</row>
    <row r="49" spans="1:45" x14ac:dyDescent="0.15">
      <c r="A49" s="48">
        <v>46</v>
      </c>
      <c r="B49" s="57" t="s">
        <v>320</v>
      </c>
      <c r="C49" s="47">
        <f>VLOOKUP(B49,马仔属性!$G$14:$I$33,3,FALSE)</f>
        <v>3</v>
      </c>
      <c r="D49" s="58">
        <f>VLOOKUP(B49,马仔属性!$G$14:$H$33,2,FALSE)</f>
        <v>101116</v>
      </c>
      <c r="E49" s="3">
        <f t="shared" si="8"/>
        <v>46</v>
      </c>
      <c r="F49" s="3">
        <f t="shared" si="9"/>
        <v>5</v>
      </c>
      <c r="G49" s="3">
        <f t="shared" si="9"/>
        <v>5</v>
      </c>
      <c r="H49" s="57" t="str">
        <f t="shared" si="10"/>
        <v>靓坤</v>
      </c>
      <c r="I49" s="47">
        <f>VLOOKUP(H49,马仔属性!$G$14:$I$33,3,FALSE)</f>
        <v>1</v>
      </c>
      <c r="J49" s="58">
        <f>VLOOKUP(H49,马仔属性!$G$14:$H$33,2,FALSE)</f>
        <v>101106</v>
      </c>
      <c r="K49" s="3">
        <f t="shared" si="17"/>
        <v>46</v>
      </c>
      <c r="L49" s="3">
        <f t="shared" si="18"/>
        <v>5</v>
      </c>
      <c r="M49" s="3">
        <f t="shared" si="18"/>
        <v>5</v>
      </c>
      <c r="N49" s="57" t="str">
        <f t="shared" si="11"/>
        <v>乌鸦</v>
      </c>
      <c r="O49" s="47">
        <f>VLOOKUP(N49,马仔属性!$G$14:$I$33,3,FALSE)</f>
        <v>2</v>
      </c>
      <c r="P49" s="58">
        <f>VLOOKUP(N49,马仔属性!$G$14:$H$33,2,FALSE)</f>
        <v>101110</v>
      </c>
      <c r="Q49" s="3">
        <f t="shared" si="17"/>
        <v>46</v>
      </c>
      <c r="R49" s="3">
        <f t="shared" si="18"/>
        <v>5</v>
      </c>
      <c r="S49" s="3">
        <f t="shared" si="18"/>
        <v>5</v>
      </c>
      <c r="T49" s="57" t="str">
        <f t="shared" si="12"/>
        <v>赌王</v>
      </c>
      <c r="U49" s="47">
        <f>VLOOKUP(T49,马仔属性!$G$14:$I$33,3,FALSE)</f>
        <v>2</v>
      </c>
      <c r="V49" s="58">
        <f>VLOOKUP(T49,马仔属性!$G$14:$H$33,2,FALSE)</f>
        <v>101111</v>
      </c>
      <c r="W49" s="3">
        <f t="shared" si="17"/>
        <v>46</v>
      </c>
      <c r="X49" s="3">
        <f t="shared" si="18"/>
        <v>5</v>
      </c>
      <c r="Y49" s="3">
        <f t="shared" si="18"/>
        <v>5</v>
      </c>
      <c r="Z49" s="57" t="str">
        <f t="shared" si="13"/>
        <v>无</v>
      </c>
      <c r="AA49" s="47">
        <f>VLOOKUP(Z49,马仔属性!$G$14:$I$33,3,FALSE)</f>
        <v>-1</v>
      </c>
      <c r="AB49" s="58">
        <f>VLOOKUP(Z49,马仔属性!$G$14:$H$33,2,FALSE)</f>
        <v>0</v>
      </c>
      <c r="AC49" s="3">
        <f t="shared" si="17"/>
        <v>46</v>
      </c>
      <c r="AD49" s="3">
        <f t="shared" si="18"/>
        <v>5</v>
      </c>
      <c r="AE49" s="3">
        <f t="shared" si="18"/>
        <v>5</v>
      </c>
      <c r="AF49" s="21">
        <f>SUMPRODUCT(AG49:AS49,设定参考!$A$2:$M$2)</f>
        <v>20586.30710776088</v>
      </c>
      <c r="AG49">
        <v>188972.55908428505</v>
      </c>
      <c r="AH49">
        <v>9093.2011345454557</v>
      </c>
      <c r="AI49">
        <v>3934.2036098440221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</row>
    <row r="50" spans="1:45" x14ac:dyDescent="0.15">
      <c r="A50" s="48">
        <v>47</v>
      </c>
      <c r="B50" s="57" t="s">
        <v>320</v>
      </c>
      <c r="C50" s="47">
        <f>VLOOKUP(B50,马仔属性!$G$14:$I$33,3,FALSE)</f>
        <v>3</v>
      </c>
      <c r="D50" s="58">
        <f>VLOOKUP(B50,马仔属性!$G$14:$H$33,2,FALSE)</f>
        <v>101116</v>
      </c>
      <c r="E50" s="3">
        <f t="shared" si="8"/>
        <v>47</v>
      </c>
      <c r="F50" s="3">
        <f t="shared" si="9"/>
        <v>5</v>
      </c>
      <c r="G50" s="3">
        <f t="shared" si="9"/>
        <v>5</v>
      </c>
      <c r="H50" s="57" t="str">
        <f t="shared" si="10"/>
        <v>靓坤</v>
      </c>
      <c r="I50" s="47">
        <f>VLOOKUP(H50,马仔属性!$G$14:$I$33,3,FALSE)</f>
        <v>1</v>
      </c>
      <c r="J50" s="58">
        <f>VLOOKUP(H50,马仔属性!$G$14:$H$33,2,FALSE)</f>
        <v>101106</v>
      </c>
      <c r="K50" s="3">
        <f t="shared" si="17"/>
        <v>47</v>
      </c>
      <c r="L50" s="3">
        <f t="shared" si="18"/>
        <v>5</v>
      </c>
      <c r="M50" s="3">
        <f t="shared" si="18"/>
        <v>5</v>
      </c>
      <c r="N50" s="57" t="str">
        <f t="shared" si="11"/>
        <v>乌鸦</v>
      </c>
      <c r="O50" s="47">
        <f>VLOOKUP(N50,马仔属性!$G$14:$I$33,3,FALSE)</f>
        <v>2</v>
      </c>
      <c r="P50" s="58">
        <f>VLOOKUP(N50,马仔属性!$G$14:$H$33,2,FALSE)</f>
        <v>101110</v>
      </c>
      <c r="Q50" s="3">
        <f t="shared" si="17"/>
        <v>47</v>
      </c>
      <c r="R50" s="3">
        <f t="shared" si="18"/>
        <v>5</v>
      </c>
      <c r="S50" s="3">
        <f t="shared" si="18"/>
        <v>5</v>
      </c>
      <c r="T50" s="57" t="str">
        <f t="shared" si="12"/>
        <v>赌王</v>
      </c>
      <c r="U50" s="47">
        <f>VLOOKUP(T50,马仔属性!$G$14:$I$33,3,FALSE)</f>
        <v>2</v>
      </c>
      <c r="V50" s="58">
        <f>VLOOKUP(T50,马仔属性!$G$14:$H$33,2,FALSE)</f>
        <v>101111</v>
      </c>
      <c r="W50" s="3">
        <f t="shared" si="17"/>
        <v>47</v>
      </c>
      <c r="X50" s="3">
        <f t="shared" si="18"/>
        <v>5</v>
      </c>
      <c r="Y50" s="3">
        <f t="shared" si="18"/>
        <v>5</v>
      </c>
      <c r="Z50" s="57" t="str">
        <f t="shared" si="13"/>
        <v>无</v>
      </c>
      <c r="AA50" s="47">
        <f>VLOOKUP(Z50,马仔属性!$G$14:$I$33,3,FALSE)</f>
        <v>-1</v>
      </c>
      <c r="AB50" s="58">
        <f>VLOOKUP(Z50,马仔属性!$G$14:$H$33,2,FALSE)</f>
        <v>0</v>
      </c>
      <c r="AC50" s="3">
        <f t="shared" si="17"/>
        <v>47</v>
      </c>
      <c r="AD50" s="3">
        <f t="shared" si="18"/>
        <v>5</v>
      </c>
      <c r="AE50" s="3">
        <f t="shared" si="18"/>
        <v>5</v>
      </c>
      <c r="AF50" s="21">
        <f>SUMPRODUCT(AG50:AS50,设定参考!$A$2:$M$2)</f>
        <v>20845.570443171786</v>
      </c>
      <c r="AG50">
        <v>191272.18446038238</v>
      </c>
      <c r="AH50">
        <v>9210.0058027807499</v>
      </c>
      <c r="AI50">
        <v>3984.677261975738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</row>
    <row r="51" spans="1:45" x14ac:dyDescent="0.15">
      <c r="A51" s="48">
        <v>48</v>
      </c>
      <c r="B51" s="57" t="s">
        <v>320</v>
      </c>
      <c r="C51" s="47">
        <f>VLOOKUP(B51,马仔属性!$G$14:$I$33,3,FALSE)</f>
        <v>3</v>
      </c>
      <c r="D51" s="58">
        <f>VLOOKUP(B51,马仔属性!$G$14:$H$33,2,FALSE)</f>
        <v>101116</v>
      </c>
      <c r="E51" s="3">
        <f t="shared" si="8"/>
        <v>48</v>
      </c>
      <c r="F51" s="3">
        <f t="shared" si="9"/>
        <v>6</v>
      </c>
      <c r="G51" s="3">
        <f t="shared" si="9"/>
        <v>6</v>
      </c>
      <c r="H51" s="57" t="str">
        <f t="shared" si="10"/>
        <v>靓坤</v>
      </c>
      <c r="I51" s="47">
        <f>VLOOKUP(H51,马仔属性!$G$14:$I$33,3,FALSE)</f>
        <v>1</v>
      </c>
      <c r="J51" s="58">
        <f>VLOOKUP(H51,马仔属性!$G$14:$H$33,2,FALSE)</f>
        <v>101106</v>
      </c>
      <c r="K51" s="3">
        <f t="shared" si="17"/>
        <v>48</v>
      </c>
      <c r="L51" s="3">
        <f t="shared" si="18"/>
        <v>6</v>
      </c>
      <c r="M51" s="3">
        <f t="shared" si="18"/>
        <v>6</v>
      </c>
      <c r="N51" s="57" t="str">
        <f t="shared" si="11"/>
        <v>乌鸦</v>
      </c>
      <c r="O51" s="47">
        <f>VLOOKUP(N51,马仔属性!$G$14:$I$33,3,FALSE)</f>
        <v>2</v>
      </c>
      <c r="P51" s="58">
        <f>VLOOKUP(N51,马仔属性!$G$14:$H$33,2,FALSE)</f>
        <v>101110</v>
      </c>
      <c r="Q51" s="3">
        <f t="shared" si="17"/>
        <v>48</v>
      </c>
      <c r="R51" s="3">
        <f t="shared" si="18"/>
        <v>6</v>
      </c>
      <c r="S51" s="3">
        <f t="shared" si="18"/>
        <v>6</v>
      </c>
      <c r="T51" s="57" t="str">
        <f t="shared" si="12"/>
        <v>赌王</v>
      </c>
      <c r="U51" s="47">
        <f>VLOOKUP(T51,马仔属性!$G$14:$I$33,3,FALSE)</f>
        <v>2</v>
      </c>
      <c r="V51" s="58">
        <f>VLOOKUP(T51,马仔属性!$G$14:$H$33,2,FALSE)</f>
        <v>101111</v>
      </c>
      <c r="W51" s="3">
        <f t="shared" si="17"/>
        <v>48</v>
      </c>
      <c r="X51" s="3">
        <f t="shared" si="18"/>
        <v>6</v>
      </c>
      <c r="Y51" s="3">
        <f t="shared" si="18"/>
        <v>6</v>
      </c>
      <c r="Z51" s="57" t="s">
        <v>544</v>
      </c>
      <c r="AA51" s="47">
        <f>VLOOKUP(Z51,马仔属性!$G$14:$I$33,3,FALSE)</f>
        <v>3</v>
      </c>
      <c r="AB51" s="58">
        <f>VLOOKUP(Z51,马仔属性!$G$14:$H$33,2,FALSE)</f>
        <v>101114</v>
      </c>
      <c r="AC51" s="3">
        <f t="shared" si="17"/>
        <v>48</v>
      </c>
      <c r="AD51" s="3">
        <f t="shared" si="18"/>
        <v>6</v>
      </c>
      <c r="AE51" s="3">
        <f t="shared" si="18"/>
        <v>6</v>
      </c>
      <c r="AF51" s="21">
        <f>SUMPRODUCT(AG51:AS51,设定参考!$A$2:$M$2)</f>
        <v>33639.113053856468</v>
      </c>
      <c r="AG51">
        <v>303693.56735020218</v>
      </c>
      <c r="AH51">
        <v>14706.155342032089</v>
      </c>
      <c r="AI51">
        <v>6785.2150178162919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</row>
    <row r="52" spans="1:45" x14ac:dyDescent="0.15">
      <c r="A52" s="48">
        <v>49</v>
      </c>
      <c r="B52" s="57" t="s">
        <v>320</v>
      </c>
      <c r="C52" s="47">
        <f>VLOOKUP(B52,马仔属性!$G$14:$I$33,3,FALSE)</f>
        <v>3</v>
      </c>
      <c r="D52" s="58">
        <f>VLOOKUP(B52,马仔属性!$G$14:$H$33,2,FALSE)</f>
        <v>101116</v>
      </c>
      <c r="E52" s="3">
        <f t="shared" si="8"/>
        <v>49</v>
      </c>
      <c r="F52" s="3">
        <f t="shared" si="9"/>
        <v>6</v>
      </c>
      <c r="G52" s="3">
        <f t="shared" si="9"/>
        <v>6</v>
      </c>
      <c r="H52" s="57" t="str">
        <f t="shared" si="10"/>
        <v>靓坤</v>
      </c>
      <c r="I52" s="47">
        <f>VLOOKUP(H52,马仔属性!$G$14:$I$33,3,FALSE)</f>
        <v>1</v>
      </c>
      <c r="J52" s="58">
        <f>VLOOKUP(H52,马仔属性!$G$14:$H$33,2,FALSE)</f>
        <v>101106</v>
      </c>
      <c r="K52" s="3">
        <f t="shared" ref="K52:AC67" si="19">ROUNDDOWN($A52*K$2,0)</f>
        <v>49</v>
      </c>
      <c r="L52" s="3">
        <f t="shared" ref="L52:AE67" si="20">ROUNDDOWN($A52*10/80*L$2,0)</f>
        <v>6</v>
      </c>
      <c r="M52" s="3">
        <f t="shared" si="20"/>
        <v>6</v>
      </c>
      <c r="N52" s="57" t="str">
        <f t="shared" si="11"/>
        <v>乌鸦</v>
      </c>
      <c r="O52" s="47">
        <f>VLOOKUP(N52,马仔属性!$G$14:$I$33,3,FALSE)</f>
        <v>2</v>
      </c>
      <c r="P52" s="58">
        <f>VLOOKUP(N52,马仔属性!$G$14:$H$33,2,FALSE)</f>
        <v>101110</v>
      </c>
      <c r="Q52" s="3">
        <f t="shared" si="19"/>
        <v>49</v>
      </c>
      <c r="R52" s="3">
        <f t="shared" si="20"/>
        <v>6</v>
      </c>
      <c r="S52" s="3">
        <f t="shared" si="20"/>
        <v>6</v>
      </c>
      <c r="T52" s="57" t="str">
        <f t="shared" si="12"/>
        <v>赌王</v>
      </c>
      <c r="U52" s="47">
        <f>VLOOKUP(T52,马仔属性!$G$14:$I$33,3,FALSE)</f>
        <v>2</v>
      </c>
      <c r="V52" s="58">
        <f>VLOOKUP(T52,马仔属性!$G$14:$H$33,2,FALSE)</f>
        <v>101111</v>
      </c>
      <c r="W52" s="3">
        <f t="shared" si="19"/>
        <v>49</v>
      </c>
      <c r="X52" s="3">
        <f t="shared" si="20"/>
        <v>6</v>
      </c>
      <c r="Y52" s="3">
        <f t="shared" si="20"/>
        <v>6</v>
      </c>
      <c r="Z52" s="57" t="str">
        <f t="shared" si="13"/>
        <v>陈浩南</v>
      </c>
      <c r="AA52" s="47">
        <f>VLOOKUP(Z52,马仔属性!$G$14:$I$33,3,FALSE)</f>
        <v>3</v>
      </c>
      <c r="AB52" s="58">
        <f>VLOOKUP(Z52,马仔属性!$G$14:$H$33,2,FALSE)</f>
        <v>101114</v>
      </c>
      <c r="AC52" s="3">
        <f t="shared" si="19"/>
        <v>49</v>
      </c>
      <c r="AD52" s="3">
        <f t="shared" si="20"/>
        <v>6</v>
      </c>
      <c r="AE52" s="3">
        <f t="shared" si="20"/>
        <v>6</v>
      </c>
      <c r="AF52" s="21">
        <f>SUMPRODUCT(AG52:AS52,设定参考!$A$2:$M$2)</f>
        <v>34049.613334923735</v>
      </c>
      <c r="AG52">
        <v>307334.64086235629</v>
      </c>
      <c r="AH52">
        <v>14891.096066737973</v>
      </c>
      <c r="AI52">
        <v>6865.1316336915088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</row>
    <row r="53" spans="1:45" x14ac:dyDescent="0.15">
      <c r="A53" s="48">
        <v>50</v>
      </c>
      <c r="B53" s="57" t="s">
        <v>320</v>
      </c>
      <c r="C53" s="47">
        <f>VLOOKUP(B53,马仔属性!$G$14:$I$33,3,FALSE)</f>
        <v>3</v>
      </c>
      <c r="D53" s="58">
        <f>VLOOKUP(B53,马仔属性!$G$14:$H$33,2,FALSE)</f>
        <v>101116</v>
      </c>
      <c r="E53" s="3">
        <f t="shared" si="8"/>
        <v>50</v>
      </c>
      <c r="F53" s="3">
        <f t="shared" si="9"/>
        <v>6</v>
      </c>
      <c r="G53" s="3">
        <f t="shared" si="9"/>
        <v>6</v>
      </c>
      <c r="H53" s="57" t="s">
        <v>389</v>
      </c>
      <c r="I53" s="47">
        <f>VLOOKUP(H53,马仔属性!$G$14:$I$33,3,FALSE)</f>
        <v>3</v>
      </c>
      <c r="J53" s="58">
        <f>VLOOKUP(H53,马仔属性!$G$14:$H$33,2,FALSE)</f>
        <v>101115</v>
      </c>
      <c r="K53" s="3">
        <f t="shared" si="19"/>
        <v>50</v>
      </c>
      <c r="L53" s="3">
        <f t="shared" si="20"/>
        <v>6</v>
      </c>
      <c r="M53" s="3">
        <f t="shared" si="20"/>
        <v>6</v>
      </c>
      <c r="N53" s="57" t="s">
        <v>375</v>
      </c>
      <c r="O53" s="47">
        <f>VLOOKUP(N53,马仔属性!$G$14:$I$33,3,FALSE)</f>
        <v>2</v>
      </c>
      <c r="P53" s="58">
        <f>VLOOKUP(N53,马仔属性!$G$14:$H$33,2,FALSE)</f>
        <v>101113</v>
      </c>
      <c r="Q53" s="3">
        <f t="shared" si="19"/>
        <v>50</v>
      </c>
      <c r="R53" s="3">
        <f t="shared" si="20"/>
        <v>6</v>
      </c>
      <c r="S53" s="3">
        <f t="shared" si="20"/>
        <v>6</v>
      </c>
      <c r="T53" s="57" t="str">
        <f t="shared" si="12"/>
        <v>赌王</v>
      </c>
      <c r="U53" s="47">
        <f>VLOOKUP(T53,马仔属性!$G$14:$I$33,3,FALSE)</f>
        <v>2</v>
      </c>
      <c r="V53" s="58">
        <f>VLOOKUP(T53,马仔属性!$G$14:$H$33,2,FALSE)</f>
        <v>101111</v>
      </c>
      <c r="W53" s="3">
        <f t="shared" si="19"/>
        <v>50</v>
      </c>
      <c r="X53" s="3">
        <f t="shared" si="20"/>
        <v>6</v>
      </c>
      <c r="Y53" s="3">
        <f t="shared" si="20"/>
        <v>6</v>
      </c>
      <c r="Z53" s="57" t="s">
        <v>390</v>
      </c>
      <c r="AA53" s="47">
        <f>VLOOKUP(Z53,马仔属性!$G$14:$I$33,3,FALSE)</f>
        <v>3</v>
      </c>
      <c r="AB53" s="58">
        <f>VLOOKUP(Z53,马仔属性!$G$14:$H$33,2,FALSE)</f>
        <v>101114</v>
      </c>
      <c r="AC53" s="3">
        <f t="shared" si="19"/>
        <v>50</v>
      </c>
      <c r="AD53" s="3">
        <f t="shared" si="20"/>
        <v>6</v>
      </c>
      <c r="AE53" s="3">
        <f t="shared" si="20"/>
        <v>6</v>
      </c>
      <c r="AF53" s="21">
        <f>SUMPRODUCT(AG53:AS53,设定参考!$A$2:$M$2)</f>
        <v>39619.89567711483</v>
      </c>
      <c r="AG53">
        <v>351698.36572188162</v>
      </c>
      <c r="AH53">
        <v>17607.734802139043</v>
      </c>
      <c r="AI53">
        <v>7944.2262461005203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</row>
    <row r="54" spans="1:45" x14ac:dyDescent="0.15">
      <c r="A54" s="48">
        <v>51</v>
      </c>
      <c r="B54" s="57" t="s">
        <v>320</v>
      </c>
      <c r="C54" s="47">
        <f>VLOOKUP(B54,马仔属性!$G$14:$I$33,3,FALSE)</f>
        <v>3</v>
      </c>
      <c r="D54" s="58">
        <f>VLOOKUP(B54,马仔属性!$G$14:$H$33,2,FALSE)</f>
        <v>101116</v>
      </c>
      <c r="E54" s="3">
        <f t="shared" si="8"/>
        <v>51</v>
      </c>
      <c r="F54" s="3">
        <f t="shared" si="9"/>
        <v>6</v>
      </c>
      <c r="G54" s="3">
        <f t="shared" si="9"/>
        <v>6</v>
      </c>
      <c r="H54" s="57" t="str">
        <f t="shared" si="10"/>
        <v>山鸡</v>
      </c>
      <c r="I54" s="47">
        <f>VLOOKUP(H54,马仔属性!$G$14:$I$33,3,FALSE)</f>
        <v>3</v>
      </c>
      <c r="J54" s="58">
        <f>VLOOKUP(H54,马仔属性!$G$14:$H$33,2,FALSE)</f>
        <v>101115</v>
      </c>
      <c r="K54" s="3">
        <f t="shared" si="19"/>
        <v>51</v>
      </c>
      <c r="L54" s="3">
        <f t="shared" si="20"/>
        <v>6</v>
      </c>
      <c r="M54" s="3">
        <f t="shared" si="20"/>
        <v>6</v>
      </c>
      <c r="N54" s="57" t="str">
        <f t="shared" si="11"/>
        <v>宫本一</v>
      </c>
      <c r="O54" s="47">
        <f>VLOOKUP(N54,马仔属性!$G$14:$I$33,3,FALSE)</f>
        <v>2</v>
      </c>
      <c r="P54" s="58">
        <f>VLOOKUP(N54,马仔属性!$G$14:$H$33,2,FALSE)</f>
        <v>101113</v>
      </c>
      <c r="Q54" s="3">
        <f t="shared" si="19"/>
        <v>51</v>
      </c>
      <c r="R54" s="3">
        <f t="shared" si="20"/>
        <v>6</v>
      </c>
      <c r="S54" s="3">
        <f t="shared" si="20"/>
        <v>6</v>
      </c>
      <c r="T54" s="57" t="str">
        <f t="shared" si="12"/>
        <v>赌王</v>
      </c>
      <c r="U54" s="47">
        <f>VLOOKUP(T54,马仔属性!$G$14:$I$33,3,FALSE)</f>
        <v>2</v>
      </c>
      <c r="V54" s="58">
        <f>VLOOKUP(T54,马仔属性!$G$14:$H$33,2,FALSE)</f>
        <v>101111</v>
      </c>
      <c r="W54" s="3">
        <f t="shared" si="19"/>
        <v>51</v>
      </c>
      <c r="X54" s="3">
        <f t="shared" si="20"/>
        <v>6</v>
      </c>
      <c r="Y54" s="3">
        <f t="shared" si="20"/>
        <v>6</v>
      </c>
      <c r="Z54" s="57" t="str">
        <f t="shared" si="13"/>
        <v>陈浩南</v>
      </c>
      <c r="AA54" s="47">
        <f>VLOOKUP(Z54,马仔属性!$G$14:$I$33,3,FALSE)</f>
        <v>3</v>
      </c>
      <c r="AB54" s="58">
        <f>VLOOKUP(Z54,马仔属性!$G$14:$H$33,2,FALSE)</f>
        <v>101114</v>
      </c>
      <c r="AC54" s="3">
        <f t="shared" si="19"/>
        <v>51</v>
      </c>
      <c r="AD54" s="3">
        <f t="shared" si="20"/>
        <v>6</v>
      </c>
      <c r="AE54" s="3">
        <f t="shared" si="20"/>
        <v>6</v>
      </c>
      <c r="AF54" s="21">
        <f>SUMPRODUCT(AG54:AS54,设定参考!$A$2:$M$2)</f>
        <v>40105.032372921596</v>
      </c>
      <c r="AG54">
        <v>356001.45259988192</v>
      </c>
      <c r="AH54">
        <v>17826.301113155085</v>
      </c>
      <c r="AI54">
        <v>8038.6731557712328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</row>
    <row r="55" spans="1:45" x14ac:dyDescent="0.15">
      <c r="A55" s="48">
        <v>52</v>
      </c>
      <c r="B55" s="57" t="s">
        <v>320</v>
      </c>
      <c r="C55" s="47">
        <f>VLOOKUP(B55,马仔属性!$G$14:$I$33,3,FALSE)</f>
        <v>3</v>
      </c>
      <c r="D55" s="58">
        <f>VLOOKUP(B55,马仔属性!$G$14:$H$33,2,FALSE)</f>
        <v>101116</v>
      </c>
      <c r="E55" s="3">
        <f t="shared" si="8"/>
        <v>52</v>
      </c>
      <c r="F55" s="3">
        <f t="shared" si="9"/>
        <v>6</v>
      </c>
      <c r="G55" s="3">
        <f t="shared" si="9"/>
        <v>6</v>
      </c>
      <c r="H55" s="57" t="str">
        <f t="shared" si="10"/>
        <v>山鸡</v>
      </c>
      <c r="I55" s="47">
        <f>VLOOKUP(H55,马仔属性!$G$14:$I$33,3,FALSE)</f>
        <v>3</v>
      </c>
      <c r="J55" s="58">
        <f>VLOOKUP(H55,马仔属性!$G$14:$H$33,2,FALSE)</f>
        <v>101115</v>
      </c>
      <c r="K55" s="3">
        <f t="shared" si="19"/>
        <v>52</v>
      </c>
      <c r="L55" s="3">
        <f t="shared" si="20"/>
        <v>6</v>
      </c>
      <c r="M55" s="3">
        <f t="shared" si="20"/>
        <v>6</v>
      </c>
      <c r="N55" s="57" t="str">
        <f t="shared" si="11"/>
        <v>宫本一</v>
      </c>
      <c r="O55" s="47">
        <f>VLOOKUP(N55,马仔属性!$G$14:$I$33,3,FALSE)</f>
        <v>2</v>
      </c>
      <c r="P55" s="58">
        <f>VLOOKUP(N55,马仔属性!$G$14:$H$33,2,FALSE)</f>
        <v>101113</v>
      </c>
      <c r="Q55" s="3">
        <f t="shared" si="19"/>
        <v>52</v>
      </c>
      <c r="R55" s="3">
        <f t="shared" si="20"/>
        <v>6</v>
      </c>
      <c r="S55" s="3">
        <f t="shared" si="20"/>
        <v>6</v>
      </c>
      <c r="T55" s="57" t="str">
        <f t="shared" si="12"/>
        <v>赌王</v>
      </c>
      <c r="U55" s="47">
        <f>VLOOKUP(T55,马仔属性!$G$14:$I$33,3,FALSE)</f>
        <v>2</v>
      </c>
      <c r="V55" s="58">
        <f>VLOOKUP(T55,马仔属性!$G$14:$H$33,2,FALSE)</f>
        <v>101111</v>
      </c>
      <c r="W55" s="3">
        <f t="shared" si="19"/>
        <v>52</v>
      </c>
      <c r="X55" s="3">
        <f t="shared" si="20"/>
        <v>6</v>
      </c>
      <c r="Y55" s="3">
        <f t="shared" si="20"/>
        <v>6</v>
      </c>
      <c r="Z55" s="57" t="str">
        <f t="shared" si="13"/>
        <v>陈浩南</v>
      </c>
      <c r="AA55" s="47">
        <f>VLOOKUP(Z55,马仔属性!$G$14:$I$33,3,FALSE)</f>
        <v>3</v>
      </c>
      <c r="AB55" s="58">
        <f>VLOOKUP(Z55,马仔属性!$G$14:$H$33,2,FALSE)</f>
        <v>101114</v>
      </c>
      <c r="AC55" s="3">
        <f t="shared" si="19"/>
        <v>52</v>
      </c>
      <c r="AD55" s="3">
        <f t="shared" si="20"/>
        <v>6</v>
      </c>
      <c r="AE55" s="3">
        <f t="shared" si="20"/>
        <v>6</v>
      </c>
      <c r="AF55" s="21">
        <f>SUMPRODUCT(AG55:AS55,设定参考!$A$2:$M$2)</f>
        <v>40590.169068728363</v>
      </c>
      <c r="AG55">
        <v>360304.53947788221</v>
      </c>
      <c r="AH55">
        <v>18044.867424171131</v>
      </c>
      <c r="AI55">
        <v>8133.1200654419426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</row>
    <row r="56" spans="1:45" x14ac:dyDescent="0.15">
      <c r="A56" s="48">
        <v>53</v>
      </c>
      <c r="B56" s="57" t="s">
        <v>320</v>
      </c>
      <c r="C56" s="47">
        <f>VLOOKUP(B56,马仔属性!$G$14:$I$33,3,FALSE)</f>
        <v>3</v>
      </c>
      <c r="D56" s="58">
        <f>VLOOKUP(B56,马仔属性!$G$14:$H$33,2,FALSE)</f>
        <v>101116</v>
      </c>
      <c r="E56" s="3">
        <f t="shared" si="8"/>
        <v>53</v>
      </c>
      <c r="F56" s="3">
        <f t="shared" si="9"/>
        <v>6</v>
      </c>
      <c r="G56" s="3">
        <f t="shared" si="9"/>
        <v>6</v>
      </c>
      <c r="H56" s="57" t="str">
        <f t="shared" si="10"/>
        <v>山鸡</v>
      </c>
      <c r="I56" s="47">
        <f>VLOOKUP(H56,马仔属性!$G$14:$I$33,3,FALSE)</f>
        <v>3</v>
      </c>
      <c r="J56" s="58">
        <f>VLOOKUP(H56,马仔属性!$G$14:$H$33,2,FALSE)</f>
        <v>101115</v>
      </c>
      <c r="K56" s="3">
        <f t="shared" si="19"/>
        <v>53</v>
      </c>
      <c r="L56" s="3">
        <f t="shared" si="20"/>
        <v>6</v>
      </c>
      <c r="M56" s="3">
        <f t="shared" si="20"/>
        <v>6</v>
      </c>
      <c r="N56" s="57" t="str">
        <f t="shared" si="11"/>
        <v>宫本一</v>
      </c>
      <c r="O56" s="47">
        <f>VLOOKUP(N56,马仔属性!$G$14:$I$33,3,FALSE)</f>
        <v>2</v>
      </c>
      <c r="P56" s="58">
        <f>VLOOKUP(N56,马仔属性!$G$14:$H$33,2,FALSE)</f>
        <v>101113</v>
      </c>
      <c r="Q56" s="3">
        <f t="shared" si="19"/>
        <v>53</v>
      </c>
      <c r="R56" s="3">
        <f t="shared" si="20"/>
        <v>6</v>
      </c>
      <c r="S56" s="3">
        <f t="shared" si="20"/>
        <v>6</v>
      </c>
      <c r="T56" s="57" t="str">
        <f t="shared" si="12"/>
        <v>赌王</v>
      </c>
      <c r="U56" s="47">
        <f>VLOOKUP(T56,马仔属性!$G$14:$I$33,3,FALSE)</f>
        <v>2</v>
      </c>
      <c r="V56" s="58">
        <f>VLOOKUP(T56,马仔属性!$G$14:$H$33,2,FALSE)</f>
        <v>101111</v>
      </c>
      <c r="W56" s="3">
        <f t="shared" si="19"/>
        <v>53</v>
      </c>
      <c r="X56" s="3">
        <f t="shared" si="20"/>
        <v>6</v>
      </c>
      <c r="Y56" s="3">
        <f t="shared" si="20"/>
        <v>6</v>
      </c>
      <c r="Z56" s="57" t="str">
        <f t="shared" si="13"/>
        <v>陈浩南</v>
      </c>
      <c r="AA56" s="47">
        <f>VLOOKUP(Z56,马仔属性!$G$14:$I$33,3,FALSE)</f>
        <v>3</v>
      </c>
      <c r="AB56" s="58">
        <f>VLOOKUP(Z56,马仔属性!$G$14:$H$33,2,FALSE)</f>
        <v>101114</v>
      </c>
      <c r="AC56" s="3">
        <f t="shared" si="19"/>
        <v>53</v>
      </c>
      <c r="AD56" s="3">
        <f t="shared" si="20"/>
        <v>6</v>
      </c>
      <c r="AE56" s="3">
        <f t="shared" si="20"/>
        <v>6</v>
      </c>
      <c r="AF56" s="21">
        <f>SUMPRODUCT(AG56:AS56,设定参考!$A$2:$M$2)</f>
        <v>41075.305764535129</v>
      </c>
      <c r="AG56">
        <v>364607.6263558825</v>
      </c>
      <c r="AH56">
        <v>18263.433735187173</v>
      </c>
      <c r="AI56">
        <v>8227.5669751126534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</row>
    <row r="57" spans="1:45" x14ac:dyDescent="0.15">
      <c r="A57" s="48">
        <v>54</v>
      </c>
      <c r="B57" s="57" t="s">
        <v>320</v>
      </c>
      <c r="C57" s="47">
        <f>VLOOKUP(B57,马仔属性!$G$14:$I$33,3,FALSE)</f>
        <v>3</v>
      </c>
      <c r="D57" s="58">
        <f>VLOOKUP(B57,马仔属性!$G$14:$H$33,2,FALSE)</f>
        <v>101116</v>
      </c>
      <c r="E57" s="3">
        <f t="shared" si="8"/>
        <v>54</v>
      </c>
      <c r="F57" s="3">
        <f t="shared" si="9"/>
        <v>6</v>
      </c>
      <c r="G57" s="3">
        <f t="shared" si="9"/>
        <v>6</v>
      </c>
      <c r="H57" s="57" t="str">
        <f t="shared" si="10"/>
        <v>山鸡</v>
      </c>
      <c r="I57" s="47">
        <f>VLOOKUP(H57,马仔属性!$G$14:$I$33,3,FALSE)</f>
        <v>3</v>
      </c>
      <c r="J57" s="58">
        <f>VLOOKUP(H57,马仔属性!$G$14:$H$33,2,FALSE)</f>
        <v>101115</v>
      </c>
      <c r="K57" s="3">
        <f t="shared" si="19"/>
        <v>54</v>
      </c>
      <c r="L57" s="3">
        <f t="shared" si="20"/>
        <v>6</v>
      </c>
      <c r="M57" s="3">
        <f t="shared" si="20"/>
        <v>6</v>
      </c>
      <c r="N57" s="57" t="str">
        <f t="shared" si="11"/>
        <v>宫本一</v>
      </c>
      <c r="O57" s="47">
        <f>VLOOKUP(N57,马仔属性!$G$14:$I$33,3,FALSE)</f>
        <v>2</v>
      </c>
      <c r="P57" s="58">
        <f>VLOOKUP(N57,马仔属性!$G$14:$H$33,2,FALSE)</f>
        <v>101113</v>
      </c>
      <c r="Q57" s="3">
        <f t="shared" si="19"/>
        <v>54</v>
      </c>
      <c r="R57" s="3">
        <f t="shared" si="20"/>
        <v>6</v>
      </c>
      <c r="S57" s="3">
        <f t="shared" si="20"/>
        <v>6</v>
      </c>
      <c r="T57" s="57" t="str">
        <f t="shared" si="12"/>
        <v>赌王</v>
      </c>
      <c r="U57" s="47">
        <f>VLOOKUP(T57,马仔属性!$G$14:$I$33,3,FALSE)</f>
        <v>2</v>
      </c>
      <c r="V57" s="58">
        <f>VLOOKUP(T57,马仔属性!$G$14:$H$33,2,FALSE)</f>
        <v>101111</v>
      </c>
      <c r="W57" s="3">
        <f t="shared" si="19"/>
        <v>54</v>
      </c>
      <c r="X57" s="3">
        <f t="shared" si="20"/>
        <v>6</v>
      </c>
      <c r="Y57" s="3">
        <f t="shared" si="20"/>
        <v>6</v>
      </c>
      <c r="Z57" s="57" t="str">
        <f t="shared" si="13"/>
        <v>陈浩南</v>
      </c>
      <c r="AA57" s="47">
        <f>VLOOKUP(Z57,马仔属性!$G$14:$I$33,3,FALSE)</f>
        <v>3</v>
      </c>
      <c r="AB57" s="58">
        <f>VLOOKUP(Z57,马仔属性!$G$14:$H$33,2,FALSE)</f>
        <v>101114</v>
      </c>
      <c r="AC57" s="3">
        <f t="shared" si="19"/>
        <v>54</v>
      </c>
      <c r="AD57" s="3">
        <f t="shared" si="20"/>
        <v>6</v>
      </c>
      <c r="AE57" s="3">
        <f t="shared" si="20"/>
        <v>6</v>
      </c>
      <c r="AF57" s="21">
        <f>SUMPRODUCT(AG57:AS57,设定参考!$A$2:$M$2)</f>
        <v>41560.442460341888</v>
      </c>
      <c r="AG57">
        <v>368910.71323388279</v>
      </c>
      <c r="AH57">
        <v>18482.000046203215</v>
      </c>
      <c r="AI57">
        <v>8322.0138847833623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</row>
    <row r="58" spans="1:45" x14ac:dyDescent="0.15">
      <c r="A58" s="48">
        <v>55</v>
      </c>
      <c r="B58" s="57" t="s">
        <v>320</v>
      </c>
      <c r="C58" s="47">
        <f>VLOOKUP(B58,马仔属性!$G$14:$I$33,3,FALSE)</f>
        <v>3</v>
      </c>
      <c r="D58" s="58">
        <f>VLOOKUP(B58,马仔属性!$G$14:$H$33,2,FALSE)</f>
        <v>101116</v>
      </c>
      <c r="E58" s="3">
        <f t="shared" si="8"/>
        <v>55</v>
      </c>
      <c r="F58" s="3">
        <f t="shared" si="9"/>
        <v>6</v>
      </c>
      <c r="G58" s="3">
        <f t="shared" si="9"/>
        <v>6</v>
      </c>
      <c r="H58" s="57" t="str">
        <f t="shared" si="10"/>
        <v>山鸡</v>
      </c>
      <c r="I58" s="47">
        <f>VLOOKUP(H58,马仔属性!$G$14:$I$33,3,FALSE)</f>
        <v>3</v>
      </c>
      <c r="J58" s="58">
        <f>VLOOKUP(H58,马仔属性!$G$14:$H$33,2,FALSE)</f>
        <v>101115</v>
      </c>
      <c r="K58" s="3">
        <f t="shared" si="19"/>
        <v>55</v>
      </c>
      <c r="L58" s="3">
        <f t="shared" si="20"/>
        <v>6</v>
      </c>
      <c r="M58" s="3">
        <f t="shared" si="20"/>
        <v>6</v>
      </c>
      <c r="N58" s="57" t="str">
        <f t="shared" si="11"/>
        <v>宫本一</v>
      </c>
      <c r="O58" s="47">
        <f>VLOOKUP(N58,马仔属性!$G$14:$I$33,3,FALSE)</f>
        <v>2</v>
      </c>
      <c r="P58" s="58">
        <f>VLOOKUP(N58,马仔属性!$G$14:$H$33,2,FALSE)</f>
        <v>101113</v>
      </c>
      <c r="Q58" s="3">
        <f t="shared" si="19"/>
        <v>55</v>
      </c>
      <c r="R58" s="3">
        <f t="shared" si="20"/>
        <v>6</v>
      </c>
      <c r="S58" s="3">
        <f t="shared" si="20"/>
        <v>6</v>
      </c>
      <c r="T58" s="57" t="str">
        <f t="shared" si="12"/>
        <v>赌王</v>
      </c>
      <c r="U58" s="47">
        <f>VLOOKUP(T58,马仔属性!$G$14:$I$33,3,FALSE)</f>
        <v>2</v>
      </c>
      <c r="V58" s="58">
        <f>VLOOKUP(T58,马仔属性!$G$14:$H$33,2,FALSE)</f>
        <v>101111</v>
      </c>
      <c r="W58" s="3">
        <f t="shared" si="19"/>
        <v>55</v>
      </c>
      <c r="X58" s="3">
        <f t="shared" si="20"/>
        <v>6</v>
      </c>
      <c r="Y58" s="3">
        <f t="shared" si="20"/>
        <v>6</v>
      </c>
      <c r="Z58" s="57" t="str">
        <f t="shared" si="13"/>
        <v>陈浩南</v>
      </c>
      <c r="AA58" s="47">
        <f>VLOOKUP(Z58,马仔属性!$G$14:$I$33,3,FALSE)</f>
        <v>3</v>
      </c>
      <c r="AB58" s="58">
        <f>VLOOKUP(Z58,马仔属性!$G$14:$H$33,2,FALSE)</f>
        <v>101114</v>
      </c>
      <c r="AC58" s="3">
        <f t="shared" si="19"/>
        <v>55</v>
      </c>
      <c r="AD58" s="3">
        <f t="shared" si="20"/>
        <v>6</v>
      </c>
      <c r="AE58" s="3">
        <f t="shared" si="20"/>
        <v>6</v>
      </c>
      <c r="AF58" s="21">
        <f>SUMPRODUCT(AG58:AS58,设定参考!$A$2:$M$2)</f>
        <v>42045.579156148655</v>
      </c>
      <c r="AG58">
        <v>373213.80011188303</v>
      </c>
      <c r="AH58">
        <v>18700.566357219257</v>
      </c>
      <c r="AI58">
        <v>8416.4607944540749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</row>
    <row r="59" spans="1:45" x14ac:dyDescent="0.15">
      <c r="A59" s="48">
        <v>56</v>
      </c>
      <c r="B59" s="57" t="s">
        <v>320</v>
      </c>
      <c r="C59" s="47">
        <f>VLOOKUP(B59,马仔属性!$G$14:$I$33,3,FALSE)</f>
        <v>3</v>
      </c>
      <c r="D59" s="58">
        <f>VLOOKUP(B59,马仔属性!$G$14:$H$33,2,FALSE)</f>
        <v>101116</v>
      </c>
      <c r="E59" s="3">
        <f t="shared" si="8"/>
        <v>56</v>
      </c>
      <c r="F59" s="3">
        <f t="shared" si="9"/>
        <v>7</v>
      </c>
      <c r="G59" s="3">
        <f t="shared" si="9"/>
        <v>7</v>
      </c>
      <c r="H59" s="57" t="str">
        <f t="shared" si="10"/>
        <v>山鸡</v>
      </c>
      <c r="I59" s="47">
        <f>VLOOKUP(H59,马仔属性!$G$14:$I$33,3,FALSE)</f>
        <v>3</v>
      </c>
      <c r="J59" s="58">
        <f>VLOOKUP(H59,马仔属性!$G$14:$H$33,2,FALSE)</f>
        <v>101115</v>
      </c>
      <c r="K59" s="3">
        <f t="shared" si="19"/>
        <v>56</v>
      </c>
      <c r="L59" s="3">
        <f t="shared" si="20"/>
        <v>7</v>
      </c>
      <c r="M59" s="3">
        <f t="shared" si="20"/>
        <v>7</v>
      </c>
      <c r="N59" s="57" t="str">
        <f t="shared" si="11"/>
        <v>宫本一</v>
      </c>
      <c r="O59" s="47">
        <f>VLOOKUP(N59,马仔属性!$G$14:$I$33,3,FALSE)</f>
        <v>2</v>
      </c>
      <c r="P59" s="58">
        <f>VLOOKUP(N59,马仔属性!$G$14:$H$33,2,FALSE)</f>
        <v>101113</v>
      </c>
      <c r="Q59" s="3">
        <f t="shared" si="19"/>
        <v>56</v>
      </c>
      <c r="R59" s="3">
        <f t="shared" si="20"/>
        <v>7</v>
      </c>
      <c r="S59" s="3">
        <f t="shared" si="20"/>
        <v>7</v>
      </c>
      <c r="T59" s="57" t="str">
        <f t="shared" si="12"/>
        <v>赌王</v>
      </c>
      <c r="U59" s="47">
        <f>VLOOKUP(T59,马仔属性!$G$14:$I$33,3,FALSE)</f>
        <v>2</v>
      </c>
      <c r="V59" s="58">
        <f>VLOOKUP(T59,马仔属性!$G$14:$H$33,2,FALSE)</f>
        <v>101111</v>
      </c>
      <c r="W59" s="3">
        <f t="shared" si="19"/>
        <v>56</v>
      </c>
      <c r="X59" s="3">
        <f t="shared" si="20"/>
        <v>7</v>
      </c>
      <c r="Y59" s="3">
        <f t="shared" si="20"/>
        <v>7</v>
      </c>
      <c r="Z59" s="57" t="str">
        <f t="shared" si="13"/>
        <v>陈浩南</v>
      </c>
      <c r="AA59" s="47">
        <f>VLOOKUP(Z59,马仔属性!$G$14:$I$33,3,FALSE)</f>
        <v>3</v>
      </c>
      <c r="AB59" s="58">
        <f>VLOOKUP(Z59,马仔属性!$G$14:$H$33,2,FALSE)</f>
        <v>101114</v>
      </c>
      <c r="AC59" s="3">
        <f t="shared" si="19"/>
        <v>56</v>
      </c>
      <c r="AD59" s="3">
        <f t="shared" si="20"/>
        <v>7</v>
      </c>
      <c r="AE59" s="3">
        <f t="shared" si="20"/>
        <v>7</v>
      </c>
      <c r="AF59" s="21">
        <f>SUMPRODUCT(AG59:AS59,设定参考!$A$2:$M$2)</f>
        <v>49134.391523324717</v>
      </c>
      <c r="AG59">
        <v>431654.3610972141</v>
      </c>
      <c r="AH59">
        <v>22029.162067165784</v>
      </c>
      <c r="AI59">
        <v>9839.0550122703662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</row>
    <row r="60" spans="1:45" x14ac:dyDescent="0.15">
      <c r="A60" s="48">
        <v>57</v>
      </c>
      <c r="B60" s="57" t="s">
        <v>320</v>
      </c>
      <c r="C60" s="47">
        <f>VLOOKUP(B60,马仔属性!$G$14:$I$33,3,FALSE)</f>
        <v>3</v>
      </c>
      <c r="D60" s="58">
        <f>VLOOKUP(B60,马仔属性!$G$14:$H$33,2,FALSE)</f>
        <v>101116</v>
      </c>
      <c r="E60" s="3">
        <f t="shared" si="8"/>
        <v>57</v>
      </c>
      <c r="F60" s="3">
        <f t="shared" si="9"/>
        <v>7</v>
      </c>
      <c r="G60" s="3">
        <f t="shared" si="9"/>
        <v>7</v>
      </c>
      <c r="H60" s="57" t="str">
        <f t="shared" si="10"/>
        <v>山鸡</v>
      </c>
      <c r="I60" s="47">
        <f>VLOOKUP(H60,马仔属性!$G$14:$I$33,3,FALSE)</f>
        <v>3</v>
      </c>
      <c r="J60" s="58">
        <f>VLOOKUP(H60,马仔属性!$G$14:$H$33,2,FALSE)</f>
        <v>101115</v>
      </c>
      <c r="K60" s="3">
        <f t="shared" si="19"/>
        <v>57</v>
      </c>
      <c r="L60" s="3">
        <f t="shared" si="20"/>
        <v>7</v>
      </c>
      <c r="M60" s="3">
        <f t="shared" si="20"/>
        <v>7</v>
      </c>
      <c r="N60" s="57" t="str">
        <f t="shared" si="11"/>
        <v>宫本一</v>
      </c>
      <c r="O60" s="47">
        <f>VLOOKUP(N60,马仔属性!$G$14:$I$33,3,FALSE)</f>
        <v>2</v>
      </c>
      <c r="P60" s="58">
        <f>VLOOKUP(N60,马仔属性!$G$14:$H$33,2,FALSE)</f>
        <v>101113</v>
      </c>
      <c r="Q60" s="3">
        <f t="shared" si="19"/>
        <v>57</v>
      </c>
      <c r="R60" s="3">
        <f t="shared" si="20"/>
        <v>7</v>
      </c>
      <c r="S60" s="3">
        <f t="shared" si="20"/>
        <v>7</v>
      </c>
      <c r="T60" s="57" t="str">
        <f t="shared" si="12"/>
        <v>赌王</v>
      </c>
      <c r="U60" s="47">
        <f>VLOOKUP(T60,马仔属性!$G$14:$I$33,3,FALSE)</f>
        <v>2</v>
      </c>
      <c r="V60" s="58">
        <f>VLOOKUP(T60,马仔属性!$G$14:$H$33,2,FALSE)</f>
        <v>101111</v>
      </c>
      <c r="W60" s="3">
        <f t="shared" si="19"/>
        <v>57</v>
      </c>
      <c r="X60" s="3">
        <f t="shared" si="20"/>
        <v>7</v>
      </c>
      <c r="Y60" s="3">
        <f t="shared" si="20"/>
        <v>7</v>
      </c>
      <c r="Z60" s="57" t="str">
        <f t="shared" si="13"/>
        <v>陈浩南</v>
      </c>
      <c r="AA60" s="47">
        <f>VLOOKUP(Z60,马仔属性!$G$14:$I$33,3,FALSE)</f>
        <v>3</v>
      </c>
      <c r="AB60" s="58">
        <f>VLOOKUP(Z60,马仔属性!$G$14:$H$33,2,FALSE)</f>
        <v>101114</v>
      </c>
      <c r="AC60" s="3">
        <f t="shared" si="19"/>
        <v>57</v>
      </c>
      <c r="AD60" s="3">
        <f t="shared" si="20"/>
        <v>7</v>
      </c>
      <c r="AE60" s="3">
        <f t="shared" si="20"/>
        <v>7</v>
      </c>
      <c r="AF60" s="21">
        <f>SUMPRODUCT(AG60:AS60,设定参考!$A$2:$M$2)</f>
        <v>49683.361994895524</v>
      </c>
      <c r="AG60">
        <v>436523.64361705648</v>
      </c>
      <c r="AH60">
        <v>22276.487103315518</v>
      </c>
      <c r="AI60">
        <v>9945.9291468977481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</row>
    <row r="61" spans="1:45" x14ac:dyDescent="0.15">
      <c r="A61" s="48">
        <v>58</v>
      </c>
      <c r="B61" s="57" t="s">
        <v>320</v>
      </c>
      <c r="C61" s="47">
        <f>VLOOKUP(B61,马仔属性!$G$14:$I$33,3,FALSE)</f>
        <v>3</v>
      </c>
      <c r="D61" s="58">
        <f>VLOOKUP(B61,马仔属性!$G$14:$H$33,2,FALSE)</f>
        <v>101116</v>
      </c>
      <c r="E61" s="3">
        <f t="shared" si="8"/>
        <v>58</v>
      </c>
      <c r="F61" s="3">
        <f t="shared" si="9"/>
        <v>7</v>
      </c>
      <c r="G61" s="3">
        <f t="shared" si="9"/>
        <v>7</v>
      </c>
      <c r="H61" s="57" t="str">
        <f t="shared" si="10"/>
        <v>山鸡</v>
      </c>
      <c r="I61" s="47">
        <f>VLOOKUP(H61,马仔属性!$G$14:$I$33,3,FALSE)</f>
        <v>3</v>
      </c>
      <c r="J61" s="58">
        <f>VLOOKUP(H61,马仔属性!$G$14:$H$33,2,FALSE)</f>
        <v>101115</v>
      </c>
      <c r="K61" s="3">
        <f t="shared" si="19"/>
        <v>58</v>
      </c>
      <c r="L61" s="3">
        <f t="shared" si="20"/>
        <v>7</v>
      </c>
      <c r="M61" s="3">
        <f t="shared" si="20"/>
        <v>7</v>
      </c>
      <c r="N61" s="57" t="str">
        <f t="shared" si="11"/>
        <v>宫本一</v>
      </c>
      <c r="O61" s="47">
        <f>VLOOKUP(N61,马仔属性!$G$14:$I$33,3,FALSE)</f>
        <v>2</v>
      </c>
      <c r="P61" s="58">
        <f>VLOOKUP(N61,马仔属性!$G$14:$H$33,2,FALSE)</f>
        <v>101113</v>
      </c>
      <c r="Q61" s="3">
        <f t="shared" si="19"/>
        <v>58</v>
      </c>
      <c r="R61" s="3">
        <f t="shared" si="20"/>
        <v>7</v>
      </c>
      <c r="S61" s="3">
        <f t="shared" si="20"/>
        <v>7</v>
      </c>
      <c r="T61" s="57" t="str">
        <f t="shared" si="12"/>
        <v>赌王</v>
      </c>
      <c r="U61" s="47">
        <f>VLOOKUP(T61,马仔属性!$G$14:$I$33,3,FALSE)</f>
        <v>2</v>
      </c>
      <c r="V61" s="58">
        <f>VLOOKUP(T61,马仔属性!$G$14:$H$33,2,FALSE)</f>
        <v>101111</v>
      </c>
      <c r="W61" s="3">
        <f t="shared" si="19"/>
        <v>58</v>
      </c>
      <c r="X61" s="3">
        <f t="shared" si="20"/>
        <v>7</v>
      </c>
      <c r="Y61" s="3">
        <f t="shared" si="20"/>
        <v>7</v>
      </c>
      <c r="Z61" s="57" t="str">
        <f t="shared" si="13"/>
        <v>陈浩南</v>
      </c>
      <c r="AA61" s="47">
        <f>VLOOKUP(Z61,马仔属性!$G$14:$I$33,3,FALSE)</f>
        <v>3</v>
      </c>
      <c r="AB61" s="58">
        <f>VLOOKUP(Z61,马仔属性!$G$14:$H$33,2,FALSE)</f>
        <v>101114</v>
      </c>
      <c r="AC61" s="3">
        <f t="shared" si="19"/>
        <v>58</v>
      </c>
      <c r="AD61" s="3">
        <f t="shared" si="20"/>
        <v>7</v>
      </c>
      <c r="AE61" s="3">
        <f t="shared" si="20"/>
        <v>7</v>
      </c>
      <c r="AF61" s="21">
        <f>SUMPRODUCT(AG61:AS61,设定参考!$A$2:$M$2)</f>
        <v>50232.332466466338</v>
      </c>
      <c r="AG61">
        <v>441392.92613689892</v>
      </c>
      <c r="AH61">
        <v>22523.812139465252</v>
      </c>
      <c r="AI61">
        <v>10052.803281525132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</row>
    <row r="62" spans="1:45" x14ac:dyDescent="0.15">
      <c r="A62" s="48">
        <v>59</v>
      </c>
      <c r="B62" s="57" t="s">
        <v>320</v>
      </c>
      <c r="C62" s="47">
        <f>VLOOKUP(B62,马仔属性!$G$14:$I$33,3,FALSE)</f>
        <v>3</v>
      </c>
      <c r="D62" s="58">
        <f>VLOOKUP(B62,马仔属性!$G$14:$H$33,2,FALSE)</f>
        <v>101116</v>
      </c>
      <c r="E62" s="3">
        <f t="shared" si="8"/>
        <v>59</v>
      </c>
      <c r="F62" s="3">
        <f t="shared" si="9"/>
        <v>7</v>
      </c>
      <c r="G62" s="3">
        <f t="shared" si="9"/>
        <v>7</v>
      </c>
      <c r="H62" s="57" t="str">
        <f t="shared" si="10"/>
        <v>山鸡</v>
      </c>
      <c r="I62" s="47">
        <f>VLOOKUP(H62,马仔属性!$G$14:$I$33,3,FALSE)</f>
        <v>3</v>
      </c>
      <c r="J62" s="58">
        <f>VLOOKUP(H62,马仔属性!$G$14:$H$33,2,FALSE)</f>
        <v>101115</v>
      </c>
      <c r="K62" s="3">
        <f t="shared" si="19"/>
        <v>59</v>
      </c>
      <c r="L62" s="3">
        <f t="shared" si="20"/>
        <v>7</v>
      </c>
      <c r="M62" s="3">
        <f t="shared" si="20"/>
        <v>7</v>
      </c>
      <c r="N62" s="57" t="str">
        <f t="shared" si="11"/>
        <v>宫本一</v>
      </c>
      <c r="O62" s="47">
        <f>VLOOKUP(N62,马仔属性!$G$14:$I$33,3,FALSE)</f>
        <v>2</v>
      </c>
      <c r="P62" s="58">
        <f>VLOOKUP(N62,马仔属性!$G$14:$H$33,2,FALSE)</f>
        <v>101113</v>
      </c>
      <c r="Q62" s="3">
        <f t="shared" si="19"/>
        <v>59</v>
      </c>
      <c r="R62" s="3">
        <f t="shared" si="20"/>
        <v>7</v>
      </c>
      <c r="S62" s="3">
        <f t="shared" si="20"/>
        <v>7</v>
      </c>
      <c r="T62" s="57" t="str">
        <f t="shared" si="12"/>
        <v>赌王</v>
      </c>
      <c r="U62" s="47">
        <f>VLOOKUP(T62,马仔属性!$G$14:$I$33,3,FALSE)</f>
        <v>2</v>
      </c>
      <c r="V62" s="58">
        <f>VLOOKUP(T62,马仔属性!$G$14:$H$33,2,FALSE)</f>
        <v>101111</v>
      </c>
      <c r="W62" s="3">
        <f t="shared" si="19"/>
        <v>59</v>
      </c>
      <c r="X62" s="3">
        <f t="shared" si="20"/>
        <v>7</v>
      </c>
      <c r="Y62" s="3">
        <f t="shared" si="20"/>
        <v>7</v>
      </c>
      <c r="Z62" s="57" t="str">
        <f t="shared" si="13"/>
        <v>陈浩南</v>
      </c>
      <c r="AA62" s="47">
        <f>VLOOKUP(Z62,马仔属性!$G$14:$I$33,3,FALSE)</f>
        <v>3</v>
      </c>
      <c r="AB62" s="58">
        <f>VLOOKUP(Z62,马仔属性!$G$14:$H$33,2,FALSE)</f>
        <v>101114</v>
      </c>
      <c r="AC62" s="3">
        <f t="shared" si="19"/>
        <v>59</v>
      </c>
      <c r="AD62" s="3">
        <f t="shared" si="20"/>
        <v>7</v>
      </c>
      <c r="AE62" s="3">
        <f t="shared" si="20"/>
        <v>7</v>
      </c>
      <c r="AF62" s="21">
        <f>SUMPRODUCT(AG62:AS62,设定参考!$A$2:$M$2)</f>
        <v>50781.302938037144</v>
      </c>
      <c r="AG62">
        <v>446262.20865674131</v>
      </c>
      <c r="AH62">
        <v>22771.137175614986</v>
      </c>
      <c r="AI62">
        <v>10159.677416152514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</row>
    <row r="63" spans="1:45" x14ac:dyDescent="0.15">
      <c r="A63" s="48">
        <v>60</v>
      </c>
      <c r="B63" s="57" t="s">
        <v>320</v>
      </c>
      <c r="C63" s="47">
        <f>VLOOKUP(B63,马仔属性!$G$14:$I$33,3,FALSE)</f>
        <v>3</v>
      </c>
      <c r="D63" s="58">
        <f>VLOOKUP(B63,马仔属性!$G$14:$H$33,2,FALSE)</f>
        <v>101116</v>
      </c>
      <c r="E63" s="3">
        <f t="shared" si="8"/>
        <v>60</v>
      </c>
      <c r="F63" s="3">
        <f t="shared" si="9"/>
        <v>7</v>
      </c>
      <c r="G63" s="3">
        <f t="shared" si="9"/>
        <v>7</v>
      </c>
      <c r="H63" s="57" t="str">
        <f t="shared" si="10"/>
        <v>山鸡</v>
      </c>
      <c r="I63" s="47">
        <f>VLOOKUP(H63,马仔属性!$G$14:$I$33,3,FALSE)</f>
        <v>3</v>
      </c>
      <c r="J63" s="58">
        <f>VLOOKUP(H63,马仔属性!$G$14:$H$33,2,FALSE)</f>
        <v>101115</v>
      </c>
      <c r="K63" s="3">
        <f t="shared" si="19"/>
        <v>60</v>
      </c>
      <c r="L63" s="3">
        <f t="shared" si="20"/>
        <v>7</v>
      </c>
      <c r="M63" s="3">
        <f t="shared" si="20"/>
        <v>7</v>
      </c>
      <c r="N63" s="57" t="str">
        <f t="shared" si="11"/>
        <v>宫本一</v>
      </c>
      <c r="O63" s="47">
        <f>VLOOKUP(N63,马仔属性!$G$14:$I$33,3,FALSE)</f>
        <v>2</v>
      </c>
      <c r="P63" s="58">
        <f>VLOOKUP(N63,马仔属性!$G$14:$H$33,2,FALSE)</f>
        <v>101113</v>
      </c>
      <c r="Q63" s="3">
        <f t="shared" si="19"/>
        <v>60</v>
      </c>
      <c r="R63" s="3">
        <f t="shared" si="20"/>
        <v>7</v>
      </c>
      <c r="S63" s="3">
        <f t="shared" si="20"/>
        <v>7</v>
      </c>
      <c r="T63" s="57" t="str">
        <f t="shared" si="12"/>
        <v>赌王</v>
      </c>
      <c r="U63" s="47">
        <f>VLOOKUP(T63,马仔属性!$G$14:$I$33,3,FALSE)</f>
        <v>2</v>
      </c>
      <c r="V63" s="58">
        <f>VLOOKUP(T63,马仔属性!$G$14:$H$33,2,FALSE)</f>
        <v>101111</v>
      </c>
      <c r="W63" s="3">
        <f t="shared" si="19"/>
        <v>60</v>
      </c>
      <c r="X63" s="3">
        <f t="shared" si="20"/>
        <v>7</v>
      </c>
      <c r="Y63" s="3">
        <f t="shared" si="20"/>
        <v>7</v>
      </c>
      <c r="Z63" s="57" t="str">
        <f t="shared" si="13"/>
        <v>陈浩南</v>
      </c>
      <c r="AA63" s="47">
        <f>VLOOKUP(Z63,马仔属性!$G$14:$I$33,3,FALSE)</f>
        <v>3</v>
      </c>
      <c r="AB63" s="58">
        <f>VLOOKUP(Z63,马仔属性!$G$14:$H$33,2,FALSE)</f>
        <v>101114</v>
      </c>
      <c r="AC63" s="3">
        <f t="shared" si="19"/>
        <v>60</v>
      </c>
      <c r="AD63" s="3">
        <f t="shared" si="20"/>
        <v>7</v>
      </c>
      <c r="AE63" s="3">
        <f t="shared" si="20"/>
        <v>7</v>
      </c>
      <c r="AF63" s="21">
        <f>SUMPRODUCT(AG63:AS63,设定参考!$A$2:$M$2)</f>
        <v>51330.273409607966</v>
      </c>
      <c r="AG63">
        <v>451131.49117658369</v>
      </c>
      <c r="AH63">
        <v>23018.462211764716</v>
      </c>
      <c r="AI63">
        <v>10266.551550779899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</row>
    <row r="64" spans="1:45" x14ac:dyDescent="0.15">
      <c r="A64" s="48">
        <v>61</v>
      </c>
      <c r="B64" s="57" t="s">
        <v>320</v>
      </c>
      <c r="C64" s="47">
        <f>VLOOKUP(B64,马仔属性!$G$14:$I$33,3,FALSE)</f>
        <v>3</v>
      </c>
      <c r="D64" s="58">
        <f>VLOOKUP(B64,马仔属性!$G$14:$H$33,2,FALSE)</f>
        <v>101116</v>
      </c>
      <c r="E64" s="3">
        <f t="shared" si="8"/>
        <v>61</v>
      </c>
      <c r="F64" s="3">
        <f t="shared" si="9"/>
        <v>7</v>
      </c>
      <c r="G64" s="3">
        <f t="shared" si="9"/>
        <v>7</v>
      </c>
      <c r="H64" s="57" t="str">
        <f t="shared" si="10"/>
        <v>山鸡</v>
      </c>
      <c r="I64" s="47">
        <f>VLOOKUP(H64,马仔属性!$G$14:$I$33,3,FALSE)</f>
        <v>3</v>
      </c>
      <c r="J64" s="58">
        <f>VLOOKUP(H64,马仔属性!$G$14:$H$33,2,FALSE)</f>
        <v>101115</v>
      </c>
      <c r="K64" s="3">
        <f t="shared" si="19"/>
        <v>61</v>
      </c>
      <c r="L64" s="3">
        <f t="shared" si="20"/>
        <v>7</v>
      </c>
      <c r="M64" s="3">
        <f t="shared" si="20"/>
        <v>7</v>
      </c>
      <c r="N64" s="57" t="str">
        <f t="shared" si="11"/>
        <v>宫本一</v>
      </c>
      <c r="O64" s="47">
        <f>VLOOKUP(N64,马仔属性!$G$14:$I$33,3,FALSE)</f>
        <v>2</v>
      </c>
      <c r="P64" s="58">
        <f>VLOOKUP(N64,马仔属性!$G$14:$H$33,2,FALSE)</f>
        <v>101113</v>
      </c>
      <c r="Q64" s="3">
        <f t="shared" si="19"/>
        <v>61</v>
      </c>
      <c r="R64" s="3">
        <f t="shared" si="20"/>
        <v>7</v>
      </c>
      <c r="S64" s="3">
        <f t="shared" si="20"/>
        <v>7</v>
      </c>
      <c r="T64" s="57" t="str">
        <f t="shared" si="12"/>
        <v>赌王</v>
      </c>
      <c r="U64" s="47">
        <f>VLOOKUP(T64,马仔属性!$G$14:$I$33,3,FALSE)</f>
        <v>2</v>
      </c>
      <c r="V64" s="58">
        <f>VLOOKUP(T64,马仔属性!$G$14:$H$33,2,FALSE)</f>
        <v>101111</v>
      </c>
      <c r="W64" s="3">
        <f t="shared" si="19"/>
        <v>61</v>
      </c>
      <c r="X64" s="3">
        <f t="shared" si="20"/>
        <v>7</v>
      </c>
      <c r="Y64" s="3">
        <f t="shared" si="20"/>
        <v>7</v>
      </c>
      <c r="Z64" s="57" t="str">
        <f t="shared" si="13"/>
        <v>陈浩南</v>
      </c>
      <c r="AA64" s="47">
        <f>VLOOKUP(Z64,马仔属性!$G$14:$I$33,3,FALSE)</f>
        <v>3</v>
      </c>
      <c r="AB64" s="58">
        <f>VLOOKUP(Z64,马仔属性!$G$14:$H$33,2,FALSE)</f>
        <v>101114</v>
      </c>
      <c r="AC64" s="3">
        <f t="shared" si="19"/>
        <v>61</v>
      </c>
      <c r="AD64" s="3">
        <f t="shared" si="20"/>
        <v>7</v>
      </c>
      <c r="AE64" s="3">
        <f t="shared" si="20"/>
        <v>7</v>
      </c>
      <c r="AF64" s="21">
        <f>SUMPRODUCT(AG64:AS64,设定参考!$A$2:$M$2)</f>
        <v>51879.24388117878</v>
      </c>
      <c r="AG64">
        <v>456000.77369642619</v>
      </c>
      <c r="AH64">
        <v>23265.78724791445</v>
      </c>
      <c r="AI64">
        <v>10373.425685407279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</row>
    <row r="65" spans="1:45" x14ac:dyDescent="0.15">
      <c r="A65" s="48">
        <v>62</v>
      </c>
      <c r="B65" s="57" t="s">
        <v>320</v>
      </c>
      <c r="C65" s="47">
        <f>VLOOKUP(B65,马仔属性!$G$14:$I$33,3,FALSE)</f>
        <v>3</v>
      </c>
      <c r="D65" s="58">
        <f>VLOOKUP(B65,马仔属性!$G$14:$H$33,2,FALSE)</f>
        <v>101116</v>
      </c>
      <c r="E65" s="3">
        <f t="shared" si="8"/>
        <v>62</v>
      </c>
      <c r="F65" s="3">
        <f t="shared" si="9"/>
        <v>7</v>
      </c>
      <c r="G65" s="3">
        <f t="shared" si="9"/>
        <v>7</v>
      </c>
      <c r="H65" s="57" t="str">
        <f t="shared" si="10"/>
        <v>山鸡</v>
      </c>
      <c r="I65" s="47">
        <f>VLOOKUP(H65,马仔属性!$G$14:$I$33,3,FALSE)</f>
        <v>3</v>
      </c>
      <c r="J65" s="58">
        <f>VLOOKUP(H65,马仔属性!$G$14:$H$33,2,FALSE)</f>
        <v>101115</v>
      </c>
      <c r="K65" s="3">
        <f t="shared" si="19"/>
        <v>62</v>
      </c>
      <c r="L65" s="3">
        <f t="shared" si="20"/>
        <v>7</v>
      </c>
      <c r="M65" s="3">
        <f t="shared" si="20"/>
        <v>7</v>
      </c>
      <c r="N65" s="57" t="str">
        <f t="shared" si="11"/>
        <v>宫本一</v>
      </c>
      <c r="O65" s="47">
        <f>VLOOKUP(N65,马仔属性!$G$14:$I$33,3,FALSE)</f>
        <v>2</v>
      </c>
      <c r="P65" s="58">
        <f>VLOOKUP(N65,马仔属性!$G$14:$H$33,2,FALSE)</f>
        <v>101113</v>
      </c>
      <c r="Q65" s="3">
        <f t="shared" si="19"/>
        <v>62</v>
      </c>
      <c r="R65" s="3">
        <f t="shared" si="20"/>
        <v>7</v>
      </c>
      <c r="S65" s="3">
        <f t="shared" si="20"/>
        <v>7</v>
      </c>
      <c r="T65" s="57" t="str">
        <f t="shared" si="12"/>
        <v>赌王</v>
      </c>
      <c r="U65" s="47">
        <f>VLOOKUP(T65,马仔属性!$G$14:$I$33,3,FALSE)</f>
        <v>2</v>
      </c>
      <c r="V65" s="58">
        <f>VLOOKUP(T65,马仔属性!$G$14:$H$33,2,FALSE)</f>
        <v>101111</v>
      </c>
      <c r="W65" s="3">
        <f t="shared" si="19"/>
        <v>62</v>
      </c>
      <c r="X65" s="3">
        <f t="shared" si="20"/>
        <v>7</v>
      </c>
      <c r="Y65" s="3">
        <f t="shared" si="20"/>
        <v>7</v>
      </c>
      <c r="Z65" s="57" t="str">
        <f t="shared" si="13"/>
        <v>陈浩南</v>
      </c>
      <c r="AA65" s="47">
        <f>VLOOKUP(Z65,马仔属性!$G$14:$I$33,3,FALSE)</f>
        <v>3</v>
      </c>
      <c r="AB65" s="58">
        <f>VLOOKUP(Z65,马仔属性!$G$14:$H$33,2,FALSE)</f>
        <v>101114</v>
      </c>
      <c r="AC65" s="3">
        <f t="shared" si="19"/>
        <v>62</v>
      </c>
      <c r="AD65" s="3">
        <f t="shared" si="20"/>
        <v>7</v>
      </c>
      <c r="AE65" s="3">
        <f t="shared" si="20"/>
        <v>7</v>
      </c>
      <c r="AF65" s="21">
        <f>SUMPRODUCT(AG65:AS65,设定参考!$A$2:$M$2)</f>
        <v>52428.214352749594</v>
      </c>
      <c r="AG65">
        <v>460870.05621626857</v>
      </c>
      <c r="AH65">
        <v>23513.112284064184</v>
      </c>
      <c r="AI65">
        <v>10480.299820034663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</row>
    <row r="66" spans="1:45" x14ac:dyDescent="0.15">
      <c r="A66" s="48">
        <v>63</v>
      </c>
      <c r="B66" s="57" t="s">
        <v>320</v>
      </c>
      <c r="C66" s="47">
        <f>VLOOKUP(B66,马仔属性!$G$14:$I$33,3,FALSE)</f>
        <v>3</v>
      </c>
      <c r="D66" s="58">
        <f>VLOOKUP(B66,马仔属性!$G$14:$H$33,2,FALSE)</f>
        <v>101116</v>
      </c>
      <c r="E66" s="3">
        <f t="shared" si="8"/>
        <v>63</v>
      </c>
      <c r="F66" s="3">
        <f t="shared" si="9"/>
        <v>7</v>
      </c>
      <c r="G66" s="3">
        <f t="shared" si="9"/>
        <v>7</v>
      </c>
      <c r="H66" s="57" t="str">
        <f t="shared" si="10"/>
        <v>山鸡</v>
      </c>
      <c r="I66" s="47">
        <f>VLOOKUP(H66,马仔属性!$G$14:$I$33,3,FALSE)</f>
        <v>3</v>
      </c>
      <c r="J66" s="58">
        <f>VLOOKUP(H66,马仔属性!$G$14:$H$33,2,FALSE)</f>
        <v>101115</v>
      </c>
      <c r="K66" s="3">
        <f t="shared" si="19"/>
        <v>63</v>
      </c>
      <c r="L66" s="3">
        <f t="shared" si="20"/>
        <v>7</v>
      </c>
      <c r="M66" s="3">
        <f t="shared" si="20"/>
        <v>7</v>
      </c>
      <c r="N66" s="57" t="str">
        <f t="shared" si="11"/>
        <v>宫本一</v>
      </c>
      <c r="O66" s="47">
        <f>VLOOKUP(N66,马仔属性!$G$14:$I$33,3,FALSE)</f>
        <v>2</v>
      </c>
      <c r="P66" s="58">
        <f>VLOOKUP(N66,马仔属性!$G$14:$H$33,2,FALSE)</f>
        <v>101113</v>
      </c>
      <c r="Q66" s="3">
        <f t="shared" si="19"/>
        <v>63</v>
      </c>
      <c r="R66" s="3">
        <f t="shared" si="20"/>
        <v>7</v>
      </c>
      <c r="S66" s="3">
        <f t="shared" si="20"/>
        <v>7</v>
      </c>
      <c r="T66" s="57" t="str">
        <f t="shared" si="12"/>
        <v>赌王</v>
      </c>
      <c r="U66" s="47">
        <f>VLOOKUP(T66,马仔属性!$G$14:$I$33,3,FALSE)</f>
        <v>2</v>
      </c>
      <c r="V66" s="58">
        <f>VLOOKUP(T66,马仔属性!$G$14:$H$33,2,FALSE)</f>
        <v>101111</v>
      </c>
      <c r="W66" s="3">
        <f t="shared" si="19"/>
        <v>63</v>
      </c>
      <c r="X66" s="3">
        <f t="shared" si="20"/>
        <v>7</v>
      </c>
      <c r="Y66" s="3">
        <f t="shared" si="20"/>
        <v>7</v>
      </c>
      <c r="Z66" s="57" t="str">
        <f t="shared" si="13"/>
        <v>陈浩南</v>
      </c>
      <c r="AA66" s="47">
        <f>VLOOKUP(Z66,马仔属性!$G$14:$I$33,3,FALSE)</f>
        <v>3</v>
      </c>
      <c r="AB66" s="58">
        <f>VLOOKUP(Z66,马仔属性!$G$14:$H$33,2,FALSE)</f>
        <v>101114</v>
      </c>
      <c r="AC66" s="3">
        <f t="shared" si="19"/>
        <v>63</v>
      </c>
      <c r="AD66" s="3">
        <f t="shared" si="20"/>
        <v>7</v>
      </c>
      <c r="AE66" s="3">
        <f t="shared" si="20"/>
        <v>7</v>
      </c>
      <c r="AF66" s="21">
        <f>SUMPRODUCT(AG66:AS66,设定参考!$A$2:$M$2)</f>
        <v>52977.184824320393</v>
      </c>
      <c r="AG66">
        <v>465739.33873611095</v>
      </c>
      <c r="AH66">
        <v>23760.43732021391</v>
      </c>
      <c r="AI66">
        <v>10587.173954662045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</row>
    <row r="67" spans="1:45" x14ac:dyDescent="0.15">
      <c r="A67" s="48">
        <v>64</v>
      </c>
      <c r="B67" s="57" t="s">
        <v>320</v>
      </c>
      <c r="C67" s="47">
        <f>VLOOKUP(B67,马仔属性!$G$14:$I$33,3,FALSE)</f>
        <v>3</v>
      </c>
      <c r="D67" s="58">
        <f>VLOOKUP(B67,马仔属性!$G$14:$H$33,2,FALSE)</f>
        <v>101116</v>
      </c>
      <c r="E67" s="3">
        <f t="shared" si="8"/>
        <v>64</v>
      </c>
      <c r="F67" s="3">
        <f t="shared" si="9"/>
        <v>8</v>
      </c>
      <c r="G67" s="3">
        <f t="shared" si="9"/>
        <v>8</v>
      </c>
      <c r="H67" s="57" t="str">
        <f t="shared" si="10"/>
        <v>山鸡</v>
      </c>
      <c r="I67" s="47">
        <f>VLOOKUP(H67,马仔属性!$G$14:$I$33,3,FALSE)</f>
        <v>3</v>
      </c>
      <c r="J67" s="58">
        <f>VLOOKUP(H67,马仔属性!$G$14:$H$33,2,FALSE)</f>
        <v>101115</v>
      </c>
      <c r="K67" s="3">
        <f t="shared" si="19"/>
        <v>64</v>
      </c>
      <c r="L67" s="3">
        <f t="shared" si="20"/>
        <v>8</v>
      </c>
      <c r="M67" s="3">
        <f t="shared" si="20"/>
        <v>8</v>
      </c>
      <c r="N67" s="57" t="str">
        <f t="shared" si="11"/>
        <v>宫本一</v>
      </c>
      <c r="O67" s="47">
        <f>VLOOKUP(N67,马仔属性!$G$14:$I$33,3,FALSE)</f>
        <v>2</v>
      </c>
      <c r="P67" s="58">
        <f>VLOOKUP(N67,马仔属性!$G$14:$H$33,2,FALSE)</f>
        <v>101113</v>
      </c>
      <c r="Q67" s="3">
        <f t="shared" si="19"/>
        <v>64</v>
      </c>
      <c r="R67" s="3">
        <f t="shared" si="20"/>
        <v>8</v>
      </c>
      <c r="S67" s="3">
        <f t="shared" si="20"/>
        <v>8</v>
      </c>
      <c r="T67" s="57" t="str">
        <f t="shared" si="12"/>
        <v>赌王</v>
      </c>
      <c r="U67" s="47">
        <f>VLOOKUP(T67,马仔属性!$G$14:$I$33,3,FALSE)</f>
        <v>2</v>
      </c>
      <c r="V67" s="58">
        <f>VLOOKUP(T67,马仔属性!$G$14:$H$33,2,FALSE)</f>
        <v>101111</v>
      </c>
      <c r="W67" s="3">
        <f t="shared" si="19"/>
        <v>64</v>
      </c>
      <c r="X67" s="3">
        <f t="shared" si="20"/>
        <v>8</v>
      </c>
      <c r="Y67" s="3">
        <f t="shared" si="20"/>
        <v>8</v>
      </c>
      <c r="Z67" s="57" t="str">
        <f t="shared" si="13"/>
        <v>陈浩南</v>
      </c>
      <c r="AA67" s="47">
        <f>VLOOKUP(Z67,马仔属性!$G$14:$I$33,3,FALSE)</f>
        <v>3</v>
      </c>
      <c r="AB67" s="58">
        <f>VLOOKUP(Z67,马仔属性!$G$14:$H$33,2,FALSE)</f>
        <v>101114</v>
      </c>
      <c r="AC67" s="3">
        <f t="shared" si="19"/>
        <v>64</v>
      </c>
      <c r="AD67" s="3">
        <f t="shared" si="20"/>
        <v>8</v>
      </c>
      <c r="AE67" s="3">
        <f t="shared" si="20"/>
        <v>8</v>
      </c>
      <c r="AF67" s="21">
        <f>SUMPRODUCT(AG67:AS67,设定参考!$A$2:$M$2)</f>
        <v>60995.821173372882</v>
      </c>
      <c r="AG67">
        <v>544083.66049802129</v>
      </c>
      <c r="AH67">
        <v>26984.861556363645</v>
      </c>
      <c r="AI67">
        <v>12247.613197088391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</row>
    <row r="68" spans="1:45" x14ac:dyDescent="0.15">
      <c r="A68" s="48">
        <v>65</v>
      </c>
      <c r="B68" s="57" t="s">
        <v>320</v>
      </c>
      <c r="C68" s="47">
        <f>VLOOKUP(B68,马仔属性!$G$14:$I$33,3,FALSE)</f>
        <v>3</v>
      </c>
      <c r="D68" s="58">
        <f>VLOOKUP(B68,马仔属性!$G$14:$H$33,2,FALSE)</f>
        <v>101116</v>
      </c>
      <c r="E68" s="3">
        <f t="shared" si="8"/>
        <v>65</v>
      </c>
      <c r="F68" s="3">
        <f t="shared" si="9"/>
        <v>8</v>
      </c>
      <c r="G68" s="3">
        <f t="shared" si="9"/>
        <v>8</v>
      </c>
      <c r="H68" s="57" t="str">
        <f t="shared" si="10"/>
        <v>山鸡</v>
      </c>
      <c r="I68" s="47">
        <f>VLOOKUP(H68,马仔属性!$G$14:$I$33,3,FALSE)</f>
        <v>3</v>
      </c>
      <c r="J68" s="58">
        <f>VLOOKUP(H68,马仔属性!$G$14:$H$33,2,FALSE)</f>
        <v>101115</v>
      </c>
      <c r="K68" s="3">
        <f t="shared" ref="K68:AC83" si="21">ROUNDDOWN($A68*K$2,0)</f>
        <v>65</v>
      </c>
      <c r="L68" s="3">
        <f t="shared" ref="L68:AE83" si="22">ROUNDDOWN($A68*10/80*L$2,0)</f>
        <v>8</v>
      </c>
      <c r="M68" s="3">
        <f t="shared" si="22"/>
        <v>8</v>
      </c>
      <c r="N68" s="57" t="str">
        <f t="shared" si="11"/>
        <v>宫本一</v>
      </c>
      <c r="O68" s="47">
        <f>VLOOKUP(N68,马仔属性!$G$14:$I$33,3,FALSE)</f>
        <v>2</v>
      </c>
      <c r="P68" s="58">
        <f>VLOOKUP(N68,马仔属性!$G$14:$H$33,2,FALSE)</f>
        <v>101113</v>
      </c>
      <c r="Q68" s="3">
        <f t="shared" si="21"/>
        <v>65</v>
      </c>
      <c r="R68" s="3">
        <f t="shared" si="22"/>
        <v>8</v>
      </c>
      <c r="S68" s="3">
        <f t="shared" si="22"/>
        <v>8</v>
      </c>
      <c r="T68" s="57" t="str">
        <f t="shared" si="12"/>
        <v>赌王</v>
      </c>
      <c r="U68" s="47">
        <f>VLOOKUP(T68,马仔属性!$G$14:$I$33,3,FALSE)</f>
        <v>2</v>
      </c>
      <c r="V68" s="58">
        <f>VLOOKUP(T68,马仔属性!$G$14:$H$33,2,FALSE)</f>
        <v>101111</v>
      </c>
      <c r="W68" s="3">
        <f t="shared" si="21"/>
        <v>65</v>
      </c>
      <c r="X68" s="3">
        <f t="shared" si="22"/>
        <v>8</v>
      </c>
      <c r="Y68" s="3">
        <f t="shared" si="22"/>
        <v>8</v>
      </c>
      <c r="Z68" s="57" t="str">
        <f t="shared" si="13"/>
        <v>陈浩南</v>
      </c>
      <c r="AA68" s="47">
        <f>VLOOKUP(Z68,马仔属性!$G$14:$I$33,3,FALSE)</f>
        <v>3</v>
      </c>
      <c r="AB68" s="58">
        <f>VLOOKUP(Z68,马仔属性!$G$14:$H$33,2,FALSE)</f>
        <v>101114</v>
      </c>
      <c r="AC68" s="3">
        <f t="shared" si="21"/>
        <v>65</v>
      </c>
      <c r="AD68" s="3">
        <f t="shared" si="22"/>
        <v>8</v>
      </c>
      <c r="AE68" s="3">
        <f t="shared" si="22"/>
        <v>8</v>
      </c>
      <c r="AF68" s="21">
        <f>SUMPRODUCT(AG68:AS68,设定参考!$A$2:$M$2)</f>
        <v>61608.625420707751</v>
      </c>
      <c r="AG68">
        <v>549519.13865970587</v>
      </c>
      <c r="AH68">
        <v>27260.945317647067</v>
      </c>
      <c r="AI68">
        <v>12366.914556672446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</row>
    <row r="69" spans="1:45" x14ac:dyDescent="0.15">
      <c r="A69" s="48">
        <v>66</v>
      </c>
      <c r="B69" s="57" t="s">
        <v>320</v>
      </c>
      <c r="C69" s="47">
        <f>VLOOKUP(B69,马仔属性!$G$14:$I$33,3,FALSE)</f>
        <v>3</v>
      </c>
      <c r="D69" s="58">
        <f>VLOOKUP(B69,马仔属性!$G$14:$H$33,2,FALSE)</f>
        <v>101116</v>
      </c>
      <c r="E69" s="3">
        <f t="shared" ref="E69:E83" si="23">ROUNDDOWN($A69*E$2,0)</f>
        <v>66</v>
      </c>
      <c r="F69" s="3">
        <f t="shared" ref="F69:G83" si="24">ROUNDDOWN($A69*10/80*F$2,0)</f>
        <v>8</v>
      </c>
      <c r="G69" s="3">
        <f t="shared" si="24"/>
        <v>8</v>
      </c>
      <c r="H69" s="57" t="str">
        <f t="shared" ref="H69:H83" si="25">H68</f>
        <v>山鸡</v>
      </c>
      <c r="I69" s="47">
        <f>VLOOKUP(H69,马仔属性!$G$14:$I$33,3,FALSE)</f>
        <v>3</v>
      </c>
      <c r="J69" s="58">
        <f>VLOOKUP(H69,马仔属性!$G$14:$H$33,2,FALSE)</f>
        <v>101115</v>
      </c>
      <c r="K69" s="3">
        <f t="shared" si="21"/>
        <v>66</v>
      </c>
      <c r="L69" s="3">
        <f t="shared" si="22"/>
        <v>8</v>
      </c>
      <c r="M69" s="3">
        <f t="shared" si="22"/>
        <v>8</v>
      </c>
      <c r="N69" s="57" t="str">
        <f t="shared" ref="N69:N83" si="26">N68</f>
        <v>宫本一</v>
      </c>
      <c r="O69" s="47">
        <f>VLOOKUP(N69,马仔属性!$G$14:$I$33,3,FALSE)</f>
        <v>2</v>
      </c>
      <c r="P69" s="58">
        <f>VLOOKUP(N69,马仔属性!$G$14:$H$33,2,FALSE)</f>
        <v>101113</v>
      </c>
      <c r="Q69" s="3">
        <f t="shared" si="21"/>
        <v>66</v>
      </c>
      <c r="R69" s="3">
        <f t="shared" si="22"/>
        <v>8</v>
      </c>
      <c r="S69" s="3">
        <f t="shared" si="22"/>
        <v>8</v>
      </c>
      <c r="T69" s="57" t="str">
        <f t="shared" ref="T69:T83" si="27">T68</f>
        <v>赌王</v>
      </c>
      <c r="U69" s="47">
        <f>VLOOKUP(T69,马仔属性!$G$14:$I$33,3,FALSE)</f>
        <v>2</v>
      </c>
      <c r="V69" s="58">
        <f>VLOOKUP(T69,马仔属性!$G$14:$H$33,2,FALSE)</f>
        <v>101111</v>
      </c>
      <c r="W69" s="3">
        <f t="shared" si="21"/>
        <v>66</v>
      </c>
      <c r="X69" s="3">
        <f t="shared" si="22"/>
        <v>8</v>
      </c>
      <c r="Y69" s="3">
        <f t="shared" si="22"/>
        <v>8</v>
      </c>
      <c r="Z69" s="57" t="str">
        <f t="shared" ref="Z69:Z83" si="28">Z68</f>
        <v>陈浩南</v>
      </c>
      <c r="AA69" s="47">
        <f>VLOOKUP(Z69,马仔属性!$G$14:$I$33,3,FALSE)</f>
        <v>3</v>
      </c>
      <c r="AB69" s="58">
        <f>VLOOKUP(Z69,马仔属性!$G$14:$H$33,2,FALSE)</f>
        <v>101114</v>
      </c>
      <c r="AC69" s="3">
        <f t="shared" si="21"/>
        <v>66</v>
      </c>
      <c r="AD69" s="3">
        <f t="shared" si="22"/>
        <v>8</v>
      </c>
      <c r="AE69" s="3">
        <f t="shared" si="22"/>
        <v>8</v>
      </c>
      <c r="AF69" s="21">
        <f>SUMPRODUCT(AG69:AS69,设定参考!$A$2:$M$2)</f>
        <v>62221.429668042605</v>
      </c>
      <c r="AG69">
        <v>554954.61682139034</v>
      </c>
      <c r="AH69">
        <v>27537.029078930489</v>
      </c>
      <c r="AI69">
        <v>12486.215916256502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</row>
    <row r="70" spans="1:45" x14ac:dyDescent="0.15">
      <c r="A70" s="48">
        <v>67</v>
      </c>
      <c r="B70" s="57" t="s">
        <v>320</v>
      </c>
      <c r="C70" s="47">
        <f>VLOOKUP(B70,马仔属性!$G$14:$I$33,3,FALSE)</f>
        <v>3</v>
      </c>
      <c r="D70" s="58">
        <f>VLOOKUP(B70,马仔属性!$G$14:$H$33,2,FALSE)</f>
        <v>101116</v>
      </c>
      <c r="E70" s="3">
        <f t="shared" si="23"/>
        <v>67</v>
      </c>
      <c r="F70" s="3">
        <f t="shared" si="24"/>
        <v>8</v>
      </c>
      <c r="G70" s="3">
        <f t="shared" si="24"/>
        <v>8</v>
      </c>
      <c r="H70" s="57" t="str">
        <f t="shared" si="25"/>
        <v>山鸡</v>
      </c>
      <c r="I70" s="47">
        <f>VLOOKUP(H70,马仔属性!$G$14:$I$33,3,FALSE)</f>
        <v>3</v>
      </c>
      <c r="J70" s="58">
        <f>VLOOKUP(H70,马仔属性!$G$14:$H$33,2,FALSE)</f>
        <v>101115</v>
      </c>
      <c r="K70" s="3">
        <f t="shared" si="21"/>
        <v>67</v>
      </c>
      <c r="L70" s="3">
        <f t="shared" si="22"/>
        <v>8</v>
      </c>
      <c r="M70" s="3">
        <f t="shared" si="22"/>
        <v>8</v>
      </c>
      <c r="N70" s="57" t="str">
        <f t="shared" si="26"/>
        <v>宫本一</v>
      </c>
      <c r="O70" s="47">
        <f>VLOOKUP(N70,马仔属性!$G$14:$I$33,3,FALSE)</f>
        <v>2</v>
      </c>
      <c r="P70" s="58">
        <f>VLOOKUP(N70,马仔属性!$G$14:$H$33,2,FALSE)</f>
        <v>101113</v>
      </c>
      <c r="Q70" s="3">
        <f t="shared" si="21"/>
        <v>67</v>
      </c>
      <c r="R70" s="3">
        <f t="shared" si="22"/>
        <v>8</v>
      </c>
      <c r="S70" s="3">
        <f t="shared" si="22"/>
        <v>8</v>
      </c>
      <c r="T70" s="57" t="str">
        <f t="shared" si="27"/>
        <v>赌王</v>
      </c>
      <c r="U70" s="47">
        <f>VLOOKUP(T70,马仔属性!$G$14:$I$33,3,FALSE)</f>
        <v>2</v>
      </c>
      <c r="V70" s="58">
        <f>VLOOKUP(T70,马仔属性!$G$14:$H$33,2,FALSE)</f>
        <v>101111</v>
      </c>
      <c r="W70" s="3">
        <f t="shared" si="21"/>
        <v>67</v>
      </c>
      <c r="X70" s="3">
        <f t="shared" si="22"/>
        <v>8</v>
      </c>
      <c r="Y70" s="3">
        <f t="shared" si="22"/>
        <v>8</v>
      </c>
      <c r="Z70" s="57" t="str">
        <f t="shared" si="28"/>
        <v>陈浩南</v>
      </c>
      <c r="AA70" s="47">
        <f>VLOOKUP(Z70,马仔属性!$G$14:$I$33,3,FALSE)</f>
        <v>3</v>
      </c>
      <c r="AB70" s="58">
        <f>VLOOKUP(Z70,马仔属性!$G$14:$H$33,2,FALSE)</f>
        <v>101114</v>
      </c>
      <c r="AC70" s="3">
        <f t="shared" si="21"/>
        <v>67</v>
      </c>
      <c r="AD70" s="3">
        <f t="shared" si="22"/>
        <v>8</v>
      </c>
      <c r="AE70" s="3">
        <f t="shared" si="22"/>
        <v>8</v>
      </c>
      <c r="AF70" s="21">
        <f>SUMPRODUCT(AG70:AS70,设定参考!$A$2:$M$2)</f>
        <v>62834.233915377466</v>
      </c>
      <c r="AG70">
        <v>560390.09498307505</v>
      </c>
      <c r="AH70">
        <v>27813.112840213911</v>
      </c>
      <c r="AI70">
        <v>12605.517275840557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</row>
    <row r="71" spans="1:45" x14ac:dyDescent="0.15">
      <c r="A71" s="48">
        <v>68</v>
      </c>
      <c r="B71" s="57" t="s">
        <v>320</v>
      </c>
      <c r="C71" s="47">
        <f>VLOOKUP(B71,马仔属性!$G$14:$I$33,3,FALSE)</f>
        <v>3</v>
      </c>
      <c r="D71" s="58">
        <f>VLOOKUP(B71,马仔属性!$G$14:$H$33,2,FALSE)</f>
        <v>101116</v>
      </c>
      <c r="E71" s="3">
        <f t="shared" si="23"/>
        <v>68</v>
      </c>
      <c r="F71" s="3">
        <f t="shared" si="24"/>
        <v>8</v>
      </c>
      <c r="G71" s="3">
        <f t="shared" si="24"/>
        <v>8</v>
      </c>
      <c r="H71" s="57" t="str">
        <f t="shared" si="25"/>
        <v>山鸡</v>
      </c>
      <c r="I71" s="47">
        <f>VLOOKUP(H71,马仔属性!$G$14:$I$33,3,FALSE)</f>
        <v>3</v>
      </c>
      <c r="J71" s="58">
        <f>VLOOKUP(H71,马仔属性!$G$14:$H$33,2,FALSE)</f>
        <v>101115</v>
      </c>
      <c r="K71" s="3">
        <f t="shared" si="21"/>
        <v>68</v>
      </c>
      <c r="L71" s="3">
        <f t="shared" si="22"/>
        <v>8</v>
      </c>
      <c r="M71" s="3">
        <f t="shared" si="22"/>
        <v>8</v>
      </c>
      <c r="N71" s="57" t="str">
        <f t="shared" si="26"/>
        <v>宫本一</v>
      </c>
      <c r="O71" s="47">
        <f>VLOOKUP(N71,马仔属性!$G$14:$I$33,3,FALSE)</f>
        <v>2</v>
      </c>
      <c r="P71" s="58">
        <f>VLOOKUP(N71,马仔属性!$G$14:$H$33,2,FALSE)</f>
        <v>101113</v>
      </c>
      <c r="Q71" s="3">
        <f t="shared" si="21"/>
        <v>68</v>
      </c>
      <c r="R71" s="3">
        <f t="shared" si="22"/>
        <v>8</v>
      </c>
      <c r="S71" s="3">
        <f t="shared" si="22"/>
        <v>8</v>
      </c>
      <c r="T71" s="57" t="str">
        <f t="shared" si="27"/>
        <v>赌王</v>
      </c>
      <c r="U71" s="47">
        <f>VLOOKUP(T71,马仔属性!$G$14:$I$33,3,FALSE)</f>
        <v>2</v>
      </c>
      <c r="V71" s="58">
        <f>VLOOKUP(T71,马仔属性!$G$14:$H$33,2,FALSE)</f>
        <v>101111</v>
      </c>
      <c r="W71" s="3">
        <f t="shared" si="21"/>
        <v>68</v>
      </c>
      <c r="X71" s="3">
        <f t="shared" si="22"/>
        <v>8</v>
      </c>
      <c r="Y71" s="3">
        <f t="shared" si="22"/>
        <v>8</v>
      </c>
      <c r="Z71" s="57" t="str">
        <f t="shared" si="28"/>
        <v>陈浩南</v>
      </c>
      <c r="AA71" s="47">
        <f>VLOOKUP(Z71,马仔属性!$G$14:$I$33,3,FALSE)</f>
        <v>3</v>
      </c>
      <c r="AB71" s="58">
        <f>VLOOKUP(Z71,马仔属性!$G$14:$H$33,2,FALSE)</f>
        <v>101114</v>
      </c>
      <c r="AC71" s="3">
        <f t="shared" si="21"/>
        <v>68</v>
      </c>
      <c r="AD71" s="3">
        <f t="shared" si="22"/>
        <v>8</v>
      </c>
      <c r="AE71" s="3">
        <f t="shared" si="22"/>
        <v>8</v>
      </c>
      <c r="AF71" s="21">
        <f>SUMPRODUCT(AG71:AS71,设定参考!$A$2:$M$2)</f>
        <v>63447.038162712328</v>
      </c>
      <c r="AG71">
        <v>565825.57314475952</v>
      </c>
      <c r="AH71">
        <v>28089.19660149733</v>
      </c>
      <c r="AI71">
        <v>12724.818635424614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</row>
    <row r="72" spans="1:45" x14ac:dyDescent="0.15">
      <c r="A72" s="48">
        <v>69</v>
      </c>
      <c r="B72" s="57" t="s">
        <v>320</v>
      </c>
      <c r="C72" s="47">
        <f>VLOOKUP(B72,马仔属性!$G$14:$I$33,3,FALSE)</f>
        <v>3</v>
      </c>
      <c r="D72" s="58">
        <f>VLOOKUP(B72,马仔属性!$G$14:$H$33,2,FALSE)</f>
        <v>101116</v>
      </c>
      <c r="E72" s="3">
        <f t="shared" si="23"/>
        <v>69</v>
      </c>
      <c r="F72" s="3">
        <f t="shared" si="24"/>
        <v>8</v>
      </c>
      <c r="G72" s="3">
        <f t="shared" si="24"/>
        <v>8</v>
      </c>
      <c r="H72" s="57" t="str">
        <f t="shared" si="25"/>
        <v>山鸡</v>
      </c>
      <c r="I72" s="47">
        <f>VLOOKUP(H72,马仔属性!$G$14:$I$33,3,FALSE)</f>
        <v>3</v>
      </c>
      <c r="J72" s="58">
        <f>VLOOKUP(H72,马仔属性!$G$14:$H$33,2,FALSE)</f>
        <v>101115</v>
      </c>
      <c r="K72" s="3">
        <f t="shared" si="21"/>
        <v>69</v>
      </c>
      <c r="L72" s="3">
        <f t="shared" si="22"/>
        <v>8</v>
      </c>
      <c r="M72" s="3">
        <f t="shared" si="22"/>
        <v>8</v>
      </c>
      <c r="N72" s="57" t="str">
        <f t="shared" si="26"/>
        <v>宫本一</v>
      </c>
      <c r="O72" s="47">
        <f>VLOOKUP(N72,马仔属性!$G$14:$I$33,3,FALSE)</f>
        <v>2</v>
      </c>
      <c r="P72" s="58">
        <f>VLOOKUP(N72,马仔属性!$G$14:$H$33,2,FALSE)</f>
        <v>101113</v>
      </c>
      <c r="Q72" s="3">
        <f t="shared" si="21"/>
        <v>69</v>
      </c>
      <c r="R72" s="3">
        <f t="shared" si="22"/>
        <v>8</v>
      </c>
      <c r="S72" s="3">
        <f t="shared" si="22"/>
        <v>8</v>
      </c>
      <c r="T72" s="57" t="str">
        <f t="shared" si="27"/>
        <v>赌王</v>
      </c>
      <c r="U72" s="47">
        <f>VLOOKUP(T72,马仔属性!$G$14:$I$33,3,FALSE)</f>
        <v>2</v>
      </c>
      <c r="V72" s="58">
        <f>VLOOKUP(T72,马仔属性!$G$14:$H$33,2,FALSE)</f>
        <v>101111</v>
      </c>
      <c r="W72" s="3">
        <f t="shared" si="21"/>
        <v>69</v>
      </c>
      <c r="X72" s="3">
        <f t="shared" si="22"/>
        <v>8</v>
      </c>
      <c r="Y72" s="3">
        <f t="shared" si="22"/>
        <v>8</v>
      </c>
      <c r="Z72" s="57" t="str">
        <f t="shared" si="28"/>
        <v>陈浩南</v>
      </c>
      <c r="AA72" s="47">
        <f>VLOOKUP(Z72,马仔属性!$G$14:$I$33,3,FALSE)</f>
        <v>3</v>
      </c>
      <c r="AB72" s="58">
        <f>VLOOKUP(Z72,马仔属性!$G$14:$H$33,2,FALSE)</f>
        <v>101114</v>
      </c>
      <c r="AC72" s="3">
        <f t="shared" si="21"/>
        <v>69</v>
      </c>
      <c r="AD72" s="3">
        <f t="shared" si="22"/>
        <v>8</v>
      </c>
      <c r="AE72" s="3">
        <f t="shared" si="22"/>
        <v>8</v>
      </c>
      <c r="AF72" s="21">
        <f>SUMPRODUCT(AG72:AS72,设定参考!$A$2:$M$2)</f>
        <v>64059.842410047189</v>
      </c>
      <c r="AG72">
        <v>571261.0513064441</v>
      </c>
      <c r="AH72">
        <v>28365.280362780759</v>
      </c>
      <c r="AI72">
        <v>12844.119995008667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</row>
    <row r="73" spans="1:45" x14ac:dyDescent="0.15">
      <c r="A73" s="48">
        <v>70</v>
      </c>
      <c r="B73" s="57" t="s">
        <v>320</v>
      </c>
      <c r="C73" s="47">
        <f>VLOOKUP(B73,马仔属性!$G$14:$I$33,3,FALSE)</f>
        <v>3</v>
      </c>
      <c r="D73" s="58">
        <f>VLOOKUP(B73,马仔属性!$G$14:$H$33,2,FALSE)</f>
        <v>101116</v>
      </c>
      <c r="E73" s="3">
        <f t="shared" si="23"/>
        <v>70</v>
      </c>
      <c r="F73" s="3">
        <f t="shared" si="24"/>
        <v>8</v>
      </c>
      <c r="G73" s="3">
        <f t="shared" si="24"/>
        <v>8</v>
      </c>
      <c r="H73" s="57" t="str">
        <f t="shared" si="25"/>
        <v>山鸡</v>
      </c>
      <c r="I73" s="47">
        <f>VLOOKUP(H73,马仔属性!$G$14:$I$33,3,FALSE)</f>
        <v>3</v>
      </c>
      <c r="J73" s="58">
        <f>VLOOKUP(H73,马仔属性!$G$14:$H$33,2,FALSE)</f>
        <v>101115</v>
      </c>
      <c r="K73" s="3">
        <f t="shared" si="21"/>
        <v>70</v>
      </c>
      <c r="L73" s="3">
        <f t="shared" si="22"/>
        <v>8</v>
      </c>
      <c r="M73" s="3">
        <f t="shared" si="22"/>
        <v>8</v>
      </c>
      <c r="N73" s="57" t="str">
        <f t="shared" si="26"/>
        <v>宫本一</v>
      </c>
      <c r="O73" s="47">
        <f>VLOOKUP(N73,马仔属性!$G$14:$I$33,3,FALSE)</f>
        <v>2</v>
      </c>
      <c r="P73" s="58">
        <f>VLOOKUP(N73,马仔属性!$G$14:$H$33,2,FALSE)</f>
        <v>101113</v>
      </c>
      <c r="Q73" s="3">
        <f t="shared" si="21"/>
        <v>70</v>
      </c>
      <c r="R73" s="3">
        <f t="shared" si="22"/>
        <v>8</v>
      </c>
      <c r="S73" s="3">
        <f t="shared" si="22"/>
        <v>8</v>
      </c>
      <c r="T73" s="57" t="str">
        <f t="shared" si="27"/>
        <v>赌王</v>
      </c>
      <c r="U73" s="47">
        <f>VLOOKUP(T73,马仔属性!$G$14:$I$33,3,FALSE)</f>
        <v>2</v>
      </c>
      <c r="V73" s="58">
        <f>VLOOKUP(T73,马仔属性!$G$14:$H$33,2,FALSE)</f>
        <v>101111</v>
      </c>
      <c r="W73" s="3">
        <f t="shared" si="21"/>
        <v>70</v>
      </c>
      <c r="X73" s="3">
        <f t="shared" si="22"/>
        <v>8</v>
      </c>
      <c r="Y73" s="3">
        <f t="shared" si="22"/>
        <v>8</v>
      </c>
      <c r="Z73" s="57" t="str">
        <f t="shared" si="28"/>
        <v>陈浩南</v>
      </c>
      <c r="AA73" s="47">
        <f>VLOOKUP(Z73,马仔属性!$G$14:$I$33,3,FALSE)</f>
        <v>3</v>
      </c>
      <c r="AB73" s="58">
        <f>VLOOKUP(Z73,马仔属性!$G$14:$H$33,2,FALSE)</f>
        <v>101114</v>
      </c>
      <c r="AC73" s="3">
        <f t="shared" si="21"/>
        <v>70</v>
      </c>
      <c r="AD73" s="3">
        <f t="shared" si="22"/>
        <v>8</v>
      </c>
      <c r="AE73" s="3">
        <f t="shared" si="22"/>
        <v>8</v>
      </c>
      <c r="AF73" s="21">
        <f>SUMPRODUCT(AG73:AS73,设定参考!$A$2:$M$2)</f>
        <v>64672.646657382051</v>
      </c>
      <c r="AG73">
        <v>576696.52946812869</v>
      </c>
      <c r="AH73">
        <v>28641.364124064177</v>
      </c>
      <c r="AI73">
        <v>12963.421354592725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</row>
    <row r="74" spans="1:45" x14ac:dyDescent="0.15">
      <c r="A74" s="48">
        <v>71</v>
      </c>
      <c r="B74" s="57" t="s">
        <v>320</v>
      </c>
      <c r="C74" s="47">
        <f>VLOOKUP(B74,马仔属性!$G$14:$I$33,3,FALSE)</f>
        <v>3</v>
      </c>
      <c r="D74" s="58">
        <f>VLOOKUP(B74,马仔属性!$G$14:$H$33,2,FALSE)</f>
        <v>101116</v>
      </c>
      <c r="E74" s="3">
        <f t="shared" si="23"/>
        <v>71</v>
      </c>
      <c r="F74" s="3">
        <f t="shared" si="24"/>
        <v>8</v>
      </c>
      <c r="G74" s="3">
        <f t="shared" si="24"/>
        <v>8</v>
      </c>
      <c r="H74" s="57" t="str">
        <f t="shared" si="25"/>
        <v>山鸡</v>
      </c>
      <c r="I74" s="47">
        <f>VLOOKUP(H74,马仔属性!$G$14:$I$33,3,FALSE)</f>
        <v>3</v>
      </c>
      <c r="J74" s="58">
        <f>VLOOKUP(H74,马仔属性!$G$14:$H$33,2,FALSE)</f>
        <v>101115</v>
      </c>
      <c r="K74" s="3">
        <f t="shared" si="21"/>
        <v>71</v>
      </c>
      <c r="L74" s="3">
        <f t="shared" si="22"/>
        <v>8</v>
      </c>
      <c r="M74" s="3">
        <f t="shared" si="22"/>
        <v>8</v>
      </c>
      <c r="N74" s="57" t="str">
        <f t="shared" si="26"/>
        <v>宫本一</v>
      </c>
      <c r="O74" s="47">
        <f>VLOOKUP(N74,马仔属性!$G$14:$I$33,3,FALSE)</f>
        <v>2</v>
      </c>
      <c r="P74" s="58">
        <f>VLOOKUP(N74,马仔属性!$G$14:$H$33,2,FALSE)</f>
        <v>101113</v>
      </c>
      <c r="Q74" s="3">
        <f t="shared" si="21"/>
        <v>71</v>
      </c>
      <c r="R74" s="3">
        <f t="shared" si="22"/>
        <v>8</v>
      </c>
      <c r="S74" s="3">
        <f t="shared" si="22"/>
        <v>8</v>
      </c>
      <c r="T74" s="57" t="str">
        <f t="shared" si="27"/>
        <v>赌王</v>
      </c>
      <c r="U74" s="47">
        <f>VLOOKUP(T74,马仔属性!$G$14:$I$33,3,FALSE)</f>
        <v>2</v>
      </c>
      <c r="V74" s="58">
        <f>VLOOKUP(T74,马仔属性!$G$14:$H$33,2,FALSE)</f>
        <v>101111</v>
      </c>
      <c r="W74" s="3">
        <f t="shared" si="21"/>
        <v>71</v>
      </c>
      <c r="X74" s="3">
        <f t="shared" si="22"/>
        <v>8</v>
      </c>
      <c r="Y74" s="3">
        <f t="shared" si="22"/>
        <v>8</v>
      </c>
      <c r="Z74" s="57" t="str">
        <f t="shared" si="28"/>
        <v>陈浩南</v>
      </c>
      <c r="AA74" s="47">
        <f>VLOOKUP(Z74,马仔属性!$G$14:$I$33,3,FALSE)</f>
        <v>3</v>
      </c>
      <c r="AB74" s="58">
        <f>VLOOKUP(Z74,马仔属性!$G$14:$H$33,2,FALSE)</f>
        <v>101114</v>
      </c>
      <c r="AC74" s="3">
        <f t="shared" si="21"/>
        <v>71</v>
      </c>
      <c r="AD74" s="3">
        <f t="shared" si="22"/>
        <v>8</v>
      </c>
      <c r="AE74" s="3">
        <f t="shared" si="22"/>
        <v>8</v>
      </c>
      <c r="AF74" s="21">
        <f>SUMPRODUCT(AG74:AS74,设定参考!$A$2:$M$2)</f>
        <v>65285.450904716912</v>
      </c>
      <c r="AG74">
        <v>582132.00762981316</v>
      </c>
      <c r="AH74">
        <v>28917.447885347603</v>
      </c>
      <c r="AI74">
        <v>13082.722714176778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</row>
    <row r="75" spans="1:45" x14ac:dyDescent="0.15">
      <c r="A75" s="48">
        <v>72</v>
      </c>
      <c r="B75" s="57" t="s">
        <v>320</v>
      </c>
      <c r="C75" s="47">
        <f>VLOOKUP(B75,马仔属性!$G$14:$I$33,3,FALSE)</f>
        <v>3</v>
      </c>
      <c r="D75" s="58">
        <f>VLOOKUP(B75,马仔属性!$G$14:$H$33,2,FALSE)</f>
        <v>101116</v>
      </c>
      <c r="E75" s="3">
        <f t="shared" si="23"/>
        <v>72</v>
      </c>
      <c r="F75" s="3">
        <f t="shared" si="24"/>
        <v>9</v>
      </c>
      <c r="G75" s="3">
        <f t="shared" si="24"/>
        <v>9</v>
      </c>
      <c r="H75" s="57" t="str">
        <f t="shared" si="25"/>
        <v>山鸡</v>
      </c>
      <c r="I75" s="47">
        <f>VLOOKUP(H75,马仔属性!$G$14:$I$33,3,FALSE)</f>
        <v>3</v>
      </c>
      <c r="J75" s="58">
        <f>VLOOKUP(H75,马仔属性!$G$14:$H$33,2,FALSE)</f>
        <v>101115</v>
      </c>
      <c r="K75" s="3">
        <f t="shared" si="21"/>
        <v>72</v>
      </c>
      <c r="L75" s="3">
        <f t="shared" si="22"/>
        <v>9</v>
      </c>
      <c r="M75" s="3">
        <f t="shared" si="22"/>
        <v>9</v>
      </c>
      <c r="N75" s="57" t="str">
        <f t="shared" si="26"/>
        <v>宫本一</v>
      </c>
      <c r="O75" s="47">
        <f>VLOOKUP(N75,马仔属性!$G$14:$I$33,3,FALSE)</f>
        <v>2</v>
      </c>
      <c r="P75" s="58">
        <f>VLOOKUP(N75,马仔属性!$G$14:$H$33,2,FALSE)</f>
        <v>101113</v>
      </c>
      <c r="Q75" s="3">
        <f t="shared" si="21"/>
        <v>72</v>
      </c>
      <c r="R75" s="3">
        <f t="shared" si="22"/>
        <v>9</v>
      </c>
      <c r="S75" s="3">
        <f t="shared" si="22"/>
        <v>9</v>
      </c>
      <c r="T75" s="57" t="str">
        <f t="shared" si="27"/>
        <v>赌王</v>
      </c>
      <c r="U75" s="47">
        <f>VLOOKUP(T75,马仔属性!$G$14:$I$33,3,FALSE)</f>
        <v>2</v>
      </c>
      <c r="V75" s="58">
        <f>VLOOKUP(T75,马仔属性!$G$14:$H$33,2,FALSE)</f>
        <v>101111</v>
      </c>
      <c r="W75" s="3">
        <f t="shared" si="21"/>
        <v>72</v>
      </c>
      <c r="X75" s="3">
        <f t="shared" si="22"/>
        <v>9</v>
      </c>
      <c r="Y75" s="3">
        <f t="shared" si="22"/>
        <v>9</v>
      </c>
      <c r="Z75" s="57" t="str">
        <f t="shared" si="28"/>
        <v>陈浩南</v>
      </c>
      <c r="AA75" s="47">
        <f>VLOOKUP(Z75,马仔属性!$G$14:$I$33,3,FALSE)</f>
        <v>3</v>
      </c>
      <c r="AB75" s="58">
        <f>VLOOKUP(Z75,马仔属性!$G$14:$H$33,2,FALSE)</f>
        <v>101114</v>
      </c>
      <c r="AC75" s="3">
        <f t="shared" si="21"/>
        <v>72</v>
      </c>
      <c r="AD75" s="3">
        <f t="shared" si="22"/>
        <v>9</v>
      </c>
      <c r="AE75" s="3">
        <f t="shared" si="22"/>
        <v>9</v>
      </c>
      <c r="AF75" s="21">
        <f>SUMPRODUCT(AG75:AS75,设定参考!$A$2:$M$2)</f>
        <v>73953.31123564583</v>
      </c>
      <c r="AG75">
        <v>665790.09016830276</v>
      </c>
      <c r="AH75">
        <v>32499.700647700549</v>
      </c>
      <c r="AI75">
        <v>14822.006981213173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</row>
    <row r="76" spans="1:45" x14ac:dyDescent="0.15">
      <c r="A76" s="48">
        <v>73</v>
      </c>
      <c r="B76" s="57" t="s">
        <v>320</v>
      </c>
      <c r="C76" s="47">
        <f>VLOOKUP(B76,马仔属性!$G$14:$I$33,3,FALSE)</f>
        <v>3</v>
      </c>
      <c r="D76" s="58">
        <f>VLOOKUP(B76,马仔属性!$G$14:$H$33,2,FALSE)</f>
        <v>101116</v>
      </c>
      <c r="E76" s="3">
        <f t="shared" si="23"/>
        <v>73</v>
      </c>
      <c r="F76" s="3">
        <f t="shared" si="24"/>
        <v>9</v>
      </c>
      <c r="G76" s="3">
        <f t="shared" si="24"/>
        <v>9</v>
      </c>
      <c r="H76" s="57" t="str">
        <f t="shared" si="25"/>
        <v>山鸡</v>
      </c>
      <c r="I76" s="47">
        <f>VLOOKUP(H76,马仔属性!$G$14:$I$33,3,FALSE)</f>
        <v>3</v>
      </c>
      <c r="J76" s="58">
        <f>VLOOKUP(H76,马仔属性!$G$14:$H$33,2,FALSE)</f>
        <v>101115</v>
      </c>
      <c r="K76" s="3">
        <f t="shared" si="21"/>
        <v>73</v>
      </c>
      <c r="L76" s="3">
        <f t="shared" si="22"/>
        <v>9</v>
      </c>
      <c r="M76" s="3">
        <f t="shared" si="22"/>
        <v>9</v>
      </c>
      <c r="N76" s="57" t="str">
        <f t="shared" si="26"/>
        <v>宫本一</v>
      </c>
      <c r="O76" s="47">
        <f>VLOOKUP(N76,马仔属性!$G$14:$I$33,3,FALSE)</f>
        <v>2</v>
      </c>
      <c r="P76" s="58">
        <f>VLOOKUP(N76,马仔属性!$G$14:$H$33,2,FALSE)</f>
        <v>101113</v>
      </c>
      <c r="Q76" s="3">
        <f t="shared" si="21"/>
        <v>73</v>
      </c>
      <c r="R76" s="3">
        <f t="shared" si="22"/>
        <v>9</v>
      </c>
      <c r="S76" s="3">
        <f t="shared" si="22"/>
        <v>9</v>
      </c>
      <c r="T76" s="57" t="str">
        <f t="shared" si="27"/>
        <v>赌王</v>
      </c>
      <c r="U76" s="47">
        <f>VLOOKUP(T76,马仔属性!$G$14:$I$33,3,FALSE)</f>
        <v>2</v>
      </c>
      <c r="V76" s="58">
        <f>VLOOKUP(T76,马仔属性!$G$14:$H$33,2,FALSE)</f>
        <v>101111</v>
      </c>
      <c r="W76" s="3">
        <f t="shared" si="21"/>
        <v>73</v>
      </c>
      <c r="X76" s="3">
        <f t="shared" si="22"/>
        <v>9</v>
      </c>
      <c r="Y76" s="3">
        <f t="shared" si="22"/>
        <v>9</v>
      </c>
      <c r="Z76" s="57" t="str">
        <f t="shared" si="28"/>
        <v>陈浩南</v>
      </c>
      <c r="AA76" s="47">
        <f>VLOOKUP(Z76,马仔属性!$G$14:$I$33,3,FALSE)</f>
        <v>3</v>
      </c>
      <c r="AB76" s="58">
        <f>VLOOKUP(Z76,马仔属性!$G$14:$H$33,2,FALSE)</f>
        <v>101114</v>
      </c>
      <c r="AC76" s="3">
        <f t="shared" si="21"/>
        <v>73</v>
      </c>
      <c r="AD76" s="3">
        <f t="shared" si="22"/>
        <v>9</v>
      </c>
      <c r="AE76" s="3">
        <f t="shared" si="22"/>
        <v>9</v>
      </c>
      <c r="AF76" s="21">
        <f>SUMPRODUCT(AG76:AS76,设定参考!$A$2:$M$2)</f>
        <v>74629.949258744746</v>
      </c>
      <c r="AG76">
        <v>671791.76397182955</v>
      </c>
      <c r="AH76">
        <v>32804.543134117666</v>
      </c>
      <c r="AI76">
        <v>14953.735565753903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</row>
    <row r="77" spans="1:45" x14ac:dyDescent="0.15">
      <c r="A77" s="48">
        <v>74</v>
      </c>
      <c r="B77" s="57" t="s">
        <v>320</v>
      </c>
      <c r="C77" s="47">
        <f>VLOOKUP(B77,马仔属性!$G$14:$I$33,3,FALSE)</f>
        <v>3</v>
      </c>
      <c r="D77" s="58">
        <f>VLOOKUP(B77,马仔属性!$G$14:$H$33,2,FALSE)</f>
        <v>101116</v>
      </c>
      <c r="E77" s="3">
        <f t="shared" si="23"/>
        <v>74</v>
      </c>
      <c r="F77" s="3">
        <f t="shared" si="24"/>
        <v>9</v>
      </c>
      <c r="G77" s="3">
        <f t="shared" si="24"/>
        <v>9</v>
      </c>
      <c r="H77" s="57" t="str">
        <f t="shared" si="25"/>
        <v>山鸡</v>
      </c>
      <c r="I77" s="47">
        <f>VLOOKUP(H77,马仔属性!$G$14:$I$33,3,FALSE)</f>
        <v>3</v>
      </c>
      <c r="J77" s="58">
        <f>VLOOKUP(H77,马仔属性!$G$14:$H$33,2,FALSE)</f>
        <v>101115</v>
      </c>
      <c r="K77" s="3">
        <f t="shared" si="21"/>
        <v>74</v>
      </c>
      <c r="L77" s="3">
        <f t="shared" si="22"/>
        <v>9</v>
      </c>
      <c r="M77" s="3">
        <f t="shared" si="22"/>
        <v>9</v>
      </c>
      <c r="N77" s="57" t="str">
        <f t="shared" si="26"/>
        <v>宫本一</v>
      </c>
      <c r="O77" s="47">
        <f>VLOOKUP(N77,马仔属性!$G$14:$I$33,3,FALSE)</f>
        <v>2</v>
      </c>
      <c r="P77" s="58">
        <f>VLOOKUP(N77,马仔属性!$G$14:$H$33,2,FALSE)</f>
        <v>101113</v>
      </c>
      <c r="Q77" s="3">
        <f t="shared" si="21"/>
        <v>74</v>
      </c>
      <c r="R77" s="3">
        <f t="shared" si="22"/>
        <v>9</v>
      </c>
      <c r="S77" s="3">
        <f t="shared" si="22"/>
        <v>9</v>
      </c>
      <c r="T77" s="57" t="str">
        <f t="shared" si="27"/>
        <v>赌王</v>
      </c>
      <c r="U77" s="47">
        <f>VLOOKUP(T77,马仔属性!$G$14:$I$33,3,FALSE)</f>
        <v>2</v>
      </c>
      <c r="V77" s="58">
        <f>VLOOKUP(T77,马仔属性!$G$14:$H$33,2,FALSE)</f>
        <v>101111</v>
      </c>
      <c r="W77" s="3">
        <f t="shared" si="21"/>
        <v>74</v>
      </c>
      <c r="X77" s="3">
        <f t="shared" si="22"/>
        <v>9</v>
      </c>
      <c r="Y77" s="3">
        <f t="shared" si="22"/>
        <v>9</v>
      </c>
      <c r="Z77" s="57" t="str">
        <f t="shared" si="28"/>
        <v>陈浩南</v>
      </c>
      <c r="AA77" s="47">
        <f>VLOOKUP(Z77,马仔属性!$G$14:$I$33,3,FALSE)</f>
        <v>3</v>
      </c>
      <c r="AB77" s="58">
        <f>VLOOKUP(Z77,马仔属性!$G$14:$H$33,2,FALSE)</f>
        <v>101114</v>
      </c>
      <c r="AC77" s="3">
        <f t="shared" si="21"/>
        <v>74</v>
      </c>
      <c r="AD77" s="3">
        <f t="shared" si="22"/>
        <v>9</v>
      </c>
      <c r="AE77" s="3">
        <f t="shared" si="22"/>
        <v>9</v>
      </c>
      <c r="AF77" s="21">
        <f>SUMPRODUCT(AG77:AS77,设定参考!$A$2:$M$2)</f>
        <v>75306.587281843647</v>
      </c>
      <c r="AG77">
        <v>677793.43777535623</v>
      </c>
      <c r="AH77">
        <v>33109.385620534769</v>
      </c>
      <c r="AI77">
        <v>15085.464150294631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</row>
    <row r="78" spans="1:45" x14ac:dyDescent="0.15">
      <c r="A78" s="48">
        <v>75</v>
      </c>
      <c r="B78" s="57" t="s">
        <v>320</v>
      </c>
      <c r="C78" s="47">
        <f>VLOOKUP(B78,马仔属性!$G$14:$I$33,3,FALSE)</f>
        <v>3</v>
      </c>
      <c r="D78" s="58">
        <f>VLOOKUP(B78,马仔属性!$G$14:$H$33,2,FALSE)</f>
        <v>101116</v>
      </c>
      <c r="E78" s="3">
        <f t="shared" si="23"/>
        <v>75</v>
      </c>
      <c r="F78" s="3">
        <f t="shared" si="24"/>
        <v>9</v>
      </c>
      <c r="G78" s="3">
        <f t="shared" si="24"/>
        <v>9</v>
      </c>
      <c r="H78" s="57" t="str">
        <f t="shared" si="25"/>
        <v>山鸡</v>
      </c>
      <c r="I78" s="47">
        <f>VLOOKUP(H78,马仔属性!$G$14:$I$33,3,FALSE)</f>
        <v>3</v>
      </c>
      <c r="J78" s="58">
        <f>VLOOKUP(H78,马仔属性!$G$14:$H$33,2,FALSE)</f>
        <v>101115</v>
      </c>
      <c r="K78" s="3">
        <f t="shared" si="21"/>
        <v>75</v>
      </c>
      <c r="L78" s="3">
        <f t="shared" si="22"/>
        <v>9</v>
      </c>
      <c r="M78" s="3">
        <f t="shared" si="22"/>
        <v>9</v>
      </c>
      <c r="N78" s="57" t="str">
        <f t="shared" si="26"/>
        <v>宫本一</v>
      </c>
      <c r="O78" s="47">
        <f>VLOOKUP(N78,马仔属性!$G$14:$I$33,3,FALSE)</f>
        <v>2</v>
      </c>
      <c r="P78" s="58">
        <f>VLOOKUP(N78,马仔属性!$G$14:$H$33,2,FALSE)</f>
        <v>101113</v>
      </c>
      <c r="Q78" s="3">
        <f t="shared" si="21"/>
        <v>75</v>
      </c>
      <c r="R78" s="3">
        <f t="shared" si="22"/>
        <v>9</v>
      </c>
      <c r="S78" s="3">
        <f t="shared" si="22"/>
        <v>9</v>
      </c>
      <c r="T78" s="57" t="str">
        <f t="shared" si="27"/>
        <v>赌王</v>
      </c>
      <c r="U78" s="47">
        <f>VLOOKUP(T78,马仔属性!$G$14:$I$33,3,FALSE)</f>
        <v>2</v>
      </c>
      <c r="V78" s="58">
        <f>VLOOKUP(T78,马仔属性!$G$14:$H$33,2,FALSE)</f>
        <v>101111</v>
      </c>
      <c r="W78" s="3">
        <f t="shared" si="21"/>
        <v>75</v>
      </c>
      <c r="X78" s="3">
        <f t="shared" si="22"/>
        <v>9</v>
      </c>
      <c r="Y78" s="3">
        <f t="shared" si="22"/>
        <v>9</v>
      </c>
      <c r="Z78" s="57" t="str">
        <f t="shared" si="28"/>
        <v>陈浩南</v>
      </c>
      <c r="AA78" s="47">
        <f>VLOOKUP(Z78,马仔属性!$G$14:$I$33,3,FALSE)</f>
        <v>3</v>
      </c>
      <c r="AB78" s="58">
        <f>VLOOKUP(Z78,马仔属性!$G$14:$H$33,2,FALSE)</f>
        <v>101114</v>
      </c>
      <c r="AC78" s="3">
        <f t="shared" si="21"/>
        <v>75</v>
      </c>
      <c r="AD78" s="3">
        <f t="shared" si="22"/>
        <v>9</v>
      </c>
      <c r="AE78" s="3">
        <f t="shared" si="22"/>
        <v>9</v>
      </c>
      <c r="AF78" s="21">
        <f>SUMPRODUCT(AG78:AS78,设定参考!$A$2:$M$2)</f>
        <v>75983.225304942564</v>
      </c>
      <c r="AG78">
        <v>683795.11157888279</v>
      </c>
      <c r="AH78">
        <v>33414.228106951887</v>
      </c>
      <c r="AI78">
        <v>15217.192734835358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</row>
    <row r="79" spans="1:45" x14ac:dyDescent="0.15">
      <c r="A79" s="48">
        <v>76</v>
      </c>
      <c r="B79" s="57" t="s">
        <v>320</v>
      </c>
      <c r="C79" s="47">
        <f>VLOOKUP(B79,马仔属性!$G$14:$I$33,3,FALSE)</f>
        <v>3</v>
      </c>
      <c r="D79" s="58">
        <f>VLOOKUP(B79,马仔属性!$G$14:$H$33,2,FALSE)</f>
        <v>101116</v>
      </c>
      <c r="E79" s="3">
        <f t="shared" si="23"/>
        <v>76</v>
      </c>
      <c r="F79" s="3">
        <f t="shared" si="24"/>
        <v>9</v>
      </c>
      <c r="G79" s="3">
        <f t="shared" si="24"/>
        <v>9</v>
      </c>
      <c r="H79" s="57" t="str">
        <f t="shared" si="25"/>
        <v>山鸡</v>
      </c>
      <c r="I79" s="47">
        <f>VLOOKUP(H79,马仔属性!$G$14:$I$33,3,FALSE)</f>
        <v>3</v>
      </c>
      <c r="J79" s="58">
        <f>VLOOKUP(H79,马仔属性!$G$14:$H$33,2,FALSE)</f>
        <v>101115</v>
      </c>
      <c r="K79" s="3">
        <f t="shared" si="21"/>
        <v>76</v>
      </c>
      <c r="L79" s="3">
        <f t="shared" si="22"/>
        <v>9</v>
      </c>
      <c r="M79" s="3">
        <f t="shared" si="22"/>
        <v>9</v>
      </c>
      <c r="N79" s="57" t="str">
        <f t="shared" si="26"/>
        <v>宫本一</v>
      </c>
      <c r="O79" s="47">
        <f>VLOOKUP(N79,马仔属性!$G$14:$I$33,3,FALSE)</f>
        <v>2</v>
      </c>
      <c r="P79" s="58">
        <f>VLOOKUP(N79,马仔属性!$G$14:$H$33,2,FALSE)</f>
        <v>101113</v>
      </c>
      <c r="Q79" s="3">
        <f t="shared" si="21"/>
        <v>76</v>
      </c>
      <c r="R79" s="3">
        <f t="shared" si="22"/>
        <v>9</v>
      </c>
      <c r="S79" s="3">
        <f t="shared" si="22"/>
        <v>9</v>
      </c>
      <c r="T79" s="57" t="str">
        <f t="shared" si="27"/>
        <v>赌王</v>
      </c>
      <c r="U79" s="47">
        <f>VLOOKUP(T79,马仔属性!$G$14:$I$33,3,FALSE)</f>
        <v>2</v>
      </c>
      <c r="V79" s="58">
        <f>VLOOKUP(T79,马仔属性!$G$14:$H$33,2,FALSE)</f>
        <v>101111</v>
      </c>
      <c r="W79" s="3">
        <f t="shared" si="21"/>
        <v>76</v>
      </c>
      <c r="X79" s="3">
        <f t="shared" si="22"/>
        <v>9</v>
      </c>
      <c r="Y79" s="3">
        <f t="shared" si="22"/>
        <v>9</v>
      </c>
      <c r="Z79" s="57" t="str">
        <f t="shared" si="28"/>
        <v>陈浩南</v>
      </c>
      <c r="AA79" s="47">
        <f>VLOOKUP(Z79,马仔属性!$G$14:$I$33,3,FALSE)</f>
        <v>3</v>
      </c>
      <c r="AB79" s="58">
        <f>VLOOKUP(Z79,马仔属性!$G$14:$H$33,2,FALSE)</f>
        <v>101114</v>
      </c>
      <c r="AC79" s="3">
        <f t="shared" si="21"/>
        <v>76</v>
      </c>
      <c r="AD79" s="3">
        <f t="shared" si="22"/>
        <v>9</v>
      </c>
      <c r="AE79" s="3">
        <f t="shared" si="22"/>
        <v>9</v>
      </c>
      <c r="AF79" s="21">
        <f>SUMPRODUCT(AG79:AS79,设定参考!$A$2:$M$2)</f>
        <v>76659.86332804148</v>
      </c>
      <c r="AG79">
        <v>689796.78538240958</v>
      </c>
      <c r="AH79">
        <v>33719.070593368997</v>
      </c>
      <c r="AI79">
        <v>15348.921319376088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</row>
    <row r="80" spans="1:45" x14ac:dyDescent="0.15">
      <c r="A80" s="48">
        <v>77</v>
      </c>
      <c r="B80" s="57" t="s">
        <v>320</v>
      </c>
      <c r="C80" s="47">
        <f>VLOOKUP(B80,马仔属性!$G$14:$I$33,3,FALSE)</f>
        <v>3</v>
      </c>
      <c r="D80" s="58">
        <f>VLOOKUP(B80,马仔属性!$G$14:$H$33,2,FALSE)</f>
        <v>101116</v>
      </c>
      <c r="E80" s="3">
        <f t="shared" si="23"/>
        <v>77</v>
      </c>
      <c r="F80" s="3">
        <f t="shared" si="24"/>
        <v>9</v>
      </c>
      <c r="G80" s="3">
        <f t="shared" si="24"/>
        <v>9</v>
      </c>
      <c r="H80" s="57" t="str">
        <f t="shared" si="25"/>
        <v>山鸡</v>
      </c>
      <c r="I80" s="47">
        <f>VLOOKUP(H80,马仔属性!$G$14:$I$33,3,FALSE)</f>
        <v>3</v>
      </c>
      <c r="J80" s="58">
        <f>VLOOKUP(H80,马仔属性!$G$14:$H$33,2,FALSE)</f>
        <v>101115</v>
      </c>
      <c r="K80" s="3">
        <f t="shared" si="21"/>
        <v>77</v>
      </c>
      <c r="L80" s="3">
        <f t="shared" si="22"/>
        <v>9</v>
      </c>
      <c r="M80" s="3">
        <f t="shared" si="22"/>
        <v>9</v>
      </c>
      <c r="N80" s="57" t="str">
        <f t="shared" si="26"/>
        <v>宫本一</v>
      </c>
      <c r="O80" s="47">
        <f>VLOOKUP(N80,马仔属性!$G$14:$I$33,3,FALSE)</f>
        <v>2</v>
      </c>
      <c r="P80" s="58">
        <f>VLOOKUP(N80,马仔属性!$G$14:$H$33,2,FALSE)</f>
        <v>101113</v>
      </c>
      <c r="Q80" s="3">
        <f t="shared" si="21"/>
        <v>77</v>
      </c>
      <c r="R80" s="3">
        <f t="shared" si="22"/>
        <v>9</v>
      </c>
      <c r="S80" s="3">
        <f t="shared" si="22"/>
        <v>9</v>
      </c>
      <c r="T80" s="57" t="str">
        <f t="shared" si="27"/>
        <v>赌王</v>
      </c>
      <c r="U80" s="47">
        <f>VLOOKUP(T80,马仔属性!$G$14:$I$33,3,FALSE)</f>
        <v>2</v>
      </c>
      <c r="V80" s="58">
        <f>VLOOKUP(T80,马仔属性!$G$14:$H$33,2,FALSE)</f>
        <v>101111</v>
      </c>
      <c r="W80" s="3">
        <f t="shared" si="21"/>
        <v>77</v>
      </c>
      <c r="X80" s="3">
        <f t="shared" si="22"/>
        <v>9</v>
      </c>
      <c r="Y80" s="3">
        <f t="shared" si="22"/>
        <v>9</v>
      </c>
      <c r="Z80" s="57" t="str">
        <f t="shared" si="28"/>
        <v>陈浩南</v>
      </c>
      <c r="AA80" s="47">
        <f>VLOOKUP(Z80,马仔属性!$G$14:$I$33,3,FALSE)</f>
        <v>3</v>
      </c>
      <c r="AB80" s="58">
        <f>VLOOKUP(Z80,马仔属性!$G$14:$H$33,2,FALSE)</f>
        <v>101114</v>
      </c>
      <c r="AC80" s="3">
        <f t="shared" si="21"/>
        <v>77</v>
      </c>
      <c r="AD80" s="3">
        <f t="shared" si="22"/>
        <v>9</v>
      </c>
      <c r="AE80" s="3">
        <f t="shared" si="22"/>
        <v>9</v>
      </c>
      <c r="AF80" s="21">
        <f>SUMPRODUCT(AG80:AS80,设定参考!$A$2:$M$2)</f>
        <v>77336.501351140381</v>
      </c>
      <c r="AG80">
        <v>695798.45918593637</v>
      </c>
      <c r="AH80">
        <v>34023.913079786107</v>
      </c>
      <c r="AI80">
        <v>15480.649903916812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</row>
    <row r="81" spans="1:45" x14ac:dyDescent="0.15">
      <c r="A81" s="48">
        <v>78</v>
      </c>
      <c r="B81" s="57" t="s">
        <v>320</v>
      </c>
      <c r="C81" s="47">
        <f>VLOOKUP(B81,马仔属性!$G$14:$I$33,3,FALSE)</f>
        <v>3</v>
      </c>
      <c r="D81" s="58">
        <f>VLOOKUP(B81,马仔属性!$G$14:$H$33,2,FALSE)</f>
        <v>101116</v>
      </c>
      <c r="E81" s="3">
        <f t="shared" si="23"/>
        <v>78</v>
      </c>
      <c r="F81" s="3">
        <f t="shared" si="24"/>
        <v>9</v>
      </c>
      <c r="G81" s="3">
        <f t="shared" si="24"/>
        <v>9</v>
      </c>
      <c r="H81" s="57" t="str">
        <f t="shared" si="25"/>
        <v>山鸡</v>
      </c>
      <c r="I81" s="47">
        <f>VLOOKUP(H81,马仔属性!$G$14:$I$33,3,FALSE)</f>
        <v>3</v>
      </c>
      <c r="J81" s="58">
        <f>VLOOKUP(H81,马仔属性!$G$14:$H$33,2,FALSE)</f>
        <v>101115</v>
      </c>
      <c r="K81" s="3">
        <f t="shared" si="21"/>
        <v>78</v>
      </c>
      <c r="L81" s="3">
        <f t="shared" si="22"/>
        <v>9</v>
      </c>
      <c r="M81" s="3">
        <f t="shared" si="22"/>
        <v>9</v>
      </c>
      <c r="N81" s="57" t="str">
        <f t="shared" si="26"/>
        <v>宫本一</v>
      </c>
      <c r="O81" s="47">
        <f>VLOOKUP(N81,马仔属性!$G$14:$I$33,3,FALSE)</f>
        <v>2</v>
      </c>
      <c r="P81" s="58">
        <f>VLOOKUP(N81,马仔属性!$G$14:$H$33,2,FALSE)</f>
        <v>101113</v>
      </c>
      <c r="Q81" s="3">
        <f t="shared" si="21"/>
        <v>78</v>
      </c>
      <c r="R81" s="3">
        <f t="shared" si="22"/>
        <v>9</v>
      </c>
      <c r="S81" s="3">
        <f t="shared" si="22"/>
        <v>9</v>
      </c>
      <c r="T81" s="57" t="str">
        <f t="shared" si="27"/>
        <v>赌王</v>
      </c>
      <c r="U81" s="47">
        <f>VLOOKUP(T81,马仔属性!$G$14:$I$33,3,FALSE)</f>
        <v>2</v>
      </c>
      <c r="V81" s="58">
        <f>VLOOKUP(T81,马仔属性!$G$14:$H$33,2,FALSE)</f>
        <v>101111</v>
      </c>
      <c r="W81" s="3">
        <f t="shared" si="21"/>
        <v>78</v>
      </c>
      <c r="X81" s="3">
        <f t="shared" si="22"/>
        <v>9</v>
      </c>
      <c r="Y81" s="3">
        <f t="shared" si="22"/>
        <v>9</v>
      </c>
      <c r="Z81" s="57" t="str">
        <f t="shared" si="28"/>
        <v>陈浩南</v>
      </c>
      <c r="AA81" s="47">
        <f>VLOOKUP(Z81,马仔属性!$G$14:$I$33,3,FALSE)</f>
        <v>3</v>
      </c>
      <c r="AB81" s="58">
        <f>VLOOKUP(Z81,马仔属性!$G$14:$H$33,2,FALSE)</f>
        <v>101114</v>
      </c>
      <c r="AC81" s="3">
        <f t="shared" si="21"/>
        <v>78</v>
      </c>
      <c r="AD81" s="3">
        <f t="shared" si="22"/>
        <v>9</v>
      </c>
      <c r="AE81" s="3">
        <f t="shared" si="22"/>
        <v>9</v>
      </c>
      <c r="AF81" s="21">
        <f>SUMPRODUCT(AG81:AS81,设定参考!$A$2:$M$2)</f>
        <v>78013.139374239283</v>
      </c>
      <c r="AG81">
        <v>701800.13298946305</v>
      </c>
      <c r="AH81">
        <v>34328.755566203225</v>
      </c>
      <c r="AI81">
        <v>15612.37848845754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</row>
    <row r="82" spans="1:45" x14ac:dyDescent="0.15">
      <c r="A82" s="48">
        <v>79</v>
      </c>
      <c r="B82" s="57" t="s">
        <v>320</v>
      </c>
      <c r="C82" s="47">
        <f>VLOOKUP(B82,马仔属性!$G$14:$I$33,3,FALSE)</f>
        <v>3</v>
      </c>
      <c r="D82" s="58">
        <f>VLOOKUP(B82,马仔属性!$G$14:$H$33,2,FALSE)</f>
        <v>101116</v>
      </c>
      <c r="E82" s="3">
        <f t="shared" si="23"/>
        <v>79</v>
      </c>
      <c r="F82" s="3">
        <f t="shared" si="24"/>
        <v>9</v>
      </c>
      <c r="G82" s="3">
        <f t="shared" si="24"/>
        <v>9</v>
      </c>
      <c r="H82" s="57" t="str">
        <f t="shared" si="25"/>
        <v>山鸡</v>
      </c>
      <c r="I82" s="47">
        <f>VLOOKUP(H82,马仔属性!$G$14:$I$33,3,FALSE)</f>
        <v>3</v>
      </c>
      <c r="J82" s="58">
        <f>VLOOKUP(H82,马仔属性!$G$14:$H$33,2,FALSE)</f>
        <v>101115</v>
      </c>
      <c r="K82" s="3">
        <f t="shared" si="21"/>
        <v>79</v>
      </c>
      <c r="L82" s="3">
        <f t="shared" si="22"/>
        <v>9</v>
      </c>
      <c r="M82" s="3">
        <f t="shared" si="22"/>
        <v>9</v>
      </c>
      <c r="N82" s="57" t="str">
        <f t="shared" si="26"/>
        <v>宫本一</v>
      </c>
      <c r="O82" s="47">
        <f>VLOOKUP(N82,马仔属性!$G$14:$I$33,3,FALSE)</f>
        <v>2</v>
      </c>
      <c r="P82" s="58">
        <f>VLOOKUP(N82,马仔属性!$G$14:$H$33,2,FALSE)</f>
        <v>101113</v>
      </c>
      <c r="Q82" s="3">
        <f t="shared" si="21"/>
        <v>79</v>
      </c>
      <c r="R82" s="3">
        <f t="shared" si="22"/>
        <v>9</v>
      </c>
      <c r="S82" s="3">
        <f t="shared" si="22"/>
        <v>9</v>
      </c>
      <c r="T82" s="57" t="str">
        <f t="shared" si="27"/>
        <v>赌王</v>
      </c>
      <c r="U82" s="47">
        <f>VLOOKUP(T82,马仔属性!$G$14:$I$33,3,FALSE)</f>
        <v>2</v>
      </c>
      <c r="V82" s="58">
        <f>VLOOKUP(T82,马仔属性!$G$14:$H$33,2,FALSE)</f>
        <v>101111</v>
      </c>
      <c r="W82" s="3">
        <f t="shared" si="21"/>
        <v>79</v>
      </c>
      <c r="X82" s="3">
        <f t="shared" si="22"/>
        <v>9</v>
      </c>
      <c r="Y82" s="3">
        <f t="shared" si="22"/>
        <v>9</v>
      </c>
      <c r="Z82" s="57" t="str">
        <f t="shared" si="28"/>
        <v>陈浩南</v>
      </c>
      <c r="AA82" s="47">
        <f>VLOOKUP(Z82,马仔属性!$G$14:$I$33,3,FALSE)</f>
        <v>3</v>
      </c>
      <c r="AB82" s="58">
        <f>VLOOKUP(Z82,马仔属性!$G$14:$H$33,2,FALSE)</f>
        <v>101114</v>
      </c>
      <c r="AC82" s="3">
        <f t="shared" si="21"/>
        <v>79</v>
      </c>
      <c r="AD82" s="3">
        <f t="shared" si="22"/>
        <v>9</v>
      </c>
      <c r="AE82" s="3">
        <f t="shared" si="22"/>
        <v>9</v>
      </c>
      <c r="AF82" s="21">
        <f>SUMPRODUCT(AG82:AS82,设定参考!$A$2:$M$2)</f>
        <v>78689.777397338199</v>
      </c>
      <c r="AG82">
        <v>707801.80679298961</v>
      </c>
      <c r="AH82">
        <v>34633.598052620335</v>
      </c>
      <c r="AI82">
        <v>15744.107072998269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</row>
    <row r="83" spans="1:45" x14ac:dyDescent="0.15">
      <c r="A83" s="48">
        <v>80</v>
      </c>
      <c r="B83" s="57" t="s">
        <v>320</v>
      </c>
      <c r="C83" s="47">
        <f>VLOOKUP(B83,马仔属性!$G$14:$I$33,3,FALSE)</f>
        <v>3</v>
      </c>
      <c r="D83" s="58">
        <f>VLOOKUP(B83,马仔属性!$G$14:$H$33,2,FALSE)</f>
        <v>101116</v>
      </c>
      <c r="E83" s="3">
        <f t="shared" si="23"/>
        <v>80</v>
      </c>
      <c r="F83" s="3">
        <f t="shared" si="24"/>
        <v>10</v>
      </c>
      <c r="G83" s="3">
        <f t="shared" si="24"/>
        <v>10</v>
      </c>
      <c r="H83" s="57" t="str">
        <f t="shared" si="25"/>
        <v>山鸡</v>
      </c>
      <c r="I83" s="47">
        <f>VLOOKUP(H83,马仔属性!$G$14:$I$33,3,FALSE)</f>
        <v>3</v>
      </c>
      <c r="J83" s="58">
        <f>VLOOKUP(H83,马仔属性!$G$14:$H$33,2,FALSE)</f>
        <v>101115</v>
      </c>
      <c r="K83" s="3">
        <f t="shared" si="21"/>
        <v>80</v>
      </c>
      <c r="L83" s="3">
        <f t="shared" si="22"/>
        <v>10</v>
      </c>
      <c r="M83" s="3">
        <f t="shared" si="22"/>
        <v>10</v>
      </c>
      <c r="N83" s="57" t="str">
        <f t="shared" si="26"/>
        <v>宫本一</v>
      </c>
      <c r="O83" s="47">
        <f>VLOOKUP(N83,马仔属性!$G$14:$I$33,3,FALSE)</f>
        <v>2</v>
      </c>
      <c r="P83" s="58">
        <f>VLOOKUP(N83,马仔属性!$G$14:$H$33,2,FALSE)</f>
        <v>101113</v>
      </c>
      <c r="Q83" s="3">
        <f t="shared" si="21"/>
        <v>80</v>
      </c>
      <c r="R83" s="3">
        <f t="shared" si="22"/>
        <v>10</v>
      </c>
      <c r="S83" s="3">
        <f t="shared" si="22"/>
        <v>10</v>
      </c>
      <c r="T83" s="57" t="str">
        <f t="shared" si="27"/>
        <v>赌王</v>
      </c>
      <c r="U83" s="47">
        <f>VLOOKUP(T83,马仔属性!$G$14:$I$33,3,FALSE)</f>
        <v>2</v>
      </c>
      <c r="V83" s="58">
        <f>VLOOKUP(T83,马仔属性!$G$14:$H$33,2,FALSE)</f>
        <v>101111</v>
      </c>
      <c r="W83" s="3">
        <f t="shared" si="21"/>
        <v>80</v>
      </c>
      <c r="X83" s="3">
        <f t="shared" si="22"/>
        <v>10</v>
      </c>
      <c r="Y83" s="3">
        <f t="shared" si="22"/>
        <v>10</v>
      </c>
      <c r="Z83" s="57" t="str">
        <f t="shared" si="28"/>
        <v>陈浩南</v>
      </c>
      <c r="AA83" s="47">
        <f>VLOOKUP(Z83,马仔属性!$G$14:$I$33,3,FALSE)</f>
        <v>3</v>
      </c>
      <c r="AB83" s="58">
        <f>VLOOKUP(Z83,马仔属性!$G$14:$H$33,2,FALSE)</f>
        <v>101114</v>
      </c>
      <c r="AC83" s="3">
        <f t="shared" si="21"/>
        <v>80</v>
      </c>
      <c r="AD83" s="3">
        <f t="shared" si="22"/>
        <v>10</v>
      </c>
      <c r="AE83" s="3">
        <f t="shared" si="22"/>
        <v>10</v>
      </c>
      <c r="AF83" s="21">
        <f>SUMPRODUCT(AG83:AS83,设定参考!$A$2:$M$2)</f>
        <v>88493.181710143544</v>
      </c>
      <c r="AG83">
        <v>791331.65010805859</v>
      </c>
      <c r="AH83">
        <v>39376.679341176481</v>
      </c>
      <c r="AI83">
        <v>17463.236364644716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</row>
  </sheetData>
  <phoneticPr fontId="1" type="noConversion"/>
  <conditionalFormatting sqref="C4:C83">
    <cfRule type="cellIs" dxfId="137" priority="41" operator="equal">
      <formula>4</formula>
    </cfRule>
    <cfRule type="cellIs" dxfId="136" priority="42" operator="equal">
      <formula>3</formula>
    </cfRule>
    <cfRule type="cellIs" dxfId="135" priority="43" operator="equal">
      <formula>2</formula>
    </cfRule>
    <cfRule type="cellIs" dxfId="134" priority="44" operator="equal">
      <formula>0</formula>
    </cfRule>
    <cfRule type="cellIs" dxfId="133" priority="45" operator="equal">
      <formula>1</formula>
    </cfRule>
  </conditionalFormatting>
  <conditionalFormatting sqref="I4:I83">
    <cfRule type="cellIs" dxfId="132" priority="16" operator="equal">
      <formula>4</formula>
    </cfRule>
    <cfRule type="cellIs" dxfId="131" priority="17" operator="equal">
      <formula>3</formula>
    </cfRule>
    <cfRule type="cellIs" dxfId="130" priority="18" operator="equal">
      <formula>2</formula>
    </cfRule>
    <cfRule type="cellIs" dxfId="129" priority="19" operator="equal">
      <formula>0</formula>
    </cfRule>
    <cfRule type="cellIs" dxfId="128" priority="20" operator="equal">
      <formula>1</formula>
    </cfRule>
  </conditionalFormatting>
  <conditionalFormatting sqref="O4:O83">
    <cfRule type="cellIs" dxfId="127" priority="11" operator="equal">
      <formula>4</formula>
    </cfRule>
    <cfRule type="cellIs" dxfId="126" priority="12" operator="equal">
      <formula>3</formula>
    </cfRule>
    <cfRule type="cellIs" dxfId="125" priority="13" operator="equal">
      <formula>2</formula>
    </cfRule>
    <cfRule type="cellIs" dxfId="124" priority="14" operator="equal">
      <formula>0</formula>
    </cfRule>
    <cfRule type="cellIs" dxfId="123" priority="15" operator="equal">
      <formula>1</formula>
    </cfRule>
  </conditionalFormatting>
  <conditionalFormatting sqref="U4:U83">
    <cfRule type="cellIs" dxfId="122" priority="6" operator="equal">
      <formula>4</formula>
    </cfRule>
    <cfRule type="cellIs" dxfId="121" priority="7" operator="equal">
      <formula>3</formula>
    </cfRule>
    <cfRule type="cellIs" dxfId="120" priority="8" operator="equal">
      <formula>2</formula>
    </cfRule>
    <cfRule type="cellIs" dxfId="119" priority="9" operator="equal">
      <formula>0</formula>
    </cfRule>
    <cfRule type="cellIs" dxfId="118" priority="10" operator="equal">
      <formula>1</formula>
    </cfRule>
  </conditionalFormatting>
  <conditionalFormatting sqref="AA4:AA83">
    <cfRule type="cellIs" dxfId="117" priority="1" operator="equal">
      <formula>4</formula>
    </cfRule>
    <cfRule type="cellIs" dxfId="116" priority="2" operator="equal">
      <formula>3</formula>
    </cfRule>
    <cfRule type="cellIs" dxfId="115" priority="3" operator="equal">
      <formula>2</formula>
    </cfRule>
    <cfRule type="cellIs" dxfId="114" priority="4" operator="equal">
      <formula>0</formula>
    </cfRule>
    <cfRule type="cellIs" dxfId="113" priority="5" operator="equal">
      <formula>1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马仔属性!$G$14:$G$30</xm:f>
          </x14:formula1>
          <xm:sqref>T4:T83 H4:H83 Z4:Z83 N4:N83 B4:B83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S83"/>
  <sheetViews>
    <sheetView topLeftCell="R1" workbookViewId="0">
      <selection activeCell="AC4" sqref="AC4:AE83"/>
    </sheetView>
  </sheetViews>
  <sheetFormatPr defaultRowHeight="13.5" x14ac:dyDescent="0.15"/>
  <cols>
    <col min="1" max="1" width="8.875" customWidth="1"/>
    <col min="2" max="2" width="10.625" style="57" customWidth="1"/>
    <col min="3" max="4" width="10.625" style="58" customWidth="1"/>
    <col min="5" max="6" width="10.625" style="3" customWidth="1"/>
    <col min="7" max="7" width="10.625" style="51" customWidth="1"/>
    <col min="8" max="8" width="10.625" style="57" customWidth="1"/>
    <col min="9" max="10" width="10.625" style="58" customWidth="1"/>
    <col min="11" max="12" width="10.625" style="3" customWidth="1"/>
    <col min="13" max="13" width="10.625" style="51" customWidth="1"/>
    <col min="14" max="14" width="10.625" style="57" customWidth="1"/>
    <col min="15" max="16" width="10.625" style="58" customWidth="1"/>
    <col min="17" max="18" width="10.625" style="3" customWidth="1"/>
    <col min="19" max="19" width="10.625" style="51" customWidth="1"/>
    <col min="20" max="20" width="10.625" style="57" customWidth="1"/>
    <col min="21" max="22" width="10.625" style="58" customWidth="1"/>
    <col min="23" max="24" width="10.625" style="3" customWidth="1"/>
    <col min="25" max="25" width="10.625" style="51" customWidth="1"/>
    <col min="26" max="26" width="10.625" style="57" customWidth="1"/>
    <col min="27" max="28" width="10.625" style="58" customWidth="1"/>
    <col min="29" max="30" width="10.625" style="3" customWidth="1"/>
    <col min="31" max="31" width="10.625" style="51" customWidth="1"/>
    <col min="32" max="32" width="11.625" bestFit="1" customWidth="1"/>
    <col min="33" max="35" width="12.75" bestFit="1" customWidth="1"/>
    <col min="36" max="38" width="7.5" bestFit="1" customWidth="1"/>
    <col min="39" max="39" width="16.125" bestFit="1" customWidth="1"/>
    <col min="40" max="40" width="7.5" bestFit="1" customWidth="1"/>
    <col min="41" max="41" width="5.5" bestFit="1" customWidth="1"/>
    <col min="42" max="42" width="9.5" bestFit="1" customWidth="1"/>
    <col min="43" max="45" width="11.625" bestFit="1" customWidth="1"/>
  </cols>
  <sheetData>
    <row r="1" spans="1:45" x14ac:dyDescent="0.15">
      <c r="B1" s="3"/>
      <c r="C1" s="3"/>
      <c r="D1" s="3"/>
      <c r="G1" s="3"/>
      <c r="H1" s="3"/>
      <c r="I1" s="3"/>
      <c r="J1" s="3"/>
      <c r="M1" s="3"/>
      <c r="N1" s="3"/>
      <c r="O1" s="3"/>
      <c r="P1" s="3"/>
      <c r="S1" s="3"/>
      <c r="T1" s="3"/>
      <c r="U1" s="3"/>
      <c r="V1" s="3"/>
      <c r="Y1" s="3"/>
      <c r="Z1" s="3"/>
      <c r="AA1" s="3"/>
      <c r="AB1" s="3"/>
      <c r="AE1" s="3"/>
    </row>
    <row r="2" spans="1:45" x14ac:dyDescent="0.15">
      <c r="B2" s="3"/>
      <c r="C2" s="3"/>
      <c r="D2" s="3"/>
      <c r="G2" s="3"/>
      <c r="H2" s="3"/>
      <c r="I2" s="3"/>
      <c r="J2" s="3"/>
      <c r="K2" s="3">
        <v>1</v>
      </c>
      <c r="L2" s="3">
        <v>1</v>
      </c>
      <c r="M2" s="3">
        <v>1</v>
      </c>
      <c r="N2" s="3"/>
      <c r="O2" s="3"/>
      <c r="P2" s="3"/>
      <c r="Q2" s="3">
        <v>1</v>
      </c>
      <c r="R2" s="3">
        <v>1</v>
      </c>
      <c r="S2" s="3">
        <v>1</v>
      </c>
      <c r="T2" s="3"/>
      <c r="U2" s="3"/>
      <c r="V2" s="3"/>
      <c r="W2" s="3">
        <v>1</v>
      </c>
      <c r="X2" s="3">
        <v>1</v>
      </c>
      <c r="Y2" s="3">
        <v>1</v>
      </c>
      <c r="Z2" s="3"/>
      <c r="AA2" s="3"/>
      <c r="AB2" s="3"/>
      <c r="AC2" s="3">
        <v>1</v>
      </c>
      <c r="AD2" s="3">
        <v>1</v>
      </c>
      <c r="AE2" s="3">
        <v>1</v>
      </c>
    </row>
    <row r="3" spans="1:45" x14ac:dyDescent="0.15">
      <c r="A3" s="48" t="s">
        <v>15</v>
      </c>
      <c r="B3" s="57" t="s">
        <v>208</v>
      </c>
      <c r="C3" s="58" t="s">
        <v>214</v>
      </c>
      <c r="D3" s="58" t="s">
        <v>32</v>
      </c>
      <c r="E3" s="3" t="s">
        <v>192</v>
      </c>
      <c r="F3" s="3" t="s">
        <v>193</v>
      </c>
      <c r="G3" s="51" t="s">
        <v>194</v>
      </c>
      <c r="H3" s="57" t="s">
        <v>210</v>
      </c>
      <c r="I3" s="58" t="s">
        <v>214</v>
      </c>
      <c r="J3" s="58" t="s">
        <v>32</v>
      </c>
      <c r="K3" s="3" t="s">
        <v>195</v>
      </c>
      <c r="L3" s="3" t="s">
        <v>196</v>
      </c>
      <c r="M3" s="51" t="s">
        <v>197</v>
      </c>
      <c r="N3" s="57" t="s">
        <v>211</v>
      </c>
      <c r="O3" s="58" t="s">
        <v>214</v>
      </c>
      <c r="P3" s="58" t="s">
        <v>32</v>
      </c>
      <c r="Q3" s="3" t="s">
        <v>198</v>
      </c>
      <c r="R3" s="3" t="s">
        <v>199</v>
      </c>
      <c r="S3" s="51" t="s">
        <v>200</v>
      </c>
      <c r="T3" s="57" t="s">
        <v>212</v>
      </c>
      <c r="U3" s="58" t="s">
        <v>214</v>
      </c>
      <c r="V3" s="58" t="s">
        <v>32</v>
      </c>
      <c r="W3" s="3" t="s">
        <v>201</v>
      </c>
      <c r="X3" s="3" t="s">
        <v>202</v>
      </c>
      <c r="Y3" s="51" t="s">
        <v>203</v>
      </c>
      <c r="Z3" s="57" t="s">
        <v>213</v>
      </c>
      <c r="AA3" s="58" t="s">
        <v>214</v>
      </c>
      <c r="AB3" s="58" t="s">
        <v>32</v>
      </c>
      <c r="AC3" s="3" t="s">
        <v>204</v>
      </c>
      <c r="AD3" s="3" t="s">
        <v>205</v>
      </c>
      <c r="AE3" s="51" t="s">
        <v>206</v>
      </c>
      <c r="AF3" s="60" t="s">
        <v>207</v>
      </c>
      <c r="AG3" s="52" t="s">
        <v>16</v>
      </c>
      <c r="AH3" s="52" t="s">
        <v>17</v>
      </c>
      <c r="AI3" s="53" t="s">
        <v>18</v>
      </c>
      <c r="AJ3" s="52" t="s">
        <v>181</v>
      </c>
      <c r="AK3" s="52" t="s">
        <v>182</v>
      </c>
      <c r="AL3" s="52" t="s">
        <v>183</v>
      </c>
      <c r="AM3" s="52" t="s">
        <v>184</v>
      </c>
      <c r="AN3" s="52" t="s">
        <v>185</v>
      </c>
      <c r="AO3" s="2" t="s">
        <v>186</v>
      </c>
      <c r="AP3" s="2" t="s">
        <v>187</v>
      </c>
      <c r="AQ3" s="3" t="s">
        <v>188</v>
      </c>
      <c r="AR3" s="3" t="s">
        <v>189</v>
      </c>
      <c r="AS3" s="48" t="s">
        <v>190</v>
      </c>
    </row>
    <row r="4" spans="1:45" x14ac:dyDescent="0.15">
      <c r="A4" s="48">
        <v>1</v>
      </c>
      <c r="B4" s="57" t="s">
        <v>30</v>
      </c>
      <c r="C4" s="47">
        <f>VLOOKUP(B4,马仔属性!$G$14:$I$33,3,FALSE)</f>
        <v>-1</v>
      </c>
      <c r="D4" s="58">
        <f>VLOOKUP(B4,马仔属性!$G$14:$H$33,2,FALSE)</f>
        <v>0</v>
      </c>
      <c r="E4" s="3">
        <v>1</v>
      </c>
      <c r="F4" s="3">
        <v>0</v>
      </c>
      <c r="G4" s="3">
        <f>IF(C4&lt;&gt;-1,1,ROUNDDOWN($A4*10/80*G$2,0))</f>
        <v>0</v>
      </c>
      <c r="H4" s="57" t="s">
        <v>30</v>
      </c>
      <c r="I4" s="47">
        <f>VLOOKUP(H4,马仔属性!$G$14:$I$33,3,FALSE)</f>
        <v>-1</v>
      </c>
      <c r="J4" s="58">
        <f>VLOOKUP(H4,马仔属性!$G$14:$H$33,2,FALSE)</f>
        <v>0</v>
      </c>
      <c r="K4" s="3">
        <v>1</v>
      </c>
      <c r="L4" s="3">
        <v>0</v>
      </c>
      <c r="M4" s="3">
        <f>IF(I4&lt;&gt;-1,1,ROUNDDOWN($A4*10/80*M$2,0))</f>
        <v>0</v>
      </c>
      <c r="N4" s="57" t="s">
        <v>30</v>
      </c>
      <c r="O4" s="47">
        <f>VLOOKUP(N4,马仔属性!$G$14:$I$33,3,FALSE)</f>
        <v>-1</v>
      </c>
      <c r="P4" s="58">
        <f>VLOOKUP(N4,马仔属性!$G$14:$H$33,2,FALSE)</f>
        <v>0</v>
      </c>
      <c r="Q4" s="3">
        <v>1</v>
      </c>
      <c r="R4" s="3">
        <v>0</v>
      </c>
      <c r="S4" s="3">
        <f>IF(O4&lt;&gt;-1,1,ROUNDDOWN($A4*10/80*S$2,0))</f>
        <v>0</v>
      </c>
      <c r="T4" s="57" t="s">
        <v>30</v>
      </c>
      <c r="U4" s="47">
        <f>VLOOKUP(T4,马仔属性!$G$14:$I$33,3,FALSE)</f>
        <v>-1</v>
      </c>
      <c r="V4" s="58">
        <f>VLOOKUP(T4,马仔属性!$G$14:$H$33,2,FALSE)</f>
        <v>0</v>
      </c>
      <c r="W4" s="3">
        <v>1</v>
      </c>
      <c r="X4" s="3">
        <v>0</v>
      </c>
      <c r="Y4" s="3">
        <f>IF(U4&lt;&gt;-1,1,ROUNDDOWN($A4*10/80*Y$2,0))</f>
        <v>0</v>
      </c>
      <c r="Z4" s="57" t="s">
        <v>30</v>
      </c>
      <c r="AA4" s="47">
        <f>VLOOKUP(Z4,马仔属性!$G$14:$I$33,3,FALSE)</f>
        <v>-1</v>
      </c>
      <c r="AB4" s="58">
        <f>VLOOKUP(Z4,马仔属性!$G$14:$H$33,2,FALSE)</f>
        <v>0</v>
      </c>
      <c r="AC4" s="3">
        <v>1</v>
      </c>
      <c r="AD4" s="3">
        <v>0</v>
      </c>
      <c r="AE4" s="3">
        <f>IF(AA4&lt;&gt;-1,1,ROUNDDOWN($A4*10/80*AE$2,0))</f>
        <v>0</v>
      </c>
      <c r="AF4" s="21">
        <f>SUMPRODUCT(AG4:AS4,设定参考!$A$2:$M$2)</f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15">
      <c r="A5" s="48">
        <v>2</v>
      </c>
      <c r="B5" s="57" t="str">
        <f>B4</f>
        <v>无</v>
      </c>
      <c r="C5" s="47">
        <f>VLOOKUP(B5,马仔属性!$G$14:$I$33,3,FALSE)</f>
        <v>-1</v>
      </c>
      <c r="D5" s="58">
        <f>VLOOKUP(B5,马仔属性!$G$14:$H$33,2,FALSE)</f>
        <v>0</v>
      </c>
      <c r="E5" s="3">
        <v>1</v>
      </c>
      <c r="F5" s="3">
        <v>0</v>
      </c>
      <c r="G5" s="3">
        <f t="shared" ref="G5:G10" si="0">ROUNDDOWN($A5*10/80*G$2,0)</f>
        <v>0</v>
      </c>
      <c r="H5" s="57" t="str">
        <f t="shared" ref="H5:H68" si="1">H4</f>
        <v>无</v>
      </c>
      <c r="I5" s="47">
        <f>VLOOKUP(H5,马仔属性!$G$14:$I$33,3,FALSE)</f>
        <v>-1</v>
      </c>
      <c r="J5" s="58">
        <f>VLOOKUP(H5,马仔属性!$G$14:$H$33,2,FALSE)</f>
        <v>0</v>
      </c>
      <c r="K5" s="3">
        <v>1</v>
      </c>
      <c r="L5" s="3">
        <v>0</v>
      </c>
      <c r="M5" s="3">
        <f t="shared" ref="M5:M10" si="2">ROUNDDOWN($A5*10/80*M$2,0)</f>
        <v>0</v>
      </c>
      <c r="N5" s="57" t="str">
        <f t="shared" ref="N5:N68" si="3">N4</f>
        <v>无</v>
      </c>
      <c r="O5" s="47">
        <f>VLOOKUP(N5,马仔属性!$G$14:$I$33,3,FALSE)</f>
        <v>-1</v>
      </c>
      <c r="P5" s="58">
        <f>VLOOKUP(N5,马仔属性!$G$14:$H$33,2,FALSE)</f>
        <v>0</v>
      </c>
      <c r="Q5" s="3">
        <v>1</v>
      </c>
      <c r="R5" s="3">
        <v>0</v>
      </c>
      <c r="S5" s="3">
        <f t="shared" ref="S5:S10" si="4">ROUNDDOWN($A5*10/80*S$2,0)</f>
        <v>0</v>
      </c>
      <c r="T5" s="57" t="str">
        <f t="shared" ref="T5:T68" si="5">T4</f>
        <v>无</v>
      </c>
      <c r="U5" s="47">
        <f>VLOOKUP(T5,马仔属性!$G$14:$I$33,3,FALSE)</f>
        <v>-1</v>
      </c>
      <c r="V5" s="58">
        <f>VLOOKUP(T5,马仔属性!$G$14:$H$33,2,FALSE)</f>
        <v>0</v>
      </c>
      <c r="W5" s="3">
        <v>1</v>
      </c>
      <c r="X5" s="3">
        <v>0</v>
      </c>
      <c r="Y5" s="3">
        <f t="shared" ref="Y5:Y10" si="6">ROUNDDOWN($A5*10/80*Y$2,0)</f>
        <v>0</v>
      </c>
      <c r="Z5" s="57" t="str">
        <f t="shared" ref="Z5:Z50" si="7">Z4</f>
        <v>无</v>
      </c>
      <c r="AA5" s="47">
        <f>VLOOKUP(Z5,马仔属性!$G$14:$I$33,3,FALSE)</f>
        <v>-1</v>
      </c>
      <c r="AB5" s="58">
        <f>VLOOKUP(Z5,马仔属性!$G$14:$H$33,2,FALSE)</f>
        <v>0</v>
      </c>
      <c r="AC5" s="3">
        <v>1</v>
      </c>
      <c r="AD5" s="3">
        <v>0</v>
      </c>
      <c r="AE5" s="3">
        <f t="shared" ref="AE5:AE10" si="8">ROUNDDOWN($A5*10/80*AE$2,0)</f>
        <v>0</v>
      </c>
      <c r="AF5" s="21">
        <f>SUMPRODUCT(AG5:AS5,设定参考!$A$2:$M$2)</f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15">
      <c r="A6" s="48">
        <v>3</v>
      </c>
      <c r="B6" s="57" t="str">
        <f t="shared" ref="B6:B10" si="9">B5</f>
        <v>无</v>
      </c>
      <c r="C6" s="47">
        <f>VLOOKUP(B6,马仔属性!$G$14:$I$33,3,FALSE)</f>
        <v>-1</v>
      </c>
      <c r="D6" s="58">
        <f>VLOOKUP(B6,马仔属性!$G$14:$H$33,2,FALSE)</f>
        <v>0</v>
      </c>
      <c r="E6" s="3">
        <v>1</v>
      </c>
      <c r="F6" s="3">
        <v>0</v>
      </c>
      <c r="G6" s="3">
        <f t="shared" si="0"/>
        <v>0</v>
      </c>
      <c r="H6" s="57" t="str">
        <f t="shared" si="1"/>
        <v>无</v>
      </c>
      <c r="I6" s="47">
        <f>VLOOKUP(H6,马仔属性!$G$14:$I$33,3,FALSE)</f>
        <v>-1</v>
      </c>
      <c r="J6" s="58">
        <f>VLOOKUP(H6,马仔属性!$G$14:$H$33,2,FALSE)</f>
        <v>0</v>
      </c>
      <c r="K6" s="3">
        <v>1</v>
      </c>
      <c r="L6" s="3">
        <v>0</v>
      </c>
      <c r="M6" s="3">
        <f t="shared" si="2"/>
        <v>0</v>
      </c>
      <c r="N6" s="57" t="str">
        <f t="shared" si="3"/>
        <v>无</v>
      </c>
      <c r="O6" s="47">
        <f>VLOOKUP(N6,马仔属性!$G$14:$I$33,3,FALSE)</f>
        <v>-1</v>
      </c>
      <c r="P6" s="58">
        <f>VLOOKUP(N6,马仔属性!$G$14:$H$33,2,FALSE)</f>
        <v>0</v>
      </c>
      <c r="Q6" s="3">
        <v>1</v>
      </c>
      <c r="R6" s="3">
        <v>0</v>
      </c>
      <c r="S6" s="3">
        <f t="shared" si="4"/>
        <v>0</v>
      </c>
      <c r="T6" s="57" t="str">
        <f t="shared" si="5"/>
        <v>无</v>
      </c>
      <c r="U6" s="47">
        <f>VLOOKUP(T6,马仔属性!$G$14:$I$33,3,FALSE)</f>
        <v>-1</v>
      </c>
      <c r="V6" s="58">
        <f>VLOOKUP(T6,马仔属性!$G$14:$H$33,2,FALSE)</f>
        <v>0</v>
      </c>
      <c r="W6" s="3">
        <v>1</v>
      </c>
      <c r="X6" s="3">
        <v>0</v>
      </c>
      <c r="Y6" s="3">
        <f t="shared" si="6"/>
        <v>0</v>
      </c>
      <c r="Z6" s="57" t="str">
        <f t="shared" si="7"/>
        <v>无</v>
      </c>
      <c r="AA6" s="47">
        <f>VLOOKUP(Z6,马仔属性!$G$14:$I$33,3,FALSE)</f>
        <v>-1</v>
      </c>
      <c r="AB6" s="58">
        <f>VLOOKUP(Z6,马仔属性!$G$14:$H$33,2,FALSE)</f>
        <v>0</v>
      </c>
      <c r="AC6" s="3">
        <v>1</v>
      </c>
      <c r="AD6" s="3">
        <v>0</v>
      </c>
      <c r="AE6" s="3">
        <f t="shared" si="8"/>
        <v>0</v>
      </c>
      <c r="AF6" s="21">
        <f>SUMPRODUCT(AG6:AS6,设定参考!$A$2:$M$2)</f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15">
      <c r="A7" s="48">
        <v>4</v>
      </c>
      <c r="B7" s="57" t="str">
        <f t="shared" si="9"/>
        <v>无</v>
      </c>
      <c r="C7" s="47">
        <f>VLOOKUP(B7,马仔属性!$G$14:$I$33,3,FALSE)</f>
        <v>-1</v>
      </c>
      <c r="D7" s="58">
        <f>VLOOKUP(B7,马仔属性!$G$14:$H$33,2,FALSE)</f>
        <v>0</v>
      </c>
      <c r="E7" s="3">
        <v>1</v>
      </c>
      <c r="F7" s="3">
        <v>0</v>
      </c>
      <c r="G7" s="3">
        <f t="shared" si="0"/>
        <v>0</v>
      </c>
      <c r="H7" s="57" t="str">
        <f t="shared" si="1"/>
        <v>无</v>
      </c>
      <c r="I7" s="47">
        <f>VLOOKUP(H7,马仔属性!$G$14:$I$33,3,FALSE)</f>
        <v>-1</v>
      </c>
      <c r="J7" s="58">
        <f>VLOOKUP(H7,马仔属性!$G$14:$H$33,2,FALSE)</f>
        <v>0</v>
      </c>
      <c r="K7" s="3">
        <v>1</v>
      </c>
      <c r="L7" s="3">
        <v>0</v>
      </c>
      <c r="M7" s="3">
        <f t="shared" si="2"/>
        <v>0</v>
      </c>
      <c r="N7" s="57" t="str">
        <f t="shared" si="3"/>
        <v>无</v>
      </c>
      <c r="O7" s="47">
        <f>VLOOKUP(N7,马仔属性!$G$14:$I$33,3,FALSE)</f>
        <v>-1</v>
      </c>
      <c r="P7" s="58">
        <f>VLOOKUP(N7,马仔属性!$G$14:$H$33,2,FALSE)</f>
        <v>0</v>
      </c>
      <c r="Q7" s="3">
        <v>1</v>
      </c>
      <c r="R7" s="3">
        <v>0</v>
      </c>
      <c r="S7" s="3">
        <f t="shared" si="4"/>
        <v>0</v>
      </c>
      <c r="T7" s="57" t="str">
        <f t="shared" si="5"/>
        <v>无</v>
      </c>
      <c r="U7" s="47">
        <f>VLOOKUP(T7,马仔属性!$G$14:$I$33,3,FALSE)</f>
        <v>-1</v>
      </c>
      <c r="V7" s="58">
        <f>VLOOKUP(T7,马仔属性!$G$14:$H$33,2,FALSE)</f>
        <v>0</v>
      </c>
      <c r="W7" s="3">
        <v>1</v>
      </c>
      <c r="X7" s="3">
        <v>0</v>
      </c>
      <c r="Y7" s="3">
        <f t="shared" si="6"/>
        <v>0</v>
      </c>
      <c r="Z7" s="57" t="str">
        <f t="shared" si="7"/>
        <v>无</v>
      </c>
      <c r="AA7" s="47">
        <f>VLOOKUP(Z7,马仔属性!$G$14:$I$33,3,FALSE)</f>
        <v>-1</v>
      </c>
      <c r="AB7" s="58">
        <f>VLOOKUP(Z7,马仔属性!$G$14:$H$33,2,FALSE)</f>
        <v>0</v>
      </c>
      <c r="AC7" s="3">
        <v>1</v>
      </c>
      <c r="AD7" s="3">
        <v>0</v>
      </c>
      <c r="AE7" s="3">
        <f t="shared" si="8"/>
        <v>0</v>
      </c>
      <c r="AF7" s="21">
        <f>SUMPRODUCT(AG7:AS7,设定参考!$A$2:$M$2)</f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15">
      <c r="A8" s="48">
        <v>5</v>
      </c>
      <c r="B8" s="57" t="str">
        <f t="shared" si="9"/>
        <v>无</v>
      </c>
      <c r="C8" s="47">
        <f>VLOOKUP(B8,马仔属性!$G$14:$I$33,3,FALSE)</f>
        <v>-1</v>
      </c>
      <c r="D8" s="58">
        <f>VLOOKUP(B8,马仔属性!$G$14:$H$33,2,FALSE)</f>
        <v>0</v>
      </c>
      <c r="E8" s="3">
        <v>1</v>
      </c>
      <c r="F8" s="3">
        <v>0</v>
      </c>
      <c r="G8" s="3">
        <f t="shared" si="0"/>
        <v>0</v>
      </c>
      <c r="H8" s="57" t="str">
        <f t="shared" si="1"/>
        <v>无</v>
      </c>
      <c r="I8" s="47">
        <f>VLOOKUP(H8,马仔属性!$G$14:$I$33,3,FALSE)</f>
        <v>-1</v>
      </c>
      <c r="J8" s="58">
        <f>VLOOKUP(H8,马仔属性!$G$14:$H$33,2,FALSE)</f>
        <v>0</v>
      </c>
      <c r="K8" s="3">
        <v>1</v>
      </c>
      <c r="L8" s="3">
        <v>0</v>
      </c>
      <c r="M8" s="3">
        <f t="shared" si="2"/>
        <v>0</v>
      </c>
      <c r="N8" s="57" t="str">
        <f t="shared" si="3"/>
        <v>无</v>
      </c>
      <c r="O8" s="47">
        <f>VLOOKUP(N8,马仔属性!$G$14:$I$33,3,FALSE)</f>
        <v>-1</v>
      </c>
      <c r="P8" s="58">
        <f>VLOOKUP(N8,马仔属性!$G$14:$H$33,2,FALSE)</f>
        <v>0</v>
      </c>
      <c r="Q8" s="3">
        <v>1</v>
      </c>
      <c r="R8" s="3">
        <v>0</v>
      </c>
      <c r="S8" s="3">
        <f t="shared" si="4"/>
        <v>0</v>
      </c>
      <c r="T8" s="57" t="str">
        <f t="shared" si="5"/>
        <v>无</v>
      </c>
      <c r="U8" s="47">
        <f>VLOOKUP(T8,马仔属性!$G$14:$I$33,3,FALSE)</f>
        <v>-1</v>
      </c>
      <c r="V8" s="58">
        <f>VLOOKUP(T8,马仔属性!$G$14:$H$33,2,FALSE)</f>
        <v>0</v>
      </c>
      <c r="W8" s="3">
        <v>1</v>
      </c>
      <c r="X8" s="3">
        <v>0</v>
      </c>
      <c r="Y8" s="3">
        <f t="shared" si="6"/>
        <v>0</v>
      </c>
      <c r="Z8" s="57" t="str">
        <f t="shared" si="7"/>
        <v>无</v>
      </c>
      <c r="AA8" s="47">
        <f>VLOOKUP(Z8,马仔属性!$G$14:$I$33,3,FALSE)</f>
        <v>-1</v>
      </c>
      <c r="AB8" s="58">
        <f>VLOOKUP(Z8,马仔属性!$G$14:$H$33,2,FALSE)</f>
        <v>0</v>
      </c>
      <c r="AC8" s="3">
        <v>1</v>
      </c>
      <c r="AD8" s="3">
        <v>0</v>
      </c>
      <c r="AE8" s="3">
        <f t="shared" si="8"/>
        <v>0</v>
      </c>
      <c r="AF8" s="21">
        <f>SUMPRODUCT(AG8:AS8,设定参考!$A$2:$M$2)</f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15">
      <c r="A9" s="48">
        <v>6</v>
      </c>
      <c r="B9" s="57" t="str">
        <f t="shared" si="9"/>
        <v>无</v>
      </c>
      <c r="C9" s="47">
        <f>VLOOKUP(B9,马仔属性!$G$14:$I$33,3,FALSE)</f>
        <v>-1</v>
      </c>
      <c r="D9" s="58">
        <f>VLOOKUP(B9,马仔属性!$G$14:$H$33,2,FALSE)</f>
        <v>0</v>
      </c>
      <c r="E9" s="3">
        <v>1</v>
      </c>
      <c r="F9" s="3">
        <v>0</v>
      </c>
      <c r="G9" s="3">
        <f t="shared" si="0"/>
        <v>0</v>
      </c>
      <c r="H9" s="57" t="str">
        <f t="shared" si="1"/>
        <v>无</v>
      </c>
      <c r="I9" s="47">
        <f>VLOOKUP(H9,马仔属性!$G$14:$I$33,3,FALSE)</f>
        <v>-1</v>
      </c>
      <c r="J9" s="58">
        <f>VLOOKUP(H9,马仔属性!$G$14:$H$33,2,FALSE)</f>
        <v>0</v>
      </c>
      <c r="K9" s="3">
        <v>1</v>
      </c>
      <c r="L9" s="3">
        <v>0</v>
      </c>
      <c r="M9" s="3">
        <f t="shared" si="2"/>
        <v>0</v>
      </c>
      <c r="N9" s="57" t="str">
        <f t="shared" si="3"/>
        <v>无</v>
      </c>
      <c r="O9" s="47">
        <f>VLOOKUP(N9,马仔属性!$G$14:$I$33,3,FALSE)</f>
        <v>-1</v>
      </c>
      <c r="P9" s="58">
        <f>VLOOKUP(N9,马仔属性!$G$14:$H$33,2,FALSE)</f>
        <v>0</v>
      </c>
      <c r="Q9" s="3">
        <v>1</v>
      </c>
      <c r="R9" s="3">
        <v>0</v>
      </c>
      <c r="S9" s="3">
        <f t="shared" si="4"/>
        <v>0</v>
      </c>
      <c r="T9" s="57" t="str">
        <f t="shared" si="5"/>
        <v>无</v>
      </c>
      <c r="U9" s="47">
        <f>VLOOKUP(T9,马仔属性!$G$14:$I$33,3,FALSE)</f>
        <v>-1</v>
      </c>
      <c r="V9" s="58">
        <f>VLOOKUP(T9,马仔属性!$G$14:$H$33,2,FALSE)</f>
        <v>0</v>
      </c>
      <c r="W9" s="3">
        <v>1</v>
      </c>
      <c r="X9" s="3">
        <v>0</v>
      </c>
      <c r="Y9" s="3">
        <f t="shared" si="6"/>
        <v>0</v>
      </c>
      <c r="Z9" s="57" t="str">
        <f t="shared" si="7"/>
        <v>无</v>
      </c>
      <c r="AA9" s="47">
        <f>VLOOKUP(Z9,马仔属性!$G$14:$I$33,3,FALSE)</f>
        <v>-1</v>
      </c>
      <c r="AB9" s="58">
        <f>VLOOKUP(Z9,马仔属性!$G$14:$H$33,2,FALSE)</f>
        <v>0</v>
      </c>
      <c r="AC9" s="3">
        <v>1</v>
      </c>
      <c r="AD9" s="3">
        <v>0</v>
      </c>
      <c r="AE9" s="3">
        <f t="shared" si="8"/>
        <v>0</v>
      </c>
      <c r="AF9" s="21">
        <f>SUMPRODUCT(AG9:AS9,设定参考!$A$2:$M$2)</f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15">
      <c r="A10" s="48">
        <v>7</v>
      </c>
      <c r="B10" s="57" t="str">
        <f t="shared" si="9"/>
        <v>无</v>
      </c>
      <c r="C10" s="47">
        <f>VLOOKUP(B10,马仔属性!$G$14:$I$33,3,FALSE)</f>
        <v>-1</v>
      </c>
      <c r="D10" s="58">
        <f>VLOOKUP(B10,马仔属性!$G$14:$H$33,2,FALSE)</f>
        <v>0</v>
      </c>
      <c r="E10" s="3">
        <v>1</v>
      </c>
      <c r="F10" s="3">
        <v>0</v>
      </c>
      <c r="G10" s="3">
        <f t="shared" si="0"/>
        <v>0</v>
      </c>
      <c r="H10" s="57" t="str">
        <f t="shared" si="1"/>
        <v>无</v>
      </c>
      <c r="I10" s="47">
        <f>VLOOKUP(H10,马仔属性!$G$14:$I$33,3,FALSE)</f>
        <v>-1</v>
      </c>
      <c r="J10" s="58">
        <f>VLOOKUP(H10,马仔属性!$G$14:$H$33,2,FALSE)</f>
        <v>0</v>
      </c>
      <c r="K10" s="3">
        <v>1</v>
      </c>
      <c r="L10" s="3">
        <v>0</v>
      </c>
      <c r="M10" s="3">
        <f t="shared" si="2"/>
        <v>0</v>
      </c>
      <c r="N10" s="57" t="str">
        <f t="shared" si="3"/>
        <v>无</v>
      </c>
      <c r="O10" s="47">
        <f>VLOOKUP(N10,马仔属性!$G$14:$I$33,3,FALSE)</f>
        <v>-1</v>
      </c>
      <c r="P10" s="58">
        <f>VLOOKUP(N10,马仔属性!$G$14:$H$33,2,FALSE)</f>
        <v>0</v>
      </c>
      <c r="Q10" s="3">
        <v>1</v>
      </c>
      <c r="R10" s="3">
        <v>0</v>
      </c>
      <c r="S10" s="3">
        <f t="shared" si="4"/>
        <v>0</v>
      </c>
      <c r="T10" s="57" t="str">
        <f t="shared" si="5"/>
        <v>无</v>
      </c>
      <c r="U10" s="47">
        <f>VLOOKUP(T10,马仔属性!$G$14:$I$33,3,FALSE)</f>
        <v>-1</v>
      </c>
      <c r="V10" s="58">
        <f>VLOOKUP(T10,马仔属性!$G$14:$H$33,2,FALSE)</f>
        <v>0</v>
      </c>
      <c r="W10" s="3">
        <v>1</v>
      </c>
      <c r="X10" s="3">
        <v>0</v>
      </c>
      <c r="Y10" s="3">
        <f t="shared" si="6"/>
        <v>0</v>
      </c>
      <c r="Z10" s="57" t="str">
        <f t="shared" si="7"/>
        <v>无</v>
      </c>
      <c r="AA10" s="47">
        <f>VLOOKUP(Z10,马仔属性!$G$14:$I$33,3,FALSE)</f>
        <v>-1</v>
      </c>
      <c r="AB10" s="58">
        <f>VLOOKUP(Z10,马仔属性!$G$14:$H$33,2,FALSE)</f>
        <v>0</v>
      </c>
      <c r="AC10" s="3">
        <v>1</v>
      </c>
      <c r="AD10" s="3">
        <v>0</v>
      </c>
      <c r="AE10" s="3">
        <f t="shared" si="8"/>
        <v>0</v>
      </c>
      <c r="AF10" s="21">
        <f>SUMPRODUCT(AG10:AS10,设定参考!$A$2:$M$2)</f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1:45" x14ac:dyDescent="0.15">
      <c r="A11" s="48">
        <v>8</v>
      </c>
      <c r="B11" s="57" t="s">
        <v>545</v>
      </c>
      <c r="C11" s="47">
        <f>VLOOKUP(B11,马仔属性!$G$14:$I$33,3,FALSE)</f>
        <v>0</v>
      </c>
      <c r="D11" s="58">
        <f>VLOOKUP(B11,马仔属性!$G$14:$H$33,2,FALSE)</f>
        <v>101101</v>
      </c>
      <c r="E11" s="3">
        <v>1</v>
      </c>
      <c r="F11" s="3">
        <v>0</v>
      </c>
      <c r="G11" s="3">
        <v>1</v>
      </c>
      <c r="H11" s="57" t="str">
        <f t="shared" si="1"/>
        <v>无</v>
      </c>
      <c r="I11" s="47">
        <f>VLOOKUP(H11,马仔属性!$G$14:$I$33,3,FALSE)</f>
        <v>-1</v>
      </c>
      <c r="J11" s="58">
        <f>VLOOKUP(H11,马仔属性!$G$14:$H$33,2,FALSE)</f>
        <v>0</v>
      </c>
      <c r="K11" s="3">
        <v>1</v>
      </c>
      <c r="L11" s="3">
        <v>0</v>
      </c>
      <c r="M11" s="3">
        <v>1</v>
      </c>
      <c r="N11" s="57" t="str">
        <f t="shared" si="3"/>
        <v>无</v>
      </c>
      <c r="O11" s="47">
        <f>VLOOKUP(N11,马仔属性!$G$14:$I$33,3,FALSE)</f>
        <v>-1</v>
      </c>
      <c r="P11" s="58">
        <f>VLOOKUP(N11,马仔属性!$G$14:$H$33,2,FALSE)</f>
        <v>0</v>
      </c>
      <c r="Q11" s="3">
        <v>1</v>
      </c>
      <c r="R11" s="3">
        <v>0</v>
      </c>
      <c r="S11" s="3">
        <v>1</v>
      </c>
      <c r="T11" s="57" t="str">
        <f t="shared" si="5"/>
        <v>无</v>
      </c>
      <c r="U11" s="47">
        <f>VLOOKUP(T11,马仔属性!$G$14:$I$33,3,FALSE)</f>
        <v>-1</v>
      </c>
      <c r="V11" s="58">
        <f>VLOOKUP(T11,马仔属性!$G$14:$H$33,2,FALSE)</f>
        <v>0</v>
      </c>
      <c r="W11" s="3">
        <v>1</v>
      </c>
      <c r="X11" s="3">
        <v>0</v>
      </c>
      <c r="Y11" s="3">
        <v>1</v>
      </c>
      <c r="Z11" s="57" t="str">
        <f t="shared" si="7"/>
        <v>无</v>
      </c>
      <c r="AA11" s="47">
        <f>VLOOKUP(Z11,马仔属性!$G$14:$I$33,3,FALSE)</f>
        <v>-1</v>
      </c>
      <c r="AB11" s="58">
        <f>VLOOKUP(Z11,马仔属性!$G$14:$H$33,2,FALSE)</f>
        <v>0</v>
      </c>
      <c r="AC11" s="3">
        <v>1</v>
      </c>
      <c r="AD11" s="3">
        <v>0</v>
      </c>
      <c r="AE11" s="3">
        <v>1</v>
      </c>
      <c r="AF11" s="21">
        <f>SUMPRODUCT(AG11:AS11,设定参考!$A$2:$M$2)</f>
        <v>157.74918644417085</v>
      </c>
      <c r="AG11">
        <v>1581.6897824028931</v>
      </c>
      <c r="AH11">
        <v>69.120065026737976</v>
      </c>
      <c r="AI11">
        <v>25.361530121317159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  <row r="12" spans="1:45" x14ac:dyDescent="0.15">
      <c r="A12" s="48">
        <v>9</v>
      </c>
      <c r="B12" s="57" t="s">
        <v>545</v>
      </c>
      <c r="C12" s="47">
        <f>VLOOKUP(B12,马仔属性!$G$14:$I$33,3,FALSE)</f>
        <v>0</v>
      </c>
      <c r="D12" s="58">
        <f>VLOOKUP(B12,马仔属性!$G$14:$H$33,2,FALSE)</f>
        <v>101101</v>
      </c>
      <c r="E12" s="3">
        <v>1</v>
      </c>
      <c r="F12" s="3">
        <v>0</v>
      </c>
      <c r="G12" s="3">
        <v>1</v>
      </c>
      <c r="H12" s="57" t="str">
        <f t="shared" si="1"/>
        <v>无</v>
      </c>
      <c r="I12" s="47">
        <f>VLOOKUP(H12,马仔属性!$G$14:$I$33,3,FALSE)</f>
        <v>-1</v>
      </c>
      <c r="J12" s="58">
        <f>VLOOKUP(H12,马仔属性!$G$14:$H$33,2,FALSE)</f>
        <v>0</v>
      </c>
      <c r="K12" s="3">
        <v>1</v>
      </c>
      <c r="L12" s="3">
        <v>0</v>
      </c>
      <c r="M12" s="3">
        <v>1</v>
      </c>
      <c r="N12" s="57" t="str">
        <f t="shared" si="3"/>
        <v>无</v>
      </c>
      <c r="O12" s="47">
        <f>VLOOKUP(N12,马仔属性!$G$14:$I$33,3,FALSE)</f>
        <v>-1</v>
      </c>
      <c r="P12" s="58">
        <f>VLOOKUP(N12,马仔属性!$G$14:$H$33,2,FALSE)</f>
        <v>0</v>
      </c>
      <c r="Q12" s="3">
        <v>1</v>
      </c>
      <c r="R12" s="3">
        <v>0</v>
      </c>
      <c r="S12" s="3">
        <v>1</v>
      </c>
      <c r="T12" s="57" t="str">
        <f t="shared" si="5"/>
        <v>无</v>
      </c>
      <c r="U12" s="47">
        <f>VLOOKUP(T12,马仔属性!$G$14:$I$33,3,FALSE)</f>
        <v>-1</v>
      </c>
      <c r="V12" s="58">
        <f>VLOOKUP(T12,马仔属性!$G$14:$H$33,2,FALSE)</f>
        <v>0</v>
      </c>
      <c r="W12" s="3">
        <v>1</v>
      </c>
      <c r="X12" s="3">
        <v>0</v>
      </c>
      <c r="Y12" s="3">
        <v>1</v>
      </c>
      <c r="Z12" s="57" t="str">
        <f t="shared" si="7"/>
        <v>无</v>
      </c>
      <c r="AA12" s="47">
        <f>VLOOKUP(Z12,马仔属性!$G$14:$I$33,3,FALSE)</f>
        <v>-1</v>
      </c>
      <c r="AB12" s="58">
        <f>VLOOKUP(Z12,马仔属性!$G$14:$H$33,2,FALSE)</f>
        <v>0</v>
      </c>
      <c r="AC12" s="3">
        <v>1</v>
      </c>
      <c r="AD12" s="3">
        <v>0</v>
      </c>
      <c r="AE12" s="3">
        <v>1</v>
      </c>
      <c r="AF12" s="21">
        <f>SUMPRODUCT(AG12:AS12,设定参考!$A$2:$M$2)</f>
        <v>157.74918644417085</v>
      </c>
      <c r="AG12">
        <v>1581.6897824028931</v>
      </c>
      <c r="AH12">
        <v>69.120065026737976</v>
      </c>
      <c r="AI12">
        <v>25.361530121317159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</row>
    <row r="13" spans="1:45" x14ac:dyDescent="0.15">
      <c r="A13" s="48">
        <v>10</v>
      </c>
      <c r="B13" s="57" t="s">
        <v>545</v>
      </c>
      <c r="C13" s="47">
        <f>VLOOKUP(B13,马仔属性!$G$14:$I$33,3,FALSE)</f>
        <v>0</v>
      </c>
      <c r="D13" s="58">
        <f>VLOOKUP(B13,马仔属性!$G$14:$H$33,2,FALSE)</f>
        <v>101101</v>
      </c>
      <c r="E13" s="3">
        <v>5</v>
      </c>
      <c r="F13" s="3">
        <v>0</v>
      </c>
      <c r="G13" s="3">
        <v>1</v>
      </c>
      <c r="H13" s="57" t="str">
        <f t="shared" si="1"/>
        <v>无</v>
      </c>
      <c r="I13" s="47">
        <f>VLOOKUP(H13,马仔属性!$G$14:$I$33,3,FALSE)</f>
        <v>-1</v>
      </c>
      <c r="J13" s="58">
        <f>VLOOKUP(H13,马仔属性!$G$14:$H$33,2,FALSE)</f>
        <v>0</v>
      </c>
      <c r="K13" s="3">
        <v>5</v>
      </c>
      <c r="L13" s="3">
        <v>0</v>
      </c>
      <c r="M13" s="3">
        <v>1</v>
      </c>
      <c r="N13" s="57" t="str">
        <f t="shared" si="3"/>
        <v>无</v>
      </c>
      <c r="O13" s="47">
        <f>VLOOKUP(N13,马仔属性!$G$14:$I$33,3,FALSE)</f>
        <v>-1</v>
      </c>
      <c r="P13" s="58">
        <f>VLOOKUP(N13,马仔属性!$G$14:$H$33,2,FALSE)</f>
        <v>0</v>
      </c>
      <c r="Q13" s="3">
        <v>5</v>
      </c>
      <c r="R13" s="3">
        <v>0</v>
      </c>
      <c r="S13" s="3">
        <v>1</v>
      </c>
      <c r="T13" s="57" t="str">
        <f t="shared" si="5"/>
        <v>无</v>
      </c>
      <c r="U13" s="47">
        <f>VLOOKUP(T13,马仔属性!$G$14:$I$33,3,FALSE)</f>
        <v>-1</v>
      </c>
      <c r="V13" s="58">
        <f>VLOOKUP(T13,马仔属性!$G$14:$H$33,2,FALSE)</f>
        <v>0</v>
      </c>
      <c r="W13" s="3">
        <v>5</v>
      </c>
      <c r="X13" s="3">
        <v>0</v>
      </c>
      <c r="Y13" s="3">
        <v>1</v>
      </c>
      <c r="Z13" s="57" t="str">
        <f t="shared" si="7"/>
        <v>无</v>
      </c>
      <c r="AA13" s="47">
        <f>VLOOKUP(Z13,马仔属性!$G$14:$I$33,3,FALSE)</f>
        <v>-1</v>
      </c>
      <c r="AB13" s="58">
        <f>VLOOKUP(Z13,马仔属性!$G$14:$H$33,2,FALSE)</f>
        <v>0</v>
      </c>
      <c r="AC13" s="3">
        <v>5</v>
      </c>
      <c r="AD13" s="3">
        <v>0</v>
      </c>
      <c r="AE13" s="3">
        <v>1</v>
      </c>
      <c r="AF13" s="21">
        <f>SUMPRODUCT(AG13:AS13,设定参考!$A$2:$M$2)</f>
        <v>183.28269674979003</v>
      </c>
      <c r="AG13">
        <v>1808.1680391397497</v>
      </c>
      <c r="AH13">
        <v>80.623555080213919</v>
      </c>
      <c r="AI13">
        <v>30.332420103986138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</row>
    <row r="14" spans="1:45" x14ac:dyDescent="0.15">
      <c r="A14" s="48">
        <v>11</v>
      </c>
      <c r="B14" s="57" t="s">
        <v>545</v>
      </c>
      <c r="C14" s="47">
        <f>VLOOKUP(B14,马仔属性!$G$14:$I$33,3,FALSE)</f>
        <v>0</v>
      </c>
      <c r="D14" s="58">
        <f>VLOOKUP(B14,马仔属性!$G$14:$H$33,2,FALSE)</f>
        <v>101101</v>
      </c>
      <c r="E14" s="3">
        <v>10</v>
      </c>
      <c r="F14" s="3">
        <v>0</v>
      </c>
      <c r="G14" s="3">
        <v>1</v>
      </c>
      <c r="H14" s="57" t="str">
        <f t="shared" si="1"/>
        <v>无</v>
      </c>
      <c r="I14" s="47">
        <f>VLOOKUP(H14,马仔属性!$G$14:$I$33,3,FALSE)</f>
        <v>-1</v>
      </c>
      <c r="J14" s="58">
        <f>VLOOKUP(H14,马仔属性!$G$14:$H$33,2,FALSE)</f>
        <v>0</v>
      </c>
      <c r="K14" s="3">
        <v>10</v>
      </c>
      <c r="L14" s="3">
        <v>0</v>
      </c>
      <c r="M14" s="3">
        <v>1</v>
      </c>
      <c r="N14" s="57" t="str">
        <f t="shared" si="3"/>
        <v>无</v>
      </c>
      <c r="O14" s="47">
        <f>VLOOKUP(N14,马仔属性!$G$14:$I$33,3,FALSE)</f>
        <v>-1</v>
      </c>
      <c r="P14" s="58">
        <f>VLOOKUP(N14,马仔属性!$G$14:$H$33,2,FALSE)</f>
        <v>0</v>
      </c>
      <c r="Q14" s="3">
        <v>10</v>
      </c>
      <c r="R14" s="3">
        <v>0</v>
      </c>
      <c r="S14" s="3">
        <v>1</v>
      </c>
      <c r="T14" s="57" t="str">
        <f t="shared" si="5"/>
        <v>无</v>
      </c>
      <c r="U14" s="47">
        <f>VLOOKUP(T14,马仔属性!$G$14:$I$33,3,FALSE)</f>
        <v>-1</v>
      </c>
      <c r="V14" s="58">
        <f>VLOOKUP(T14,马仔属性!$G$14:$H$33,2,FALSE)</f>
        <v>0</v>
      </c>
      <c r="W14" s="3">
        <v>10</v>
      </c>
      <c r="X14" s="3">
        <v>0</v>
      </c>
      <c r="Y14" s="3">
        <v>1</v>
      </c>
      <c r="Z14" s="57" t="str">
        <f t="shared" si="7"/>
        <v>无</v>
      </c>
      <c r="AA14" s="47">
        <f>VLOOKUP(Z14,马仔属性!$G$14:$I$33,3,FALSE)</f>
        <v>-1</v>
      </c>
      <c r="AB14" s="58">
        <f>VLOOKUP(Z14,马仔属性!$G$14:$H$33,2,FALSE)</f>
        <v>0</v>
      </c>
      <c r="AC14" s="3">
        <v>10</v>
      </c>
      <c r="AD14" s="3">
        <v>0</v>
      </c>
      <c r="AE14" s="3">
        <v>1</v>
      </c>
      <c r="AF14" s="21">
        <f>SUMPRODUCT(AG14:AS14,设定参考!$A$2:$M$2)</f>
        <v>215.19958463181402</v>
      </c>
      <c r="AG14">
        <v>2091.2658600608202</v>
      </c>
      <c r="AH14">
        <v>95.002917647058837</v>
      </c>
      <c r="AI14">
        <v>36.546032582322368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</row>
    <row r="15" spans="1:45" x14ac:dyDescent="0.15">
      <c r="A15" s="48">
        <v>12</v>
      </c>
      <c r="B15" s="57" t="s">
        <v>545</v>
      </c>
      <c r="C15" s="47">
        <f>VLOOKUP(B15,马仔属性!$G$14:$I$33,3,FALSE)</f>
        <v>0</v>
      </c>
      <c r="D15" s="58">
        <f>VLOOKUP(B15,马仔属性!$G$14:$H$33,2,FALSE)</f>
        <v>101101</v>
      </c>
      <c r="E15" s="3">
        <v>11</v>
      </c>
      <c r="F15" s="3">
        <v>0</v>
      </c>
      <c r="G15" s="3">
        <v>1</v>
      </c>
      <c r="H15" s="57" t="str">
        <f t="shared" si="1"/>
        <v>无</v>
      </c>
      <c r="I15" s="47">
        <f>VLOOKUP(H15,马仔属性!$G$14:$I$33,3,FALSE)</f>
        <v>-1</v>
      </c>
      <c r="J15" s="58">
        <f>VLOOKUP(H15,马仔属性!$G$14:$H$33,2,FALSE)</f>
        <v>0</v>
      </c>
      <c r="K15" s="3">
        <v>11</v>
      </c>
      <c r="L15" s="3">
        <v>0</v>
      </c>
      <c r="M15" s="3">
        <v>1</v>
      </c>
      <c r="N15" s="57" t="str">
        <f t="shared" si="3"/>
        <v>无</v>
      </c>
      <c r="O15" s="47">
        <f>VLOOKUP(N15,马仔属性!$G$14:$I$33,3,FALSE)</f>
        <v>-1</v>
      </c>
      <c r="P15" s="58">
        <f>VLOOKUP(N15,马仔属性!$G$14:$H$33,2,FALSE)</f>
        <v>0</v>
      </c>
      <c r="Q15" s="3">
        <v>11</v>
      </c>
      <c r="R15" s="3">
        <v>0</v>
      </c>
      <c r="S15" s="3">
        <v>1</v>
      </c>
      <c r="T15" s="57" t="str">
        <f t="shared" si="5"/>
        <v>无</v>
      </c>
      <c r="U15" s="47">
        <f>VLOOKUP(T15,马仔属性!$G$14:$I$33,3,FALSE)</f>
        <v>-1</v>
      </c>
      <c r="V15" s="58">
        <f>VLOOKUP(T15,马仔属性!$G$14:$H$33,2,FALSE)</f>
        <v>0</v>
      </c>
      <c r="W15" s="3">
        <v>11</v>
      </c>
      <c r="X15" s="3">
        <v>0</v>
      </c>
      <c r="Y15" s="3">
        <v>1</v>
      </c>
      <c r="Z15" s="57" t="str">
        <f t="shared" si="7"/>
        <v>无</v>
      </c>
      <c r="AA15" s="47">
        <f>VLOOKUP(Z15,马仔属性!$G$14:$I$33,3,FALSE)</f>
        <v>-1</v>
      </c>
      <c r="AB15" s="58">
        <f>VLOOKUP(Z15,马仔属性!$G$14:$H$33,2,FALSE)</f>
        <v>0</v>
      </c>
      <c r="AC15" s="3">
        <v>11</v>
      </c>
      <c r="AD15" s="3">
        <v>0</v>
      </c>
      <c r="AE15" s="3">
        <v>1</v>
      </c>
      <c r="AF15" s="21">
        <f>SUMPRODUCT(AG15:AS15,设定参考!$A$2:$M$2)</f>
        <v>221.58296220821882</v>
      </c>
      <c r="AG15">
        <v>2147.8854242450343</v>
      </c>
      <c r="AH15">
        <v>97.878790160427826</v>
      </c>
      <c r="AI15">
        <v>37.788755077989606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</row>
    <row r="16" spans="1:45" x14ac:dyDescent="0.15">
      <c r="A16" s="48">
        <v>13</v>
      </c>
      <c r="B16" s="57" t="s">
        <v>545</v>
      </c>
      <c r="C16" s="47">
        <f>VLOOKUP(B16,马仔属性!$G$14:$I$33,3,FALSE)</f>
        <v>0</v>
      </c>
      <c r="D16" s="58">
        <f>VLOOKUP(B16,马仔属性!$G$14:$H$33,2,FALSE)</f>
        <v>101101</v>
      </c>
      <c r="E16" s="3">
        <v>12</v>
      </c>
      <c r="F16" s="3">
        <v>0</v>
      </c>
      <c r="G16" s="3">
        <v>1</v>
      </c>
      <c r="H16" s="57" t="str">
        <f t="shared" si="1"/>
        <v>无</v>
      </c>
      <c r="I16" s="47">
        <f>VLOOKUP(H16,马仔属性!$G$14:$I$33,3,FALSE)</f>
        <v>-1</v>
      </c>
      <c r="J16" s="58">
        <f>VLOOKUP(H16,马仔属性!$G$14:$H$33,2,FALSE)</f>
        <v>0</v>
      </c>
      <c r="K16" s="3">
        <v>12</v>
      </c>
      <c r="L16" s="3">
        <v>0</v>
      </c>
      <c r="M16" s="3">
        <v>1</v>
      </c>
      <c r="N16" s="57" t="str">
        <f t="shared" si="3"/>
        <v>无</v>
      </c>
      <c r="O16" s="47">
        <f>VLOOKUP(N16,马仔属性!$G$14:$I$33,3,FALSE)</f>
        <v>-1</v>
      </c>
      <c r="P16" s="58">
        <f>VLOOKUP(N16,马仔属性!$G$14:$H$33,2,FALSE)</f>
        <v>0</v>
      </c>
      <c r="Q16" s="3">
        <v>12</v>
      </c>
      <c r="R16" s="3">
        <v>0</v>
      </c>
      <c r="S16" s="3">
        <v>1</v>
      </c>
      <c r="T16" s="57" t="str">
        <f t="shared" si="5"/>
        <v>无</v>
      </c>
      <c r="U16" s="47">
        <f>VLOOKUP(T16,马仔属性!$G$14:$I$33,3,FALSE)</f>
        <v>-1</v>
      </c>
      <c r="V16" s="58">
        <f>VLOOKUP(T16,马仔属性!$G$14:$H$33,2,FALSE)</f>
        <v>0</v>
      </c>
      <c r="W16" s="3">
        <v>12</v>
      </c>
      <c r="X16" s="3">
        <v>0</v>
      </c>
      <c r="Y16" s="3">
        <v>1</v>
      </c>
      <c r="Z16" s="57" t="str">
        <f t="shared" si="7"/>
        <v>无</v>
      </c>
      <c r="AA16" s="47">
        <f>VLOOKUP(Z16,马仔属性!$G$14:$I$33,3,FALSE)</f>
        <v>-1</v>
      </c>
      <c r="AB16" s="58">
        <f>VLOOKUP(Z16,马仔属性!$G$14:$H$33,2,FALSE)</f>
        <v>0</v>
      </c>
      <c r="AC16" s="3">
        <v>12</v>
      </c>
      <c r="AD16" s="3">
        <v>0</v>
      </c>
      <c r="AE16" s="3">
        <v>1</v>
      </c>
      <c r="AF16" s="21">
        <f>SUMPRODUCT(AG16:AS16,设定参考!$A$2:$M$2)</f>
        <v>227.96633978462359</v>
      </c>
      <c r="AG16">
        <v>2204.5049884292484</v>
      </c>
      <c r="AH16">
        <v>100.75466267379682</v>
      </c>
      <c r="AI16">
        <v>39.031477573656851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</row>
    <row r="17" spans="1:45" x14ac:dyDescent="0.15">
      <c r="A17" s="48">
        <v>14</v>
      </c>
      <c r="B17" s="57" t="s">
        <v>545</v>
      </c>
      <c r="C17" s="47">
        <f>VLOOKUP(B17,马仔属性!$G$14:$I$33,3,FALSE)</f>
        <v>0</v>
      </c>
      <c r="D17" s="58">
        <f>VLOOKUP(B17,马仔属性!$G$14:$H$33,2,FALSE)</f>
        <v>101101</v>
      </c>
      <c r="E17" s="3">
        <v>13</v>
      </c>
      <c r="F17" s="3">
        <v>0</v>
      </c>
      <c r="G17" s="3">
        <v>1</v>
      </c>
      <c r="H17" s="57" t="str">
        <f t="shared" si="1"/>
        <v>无</v>
      </c>
      <c r="I17" s="47">
        <f>VLOOKUP(H17,马仔属性!$G$14:$I$33,3,FALSE)</f>
        <v>-1</v>
      </c>
      <c r="J17" s="58">
        <f>VLOOKUP(H17,马仔属性!$G$14:$H$33,2,FALSE)</f>
        <v>0</v>
      </c>
      <c r="K17" s="3">
        <v>13</v>
      </c>
      <c r="L17" s="3">
        <v>0</v>
      </c>
      <c r="M17" s="3">
        <v>1</v>
      </c>
      <c r="N17" s="57" t="str">
        <f t="shared" si="3"/>
        <v>无</v>
      </c>
      <c r="O17" s="47">
        <f>VLOOKUP(N17,马仔属性!$G$14:$I$33,3,FALSE)</f>
        <v>-1</v>
      </c>
      <c r="P17" s="58">
        <f>VLOOKUP(N17,马仔属性!$G$14:$H$33,2,FALSE)</f>
        <v>0</v>
      </c>
      <c r="Q17" s="3">
        <v>13</v>
      </c>
      <c r="R17" s="3">
        <v>0</v>
      </c>
      <c r="S17" s="3">
        <v>1</v>
      </c>
      <c r="T17" s="57" t="str">
        <f t="shared" si="5"/>
        <v>无</v>
      </c>
      <c r="U17" s="47">
        <f>VLOOKUP(T17,马仔属性!$G$14:$I$33,3,FALSE)</f>
        <v>-1</v>
      </c>
      <c r="V17" s="58">
        <f>VLOOKUP(T17,马仔属性!$G$14:$H$33,2,FALSE)</f>
        <v>0</v>
      </c>
      <c r="W17" s="3">
        <v>13</v>
      </c>
      <c r="X17" s="3">
        <v>0</v>
      </c>
      <c r="Y17" s="3">
        <v>1</v>
      </c>
      <c r="Z17" s="57" t="str">
        <f t="shared" si="7"/>
        <v>无</v>
      </c>
      <c r="AA17" s="47">
        <f>VLOOKUP(Z17,马仔属性!$G$14:$I$33,3,FALSE)</f>
        <v>-1</v>
      </c>
      <c r="AB17" s="58">
        <f>VLOOKUP(Z17,马仔属性!$G$14:$H$33,2,FALSE)</f>
        <v>0</v>
      </c>
      <c r="AC17" s="3">
        <v>13</v>
      </c>
      <c r="AD17" s="3">
        <v>0</v>
      </c>
      <c r="AE17" s="3">
        <v>1</v>
      </c>
      <c r="AF17" s="21">
        <f>SUMPRODUCT(AG17:AS17,设定参考!$A$2:$M$2)</f>
        <v>234.34971736102841</v>
      </c>
      <c r="AG17">
        <v>2261.1245526134626</v>
      </c>
      <c r="AH17">
        <v>103.63053518716579</v>
      </c>
      <c r="AI17">
        <v>40.274200069324095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</row>
    <row r="18" spans="1:45" x14ac:dyDescent="0.15">
      <c r="A18" s="48">
        <v>15</v>
      </c>
      <c r="B18" s="57" t="s">
        <v>545</v>
      </c>
      <c r="C18" s="47">
        <f>VLOOKUP(B18,马仔属性!$G$14:$I$33,3,FALSE)</f>
        <v>0</v>
      </c>
      <c r="D18" s="58">
        <f>VLOOKUP(B18,马仔属性!$G$14:$H$33,2,FALSE)</f>
        <v>101101</v>
      </c>
      <c r="E18" s="3">
        <v>14</v>
      </c>
      <c r="F18" s="3">
        <v>0</v>
      </c>
      <c r="G18" s="3">
        <v>1</v>
      </c>
      <c r="H18" s="57" t="str">
        <f t="shared" si="1"/>
        <v>无</v>
      </c>
      <c r="I18" s="47">
        <f>VLOOKUP(H18,马仔属性!$G$14:$I$33,3,FALSE)</f>
        <v>-1</v>
      </c>
      <c r="J18" s="58">
        <f>VLOOKUP(H18,马仔属性!$G$14:$H$33,2,FALSE)</f>
        <v>0</v>
      </c>
      <c r="K18" s="3">
        <v>14</v>
      </c>
      <c r="L18" s="3">
        <v>0</v>
      </c>
      <c r="M18" s="3">
        <v>1</v>
      </c>
      <c r="N18" s="57" t="str">
        <f t="shared" si="3"/>
        <v>无</v>
      </c>
      <c r="O18" s="47">
        <f>VLOOKUP(N18,马仔属性!$G$14:$I$33,3,FALSE)</f>
        <v>-1</v>
      </c>
      <c r="P18" s="58">
        <f>VLOOKUP(N18,马仔属性!$G$14:$H$33,2,FALSE)</f>
        <v>0</v>
      </c>
      <c r="Q18" s="3">
        <v>14</v>
      </c>
      <c r="R18" s="3">
        <v>0</v>
      </c>
      <c r="S18" s="3">
        <v>1</v>
      </c>
      <c r="T18" s="57" t="str">
        <f t="shared" si="5"/>
        <v>无</v>
      </c>
      <c r="U18" s="47">
        <f>VLOOKUP(T18,马仔属性!$G$14:$I$33,3,FALSE)</f>
        <v>-1</v>
      </c>
      <c r="V18" s="58">
        <f>VLOOKUP(T18,马仔属性!$G$14:$H$33,2,FALSE)</f>
        <v>0</v>
      </c>
      <c r="W18" s="3">
        <v>14</v>
      </c>
      <c r="X18" s="3">
        <v>0</v>
      </c>
      <c r="Y18" s="3">
        <v>1</v>
      </c>
      <c r="Z18" s="57" t="str">
        <f t="shared" si="7"/>
        <v>无</v>
      </c>
      <c r="AA18" s="47">
        <f>VLOOKUP(Z18,马仔属性!$G$14:$I$33,3,FALSE)</f>
        <v>-1</v>
      </c>
      <c r="AB18" s="58">
        <f>VLOOKUP(Z18,马仔属性!$G$14:$H$33,2,FALSE)</f>
        <v>0</v>
      </c>
      <c r="AC18" s="3">
        <v>14</v>
      </c>
      <c r="AD18" s="3">
        <v>0</v>
      </c>
      <c r="AE18" s="3">
        <v>1</v>
      </c>
      <c r="AF18" s="21">
        <f>SUMPRODUCT(AG18:AS18,设定参考!$A$2:$M$2)</f>
        <v>240.73309493743318</v>
      </c>
      <c r="AG18">
        <v>2317.7441167976767</v>
      </c>
      <c r="AH18">
        <v>106.50640770053477</v>
      </c>
      <c r="AI18">
        <v>41.516922564991347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</row>
    <row r="19" spans="1:45" x14ac:dyDescent="0.15">
      <c r="A19" s="48">
        <v>16</v>
      </c>
      <c r="B19" s="57" t="s">
        <v>545</v>
      </c>
      <c r="C19" s="47">
        <f>VLOOKUP(B19,马仔属性!$G$14:$I$33,3,FALSE)</f>
        <v>0</v>
      </c>
      <c r="D19" s="58">
        <f>VLOOKUP(B19,马仔属性!$G$14:$H$33,2,FALSE)</f>
        <v>101101</v>
      </c>
      <c r="E19" s="3">
        <v>15</v>
      </c>
      <c r="F19" s="3">
        <v>0</v>
      </c>
      <c r="G19" s="3">
        <v>2</v>
      </c>
      <c r="H19" s="57" t="str">
        <f t="shared" si="1"/>
        <v>无</v>
      </c>
      <c r="I19" s="47">
        <f>VLOOKUP(H19,马仔属性!$G$14:$I$33,3,FALSE)</f>
        <v>-1</v>
      </c>
      <c r="J19" s="58">
        <f>VLOOKUP(H19,马仔属性!$G$14:$H$33,2,FALSE)</f>
        <v>0</v>
      </c>
      <c r="K19" s="3">
        <v>15</v>
      </c>
      <c r="L19" s="3">
        <v>0</v>
      </c>
      <c r="M19" s="3">
        <v>2</v>
      </c>
      <c r="N19" s="57" t="str">
        <f t="shared" si="3"/>
        <v>无</v>
      </c>
      <c r="O19" s="47">
        <f>VLOOKUP(N19,马仔属性!$G$14:$I$33,3,FALSE)</f>
        <v>-1</v>
      </c>
      <c r="P19" s="58">
        <f>VLOOKUP(N19,马仔属性!$G$14:$H$33,2,FALSE)</f>
        <v>0</v>
      </c>
      <c r="Q19" s="3">
        <v>15</v>
      </c>
      <c r="R19" s="3">
        <v>0</v>
      </c>
      <c r="S19" s="3">
        <v>2</v>
      </c>
      <c r="T19" s="57" t="str">
        <f t="shared" si="5"/>
        <v>无</v>
      </c>
      <c r="U19" s="47">
        <f>VLOOKUP(T19,马仔属性!$G$14:$I$33,3,FALSE)</f>
        <v>-1</v>
      </c>
      <c r="V19" s="58">
        <f>VLOOKUP(T19,马仔属性!$G$14:$H$33,2,FALSE)</f>
        <v>0</v>
      </c>
      <c r="W19" s="3">
        <v>15</v>
      </c>
      <c r="X19" s="3">
        <v>0</v>
      </c>
      <c r="Y19" s="3">
        <v>2</v>
      </c>
      <c r="Z19" s="57" t="str">
        <f t="shared" si="7"/>
        <v>无</v>
      </c>
      <c r="AA19" s="47">
        <f>VLOOKUP(Z19,马仔属性!$G$14:$I$33,3,FALSE)</f>
        <v>-1</v>
      </c>
      <c r="AB19" s="58">
        <f>VLOOKUP(Z19,马仔属性!$G$14:$H$33,2,FALSE)</f>
        <v>0</v>
      </c>
      <c r="AC19" s="3">
        <v>15</v>
      </c>
      <c r="AD19" s="3">
        <v>0</v>
      </c>
      <c r="AE19" s="3">
        <v>2</v>
      </c>
      <c r="AF19" s="21">
        <f>SUMPRODUCT(AG19:AS19,设定参考!$A$2:$M$2)</f>
        <v>333.04655527313332</v>
      </c>
      <c r="AG19">
        <v>3136.5501219232356</v>
      </c>
      <c r="AH19">
        <v>148.09594866310164</v>
      </c>
      <c r="AI19">
        <v>59.488601733102257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</row>
    <row r="20" spans="1:45" x14ac:dyDescent="0.15">
      <c r="A20" s="48">
        <v>17</v>
      </c>
      <c r="B20" s="57" t="s">
        <v>545</v>
      </c>
      <c r="C20" s="47">
        <f>VLOOKUP(B20,马仔属性!$G$14:$I$33,3,FALSE)</f>
        <v>0</v>
      </c>
      <c r="D20" s="58">
        <f>VLOOKUP(B20,马仔属性!$G$14:$H$33,2,FALSE)</f>
        <v>101101</v>
      </c>
      <c r="E20" s="3">
        <v>16</v>
      </c>
      <c r="F20" s="3">
        <v>0</v>
      </c>
      <c r="G20" s="3">
        <v>2</v>
      </c>
      <c r="H20" s="57" t="str">
        <f t="shared" si="1"/>
        <v>无</v>
      </c>
      <c r="I20" s="47">
        <f>VLOOKUP(H20,马仔属性!$G$14:$I$33,3,FALSE)</f>
        <v>-1</v>
      </c>
      <c r="J20" s="58">
        <f>VLOOKUP(H20,马仔属性!$G$14:$H$33,2,FALSE)</f>
        <v>0</v>
      </c>
      <c r="K20" s="3">
        <v>16</v>
      </c>
      <c r="L20" s="3">
        <v>0</v>
      </c>
      <c r="M20" s="3">
        <v>2</v>
      </c>
      <c r="N20" s="57" t="str">
        <f t="shared" si="3"/>
        <v>无</v>
      </c>
      <c r="O20" s="47">
        <f>VLOOKUP(N20,马仔属性!$G$14:$I$33,3,FALSE)</f>
        <v>-1</v>
      </c>
      <c r="P20" s="58">
        <f>VLOOKUP(N20,马仔属性!$G$14:$H$33,2,FALSE)</f>
        <v>0</v>
      </c>
      <c r="Q20" s="3">
        <v>16</v>
      </c>
      <c r="R20" s="3">
        <v>0</v>
      </c>
      <c r="S20" s="3">
        <v>2</v>
      </c>
      <c r="T20" s="57" t="str">
        <f t="shared" si="5"/>
        <v>无</v>
      </c>
      <c r="U20" s="47">
        <f>VLOOKUP(T20,马仔属性!$G$14:$I$33,3,FALSE)</f>
        <v>-1</v>
      </c>
      <c r="V20" s="58">
        <f>VLOOKUP(T20,马仔属性!$G$14:$H$33,2,FALSE)</f>
        <v>0</v>
      </c>
      <c r="W20" s="3">
        <v>16</v>
      </c>
      <c r="X20" s="3">
        <v>0</v>
      </c>
      <c r="Y20" s="3">
        <v>2</v>
      </c>
      <c r="Z20" s="57" t="str">
        <f t="shared" si="7"/>
        <v>无</v>
      </c>
      <c r="AA20" s="47">
        <f>VLOOKUP(Z20,马仔属性!$G$14:$I$33,3,FALSE)</f>
        <v>-1</v>
      </c>
      <c r="AB20" s="58">
        <f>VLOOKUP(Z20,马仔属性!$G$14:$H$33,2,FALSE)</f>
        <v>0</v>
      </c>
      <c r="AC20" s="3">
        <v>16</v>
      </c>
      <c r="AD20" s="3">
        <v>0</v>
      </c>
      <c r="AE20" s="3">
        <v>2</v>
      </c>
      <c r="AF20" s="21">
        <f>SUMPRODUCT(AG20:AS20,设定参考!$A$2:$M$2)</f>
        <v>341.88507807123227</v>
      </c>
      <c r="AG20">
        <v>3214.9464415629168</v>
      </c>
      <c r="AH20">
        <v>152.07792598930484</v>
      </c>
      <c r="AI20">
        <v>61.209294419410753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</row>
    <row r="21" spans="1:45" x14ac:dyDescent="0.15">
      <c r="A21" s="48">
        <v>18</v>
      </c>
      <c r="B21" s="57" t="s">
        <v>545</v>
      </c>
      <c r="C21" s="47">
        <f>VLOOKUP(B21,马仔属性!$G$14:$I$33,3,FALSE)</f>
        <v>0</v>
      </c>
      <c r="D21" s="58">
        <f>VLOOKUP(B21,马仔属性!$G$14:$H$33,2,FALSE)</f>
        <v>101101</v>
      </c>
      <c r="E21" s="3">
        <v>17</v>
      </c>
      <c r="F21" s="3">
        <v>0</v>
      </c>
      <c r="G21" s="3">
        <v>2</v>
      </c>
      <c r="H21" s="57" t="s">
        <v>541</v>
      </c>
      <c r="I21" s="47">
        <f>VLOOKUP(H21,马仔属性!$G$14:$I$33,3,FALSE)</f>
        <v>1</v>
      </c>
      <c r="J21" s="58">
        <f>VLOOKUP(H21,马仔属性!$G$14:$H$33,2,FALSE)</f>
        <v>101106</v>
      </c>
      <c r="K21" s="3">
        <v>17</v>
      </c>
      <c r="L21" s="3">
        <v>0</v>
      </c>
      <c r="M21" s="3">
        <v>2</v>
      </c>
      <c r="N21" s="57" t="str">
        <f t="shared" si="3"/>
        <v>无</v>
      </c>
      <c r="O21" s="47">
        <f>VLOOKUP(N21,马仔属性!$G$14:$I$33,3,FALSE)</f>
        <v>-1</v>
      </c>
      <c r="P21" s="58">
        <f>VLOOKUP(N21,马仔属性!$G$14:$H$33,2,FALSE)</f>
        <v>0</v>
      </c>
      <c r="Q21" s="3">
        <v>17</v>
      </c>
      <c r="R21" s="3">
        <v>0</v>
      </c>
      <c r="S21" s="3">
        <v>2</v>
      </c>
      <c r="T21" s="57" t="str">
        <f t="shared" si="5"/>
        <v>无</v>
      </c>
      <c r="U21" s="47">
        <f>VLOOKUP(T21,马仔属性!$G$14:$I$33,3,FALSE)</f>
        <v>-1</v>
      </c>
      <c r="V21" s="58">
        <f>VLOOKUP(T21,马仔属性!$G$14:$H$33,2,FALSE)</f>
        <v>0</v>
      </c>
      <c r="W21" s="3">
        <v>17</v>
      </c>
      <c r="X21" s="3">
        <v>0</v>
      </c>
      <c r="Y21" s="3">
        <v>2</v>
      </c>
      <c r="Z21" s="57" t="str">
        <f t="shared" si="7"/>
        <v>无</v>
      </c>
      <c r="AA21" s="47">
        <f>VLOOKUP(Z21,马仔属性!$G$14:$I$33,3,FALSE)</f>
        <v>-1</v>
      </c>
      <c r="AB21" s="58">
        <f>VLOOKUP(Z21,马仔属性!$G$14:$H$33,2,FALSE)</f>
        <v>0</v>
      </c>
      <c r="AC21" s="3">
        <v>17</v>
      </c>
      <c r="AD21" s="3">
        <v>0</v>
      </c>
      <c r="AE21" s="3">
        <v>2</v>
      </c>
      <c r="AF21" s="21">
        <f>SUMPRODUCT(AG21:AS21,设定参考!$A$2:$M$2)</f>
        <v>993.01080260799358</v>
      </c>
      <c r="AG21">
        <v>9226.0282836077931</v>
      </c>
      <c r="AH21">
        <v>435.17970994652416</v>
      </c>
      <c r="AI21">
        <v>188.78996131715775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</row>
    <row r="22" spans="1:45" x14ac:dyDescent="0.15">
      <c r="A22" s="48">
        <v>19</v>
      </c>
      <c r="B22" s="57" t="s">
        <v>545</v>
      </c>
      <c r="C22" s="47">
        <f>VLOOKUP(B22,马仔属性!$G$14:$I$33,3,FALSE)</f>
        <v>0</v>
      </c>
      <c r="D22" s="58">
        <f>VLOOKUP(B22,马仔属性!$G$14:$H$33,2,FALSE)</f>
        <v>101101</v>
      </c>
      <c r="E22" s="3">
        <v>18</v>
      </c>
      <c r="F22" s="3">
        <v>0</v>
      </c>
      <c r="G22" s="3">
        <v>2</v>
      </c>
      <c r="H22" s="57" t="str">
        <f t="shared" si="1"/>
        <v>靓坤</v>
      </c>
      <c r="I22" s="47">
        <f>VLOOKUP(H22,马仔属性!$G$14:$I$33,3,FALSE)</f>
        <v>1</v>
      </c>
      <c r="J22" s="58">
        <f>VLOOKUP(H22,马仔属性!$G$14:$H$33,2,FALSE)</f>
        <v>101106</v>
      </c>
      <c r="K22" s="3">
        <v>18</v>
      </c>
      <c r="L22" s="3">
        <v>0</v>
      </c>
      <c r="M22" s="3">
        <v>2</v>
      </c>
      <c r="N22" s="57" t="str">
        <f t="shared" si="3"/>
        <v>无</v>
      </c>
      <c r="O22" s="47">
        <f>VLOOKUP(N22,马仔属性!$G$14:$I$33,3,FALSE)</f>
        <v>-1</v>
      </c>
      <c r="P22" s="58">
        <f>VLOOKUP(N22,马仔属性!$G$14:$H$33,2,FALSE)</f>
        <v>0</v>
      </c>
      <c r="Q22" s="3">
        <v>18</v>
      </c>
      <c r="R22" s="3">
        <v>0</v>
      </c>
      <c r="S22" s="3">
        <v>2</v>
      </c>
      <c r="T22" s="57" t="str">
        <f t="shared" si="5"/>
        <v>无</v>
      </c>
      <c r="U22" s="47">
        <f>VLOOKUP(T22,马仔属性!$G$14:$I$33,3,FALSE)</f>
        <v>-1</v>
      </c>
      <c r="V22" s="58">
        <f>VLOOKUP(T22,马仔属性!$G$14:$H$33,2,FALSE)</f>
        <v>0</v>
      </c>
      <c r="W22" s="3">
        <v>18</v>
      </c>
      <c r="X22" s="3">
        <v>0</v>
      </c>
      <c r="Y22" s="3">
        <v>2</v>
      </c>
      <c r="Z22" s="57" t="str">
        <f t="shared" si="7"/>
        <v>无</v>
      </c>
      <c r="AA22" s="47">
        <f>VLOOKUP(Z22,马仔属性!$G$14:$I$33,3,FALSE)</f>
        <v>-1</v>
      </c>
      <c r="AB22" s="58">
        <f>VLOOKUP(Z22,马仔属性!$G$14:$H$33,2,FALSE)</f>
        <v>0</v>
      </c>
      <c r="AC22" s="3">
        <v>18</v>
      </c>
      <c r="AD22" s="3">
        <v>0</v>
      </c>
      <c r="AE22" s="3">
        <v>2</v>
      </c>
      <c r="AF22" s="21">
        <f>SUMPRODUCT(AG22:AS22,设定参考!$A$2:$M$2)</f>
        <v>1019.5263710022905</v>
      </c>
      <c r="AG22">
        <v>9461.2172425268363</v>
      </c>
      <c r="AH22">
        <v>447.12564192513378</v>
      </c>
      <c r="AI22">
        <v>193.95203937608323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</row>
    <row r="23" spans="1:45" x14ac:dyDescent="0.15">
      <c r="A23" s="48">
        <v>20</v>
      </c>
      <c r="B23" s="57" t="s">
        <v>545</v>
      </c>
      <c r="C23" s="47">
        <f>VLOOKUP(B23,马仔属性!$G$14:$I$33,3,FALSE)</f>
        <v>0</v>
      </c>
      <c r="D23" s="58">
        <f>VLOOKUP(B23,马仔属性!$G$14:$H$33,2,FALSE)</f>
        <v>101101</v>
      </c>
      <c r="E23" s="3">
        <v>19</v>
      </c>
      <c r="F23" s="3">
        <v>0</v>
      </c>
      <c r="G23" s="3">
        <v>2</v>
      </c>
      <c r="H23" s="57" t="str">
        <f t="shared" si="1"/>
        <v>靓坤</v>
      </c>
      <c r="I23" s="47">
        <f>VLOOKUP(H23,马仔属性!$G$14:$I$33,3,FALSE)</f>
        <v>1</v>
      </c>
      <c r="J23" s="58">
        <f>VLOOKUP(H23,马仔属性!$G$14:$H$33,2,FALSE)</f>
        <v>101106</v>
      </c>
      <c r="K23" s="3">
        <v>19</v>
      </c>
      <c r="L23" s="3">
        <v>0</v>
      </c>
      <c r="M23" s="3">
        <v>2</v>
      </c>
      <c r="N23" s="57" t="str">
        <f t="shared" si="3"/>
        <v>无</v>
      </c>
      <c r="O23" s="47">
        <f>VLOOKUP(N23,马仔属性!$G$14:$I$33,3,FALSE)</f>
        <v>-1</v>
      </c>
      <c r="P23" s="58">
        <f>VLOOKUP(N23,马仔属性!$G$14:$H$33,2,FALSE)</f>
        <v>0</v>
      </c>
      <c r="Q23" s="3">
        <v>19</v>
      </c>
      <c r="R23" s="3">
        <v>0</v>
      </c>
      <c r="S23" s="3">
        <v>2</v>
      </c>
      <c r="T23" s="57" t="str">
        <f t="shared" si="5"/>
        <v>无</v>
      </c>
      <c r="U23" s="47">
        <f>VLOOKUP(T23,马仔属性!$G$14:$I$33,3,FALSE)</f>
        <v>-1</v>
      </c>
      <c r="V23" s="58">
        <f>VLOOKUP(T23,马仔属性!$G$14:$H$33,2,FALSE)</f>
        <v>0</v>
      </c>
      <c r="W23" s="3">
        <v>19</v>
      </c>
      <c r="X23" s="3">
        <v>0</v>
      </c>
      <c r="Y23" s="3">
        <v>2</v>
      </c>
      <c r="Z23" s="57" t="str">
        <f t="shared" si="7"/>
        <v>无</v>
      </c>
      <c r="AA23" s="47">
        <f>VLOOKUP(Z23,马仔属性!$G$14:$I$33,3,FALSE)</f>
        <v>-1</v>
      </c>
      <c r="AB23" s="58">
        <f>VLOOKUP(Z23,马仔属性!$G$14:$H$33,2,FALSE)</f>
        <v>0</v>
      </c>
      <c r="AC23" s="3">
        <v>19</v>
      </c>
      <c r="AD23" s="3">
        <v>0</v>
      </c>
      <c r="AE23" s="3">
        <v>2</v>
      </c>
      <c r="AF23" s="21">
        <f>SUMPRODUCT(AG23:AS23,设定参考!$A$2:$M$2)</f>
        <v>1046.0419393965874</v>
      </c>
      <c r="AG23">
        <v>9696.4062014458796</v>
      </c>
      <c r="AH23">
        <v>459.07157390374346</v>
      </c>
      <c r="AI23">
        <v>199.11411743500867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</row>
    <row r="24" spans="1:45" x14ac:dyDescent="0.15">
      <c r="A24" s="48">
        <v>21</v>
      </c>
      <c r="B24" s="57" t="s">
        <v>545</v>
      </c>
      <c r="C24" s="47">
        <f>VLOOKUP(B24,马仔属性!$G$14:$I$33,3,FALSE)</f>
        <v>0</v>
      </c>
      <c r="D24" s="58">
        <f>VLOOKUP(B24,马仔属性!$G$14:$H$33,2,FALSE)</f>
        <v>101101</v>
      </c>
      <c r="E24" s="3">
        <v>20</v>
      </c>
      <c r="F24" s="3">
        <v>0</v>
      </c>
      <c r="G24" s="3">
        <v>2</v>
      </c>
      <c r="H24" s="57" t="str">
        <f t="shared" si="1"/>
        <v>靓坤</v>
      </c>
      <c r="I24" s="47">
        <f>VLOOKUP(H24,马仔属性!$G$14:$I$33,3,FALSE)</f>
        <v>1</v>
      </c>
      <c r="J24" s="58">
        <f>VLOOKUP(H24,马仔属性!$G$14:$H$33,2,FALSE)</f>
        <v>101106</v>
      </c>
      <c r="K24" s="3">
        <v>20</v>
      </c>
      <c r="L24" s="3">
        <v>0</v>
      </c>
      <c r="M24" s="3">
        <v>2</v>
      </c>
      <c r="N24" s="57" t="str">
        <f t="shared" si="3"/>
        <v>无</v>
      </c>
      <c r="O24" s="47">
        <f>VLOOKUP(N24,马仔属性!$G$14:$I$33,3,FALSE)</f>
        <v>-1</v>
      </c>
      <c r="P24" s="58">
        <f>VLOOKUP(N24,马仔属性!$G$14:$H$33,2,FALSE)</f>
        <v>0</v>
      </c>
      <c r="Q24" s="3">
        <v>20</v>
      </c>
      <c r="R24" s="3">
        <v>0</v>
      </c>
      <c r="S24" s="3">
        <v>2</v>
      </c>
      <c r="T24" s="57" t="str">
        <f t="shared" si="5"/>
        <v>无</v>
      </c>
      <c r="U24" s="47">
        <f>VLOOKUP(T24,马仔属性!$G$14:$I$33,3,FALSE)</f>
        <v>-1</v>
      </c>
      <c r="V24" s="58">
        <f>VLOOKUP(T24,马仔属性!$G$14:$H$33,2,FALSE)</f>
        <v>0</v>
      </c>
      <c r="W24" s="3">
        <v>20</v>
      </c>
      <c r="X24" s="3">
        <v>0</v>
      </c>
      <c r="Y24" s="3">
        <v>2</v>
      </c>
      <c r="Z24" s="57" t="str">
        <f t="shared" si="7"/>
        <v>无</v>
      </c>
      <c r="AA24" s="47">
        <f>VLOOKUP(Z24,马仔属性!$G$14:$I$33,3,FALSE)</f>
        <v>-1</v>
      </c>
      <c r="AB24" s="58">
        <f>VLOOKUP(Z24,马仔属性!$G$14:$H$33,2,FALSE)</f>
        <v>0</v>
      </c>
      <c r="AC24" s="3">
        <v>20</v>
      </c>
      <c r="AD24" s="3">
        <v>0</v>
      </c>
      <c r="AE24" s="3">
        <v>2</v>
      </c>
      <c r="AF24" s="21">
        <f>SUMPRODUCT(AG24:AS24,设定参考!$A$2:$M$2)</f>
        <v>1072.5575077908843</v>
      </c>
      <c r="AG24">
        <v>9931.5951603649228</v>
      </c>
      <c r="AH24">
        <v>471.01750588235313</v>
      </c>
      <c r="AI24">
        <v>204.27619549393415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</row>
    <row r="25" spans="1:45" x14ac:dyDescent="0.15">
      <c r="A25" s="48">
        <v>22</v>
      </c>
      <c r="B25" s="57" t="s">
        <v>545</v>
      </c>
      <c r="C25" s="47">
        <f>VLOOKUP(B25,马仔属性!$G$14:$I$33,3,FALSE)</f>
        <v>0</v>
      </c>
      <c r="D25" s="58">
        <f>VLOOKUP(B25,马仔属性!$G$14:$H$33,2,FALSE)</f>
        <v>101101</v>
      </c>
      <c r="E25" s="3">
        <v>21</v>
      </c>
      <c r="F25" s="3">
        <v>0</v>
      </c>
      <c r="G25" s="3">
        <v>2</v>
      </c>
      <c r="H25" s="57" t="s">
        <v>372</v>
      </c>
      <c r="I25" s="47">
        <f>VLOOKUP(H25,马仔属性!$G$14:$I$33,3,FALSE)</f>
        <v>1</v>
      </c>
      <c r="J25" s="58">
        <f>VLOOKUP(H25,马仔属性!$G$14:$H$33,2,FALSE)</f>
        <v>101106</v>
      </c>
      <c r="K25" s="3">
        <v>21</v>
      </c>
      <c r="L25" s="3">
        <v>0</v>
      </c>
      <c r="M25" s="3">
        <v>2</v>
      </c>
      <c r="N25" s="57" t="str">
        <f t="shared" si="3"/>
        <v>无</v>
      </c>
      <c r="O25" s="47">
        <f>VLOOKUP(N25,马仔属性!$G$14:$I$33,3,FALSE)</f>
        <v>-1</v>
      </c>
      <c r="P25" s="58">
        <f>VLOOKUP(N25,马仔属性!$G$14:$H$33,2,FALSE)</f>
        <v>0</v>
      </c>
      <c r="Q25" s="3">
        <v>21</v>
      </c>
      <c r="R25" s="3">
        <v>0</v>
      </c>
      <c r="S25" s="3">
        <v>2</v>
      </c>
      <c r="T25" s="57" t="str">
        <f t="shared" si="5"/>
        <v>无</v>
      </c>
      <c r="U25" s="47">
        <f>VLOOKUP(T25,马仔属性!$G$14:$I$33,3,FALSE)</f>
        <v>-1</v>
      </c>
      <c r="V25" s="58">
        <f>VLOOKUP(T25,马仔属性!$G$14:$H$33,2,FALSE)</f>
        <v>0</v>
      </c>
      <c r="W25" s="3">
        <v>21</v>
      </c>
      <c r="X25" s="3">
        <v>0</v>
      </c>
      <c r="Y25" s="3">
        <v>2</v>
      </c>
      <c r="Z25" s="57" t="str">
        <f t="shared" si="7"/>
        <v>无</v>
      </c>
      <c r="AA25" s="47">
        <f>VLOOKUP(Z25,马仔属性!$G$14:$I$33,3,FALSE)</f>
        <v>-1</v>
      </c>
      <c r="AB25" s="58">
        <f>VLOOKUP(Z25,马仔属性!$G$14:$H$33,2,FALSE)</f>
        <v>0</v>
      </c>
      <c r="AC25" s="3">
        <v>21</v>
      </c>
      <c r="AD25" s="3">
        <v>0</v>
      </c>
      <c r="AE25" s="3">
        <v>2</v>
      </c>
      <c r="AF25" s="21">
        <f>SUMPRODUCT(AG25:AS25,设定参考!$A$2:$M$2)</f>
        <v>1099.073076185181</v>
      </c>
      <c r="AG25">
        <v>10166.784119283968</v>
      </c>
      <c r="AH25">
        <v>482.9634378609627</v>
      </c>
      <c r="AI25">
        <v>209.43827355285964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</row>
    <row r="26" spans="1:45" x14ac:dyDescent="0.15">
      <c r="A26" s="48">
        <v>23</v>
      </c>
      <c r="B26" s="57" t="s">
        <v>545</v>
      </c>
      <c r="C26" s="47">
        <f>VLOOKUP(B26,马仔属性!$G$14:$I$33,3,FALSE)</f>
        <v>0</v>
      </c>
      <c r="D26" s="58">
        <f>VLOOKUP(B26,马仔属性!$G$14:$H$33,2,FALSE)</f>
        <v>101101</v>
      </c>
      <c r="E26" s="3">
        <v>22</v>
      </c>
      <c r="F26" s="3">
        <v>0</v>
      </c>
      <c r="G26" s="3">
        <v>2</v>
      </c>
      <c r="H26" s="57" t="str">
        <f t="shared" si="1"/>
        <v>靓坤</v>
      </c>
      <c r="I26" s="47">
        <f>VLOOKUP(H26,马仔属性!$G$14:$I$33,3,FALSE)</f>
        <v>1</v>
      </c>
      <c r="J26" s="58">
        <f>VLOOKUP(H26,马仔属性!$G$14:$H$33,2,FALSE)</f>
        <v>101106</v>
      </c>
      <c r="K26" s="3">
        <v>22</v>
      </c>
      <c r="L26" s="3">
        <v>0</v>
      </c>
      <c r="M26" s="3">
        <v>2</v>
      </c>
      <c r="N26" s="57" t="str">
        <f t="shared" si="3"/>
        <v>无</v>
      </c>
      <c r="O26" s="47">
        <f>VLOOKUP(N26,马仔属性!$G$14:$I$33,3,FALSE)</f>
        <v>-1</v>
      </c>
      <c r="P26" s="58">
        <f>VLOOKUP(N26,马仔属性!$G$14:$H$33,2,FALSE)</f>
        <v>0</v>
      </c>
      <c r="Q26" s="3">
        <v>22</v>
      </c>
      <c r="R26" s="3">
        <v>0</v>
      </c>
      <c r="S26" s="3">
        <v>2</v>
      </c>
      <c r="T26" s="57" t="str">
        <f t="shared" si="5"/>
        <v>无</v>
      </c>
      <c r="U26" s="47">
        <f>VLOOKUP(T26,马仔属性!$G$14:$I$33,3,FALSE)</f>
        <v>-1</v>
      </c>
      <c r="V26" s="58">
        <f>VLOOKUP(T26,马仔属性!$G$14:$H$33,2,FALSE)</f>
        <v>0</v>
      </c>
      <c r="W26" s="3">
        <v>22</v>
      </c>
      <c r="X26" s="3">
        <v>0</v>
      </c>
      <c r="Y26" s="3">
        <v>2</v>
      </c>
      <c r="Z26" s="57" t="str">
        <f t="shared" si="7"/>
        <v>无</v>
      </c>
      <c r="AA26" s="47">
        <f>VLOOKUP(Z26,马仔属性!$G$14:$I$33,3,FALSE)</f>
        <v>-1</v>
      </c>
      <c r="AB26" s="58">
        <f>VLOOKUP(Z26,马仔属性!$G$14:$H$33,2,FALSE)</f>
        <v>0</v>
      </c>
      <c r="AC26" s="3">
        <v>22</v>
      </c>
      <c r="AD26" s="3">
        <v>0</v>
      </c>
      <c r="AE26" s="3">
        <v>2</v>
      </c>
      <c r="AF26" s="21">
        <f>SUMPRODUCT(AG26:AS26,设定参考!$A$2:$M$2)</f>
        <v>1125.5886445794779</v>
      </c>
      <c r="AG26">
        <v>10401.973078203009</v>
      </c>
      <c r="AH26">
        <v>494.90936983957238</v>
      </c>
      <c r="AI26">
        <v>214.60035161178513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  <row r="27" spans="1:45" x14ac:dyDescent="0.15">
      <c r="A27" s="48">
        <v>24</v>
      </c>
      <c r="B27" s="57" t="s">
        <v>545</v>
      </c>
      <c r="C27" s="47">
        <f>VLOOKUP(B27,马仔属性!$G$14:$I$33,3,FALSE)</f>
        <v>0</v>
      </c>
      <c r="D27" s="58">
        <f>VLOOKUP(B27,马仔属性!$G$14:$H$33,2,FALSE)</f>
        <v>101101</v>
      </c>
      <c r="E27" s="3">
        <v>23</v>
      </c>
      <c r="F27" s="3">
        <v>0</v>
      </c>
      <c r="G27" s="3">
        <v>3</v>
      </c>
      <c r="H27" s="57" t="str">
        <f t="shared" si="1"/>
        <v>靓坤</v>
      </c>
      <c r="I27" s="47">
        <f>VLOOKUP(H27,马仔属性!$G$14:$I$33,3,FALSE)</f>
        <v>1</v>
      </c>
      <c r="J27" s="58">
        <f>VLOOKUP(H27,马仔属性!$G$14:$H$33,2,FALSE)</f>
        <v>101106</v>
      </c>
      <c r="K27" s="3">
        <v>23</v>
      </c>
      <c r="L27" s="3">
        <v>0</v>
      </c>
      <c r="M27" s="3">
        <v>3</v>
      </c>
      <c r="N27" s="57" t="str">
        <f t="shared" si="3"/>
        <v>无</v>
      </c>
      <c r="O27" s="47">
        <f>VLOOKUP(N27,马仔属性!$G$14:$I$33,3,FALSE)</f>
        <v>-1</v>
      </c>
      <c r="P27" s="58">
        <f>VLOOKUP(N27,马仔属性!$G$14:$H$33,2,FALSE)</f>
        <v>0</v>
      </c>
      <c r="Q27" s="3">
        <v>23</v>
      </c>
      <c r="R27" s="3">
        <v>0</v>
      </c>
      <c r="S27" s="3">
        <v>3</v>
      </c>
      <c r="T27" s="57" t="str">
        <f t="shared" si="5"/>
        <v>无</v>
      </c>
      <c r="U27" s="47">
        <f>VLOOKUP(T27,马仔属性!$G$14:$I$33,3,FALSE)</f>
        <v>-1</v>
      </c>
      <c r="V27" s="58">
        <f>VLOOKUP(T27,马仔属性!$G$14:$H$33,2,FALSE)</f>
        <v>0</v>
      </c>
      <c r="W27" s="3">
        <v>23</v>
      </c>
      <c r="X27" s="3">
        <v>0</v>
      </c>
      <c r="Y27" s="3">
        <v>3</v>
      </c>
      <c r="Z27" s="57" t="str">
        <f t="shared" si="7"/>
        <v>无</v>
      </c>
      <c r="AA27" s="47">
        <f>VLOOKUP(Z27,马仔属性!$G$14:$I$33,3,FALSE)</f>
        <v>-1</v>
      </c>
      <c r="AB27" s="58">
        <f>VLOOKUP(Z27,马仔属性!$G$14:$H$33,2,FALSE)</f>
        <v>0</v>
      </c>
      <c r="AC27" s="3">
        <v>23</v>
      </c>
      <c r="AD27" s="3">
        <v>0</v>
      </c>
      <c r="AE27" s="3">
        <v>3</v>
      </c>
      <c r="AF27" s="21">
        <f>SUMPRODUCT(AG27:AS27,设定参考!$A$2:$M$2)</f>
        <v>1468.8179465723201</v>
      </c>
      <c r="AG27">
        <v>13446.363490877295</v>
      </c>
      <c r="AH27">
        <v>649.54282267379699</v>
      </c>
      <c r="AI27">
        <v>281.42058426343158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</row>
    <row r="28" spans="1:45" x14ac:dyDescent="0.15">
      <c r="A28" s="48">
        <v>25</v>
      </c>
      <c r="B28" s="57" t="s">
        <v>545</v>
      </c>
      <c r="C28" s="47">
        <f>VLOOKUP(B28,马仔属性!$G$14:$I$33,3,FALSE)</f>
        <v>0</v>
      </c>
      <c r="D28" s="58">
        <f>VLOOKUP(B28,马仔属性!$G$14:$H$33,2,FALSE)</f>
        <v>101101</v>
      </c>
      <c r="E28" s="3">
        <v>24</v>
      </c>
      <c r="F28" s="3">
        <v>0</v>
      </c>
      <c r="G28" s="3">
        <v>3</v>
      </c>
      <c r="H28" s="57" t="str">
        <f t="shared" si="1"/>
        <v>靓坤</v>
      </c>
      <c r="I28" s="47">
        <f>VLOOKUP(H28,马仔属性!$G$14:$I$33,3,FALSE)</f>
        <v>1</v>
      </c>
      <c r="J28" s="58">
        <f>VLOOKUP(H28,马仔属性!$G$14:$H$33,2,FALSE)</f>
        <v>101106</v>
      </c>
      <c r="K28" s="3">
        <v>24</v>
      </c>
      <c r="L28" s="3">
        <v>0</v>
      </c>
      <c r="M28" s="3">
        <v>3</v>
      </c>
      <c r="N28" s="57" t="str">
        <f t="shared" si="3"/>
        <v>无</v>
      </c>
      <c r="O28" s="47">
        <f>VLOOKUP(N28,马仔属性!$G$14:$I$33,3,FALSE)</f>
        <v>-1</v>
      </c>
      <c r="P28" s="58">
        <f>VLOOKUP(N28,马仔属性!$G$14:$H$33,2,FALSE)</f>
        <v>0</v>
      </c>
      <c r="Q28" s="3">
        <v>24</v>
      </c>
      <c r="R28" s="3">
        <v>0</v>
      </c>
      <c r="S28" s="3">
        <v>3</v>
      </c>
      <c r="T28" s="57" t="str">
        <f t="shared" si="5"/>
        <v>无</v>
      </c>
      <c r="U28" s="47">
        <f>VLOOKUP(T28,马仔属性!$G$14:$I$33,3,FALSE)</f>
        <v>-1</v>
      </c>
      <c r="V28" s="58">
        <f>VLOOKUP(T28,马仔属性!$G$14:$H$33,2,FALSE)</f>
        <v>0</v>
      </c>
      <c r="W28" s="3">
        <v>24</v>
      </c>
      <c r="X28" s="3">
        <v>0</v>
      </c>
      <c r="Y28" s="3">
        <v>3</v>
      </c>
      <c r="Z28" s="57" t="str">
        <f t="shared" si="7"/>
        <v>无</v>
      </c>
      <c r="AA28" s="47">
        <f>VLOOKUP(Z28,马仔属性!$G$14:$I$33,3,FALSE)</f>
        <v>-1</v>
      </c>
      <c r="AB28" s="58">
        <f>VLOOKUP(Z28,马仔属性!$G$14:$H$33,2,FALSE)</f>
        <v>0</v>
      </c>
      <c r="AC28" s="3">
        <v>24</v>
      </c>
      <c r="AD28" s="3">
        <v>0</v>
      </c>
      <c r="AE28" s="3">
        <v>3</v>
      </c>
      <c r="AF28" s="21">
        <f>SUMPRODUCT(AG28:AS28,设定参考!$A$2:$M$2)</f>
        <v>1502.6989506316995</v>
      </c>
      <c r="AG28">
        <v>13746.88271616274</v>
      </c>
      <c r="AH28">
        <v>664.80706909090941</v>
      </c>
      <c r="AI28">
        <v>288.01657289428078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</row>
    <row r="29" spans="1:45" x14ac:dyDescent="0.15">
      <c r="A29" s="48">
        <v>26</v>
      </c>
      <c r="B29" s="57" t="s">
        <v>545</v>
      </c>
      <c r="C29" s="47">
        <f>VLOOKUP(B29,马仔属性!$G$14:$I$33,3,FALSE)</f>
        <v>0</v>
      </c>
      <c r="D29" s="58">
        <f>VLOOKUP(B29,马仔属性!$G$14:$H$33,2,FALSE)</f>
        <v>101101</v>
      </c>
      <c r="E29" s="3">
        <v>25</v>
      </c>
      <c r="F29" s="3">
        <v>1</v>
      </c>
      <c r="G29" s="3">
        <v>3</v>
      </c>
      <c r="H29" s="57" t="str">
        <f t="shared" si="1"/>
        <v>靓坤</v>
      </c>
      <c r="I29" s="47">
        <f>VLOOKUP(H29,马仔属性!$G$14:$I$33,3,FALSE)</f>
        <v>1</v>
      </c>
      <c r="J29" s="58">
        <f>VLOOKUP(H29,马仔属性!$G$14:$H$33,2,FALSE)</f>
        <v>101106</v>
      </c>
      <c r="K29" s="3">
        <v>25</v>
      </c>
      <c r="L29" s="3">
        <v>1</v>
      </c>
      <c r="M29" s="3">
        <v>3</v>
      </c>
      <c r="N29" s="57" t="str">
        <f t="shared" si="3"/>
        <v>无</v>
      </c>
      <c r="O29" s="47">
        <f>VLOOKUP(N29,马仔属性!$G$14:$I$33,3,FALSE)</f>
        <v>-1</v>
      </c>
      <c r="P29" s="58">
        <f>VLOOKUP(N29,马仔属性!$G$14:$H$33,2,FALSE)</f>
        <v>0</v>
      </c>
      <c r="Q29" s="3">
        <v>25</v>
      </c>
      <c r="R29" s="3">
        <v>1</v>
      </c>
      <c r="S29" s="3">
        <v>3</v>
      </c>
      <c r="T29" s="57" t="str">
        <f t="shared" si="5"/>
        <v>无</v>
      </c>
      <c r="U29" s="47">
        <f>VLOOKUP(T29,马仔属性!$G$14:$I$33,3,FALSE)</f>
        <v>-1</v>
      </c>
      <c r="V29" s="58">
        <f>VLOOKUP(T29,马仔属性!$G$14:$H$33,2,FALSE)</f>
        <v>0</v>
      </c>
      <c r="W29" s="3">
        <v>25</v>
      </c>
      <c r="X29" s="3">
        <v>1</v>
      </c>
      <c r="Y29" s="3">
        <v>3</v>
      </c>
      <c r="Z29" s="57" t="str">
        <f t="shared" si="7"/>
        <v>无</v>
      </c>
      <c r="AA29" s="47">
        <f>VLOOKUP(Z29,马仔属性!$G$14:$I$33,3,FALSE)</f>
        <v>-1</v>
      </c>
      <c r="AB29" s="58">
        <f>VLOOKUP(Z29,马仔属性!$G$14:$H$33,2,FALSE)</f>
        <v>0</v>
      </c>
      <c r="AC29" s="3">
        <v>25</v>
      </c>
      <c r="AD29" s="3">
        <v>1</v>
      </c>
      <c r="AE29" s="3">
        <v>3</v>
      </c>
      <c r="AF29" s="21">
        <f>SUMPRODUCT(AG29:AS29,设定参考!$A$2:$M$2)</f>
        <v>1689.8234400117385</v>
      </c>
      <c r="AG29">
        <v>15878.044072379391</v>
      </c>
      <c r="AH29">
        <v>728.61783101604306</v>
      </c>
      <c r="AI29">
        <v>326.08384610051996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</row>
    <row r="30" spans="1:45" x14ac:dyDescent="0.15">
      <c r="A30" s="48">
        <v>27</v>
      </c>
      <c r="B30" s="57" t="s">
        <v>545</v>
      </c>
      <c r="C30" s="47">
        <f>VLOOKUP(B30,马仔属性!$G$14:$I$33,3,FALSE)</f>
        <v>0</v>
      </c>
      <c r="D30" s="58">
        <f>VLOOKUP(B30,马仔属性!$G$14:$H$33,2,FALSE)</f>
        <v>101101</v>
      </c>
      <c r="E30" s="3">
        <v>26</v>
      </c>
      <c r="F30" s="3">
        <v>1</v>
      </c>
      <c r="G30" s="3">
        <v>3</v>
      </c>
      <c r="H30" s="57" t="str">
        <f t="shared" si="1"/>
        <v>靓坤</v>
      </c>
      <c r="I30" s="47">
        <f>VLOOKUP(H30,马仔属性!$G$14:$I$33,3,FALSE)</f>
        <v>1</v>
      </c>
      <c r="J30" s="58">
        <f>VLOOKUP(H30,马仔属性!$G$14:$H$33,2,FALSE)</f>
        <v>101106</v>
      </c>
      <c r="K30" s="3">
        <v>26</v>
      </c>
      <c r="L30" s="3">
        <v>1</v>
      </c>
      <c r="M30" s="3">
        <v>3</v>
      </c>
      <c r="N30" s="57" t="str">
        <f t="shared" si="3"/>
        <v>无</v>
      </c>
      <c r="O30" s="47">
        <f>VLOOKUP(N30,马仔属性!$G$14:$I$33,3,FALSE)</f>
        <v>-1</v>
      </c>
      <c r="P30" s="58">
        <f>VLOOKUP(N30,马仔属性!$G$14:$H$33,2,FALSE)</f>
        <v>0</v>
      </c>
      <c r="Q30" s="3">
        <v>26</v>
      </c>
      <c r="R30" s="3">
        <v>1</v>
      </c>
      <c r="S30" s="3">
        <v>3</v>
      </c>
      <c r="T30" s="57" t="str">
        <f t="shared" si="5"/>
        <v>无</v>
      </c>
      <c r="U30" s="47">
        <f>VLOOKUP(T30,马仔属性!$G$14:$I$33,3,FALSE)</f>
        <v>-1</v>
      </c>
      <c r="V30" s="58">
        <f>VLOOKUP(T30,马仔属性!$G$14:$H$33,2,FALSE)</f>
        <v>0</v>
      </c>
      <c r="W30" s="3">
        <v>26</v>
      </c>
      <c r="X30" s="3">
        <v>1</v>
      </c>
      <c r="Y30" s="3">
        <v>3</v>
      </c>
      <c r="Z30" s="57" t="str">
        <f t="shared" si="7"/>
        <v>无</v>
      </c>
      <c r="AA30" s="47">
        <f>VLOOKUP(Z30,马仔属性!$G$14:$I$33,3,FALSE)</f>
        <v>-1</v>
      </c>
      <c r="AB30" s="58">
        <f>VLOOKUP(Z30,马仔属性!$G$14:$H$33,2,FALSE)</f>
        <v>0</v>
      </c>
      <c r="AC30" s="3">
        <v>26</v>
      </c>
      <c r="AD30" s="3">
        <v>1</v>
      </c>
      <c r="AE30" s="3">
        <v>3</v>
      </c>
      <c r="AF30" s="21">
        <f>SUMPRODUCT(AG30:AS30,设定参考!$A$2:$M$2)</f>
        <v>1723.7044440711179</v>
      </c>
      <c r="AG30">
        <v>16178.563297664836</v>
      </c>
      <c r="AH30">
        <v>743.88207743315525</v>
      </c>
      <c r="AI30">
        <v>332.67983473136917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</row>
    <row r="31" spans="1:45" x14ac:dyDescent="0.15">
      <c r="A31" s="48">
        <v>28</v>
      </c>
      <c r="B31" s="57" t="s">
        <v>545</v>
      </c>
      <c r="C31" s="47">
        <f>VLOOKUP(B31,马仔属性!$G$14:$I$33,3,FALSE)</f>
        <v>0</v>
      </c>
      <c r="D31" s="58">
        <f>VLOOKUP(B31,马仔属性!$G$14:$H$33,2,FALSE)</f>
        <v>101101</v>
      </c>
      <c r="E31" s="3">
        <v>27</v>
      </c>
      <c r="F31" s="3">
        <v>1</v>
      </c>
      <c r="G31" s="3">
        <v>3</v>
      </c>
      <c r="H31" s="57" t="str">
        <f t="shared" si="1"/>
        <v>靓坤</v>
      </c>
      <c r="I31" s="47">
        <f>VLOOKUP(H31,马仔属性!$G$14:$I$33,3,FALSE)</f>
        <v>1</v>
      </c>
      <c r="J31" s="58">
        <f>VLOOKUP(H31,马仔属性!$G$14:$H$33,2,FALSE)</f>
        <v>101106</v>
      </c>
      <c r="K31" s="3">
        <v>27</v>
      </c>
      <c r="L31" s="3">
        <v>1</v>
      </c>
      <c r="M31" s="3">
        <v>3</v>
      </c>
      <c r="N31" s="57" t="s">
        <v>542</v>
      </c>
      <c r="O31" s="47">
        <f>VLOOKUP(N31,马仔属性!$G$14:$I$33,3,FALSE)</f>
        <v>2</v>
      </c>
      <c r="P31" s="58">
        <f>VLOOKUP(N31,马仔属性!$G$14:$H$33,2,FALSE)</f>
        <v>101110</v>
      </c>
      <c r="Q31" s="3">
        <v>27</v>
      </c>
      <c r="R31" s="3">
        <v>1</v>
      </c>
      <c r="S31" s="3">
        <v>3</v>
      </c>
      <c r="T31" s="57" t="str">
        <f t="shared" si="5"/>
        <v>无</v>
      </c>
      <c r="U31" s="47">
        <f>VLOOKUP(T31,马仔属性!$G$14:$I$33,3,FALSE)</f>
        <v>-1</v>
      </c>
      <c r="V31" s="58">
        <f>VLOOKUP(T31,马仔属性!$G$14:$H$33,2,FALSE)</f>
        <v>0</v>
      </c>
      <c r="W31" s="3">
        <v>27</v>
      </c>
      <c r="X31" s="3">
        <v>1</v>
      </c>
      <c r="Y31" s="3">
        <v>3</v>
      </c>
      <c r="Z31" s="57" t="str">
        <f t="shared" si="7"/>
        <v>无</v>
      </c>
      <c r="AA31" s="47">
        <f>VLOOKUP(Z31,马仔属性!$G$14:$I$33,3,FALSE)</f>
        <v>-1</v>
      </c>
      <c r="AB31" s="58">
        <f>VLOOKUP(Z31,马仔属性!$G$14:$H$33,2,FALSE)</f>
        <v>0</v>
      </c>
      <c r="AC31" s="3">
        <v>27</v>
      </c>
      <c r="AD31" s="3">
        <v>1</v>
      </c>
      <c r="AE31" s="3">
        <v>3</v>
      </c>
      <c r="AF31" s="21">
        <f>SUMPRODUCT(AG31:AS31,设定参考!$A$2:$M$2)</f>
        <v>3886.7298078706108</v>
      </c>
      <c r="AG31">
        <v>35835.657444441313</v>
      </c>
      <c r="AH31">
        <v>1697.8859927272733</v>
      </c>
      <c r="AI31">
        <v>755.41751736568472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</row>
    <row r="32" spans="1:45" x14ac:dyDescent="0.15">
      <c r="A32" s="48">
        <v>29</v>
      </c>
      <c r="B32" s="57" t="s">
        <v>545</v>
      </c>
      <c r="C32" s="47">
        <f>VLOOKUP(B32,马仔属性!$G$14:$I$33,3,FALSE)</f>
        <v>0</v>
      </c>
      <c r="D32" s="58">
        <f>VLOOKUP(B32,马仔属性!$G$14:$H$33,2,FALSE)</f>
        <v>101101</v>
      </c>
      <c r="E32" s="3">
        <v>28</v>
      </c>
      <c r="F32" s="3">
        <v>1</v>
      </c>
      <c r="G32" s="3">
        <v>3</v>
      </c>
      <c r="H32" s="57" t="str">
        <f t="shared" si="1"/>
        <v>靓坤</v>
      </c>
      <c r="I32" s="47">
        <f>VLOOKUP(H32,马仔属性!$G$14:$I$33,3,FALSE)</f>
        <v>1</v>
      </c>
      <c r="J32" s="58">
        <f>VLOOKUP(H32,马仔属性!$G$14:$H$33,2,FALSE)</f>
        <v>101106</v>
      </c>
      <c r="K32" s="3">
        <v>28</v>
      </c>
      <c r="L32" s="3">
        <v>1</v>
      </c>
      <c r="M32" s="3">
        <v>3</v>
      </c>
      <c r="N32" s="57" t="str">
        <f t="shared" si="3"/>
        <v>乌鸦</v>
      </c>
      <c r="O32" s="47">
        <f>VLOOKUP(N32,马仔属性!$G$14:$I$33,3,FALSE)</f>
        <v>2</v>
      </c>
      <c r="P32" s="58">
        <f>VLOOKUP(N32,马仔属性!$G$14:$H$33,2,FALSE)</f>
        <v>101110</v>
      </c>
      <c r="Q32" s="3">
        <v>28</v>
      </c>
      <c r="R32" s="3">
        <v>1</v>
      </c>
      <c r="S32" s="3">
        <v>3</v>
      </c>
      <c r="T32" s="57" t="str">
        <f t="shared" si="5"/>
        <v>无</v>
      </c>
      <c r="U32" s="47">
        <f>VLOOKUP(T32,马仔属性!$G$14:$I$33,3,FALSE)</f>
        <v>-1</v>
      </c>
      <c r="V32" s="58">
        <f>VLOOKUP(T32,马仔属性!$G$14:$H$33,2,FALSE)</f>
        <v>0</v>
      </c>
      <c r="W32" s="3">
        <v>28</v>
      </c>
      <c r="X32" s="3">
        <v>1</v>
      </c>
      <c r="Y32" s="3">
        <v>3</v>
      </c>
      <c r="Z32" s="57" t="str">
        <f t="shared" si="7"/>
        <v>无</v>
      </c>
      <c r="AA32" s="47">
        <f>VLOOKUP(Z32,马仔属性!$G$14:$I$33,3,FALSE)</f>
        <v>-1</v>
      </c>
      <c r="AB32" s="58">
        <f>VLOOKUP(Z32,马仔属性!$G$14:$H$33,2,FALSE)</f>
        <v>0</v>
      </c>
      <c r="AC32" s="3">
        <v>28</v>
      </c>
      <c r="AD32" s="3">
        <v>1</v>
      </c>
      <c r="AE32" s="3">
        <v>3</v>
      </c>
      <c r="AF32" s="21">
        <f>SUMPRODUCT(AG32:AS32,设定参考!$A$2:$M$2)</f>
        <v>3965.7854840091618</v>
      </c>
      <c r="AG32">
        <v>36536.868970107345</v>
      </c>
      <c r="AH32">
        <v>1733.5025677005353</v>
      </c>
      <c r="AI32">
        <v>770.80815750433294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</row>
    <row r="33" spans="1:45" x14ac:dyDescent="0.15">
      <c r="A33" s="48">
        <v>30</v>
      </c>
      <c r="B33" s="57" t="s">
        <v>545</v>
      </c>
      <c r="C33" s="47">
        <f>VLOOKUP(B33,马仔属性!$G$14:$I$33,3,FALSE)</f>
        <v>0</v>
      </c>
      <c r="D33" s="58">
        <f>VLOOKUP(B33,马仔属性!$G$14:$H$33,2,FALSE)</f>
        <v>101101</v>
      </c>
      <c r="E33" s="3">
        <v>29</v>
      </c>
      <c r="F33" s="3">
        <v>1</v>
      </c>
      <c r="G33" s="3">
        <v>3</v>
      </c>
      <c r="H33" s="57" t="str">
        <f t="shared" si="1"/>
        <v>靓坤</v>
      </c>
      <c r="I33" s="47">
        <f>VLOOKUP(H33,马仔属性!$G$14:$I$33,3,FALSE)</f>
        <v>1</v>
      </c>
      <c r="J33" s="58">
        <f>VLOOKUP(H33,马仔属性!$G$14:$H$33,2,FALSE)</f>
        <v>101106</v>
      </c>
      <c r="K33" s="3">
        <v>29</v>
      </c>
      <c r="L33" s="3">
        <v>1</v>
      </c>
      <c r="M33" s="3">
        <v>3</v>
      </c>
      <c r="N33" s="57" t="str">
        <f t="shared" si="3"/>
        <v>乌鸦</v>
      </c>
      <c r="O33" s="47">
        <f>VLOOKUP(N33,马仔属性!$G$14:$I$33,3,FALSE)</f>
        <v>2</v>
      </c>
      <c r="P33" s="58">
        <f>VLOOKUP(N33,马仔属性!$G$14:$H$33,2,FALSE)</f>
        <v>101110</v>
      </c>
      <c r="Q33" s="3">
        <v>29</v>
      </c>
      <c r="R33" s="3">
        <v>1</v>
      </c>
      <c r="S33" s="3">
        <v>3</v>
      </c>
      <c r="T33" s="57" t="str">
        <f t="shared" si="5"/>
        <v>无</v>
      </c>
      <c r="U33" s="47">
        <f>VLOOKUP(T33,马仔属性!$G$14:$I$33,3,FALSE)</f>
        <v>-1</v>
      </c>
      <c r="V33" s="58">
        <f>VLOOKUP(T33,马仔属性!$G$14:$H$33,2,FALSE)</f>
        <v>0</v>
      </c>
      <c r="W33" s="3">
        <v>29</v>
      </c>
      <c r="X33" s="3">
        <v>1</v>
      </c>
      <c r="Y33" s="3">
        <v>3</v>
      </c>
      <c r="Z33" s="57" t="str">
        <f t="shared" si="7"/>
        <v>无</v>
      </c>
      <c r="AA33" s="47">
        <f>VLOOKUP(Z33,马仔属性!$G$14:$I$33,3,FALSE)</f>
        <v>-1</v>
      </c>
      <c r="AB33" s="58">
        <f>VLOOKUP(Z33,马仔属性!$G$14:$H$33,2,FALSE)</f>
        <v>0</v>
      </c>
      <c r="AC33" s="3">
        <v>29</v>
      </c>
      <c r="AD33" s="3">
        <v>1</v>
      </c>
      <c r="AE33" s="3">
        <v>3</v>
      </c>
      <c r="AF33" s="21">
        <f>SUMPRODUCT(AG33:AS33,设定参考!$A$2:$M$2)</f>
        <v>4044.8411601477137</v>
      </c>
      <c r="AG33">
        <v>37238.080495773385</v>
      </c>
      <c r="AH33">
        <v>1769.1191426737973</v>
      </c>
      <c r="AI33">
        <v>786.19879764298116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</row>
    <row r="34" spans="1:45" x14ac:dyDescent="0.15">
      <c r="A34" s="48">
        <v>31</v>
      </c>
      <c r="B34" s="57" t="s">
        <v>545</v>
      </c>
      <c r="C34" s="47">
        <f>VLOOKUP(B34,马仔属性!$G$14:$I$33,3,FALSE)</f>
        <v>0</v>
      </c>
      <c r="D34" s="58">
        <f>VLOOKUP(B34,马仔属性!$G$14:$H$33,2,FALSE)</f>
        <v>101101</v>
      </c>
      <c r="E34" s="3">
        <v>30</v>
      </c>
      <c r="F34" s="3">
        <v>2</v>
      </c>
      <c r="G34" s="3">
        <v>3</v>
      </c>
      <c r="H34" s="57" t="str">
        <f t="shared" si="1"/>
        <v>靓坤</v>
      </c>
      <c r="I34" s="47">
        <f>VLOOKUP(H34,马仔属性!$G$14:$I$33,3,FALSE)</f>
        <v>1</v>
      </c>
      <c r="J34" s="58">
        <f>VLOOKUP(H34,马仔属性!$G$14:$H$33,2,FALSE)</f>
        <v>101106</v>
      </c>
      <c r="K34" s="3">
        <v>30</v>
      </c>
      <c r="L34" s="3">
        <v>2</v>
      </c>
      <c r="M34" s="3">
        <v>3</v>
      </c>
      <c r="N34" s="57" t="str">
        <f t="shared" si="3"/>
        <v>乌鸦</v>
      </c>
      <c r="O34" s="47">
        <f>VLOOKUP(N34,马仔属性!$G$14:$I$33,3,FALSE)</f>
        <v>2</v>
      </c>
      <c r="P34" s="58">
        <f>VLOOKUP(N34,马仔属性!$G$14:$H$33,2,FALSE)</f>
        <v>101110</v>
      </c>
      <c r="Q34" s="3">
        <v>30</v>
      </c>
      <c r="R34" s="3">
        <v>2</v>
      </c>
      <c r="S34" s="3">
        <v>3</v>
      </c>
      <c r="T34" s="57" t="str">
        <f t="shared" si="5"/>
        <v>无</v>
      </c>
      <c r="U34" s="47">
        <f>VLOOKUP(T34,马仔属性!$G$14:$I$33,3,FALSE)</f>
        <v>-1</v>
      </c>
      <c r="V34" s="58">
        <f>VLOOKUP(T34,马仔属性!$G$14:$H$33,2,FALSE)</f>
        <v>0</v>
      </c>
      <c r="W34" s="3">
        <v>30</v>
      </c>
      <c r="X34" s="3">
        <v>2</v>
      </c>
      <c r="Y34" s="3">
        <v>3</v>
      </c>
      <c r="Z34" s="57" t="str">
        <f t="shared" si="7"/>
        <v>无</v>
      </c>
      <c r="AA34" s="47">
        <f>VLOOKUP(Z34,马仔属性!$G$14:$I$33,3,FALSE)</f>
        <v>-1</v>
      </c>
      <c r="AB34" s="58">
        <f>VLOOKUP(Z34,马仔属性!$G$14:$H$33,2,FALSE)</f>
        <v>0</v>
      </c>
      <c r="AC34" s="3">
        <v>30</v>
      </c>
      <c r="AD34" s="3">
        <v>2</v>
      </c>
      <c r="AE34" s="3">
        <v>3</v>
      </c>
      <c r="AF34" s="21">
        <f>SUMPRODUCT(AG34:AS34,设定参考!$A$2:$M$2)</f>
        <v>4683.7620642672555</v>
      </c>
      <c r="AG34">
        <v>41335.255217836238</v>
      </c>
      <c r="AH34">
        <v>2141.5554909090915</v>
      </c>
      <c r="AI34">
        <v>888.79636464471423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</row>
    <row r="35" spans="1:45" x14ac:dyDescent="0.15">
      <c r="A35" s="48">
        <v>32</v>
      </c>
      <c r="B35" s="57" t="s">
        <v>545</v>
      </c>
      <c r="C35" s="47">
        <f>VLOOKUP(B35,马仔属性!$G$14:$I$33,3,FALSE)</f>
        <v>0</v>
      </c>
      <c r="D35" s="58">
        <f>VLOOKUP(B35,马仔属性!$G$14:$H$33,2,FALSE)</f>
        <v>101101</v>
      </c>
      <c r="E35" s="3">
        <v>31</v>
      </c>
      <c r="F35" s="3">
        <v>2</v>
      </c>
      <c r="G35" s="3">
        <v>4</v>
      </c>
      <c r="H35" s="57" t="str">
        <f t="shared" si="1"/>
        <v>靓坤</v>
      </c>
      <c r="I35" s="47">
        <f>VLOOKUP(H35,马仔属性!$G$14:$I$33,3,FALSE)</f>
        <v>1</v>
      </c>
      <c r="J35" s="58">
        <f>VLOOKUP(H35,马仔属性!$G$14:$H$33,2,FALSE)</f>
        <v>101106</v>
      </c>
      <c r="K35" s="3">
        <v>31</v>
      </c>
      <c r="L35" s="3">
        <v>2</v>
      </c>
      <c r="M35" s="3">
        <v>4</v>
      </c>
      <c r="N35" s="57" t="str">
        <f t="shared" si="3"/>
        <v>乌鸦</v>
      </c>
      <c r="O35" s="47">
        <f>VLOOKUP(N35,马仔属性!$G$14:$I$33,3,FALSE)</f>
        <v>2</v>
      </c>
      <c r="P35" s="58">
        <f>VLOOKUP(N35,马仔属性!$G$14:$H$33,2,FALSE)</f>
        <v>101110</v>
      </c>
      <c r="Q35" s="3">
        <v>31</v>
      </c>
      <c r="R35" s="3">
        <v>2</v>
      </c>
      <c r="S35" s="3">
        <v>4</v>
      </c>
      <c r="T35" s="57" t="str">
        <f t="shared" si="5"/>
        <v>无</v>
      </c>
      <c r="U35" s="47">
        <f>VLOOKUP(T35,马仔属性!$G$14:$I$33,3,FALSE)</f>
        <v>-1</v>
      </c>
      <c r="V35" s="58">
        <f>VLOOKUP(T35,马仔属性!$G$14:$H$33,2,FALSE)</f>
        <v>0</v>
      </c>
      <c r="W35" s="3">
        <v>31</v>
      </c>
      <c r="X35" s="3">
        <v>2</v>
      </c>
      <c r="Y35" s="3">
        <v>4</v>
      </c>
      <c r="Z35" s="57" t="str">
        <f t="shared" si="7"/>
        <v>无</v>
      </c>
      <c r="AA35" s="47">
        <f>VLOOKUP(Z35,马仔属性!$G$14:$I$33,3,FALSE)</f>
        <v>-1</v>
      </c>
      <c r="AB35" s="58">
        <f>VLOOKUP(Z35,马仔属性!$G$14:$H$33,2,FALSE)</f>
        <v>0</v>
      </c>
      <c r="AC35" s="3">
        <v>31</v>
      </c>
      <c r="AD35" s="3">
        <v>2</v>
      </c>
      <c r="AE35" s="3">
        <v>4</v>
      </c>
      <c r="AF35" s="21">
        <f>SUMPRODUCT(AG35:AS35,设定参考!$A$2:$M$2)</f>
        <v>5639.3045845506185</v>
      </c>
      <c r="AG35">
        <v>49810.768441103981</v>
      </c>
      <c r="AH35">
        <v>2572.0514840641717</v>
      </c>
      <c r="AI35">
        <v>1074.8223628422879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</row>
    <row r="36" spans="1:45" x14ac:dyDescent="0.15">
      <c r="A36" s="48">
        <v>33</v>
      </c>
      <c r="B36" s="57" t="s">
        <v>545</v>
      </c>
      <c r="C36" s="47">
        <f>VLOOKUP(B36,马仔属性!$G$14:$I$33,3,FALSE)</f>
        <v>0</v>
      </c>
      <c r="D36" s="58">
        <f>VLOOKUP(B36,马仔属性!$G$14:$H$33,2,FALSE)</f>
        <v>101101</v>
      </c>
      <c r="E36" s="3">
        <v>32</v>
      </c>
      <c r="F36" s="3">
        <v>2</v>
      </c>
      <c r="G36" s="3">
        <v>4</v>
      </c>
      <c r="H36" s="57" t="str">
        <f t="shared" si="1"/>
        <v>靓坤</v>
      </c>
      <c r="I36" s="47">
        <f>VLOOKUP(H36,马仔属性!$G$14:$I$33,3,FALSE)</f>
        <v>1</v>
      </c>
      <c r="J36" s="58">
        <f>VLOOKUP(H36,马仔属性!$G$14:$H$33,2,FALSE)</f>
        <v>101106</v>
      </c>
      <c r="K36" s="3">
        <v>32</v>
      </c>
      <c r="L36" s="3">
        <v>2</v>
      </c>
      <c r="M36" s="3">
        <v>4</v>
      </c>
      <c r="N36" s="57" t="str">
        <f t="shared" si="3"/>
        <v>乌鸦</v>
      </c>
      <c r="O36" s="47">
        <f>VLOOKUP(N36,马仔属性!$G$14:$I$33,3,FALSE)</f>
        <v>2</v>
      </c>
      <c r="P36" s="58">
        <f>VLOOKUP(N36,马仔属性!$G$14:$H$33,2,FALSE)</f>
        <v>101110</v>
      </c>
      <c r="Q36" s="3">
        <v>32</v>
      </c>
      <c r="R36" s="3">
        <v>2</v>
      </c>
      <c r="S36" s="3">
        <v>4</v>
      </c>
      <c r="T36" s="57" t="str">
        <f t="shared" si="5"/>
        <v>无</v>
      </c>
      <c r="U36" s="47">
        <f>VLOOKUP(T36,马仔属性!$G$14:$I$33,3,FALSE)</f>
        <v>-1</v>
      </c>
      <c r="V36" s="58">
        <f>VLOOKUP(T36,马仔属性!$G$14:$H$33,2,FALSE)</f>
        <v>0</v>
      </c>
      <c r="W36" s="3">
        <v>32</v>
      </c>
      <c r="X36" s="3">
        <v>2</v>
      </c>
      <c r="Y36" s="3">
        <v>4</v>
      </c>
      <c r="Z36" s="57" t="str">
        <f t="shared" si="7"/>
        <v>无</v>
      </c>
      <c r="AA36" s="47">
        <f>VLOOKUP(Z36,马仔属性!$G$14:$I$33,3,FALSE)</f>
        <v>-1</v>
      </c>
      <c r="AB36" s="58">
        <f>VLOOKUP(Z36,马仔属性!$G$14:$H$33,2,FALSE)</f>
        <v>0</v>
      </c>
      <c r="AC36" s="3">
        <v>32</v>
      </c>
      <c r="AD36" s="3">
        <v>2</v>
      </c>
      <c r="AE36" s="3">
        <v>4</v>
      </c>
      <c r="AF36" s="21">
        <f>SUMPRODUCT(AG36:AS36,设定参考!$A$2:$M$2)</f>
        <v>5735.5462772410301</v>
      </c>
      <c r="AG36">
        <v>50664.417254958287</v>
      </c>
      <c r="AH36">
        <v>2615.4107927272735</v>
      </c>
      <c r="AI36">
        <v>1093.5587943154248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</row>
    <row r="37" spans="1:45" x14ac:dyDescent="0.15">
      <c r="A37" s="48">
        <v>34</v>
      </c>
      <c r="B37" s="57" t="s">
        <v>545</v>
      </c>
      <c r="C37" s="47">
        <f>VLOOKUP(B37,马仔属性!$G$14:$I$33,3,FALSE)</f>
        <v>0</v>
      </c>
      <c r="D37" s="58">
        <f>VLOOKUP(B37,马仔属性!$G$14:$H$33,2,FALSE)</f>
        <v>101101</v>
      </c>
      <c r="E37" s="3">
        <v>33</v>
      </c>
      <c r="F37" s="3">
        <v>2</v>
      </c>
      <c r="G37" s="3">
        <v>4</v>
      </c>
      <c r="H37" s="57" t="str">
        <f t="shared" si="1"/>
        <v>靓坤</v>
      </c>
      <c r="I37" s="47">
        <f>VLOOKUP(H37,马仔属性!$G$14:$I$33,3,FALSE)</f>
        <v>1</v>
      </c>
      <c r="J37" s="58">
        <f>VLOOKUP(H37,马仔属性!$G$14:$H$33,2,FALSE)</f>
        <v>101106</v>
      </c>
      <c r="K37" s="3">
        <v>33</v>
      </c>
      <c r="L37" s="3">
        <v>2</v>
      </c>
      <c r="M37" s="3">
        <v>4</v>
      </c>
      <c r="N37" s="57" t="str">
        <f t="shared" si="3"/>
        <v>乌鸦</v>
      </c>
      <c r="O37" s="47">
        <f>VLOOKUP(N37,马仔属性!$G$14:$I$33,3,FALSE)</f>
        <v>2</v>
      </c>
      <c r="P37" s="58">
        <f>VLOOKUP(N37,马仔属性!$G$14:$H$33,2,FALSE)</f>
        <v>101110</v>
      </c>
      <c r="Q37" s="3">
        <v>33</v>
      </c>
      <c r="R37" s="3">
        <v>2</v>
      </c>
      <c r="S37" s="3">
        <v>4</v>
      </c>
      <c r="T37" s="57" t="str">
        <f t="shared" si="5"/>
        <v>无</v>
      </c>
      <c r="U37" s="47">
        <f>VLOOKUP(T37,马仔属性!$G$14:$I$33,3,FALSE)</f>
        <v>-1</v>
      </c>
      <c r="V37" s="58">
        <f>VLOOKUP(T37,马仔属性!$G$14:$H$33,2,FALSE)</f>
        <v>0</v>
      </c>
      <c r="W37" s="3">
        <v>33</v>
      </c>
      <c r="X37" s="3">
        <v>2</v>
      </c>
      <c r="Y37" s="3">
        <v>4</v>
      </c>
      <c r="Z37" s="57" t="str">
        <f t="shared" si="7"/>
        <v>无</v>
      </c>
      <c r="AA37" s="47">
        <f>VLOOKUP(Z37,马仔属性!$G$14:$I$33,3,FALSE)</f>
        <v>-1</v>
      </c>
      <c r="AB37" s="58">
        <f>VLOOKUP(Z37,马仔属性!$G$14:$H$33,2,FALSE)</f>
        <v>0</v>
      </c>
      <c r="AC37" s="3">
        <v>33</v>
      </c>
      <c r="AD37" s="3">
        <v>2</v>
      </c>
      <c r="AE37" s="3">
        <v>4</v>
      </c>
      <c r="AF37" s="21">
        <f>SUMPRODUCT(AG37:AS37,设定参考!$A$2:$M$2)</f>
        <v>5831.7879699314408</v>
      </c>
      <c r="AG37">
        <v>51518.066068812586</v>
      </c>
      <c r="AH37">
        <v>2658.7701013903752</v>
      </c>
      <c r="AI37">
        <v>1112.2952257885618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</row>
    <row r="38" spans="1:45" x14ac:dyDescent="0.15">
      <c r="A38" s="48">
        <v>35</v>
      </c>
      <c r="B38" s="57" t="s">
        <v>545</v>
      </c>
      <c r="C38" s="47">
        <f>VLOOKUP(B38,马仔属性!$G$14:$I$33,3,FALSE)</f>
        <v>0</v>
      </c>
      <c r="D38" s="58">
        <f>VLOOKUP(B38,马仔属性!$G$14:$H$33,2,FALSE)</f>
        <v>101101</v>
      </c>
      <c r="E38" s="3">
        <v>34</v>
      </c>
      <c r="F38" s="3">
        <v>2</v>
      </c>
      <c r="G38" s="3">
        <v>4</v>
      </c>
      <c r="H38" s="57" t="str">
        <f t="shared" si="1"/>
        <v>靓坤</v>
      </c>
      <c r="I38" s="47">
        <f>VLOOKUP(H38,马仔属性!$G$14:$I$33,3,FALSE)</f>
        <v>1</v>
      </c>
      <c r="J38" s="58">
        <f>VLOOKUP(H38,马仔属性!$G$14:$H$33,2,FALSE)</f>
        <v>101106</v>
      </c>
      <c r="K38" s="3">
        <v>34</v>
      </c>
      <c r="L38" s="3">
        <v>2</v>
      </c>
      <c r="M38" s="3">
        <v>4</v>
      </c>
      <c r="N38" s="57" t="str">
        <f t="shared" si="3"/>
        <v>乌鸦</v>
      </c>
      <c r="O38" s="47">
        <f>VLOOKUP(N38,马仔属性!$G$14:$I$33,3,FALSE)</f>
        <v>2</v>
      </c>
      <c r="P38" s="58">
        <f>VLOOKUP(N38,马仔属性!$G$14:$H$33,2,FALSE)</f>
        <v>101110</v>
      </c>
      <c r="Q38" s="3">
        <v>34</v>
      </c>
      <c r="R38" s="3">
        <v>2</v>
      </c>
      <c r="S38" s="3">
        <v>4</v>
      </c>
      <c r="T38" s="57" t="str">
        <f t="shared" si="5"/>
        <v>无</v>
      </c>
      <c r="U38" s="47">
        <f>VLOOKUP(T38,马仔属性!$G$14:$I$33,3,FALSE)</f>
        <v>-1</v>
      </c>
      <c r="V38" s="58">
        <f>VLOOKUP(T38,马仔属性!$G$14:$H$33,2,FALSE)</f>
        <v>0</v>
      </c>
      <c r="W38" s="3">
        <v>34</v>
      </c>
      <c r="X38" s="3">
        <v>2</v>
      </c>
      <c r="Y38" s="3">
        <v>4</v>
      </c>
      <c r="Z38" s="57" t="str">
        <f t="shared" si="7"/>
        <v>无</v>
      </c>
      <c r="AA38" s="47">
        <f>VLOOKUP(Z38,马仔属性!$G$14:$I$33,3,FALSE)</f>
        <v>-1</v>
      </c>
      <c r="AB38" s="58">
        <f>VLOOKUP(Z38,马仔属性!$G$14:$H$33,2,FALSE)</f>
        <v>0</v>
      </c>
      <c r="AC38" s="3">
        <v>34</v>
      </c>
      <c r="AD38" s="3">
        <v>2</v>
      </c>
      <c r="AE38" s="3">
        <v>4</v>
      </c>
      <c r="AF38" s="21">
        <f>SUMPRODUCT(AG38:AS38,设定参考!$A$2:$M$2)</f>
        <v>5928.0296626218515</v>
      </c>
      <c r="AG38">
        <v>52371.7148826669</v>
      </c>
      <c r="AH38">
        <v>2702.1294100534769</v>
      </c>
      <c r="AI38">
        <v>1131.0316572616987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</row>
    <row r="39" spans="1:45" x14ac:dyDescent="0.15">
      <c r="A39" s="48">
        <v>36</v>
      </c>
      <c r="B39" s="57" t="s">
        <v>545</v>
      </c>
      <c r="C39" s="47">
        <f>VLOOKUP(B39,马仔属性!$G$14:$I$33,3,FALSE)</f>
        <v>0</v>
      </c>
      <c r="D39" s="58">
        <f>VLOOKUP(B39,马仔属性!$G$14:$H$33,2,FALSE)</f>
        <v>101101</v>
      </c>
      <c r="E39" s="3">
        <v>35</v>
      </c>
      <c r="F39" s="3">
        <v>2</v>
      </c>
      <c r="G39" s="3">
        <v>4</v>
      </c>
      <c r="H39" s="57" t="str">
        <f t="shared" si="1"/>
        <v>靓坤</v>
      </c>
      <c r="I39" s="47">
        <f>VLOOKUP(H39,马仔属性!$G$14:$I$33,3,FALSE)</f>
        <v>1</v>
      </c>
      <c r="J39" s="58">
        <f>VLOOKUP(H39,马仔属性!$G$14:$H$33,2,FALSE)</f>
        <v>101106</v>
      </c>
      <c r="K39" s="3">
        <v>35</v>
      </c>
      <c r="L39" s="3">
        <v>2</v>
      </c>
      <c r="M39" s="3">
        <v>4</v>
      </c>
      <c r="N39" s="57" t="str">
        <f t="shared" si="3"/>
        <v>乌鸦</v>
      </c>
      <c r="O39" s="47">
        <f>VLOOKUP(N39,马仔属性!$G$14:$I$33,3,FALSE)</f>
        <v>2</v>
      </c>
      <c r="P39" s="58">
        <f>VLOOKUP(N39,马仔属性!$G$14:$H$33,2,FALSE)</f>
        <v>101110</v>
      </c>
      <c r="Q39" s="3">
        <v>35</v>
      </c>
      <c r="R39" s="3">
        <v>2</v>
      </c>
      <c r="S39" s="3">
        <v>4</v>
      </c>
      <c r="T39" s="57" t="str">
        <f t="shared" si="5"/>
        <v>无</v>
      </c>
      <c r="U39" s="47">
        <f>VLOOKUP(T39,马仔属性!$G$14:$I$33,3,FALSE)</f>
        <v>-1</v>
      </c>
      <c r="V39" s="58">
        <f>VLOOKUP(T39,马仔属性!$G$14:$H$33,2,FALSE)</f>
        <v>0</v>
      </c>
      <c r="W39" s="3">
        <v>35</v>
      </c>
      <c r="X39" s="3">
        <v>2</v>
      </c>
      <c r="Y39" s="3">
        <v>4</v>
      </c>
      <c r="Z39" s="57" t="str">
        <f t="shared" si="7"/>
        <v>无</v>
      </c>
      <c r="AA39" s="47">
        <f>VLOOKUP(Z39,马仔属性!$G$14:$I$33,3,FALSE)</f>
        <v>-1</v>
      </c>
      <c r="AB39" s="58">
        <f>VLOOKUP(Z39,马仔属性!$G$14:$H$33,2,FALSE)</f>
        <v>0</v>
      </c>
      <c r="AC39" s="3">
        <v>35</v>
      </c>
      <c r="AD39" s="3">
        <v>2</v>
      </c>
      <c r="AE39" s="3">
        <v>4</v>
      </c>
      <c r="AF39" s="21">
        <f>SUMPRODUCT(AG39:AS39,设定参考!$A$2:$M$2)</f>
        <v>6024.271355312263</v>
      </c>
      <c r="AG39">
        <v>53225.363696521206</v>
      </c>
      <c r="AH39">
        <v>2745.4887187165782</v>
      </c>
      <c r="AI39">
        <v>1149.7680887348356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</row>
    <row r="40" spans="1:45" x14ac:dyDescent="0.15">
      <c r="A40" s="48">
        <v>37</v>
      </c>
      <c r="B40" s="57" t="s">
        <v>545</v>
      </c>
      <c r="C40" s="47">
        <f>VLOOKUP(B40,马仔属性!$G$14:$I$33,3,FALSE)</f>
        <v>0</v>
      </c>
      <c r="D40" s="58">
        <f>VLOOKUP(B40,马仔属性!$G$14:$H$33,2,FALSE)</f>
        <v>101101</v>
      </c>
      <c r="E40" s="3">
        <v>36</v>
      </c>
      <c r="F40" s="3">
        <v>2</v>
      </c>
      <c r="G40" s="3">
        <v>4</v>
      </c>
      <c r="H40" s="57" t="str">
        <f t="shared" si="1"/>
        <v>靓坤</v>
      </c>
      <c r="I40" s="47">
        <f>VLOOKUP(H40,马仔属性!$G$14:$I$33,3,FALSE)</f>
        <v>1</v>
      </c>
      <c r="J40" s="58">
        <f>VLOOKUP(H40,马仔属性!$G$14:$H$33,2,FALSE)</f>
        <v>101106</v>
      </c>
      <c r="K40" s="3">
        <v>36</v>
      </c>
      <c r="L40" s="3">
        <v>2</v>
      </c>
      <c r="M40" s="3">
        <v>4</v>
      </c>
      <c r="N40" s="57" t="str">
        <f t="shared" si="3"/>
        <v>乌鸦</v>
      </c>
      <c r="O40" s="47">
        <f>VLOOKUP(N40,马仔属性!$G$14:$I$33,3,FALSE)</f>
        <v>2</v>
      </c>
      <c r="P40" s="58">
        <f>VLOOKUP(N40,马仔属性!$G$14:$H$33,2,FALSE)</f>
        <v>101110</v>
      </c>
      <c r="Q40" s="3">
        <v>36</v>
      </c>
      <c r="R40" s="3">
        <v>2</v>
      </c>
      <c r="S40" s="3">
        <v>4</v>
      </c>
      <c r="T40" s="57" t="str">
        <f t="shared" si="5"/>
        <v>无</v>
      </c>
      <c r="U40" s="47">
        <f>VLOOKUP(T40,马仔属性!$G$14:$I$33,3,FALSE)</f>
        <v>-1</v>
      </c>
      <c r="V40" s="58">
        <f>VLOOKUP(T40,马仔属性!$G$14:$H$33,2,FALSE)</f>
        <v>0</v>
      </c>
      <c r="W40" s="3">
        <v>36</v>
      </c>
      <c r="X40" s="3">
        <v>2</v>
      </c>
      <c r="Y40" s="3">
        <v>4</v>
      </c>
      <c r="Z40" s="57" t="str">
        <f t="shared" si="7"/>
        <v>无</v>
      </c>
      <c r="AA40" s="47">
        <f>VLOOKUP(Z40,马仔属性!$G$14:$I$33,3,FALSE)</f>
        <v>-1</v>
      </c>
      <c r="AB40" s="58">
        <f>VLOOKUP(Z40,马仔属性!$G$14:$H$33,2,FALSE)</f>
        <v>0</v>
      </c>
      <c r="AC40" s="3">
        <v>36</v>
      </c>
      <c r="AD40" s="3">
        <v>2</v>
      </c>
      <c r="AE40" s="3">
        <v>4</v>
      </c>
      <c r="AF40" s="21">
        <f>SUMPRODUCT(AG40:AS40,设定参考!$A$2:$M$2)</f>
        <v>6120.5130480026728</v>
      </c>
      <c r="AG40">
        <v>54079.012510375513</v>
      </c>
      <c r="AH40">
        <v>2788.8480273796795</v>
      </c>
      <c r="AI40">
        <v>1168.5045202079727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</row>
    <row r="41" spans="1:45" x14ac:dyDescent="0.15">
      <c r="A41" s="48">
        <v>38</v>
      </c>
      <c r="B41" s="57" t="s">
        <v>545</v>
      </c>
      <c r="C41" s="47">
        <f>VLOOKUP(B41,马仔属性!$G$14:$I$33,3,FALSE)</f>
        <v>0</v>
      </c>
      <c r="D41" s="58">
        <f>VLOOKUP(B41,马仔属性!$G$14:$H$33,2,FALSE)</f>
        <v>101101</v>
      </c>
      <c r="E41" s="3">
        <v>37</v>
      </c>
      <c r="F41" s="3">
        <v>2</v>
      </c>
      <c r="G41" s="3">
        <v>4</v>
      </c>
      <c r="H41" s="57" t="str">
        <f t="shared" si="1"/>
        <v>靓坤</v>
      </c>
      <c r="I41" s="47">
        <f>VLOOKUP(H41,马仔属性!$G$14:$I$33,3,FALSE)</f>
        <v>1</v>
      </c>
      <c r="J41" s="58">
        <f>VLOOKUP(H41,马仔属性!$G$14:$H$33,2,FALSE)</f>
        <v>101106</v>
      </c>
      <c r="K41" s="3">
        <v>37</v>
      </c>
      <c r="L41" s="3">
        <v>2</v>
      </c>
      <c r="M41" s="3">
        <v>4</v>
      </c>
      <c r="N41" s="57" t="str">
        <f t="shared" si="3"/>
        <v>乌鸦</v>
      </c>
      <c r="O41" s="47">
        <f>VLOOKUP(N41,马仔属性!$G$14:$I$33,3,FALSE)</f>
        <v>2</v>
      </c>
      <c r="P41" s="58">
        <f>VLOOKUP(N41,马仔属性!$G$14:$H$33,2,FALSE)</f>
        <v>101110</v>
      </c>
      <c r="Q41" s="3">
        <v>37</v>
      </c>
      <c r="R41" s="3">
        <v>2</v>
      </c>
      <c r="S41" s="3">
        <v>4</v>
      </c>
      <c r="T41" s="57" t="s">
        <v>543</v>
      </c>
      <c r="U41" s="47">
        <f>VLOOKUP(T41,马仔属性!$G$14:$I$33,3,FALSE)</f>
        <v>2</v>
      </c>
      <c r="V41" s="58">
        <f>VLOOKUP(T41,马仔属性!$G$14:$H$33,2,FALSE)</f>
        <v>101111</v>
      </c>
      <c r="W41" s="3">
        <v>37</v>
      </c>
      <c r="X41" s="3">
        <v>2</v>
      </c>
      <c r="Y41" s="3">
        <v>4</v>
      </c>
      <c r="Z41" s="57" t="str">
        <f t="shared" si="7"/>
        <v>无</v>
      </c>
      <c r="AA41" s="47">
        <f>VLOOKUP(Z41,马仔属性!$G$14:$I$33,3,FALSE)</f>
        <v>-1</v>
      </c>
      <c r="AB41" s="58">
        <f>VLOOKUP(Z41,马仔属性!$G$14:$H$33,2,FALSE)</f>
        <v>0</v>
      </c>
      <c r="AC41" s="3">
        <v>37</v>
      </c>
      <c r="AD41" s="3">
        <v>2</v>
      </c>
      <c r="AE41" s="3">
        <v>4</v>
      </c>
      <c r="AF41" s="21">
        <f>SUMPRODUCT(AG41:AS41,设定参考!$A$2:$M$2)</f>
        <v>9539.1206744315168</v>
      </c>
      <c r="AG41">
        <v>84828.580558838847</v>
      </c>
      <c r="AH41">
        <v>4316.9354455614985</v>
      </c>
      <c r="AI41">
        <v>1829.0420065164649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</row>
    <row r="42" spans="1:45" x14ac:dyDescent="0.15">
      <c r="A42" s="48">
        <v>39</v>
      </c>
      <c r="B42" s="57" t="s">
        <v>545</v>
      </c>
      <c r="C42" s="47">
        <f>VLOOKUP(B42,马仔属性!$G$14:$I$33,3,FALSE)</f>
        <v>0</v>
      </c>
      <c r="D42" s="58">
        <f>VLOOKUP(B42,马仔属性!$G$14:$H$33,2,FALSE)</f>
        <v>101101</v>
      </c>
      <c r="E42" s="3">
        <v>38</v>
      </c>
      <c r="F42" s="3">
        <v>3</v>
      </c>
      <c r="G42" s="3">
        <v>4</v>
      </c>
      <c r="H42" s="57" t="str">
        <f t="shared" si="1"/>
        <v>靓坤</v>
      </c>
      <c r="I42" s="47">
        <f>VLOOKUP(H42,马仔属性!$G$14:$I$33,3,FALSE)</f>
        <v>1</v>
      </c>
      <c r="J42" s="58">
        <f>VLOOKUP(H42,马仔属性!$G$14:$H$33,2,FALSE)</f>
        <v>101106</v>
      </c>
      <c r="K42" s="3">
        <v>38</v>
      </c>
      <c r="L42" s="3">
        <v>3</v>
      </c>
      <c r="M42" s="3">
        <v>4</v>
      </c>
      <c r="N42" s="57" t="str">
        <f t="shared" si="3"/>
        <v>乌鸦</v>
      </c>
      <c r="O42" s="47">
        <f>VLOOKUP(N42,马仔属性!$G$14:$I$33,3,FALSE)</f>
        <v>2</v>
      </c>
      <c r="P42" s="58">
        <f>VLOOKUP(N42,马仔属性!$G$14:$H$33,2,FALSE)</f>
        <v>101110</v>
      </c>
      <c r="Q42" s="3">
        <v>38</v>
      </c>
      <c r="R42" s="3">
        <v>3</v>
      </c>
      <c r="S42" s="3">
        <v>4</v>
      </c>
      <c r="T42" s="57" t="str">
        <f t="shared" si="5"/>
        <v>赌王</v>
      </c>
      <c r="U42" s="47">
        <f>VLOOKUP(T42,马仔属性!$G$14:$I$33,3,FALSE)</f>
        <v>2</v>
      </c>
      <c r="V42" s="58">
        <f>VLOOKUP(T42,马仔属性!$G$14:$H$33,2,FALSE)</f>
        <v>101111</v>
      </c>
      <c r="W42" s="3">
        <v>38</v>
      </c>
      <c r="X42" s="3">
        <v>3</v>
      </c>
      <c r="Y42" s="3">
        <v>4</v>
      </c>
      <c r="Z42" s="57" t="str">
        <f t="shared" si="7"/>
        <v>无</v>
      </c>
      <c r="AA42" s="47">
        <f>VLOOKUP(Z42,马仔属性!$G$14:$I$33,3,FALSE)</f>
        <v>-1</v>
      </c>
      <c r="AB42" s="58">
        <f>VLOOKUP(Z42,马仔属性!$G$14:$H$33,2,FALSE)</f>
        <v>0</v>
      </c>
      <c r="AC42" s="3">
        <v>38</v>
      </c>
      <c r="AD42" s="3">
        <v>3</v>
      </c>
      <c r="AE42" s="3">
        <v>4</v>
      </c>
      <c r="AF42" s="21">
        <f>SUMPRODUCT(AG42:AS42,设定参考!$A$2:$M$2)</f>
        <v>10362.044590729198</v>
      </c>
      <c r="AG42">
        <v>91786.312956758018</v>
      </c>
      <c r="AH42">
        <v>4669.1645330481297</v>
      </c>
      <c r="AI42">
        <v>2021.4275394107458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</row>
    <row r="43" spans="1:45" x14ac:dyDescent="0.15">
      <c r="A43" s="48">
        <v>40</v>
      </c>
      <c r="B43" s="57" t="s">
        <v>545</v>
      </c>
      <c r="C43" s="47">
        <f>VLOOKUP(B43,马仔属性!$G$14:$I$33,3,FALSE)</f>
        <v>0</v>
      </c>
      <c r="D43" s="58">
        <f>VLOOKUP(B43,马仔属性!$G$14:$H$33,2,FALSE)</f>
        <v>101101</v>
      </c>
      <c r="E43" s="3">
        <v>39</v>
      </c>
      <c r="F43" s="3">
        <v>3</v>
      </c>
      <c r="G43" s="3">
        <v>5</v>
      </c>
      <c r="H43" s="57" t="str">
        <f t="shared" si="1"/>
        <v>靓坤</v>
      </c>
      <c r="I43" s="47">
        <f>VLOOKUP(H43,马仔属性!$G$14:$I$33,3,FALSE)</f>
        <v>1</v>
      </c>
      <c r="J43" s="58">
        <f>VLOOKUP(H43,马仔属性!$G$14:$H$33,2,FALSE)</f>
        <v>101106</v>
      </c>
      <c r="K43" s="3">
        <v>39</v>
      </c>
      <c r="L43" s="3">
        <v>3</v>
      </c>
      <c r="M43" s="3">
        <v>5</v>
      </c>
      <c r="N43" s="57" t="str">
        <f t="shared" si="3"/>
        <v>乌鸦</v>
      </c>
      <c r="O43" s="47">
        <f>VLOOKUP(N43,马仔属性!$G$14:$I$33,3,FALSE)</f>
        <v>2</v>
      </c>
      <c r="P43" s="58">
        <f>VLOOKUP(N43,马仔属性!$G$14:$H$33,2,FALSE)</f>
        <v>101110</v>
      </c>
      <c r="Q43" s="3">
        <v>39</v>
      </c>
      <c r="R43" s="3">
        <v>3</v>
      </c>
      <c r="S43" s="3">
        <v>5</v>
      </c>
      <c r="T43" s="57" t="s">
        <v>374</v>
      </c>
      <c r="U43" s="47">
        <f>VLOOKUP(T43,马仔属性!$G$14:$I$33,3,FALSE)</f>
        <v>2</v>
      </c>
      <c r="V43" s="58">
        <f>VLOOKUP(T43,马仔属性!$G$14:$H$33,2,FALSE)</f>
        <v>101111</v>
      </c>
      <c r="W43" s="3">
        <v>39</v>
      </c>
      <c r="X43" s="3">
        <v>3</v>
      </c>
      <c r="Y43" s="3">
        <v>5</v>
      </c>
      <c r="Z43" s="57" t="str">
        <f t="shared" si="7"/>
        <v>无</v>
      </c>
      <c r="AA43" s="47">
        <f>VLOOKUP(Z43,马仔属性!$G$14:$I$33,3,FALSE)</f>
        <v>-1</v>
      </c>
      <c r="AB43" s="58">
        <f>VLOOKUP(Z43,马仔属性!$G$14:$H$33,2,FALSE)</f>
        <v>0</v>
      </c>
      <c r="AC43" s="3">
        <v>39</v>
      </c>
      <c r="AD43" s="3">
        <v>3</v>
      </c>
      <c r="AE43" s="3">
        <v>5</v>
      </c>
      <c r="AF43" s="21">
        <f>SUMPRODUCT(AG43:AS43,设定参考!$A$2:$M$2)</f>
        <v>12106.67078526506</v>
      </c>
      <c r="AG43">
        <v>107260.87538341287</v>
      </c>
      <c r="AH43">
        <v>5455.1626130481291</v>
      </c>
      <c r="AI43">
        <v>2361.0731568804167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</row>
    <row r="44" spans="1:45" x14ac:dyDescent="0.15">
      <c r="A44" s="48">
        <v>41</v>
      </c>
      <c r="B44" s="57" t="s">
        <v>545</v>
      </c>
      <c r="C44" s="47">
        <f>VLOOKUP(B44,马仔属性!$G$14:$I$33,3,FALSE)</f>
        <v>0</v>
      </c>
      <c r="D44" s="58">
        <f>VLOOKUP(B44,马仔属性!$G$14:$H$33,2,FALSE)</f>
        <v>101101</v>
      </c>
      <c r="E44" s="3">
        <v>40</v>
      </c>
      <c r="F44" s="3">
        <v>3</v>
      </c>
      <c r="G44" s="3">
        <v>5</v>
      </c>
      <c r="H44" s="57" t="str">
        <f t="shared" si="1"/>
        <v>靓坤</v>
      </c>
      <c r="I44" s="47">
        <f>VLOOKUP(H44,马仔属性!$G$14:$I$33,3,FALSE)</f>
        <v>1</v>
      </c>
      <c r="J44" s="58">
        <f>VLOOKUP(H44,马仔属性!$G$14:$H$33,2,FALSE)</f>
        <v>101106</v>
      </c>
      <c r="K44" s="3">
        <v>40</v>
      </c>
      <c r="L44" s="3">
        <v>3</v>
      </c>
      <c r="M44" s="3">
        <v>5</v>
      </c>
      <c r="N44" s="57" t="str">
        <f t="shared" si="3"/>
        <v>乌鸦</v>
      </c>
      <c r="O44" s="47">
        <f>VLOOKUP(N44,马仔属性!$G$14:$I$33,3,FALSE)</f>
        <v>2</v>
      </c>
      <c r="P44" s="58">
        <f>VLOOKUP(N44,马仔属性!$G$14:$H$33,2,FALSE)</f>
        <v>101110</v>
      </c>
      <c r="Q44" s="3">
        <v>40</v>
      </c>
      <c r="R44" s="3">
        <v>3</v>
      </c>
      <c r="S44" s="3">
        <v>5</v>
      </c>
      <c r="T44" s="57" t="str">
        <f t="shared" si="5"/>
        <v>赌王</v>
      </c>
      <c r="U44" s="47">
        <f>VLOOKUP(T44,马仔属性!$G$14:$I$33,3,FALSE)</f>
        <v>2</v>
      </c>
      <c r="V44" s="58">
        <f>VLOOKUP(T44,马仔属性!$G$14:$H$33,2,FALSE)</f>
        <v>101111</v>
      </c>
      <c r="W44" s="3">
        <v>40</v>
      </c>
      <c r="X44" s="3">
        <v>3</v>
      </c>
      <c r="Y44" s="3">
        <v>5</v>
      </c>
      <c r="Z44" s="57" t="str">
        <f t="shared" si="7"/>
        <v>无</v>
      </c>
      <c r="AA44" s="47">
        <f>VLOOKUP(Z44,马仔属性!$G$14:$I$33,3,FALSE)</f>
        <v>-1</v>
      </c>
      <c r="AB44" s="58">
        <f>VLOOKUP(Z44,马仔属性!$G$14:$H$33,2,FALSE)</f>
        <v>0</v>
      </c>
      <c r="AC44" s="3">
        <v>40</v>
      </c>
      <c r="AD44" s="3">
        <v>3</v>
      </c>
      <c r="AE44" s="3">
        <v>5</v>
      </c>
      <c r="AF44" s="21">
        <f>SUMPRODUCT(AG44:AS44,设定参考!$A$2:$M$2)</f>
        <v>12284.914328360057</v>
      </c>
      <c r="AG44">
        <v>108841.86782947977</v>
      </c>
      <c r="AH44">
        <v>5535.4658224598943</v>
      </c>
      <c r="AI44">
        <v>2395.7737927209719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</row>
    <row r="45" spans="1:45" x14ac:dyDescent="0.15">
      <c r="A45" s="48">
        <v>42</v>
      </c>
      <c r="B45" s="57" t="s">
        <v>545</v>
      </c>
      <c r="C45" s="47">
        <f>VLOOKUP(B45,马仔属性!$G$14:$I$33,3,FALSE)</f>
        <v>0</v>
      </c>
      <c r="D45" s="58">
        <f>VLOOKUP(B45,马仔属性!$G$14:$H$33,2,FALSE)</f>
        <v>101101</v>
      </c>
      <c r="E45" s="3">
        <v>41</v>
      </c>
      <c r="F45" s="3">
        <v>3</v>
      </c>
      <c r="G45" s="3">
        <v>5</v>
      </c>
      <c r="H45" s="57" t="str">
        <f t="shared" si="1"/>
        <v>靓坤</v>
      </c>
      <c r="I45" s="47">
        <f>VLOOKUP(H45,马仔属性!$G$14:$I$33,3,FALSE)</f>
        <v>1</v>
      </c>
      <c r="J45" s="58">
        <f>VLOOKUP(H45,马仔属性!$G$14:$H$33,2,FALSE)</f>
        <v>101106</v>
      </c>
      <c r="K45" s="3">
        <v>41</v>
      </c>
      <c r="L45" s="3">
        <v>3</v>
      </c>
      <c r="M45" s="3">
        <v>5</v>
      </c>
      <c r="N45" s="57" t="str">
        <f t="shared" si="3"/>
        <v>乌鸦</v>
      </c>
      <c r="O45" s="47">
        <f>VLOOKUP(N45,马仔属性!$G$14:$I$33,3,FALSE)</f>
        <v>2</v>
      </c>
      <c r="P45" s="58">
        <f>VLOOKUP(N45,马仔属性!$G$14:$H$33,2,FALSE)</f>
        <v>101110</v>
      </c>
      <c r="Q45" s="3">
        <v>41</v>
      </c>
      <c r="R45" s="3">
        <v>3</v>
      </c>
      <c r="S45" s="3">
        <v>5</v>
      </c>
      <c r="T45" s="57" t="str">
        <f t="shared" si="5"/>
        <v>赌王</v>
      </c>
      <c r="U45" s="47">
        <f>VLOOKUP(T45,马仔属性!$G$14:$I$33,3,FALSE)</f>
        <v>2</v>
      </c>
      <c r="V45" s="58">
        <f>VLOOKUP(T45,马仔属性!$G$14:$H$33,2,FALSE)</f>
        <v>101111</v>
      </c>
      <c r="W45" s="3">
        <v>41</v>
      </c>
      <c r="X45" s="3">
        <v>3</v>
      </c>
      <c r="Y45" s="3">
        <v>5</v>
      </c>
      <c r="Z45" s="57" t="str">
        <f t="shared" si="7"/>
        <v>无</v>
      </c>
      <c r="AA45" s="47">
        <f>VLOOKUP(Z45,马仔属性!$G$14:$I$33,3,FALSE)</f>
        <v>-1</v>
      </c>
      <c r="AB45" s="58">
        <f>VLOOKUP(Z45,马仔属性!$G$14:$H$33,2,FALSE)</f>
        <v>0</v>
      </c>
      <c r="AC45" s="3">
        <v>41</v>
      </c>
      <c r="AD45" s="3">
        <v>3</v>
      </c>
      <c r="AE45" s="3">
        <v>5</v>
      </c>
      <c r="AF45" s="21">
        <f>SUMPRODUCT(AG45:AS45,设定参考!$A$2:$M$2)</f>
        <v>12463.157871455052</v>
      </c>
      <c r="AG45">
        <v>110422.86027554669</v>
      </c>
      <c r="AH45">
        <v>5615.7690318716586</v>
      </c>
      <c r="AI45">
        <v>2430.4744285615261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</row>
    <row r="46" spans="1:45" x14ac:dyDescent="0.15">
      <c r="A46" s="48">
        <v>43</v>
      </c>
      <c r="B46" s="57" t="s">
        <v>545</v>
      </c>
      <c r="C46" s="47">
        <f>VLOOKUP(B46,马仔属性!$G$14:$I$33,3,FALSE)</f>
        <v>0</v>
      </c>
      <c r="D46" s="58">
        <f>VLOOKUP(B46,马仔属性!$G$14:$H$33,2,FALSE)</f>
        <v>101101</v>
      </c>
      <c r="E46" s="3">
        <v>42</v>
      </c>
      <c r="F46" s="3">
        <v>4</v>
      </c>
      <c r="G46" s="3">
        <v>5</v>
      </c>
      <c r="H46" s="57" t="str">
        <f t="shared" si="1"/>
        <v>靓坤</v>
      </c>
      <c r="I46" s="47">
        <f>VLOOKUP(H46,马仔属性!$G$14:$I$33,3,FALSE)</f>
        <v>1</v>
      </c>
      <c r="J46" s="58">
        <f>VLOOKUP(H46,马仔属性!$G$14:$H$33,2,FALSE)</f>
        <v>101106</v>
      </c>
      <c r="K46" s="3">
        <v>42</v>
      </c>
      <c r="L46" s="3">
        <v>4</v>
      </c>
      <c r="M46" s="3">
        <v>5</v>
      </c>
      <c r="N46" s="57" t="str">
        <f t="shared" si="3"/>
        <v>乌鸦</v>
      </c>
      <c r="O46" s="47">
        <f>VLOOKUP(N46,马仔属性!$G$14:$I$33,3,FALSE)</f>
        <v>2</v>
      </c>
      <c r="P46" s="58">
        <f>VLOOKUP(N46,马仔属性!$G$14:$H$33,2,FALSE)</f>
        <v>101110</v>
      </c>
      <c r="Q46" s="3">
        <v>42</v>
      </c>
      <c r="R46" s="3">
        <v>4</v>
      </c>
      <c r="S46" s="3">
        <v>5</v>
      </c>
      <c r="T46" s="57" t="str">
        <f t="shared" si="5"/>
        <v>赌王</v>
      </c>
      <c r="U46" s="47">
        <f>VLOOKUP(T46,马仔属性!$G$14:$I$33,3,FALSE)</f>
        <v>2</v>
      </c>
      <c r="V46" s="58">
        <f>VLOOKUP(T46,马仔属性!$G$14:$H$33,2,FALSE)</f>
        <v>101111</v>
      </c>
      <c r="W46" s="3">
        <v>42</v>
      </c>
      <c r="X46" s="3">
        <v>4</v>
      </c>
      <c r="Y46" s="3">
        <v>5</v>
      </c>
      <c r="Z46" s="57" t="str">
        <f t="shared" si="7"/>
        <v>无</v>
      </c>
      <c r="AA46" s="47">
        <f>VLOOKUP(Z46,马仔属性!$G$14:$I$33,3,FALSE)</f>
        <v>-1</v>
      </c>
      <c r="AB46" s="58">
        <f>VLOOKUP(Z46,马仔属性!$G$14:$H$33,2,FALSE)</f>
        <v>0</v>
      </c>
      <c r="AC46" s="3">
        <v>42</v>
      </c>
      <c r="AD46" s="3">
        <v>4</v>
      </c>
      <c r="AE46" s="3">
        <v>5</v>
      </c>
      <c r="AF46" s="21">
        <f>SUMPRODUCT(AG46:AS46,设定参考!$A$2:$M$2)</f>
        <v>13657.688385191366</v>
      </c>
      <c r="AG46">
        <v>123285.136983476</v>
      </c>
      <c r="AH46">
        <v>6090.1652722994659</v>
      </c>
      <c r="AI46">
        <v>2636.1176335528608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</row>
    <row r="47" spans="1:45" x14ac:dyDescent="0.15">
      <c r="A47" s="48">
        <v>44</v>
      </c>
      <c r="B47" s="57" t="s">
        <v>545</v>
      </c>
      <c r="C47" s="47">
        <f>VLOOKUP(B47,马仔属性!$G$14:$I$33,3,FALSE)</f>
        <v>0</v>
      </c>
      <c r="D47" s="58">
        <f>VLOOKUP(B47,马仔属性!$G$14:$H$33,2,FALSE)</f>
        <v>101101</v>
      </c>
      <c r="E47" s="3">
        <v>43</v>
      </c>
      <c r="F47" s="3">
        <v>4</v>
      </c>
      <c r="G47" s="3">
        <v>5</v>
      </c>
      <c r="H47" s="57" t="str">
        <f t="shared" si="1"/>
        <v>靓坤</v>
      </c>
      <c r="I47" s="47">
        <f>VLOOKUP(H47,马仔属性!$G$14:$I$33,3,FALSE)</f>
        <v>1</v>
      </c>
      <c r="J47" s="58">
        <f>VLOOKUP(H47,马仔属性!$G$14:$H$33,2,FALSE)</f>
        <v>101106</v>
      </c>
      <c r="K47" s="3">
        <v>43</v>
      </c>
      <c r="L47" s="3">
        <v>4</v>
      </c>
      <c r="M47" s="3">
        <v>5</v>
      </c>
      <c r="N47" s="57" t="str">
        <f t="shared" si="3"/>
        <v>乌鸦</v>
      </c>
      <c r="O47" s="47">
        <f>VLOOKUP(N47,马仔属性!$G$14:$I$33,3,FALSE)</f>
        <v>2</v>
      </c>
      <c r="P47" s="58">
        <f>VLOOKUP(N47,马仔属性!$G$14:$H$33,2,FALSE)</f>
        <v>101110</v>
      </c>
      <c r="Q47" s="3">
        <v>43</v>
      </c>
      <c r="R47" s="3">
        <v>4</v>
      </c>
      <c r="S47" s="3">
        <v>5</v>
      </c>
      <c r="T47" s="57" t="str">
        <f t="shared" si="5"/>
        <v>赌王</v>
      </c>
      <c r="U47" s="47">
        <f>VLOOKUP(T47,马仔属性!$G$14:$I$33,3,FALSE)</f>
        <v>2</v>
      </c>
      <c r="V47" s="58">
        <f>VLOOKUP(T47,马仔属性!$G$14:$H$33,2,FALSE)</f>
        <v>101111</v>
      </c>
      <c r="W47" s="3">
        <v>43</v>
      </c>
      <c r="X47" s="3">
        <v>4</v>
      </c>
      <c r="Y47" s="3">
        <v>5</v>
      </c>
      <c r="Z47" s="57" t="str">
        <f t="shared" si="7"/>
        <v>无</v>
      </c>
      <c r="AA47" s="47">
        <f>VLOOKUP(Z47,马仔属性!$G$14:$I$33,3,FALSE)</f>
        <v>-1</v>
      </c>
      <c r="AB47" s="58">
        <f>VLOOKUP(Z47,马仔属性!$G$14:$H$33,2,FALSE)</f>
        <v>0</v>
      </c>
      <c r="AC47" s="3">
        <v>43</v>
      </c>
      <c r="AD47" s="3">
        <v>4</v>
      </c>
      <c r="AE47" s="3">
        <v>5</v>
      </c>
      <c r="AF47" s="21">
        <f>SUMPRODUCT(AG47:AS47,设定参考!$A$2:$M$2)</f>
        <v>13835.931928286362</v>
      </c>
      <c r="AG47">
        <v>124866.12942954288</v>
      </c>
      <c r="AH47">
        <v>6170.4684817112302</v>
      </c>
      <c r="AI47">
        <v>2670.818269393415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</row>
    <row r="48" spans="1:45" x14ac:dyDescent="0.15">
      <c r="A48" s="48">
        <v>45</v>
      </c>
      <c r="B48" s="57" t="s">
        <v>545</v>
      </c>
      <c r="C48" s="47">
        <f>VLOOKUP(B48,马仔属性!$G$14:$I$33,3,FALSE)</f>
        <v>0</v>
      </c>
      <c r="D48" s="58">
        <f>VLOOKUP(B48,马仔属性!$G$14:$H$33,2,FALSE)</f>
        <v>101101</v>
      </c>
      <c r="E48" s="3">
        <v>44</v>
      </c>
      <c r="F48" s="3">
        <v>4</v>
      </c>
      <c r="G48" s="3">
        <v>5</v>
      </c>
      <c r="H48" s="57" t="str">
        <f t="shared" si="1"/>
        <v>靓坤</v>
      </c>
      <c r="I48" s="47">
        <f>VLOOKUP(H48,马仔属性!$G$14:$I$33,3,FALSE)</f>
        <v>1</v>
      </c>
      <c r="J48" s="58">
        <f>VLOOKUP(H48,马仔属性!$G$14:$H$33,2,FALSE)</f>
        <v>101106</v>
      </c>
      <c r="K48" s="3">
        <v>44</v>
      </c>
      <c r="L48" s="3">
        <v>4</v>
      </c>
      <c r="M48" s="3">
        <v>5</v>
      </c>
      <c r="N48" s="57" t="str">
        <f t="shared" si="3"/>
        <v>乌鸦</v>
      </c>
      <c r="O48" s="47">
        <f>VLOOKUP(N48,马仔属性!$G$14:$I$33,3,FALSE)</f>
        <v>2</v>
      </c>
      <c r="P48" s="58">
        <f>VLOOKUP(N48,马仔属性!$G$14:$H$33,2,FALSE)</f>
        <v>101110</v>
      </c>
      <c r="Q48" s="3">
        <v>44</v>
      </c>
      <c r="R48" s="3">
        <v>4</v>
      </c>
      <c r="S48" s="3">
        <v>5</v>
      </c>
      <c r="T48" s="57" t="str">
        <f t="shared" si="5"/>
        <v>赌王</v>
      </c>
      <c r="U48" s="47">
        <f>VLOOKUP(T48,马仔属性!$G$14:$I$33,3,FALSE)</f>
        <v>2</v>
      </c>
      <c r="V48" s="58">
        <f>VLOOKUP(T48,马仔属性!$G$14:$H$33,2,FALSE)</f>
        <v>101111</v>
      </c>
      <c r="W48" s="3">
        <v>44</v>
      </c>
      <c r="X48" s="3">
        <v>4</v>
      </c>
      <c r="Y48" s="3">
        <v>5</v>
      </c>
      <c r="Z48" s="57" t="str">
        <f t="shared" si="7"/>
        <v>无</v>
      </c>
      <c r="AA48" s="47">
        <f>VLOOKUP(Z48,马仔属性!$G$14:$I$33,3,FALSE)</f>
        <v>-1</v>
      </c>
      <c r="AB48" s="58">
        <f>VLOOKUP(Z48,马仔属性!$G$14:$H$33,2,FALSE)</f>
        <v>0</v>
      </c>
      <c r="AC48" s="3">
        <v>44</v>
      </c>
      <c r="AD48" s="3">
        <v>4</v>
      </c>
      <c r="AE48" s="3">
        <v>5</v>
      </c>
      <c r="AF48" s="21">
        <f>SUMPRODUCT(AG48:AS48,设定参考!$A$2:$M$2)</f>
        <v>14014.175471381357</v>
      </c>
      <c r="AG48">
        <v>126447.1218756098</v>
      </c>
      <c r="AH48">
        <v>6250.7716911229963</v>
      </c>
      <c r="AI48">
        <v>2705.5189052339692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</row>
    <row r="49" spans="1:45" x14ac:dyDescent="0.15">
      <c r="A49" s="48">
        <v>46</v>
      </c>
      <c r="B49" s="57" t="s">
        <v>543</v>
      </c>
      <c r="C49" s="47">
        <f>VLOOKUP(B49,马仔属性!$G$14:$I$33,3,FALSE)</f>
        <v>2</v>
      </c>
      <c r="D49" s="58">
        <f>VLOOKUP(B49,马仔属性!$G$14:$H$33,2,FALSE)</f>
        <v>101111</v>
      </c>
      <c r="E49" s="3">
        <v>45</v>
      </c>
      <c r="F49" s="3">
        <v>4</v>
      </c>
      <c r="G49" s="3">
        <v>5</v>
      </c>
      <c r="H49" s="57" t="str">
        <f t="shared" si="1"/>
        <v>靓坤</v>
      </c>
      <c r="I49" s="47">
        <f>VLOOKUP(H49,马仔属性!$G$14:$I$33,3,FALSE)</f>
        <v>1</v>
      </c>
      <c r="J49" s="58">
        <f>VLOOKUP(H49,马仔属性!$G$14:$H$33,2,FALSE)</f>
        <v>101106</v>
      </c>
      <c r="K49" s="3">
        <v>45</v>
      </c>
      <c r="L49" s="3">
        <v>4</v>
      </c>
      <c r="M49" s="3">
        <v>5</v>
      </c>
      <c r="N49" s="57" t="str">
        <f t="shared" si="3"/>
        <v>乌鸦</v>
      </c>
      <c r="O49" s="47">
        <f>VLOOKUP(N49,马仔属性!$G$14:$I$33,3,FALSE)</f>
        <v>2</v>
      </c>
      <c r="P49" s="58">
        <f>VLOOKUP(N49,马仔属性!$G$14:$H$33,2,FALSE)</f>
        <v>101110</v>
      </c>
      <c r="Q49" s="3">
        <v>45</v>
      </c>
      <c r="R49" s="3">
        <v>4</v>
      </c>
      <c r="S49" s="3">
        <v>5</v>
      </c>
      <c r="T49" s="57" t="str">
        <f t="shared" si="5"/>
        <v>赌王</v>
      </c>
      <c r="U49" s="47">
        <f>VLOOKUP(T49,马仔属性!$G$14:$I$33,3,FALSE)</f>
        <v>2</v>
      </c>
      <c r="V49" s="58">
        <f>VLOOKUP(T49,马仔属性!$G$14:$H$33,2,FALSE)</f>
        <v>101111</v>
      </c>
      <c r="W49" s="3">
        <v>45</v>
      </c>
      <c r="X49" s="3">
        <v>4</v>
      </c>
      <c r="Y49" s="3">
        <v>5</v>
      </c>
      <c r="Z49" s="57" t="str">
        <f t="shared" si="7"/>
        <v>无</v>
      </c>
      <c r="AA49" s="47">
        <f>VLOOKUP(Z49,马仔属性!$G$14:$I$33,3,FALSE)</f>
        <v>-1</v>
      </c>
      <c r="AB49" s="58">
        <f>VLOOKUP(Z49,马仔属性!$G$14:$H$33,2,FALSE)</f>
        <v>0</v>
      </c>
      <c r="AC49" s="3">
        <v>45</v>
      </c>
      <c r="AD49" s="3">
        <v>4</v>
      </c>
      <c r="AE49" s="3">
        <v>5</v>
      </c>
      <c r="AF49" s="21">
        <f>SUMPRODUCT(AG49:AS49,设定参考!$A$2:$M$2)</f>
        <v>17235.205686815738</v>
      </c>
      <c r="AG49">
        <v>157230.8353964659</v>
      </c>
      <c r="AH49">
        <v>7593.8120213903749</v>
      </c>
      <c r="AI49">
        <v>3352.1602495667257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</row>
    <row r="50" spans="1:45" x14ac:dyDescent="0.15">
      <c r="A50" s="48">
        <v>47</v>
      </c>
      <c r="B50" s="57" t="s">
        <v>543</v>
      </c>
      <c r="C50" s="47">
        <f>VLOOKUP(B50,马仔属性!$G$14:$I$33,3,FALSE)</f>
        <v>2</v>
      </c>
      <c r="D50" s="58">
        <f>VLOOKUP(B50,马仔属性!$G$14:$H$33,2,FALSE)</f>
        <v>101111</v>
      </c>
      <c r="E50" s="3">
        <v>46</v>
      </c>
      <c r="F50" s="3">
        <v>5</v>
      </c>
      <c r="G50" s="3">
        <v>5</v>
      </c>
      <c r="H50" s="57" t="str">
        <f t="shared" si="1"/>
        <v>靓坤</v>
      </c>
      <c r="I50" s="47">
        <f>VLOOKUP(H50,马仔属性!$G$14:$I$33,3,FALSE)</f>
        <v>1</v>
      </c>
      <c r="J50" s="58">
        <f>VLOOKUP(H50,马仔属性!$G$14:$H$33,2,FALSE)</f>
        <v>101106</v>
      </c>
      <c r="K50" s="3">
        <v>46</v>
      </c>
      <c r="L50" s="3">
        <v>5</v>
      </c>
      <c r="M50" s="3">
        <v>5</v>
      </c>
      <c r="N50" s="57" t="str">
        <f t="shared" si="3"/>
        <v>乌鸦</v>
      </c>
      <c r="O50" s="47">
        <f>VLOOKUP(N50,马仔属性!$G$14:$I$33,3,FALSE)</f>
        <v>2</v>
      </c>
      <c r="P50" s="58">
        <f>VLOOKUP(N50,马仔属性!$G$14:$H$33,2,FALSE)</f>
        <v>101110</v>
      </c>
      <c r="Q50" s="3">
        <v>46</v>
      </c>
      <c r="R50" s="3">
        <v>5</v>
      </c>
      <c r="S50" s="3">
        <v>5</v>
      </c>
      <c r="T50" s="57" t="str">
        <f t="shared" si="5"/>
        <v>赌王</v>
      </c>
      <c r="U50" s="47">
        <f>VLOOKUP(T50,马仔属性!$G$14:$I$33,3,FALSE)</f>
        <v>2</v>
      </c>
      <c r="V50" s="58">
        <f>VLOOKUP(T50,马仔属性!$G$14:$H$33,2,FALSE)</f>
        <v>101111</v>
      </c>
      <c r="W50" s="3">
        <v>46</v>
      </c>
      <c r="X50" s="3">
        <v>5</v>
      </c>
      <c r="Y50" s="3">
        <v>5</v>
      </c>
      <c r="Z50" s="57" t="str">
        <f t="shared" si="7"/>
        <v>无</v>
      </c>
      <c r="AA50" s="47">
        <f>VLOOKUP(Z50,马仔属性!$G$14:$I$33,3,FALSE)</f>
        <v>-1</v>
      </c>
      <c r="AB50" s="58">
        <f>VLOOKUP(Z50,马仔属性!$G$14:$H$33,2,FALSE)</f>
        <v>0</v>
      </c>
      <c r="AC50" s="3">
        <v>46</v>
      </c>
      <c r="AD50" s="3">
        <v>5</v>
      </c>
      <c r="AE50" s="3">
        <v>5</v>
      </c>
      <c r="AF50" s="21">
        <f>SUMPRODUCT(AG50:AS50,设定参考!$A$2:$M$2)</f>
        <v>18476.508075941594</v>
      </c>
      <c r="AG50">
        <v>169653.29186241343</v>
      </c>
      <c r="AH50">
        <v>8123.1091371123011</v>
      </c>
      <c r="AI50">
        <v>3567.2672643327564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</row>
    <row r="51" spans="1:45" x14ac:dyDescent="0.15">
      <c r="A51" s="48">
        <v>48</v>
      </c>
      <c r="B51" s="57" t="s">
        <v>543</v>
      </c>
      <c r="C51" s="47">
        <f>VLOOKUP(B51,马仔属性!$G$14:$I$33,3,FALSE)</f>
        <v>2</v>
      </c>
      <c r="D51" s="58">
        <f>VLOOKUP(B51,马仔属性!$G$14:$H$33,2,FALSE)</f>
        <v>101111</v>
      </c>
      <c r="E51" s="3">
        <v>47</v>
      </c>
      <c r="F51" s="3">
        <v>5</v>
      </c>
      <c r="G51" s="3">
        <v>6</v>
      </c>
      <c r="H51" s="57" t="str">
        <f t="shared" si="1"/>
        <v>靓坤</v>
      </c>
      <c r="I51" s="47">
        <f>VLOOKUP(H51,马仔属性!$G$14:$I$33,3,FALSE)</f>
        <v>1</v>
      </c>
      <c r="J51" s="58">
        <f>VLOOKUP(H51,马仔属性!$G$14:$H$33,2,FALSE)</f>
        <v>101106</v>
      </c>
      <c r="K51" s="3">
        <v>47</v>
      </c>
      <c r="L51" s="3">
        <v>5</v>
      </c>
      <c r="M51" s="3">
        <v>6</v>
      </c>
      <c r="N51" s="57" t="str">
        <f t="shared" si="3"/>
        <v>乌鸦</v>
      </c>
      <c r="O51" s="47">
        <f>VLOOKUP(N51,马仔属性!$G$14:$I$33,3,FALSE)</f>
        <v>2</v>
      </c>
      <c r="P51" s="58">
        <f>VLOOKUP(N51,马仔属性!$G$14:$H$33,2,FALSE)</f>
        <v>101110</v>
      </c>
      <c r="Q51" s="3">
        <v>47</v>
      </c>
      <c r="R51" s="3">
        <v>5</v>
      </c>
      <c r="S51" s="3">
        <v>6</v>
      </c>
      <c r="T51" s="57" t="str">
        <f t="shared" si="5"/>
        <v>赌王</v>
      </c>
      <c r="U51" s="47">
        <f>VLOOKUP(T51,马仔属性!$G$14:$I$33,3,FALSE)</f>
        <v>2</v>
      </c>
      <c r="V51" s="58">
        <f>VLOOKUP(T51,马仔属性!$G$14:$H$33,2,FALSE)</f>
        <v>101111</v>
      </c>
      <c r="W51" s="3">
        <v>47</v>
      </c>
      <c r="X51" s="3">
        <v>5</v>
      </c>
      <c r="Y51" s="3">
        <v>6</v>
      </c>
      <c r="Z51" s="57" t="s">
        <v>542</v>
      </c>
      <c r="AA51" s="47">
        <f>VLOOKUP(Z51,马仔属性!$G$14:$I$33,3,FALSE)</f>
        <v>2</v>
      </c>
      <c r="AB51" s="58">
        <f>VLOOKUP(Z51,马仔属性!$G$14:$H$33,2,FALSE)</f>
        <v>101110</v>
      </c>
      <c r="AC51" s="3">
        <v>47</v>
      </c>
      <c r="AD51" s="3">
        <v>5</v>
      </c>
      <c r="AE51" s="3">
        <v>6</v>
      </c>
      <c r="AF51" s="21">
        <f>SUMPRODUCT(AG51:AS51,设定参考!$A$2:$M$2)</f>
        <v>26853.111242582232</v>
      </c>
      <c r="AG51">
        <v>246726.27726088738</v>
      </c>
      <c r="AH51">
        <v>11793.027076791446</v>
      </c>
      <c r="AI51">
        <v>5191.0330753552871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</row>
    <row r="52" spans="1:45" x14ac:dyDescent="0.15">
      <c r="A52" s="48">
        <v>49</v>
      </c>
      <c r="B52" s="57" t="s">
        <v>543</v>
      </c>
      <c r="C52" s="47">
        <f>VLOOKUP(B52,马仔属性!$G$14:$I$33,3,FALSE)</f>
        <v>2</v>
      </c>
      <c r="D52" s="58">
        <f>VLOOKUP(B52,马仔属性!$G$14:$H$33,2,FALSE)</f>
        <v>101111</v>
      </c>
      <c r="E52" s="3">
        <v>48</v>
      </c>
      <c r="F52" s="3">
        <v>5</v>
      </c>
      <c r="G52" s="3">
        <v>6</v>
      </c>
      <c r="H52" s="57" t="str">
        <f t="shared" si="1"/>
        <v>靓坤</v>
      </c>
      <c r="I52" s="47">
        <f>VLOOKUP(H52,马仔属性!$G$14:$I$33,3,FALSE)</f>
        <v>1</v>
      </c>
      <c r="J52" s="58">
        <f>VLOOKUP(H52,马仔属性!$G$14:$H$33,2,FALSE)</f>
        <v>101106</v>
      </c>
      <c r="K52" s="3">
        <v>48</v>
      </c>
      <c r="L52" s="3">
        <v>5</v>
      </c>
      <c r="M52" s="3">
        <v>6</v>
      </c>
      <c r="N52" s="57" t="str">
        <f t="shared" si="3"/>
        <v>乌鸦</v>
      </c>
      <c r="O52" s="47">
        <f>VLOOKUP(N52,马仔属性!$G$14:$I$33,3,FALSE)</f>
        <v>2</v>
      </c>
      <c r="P52" s="58">
        <f>VLOOKUP(N52,马仔属性!$G$14:$H$33,2,FALSE)</f>
        <v>101110</v>
      </c>
      <c r="Q52" s="3">
        <v>48</v>
      </c>
      <c r="R52" s="3">
        <v>5</v>
      </c>
      <c r="S52" s="3">
        <v>6</v>
      </c>
      <c r="T52" s="57" t="str">
        <f t="shared" si="5"/>
        <v>赌王</v>
      </c>
      <c r="U52" s="47">
        <f>VLOOKUP(T52,马仔属性!$G$14:$I$33,3,FALSE)</f>
        <v>2</v>
      </c>
      <c r="V52" s="58">
        <f>VLOOKUP(T52,马仔属性!$G$14:$H$33,2,FALSE)</f>
        <v>101111</v>
      </c>
      <c r="W52" s="3">
        <v>48</v>
      </c>
      <c r="X52" s="3">
        <v>5</v>
      </c>
      <c r="Y52" s="3">
        <v>6</v>
      </c>
      <c r="Z52" s="57" t="s">
        <v>542</v>
      </c>
      <c r="AA52" s="47">
        <f>VLOOKUP(Z52,马仔属性!$G$14:$I$33,3,FALSE)</f>
        <v>2</v>
      </c>
      <c r="AB52" s="58">
        <f>VLOOKUP(Z52,马仔属性!$G$14:$H$33,2,FALSE)</f>
        <v>101110</v>
      </c>
      <c r="AC52" s="3">
        <v>48</v>
      </c>
      <c r="AD52" s="3">
        <v>5</v>
      </c>
      <c r="AE52" s="3">
        <v>6</v>
      </c>
      <c r="AF52" s="21">
        <f>SUMPRODUCT(AG52:AS52,设定参考!$A$2:$M$2)</f>
        <v>27188.975108909985</v>
      </c>
      <c r="AG52">
        <v>249705.33740719524</v>
      </c>
      <c r="AH52">
        <v>11944.342215187165</v>
      </c>
      <c r="AI52">
        <v>5256.4193974350101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</row>
    <row r="53" spans="1:45" x14ac:dyDescent="0.15">
      <c r="A53" s="48">
        <v>50</v>
      </c>
      <c r="B53" s="57" t="s">
        <v>543</v>
      </c>
      <c r="C53" s="47">
        <f>VLOOKUP(B53,马仔属性!$G$14:$I$33,3,FALSE)</f>
        <v>2</v>
      </c>
      <c r="D53" s="58">
        <f>VLOOKUP(B53,马仔属性!$G$14:$H$33,2,FALSE)</f>
        <v>101111</v>
      </c>
      <c r="E53" s="3">
        <v>49</v>
      </c>
      <c r="F53" s="3">
        <v>5</v>
      </c>
      <c r="G53" s="3">
        <v>6</v>
      </c>
      <c r="H53" s="57" t="s">
        <v>319</v>
      </c>
      <c r="I53" s="47">
        <f>VLOOKUP(H53,马仔属性!$G$14:$I$33,3,FALSE)</f>
        <v>2</v>
      </c>
      <c r="J53" s="58">
        <f>VLOOKUP(H53,马仔属性!$G$14:$H$33,2,FALSE)</f>
        <v>101112</v>
      </c>
      <c r="K53" s="3">
        <v>49</v>
      </c>
      <c r="L53" s="3">
        <v>5</v>
      </c>
      <c r="M53" s="3">
        <v>6</v>
      </c>
      <c r="N53" s="57" t="s">
        <v>375</v>
      </c>
      <c r="O53" s="47">
        <f>VLOOKUP(N53,马仔属性!$G$14:$I$33,3,FALSE)</f>
        <v>2</v>
      </c>
      <c r="P53" s="58">
        <f>VLOOKUP(N53,马仔属性!$G$14:$H$33,2,FALSE)</f>
        <v>101113</v>
      </c>
      <c r="Q53" s="3">
        <v>49</v>
      </c>
      <c r="R53" s="3">
        <v>5</v>
      </c>
      <c r="S53" s="3">
        <v>6</v>
      </c>
      <c r="T53" s="57" t="str">
        <f t="shared" si="5"/>
        <v>赌王</v>
      </c>
      <c r="U53" s="47">
        <f>VLOOKUP(T53,马仔属性!$G$14:$I$33,3,FALSE)</f>
        <v>2</v>
      </c>
      <c r="V53" s="58">
        <f>VLOOKUP(T53,马仔属性!$G$14:$H$33,2,FALSE)</f>
        <v>101111</v>
      </c>
      <c r="W53" s="3">
        <v>49</v>
      </c>
      <c r="X53" s="3">
        <v>5</v>
      </c>
      <c r="Y53" s="3">
        <v>6</v>
      </c>
      <c r="Z53" s="57" t="s">
        <v>542</v>
      </c>
      <c r="AA53" s="47">
        <f>VLOOKUP(Z53,马仔属性!$G$14:$I$33,3,FALSE)</f>
        <v>2</v>
      </c>
      <c r="AB53" s="58">
        <f>VLOOKUP(Z53,马仔属性!$G$14:$H$33,2,FALSE)</f>
        <v>101110</v>
      </c>
      <c r="AC53" s="3">
        <v>49</v>
      </c>
      <c r="AD53" s="3">
        <v>5</v>
      </c>
      <c r="AE53" s="3">
        <v>6</v>
      </c>
      <c r="AF53" s="21">
        <f>SUMPRODUCT(AG53:AS53,设定参考!$A$2:$M$2)</f>
        <v>30044.391798429915</v>
      </c>
      <c r="AG53">
        <v>269339.21654426568</v>
      </c>
      <c r="AH53">
        <v>13416.193565775404</v>
      </c>
      <c r="AI53">
        <v>5854.6295708838834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</row>
    <row r="54" spans="1:45" x14ac:dyDescent="0.15">
      <c r="A54" s="48">
        <v>51</v>
      </c>
      <c r="B54" s="57" t="s">
        <v>543</v>
      </c>
      <c r="C54" s="47">
        <f>VLOOKUP(B54,马仔属性!$G$14:$I$33,3,FALSE)</f>
        <v>2</v>
      </c>
      <c r="D54" s="58">
        <f>VLOOKUP(B54,马仔属性!$G$14:$H$33,2,FALSE)</f>
        <v>101111</v>
      </c>
      <c r="E54" s="3">
        <v>50</v>
      </c>
      <c r="F54" s="3">
        <v>6</v>
      </c>
      <c r="G54" s="3">
        <v>6</v>
      </c>
      <c r="H54" s="57" t="str">
        <f t="shared" si="1"/>
        <v>山下忠秀</v>
      </c>
      <c r="I54" s="47">
        <f>VLOOKUP(H54,马仔属性!$G$14:$I$33,3,FALSE)</f>
        <v>2</v>
      </c>
      <c r="J54" s="58">
        <f>VLOOKUP(H54,马仔属性!$G$14:$H$33,2,FALSE)</f>
        <v>101112</v>
      </c>
      <c r="K54" s="3">
        <v>50</v>
      </c>
      <c r="L54" s="3">
        <v>6</v>
      </c>
      <c r="M54" s="3">
        <v>6</v>
      </c>
      <c r="N54" s="57" t="str">
        <f t="shared" si="3"/>
        <v>宫本一</v>
      </c>
      <c r="O54" s="47">
        <f>VLOOKUP(N54,马仔属性!$G$14:$I$33,3,FALSE)</f>
        <v>2</v>
      </c>
      <c r="P54" s="58">
        <f>VLOOKUP(N54,马仔属性!$G$14:$H$33,2,FALSE)</f>
        <v>101113</v>
      </c>
      <c r="Q54" s="3">
        <v>50</v>
      </c>
      <c r="R54" s="3">
        <v>6</v>
      </c>
      <c r="S54" s="3">
        <v>6</v>
      </c>
      <c r="T54" s="57" t="str">
        <f t="shared" si="5"/>
        <v>赌王</v>
      </c>
      <c r="U54" s="47">
        <f>VLOOKUP(T54,马仔属性!$G$14:$I$33,3,FALSE)</f>
        <v>2</v>
      </c>
      <c r="V54" s="58">
        <f>VLOOKUP(T54,马仔属性!$G$14:$H$33,2,FALSE)</f>
        <v>101111</v>
      </c>
      <c r="W54" s="3">
        <v>50</v>
      </c>
      <c r="X54" s="3">
        <v>6</v>
      </c>
      <c r="Y54" s="3">
        <v>6</v>
      </c>
      <c r="Z54" s="57" t="s">
        <v>542</v>
      </c>
      <c r="AA54" s="47">
        <f>VLOOKUP(Z54,马仔属性!$G$14:$I$33,3,FALSE)</f>
        <v>2</v>
      </c>
      <c r="AB54" s="58">
        <f>VLOOKUP(Z54,马仔属性!$G$14:$H$33,2,FALSE)</f>
        <v>101110</v>
      </c>
      <c r="AC54" s="3">
        <v>50</v>
      </c>
      <c r="AD54" s="3">
        <v>6</v>
      </c>
      <c r="AE54" s="3">
        <v>6</v>
      </c>
      <c r="AF54" s="21">
        <f>SUMPRODUCT(AG54:AS54,设定参考!$A$2:$M$2)</f>
        <v>31902.762585429078</v>
      </c>
      <c r="AG54">
        <v>286152.8887008247</v>
      </c>
      <c r="AH54">
        <v>13980.687786096261</v>
      </c>
      <c r="AI54">
        <v>6475.959251299827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</row>
    <row r="55" spans="1:45" x14ac:dyDescent="0.15">
      <c r="A55" s="48">
        <v>52</v>
      </c>
      <c r="B55" s="57" t="s">
        <v>543</v>
      </c>
      <c r="C55" s="47">
        <f>VLOOKUP(B55,马仔属性!$G$14:$I$33,3,FALSE)</f>
        <v>2</v>
      </c>
      <c r="D55" s="58">
        <f>VLOOKUP(B55,马仔属性!$G$14:$H$33,2,FALSE)</f>
        <v>101111</v>
      </c>
      <c r="E55" s="3">
        <v>51</v>
      </c>
      <c r="F55" s="3">
        <v>6</v>
      </c>
      <c r="G55" s="3">
        <v>6</v>
      </c>
      <c r="H55" s="57" t="str">
        <f t="shared" si="1"/>
        <v>山下忠秀</v>
      </c>
      <c r="I55" s="47">
        <f>VLOOKUP(H55,马仔属性!$G$14:$I$33,3,FALSE)</f>
        <v>2</v>
      </c>
      <c r="J55" s="58">
        <f>VLOOKUP(H55,马仔属性!$G$14:$H$33,2,FALSE)</f>
        <v>101112</v>
      </c>
      <c r="K55" s="3">
        <v>51</v>
      </c>
      <c r="L55" s="3">
        <v>6</v>
      </c>
      <c r="M55" s="3">
        <v>6</v>
      </c>
      <c r="N55" s="57" t="str">
        <f t="shared" si="3"/>
        <v>宫本一</v>
      </c>
      <c r="O55" s="47">
        <f>VLOOKUP(N55,马仔属性!$G$14:$I$33,3,FALSE)</f>
        <v>2</v>
      </c>
      <c r="P55" s="58">
        <f>VLOOKUP(N55,马仔属性!$G$14:$H$33,2,FALSE)</f>
        <v>101113</v>
      </c>
      <c r="Q55" s="3">
        <v>51</v>
      </c>
      <c r="R55" s="3">
        <v>6</v>
      </c>
      <c r="S55" s="3">
        <v>6</v>
      </c>
      <c r="T55" s="57" t="str">
        <f t="shared" si="5"/>
        <v>赌王</v>
      </c>
      <c r="U55" s="47">
        <f>VLOOKUP(T55,马仔属性!$G$14:$I$33,3,FALSE)</f>
        <v>2</v>
      </c>
      <c r="V55" s="58">
        <f>VLOOKUP(T55,马仔属性!$G$14:$H$33,2,FALSE)</f>
        <v>101111</v>
      </c>
      <c r="W55" s="3">
        <v>51</v>
      </c>
      <c r="X55" s="3">
        <v>6</v>
      </c>
      <c r="Y55" s="3">
        <v>6</v>
      </c>
      <c r="Z55" s="57" t="s">
        <v>542</v>
      </c>
      <c r="AA55" s="47">
        <f>VLOOKUP(Z55,马仔属性!$G$14:$I$33,3,FALSE)</f>
        <v>2</v>
      </c>
      <c r="AB55" s="58">
        <f>VLOOKUP(Z55,马仔属性!$G$14:$H$33,2,FALSE)</f>
        <v>101110</v>
      </c>
      <c r="AC55" s="3">
        <v>51</v>
      </c>
      <c r="AD55" s="3">
        <v>6</v>
      </c>
      <c r="AE55" s="3">
        <v>6</v>
      </c>
      <c r="AF55" s="21">
        <f>SUMPRODUCT(AG55:AS55,设定参考!$A$2:$M$2)</f>
        <v>32275.944659126588</v>
      </c>
      <c r="AG55">
        <v>289462.95553005568</v>
      </c>
      <c r="AH55">
        <v>14148.815717647063</v>
      </c>
      <c r="AI55">
        <v>6548.6107202772982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</row>
    <row r="56" spans="1:45" x14ac:dyDescent="0.15">
      <c r="A56" s="48">
        <v>53</v>
      </c>
      <c r="B56" s="57" t="s">
        <v>543</v>
      </c>
      <c r="C56" s="47">
        <f>VLOOKUP(B56,马仔属性!$G$14:$I$33,3,FALSE)</f>
        <v>2</v>
      </c>
      <c r="D56" s="58">
        <f>VLOOKUP(B56,马仔属性!$G$14:$H$33,2,FALSE)</f>
        <v>101111</v>
      </c>
      <c r="E56" s="3">
        <v>52</v>
      </c>
      <c r="F56" s="3">
        <v>6</v>
      </c>
      <c r="G56" s="3">
        <v>6</v>
      </c>
      <c r="H56" s="57" t="str">
        <f t="shared" si="1"/>
        <v>山下忠秀</v>
      </c>
      <c r="I56" s="47">
        <f>VLOOKUP(H56,马仔属性!$G$14:$I$33,3,FALSE)</f>
        <v>2</v>
      </c>
      <c r="J56" s="58">
        <f>VLOOKUP(H56,马仔属性!$G$14:$H$33,2,FALSE)</f>
        <v>101112</v>
      </c>
      <c r="K56" s="3">
        <v>52</v>
      </c>
      <c r="L56" s="3">
        <v>6</v>
      </c>
      <c r="M56" s="3">
        <v>6</v>
      </c>
      <c r="N56" s="57" t="str">
        <f t="shared" si="3"/>
        <v>宫本一</v>
      </c>
      <c r="O56" s="47">
        <f>VLOOKUP(N56,马仔属性!$G$14:$I$33,3,FALSE)</f>
        <v>2</v>
      </c>
      <c r="P56" s="58">
        <f>VLOOKUP(N56,马仔属性!$G$14:$H$33,2,FALSE)</f>
        <v>101113</v>
      </c>
      <c r="Q56" s="3">
        <v>52</v>
      </c>
      <c r="R56" s="3">
        <v>6</v>
      </c>
      <c r="S56" s="3">
        <v>6</v>
      </c>
      <c r="T56" s="57" t="str">
        <f t="shared" si="5"/>
        <v>赌王</v>
      </c>
      <c r="U56" s="47">
        <f>VLOOKUP(T56,马仔属性!$G$14:$I$33,3,FALSE)</f>
        <v>2</v>
      </c>
      <c r="V56" s="58">
        <f>VLOOKUP(T56,马仔属性!$G$14:$H$33,2,FALSE)</f>
        <v>101111</v>
      </c>
      <c r="W56" s="3">
        <v>52</v>
      </c>
      <c r="X56" s="3">
        <v>6</v>
      </c>
      <c r="Y56" s="3">
        <v>6</v>
      </c>
      <c r="Z56" s="57" t="s">
        <v>542</v>
      </c>
      <c r="AA56" s="47">
        <f>VLOOKUP(Z56,马仔属性!$G$14:$I$33,3,FALSE)</f>
        <v>2</v>
      </c>
      <c r="AB56" s="58">
        <f>VLOOKUP(Z56,马仔属性!$G$14:$H$33,2,FALSE)</f>
        <v>101110</v>
      </c>
      <c r="AC56" s="3">
        <v>52</v>
      </c>
      <c r="AD56" s="3">
        <v>6</v>
      </c>
      <c r="AE56" s="3">
        <v>6</v>
      </c>
      <c r="AF56" s="21">
        <f>SUMPRODUCT(AG56:AS56,设定参考!$A$2:$M$2)</f>
        <v>32649.126732824101</v>
      </c>
      <c r="AG56">
        <v>292773.02235928667</v>
      </c>
      <c r="AH56">
        <v>14316.943649197867</v>
      </c>
      <c r="AI56">
        <v>6621.2621892547668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</row>
    <row r="57" spans="1:45" x14ac:dyDescent="0.15">
      <c r="A57" s="48">
        <v>54</v>
      </c>
      <c r="B57" s="57" t="s">
        <v>543</v>
      </c>
      <c r="C57" s="47">
        <f>VLOOKUP(B57,马仔属性!$G$14:$I$33,3,FALSE)</f>
        <v>2</v>
      </c>
      <c r="D57" s="58">
        <f>VLOOKUP(B57,马仔属性!$G$14:$H$33,2,FALSE)</f>
        <v>101111</v>
      </c>
      <c r="E57" s="3">
        <v>53</v>
      </c>
      <c r="F57" s="3">
        <v>6</v>
      </c>
      <c r="G57" s="3">
        <v>6</v>
      </c>
      <c r="H57" s="57" t="str">
        <f t="shared" si="1"/>
        <v>山下忠秀</v>
      </c>
      <c r="I57" s="47">
        <f>VLOOKUP(H57,马仔属性!$G$14:$I$33,3,FALSE)</f>
        <v>2</v>
      </c>
      <c r="J57" s="58">
        <f>VLOOKUP(H57,马仔属性!$G$14:$H$33,2,FALSE)</f>
        <v>101112</v>
      </c>
      <c r="K57" s="3">
        <v>53</v>
      </c>
      <c r="L57" s="3">
        <v>6</v>
      </c>
      <c r="M57" s="3">
        <v>6</v>
      </c>
      <c r="N57" s="57" t="str">
        <f t="shared" si="3"/>
        <v>宫本一</v>
      </c>
      <c r="O57" s="47">
        <f>VLOOKUP(N57,马仔属性!$G$14:$I$33,3,FALSE)</f>
        <v>2</v>
      </c>
      <c r="P57" s="58">
        <f>VLOOKUP(N57,马仔属性!$G$14:$H$33,2,FALSE)</f>
        <v>101113</v>
      </c>
      <c r="Q57" s="3">
        <v>53</v>
      </c>
      <c r="R57" s="3">
        <v>6</v>
      </c>
      <c r="S57" s="3">
        <v>6</v>
      </c>
      <c r="T57" s="57" t="str">
        <f t="shared" si="5"/>
        <v>赌王</v>
      </c>
      <c r="U57" s="47">
        <f>VLOOKUP(T57,马仔属性!$G$14:$I$33,3,FALSE)</f>
        <v>2</v>
      </c>
      <c r="V57" s="58">
        <f>VLOOKUP(T57,马仔属性!$G$14:$H$33,2,FALSE)</f>
        <v>101111</v>
      </c>
      <c r="W57" s="3">
        <v>53</v>
      </c>
      <c r="X57" s="3">
        <v>6</v>
      </c>
      <c r="Y57" s="3">
        <v>6</v>
      </c>
      <c r="Z57" s="57" t="s">
        <v>542</v>
      </c>
      <c r="AA57" s="47">
        <f>VLOOKUP(Z57,马仔属性!$G$14:$I$33,3,FALSE)</f>
        <v>2</v>
      </c>
      <c r="AB57" s="58">
        <f>VLOOKUP(Z57,马仔属性!$G$14:$H$33,2,FALSE)</f>
        <v>101110</v>
      </c>
      <c r="AC57" s="3">
        <v>53</v>
      </c>
      <c r="AD57" s="3">
        <v>6</v>
      </c>
      <c r="AE57" s="3">
        <v>6</v>
      </c>
      <c r="AF57" s="21">
        <f>SUMPRODUCT(AG57:AS57,设定参考!$A$2:$M$2)</f>
        <v>33022.308806521614</v>
      </c>
      <c r="AG57">
        <v>296083.08918851765</v>
      </c>
      <c r="AH57">
        <v>14485.071580748669</v>
      </c>
      <c r="AI57">
        <v>6693.9136582322371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</row>
    <row r="58" spans="1:45" x14ac:dyDescent="0.15">
      <c r="A58" s="48">
        <v>55</v>
      </c>
      <c r="B58" s="57" t="s">
        <v>543</v>
      </c>
      <c r="C58" s="47">
        <f>VLOOKUP(B58,马仔属性!$G$14:$I$33,3,FALSE)</f>
        <v>2</v>
      </c>
      <c r="D58" s="58">
        <f>VLOOKUP(B58,马仔属性!$G$14:$H$33,2,FALSE)</f>
        <v>101111</v>
      </c>
      <c r="E58" s="3">
        <v>54</v>
      </c>
      <c r="F58" s="3">
        <v>6</v>
      </c>
      <c r="G58" s="3">
        <v>6</v>
      </c>
      <c r="H58" s="57" t="str">
        <f t="shared" si="1"/>
        <v>山下忠秀</v>
      </c>
      <c r="I58" s="47">
        <f>VLOOKUP(H58,马仔属性!$G$14:$I$33,3,FALSE)</f>
        <v>2</v>
      </c>
      <c r="J58" s="58">
        <f>VLOOKUP(H58,马仔属性!$G$14:$H$33,2,FALSE)</f>
        <v>101112</v>
      </c>
      <c r="K58" s="3">
        <v>54</v>
      </c>
      <c r="L58" s="3">
        <v>6</v>
      </c>
      <c r="M58" s="3">
        <v>6</v>
      </c>
      <c r="N58" s="57" t="str">
        <f t="shared" si="3"/>
        <v>宫本一</v>
      </c>
      <c r="O58" s="47">
        <f>VLOOKUP(N58,马仔属性!$G$14:$I$33,3,FALSE)</f>
        <v>2</v>
      </c>
      <c r="P58" s="58">
        <f>VLOOKUP(N58,马仔属性!$G$14:$H$33,2,FALSE)</f>
        <v>101113</v>
      </c>
      <c r="Q58" s="3">
        <v>54</v>
      </c>
      <c r="R58" s="3">
        <v>6</v>
      </c>
      <c r="S58" s="3">
        <v>6</v>
      </c>
      <c r="T58" s="57" t="str">
        <f t="shared" si="5"/>
        <v>赌王</v>
      </c>
      <c r="U58" s="47">
        <f>VLOOKUP(T58,马仔属性!$G$14:$I$33,3,FALSE)</f>
        <v>2</v>
      </c>
      <c r="V58" s="58">
        <f>VLOOKUP(T58,马仔属性!$G$14:$H$33,2,FALSE)</f>
        <v>101111</v>
      </c>
      <c r="W58" s="3">
        <v>54</v>
      </c>
      <c r="X58" s="3">
        <v>6</v>
      </c>
      <c r="Y58" s="3">
        <v>6</v>
      </c>
      <c r="Z58" s="57" t="s">
        <v>542</v>
      </c>
      <c r="AA58" s="47">
        <f>VLOOKUP(Z58,马仔属性!$G$14:$I$33,3,FALSE)</f>
        <v>2</v>
      </c>
      <c r="AB58" s="58">
        <f>VLOOKUP(Z58,马仔属性!$G$14:$H$33,2,FALSE)</f>
        <v>101110</v>
      </c>
      <c r="AC58" s="3">
        <v>54</v>
      </c>
      <c r="AD58" s="3">
        <v>6</v>
      </c>
      <c r="AE58" s="3">
        <v>6</v>
      </c>
      <c r="AF58" s="21">
        <f>SUMPRODUCT(AG58:AS58,设定参考!$A$2:$M$2)</f>
        <v>33395.49088021912</v>
      </c>
      <c r="AG58">
        <v>299393.15601774858</v>
      </c>
      <c r="AH58">
        <v>14653.19951229947</v>
      </c>
      <c r="AI58">
        <v>6766.5651272097057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</row>
    <row r="59" spans="1:45" x14ac:dyDescent="0.15">
      <c r="A59" s="48">
        <v>56</v>
      </c>
      <c r="B59" s="57" t="s">
        <v>543</v>
      </c>
      <c r="C59" s="47">
        <f>VLOOKUP(B59,马仔属性!$G$14:$I$33,3,FALSE)</f>
        <v>2</v>
      </c>
      <c r="D59" s="58">
        <f>VLOOKUP(B59,马仔属性!$G$14:$H$33,2,FALSE)</f>
        <v>101111</v>
      </c>
      <c r="E59" s="3">
        <v>55</v>
      </c>
      <c r="F59" s="3">
        <v>7</v>
      </c>
      <c r="G59" s="3">
        <v>7</v>
      </c>
      <c r="H59" s="57" t="str">
        <f t="shared" si="1"/>
        <v>山下忠秀</v>
      </c>
      <c r="I59" s="47">
        <f>VLOOKUP(H59,马仔属性!$G$14:$I$33,3,FALSE)</f>
        <v>2</v>
      </c>
      <c r="J59" s="58">
        <f>VLOOKUP(H59,马仔属性!$G$14:$H$33,2,FALSE)</f>
        <v>101112</v>
      </c>
      <c r="K59" s="3">
        <v>55</v>
      </c>
      <c r="L59" s="3">
        <v>7</v>
      </c>
      <c r="M59" s="3">
        <v>7</v>
      </c>
      <c r="N59" s="57" t="str">
        <f t="shared" si="3"/>
        <v>宫本一</v>
      </c>
      <c r="O59" s="47">
        <f>VLOOKUP(N59,马仔属性!$G$14:$I$33,3,FALSE)</f>
        <v>2</v>
      </c>
      <c r="P59" s="58">
        <f>VLOOKUP(N59,马仔属性!$G$14:$H$33,2,FALSE)</f>
        <v>101113</v>
      </c>
      <c r="Q59" s="3">
        <v>55</v>
      </c>
      <c r="R59" s="3">
        <v>7</v>
      </c>
      <c r="S59" s="3">
        <v>7</v>
      </c>
      <c r="T59" s="57" t="str">
        <f t="shared" si="5"/>
        <v>赌王</v>
      </c>
      <c r="U59" s="47">
        <f>VLOOKUP(T59,马仔属性!$G$14:$I$33,3,FALSE)</f>
        <v>2</v>
      </c>
      <c r="V59" s="58">
        <f>VLOOKUP(T59,马仔属性!$G$14:$H$33,2,FALSE)</f>
        <v>101111</v>
      </c>
      <c r="W59" s="3">
        <v>55</v>
      </c>
      <c r="X59" s="3">
        <v>7</v>
      </c>
      <c r="Y59" s="3">
        <v>7</v>
      </c>
      <c r="Z59" s="57" t="s">
        <v>542</v>
      </c>
      <c r="AA59" s="47">
        <f>VLOOKUP(Z59,马仔属性!$G$14:$I$33,3,FALSE)</f>
        <v>2</v>
      </c>
      <c r="AB59" s="58">
        <f>VLOOKUP(Z59,马仔属性!$G$14:$H$33,2,FALSE)</f>
        <v>101110</v>
      </c>
      <c r="AC59" s="3">
        <v>55</v>
      </c>
      <c r="AD59" s="3">
        <v>7</v>
      </c>
      <c r="AE59" s="3">
        <v>7</v>
      </c>
      <c r="AF59" s="21">
        <f>SUMPRODUCT(AG59:AS59,设定参考!$A$2:$M$2)</f>
        <v>39315.139499759505</v>
      </c>
      <c r="AG59">
        <v>343860.96135750809</v>
      </c>
      <c r="AH59">
        <v>17690.850951871664</v>
      </c>
      <c r="AI59">
        <v>7869.8500935875227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</row>
    <row r="60" spans="1:45" x14ac:dyDescent="0.15">
      <c r="A60" s="48">
        <v>57</v>
      </c>
      <c r="B60" s="57" t="s">
        <v>543</v>
      </c>
      <c r="C60" s="47">
        <f>VLOOKUP(B60,马仔属性!$G$14:$I$33,3,FALSE)</f>
        <v>2</v>
      </c>
      <c r="D60" s="58">
        <f>VLOOKUP(B60,马仔属性!$G$14:$H$33,2,FALSE)</f>
        <v>101111</v>
      </c>
      <c r="E60" s="3">
        <v>56</v>
      </c>
      <c r="F60" s="3">
        <v>7</v>
      </c>
      <c r="G60" s="3">
        <v>7</v>
      </c>
      <c r="H60" s="57" t="str">
        <f t="shared" si="1"/>
        <v>山下忠秀</v>
      </c>
      <c r="I60" s="47">
        <f>VLOOKUP(H60,马仔属性!$G$14:$I$33,3,FALSE)</f>
        <v>2</v>
      </c>
      <c r="J60" s="58">
        <f>VLOOKUP(H60,马仔属性!$G$14:$H$33,2,FALSE)</f>
        <v>101112</v>
      </c>
      <c r="K60" s="3">
        <v>56</v>
      </c>
      <c r="L60" s="3">
        <v>7</v>
      </c>
      <c r="M60" s="3">
        <v>7</v>
      </c>
      <c r="N60" s="57" t="str">
        <f t="shared" si="3"/>
        <v>宫本一</v>
      </c>
      <c r="O60" s="47">
        <f>VLOOKUP(N60,马仔属性!$G$14:$I$33,3,FALSE)</f>
        <v>2</v>
      </c>
      <c r="P60" s="58">
        <f>VLOOKUP(N60,马仔属性!$G$14:$H$33,2,FALSE)</f>
        <v>101113</v>
      </c>
      <c r="Q60" s="3">
        <v>56</v>
      </c>
      <c r="R60" s="3">
        <v>7</v>
      </c>
      <c r="S60" s="3">
        <v>7</v>
      </c>
      <c r="T60" s="57" t="str">
        <f t="shared" si="5"/>
        <v>赌王</v>
      </c>
      <c r="U60" s="47">
        <f>VLOOKUP(T60,马仔属性!$G$14:$I$33,3,FALSE)</f>
        <v>2</v>
      </c>
      <c r="V60" s="58">
        <f>VLOOKUP(T60,马仔属性!$G$14:$H$33,2,FALSE)</f>
        <v>101111</v>
      </c>
      <c r="W60" s="3">
        <v>56</v>
      </c>
      <c r="X60" s="3">
        <v>7</v>
      </c>
      <c r="Y60" s="3">
        <v>7</v>
      </c>
      <c r="Z60" s="57" t="s">
        <v>542</v>
      </c>
      <c r="AA60" s="47">
        <f>VLOOKUP(Z60,马仔属性!$G$14:$I$33,3,FALSE)</f>
        <v>2</v>
      </c>
      <c r="AB60" s="58">
        <f>VLOOKUP(Z60,马仔属性!$G$14:$H$33,2,FALSE)</f>
        <v>101110</v>
      </c>
      <c r="AC60" s="3">
        <v>56</v>
      </c>
      <c r="AD60" s="3">
        <v>7</v>
      </c>
      <c r="AE60" s="3">
        <v>7</v>
      </c>
      <c r="AF60" s="21">
        <f>SUMPRODUCT(AG60:AS60,设定参考!$A$2:$M$2)</f>
        <v>39737.424477890905</v>
      </c>
      <c r="AG60">
        <v>347606.56329584843</v>
      </c>
      <c r="AH60">
        <v>17881.100979679151</v>
      </c>
      <c r="AI60">
        <v>7952.0609663778177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</row>
    <row r="61" spans="1:45" x14ac:dyDescent="0.15">
      <c r="A61" s="48">
        <v>58</v>
      </c>
      <c r="B61" s="57" t="s">
        <v>543</v>
      </c>
      <c r="C61" s="47">
        <f>VLOOKUP(B61,马仔属性!$G$14:$I$33,3,FALSE)</f>
        <v>2</v>
      </c>
      <c r="D61" s="58">
        <f>VLOOKUP(B61,马仔属性!$G$14:$H$33,2,FALSE)</f>
        <v>101111</v>
      </c>
      <c r="E61" s="3">
        <v>57</v>
      </c>
      <c r="F61" s="3">
        <v>7</v>
      </c>
      <c r="G61" s="3">
        <v>7</v>
      </c>
      <c r="H61" s="57" t="str">
        <f t="shared" si="1"/>
        <v>山下忠秀</v>
      </c>
      <c r="I61" s="47">
        <f>VLOOKUP(H61,马仔属性!$G$14:$I$33,3,FALSE)</f>
        <v>2</v>
      </c>
      <c r="J61" s="58">
        <f>VLOOKUP(H61,马仔属性!$G$14:$H$33,2,FALSE)</f>
        <v>101112</v>
      </c>
      <c r="K61" s="3">
        <v>57</v>
      </c>
      <c r="L61" s="3">
        <v>7</v>
      </c>
      <c r="M61" s="3">
        <v>7</v>
      </c>
      <c r="N61" s="57" t="str">
        <f t="shared" si="3"/>
        <v>宫本一</v>
      </c>
      <c r="O61" s="47">
        <f>VLOOKUP(N61,马仔属性!$G$14:$I$33,3,FALSE)</f>
        <v>2</v>
      </c>
      <c r="P61" s="58">
        <f>VLOOKUP(N61,马仔属性!$G$14:$H$33,2,FALSE)</f>
        <v>101113</v>
      </c>
      <c r="Q61" s="3">
        <v>57</v>
      </c>
      <c r="R61" s="3">
        <v>7</v>
      </c>
      <c r="S61" s="3">
        <v>7</v>
      </c>
      <c r="T61" s="57" t="str">
        <f t="shared" si="5"/>
        <v>赌王</v>
      </c>
      <c r="U61" s="47">
        <f>VLOOKUP(T61,马仔属性!$G$14:$I$33,3,FALSE)</f>
        <v>2</v>
      </c>
      <c r="V61" s="58">
        <f>VLOOKUP(T61,马仔属性!$G$14:$H$33,2,FALSE)</f>
        <v>101111</v>
      </c>
      <c r="W61" s="3">
        <v>57</v>
      </c>
      <c r="X61" s="3">
        <v>7</v>
      </c>
      <c r="Y61" s="3">
        <v>7</v>
      </c>
      <c r="Z61" s="57" t="s">
        <v>542</v>
      </c>
      <c r="AA61" s="47">
        <f>VLOOKUP(Z61,马仔属性!$G$14:$I$33,3,FALSE)</f>
        <v>2</v>
      </c>
      <c r="AB61" s="58">
        <f>VLOOKUP(Z61,马仔属性!$G$14:$H$33,2,FALSE)</f>
        <v>101110</v>
      </c>
      <c r="AC61" s="3">
        <v>57</v>
      </c>
      <c r="AD61" s="3">
        <v>7</v>
      </c>
      <c r="AE61" s="3">
        <v>7</v>
      </c>
      <c r="AF61" s="21">
        <f>SUMPRODUCT(AG61:AS61,设定参考!$A$2:$M$2)</f>
        <v>40159.709456022298</v>
      </c>
      <c r="AG61">
        <v>351352.16523418872</v>
      </c>
      <c r="AH61">
        <v>18071.351007486635</v>
      </c>
      <c r="AI61">
        <v>8034.2718391681119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</row>
    <row r="62" spans="1:45" x14ac:dyDescent="0.15">
      <c r="A62" s="48">
        <v>59</v>
      </c>
      <c r="B62" s="57" t="s">
        <v>543</v>
      </c>
      <c r="C62" s="47">
        <f>VLOOKUP(B62,马仔属性!$G$14:$I$33,3,FALSE)</f>
        <v>2</v>
      </c>
      <c r="D62" s="58">
        <f>VLOOKUP(B62,马仔属性!$G$14:$H$33,2,FALSE)</f>
        <v>101111</v>
      </c>
      <c r="E62" s="3">
        <v>58</v>
      </c>
      <c r="F62" s="3">
        <v>7</v>
      </c>
      <c r="G62" s="3">
        <v>7</v>
      </c>
      <c r="H62" s="57" t="str">
        <f t="shared" si="1"/>
        <v>山下忠秀</v>
      </c>
      <c r="I62" s="47">
        <f>VLOOKUP(H62,马仔属性!$G$14:$I$33,3,FALSE)</f>
        <v>2</v>
      </c>
      <c r="J62" s="58">
        <f>VLOOKUP(H62,马仔属性!$G$14:$H$33,2,FALSE)</f>
        <v>101112</v>
      </c>
      <c r="K62" s="3">
        <v>58</v>
      </c>
      <c r="L62" s="3">
        <v>7</v>
      </c>
      <c r="M62" s="3">
        <v>7</v>
      </c>
      <c r="N62" s="57" t="str">
        <f t="shared" si="3"/>
        <v>宫本一</v>
      </c>
      <c r="O62" s="47">
        <f>VLOOKUP(N62,马仔属性!$G$14:$I$33,3,FALSE)</f>
        <v>2</v>
      </c>
      <c r="P62" s="58">
        <f>VLOOKUP(N62,马仔属性!$G$14:$H$33,2,FALSE)</f>
        <v>101113</v>
      </c>
      <c r="Q62" s="3">
        <v>58</v>
      </c>
      <c r="R62" s="3">
        <v>7</v>
      </c>
      <c r="S62" s="3">
        <v>7</v>
      </c>
      <c r="T62" s="57" t="str">
        <f t="shared" si="5"/>
        <v>赌王</v>
      </c>
      <c r="U62" s="47">
        <f>VLOOKUP(T62,马仔属性!$G$14:$I$33,3,FALSE)</f>
        <v>2</v>
      </c>
      <c r="V62" s="58">
        <f>VLOOKUP(T62,马仔属性!$G$14:$H$33,2,FALSE)</f>
        <v>101111</v>
      </c>
      <c r="W62" s="3">
        <v>58</v>
      </c>
      <c r="X62" s="3">
        <v>7</v>
      </c>
      <c r="Y62" s="3">
        <v>7</v>
      </c>
      <c r="Z62" s="57" t="s">
        <v>542</v>
      </c>
      <c r="AA62" s="47">
        <f>VLOOKUP(Z62,马仔属性!$G$14:$I$33,3,FALSE)</f>
        <v>2</v>
      </c>
      <c r="AB62" s="58">
        <f>VLOOKUP(Z62,马仔属性!$G$14:$H$33,2,FALSE)</f>
        <v>101110</v>
      </c>
      <c r="AC62" s="3">
        <v>58</v>
      </c>
      <c r="AD62" s="3">
        <v>7</v>
      </c>
      <c r="AE62" s="3">
        <v>7</v>
      </c>
      <c r="AF62" s="21">
        <f>SUMPRODUCT(AG62:AS62,设定参考!$A$2:$M$2)</f>
        <v>40581.99443415369</v>
      </c>
      <c r="AG62">
        <v>355097.76717252907</v>
      </c>
      <c r="AH62">
        <v>18261.601035294123</v>
      </c>
      <c r="AI62">
        <v>8116.4827119584061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</row>
    <row r="63" spans="1:45" x14ac:dyDescent="0.15">
      <c r="A63" s="48">
        <v>60</v>
      </c>
      <c r="B63" s="57" t="s">
        <v>543</v>
      </c>
      <c r="C63" s="47">
        <f>VLOOKUP(B63,马仔属性!$G$14:$I$33,3,FALSE)</f>
        <v>2</v>
      </c>
      <c r="D63" s="58">
        <f>VLOOKUP(B63,马仔属性!$G$14:$H$33,2,FALSE)</f>
        <v>101111</v>
      </c>
      <c r="E63" s="3">
        <v>59</v>
      </c>
      <c r="F63" s="3">
        <v>7</v>
      </c>
      <c r="G63" s="3">
        <v>7</v>
      </c>
      <c r="H63" s="57" t="str">
        <f t="shared" si="1"/>
        <v>山下忠秀</v>
      </c>
      <c r="I63" s="47">
        <f>VLOOKUP(H63,马仔属性!$G$14:$I$33,3,FALSE)</f>
        <v>2</v>
      </c>
      <c r="J63" s="58">
        <f>VLOOKUP(H63,马仔属性!$G$14:$H$33,2,FALSE)</f>
        <v>101112</v>
      </c>
      <c r="K63" s="3">
        <v>59</v>
      </c>
      <c r="L63" s="3">
        <v>7</v>
      </c>
      <c r="M63" s="3">
        <v>7</v>
      </c>
      <c r="N63" s="57" t="str">
        <f t="shared" si="3"/>
        <v>宫本一</v>
      </c>
      <c r="O63" s="47">
        <f>VLOOKUP(N63,马仔属性!$G$14:$I$33,3,FALSE)</f>
        <v>2</v>
      </c>
      <c r="P63" s="58">
        <f>VLOOKUP(N63,马仔属性!$G$14:$H$33,2,FALSE)</f>
        <v>101113</v>
      </c>
      <c r="Q63" s="3">
        <v>59</v>
      </c>
      <c r="R63" s="3">
        <v>7</v>
      </c>
      <c r="S63" s="3">
        <v>7</v>
      </c>
      <c r="T63" s="57" t="str">
        <f t="shared" si="5"/>
        <v>赌王</v>
      </c>
      <c r="U63" s="47">
        <f>VLOOKUP(T63,马仔属性!$G$14:$I$33,3,FALSE)</f>
        <v>2</v>
      </c>
      <c r="V63" s="58">
        <f>VLOOKUP(T63,马仔属性!$G$14:$H$33,2,FALSE)</f>
        <v>101111</v>
      </c>
      <c r="W63" s="3">
        <v>59</v>
      </c>
      <c r="X63" s="3">
        <v>7</v>
      </c>
      <c r="Y63" s="3">
        <v>7</v>
      </c>
      <c r="Z63" s="57" t="s">
        <v>542</v>
      </c>
      <c r="AA63" s="47">
        <f>VLOOKUP(Z63,马仔属性!$G$14:$I$33,3,FALSE)</f>
        <v>2</v>
      </c>
      <c r="AB63" s="58">
        <f>VLOOKUP(Z63,马仔属性!$G$14:$H$33,2,FALSE)</f>
        <v>101110</v>
      </c>
      <c r="AC63" s="3">
        <v>59</v>
      </c>
      <c r="AD63" s="3">
        <v>7</v>
      </c>
      <c r="AE63" s="3">
        <v>7</v>
      </c>
      <c r="AF63" s="21">
        <f>SUMPRODUCT(AG63:AS63,设定参考!$A$2:$M$2)</f>
        <v>41004.27941228509</v>
      </c>
      <c r="AG63">
        <v>358843.36911086942</v>
      </c>
      <c r="AH63">
        <v>18451.851063101611</v>
      </c>
      <c r="AI63">
        <v>8198.6935847487002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</row>
    <row r="64" spans="1:45" x14ac:dyDescent="0.15">
      <c r="A64" s="48">
        <v>61</v>
      </c>
      <c r="B64" s="57" t="s">
        <v>543</v>
      </c>
      <c r="C64" s="47">
        <f>VLOOKUP(B64,马仔属性!$G$14:$I$33,3,FALSE)</f>
        <v>2</v>
      </c>
      <c r="D64" s="58">
        <f>VLOOKUP(B64,马仔属性!$G$14:$H$33,2,FALSE)</f>
        <v>101111</v>
      </c>
      <c r="E64" s="3">
        <v>60</v>
      </c>
      <c r="F64" s="3">
        <v>7</v>
      </c>
      <c r="G64" s="3">
        <v>7</v>
      </c>
      <c r="H64" s="57" t="str">
        <f t="shared" si="1"/>
        <v>山下忠秀</v>
      </c>
      <c r="I64" s="47">
        <f>VLOOKUP(H64,马仔属性!$G$14:$I$33,3,FALSE)</f>
        <v>2</v>
      </c>
      <c r="J64" s="58">
        <f>VLOOKUP(H64,马仔属性!$G$14:$H$33,2,FALSE)</f>
        <v>101112</v>
      </c>
      <c r="K64" s="3">
        <v>60</v>
      </c>
      <c r="L64" s="3">
        <v>7</v>
      </c>
      <c r="M64" s="3">
        <v>7</v>
      </c>
      <c r="N64" s="57" t="str">
        <f t="shared" si="3"/>
        <v>宫本一</v>
      </c>
      <c r="O64" s="47">
        <f>VLOOKUP(N64,马仔属性!$G$14:$I$33,3,FALSE)</f>
        <v>2</v>
      </c>
      <c r="P64" s="58">
        <f>VLOOKUP(N64,马仔属性!$G$14:$H$33,2,FALSE)</f>
        <v>101113</v>
      </c>
      <c r="Q64" s="3">
        <v>60</v>
      </c>
      <c r="R64" s="3">
        <v>7</v>
      </c>
      <c r="S64" s="3">
        <v>7</v>
      </c>
      <c r="T64" s="57" t="str">
        <f t="shared" si="5"/>
        <v>赌王</v>
      </c>
      <c r="U64" s="47">
        <f>VLOOKUP(T64,马仔属性!$G$14:$I$33,3,FALSE)</f>
        <v>2</v>
      </c>
      <c r="V64" s="58">
        <f>VLOOKUP(T64,马仔属性!$G$14:$H$33,2,FALSE)</f>
        <v>101111</v>
      </c>
      <c r="W64" s="3">
        <v>60</v>
      </c>
      <c r="X64" s="3">
        <v>7</v>
      </c>
      <c r="Y64" s="3">
        <v>7</v>
      </c>
      <c r="Z64" s="57" t="s">
        <v>542</v>
      </c>
      <c r="AA64" s="47">
        <f>VLOOKUP(Z64,马仔属性!$G$14:$I$33,3,FALSE)</f>
        <v>2</v>
      </c>
      <c r="AB64" s="58">
        <f>VLOOKUP(Z64,马仔属性!$G$14:$H$33,2,FALSE)</f>
        <v>101110</v>
      </c>
      <c r="AC64" s="3">
        <v>60</v>
      </c>
      <c r="AD64" s="3">
        <v>7</v>
      </c>
      <c r="AE64" s="3">
        <v>7</v>
      </c>
      <c r="AF64" s="21">
        <f>SUMPRODUCT(AG64:AS64,设定参考!$A$2:$M$2)</f>
        <v>41426.564390416475</v>
      </c>
      <c r="AG64">
        <v>362588.97104920971</v>
      </c>
      <c r="AH64">
        <v>18642.101090909095</v>
      </c>
      <c r="AI64">
        <v>8280.9044575389962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</row>
    <row r="65" spans="1:45" x14ac:dyDescent="0.15">
      <c r="A65" s="48">
        <v>62</v>
      </c>
      <c r="B65" s="57" t="s">
        <v>543</v>
      </c>
      <c r="C65" s="47">
        <f>VLOOKUP(B65,马仔属性!$G$14:$I$33,3,FALSE)</f>
        <v>2</v>
      </c>
      <c r="D65" s="58">
        <f>VLOOKUP(B65,马仔属性!$G$14:$H$33,2,FALSE)</f>
        <v>101111</v>
      </c>
      <c r="E65" s="3">
        <v>61</v>
      </c>
      <c r="F65" s="3">
        <v>7</v>
      </c>
      <c r="G65" s="3">
        <v>7</v>
      </c>
      <c r="H65" s="57" t="str">
        <f t="shared" si="1"/>
        <v>山下忠秀</v>
      </c>
      <c r="I65" s="47">
        <f>VLOOKUP(H65,马仔属性!$G$14:$I$33,3,FALSE)</f>
        <v>2</v>
      </c>
      <c r="J65" s="58">
        <f>VLOOKUP(H65,马仔属性!$G$14:$H$33,2,FALSE)</f>
        <v>101112</v>
      </c>
      <c r="K65" s="3">
        <v>61</v>
      </c>
      <c r="L65" s="3">
        <v>7</v>
      </c>
      <c r="M65" s="3">
        <v>7</v>
      </c>
      <c r="N65" s="57" t="str">
        <f t="shared" si="3"/>
        <v>宫本一</v>
      </c>
      <c r="O65" s="47">
        <f>VLOOKUP(N65,马仔属性!$G$14:$I$33,3,FALSE)</f>
        <v>2</v>
      </c>
      <c r="P65" s="58">
        <f>VLOOKUP(N65,马仔属性!$G$14:$H$33,2,FALSE)</f>
        <v>101113</v>
      </c>
      <c r="Q65" s="3">
        <v>61</v>
      </c>
      <c r="R65" s="3">
        <v>7</v>
      </c>
      <c r="S65" s="3">
        <v>7</v>
      </c>
      <c r="T65" s="57" t="str">
        <f t="shared" si="5"/>
        <v>赌王</v>
      </c>
      <c r="U65" s="47">
        <f>VLOOKUP(T65,马仔属性!$G$14:$I$33,3,FALSE)</f>
        <v>2</v>
      </c>
      <c r="V65" s="58">
        <f>VLOOKUP(T65,马仔属性!$G$14:$H$33,2,FALSE)</f>
        <v>101111</v>
      </c>
      <c r="W65" s="3">
        <v>61</v>
      </c>
      <c r="X65" s="3">
        <v>7</v>
      </c>
      <c r="Y65" s="3">
        <v>7</v>
      </c>
      <c r="Z65" s="57" t="s">
        <v>542</v>
      </c>
      <c r="AA65" s="47">
        <f>VLOOKUP(Z65,马仔属性!$G$14:$I$33,3,FALSE)</f>
        <v>2</v>
      </c>
      <c r="AB65" s="58">
        <f>VLOOKUP(Z65,马仔属性!$G$14:$H$33,2,FALSE)</f>
        <v>101110</v>
      </c>
      <c r="AC65" s="3">
        <v>61</v>
      </c>
      <c r="AD65" s="3">
        <v>7</v>
      </c>
      <c r="AE65" s="3">
        <v>7</v>
      </c>
      <c r="AF65" s="21">
        <f>SUMPRODUCT(AG65:AS65,设定参考!$A$2:$M$2)</f>
        <v>41848.849368547868</v>
      </c>
      <c r="AG65">
        <v>366334.57298755</v>
      </c>
      <c r="AH65">
        <v>18832.351118716582</v>
      </c>
      <c r="AI65">
        <v>8363.1153303292904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</row>
    <row r="66" spans="1:45" x14ac:dyDescent="0.15">
      <c r="A66" s="48">
        <v>63</v>
      </c>
      <c r="B66" s="57" t="s">
        <v>543</v>
      </c>
      <c r="C66" s="47">
        <f>VLOOKUP(B66,马仔属性!$G$14:$I$33,3,FALSE)</f>
        <v>2</v>
      </c>
      <c r="D66" s="58">
        <f>VLOOKUP(B66,马仔属性!$G$14:$H$33,2,FALSE)</f>
        <v>101111</v>
      </c>
      <c r="E66" s="3">
        <v>62</v>
      </c>
      <c r="F66" s="3">
        <v>7</v>
      </c>
      <c r="G66" s="3">
        <v>7</v>
      </c>
      <c r="H66" s="57" t="str">
        <f t="shared" si="1"/>
        <v>山下忠秀</v>
      </c>
      <c r="I66" s="47">
        <f>VLOOKUP(H66,马仔属性!$G$14:$I$33,3,FALSE)</f>
        <v>2</v>
      </c>
      <c r="J66" s="58">
        <f>VLOOKUP(H66,马仔属性!$G$14:$H$33,2,FALSE)</f>
        <v>101112</v>
      </c>
      <c r="K66" s="3">
        <v>62</v>
      </c>
      <c r="L66" s="3">
        <v>7</v>
      </c>
      <c r="M66" s="3">
        <v>7</v>
      </c>
      <c r="N66" s="57" t="str">
        <f t="shared" si="3"/>
        <v>宫本一</v>
      </c>
      <c r="O66" s="47">
        <f>VLOOKUP(N66,马仔属性!$G$14:$I$33,3,FALSE)</f>
        <v>2</v>
      </c>
      <c r="P66" s="58">
        <f>VLOOKUP(N66,马仔属性!$G$14:$H$33,2,FALSE)</f>
        <v>101113</v>
      </c>
      <c r="Q66" s="3">
        <v>62</v>
      </c>
      <c r="R66" s="3">
        <v>7</v>
      </c>
      <c r="S66" s="3">
        <v>7</v>
      </c>
      <c r="T66" s="57" t="str">
        <f t="shared" si="5"/>
        <v>赌王</v>
      </c>
      <c r="U66" s="47">
        <f>VLOOKUP(T66,马仔属性!$G$14:$I$33,3,FALSE)</f>
        <v>2</v>
      </c>
      <c r="V66" s="58">
        <f>VLOOKUP(T66,马仔属性!$G$14:$H$33,2,FALSE)</f>
        <v>101111</v>
      </c>
      <c r="W66" s="3">
        <v>62</v>
      </c>
      <c r="X66" s="3">
        <v>7</v>
      </c>
      <c r="Y66" s="3">
        <v>7</v>
      </c>
      <c r="Z66" s="57" t="s">
        <v>542</v>
      </c>
      <c r="AA66" s="47">
        <f>VLOOKUP(Z66,马仔属性!$G$14:$I$33,3,FALSE)</f>
        <v>2</v>
      </c>
      <c r="AB66" s="58">
        <f>VLOOKUP(Z66,马仔属性!$G$14:$H$33,2,FALSE)</f>
        <v>101110</v>
      </c>
      <c r="AC66" s="3">
        <v>62</v>
      </c>
      <c r="AD66" s="3">
        <v>7</v>
      </c>
      <c r="AE66" s="3">
        <v>7</v>
      </c>
      <c r="AF66" s="21">
        <f>SUMPRODUCT(AG66:AS66,设定参考!$A$2:$M$2)</f>
        <v>42271.134346679268</v>
      </c>
      <c r="AG66">
        <v>370080.17492589034</v>
      </c>
      <c r="AH66">
        <v>19022.60114652407</v>
      </c>
      <c r="AI66">
        <v>8445.3262031195845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</row>
    <row r="67" spans="1:45" x14ac:dyDescent="0.15">
      <c r="A67" s="48">
        <v>64</v>
      </c>
      <c r="B67" s="57" t="s">
        <v>543</v>
      </c>
      <c r="C67" s="47">
        <f>VLOOKUP(B67,马仔属性!$G$14:$I$33,3,FALSE)</f>
        <v>2</v>
      </c>
      <c r="D67" s="58">
        <f>VLOOKUP(B67,马仔属性!$G$14:$H$33,2,FALSE)</f>
        <v>101111</v>
      </c>
      <c r="E67" s="3">
        <v>63</v>
      </c>
      <c r="F67" s="3">
        <v>8</v>
      </c>
      <c r="G67" s="3">
        <v>8</v>
      </c>
      <c r="H67" s="57" t="str">
        <f t="shared" si="1"/>
        <v>山下忠秀</v>
      </c>
      <c r="I67" s="47">
        <f>VLOOKUP(H67,马仔属性!$G$14:$I$33,3,FALSE)</f>
        <v>2</v>
      </c>
      <c r="J67" s="58">
        <f>VLOOKUP(H67,马仔属性!$G$14:$H$33,2,FALSE)</f>
        <v>101112</v>
      </c>
      <c r="K67" s="3">
        <v>63</v>
      </c>
      <c r="L67" s="3">
        <v>8</v>
      </c>
      <c r="M67" s="3">
        <v>8</v>
      </c>
      <c r="N67" s="57" t="str">
        <f t="shared" si="3"/>
        <v>宫本一</v>
      </c>
      <c r="O67" s="47">
        <f>VLOOKUP(N67,马仔属性!$G$14:$I$33,3,FALSE)</f>
        <v>2</v>
      </c>
      <c r="P67" s="58">
        <f>VLOOKUP(N67,马仔属性!$G$14:$H$33,2,FALSE)</f>
        <v>101113</v>
      </c>
      <c r="Q67" s="3">
        <v>63</v>
      </c>
      <c r="R67" s="3">
        <v>8</v>
      </c>
      <c r="S67" s="3">
        <v>8</v>
      </c>
      <c r="T67" s="57" t="str">
        <f t="shared" si="5"/>
        <v>赌王</v>
      </c>
      <c r="U67" s="47">
        <f>VLOOKUP(T67,马仔属性!$G$14:$I$33,3,FALSE)</f>
        <v>2</v>
      </c>
      <c r="V67" s="58">
        <f>VLOOKUP(T67,马仔属性!$G$14:$H$33,2,FALSE)</f>
        <v>101111</v>
      </c>
      <c r="W67" s="3">
        <v>63</v>
      </c>
      <c r="X67" s="3">
        <v>8</v>
      </c>
      <c r="Y67" s="3">
        <v>8</v>
      </c>
      <c r="Z67" s="57" t="s">
        <v>542</v>
      </c>
      <c r="AA67" s="47">
        <f>VLOOKUP(Z67,马仔属性!$G$14:$I$33,3,FALSE)</f>
        <v>2</v>
      </c>
      <c r="AB67" s="58">
        <f>VLOOKUP(Z67,马仔属性!$G$14:$H$33,2,FALSE)</f>
        <v>101110</v>
      </c>
      <c r="AC67" s="3">
        <v>63</v>
      </c>
      <c r="AD67" s="3">
        <v>8</v>
      </c>
      <c r="AE67" s="3">
        <v>8</v>
      </c>
      <c r="AF67" s="21">
        <f>SUMPRODUCT(AG67:AS67,设定参考!$A$2:$M$2)</f>
        <v>48861.789106124605</v>
      </c>
      <c r="AG67">
        <v>431969.79624763387</v>
      </c>
      <c r="AH67">
        <v>21709.351452406423</v>
      </c>
      <c r="AI67">
        <v>9873.6458038128276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</row>
    <row r="68" spans="1:45" x14ac:dyDescent="0.15">
      <c r="A68" s="48">
        <v>65</v>
      </c>
      <c r="B68" s="57" t="s">
        <v>543</v>
      </c>
      <c r="C68" s="47">
        <f>VLOOKUP(B68,马仔属性!$G$14:$I$33,3,FALSE)</f>
        <v>2</v>
      </c>
      <c r="D68" s="58">
        <f>VLOOKUP(B68,马仔属性!$G$14:$H$33,2,FALSE)</f>
        <v>101111</v>
      </c>
      <c r="E68" s="3">
        <v>64</v>
      </c>
      <c r="F68" s="3">
        <v>8</v>
      </c>
      <c r="G68" s="3">
        <v>8</v>
      </c>
      <c r="H68" s="57" t="str">
        <f t="shared" si="1"/>
        <v>山下忠秀</v>
      </c>
      <c r="I68" s="47">
        <f>VLOOKUP(H68,马仔属性!$G$14:$I$33,3,FALSE)</f>
        <v>2</v>
      </c>
      <c r="J68" s="58">
        <f>VLOOKUP(H68,马仔属性!$G$14:$H$33,2,FALSE)</f>
        <v>101112</v>
      </c>
      <c r="K68" s="3">
        <v>64</v>
      </c>
      <c r="L68" s="3">
        <v>8</v>
      </c>
      <c r="M68" s="3">
        <v>8</v>
      </c>
      <c r="N68" s="57" t="str">
        <f t="shared" si="3"/>
        <v>宫本一</v>
      </c>
      <c r="O68" s="47">
        <f>VLOOKUP(N68,马仔属性!$G$14:$I$33,3,FALSE)</f>
        <v>2</v>
      </c>
      <c r="P68" s="58">
        <f>VLOOKUP(N68,马仔属性!$G$14:$H$33,2,FALSE)</f>
        <v>101113</v>
      </c>
      <c r="Q68" s="3">
        <v>64</v>
      </c>
      <c r="R68" s="3">
        <v>8</v>
      </c>
      <c r="S68" s="3">
        <v>8</v>
      </c>
      <c r="T68" s="57" t="str">
        <f t="shared" si="5"/>
        <v>赌王</v>
      </c>
      <c r="U68" s="47">
        <f>VLOOKUP(T68,马仔属性!$G$14:$I$33,3,FALSE)</f>
        <v>2</v>
      </c>
      <c r="V68" s="58">
        <f>VLOOKUP(T68,马仔属性!$G$14:$H$33,2,FALSE)</f>
        <v>101111</v>
      </c>
      <c r="W68" s="3">
        <v>64</v>
      </c>
      <c r="X68" s="3">
        <v>8</v>
      </c>
      <c r="Y68" s="3">
        <v>8</v>
      </c>
      <c r="Z68" s="57" t="s">
        <v>542</v>
      </c>
      <c r="AA68" s="47">
        <f>VLOOKUP(Z68,马仔属性!$G$14:$I$33,3,FALSE)</f>
        <v>2</v>
      </c>
      <c r="AB68" s="58">
        <f>VLOOKUP(Z68,马仔属性!$G$14:$H$33,2,FALSE)</f>
        <v>101110</v>
      </c>
      <c r="AC68" s="3">
        <v>64</v>
      </c>
      <c r="AD68" s="3">
        <v>8</v>
      </c>
      <c r="AE68" s="3">
        <v>8</v>
      </c>
      <c r="AF68" s="21">
        <f>SUMPRODUCT(AG68:AS68,设定参考!$A$2:$M$2)</f>
        <v>49333.176988689884</v>
      </c>
      <c r="AG68">
        <v>436150.93329508347</v>
      </c>
      <c r="AH68">
        <v>21921.723576470598</v>
      </c>
      <c r="AI68">
        <v>9965.4160804159474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</row>
    <row r="69" spans="1:45" x14ac:dyDescent="0.15">
      <c r="A69" s="48">
        <v>66</v>
      </c>
      <c r="B69" s="57" t="s">
        <v>543</v>
      </c>
      <c r="C69" s="47">
        <f>VLOOKUP(B69,马仔属性!$G$14:$I$33,3,FALSE)</f>
        <v>2</v>
      </c>
      <c r="D69" s="58">
        <f>VLOOKUP(B69,马仔属性!$G$14:$H$33,2,FALSE)</f>
        <v>101111</v>
      </c>
      <c r="E69" s="3">
        <v>65</v>
      </c>
      <c r="F69" s="3">
        <v>8</v>
      </c>
      <c r="G69" s="3">
        <v>8</v>
      </c>
      <c r="H69" s="57" t="str">
        <f t="shared" ref="H69:H83" si="10">H68</f>
        <v>山下忠秀</v>
      </c>
      <c r="I69" s="47">
        <f>VLOOKUP(H69,马仔属性!$G$14:$I$33,3,FALSE)</f>
        <v>2</v>
      </c>
      <c r="J69" s="58">
        <f>VLOOKUP(H69,马仔属性!$G$14:$H$33,2,FALSE)</f>
        <v>101112</v>
      </c>
      <c r="K69" s="3">
        <v>65</v>
      </c>
      <c r="L69" s="3">
        <v>8</v>
      </c>
      <c r="M69" s="3">
        <v>8</v>
      </c>
      <c r="N69" s="57" t="str">
        <f t="shared" ref="N69:N83" si="11">N68</f>
        <v>宫本一</v>
      </c>
      <c r="O69" s="47">
        <f>VLOOKUP(N69,马仔属性!$G$14:$I$33,3,FALSE)</f>
        <v>2</v>
      </c>
      <c r="P69" s="58">
        <f>VLOOKUP(N69,马仔属性!$G$14:$H$33,2,FALSE)</f>
        <v>101113</v>
      </c>
      <c r="Q69" s="3">
        <v>65</v>
      </c>
      <c r="R69" s="3">
        <v>8</v>
      </c>
      <c r="S69" s="3">
        <v>8</v>
      </c>
      <c r="T69" s="57" t="str">
        <f t="shared" ref="T69:T83" si="12">T68</f>
        <v>赌王</v>
      </c>
      <c r="U69" s="47">
        <f>VLOOKUP(T69,马仔属性!$G$14:$I$33,3,FALSE)</f>
        <v>2</v>
      </c>
      <c r="V69" s="58">
        <f>VLOOKUP(T69,马仔属性!$G$14:$H$33,2,FALSE)</f>
        <v>101111</v>
      </c>
      <c r="W69" s="3">
        <v>65</v>
      </c>
      <c r="X69" s="3">
        <v>8</v>
      </c>
      <c r="Y69" s="3">
        <v>8</v>
      </c>
      <c r="Z69" s="57" t="s">
        <v>542</v>
      </c>
      <c r="AA69" s="47">
        <f>VLOOKUP(Z69,马仔属性!$G$14:$I$33,3,FALSE)</f>
        <v>2</v>
      </c>
      <c r="AB69" s="58">
        <f>VLOOKUP(Z69,马仔属性!$G$14:$H$33,2,FALSE)</f>
        <v>101110</v>
      </c>
      <c r="AC69" s="3">
        <v>65</v>
      </c>
      <c r="AD69" s="3">
        <v>8</v>
      </c>
      <c r="AE69" s="3">
        <v>8</v>
      </c>
      <c r="AF69" s="21">
        <f>SUMPRODUCT(AG69:AS69,设定参考!$A$2:$M$2)</f>
        <v>49804.564871255163</v>
      </c>
      <c r="AG69">
        <v>440332.07034253317</v>
      </c>
      <c r="AH69">
        <v>22134.095700534766</v>
      </c>
      <c r="AI69">
        <v>10057.186357019067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</row>
    <row r="70" spans="1:45" x14ac:dyDescent="0.15">
      <c r="A70" s="48">
        <v>67</v>
      </c>
      <c r="B70" s="57" t="s">
        <v>543</v>
      </c>
      <c r="C70" s="47">
        <f>VLOOKUP(B70,马仔属性!$G$14:$I$33,3,FALSE)</f>
        <v>2</v>
      </c>
      <c r="D70" s="58">
        <f>VLOOKUP(B70,马仔属性!$G$14:$H$33,2,FALSE)</f>
        <v>101111</v>
      </c>
      <c r="E70" s="3">
        <v>66</v>
      </c>
      <c r="F70" s="3">
        <v>8</v>
      </c>
      <c r="G70" s="3">
        <v>8</v>
      </c>
      <c r="H70" s="57" t="str">
        <f t="shared" si="10"/>
        <v>山下忠秀</v>
      </c>
      <c r="I70" s="47">
        <f>VLOOKUP(H70,马仔属性!$G$14:$I$33,3,FALSE)</f>
        <v>2</v>
      </c>
      <c r="J70" s="58">
        <f>VLOOKUP(H70,马仔属性!$G$14:$H$33,2,FALSE)</f>
        <v>101112</v>
      </c>
      <c r="K70" s="3">
        <v>66</v>
      </c>
      <c r="L70" s="3">
        <v>8</v>
      </c>
      <c r="M70" s="3">
        <v>8</v>
      </c>
      <c r="N70" s="57" t="str">
        <f t="shared" si="11"/>
        <v>宫本一</v>
      </c>
      <c r="O70" s="47">
        <f>VLOOKUP(N70,马仔属性!$G$14:$I$33,3,FALSE)</f>
        <v>2</v>
      </c>
      <c r="P70" s="58">
        <f>VLOOKUP(N70,马仔属性!$G$14:$H$33,2,FALSE)</f>
        <v>101113</v>
      </c>
      <c r="Q70" s="3">
        <v>66</v>
      </c>
      <c r="R70" s="3">
        <v>8</v>
      </c>
      <c r="S70" s="3">
        <v>8</v>
      </c>
      <c r="T70" s="57" t="str">
        <f t="shared" si="12"/>
        <v>赌王</v>
      </c>
      <c r="U70" s="47">
        <f>VLOOKUP(T70,马仔属性!$G$14:$I$33,3,FALSE)</f>
        <v>2</v>
      </c>
      <c r="V70" s="58">
        <f>VLOOKUP(T70,马仔属性!$G$14:$H$33,2,FALSE)</f>
        <v>101111</v>
      </c>
      <c r="W70" s="3">
        <v>66</v>
      </c>
      <c r="X70" s="3">
        <v>8</v>
      </c>
      <c r="Y70" s="3">
        <v>8</v>
      </c>
      <c r="Z70" s="57" t="s">
        <v>542</v>
      </c>
      <c r="AA70" s="47">
        <f>VLOOKUP(Z70,马仔属性!$G$14:$I$33,3,FALSE)</f>
        <v>2</v>
      </c>
      <c r="AB70" s="58">
        <f>VLOOKUP(Z70,马仔属性!$G$14:$H$33,2,FALSE)</f>
        <v>101110</v>
      </c>
      <c r="AC70" s="3">
        <v>66</v>
      </c>
      <c r="AD70" s="3">
        <v>8</v>
      </c>
      <c r="AE70" s="3">
        <v>8</v>
      </c>
      <c r="AF70" s="21">
        <f>SUMPRODUCT(AG70:AS70,设定参考!$A$2:$M$2)</f>
        <v>50275.952753820435</v>
      </c>
      <c r="AG70">
        <v>444513.20738998277</v>
      </c>
      <c r="AH70">
        <v>22346.467824598938</v>
      </c>
      <c r="AI70">
        <v>10148.956633622185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</row>
    <row r="71" spans="1:45" x14ac:dyDescent="0.15">
      <c r="A71" s="48">
        <v>68</v>
      </c>
      <c r="B71" s="57" t="s">
        <v>543</v>
      </c>
      <c r="C71" s="47">
        <f>VLOOKUP(B71,马仔属性!$G$14:$I$33,3,FALSE)</f>
        <v>2</v>
      </c>
      <c r="D71" s="58">
        <f>VLOOKUP(B71,马仔属性!$G$14:$H$33,2,FALSE)</f>
        <v>101111</v>
      </c>
      <c r="E71" s="3">
        <v>67</v>
      </c>
      <c r="F71" s="3">
        <v>8</v>
      </c>
      <c r="G71" s="3">
        <v>8</v>
      </c>
      <c r="H71" s="57" t="str">
        <f t="shared" si="10"/>
        <v>山下忠秀</v>
      </c>
      <c r="I71" s="47">
        <f>VLOOKUP(H71,马仔属性!$G$14:$I$33,3,FALSE)</f>
        <v>2</v>
      </c>
      <c r="J71" s="58">
        <f>VLOOKUP(H71,马仔属性!$G$14:$H$33,2,FALSE)</f>
        <v>101112</v>
      </c>
      <c r="K71" s="3">
        <v>67</v>
      </c>
      <c r="L71" s="3">
        <v>8</v>
      </c>
      <c r="M71" s="3">
        <v>8</v>
      </c>
      <c r="N71" s="57" t="str">
        <f t="shared" si="11"/>
        <v>宫本一</v>
      </c>
      <c r="O71" s="47">
        <f>VLOOKUP(N71,马仔属性!$G$14:$I$33,3,FALSE)</f>
        <v>2</v>
      </c>
      <c r="P71" s="58">
        <f>VLOOKUP(N71,马仔属性!$G$14:$H$33,2,FALSE)</f>
        <v>101113</v>
      </c>
      <c r="Q71" s="3">
        <v>67</v>
      </c>
      <c r="R71" s="3">
        <v>8</v>
      </c>
      <c r="S71" s="3">
        <v>8</v>
      </c>
      <c r="T71" s="57" t="str">
        <f t="shared" si="12"/>
        <v>赌王</v>
      </c>
      <c r="U71" s="47">
        <f>VLOOKUP(T71,马仔属性!$G$14:$I$33,3,FALSE)</f>
        <v>2</v>
      </c>
      <c r="V71" s="58">
        <f>VLOOKUP(T71,马仔属性!$G$14:$H$33,2,FALSE)</f>
        <v>101111</v>
      </c>
      <c r="W71" s="3">
        <v>67</v>
      </c>
      <c r="X71" s="3">
        <v>8</v>
      </c>
      <c r="Y71" s="3">
        <v>8</v>
      </c>
      <c r="Z71" s="57" t="s">
        <v>542</v>
      </c>
      <c r="AA71" s="47">
        <f>VLOOKUP(Z71,马仔属性!$G$14:$I$33,3,FALSE)</f>
        <v>2</v>
      </c>
      <c r="AB71" s="58">
        <f>VLOOKUP(Z71,马仔属性!$G$14:$H$33,2,FALSE)</f>
        <v>101110</v>
      </c>
      <c r="AC71" s="3">
        <v>67</v>
      </c>
      <c r="AD71" s="3">
        <v>8</v>
      </c>
      <c r="AE71" s="3">
        <v>8</v>
      </c>
      <c r="AF71" s="21">
        <f>SUMPRODUCT(AG71:AS71,设定参考!$A$2:$M$2)</f>
        <v>50747.340636385714</v>
      </c>
      <c r="AG71">
        <v>448694.34443743248</v>
      </c>
      <c r="AH71">
        <v>22558.83994866311</v>
      </c>
      <c r="AI71">
        <v>10240.726910225305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</row>
    <row r="72" spans="1:45" x14ac:dyDescent="0.15">
      <c r="A72" s="48">
        <v>69</v>
      </c>
      <c r="B72" s="57" t="s">
        <v>543</v>
      </c>
      <c r="C72" s="47">
        <f>VLOOKUP(B72,马仔属性!$G$14:$I$33,3,FALSE)</f>
        <v>2</v>
      </c>
      <c r="D72" s="58">
        <f>VLOOKUP(B72,马仔属性!$G$14:$H$33,2,FALSE)</f>
        <v>101111</v>
      </c>
      <c r="E72" s="3">
        <v>68</v>
      </c>
      <c r="F72" s="3">
        <v>8</v>
      </c>
      <c r="G72" s="3">
        <v>8</v>
      </c>
      <c r="H72" s="57" t="str">
        <f t="shared" si="10"/>
        <v>山下忠秀</v>
      </c>
      <c r="I72" s="47">
        <f>VLOOKUP(H72,马仔属性!$G$14:$I$33,3,FALSE)</f>
        <v>2</v>
      </c>
      <c r="J72" s="58">
        <f>VLOOKUP(H72,马仔属性!$G$14:$H$33,2,FALSE)</f>
        <v>101112</v>
      </c>
      <c r="K72" s="3">
        <v>68</v>
      </c>
      <c r="L72" s="3">
        <v>8</v>
      </c>
      <c r="M72" s="3">
        <v>8</v>
      </c>
      <c r="N72" s="57" t="str">
        <f t="shared" si="11"/>
        <v>宫本一</v>
      </c>
      <c r="O72" s="47">
        <f>VLOOKUP(N72,马仔属性!$G$14:$I$33,3,FALSE)</f>
        <v>2</v>
      </c>
      <c r="P72" s="58">
        <f>VLOOKUP(N72,马仔属性!$G$14:$H$33,2,FALSE)</f>
        <v>101113</v>
      </c>
      <c r="Q72" s="3">
        <v>68</v>
      </c>
      <c r="R72" s="3">
        <v>8</v>
      </c>
      <c r="S72" s="3">
        <v>8</v>
      </c>
      <c r="T72" s="57" t="str">
        <f t="shared" si="12"/>
        <v>赌王</v>
      </c>
      <c r="U72" s="47">
        <f>VLOOKUP(T72,马仔属性!$G$14:$I$33,3,FALSE)</f>
        <v>2</v>
      </c>
      <c r="V72" s="58">
        <f>VLOOKUP(T72,马仔属性!$G$14:$H$33,2,FALSE)</f>
        <v>101111</v>
      </c>
      <c r="W72" s="3">
        <v>68</v>
      </c>
      <c r="X72" s="3">
        <v>8</v>
      </c>
      <c r="Y72" s="3">
        <v>8</v>
      </c>
      <c r="Z72" s="57" t="s">
        <v>542</v>
      </c>
      <c r="AA72" s="47">
        <f>VLOOKUP(Z72,马仔属性!$G$14:$I$33,3,FALSE)</f>
        <v>2</v>
      </c>
      <c r="AB72" s="58">
        <f>VLOOKUP(Z72,马仔属性!$G$14:$H$33,2,FALSE)</f>
        <v>101110</v>
      </c>
      <c r="AC72" s="3">
        <v>68</v>
      </c>
      <c r="AD72" s="3">
        <v>8</v>
      </c>
      <c r="AE72" s="3">
        <v>8</v>
      </c>
      <c r="AF72" s="21">
        <f>SUMPRODUCT(AG72:AS72,设定参考!$A$2:$M$2)</f>
        <v>51218.728518950986</v>
      </c>
      <c r="AG72">
        <v>452875.48148488207</v>
      </c>
      <c r="AH72">
        <v>22771.212072727278</v>
      </c>
      <c r="AI72">
        <v>10332.497186828425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</row>
    <row r="73" spans="1:45" x14ac:dyDescent="0.15">
      <c r="A73" s="48">
        <v>70</v>
      </c>
      <c r="B73" s="57" t="s">
        <v>543</v>
      </c>
      <c r="C73" s="47">
        <f>VLOOKUP(B73,马仔属性!$G$14:$I$33,3,FALSE)</f>
        <v>2</v>
      </c>
      <c r="D73" s="58">
        <f>VLOOKUP(B73,马仔属性!$G$14:$H$33,2,FALSE)</f>
        <v>101111</v>
      </c>
      <c r="E73" s="3">
        <v>69</v>
      </c>
      <c r="F73" s="3">
        <v>8</v>
      </c>
      <c r="G73" s="3">
        <v>8</v>
      </c>
      <c r="H73" s="57" t="str">
        <f t="shared" si="10"/>
        <v>山下忠秀</v>
      </c>
      <c r="I73" s="47">
        <f>VLOOKUP(H73,马仔属性!$G$14:$I$33,3,FALSE)</f>
        <v>2</v>
      </c>
      <c r="J73" s="58">
        <f>VLOOKUP(H73,马仔属性!$G$14:$H$33,2,FALSE)</f>
        <v>101112</v>
      </c>
      <c r="K73" s="3">
        <v>69</v>
      </c>
      <c r="L73" s="3">
        <v>8</v>
      </c>
      <c r="M73" s="3">
        <v>8</v>
      </c>
      <c r="N73" s="57" t="str">
        <f t="shared" si="11"/>
        <v>宫本一</v>
      </c>
      <c r="O73" s="47">
        <f>VLOOKUP(N73,马仔属性!$G$14:$I$33,3,FALSE)</f>
        <v>2</v>
      </c>
      <c r="P73" s="58">
        <f>VLOOKUP(N73,马仔属性!$G$14:$H$33,2,FALSE)</f>
        <v>101113</v>
      </c>
      <c r="Q73" s="3">
        <v>69</v>
      </c>
      <c r="R73" s="3">
        <v>8</v>
      </c>
      <c r="S73" s="3">
        <v>8</v>
      </c>
      <c r="T73" s="57" t="str">
        <f t="shared" si="12"/>
        <v>赌王</v>
      </c>
      <c r="U73" s="47">
        <f>VLOOKUP(T73,马仔属性!$G$14:$I$33,3,FALSE)</f>
        <v>2</v>
      </c>
      <c r="V73" s="58">
        <f>VLOOKUP(T73,马仔属性!$G$14:$H$33,2,FALSE)</f>
        <v>101111</v>
      </c>
      <c r="W73" s="3">
        <v>69</v>
      </c>
      <c r="X73" s="3">
        <v>8</v>
      </c>
      <c r="Y73" s="3">
        <v>8</v>
      </c>
      <c r="Z73" s="57" t="s">
        <v>542</v>
      </c>
      <c r="AA73" s="47">
        <f>VLOOKUP(Z73,马仔属性!$G$14:$I$33,3,FALSE)</f>
        <v>2</v>
      </c>
      <c r="AB73" s="58">
        <f>VLOOKUP(Z73,马仔属性!$G$14:$H$33,2,FALSE)</f>
        <v>101110</v>
      </c>
      <c r="AC73" s="3">
        <v>69</v>
      </c>
      <c r="AD73" s="3">
        <v>8</v>
      </c>
      <c r="AE73" s="3">
        <v>8</v>
      </c>
      <c r="AF73" s="21">
        <f>SUMPRODUCT(AG73:AS73,设定参考!$A$2:$M$2)</f>
        <v>51690.116401516265</v>
      </c>
      <c r="AG73">
        <v>457056.61853233184</v>
      </c>
      <c r="AH73">
        <v>22983.584196791449</v>
      </c>
      <c r="AI73">
        <v>10424.267463431544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</row>
    <row r="74" spans="1:45" x14ac:dyDescent="0.15">
      <c r="A74" s="48">
        <v>71</v>
      </c>
      <c r="B74" s="57" t="s">
        <v>543</v>
      </c>
      <c r="C74" s="47">
        <f>VLOOKUP(B74,马仔属性!$G$14:$I$33,3,FALSE)</f>
        <v>2</v>
      </c>
      <c r="D74" s="58">
        <f>VLOOKUP(B74,马仔属性!$G$14:$H$33,2,FALSE)</f>
        <v>101111</v>
      </c>
      <c r="E74" s="3">
        <v>70</v>
      </c>
      <c r="F74" s="3">
        <v>8</v>
      </c>
      <c r="G74" s="3">
        <v>8</v>
      </c>
      <c r="H74" s="57" t="str">
        <f t="shared" si="10"/>
        <v>山下忠秀</v>
      </c>
      <c r="I74" s="47">
        <f>VLOOKUP(H74,马仔属性!$G$14:$I$33,3,FALSE)</f>
        <v>2</v>
      </c>
      <c r="J74" s="58">
        <f>VLOOKUP(H74,马仔属性!$G$14:$H$33,2,FALSE)</f>
        <v>101112</v>
      </c>
      <c r="K74" s="3">
        <v>70</v>
      </c>
      <c r="L74" s="3">
        <v>8</v>
      </c>
      <c r="M74" s="3">
        <v>8</v>
      </c>
      <c r="N74" s="57" t="str">
        <f t="shared" si="11"/>
        <v>宫本一</v>
      </c>
      <c r="O74" s="47">
        <f>VLOOKUP(N74,马仔属性!$G$14:$I$33,3,FALSE)</f>
        <v>2</v>
      </c>
      <c r="P74" s="58">
        <f>VLOOKUP(N74,马仔属性!$G$14:$H$33,2,FALSE)</f>
        <v>101113</v>
      </c>
      <c r="Q74" s="3">
        <v>70</v>
      </c>
      <c r="R74" s="3">
        <v>8</v>
      </c>
      <c r="S74" s="3">
        <v>8</v>
      </c>
      <c r="T74" s="57" t="str">
        <f t="shared" si="12"/>
        <v>赌王</v>
      </c>
      <c r="U74" s="47">
        <f>VLOOKUP(T74,马仔属性!$G$14:$I$33,3,FALSE)</f>
        <v>2</v>
      </c>
      <c r="V74" s="58">
        <f>VLOOKUP(T74,马仔属性!$G$14:$H$33,2,FALSE)</f>
        <v>101111</v>
      </c>
      <c r="W74" s="3">
        <v>70</v>
      </c>
      <c r="X74" s="3">
        <v>8</v>
      </c>
      <c r="Y74" s="3">
        <v>8</v>
      </c>
      <c r="Z74" s="57" t="s">
        <v>542</v>
      </c>
      <c r="AA74" s="47">
        <f>VLOOKUP(Z74,马仔属性!$G$14:$I$33,3,FALSE)</f>
        <v>2</v>
      </c>
      <c r="AB74" s="58">
        <f>VLOOKUP(Z74,马仔属性!$G$14:$H$33,2,FALSE)</f>
        <v>101110</v>
      </c>
      <c r="AC74" s="3">
        <v>70</v>
      </c>
      <c r="AD74" s="3">
        <v>8</v>
      </c>
      <c r="AE74" s="3">
        <v>8</v>
      </c>
      <c r="AF74" s="21">
        <f>SUMPRODUCT(AG74:AS74,设定参考!$A$2:$M$2)</f>
        <v>52161.504284081544</v>
      </c>
      <c r="AG74">
        <v>461237.75557978143</v>
      </c>
      <c r="AH74">
        <v>23195.956320855621</v>
      </c>
      <c r="AI74">
        <v>10516.037740034664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</row>
    <row r="75" spans="1:45" x14ac:dyDescent="0.15">
      <c r="A75" s="48">
        <v>72</v>
      </c>
      <c r="B75" s="57" t="s">
        <v>543</v>
      </c>
      <c r="C75" s="47">
        <f>VLOOKUP(B75,马仔属性!$G$14:$I$33,3,FALSE)</f>
        <v>2</v>
      </c>
      <c r="D75" s="58">
        <f>VLOOKUP(B75,马仔属性!$G$14:$H$33,2,FALSE)</f>
        <v>101111</v>
      </c>
      <c r="E75" s="3">
        <v>71</v>
      </c>
      <c r="F75" s="3">
        <v>9</v>
      </c>
      <c r="G75" s="3">
        <v>9</v>
      </c>
      <c r="H75" s="57" t="str">
        <f t="shared" si="10"/>
        <v>山下忠秀</v>
      </c>
      <c r="I75" s="47">
        <f>VLOOKUP(H75,马仔属性!$G$14:$I$33,3,FALSE)</f>
        <v>2</v>
      </c>
      <c r="J75" s="58">
        <f>VLOOKUP(H75,马仔属性!$G$14:$H$33,2,FALSE)</f>
        <v>101112</v>
      </c>
      <c r="K75" s="3">
        <v>71</v>
      </c>
      <c r="L75" s="3">
        <v>9</v>
      </c>
      <c r="M75" s="3">
        <v>9</v>
      </c>
      <c r="N75" s="57" t="str">
        <f t="shared" si="11"/>
        <v>宫本一</v>
      </c>
      <c r="O75" s="47">
        <f>VLOOKUP(N75,马仔属性!$G$14:$I$33,3,FALSE)</f>
        <v>2</v>
      </c>
      <c r="P75" s="58">
        <f>VLOOKUP(N75,马仔属性!$G$14:$H$33,2,FALSE)</f>
        <v>101113</v>
      </c>
      <c r="Q75" s="3">
        <v>71</v>
      </c>
      <c r="R75" s="3">
        <v>9</v>
      </c>
      <c r="S75" s="3">
        <v>9</v>
      </c>
      <c r="T75" s="57" t="str">
        <f t="shared" si="12"/>
        <v>赌王</v>
      </c>
      <c r="U75" s="47">
        <f>VLOOKUP(T75,马仔属性!$G$14:$I$33,3,FALSE)</f>
        <v>2</v>
      </c>
      <c r="V75" s="58">
        <f>VLOOKUP(T75,马仔属性!$G$14:$H$33,2,FALSE)</f>
        <v>101111</v>
      </c>
      <c r="W75" s="3">
        <v>71</v>
      </c>
      <c r="X75" s="3">
        <v>9</v>
      </c>
      <c r="Y75" s="3">
        <v>9</v>
      </c>
      <c r="Z75" s="57" t="s">
        <v>542</v>
      </c>
      <c r="AA75" s="47">
        <f>VLOOKUP(Z75,马仔属性!$G$14:$I$33,3,FALSE)</f>
        <v>2</v>
      </c>
      <c r="AB75" s="58">
        <f>VLOOKUP(Z75,马仔属性!$G$14:$H$33,2,FALSE)</f>
        <v>101110</v>
      </c>
      <c r="AC75" s="3">
        <v>71</v>
      </c>
      <c r="AD75" s="3">
        <v>9</v>
      </c>
      <c r="AE75" s="3">
        <v>9</v>
      </c>
      <c r="AF75" s="21">
        <f>SUMPRODUCT(AG75:AS75,设定参考!$A$2:$M$2)</f>
        <v>59231.325183431822</v>
      </c>
      <c r="AG75">
        <v>531403.19288350898</v>
      </c>
      <c r="AH75">
        <v>25982.805493048138</v>
      </c>
      <c r="AI75">
        <v>11992.391975043329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</row>
    <row r="76" spans="1:45" x14ac:dyDescent="0.15">
      <c r="A76" s="48">
        <v>73</v>
      </c>
      <c r="B76" s="57" t="s">
        <v>543</v>
      </c>
      <c r="C76" s="47">
        <f>VLOOKUP(B76,马仔属性!$G$14:$I$33,3,FALSE)</f>
        <v>2</v>
      </c>
      <c r="D76" s="58">
        <f>VLOOKUP(B76,马仔属性!$G$14:$H$33,2,FALSE)</f>
        <v>101111</v>
      </c>
      <c r="E76" s="3">
        <v>72</v>
      </c>
      <c r="F76" s="3">
        <v>9</v>
      </c>
      <c r="G76" s="3">
        <v>9</v>
      </c>
      <c r="H76" s="57" t="str">
        <f t="shared" si="10"/>
        <v>山下忠秀</v>
      </c>
      <c r="I76" s="47">
        <f>VLOOKUP(H76,马仔属性!$G$14:$I$33,3,FALSE)</f>
        <v>2</v>
      </c>
      <c r="J76" s="58">
        <f>VLOOKUP(H76,马仔属性!$G$14:$H$33,2,FALSE)</f>
        <v>101112</v>
      </c>
      <c r="K76" s="3">
        <v>72</v>
      </c>
      <c r="L76" s="3">
        <v>9</v>
      </c>
      <c r="M76" s="3">
        <v>9</v>
      </c>
      <c r="N76" s="57" t="str">
        <f t="shared" si="11"/>
        <v>宫本一</v>
      </c>
      <c r="O76" s="47">
        <f>VLOOKUP(N76,马仔属性!$G$14:$I$33,3,FALSE)</f>
        <v>2</v>
      </c>
      <c r="P76" s="58">
        <f>VLOOKUP(N76,马仔属性!$G$14:$H$33,2,FALSE)</f>
        <v>101113</v>
      </c>
      <c r="Q76" s="3">
        <v>72</v>
      </c>
      <c r="R76" s="3">
        <v>9</v>
      </c>
      <c r="S76" s="3">
        <v>9</v>
      </c>
      <c r="T76" s="57" t="str">
        <f t="shared" si="12"/>
        <v>赌王</v>
      </c>
      <c r="U76" s="47">
        <f>VLOOKUP(T76,马仔属性!$G$14:$I$33,3,FALSE)</f>
        <v>2</v>
      </c>
      <c r="V76" s="58">
        <f>VLOOKUP(T76,马仔属性!$G$14:$H$33,2,FALSE)</f>
        <v>101111</v>
      </c>
      <c r="W76" s="3">
        <v>72</v>
      </c>
      <c r="X76" s="3">
        <v>9</v>
      </c>
      <c r="Y76" s="3">
        <v>9</v>
      </c>
      <c r="Z76" s="57" t="s">
        <v>542</v>
      </c>
      <c r="AA76" s="47">
        <f>VLOOKUP(Z76,马仔属性!$G$14:$I$33,3,FALSE)</f>
        <v>2</v>
      </c>
      <c r="AB76" s="58">
        <f>VLOOKUP(Z76,马仔属性!$G$14:$H$33,2,FALSE)</f>
        <v>101110</v>
      </c>
      <c r="AC76" s="3">
        <v>72</v>
      </c>
      <c r="AD76" s="3">
        <v>9</v>
      </c>
      <c r="AE76" s="3">
        <v>9</v>
      </c>
      <c r="AF76" s="21">
        <f>SUMPRODUCT(AG76:AS76,设定参考!$A$2:$M$2)</f>
        <v>59751.815970430995</v>
      </c>
      <c r="AG76">
        <v>536019.86504006805</v>
      </c>
      <c r="AH76">
        <v>26217.299713368993</v>
      </c>
      <c r="AI76">
        <v>12093.721655459274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</row>
    <row r="77" spans="1:45" x14ac:dyDescent="0.15">
      <c r="A77" s="48">
        <v>74</v>
      </c>
      <c r="B77" s="57" t="s">
        <v>543</v>
      </c>
      <c r="C77" s="47">
        <f>VLOOKUP(B77,马仔属性!$G$14:$I$33,3,FALSE)</f>
        <v>2</v>
      </c>
      <c r="D77" s="58">
        <f>VLOOKUP(B77,马仔属性!$G$14:$H$33,2,FALSE)</f>
        <v>101111</v>
      </c>
      <c r="E77" s="3">
        <v>73</v>
      </c>
      <c r="F77" s="3">
        <v>9</v>
      </c>
      <c r="G77" s="3">
        <v>9</v>
      </c>
      <c r="H77" s="57" t="str">
        <f t="shared" si="10"/>
        <v>山下忠秀</v>
      </c>
      <c r="I77" s="47">
        <f>VLOOKUP(H77,马仔属性!$G$14:$I$33,3,FALSE)</f>
        <v>2</v>
      </c>
      <c r="J77" s="58">
        <f>VLOOKUP(H77,马仔属性!$G$14:$H$33,2,FALSE)</f>
        <v>101112</v>
      </c>
      <c r="K77" s="3">
        <v>73</v>
      </c>
      <c r="L77" s="3">
        <v>9</v>
      </c>
      <c r="M77" s="3">
        <v>9</v>
      </c>
      <c r="N77" s="57" t="str">
        <f t="shared" si="11"/>
        <v>宫本一</v>
      </c>
      <c r="O77" s="47">
        <f>VLOOKUP(N77,马仔属性!$G$14:$I$33,3,FALSE)</f>
        <v>2</v>
      </c>
      <c r="P77" s="58">
        <f>VLOOKUP(N77,马仔属性!$G$14:$H$33,2,FALSE)</f>
        <v>101113</v>
      </c>
      <c r="Q77" s="3">
        <v>73</v>
      </c>
      <c r="R77" s="3">
        <v>9</v>
      </c>
      <c r="S77" s="3">
        <v>9</v>
      </c>
      <c r="T77" s="57" t="str">
        <f t="shared" si="12"/>
        <v>赌王</v>
      </c>
      <c r="U77" s="47">
        <f>VLOOKUP(T77,马仔属性!$G$14:$I$33,3,FALSE)</f>
        <v>2</v>
      </c>
      <c r="V77" s="58">
        <f>VLOOKUP(T77,马仔属性!$G$14:$H$33,2,FALSE)</f>
        <v>101111</v>
      </c>
      <c r="W77" s="3">
        <v>73</v>
      </c>
      <c r="X77" s="3">
        <v>9</v>
      </c>
      <c r="Y77" s="3">
        <v>9</v>
      </c>
      <c r="Z77" s="57" t="s">
        <v>542</v>
      </c>
      <c r="AA77" s="47">
        <f>VLOOKUP(Z77,马仔属性!$G$14:$I$33,3,FALSE)</f>
        <v>2</v>
      </c>
      <c r="AB77" s="58">
        <f>VLOOKUP(Z77,马仔属性!$G$14:$H$33,2,FALSE)</f>
        <v>101110</v>
      </c>
      <c r="AC77" s="3">
        <v>73</v>
      </c>
      <c r="AD77" s="3">
        <v>9</v>
      </c>
      <c r="AE77" s="3">
        <v>9</v>
      </c>
      <c r="AF77" s="21">
        <f>SUMPRODUCT(AG77:AS77,设定参考!$A$2:$M$2)</f>
        <v>60272.30675743016</v>
      </c>
      <c r="AG77">
        <v>540636.53719662712</v>
      </c>
      <c r="AH77">
        <v>26451.793933689853</v>
      </c>
      <c r="AI77">
        <v>12195.05133587522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</row>
    <row r="78" spans="1:45" x14ac:dyDescent="0.15">
      <c r="A78" s="48">
        <v>75</v>
      </c>
      <c r="B78" s="57" t="s">
        <v>543</v>
      </c>
      <c r="C78" s="47">
        <f>VLOOKUP(B78,马仔属性!$G$14:$I$33,3,FALSE)</f>
        <v>2</v>
      </c>
      <c r="D78" s="58">
        <f>VLOOKUP(B78,马仔属性!$G$14:$H$33,2,FALSE)</f>
        <v>101111</v>
      </c>
      <c r="E78" s="3">
        <v>74</v>
      </c>
      <c r="F78" s="3">
        <v>9</v>
      </c>
      <c r="G78" s="3">
        <v>9</v>
      </c>
      <c r="H78" s="57" t="str">
        <f t="shared" si="10"/>
        <v>山下忠秀</v>
      </c>
      <c r="I78" s="47">
        <f>VLOOKUP(H78,马仔属性!$G$14:$I$33,3,FALSE)</f>
        <v>2</v>
      </c>
      <c r="J78" s="58">
        <f>VLOOKUP(H78,马仔属性!$G$14:$H$33,2,FALSE)</f>
        <v>101112</v>
      </c>
      <c r="K78" s="3">
        <v>74</v>
      </c>
      <c r="L78" s="3">
        <v>9</v>
      </c>
      <c r="M78" s="3">
        <v>9</v>
      </c>
      <c r="N78" s="57" t="str">
        <f t="shared" si="11"/>
        <v>宫本一</v>
      </c>
      <c r="O78" s="47">
        <f>VLOOKUP(N78,马仔属性!$G$14:$I$33,3,FALSE)</f>
        <v>2</v>
      </c>
      <c r="P78" s="58">
        <f>VLOOKUP(N78,马仔属性!$G$14:$H$33,2,FALSE)</f>
        <v>101113</v>
      </c>
      <c r="Q78" s="3">
        <v>74</v>
      </c>
      <c r="R78" s="3">
        <v>9</v>
      </c>
      <c r="S78" s="3">
        <v>9</v>
      </c>
      <c r="T78" s="57" t="str">
        <f t="shared" si="12"/>
        <v>赌王</v>
      </c>
      <c r="U78" s="47">
        <f>VLOOKUP(T78,马仔属性!$G$14:$I$33,3,FALSE)</f>
        <v>2</v>
      </c>
      <c r="V78" s="58">
        <f>VLOOKUP(T78,马仔属性!$G$14:$H$33,2,FALSE)</f>
        <v>101111</v>
      </c>
      <c r="W78" s="3">
        <v>74</v>
      </c>
      <c r="X78" s="3">
        <v>9</v>
      </c>
      <c r="Y78" s="3">
        <v>9</v>
      </c>
      <c r="Z78" s="57" t="s">
        <v>542</v>
      </c>
      <c r="AA78" s="47">
        <f>VLOOKUP(Z78,马仔属性!$G$14:$I$33,3,FALSE)</f>
        <v>2</v>
      </c>
      <c r="AB78" s="58">
        <f>VLOOKUP(Z78,马仔属性!$G$14:$H$33,2,FALSE)</f>
        <v>101110</v>
      </c>
      <c r="AC78" s="3">
        <v>74</v>
      </c>
      <c r="AD78" s="3">
        <v>9</v>
      </c>
      <c r="AE78" s="3">
        <v>9</v>
      </c>
      <c r="AF78" s="21">
        <f>SUMPRODUCT(AG78:AS78,设定参考!$A$2:$M$2)</f>
        <v>60792.797544429312</v>
      </c>
      <c r="AG78">
        <v>545253.20935318607</v>
      </c>
      <c r="AH78">
        <v>26686.288154010701</v>
      </c>
      <c r="AI78">
        <v>12296.381016291165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</row>
    <row r="79" spans="1:45" x14ac:dyDescent="0.15">
      <c r="A79" s="48">
        <v>76</v>
      </c>
      <c r="B79" s="57" t="s">
        <v>543</v>
      </c>
      <c r="C79" s="47">
        <f>VLOOKUP(B79,马仔属性!$G$14:$I$33,3,FALSE)</f>
        <v>2</v>
      </c>
      <c r="D79" s="58">
        <f>VLOOKUP(B79,马仔属性!$G$14:$H$33,2,FALSE)</f>
        <v>101111</v>
      </c>
      <c r="E79" s="3">
        <v>75</v>
      </c>
      <c r="F79" s="3">
        <v>9</v>
      </c>
      <c r="G79" s="3">
        <v>9</v>
      </c>
      <c r="H79" s="57" t="str">
        <f t="shared" si="10"/>
        <v>山下忠秀</v>
      </c>
      <c r="I79" s="47">
        <f>VLOOKUP(H79,马仔属性!$G$14:$I$33,3,FALSE)</f>
        <v>2</v>
      </c>
      <c r="J79" s="58">
        <f>VLOOKUP(H79,马仔属性!$G$14:$H$33,2,FALSE)</f>
        <v>101112</v>
      </c>
      <c r="K79" s="3">
        <v>75</v>
      </c>
      <c r="L79" s="3">
        <v>9</v>
      </c>
      <c r="M79" s="3">
        <v>9</v>
      </c>
      <c r="N79" s="57" t="str">
        <f t="shared" si="11"/>
        <v>宫本一</v>
      </c>
      <c r="O79" s="47">
        <f>VLOOKUP(N79,马仔属性!$G$14:$I$33,3,FALSE)</f>
        <v>2</v>
      </c>
      <c r="P79" s="58">
        <f>VLOOKUP(N79,马仔属性!$G$14:$H$33,2,FALSE)</f>
        <v>101113</v>
      </c>
      <c r="Q79" s="3">
        <v>75</v>
      </c>
      <c r="R79" s="3">
        <v>9</v>
      </c>
      <c r="S79" s="3">
        <v>9</v>
      </c>
      <c r="T79" s="57" t="str">
        <f t="shared" si="12"/>
        <v>赌王</v>
      </c>
      <c r="U79" s="47">
        <f>VLOOKUP(T79,马仔属性!$G$14:$I$33,3,FALSE)</f>
        <v>2</v>
      </c>
      <c r="V79" s="58">
        <f>VLOOKUP(T79,马仔属性!$G$14:$H$33,2,FALSE)</f>
        <v>101111</v>
      </c>
      <c r="W79" s="3">
        <v>75</v>
      </c>
      <c r="X79" s="3">
        <v>9</v>
      </c>
      <c r="Y79" s="3">
        <v>9</v>
      </c>
      <c r="Z79" s="57" t="s">
        <v>542</v>
      </c>
      <c r="AA79" s="47">
        <f>VLOOKUP(Z79,马仔属性!$G$14:$I$33,3,FALSE)</f>
        <v>2</v>
      </c>
      <c r="AB79" s="58">
        <f>VLOOKUP(Z79,马仔属性!$G$14:$H$33,2,FALSE)</f>
        <v>101110</v>
      </c>
      <c r="AC79" s="3">
        <v>75</v>
      </c>
      <c r="AD79" s="3">
        <v>9</v>
      </c>
      <c r="AE79" s="3">
        <v>9</v>
      </c>
      <c r="AF79" s="21">
        <f>SUMPRODUCT(AG79:AS79,设定参考!$A$2:$M$2)</f>
        <v>61313.288331428477</v>
      </c>
      <c r="AG79">
        <v>549869.88150974514</v>
      </c>
      <c r="AH79">
        <v>26920.78237433156</v>
      </c>
      <c r="AI79">
        <v>12397.710696707109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</row>
    <row r="80" spans="1:45" x14ac:dyDescent="0.15">
      <c r="A80" s="48">
        <v>77</v>
      </c>
      <c r="B80" s="57" t="s">
        <v>543</v>
      </c>
      <c r="C80" s="47">
        <f>VLOOKUP(B80,马仔属性!$G$14:$I$33,3,FALSE)</f>
        <v>2</v>
      </c>
      <c r="D80" s="58">
        <f>VLOOKUP(B80,马仔属性!$G$14:$H$33,2,FALSE)</f>
        <v>101111</v>
      </c>
      <c r="E80" s="3">
        <v>76</v>
      </c>
      <c r="F80" s="3">
        <v>9</v>
      </c>
      <c r="G80" s="3">
        <v>9</v>
      </c>
      <c r="H80" s="57" t="str">
        <f t="shared" si="10"/>
        <v>山下忠秀</v>
      </c>
      <c r="I80" s="47">
        <f>VLOOKUP(H80,马仔属性!$G$14:$I$33,3,FALSE)</f>
        <v>2</v>
      </c>
      <c r="J80" s="58">
        <f>VLOOKUP(H80,马仔属性!$G$14:$H$33,2,FALSE)</f>
        <v>101112</v>
      </c>
      <c r="K80" s="3">
        <v>76</v>
      </c>
      <c r="L80" s="3">
        <v>9</v>
      </c>
      <c r="M80" s="3">
        <v>9</v>
      </c>
      <c r="N80" s="57" t="str">
        <f t="shared" si="11"/>
        <v>宫本一</v>
      </c>
      <c r="O80" s="47">
        <f>VLOOKUP(N80,马仔属性!$G$14:$I$33,3,FALSE)</f>
        <v>2</v>
      </c>
      <c r="P80" s="58">
        <f>VLOOKUP(N80,马仔属性!$G$14:$H$33,2,FALSE)</f>
        <v>101113</v>
      </c>
      <c r="Q80" s="3">
        <v>76</v>
      </c>
      <c r="R80" s="3">
        <v>9</v>
      </c>
      <c r="S80" s="3">
        <v>9</v>
      </c>
      <c r="T80" s="57" t="str">
        <f t="shared" si="12"/>
        <v>赌王</v>
      </c>
      <c r="U80" s="47">
        <f>VLOOKUP(T80,马仔属性!$G$14:$I$33,3,FALSE)</f>
        <v>2</v>
      </c>
      <c r="V80" s="58">
        <f>VLOOKUP(T80,马仔属性!$G$14:$H$33,2,FALSE)</f>
        <v>101111</v>
      </c>
      <c r="W80" s="3">
        <v>76</v>
      </c>
      <c r="X80" s="3">
        <v>9</v>
      </c>
      <c r="Y80" s="3">
        <v>9</v>
      </c>
      <c r="Z80" s="57" t="s">
        <v>542</v>
      </c>
      <c r="AA80" s="47">
        <f>VLOOKUP(Z80,马仔属性!$G$14:$I$33,3,FALSE)</f>
        <v>2</v>
      </c>
      <c r="AB80" s="58">
        <f>VLOOKUP(Z80,马仔属性!$G$14:$H$33,2,FALSE)</f>
        <v>101110</v>
      </c>
      <c r="AC80" s="3">
        <v>76</v>
      </c>
      <c r="AD80" s="3">
        <v>9</v>
      </c>
      <c r="AE80" s="3">
        <v>9</v>
      </c>
      <c r="AF80" s="21">
        <f>SUMPRODUCT(AG80:AS80,设定参考!$A$2:$M$2)</f>
        <v>61833.779118427628</v>
      </c>
      <c r="AG80">
        <v>554486.5536663041</v>
      </c>
      <c r="AH80">
        <v>27155.276594652416</v>
      </c>
      <c r="AI80">
        <v>12499.040377123052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</row>
    <row r="81" spans="1:45" x14ac:dyDescent="0.15">
      <c r="A81" s="48">
        <v>78</v>
      </c>
      <c r="B81" s="57" t="s">
        <v>543</v>
      </c>
      <c r="C81" s="47">
        <f>VLOOKUP(B81,马仔属性!$G$14:$I$33,3,FALSE)</f>
        <v>2</v>
      </c>
      <c r="D81" s="58">
        <f>VLOOKUP(B81,马仔属性!$G$14:$H$33,2,FALSE)</f>
        <v>101111</v>
      </c>
      <c r="E81" s="3">
        <v>77</v>
      </c>
      <c r="F81" s="3">
        <v>9</v>
      </c>
      <c r="G81" s="3">
        <v>9</v>
      </c>
      <c r="H81" s="57" t="str">
        <f t="shared" si="10"/>
        <v>山下忠秀</v>
      </c>
      <c r="I81" s="47">
        <f>VLOOKUP(H81,马仔属性!$G$14:$I$33,3,FALSE)</f>
        <v>2</v>
      </c>
      <c r="J81" s="58">
        <f>VLOOKUP(H81,马仔属性!$G$14:$H$33,2,FALSE)</f>
        <v>101112</v>
      </c>
      <c r="K81" s="3">
        <v>77</v>
      </c>
      <c r="L81" s="3">
        <v>9</v>
      </c>
      <c r="M81" s="3">
        <v>9</v>
      </c>
      <c r="N81" s="57" t="str">
        <f t="shared" si="11"/>
        <v>宫本一</v>
      </c>
      <c r="O81" s="47">
        <f>VLOOKUP(N81,马仔属性!$G$14:$I$33,3,FALSE)</f>
        <v>2</v>
      </c>
      <c r="P81" s="58">
        <f>VLOOKUP(N81,马仔属性!$G$14:$H$33,2,FALSE)</f>
        <v>101113</v>
      </c>
      <c r="Q81" s="3">
        <v>77</v>
      </c>
      <c r="R81" s="3">
        <v>9</v>
      </c>
      <c r="S81" s="3">
        <v>9</v>
      </c>
      <c r="T81" s="57" t="str">
        <f t="shared" si="12"/>
        <v>赌王</v>
      </c>
      <c r="U81" s="47">
        <f>VLOOKUP(T81,马仔属性!$G$14:$I$33,3,FALSE)</f>
        <v>2</v>
      </c>
      <c r="V81" s="58">
        <f>VLOOKUP(T81,马仔属性!$G$14:$H$33,2,FALSE)</f>
        <v>101111</v>
      </c>
      <c r="W81" s="3">
        <v>77</v>
      </c>
      <c r="X81" s="3">
        <v>9</v>
      </c>
      <c r="Y81" s="3">
        <v>9</v>
      </c>
      <c r="Z81" s="57" t="s">
        <v>542</v>
      </c>
      <c r="AA81" s="47">
        <f>VLOOKUP(Z81,马仔属性!$G$14:$I$33,3,FALSE)</f>
        <v>2</v>
      </c>
      <c r="AB81" s="58">
        <f>VLOOKUP(Z81,马仔属性!$G$14:$H$33,2,FALSE)</f>
        <v>101110</v>
      </c>
      <c r="AC81" s="3">
        <v>77</v>
      </c>
      <c r="AD81" s="3">
        <v>9</v>
      </c>
      <c r="AE81" s="3">
        <v>9</v>
      </c>
      <c r="AF81" s="21">
        <f>SUMPRODUCT(AG81:AS81,设定参考!$A$2:$M$2)</f>
        <v>62354.269905426794</v>
      </c>
      <c r="AG81">
        <v>559103.22582286317</v>
      </c>
      <c r="AH81">
        <v>27389.770814973272</v>
      </c>
      <c r="AI81">
        <v>12600.370057538996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</row>
    <row r="82" spans="1:45" x14ac:dyDescent="0.15">
      <c r="A82" s="48">
        <v>79</v>
      </c>
      <c r="B82" s="57" t="s">
        <v>543</v>
      </c>
      <c r="C82" s="47">
        <f>VLOOKUP(B82,马仔属性!$G$14:$I$33,3,FALSE)</f>
        <v>2</v>
      </c>
      <c r="D82" s="58">
        <f>VLOOKUP(B82,马仔属性!$G$14:$H$33,2,FALSE)</f>
        <v>101111</v>
      </c>
      <c r="E82" s="3">
        <v>78</v>
      </c>
      <c r="F82" s="3">
        <v>9</v>
      </c>
      <c r="G82" s="3">
        <v>9</v>
      </c>
      <c r="H82" s="57" t="str">
        <f t="shared" si="10"/>
        <v>山下忠秀</v>
      </c>
      <c r="I82" s="47">
        <f>VLOOKUP(H82,马仔属性!$G$14:$I$33,3,FALSE)</f>
        <v>2</v>
      </c>
      <c r="J82" s="58">
        <f>VLOOKUP(H82,马仔属性!$G$14:$H$33,2,FALSE)</f>
        <v>101112</v>
      </c>
      <c r="K82" s="3">
        <v>78</v>
      </c>
      <c r="L82" s="3">
        <v>9</v>
      </c>
      <c r="M82" s="3">
        <v>9</v>
      </c>
      <c r="N82" s="57" t="str">
        <f t="shared" si="11"/>
        <v>宫本一</v>
      </c>
      <c r="O82" s="47">
        <f>VLOOKUP(N82,马仔属性!$G$14:$I$33,3,FALSE)</f>
        <v>2</v>
      </c>
      <c r="P82" s="58">
        <f>VLOOKUP(N82,马仔属性!$G$14:$H$33,2,FALSE)</f>
        <v>101113</v>
      </c>
      <c r="Q82" s="3">
        <v>78</v>
      </c>
      <c r="R82" s="3">
        <v>9</v>
      </c>
      <c r="S82" s="3">
        <v>9</v>
      </c>
      <c r="T82" s="57" t="str">
        <f t="shared" si="12"/>
        <v>赌王</v>
      </c>
      <c r="U82" s="47">
        <f>VLOOKUP(T82,马仔属性!$G$14:$I$33,3,FALSE)</f>
        <v>2</v>
      </c>
      <c r="V82" s="58">
        <f>VLOOKUP(T82,马仔属性!$G$14:$H$33,2,FALSE)</f>
        <v>101111</v>
      </c>
      <c r="W82" s="3">
        <v>78</v>
      </c>
      <c r="X82" s="3">
        <v>9</v>
      </c>
      <c r="Y82" s="3">
        <v>9</v>
      </c>
      <c r="Z82" s="57" t="s">
        <v>542</v>
      </c>
      <c r="AA82" s="47">
        <f>VLOOKUP(Z82,马仔属性!$G$14:$I$33,3,FALSE)</f>
        <v>2</v>
      </c>
      <c r="AB82" s="58">
        <f>VLOOKUP(Z82,马仔属性!$G$14:$H$33,2,FALSE)</f>
        <v>101110</v>
      </c>
      <c r="AC82" s="3">
        <v>78</v>
      </c>
      <c r="AD82" s="3">
        <v>9</v>
      </c>
      <c r="AE82" s="3">
        <v>9</v>
      </c>
      <c r="AF82" s="21">
        <f>SUMPRODUCT(AG82:AS82,设定参考!$A$2:$M$2)</f>
        <v>62874.76069242596</v>
      </c>
      <c r="AG82">
        <v>563719.89797942201</v>
      </c>
      <c r="AH82">
        <v>27624.265035294131</v>
      </c>
      <c r="AI82">
        <v>12701.699737954941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</row>
    <row r="83" spans="1:45" x14ac:dyDescent="0.15">
      <c r="A83" s="48">
        <v>80</v>
      </c>
      <c r="B83" s="57" t="s">
        <v>543</v>
      </c>
      <c r="C83" s="47">
        <f>VLOOKUP(B83,马仔属性!$G$14:$I$33,3,FALSE)</f>
        <v>2</v>
      </c>
      <c r="D83" s="58">
        <f>VLOOKUP(B83,马仔属性!$G$14:$H$33,2,FALSE)</f>
        <v>101111</v>
      </c>
      <c r="E83" s="3">
        <v>79</v>
      </c>
      <c r="F83" s="3">
        <v>10</v>
      </c>
      <c r="G83" s="3">
        <v>10</v>
      </c>
      <c r="H83" s="57" t="str">
        <f t="shared" si="10"/>
        <v>山下忠秀</v>
      </c>
      <c r="I83" s="47">
        <f>VLOOKUP(H83,马仔属性!$G$14:$I$33,3,FALSE)</f>
        <v>2</v>
      </c>
      <c r="J83" s="58">
        <f>VLOOKUP(H83,马仔属性!$G$14:$H$33,2,FALSE)</f>
        <v>101112</v>
      </c>
      <c r="K83" s="3">
        <v>79</v>
      </c>
      <c r="L83" s="3">
        <v>10</v>
      </c>
      <c r="M83" s="3">
        <v>10</v>
      </c>
      <c r="N83" s="57" t="str">
        <f t="shared" si="11"/>
        <v>宫本一</v>
      </c>
      <c r="O83" s="47">
        <f>VLOOKUP(N83,马仔属性!$G$14:$I$33,3,FALSE)</f>
        <v>2</v>
      </c>
      <c r="P83" s="58">
        <f>VLOOKUP(N83,马仔属性!$G$14:$H$33,2,FALSE)</f>
        <v>101113</v>
      </c>
      <c r="Q83" s="3">
        <v>79</v>
      </c>
      <c r="R83" s="3">
        <v>10</v>
      </c>
      <c r="S83" s="3">
        <v>10</v>
      </c>
      <c r="T83" s="57" t="str">
        <f t="shared" si="12"/>
        <v>赌王</v>
      </c>
      <c r="U83" s="47">
        <f>VLOOKUP(T83,马仔属性!$G$14:$I$33,3,FALSE)</f>
        <v>2</v>
      </c>
      <c r="V83" s="58">
        <f>VLOOKUP(T83,马仔属性!$G$14:$H$33,2,FALSE)</f>
        <v>101111</v>
      </c>
      <c r="W83" s="3">
        <v>79</v>
      </c>
      <c r="X83" s="3">
        <v>10</v>
      </c>
      <c r="Y83" s="3">
        <v>10</v>
      </c>
      <c r="Z83" s="57" t="s">
        <v>542</v>
      </c>
      <c r="AA83" s="47">
        <f>VLOOKUP(Z83,马仔属性!$G$14:$I$33,3,FALSE)</f>
        <v>2</v>
      </c>
      <c r="AB83" s="58">
        <f>VLOOKUP(Z83,马仔属性!$G$14:$H$33,2,FALSE)</f>
        <v>101110</v>
      </c>
      <c r="AC83" s="3">
        <v>79</v>
      </c>
      <c r="AD83" s="3">
        <v>10</v>
      </c>
      <c r="AE83" s="3">
        <v>10</v>
      </c>
      <c r="AF83" s="21">
        <f>SUMPRODUCT(AG83:AS83,设定参考!$A$2:$M$2)</f>
        <v>71045.827731681173</v>
      </c>
      <c r="AG83">
        <v>632363.15126513375</v>
      </c>
      <c r="AH83">
        <v>31710.213073796796</v>
      </c>
      <c r="AI83">
        <v>14041.088607279031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</row>
  </sheetData>
  <phoneticPr fontId="1" type="noConversion"/>
  <conditionalFormatting sqref="C4:C83">
    <cfRule type="cellIs" dxfId="112" priority="21" operator="equal">
      <formula>4</formula>
    </cfRule>
    <cfRule type="cellIs" dxfId="111" priority="22" operator="equal">
      <formula>3</formula>
    </cfRule>
    <cfRule type="cellIs" dxfId="110" priority="23" operator="equal">
      <formula>2</formula>
    </cfRule>
    <cfRule type="cellIs" dxfId="109" priority="24" operator="equal">
      <formula>0</formula>
    </cfRule>
    <cfRule type="cellIs" dxfId="108" priority="25" operator="equal">
      <formula>1</formula>
    </cfRule>
  </conditionalFormatting>
  <conditionalFormatting sqref="I4:I83">
    <cfRule type="cellIs" dxfId="107" priority="16" operator="equal">
      <formula>4</formula>
    </cfRule>
    <cfRule type="cellIs" dxfId="106" priority="17" operator="equal">
      <formula>3</formula>
    </cfRule>
    <cfRule type="cellIs" dxfId="105" priority="18" operator="equal">
      <formula>2</formula>
    </cfRule>
    <cfRule type="cellIs" dxfId="104" priority="19" operator="equal">
      <formula>0</formula>
    </cfRule>
    <cfRule type="cellIs" dxfId="103" priority="20" operator="equal">
      <formula>1</formula>
    </cfRule>
  </conditionalFormatting>
  <conditionalFormatting sqref="O4:O83">
    <cfRule type="cellIs" dxfId="102" priority="11" operator="equal">
      <formula>4</formula>
    </cfRule>
    <cfRule type="cellIs" dxfId="101" priority="12" operator="equal">
      <formula>3</formula>
    </cfRule>
    <cfRule type="cellIs" dxfId="100" priority="13" operator="equal">
      <formula>2</formula>
    </cfRule>
    <cfRule type="cellIs" dxfId="99" priority="14" operator="equal">
      <formula>0</formula>
    </cfRule>
    <cfRule type="cellIs" dxfId="98" priority="15" operator="equal">
      <formula>1</formula>
    </cfRule>
  </conditionalFormatting>
  <conditionalFormatting sqref="U4:U83">
    <cfRule type="cellIs" dxfId="97" priority="6" operator="equal">
      <formula>4</formula>
    </cfRule>
    <cfRule type="cellIs" dxfId="96" priority="7" operator="equal">
      <formula>3</formula>
    </cfRule>
    <cfRule type="cellIs" dxfId="95" priority="8" operator="equal">
      <formula>2</formula>
    </cfRule>
    <cfRule type="cellIs" dxfId="94" priority="9" operator="equal">
      <formula>0</formula>
    </cfRule>
    <cfRule type="cellIs" dxfId="93" priority="10" operator="equal">
      <formula>1</formula>
    </cfRule>
  </conditionalFormatting>
  <conditionalFormatting sqref="AA4:AA83">
    <cfRule type="cellIs" dxfId="92" priority="1" operator="equal">
      <formula>4</formula>
    </cfRule>
    <cfRule type="cellIs" dxfId="91" priority="2" operator="equal">
      <formula>3</formula>
    </cfRule>
    <cfRule type="cellIs" dxfId="90" priority="3" operator="equal">
      <formula>2</formula>
    </cfRule>
    <cfRule type="cellIs" dxfId="89" priority="4" operator="equal">
      <formula>0</formula>
    </cfRule>
    <cfRule type="cellIs" dxfId="88" priority="5" operator="equal">
      <formula>1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马仔属性!$G$14:$G$30</xm:f>
          </x14:formula1>
          <xm:sqref>T4:T83 H4:H83 B4:B83 N4:N83 Z4:Z83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M83"/>
  <sheetViews>
    <sheetView workbookViewId="0">
      <selection activeCell="H4" sqref="H4:H83"/>
    </sheetView>
  </sheetViews>
  <sheetFormatPr defaultRowHeight="13.5" x14ac:dyDescent="0.15"/>
  <cols>
    <col min="2" max="2" width="10.5" style="61" bestFit="1" customWidth="1"/>
    <col min="3" max="4" width="8.875" style="30"/>
    <col min="5" max="7" width="10.5" style="30" bestFit="1" customWidth="1"/>
    <col min="8" max="8" width="12.75" style="30" bestFit="1" customWidth="1"/>
    <col min="9" max="10" width="8.875" style="30"/>
    <col min="11" max="11" width="8.875" style="62"/>
    <col min="12" max="12" width="8.875" style="61"/>
    <col min="13" max="14" width="8.875" style="30"/>
    <col min="15" max="17" width="10.5" style="30" bestFit="1" customWidth="1"/>
    <col min="18" max="18" width="12.75" style="30" bestFit="1" customWidth="1"/>
    <col min="19" max="20" width="8.875" style="30"/>
    <col min="21" max="21" width="8.875" style="62"/>
    <col min="22" max="22" width="8.875" style="61"/>
    <col min="23" max="24" width="8.875" style="30"/>
    <col min="25" max="27" width="10.5" style="30" bestFit="1" customWidth="1"/>
    <col min="28" max="28" width="12.75" style="30" bestFit="1" customWidth="1"/>
    <col min="29" max="30" width="8.875" style="30"/>
    <col min="31" max="31" width="8.875" style="62"/>
    <col min="32" max="32" width="8.875" style="61"/>
    <col min="33" max="34" width="8.875" style="30"/>
    <col min="35" max="37" width="10.5" style="30" bestFit="1" customWidth="1"/>
    <col min="38" max="38" width="12.75" style="30" bestFit="1" customWidth="1"/>
    <col min="39" max="40" width="8.875" style="30"/>
    <col min="41" max="41" width="8.875" style="62"/>
    <col min="42" max="42" width="8.875" style="61"/>
    <col min="43" max="44" width="8.875" style="30"/>
    <col min="45" max="47" width="10.5" style="30" bestFit="1" customWidth="1"/>
    <col min="48" max="48" width="12.75" style="30" bestFit="1" customWidth="1"/>
    <col min="49" max="50" width="8.875" style="30"/>
    <col min="51" max="51" width="8.875" style="62"/>
    <col min="52" max="52" width="8.875" style="61"/>
    <col min="53" max="54" width="8.875" style="30"/>
    <col min="55" max="57" width="10.5" style="30" bestFit="1" customWidth="1"/>
    <col min="58" max="58" width="12.75" style="30" bestFit="1" customWidth="1"/>
    <col min="59" max="60" width="8.875" style="30"/>
    <col min="61" max="61" width="8.875" style="62"/>
    <col min="62" max="62" width="8.875" style="61"/>
    <col min="63" max="64" width="8.875" style="30"/>
    <col min="65" max="67" width="10.5" style="30" bestFit="1" customWidth="1"/>
    <col min="68" max="68" width="12.75" style="30" bestFit="1" customWidth="1"/>
    <col min="69" max="70" width="8.875" style="30"/>
    <col min="71" max="71" width="8.875" style="62"/>
    <col min="72" max="72" width="8.875" style="61"/>
    <col min="73" max="74" width="8.875" style="30"/>
    <col min="75" max="77" width="10.5" style="30" bestFit="1" customWidth="1"/>
    <col min="78" max="78" width="12.75" style="30" bestFit="1" customWidth="1"/>
    <col min="79" max="80" width="8.875" style="30"/>
    <col min="81" max="81" width="8.875" style="62"/>
    <col min="82" max="82" width="8.875" style="61"/>
    <col min="83" max="84" width="8.875" style="30"/>
    <col min="85" max="87" width="10.5" style="30" bestFit="1" customWidth="1"/>
    <col min="88" max="88" width="12.75" style="30" bestFit="1" customWidth="1"/>
    <col min="89" max="90" width="8.875" style="30"/>
    <col min="91" max="91" width="8.875" style="62"/>
    <col min="92" max="92" width="8.875" style="61"/>
    <col min="93" max="94" width="8.875" style="30"/>
    <col min="95" max="97" width="10.5" style="30" bestFit="1" customWidth="1"/>
    <col min="98" max="98" width="12.75" style="30" bestFit="1" customWidth="1"/>
    <col min="99" max="100" width="8.875" style="30"/>
    <col min="101" max="101" width="8.875" style="62"/>
    <col min="102" max="102" width="8.875" style="61"/>
    <col min="103" max="104" width="8.875" style="30"/>
    <col min="105" max="107" width="10.5" style="30" bestFit="1" customWidth="1"/>
    <col min="108" max="108" width="12.75" style="30" bestFit="1" customWidth="1"/>
    <col min="109" max="110" width="8.875" style="30"/>
    <col min="111" max="111" width="8.875" style="62"/>
    <col min="112" max="112" width="8.875" style="61"/>
    <col min="113" max="114" width="8.875" style="30"/>
    <col min="115" max="117" width="10.5" style="30" bestFit="1" customWidth="1"/>
    <col min="118" max="118" width="12.75" style="30" bestFit="1" customWidth="1"/>
    <col min="119" max="120" width="8.875" style="30"/>
    <col min="121" max="121" width="8.875" style="62"/>
    <col min="122" max="122" width="8.875" style="61"/>
    <col min="123" max="124" width="8.875" style="30"/>
    <col min="125" max="127" width="10.5" style="30" bestFit="1" customWidth="1"/>
    <col min="128" max="128" width="12.75" style="30" bestFit="1" customWidth="1"/>
    <col min="129" max="130" width="8.875" style="30"/>
    <col min="131" max="131" width="8.875" style="62"/>
    <col min="132" max="132" width="8.875" style="61"/>
    <col min="133" max="134" width="8.875" style="30"/>
    <col min="135" max="137" width="10.5" style="30" bestFit="1" customWidth="1"/>
    <col min="138" max="138" width="12.75" style="30" bestFit="1" customWidth="1"/>
    <col min="139" max="140" width="8.875" style="30"/>
    <col min="141" max="141" width="8.875" style="62"/>
    <col min="142" max="142" width="8.875" style="61"/>
    <col min="143" max="144" width="8.875" style="30"/>
    <col min="145" max="147" width="10.5" style="30" bestFit="1" customWidth="1"/>
    <col min="148" max="148" width="12.75" style="30" bestFit="1" customWidth="1"/>
    <col min="149" max="150" width="8.875" style="30"/>
    <col min="151" max="151" width="8.875" style="62"/>
    <col min="152" max="152" width="8.875" style="61"/>
    <col min="153" max="154" width="8.875" style="30"/>
    <col min="155" max="157" width="10.5" style="30" bestFit="1" customWidth="1"/>
    <col min="158" max="158" width="12.75" style="30" bestFit="1" customWidth="1"/>
    <col min="159" max="160" width="8.875" style="30"/>
    <col min="161" max="161" width="8.875" style="62"/>
    <col min="162" max="162" width="8.875" style="61"/>
    <col min="163" max="164" width="8.875" style="30"/>
    <col min="165" max="167" width="10.5" style="30" bestFit="1" customWidth="1"/>
    <col min="168" max="168" width="12.75" style="30" bestFit="1" customWidth="1"/>
    <col min="169" max="170" width="8.875" style="30"/>
    <col min="171" max="171" width="8.875" style="62"/>
    <col min="172" max="172" width="8.875" style="61"/>
    <col min="173" max="174" width="8.875" style="30"/>
    <col min="175" max="177" width="10.5" style="30" bestFit="1" customWidth="1"/>
    <col min="178" max="178" width="12.75" style="30" bestFit="1" customWidth="1"/>
    <col min="179" max="180" width="8.875" style="30"/>
    <col min="181" max="181" width="8.875" style="62"/>
    <col min="182" max="182" width="8.875" style="61"/>
    <col min="183" max="184" width="8.875" style="30"/>
    <col min="185" max="187" width="10.5" style="30" bestFit="1" customWidth="1"/>
    <col min="188" max="188" width="12.75" style="30" bestFit="1" customWidth="1"/>
    <col min="189" max="190" width="8.875" style="30"/>
    <col min="191" max="191" width="8.875" style="62"/>
    <col min="192" max="192" width="8.875" style="61"/>
    <col min="193" max="194" width="8.875" style="30"/>
    <col min="195" max="197" width="10.5" style="30" bestFit="1" customWidth="1"/>
    <col min="198" max="198" width="12.75" style="30" bestFit="1" customWidth="1"/>
    <col min="199" max="200" width="8.875" style="30"/>
    <col min="201" max="201" width="8.875" style="62"/>
    <col min="202" max="202" width="8.875" style="61"/>
    <col min="203" max="204" width="8.875" style="30"/>
    <col min="205" max="207" width="10.5" style="30" bestFit="1" customWidth="1"/>
    <col min="208" max="208" width="12.75" style="30" bestFit="1" customWidth="1"/>
    <col min="209" max="210" width="8.875" style="30"/>
    <col min="211" max="211" width="8.875" style="62"/>
    <col min="212" max="212" width="8.875" style="61"/>
    <col min="213" max="214" width="8.875" style="30"/>
    <col min="215" max="217" width="10.5" style="30" bestFit="1" customWidth="1"/>
    <col min="218" max="218" width="12.75" style="30" bestFit="1" customWidth="1"/>
    <col min="219" max="220" width="8.875" style="30"/>
    <col min="221" max="221" width="8.875" style="62"/>
  </cols>
  <sheetData>
    <row r="1" spans="1:221" x14ac:dyDescent="0.15">
      <c r="B1" s="128" t="s">
        <v>297</v>
      </c>
      <c r="C1" s="129"/>
      <c r="D1" s="129"/>
      <c r="E1" s="129"/>
      <c r="F1" s="129"/>
      <c r="G1" s="129"/>
      <c r="H1" s="129"/>
      <c r="I1" s="129"/>
      <c r="J1" s="129"/>
      <c r="K1" s="130"/>
      <c r="L1" s="128" t="s">
        <v>21</v>
      </c>
      <c r="M1" s="129"/>
      <c r="N1" s="129"/>
      <c r="O1" s="129"/>
      <c r="P1" s="129"/>
      <c r="Q1" s="129"/>
      <c r="R1" s="129"/>
      <c r="S1" s="129"/>
      <c r="T1" s="129"/>
      <c r="U1" s="130"/>
      <c r="V1" s="128" t="s">
        <v>22</v>
      </c>
      <c r="W1" s="129"/>
      <c r="X1" s="129"/>
      <c r="Y1" s="129"/>
      <c r="Z1" s="129"/>
      <c r="AA1" s="129"/>
      <c r="AB1" s="129"/>
      <c r="AC1" s="129"/>
      <c r="AD1" s="129"/>
      <c r="AE1" s="130"/>
      <c r="AF1" s="128" t="s">
        <v>23</v>
      </c>
      <c r="AG1" s="129"/>
      <c r="AH1" s="129"/>
      <c r="AI1" s="129"/>
      <c r="AJ1" s="129"/>
      <c r="AK1" s="129"/>
      <c r="AL1" s="129"/>
      <c r="AM1" s="129"/>
      <c r="AN1" s="129"/>
      <c r="AO1" s="130"/>
      <c r="AP1" s="128" t="s">
        <v>24</v>
      </c>
      <c r="AQ1" s="129"/>
      <c r="AR1" s="129"/>
      <c r="AS1" s="129"/>
      <c r="AT1" s="129"/>
      <c r="AU1" s="129"/>
      <c r="AV1" s="129"/>
      <c r="AW1" s="129"/>
      <c r="AX1" s="129"/>
      <c r="AY1" s="130"/>
      <c r="AZ1" s="128" t="s">
        <v>298</v>
      </c>
      <c r="BA1" s="129"/>
      <c r="BB1" s="129"/>
      <c r="BC1" s="129"/>
      <c r="BD1" s="129"/>
      <c r="BE1" s="129"/>
      <c r="BF1" s="129"/>
      <c r="BG1" s="129"/>
      <c r="BH1" s="129"/>
      <c r="BI1" s="130"/>
      <c r="BJ1" s="128" t="s">
        <v>299</v>
      </c>
      <c r="BK1" s="129"/>
      <c r="BL1" s="129"/>
      <c r="BM1" s="129"/>
      <c r="BN1" s="129"/>
      <c r="BO1" s="129"/>
      <c r="BP1" s="129"/>
      <c r="BQ1" s="129"/>
      <c r="BR1" s="129"/>
      <c r="BS1" s="130"/>
      <c r="BT1" s="128" t="s">
        <v>300</v>
      </c>
      <c r="BU1" s="129"/>
      <c r="BV1" s="129"/>
      <c r="BW1" s="129"/>
      <c r="BX1" s="129"/>
      <c r="BY1" s="129"/>
      <c r="BZ1" s="129"/>
      <c r="CA1" s="129"/>
      <c r="CB1" s="129"/>
      <c r="CC1" s="130"/>
      <c r="CD1" s="128" t="s">
        <v>301</v>
      </c>
      <c r="CE1" s="129"/>
      <c r="CF1" s="129"/>
      <c r="CG1" s="129"/>
      <c r="CH1" s="129"/>
      <c r="CI1" s="129"/>
      <c r="CJ1" s="129"/>
      <c r="CK1" s="129"/>
      <c r="CL1" s="129"/>
      <c r="CM1" s="130"/>
      <c r="CN1" s="128" t="s">
        <v>302</v>
      </c>
      <c r="CO1" s="129"/>
      <c r="CP1" s="129"/>
      <c r="CQ1" s="129"/>
      <c r="CR1" s="129"/>
      <c r="CS1" s="129"/>
      <c r="CT1" s="129"/>
      <c r="CU1" s="129"/>
      <c r="CV1" s="129"/>
      <c r="CW1" s="130"/>
      <c r="CX1" s="128" t="s">
        <v>303</v>
      </c>
      <c r="CY1" s="129"/>
      <c r="CZ1" s="129"/>
      <c r="DA1" s="129"/>
      <c r="DB1" s="129"/>
      <c r="DC1" s="129"/>
      <c r="DD1" s="129"/>
      <c r="DE1" s="129"/>
      <c r="DF1" s="129"/>
      <c r="DG1" s="130"/>
      <c r="DH1" s="128" t="s">
        <v>304</v>
      </c>
      <c r="DI1" s="129"/>
      <c r="DJ1" s="129"/>
      <c r="DK1" s="129"/>
      <c r="DL1" s="129"/>
      <c r="DM1" s="129"/>
      <c r="DN1" s="129"/>
      <c r="DO1" s="129"/>
      <c r="DP1" s="129"/>
      <c r="DQ1" s="130"/>
      <c r="DR1" s="128" t="s">
        <v>305</v>
      </c>
      <c r="DS1" s="129"/>
      <c r="DT1" s="129"/>
      <c r="DU1" s="129"/>
      <c r="DV1" s="129"/>
      <c r="DW1" s="129"/>
      <c r="DX1" s="129"/>
      <c r="DY1" s="129"/>
      <c r="DZ1" s="129"/>
      <c r="EA1" s="130"/>
      <c r="EB1" s="128" t="s">
        <v>306</v>
      </c>
      <c r="EC1" s="129"/>
      <c r="ED1" s="129"/>
      <c r="EE1" s="129"/>
      <c r="EF1" s="129"/>
      <c r="EG1" s="129"/>
      <c r="EH1" s="129"/>
      <c r="EI1" s="129"/>
      <c r="EJ1" s="129"/>
      <c r="EK1" s="130"/>
      <c r="EL1" s="128" t="s">
        <v>307</v>
      </c>
      <c r="EM1" s="129"/>
      <c r="EN1" s="129"/>
      <c r="EO1" s="129"/>
      <c r="EP1" s="129"/>
      <c r="EQ1" s="129"/>
      <c r="ER1" s="129"/>
      <c r="ES1" s="129"/>
      <c r="ET1" s="129"/>
      <c r="EU1" s="130"/>
      <c r="EV1" s="128" t="s">
        <v>308</v>
      </c>
      <c r="EW1" s="129"/>
      <c r="EX1" s="129"/>
      <c r="EY1" s="129"/>
      <c r="EZ1" s="129"/>
      <c r="FA1" s="129"/>
      <c r="FB1" s="129"/>
      <c r="FC1" s="129"/>
      <c r="FD1" s="129"/>
      <c r="FE1" s="130"/>
      <c r="FF1" s="128" t="s">
        <v>309</v>
      </c>
      <c r="FG1" s="129"/>
      <c r="FH1" s="129"/>
      <c r="FI1" s="129"/>
      <c r="FJ1" s="129"/>
      <c r="FK1" s="129"/>
      <c r="FL1" s="129"/>
      <c r="FM1" s="129"/>
      <c r="FN1" s="129"/>
      <c r="FO1" s="130"/>
      <c r="FP1" s="128" t="s">
        <v>310</v>
      </c>
      <c r="FQ1" s="129"/>
      <c r="FR1" s="129"/>
      <c r="FS1" s="129"/>
      <c r="FT1" s="129"/>
      <c r="FU1" s="129"/>
      <c r="FV1" s="129"/>
      <c r="FW1" s="129"/>
      <c r="FX1" s="129"/>
      <c r="FY1" s="130"/>
      <c r="FZ1" s="128" t="s">
        <v>311</v>
      </c>
      <c r="GA1" s="129"/>
      <c r="GB1" s="129"/>
      <c r="GC1" s="129"/>
      <c r="GD1" s="129"/>
      <c r="GE1" s="129"/>
      <c r="GF1" s="129"/>
      <c r="GG1" s="129"/>
      <c r="GH1" s="129"/>
      <c r="GI1" s="130"/>
      <c r="GJ1" s="128" t="s">
        <v>312</v>
      </c>
      <c r="GK1" s="129"/>
      <c r="GL1" s="129"/>
      <c r="GM1" s="129"/>
      <c r="GN1" s="129"/>
      <c r="GO1" s="129"/>
      <c r="GP1" s="129"/>
      <c r="GQ1" s="129"/>
      <c r="GR1" s="129"/>
      <c r="GS1" s="130"/>
      <c r="GT1" s="128" t="s">
        <v>313</v>
      </c>
      <c r="GU1" s="129"/>
      <c r="GV1" s="129"/>
      <c r="GW1" s="129"/>
      <c r="GX1" s="129"/>
      <c r="GY1" s="129"/>
      <c r="GZ1" s="129"/>
      <c r="HA1" s="129"/>
      <c r="HB1" s="129"/>
      <c r="HC1" s="130"/>
      <c r="HD1" s="128" t="s">
        <v>314</v>
      </c>
      <c r="HE1" s="129"/>
      <c r="HF1" s="129"/>
      <c r="HG1" s="129"/>
      <c r="HH1" s="129"/>
      <c r="HI1" s="129"/>
      <c r="HJ1" s="129"/>
      <c r="HK1" s="129"/>
      <c r="HL1" s="129"/>
      <c r="HM1" s="130"/>
    </row>
    <row r="2" spans="1:221" x14ac:dyDescent="0.15">
      <c r="B2" s="57"/>
      <c r="C2" s="3"/>
      <c r="D2" s="3"/>
      <c r="E2" s="3">
        <v>1</v>
      </c>
      <c r="F2" s="3">
        <v>1</v>
      </c>
      <c r="G2" s="3">
        <v>1</v>
      </c>
      <c r="L2" s="57"/>
      <c r="M2" s="3"/>
      <c r="N2" s="3"/>
      <c r="O2" s="3">
        <v>1</v>
      </c>
      <c r="P2" s="3">
        <v>1</v>
      </c>
      <c r="Q2" s="3">
        <v>1</v>
      </c>
      <c r="V2" s="57"/>
      <c r="W2" s="3"/>
      <c r="X2" s="3"/>
      <c r="Y2" s="3">
        <v>1</v>
      </c>
      <c r="Z2" s="3">
        <v>1</v>
      </c>
      <c r="AA2" s="3">
        <v>1</v>
      </c>
      <c r="AF2" s="57"/>
      <c r="AG2" s="3"/>
      <c r="AH2" s="3"/>
      <c r="AI2" s="3">
        <v>1</v>
      </c>
      <c r="AJ2" s="3">
        <v>1</v>
      </c>
      <c r="AK2" s="3">
        <v>1</v>
      </c>
      <c r="AP2" s="57"/>
      <c r="AQ2" s="3"/>
      <c r="AR2" s="3"/>
      <c r="AS2" s="3">
        <v>1</v>
      </c>
      <c r="AT2" s="3">
        <v>1</v>
      </c>
      <c r="AU2" s="3">
        <v>1</v>
      </c>
      <c r="AZ2" s="57"/>
      <c r="BA2" s="3"/>
      <c r="BB2" s="3"/>
      <c r="BC2" s="3">
        <v>1</v>
      </c>
      <c r="BD2" s="3">
        <v>1</v>
      </c>
      <c r="BE2" s="3">
        <v>1</v>
      </c>
      <c r="BJ2" s="57"/>
      <c r="BK2" s="3"/>
      <c r="BL2" s="3"/>
      <c r="BM2" s="3">
        <v>1</v>
      </c>
      <c r="BN2" s="3">
        <v>1</v>
      </c>
      <c r="BO2" s="3">
        <v>1</v>
      </c>
      <c r="BT2" s="57"/>
      <c r="BU2" s="3"/>
      <c r="BV2" s="3"/>
      <c r="BW2" s="3">
        <v>1</v>
      </c>
      <c r="BX2" s="3">
        <v>1</v>
      </c>
      <c r="BY2" s="3">
        <v>1</v>
      </c>
      <c r="CD2" s="57"/>
      <c r="CE2" s="3"/>
      <c r="CF2" s="3"/>
      <c r="CG2" s="3">
        <v>1</v>
      </c>
      <c r="CH2" s="3">
        <v>1</v>
      </c>
      <c r="CI2" s="3">
        <v>1</v>
      </c>
      <c r="CN2" s="57"/>
      <c r="CO2" s="3"/>
      <c r="CP2" s="3"/>
      <c r="CQ2" s="3">
        <v>1</v>
      </c>
      <c r="CR2" s="3">
        <v>1</v>
      </c>
      <c r="CS2" s="3">
        <v>1</v>
      </c>
      <c r="CX2" s="57"/>
      <c r="CY2" s="3"/>
      <c r="CZ2" s="3"/>
      <c r="DA2" s="3">
        <v>1</v>
      </c>
      <c r="DB2" s="3">
        <v>1</v>
      </c>
      <c r="DC2" s="3">
        <v>1</v>
      </c>
      <c r="DH2" s="57"/>
      <c r="DI2" s="3"/>
      <c r="DJ2" s="3"/>
      <c r="DK2" s="3">
        <v>1</v>
      </c>
      <c r="DL2" s="3">
        <v>1</v>
      </c>
      <c r="DM2" s="3">
        <v>1</v>
      </c>
      <c r="DR2" s="57"/>
      <c r="DS2" s="3"/>
      <c r="DT2" s="3"/>
      <c r="DU2" s="3">
        <v>1</v>
      </c>
      <c r="DV2" s="3">
        <v>1</v>
      </c>
      <c r="DW2" s="3">
        <v>1</v>
      </c>
      <c r="EB2" s="57"/>
      <c r="EC2" s="3"/>
      <c r="ED2" s="3"/>
      <c r="EE2" s="3">
        <v>1</v>
      </c>
      <c r="EF2" s="3">
        <v>1</v>
      </c>
      <c r="EG2" s="3">
        <v>1</v>
      </c>
      <c r="EL2" s="57"/>
      <c r="EM2" s="3"/>
      <c r="EN2" s="3"/>
      <c r="EO2" s="3">
        <v>1</v>
      </c>
      <c r="EP2" s="3">
        <v>1</v>
      </c>
      <c r="EQ2" s="3">
        <v>1</v>
      </c>
      <c r="EV2" s="57"/>
      <c r="EW2" s="3"/>
      <c r="EX2" s="3"/>
      <c r="EY2" s="3">
        <v>1</v>
      </c>
      <c r="EZ2" s="3">
        <v>1</v>
      </c>
      <c r="FA2" s="3">
        <v>1</v>
      </c>
      <c r="FF2" s="57"/>
      <c r="FG2" s="3"/>
      <c r="FH2" s="3"/>
      <c r="FI2" s="3">
        <v>1</v>
      </c>
      <c r="FJ2" s="3">
        <v>1</v>
      </c>
      <c r="FK2" s="3">
        <v>1</v>
      </c>
      <c r="FP2" s="57"/>
      <c r="FQ2" s="3"/>
      <c r="FR2" s="3"/>
      <c r="FS2" s="3">
        <v>1</v>
      </c>
      <c r="FT2" s="3">
        <v>1</v>
      </c>
      <c r="FU2" s="3">
        <v>1</v>
      </c>
      <c r="FZ2" s="57"/>
      <c r="GA2" s="3"/>
      <c r="GB2" s="3"/>
      <c r="GC2" s="3">
        <v>1</v>
      </c>
      <c r="GD2" s="3">
        <v>1</v>
      </c>
      <c r="GE2" s="3">
        <v>1</v>
      </c>
      <c r="GJ2" s="57"/>
      <c r="GK2" s="3"/>
      <c r="GL2" s="3"/>
      <c r="GM2" s="3">
        <v>1</v>
      </c>
      <c r="GN2" s="3">
        <v>1</v>
      </c>
      <c r="GO2" s="3">
        <v>1</v>
      </c>
      <c r="GT2" s="57"/>
      <c r="GU2" s="3"/>
      <c r="GV2" s="3"/>
      <c r="GW2" s="3">
        <v>1</v>
      </c>
      <c r="GX2" s="3">
        <v>1</v>
      </c>
      <c r="GY2" s="3">
        <v>1</v>
      </c>
      <c r="HD2" s="57"/>
      <c r="HE2" s="3"/>
      <c r="HF2" s="3"/>
      <c r="HG2" s="3">
        <v>1</v>
      </c>
      <c r="HH2" s="3">
        <v>1</v>
      </c>
      <c r="HI2" s="3">
        <v>1</v>
      </c>
    </row>
    <row r="3" spans="1:221" x14ac:dyDescent="0.15">
      <c r="A3" s="48" t="s">
        <v>140</v>
      </c>
      <c r="B3" s="57" t="s">
        <v>208</v>
      </c>
      <c r="C3" s="58" t="s">
        <v>214</v>
      </c>
      <c r="D3" s="58" t="s">
        <v>209</v>
      </c>
      <c r="E3" s="3" t="s">
        <v>192</v>
      </c>
      <c r="F3" s="3" t="s">
        <v>193</v>
      </c>
      <c r="G3" s="51" t="s">
        <v>194</v>
      </c>
      <c r="H3" s="60" t="s">
        <v>207</v>
      </c>
      <c r="I3" s="52" t="s">
        <v>16</v>
      </c>
      <c r="J3" s="52" t="s">
        <v>17</v>
      </c>
      <c r="K3" s="68" t="s">
        <v>18</v>
      </c>
      <c r="L3" s="57" t="s">
        <v>210</v>
      </c>
      <c r="M3" s="58" t="s">
        <v>214</v>
      </c>
      <c r="N3" s="58" t="s">
        <v>209</v>
      </c>
      <c r="O3" s="3" t="s">
        <v>195</v>
      </c>
      <c r="P3" s="3" t="s">
        <v>196</v>
      </c>
      <c r="Q3" s="51" t="s">
        <v>197</v>
      </c>
      <c r="R3" s="60" t="s">
        <v>207</v>
      </c>
      <c r="S3" s="52" t="s">
        <v>16</v>
      </c>
      <c r="T3" s="52" t="s">
        <v>17</v>
      </c>
      <c r="U3" s="68" t="s">
        <v>18</v>
      </c>
      <c r="V3" s="57" t="s">
        <v>211</v>
      </c>
      <c r="W3" s="58" t="s">
        <v>214</v>
      </c>
      <c r="X3" s="58" t="s">
        <v>209</v>
      </c>
      <c r="Y3" s="3" t="s">
        <v>198</v>
      </c>
      <c r="Z3" s="3" t="s">
        <v>199</v>
      </c>
      <c r="AA3" s="51" t="s">
        <v>200</v>
      </c>
      <c r="AB3" s="60" t="s">
        <v>207</v>
      </c>
      <c r="AC3" s="52" t="s">
        <v>16</v>
      </c>
      <c r="AD3" s="52" t="s">
        <v>17</v>
      </c>
      <c r="AE3" s="68" t="s">
        <v>18</v>
      </c>
      <c r="AF3" s="57" t="s">
        <v>212</v>
      </c>
      <c r="AG3" s="58" t="s">
        <v>214</v>
      </c>
      <c r="AH3" s="58" t="s">
        <v>209</v>
      </c>
      <c r="AI3" s="3" t="s">
        <v>201</v>
      </c>
      <c r="AJ3" s="3" t="s">
        <v>202</v>
      </c>
      <c r="AK3" s="51" t="s">
        <v>203</v>
      </c>
      <c r="AL3" s="60" t="s">
        <v>207</v>
      </c>
      <c r="AM3" s="52" t="s">
        <v>16</v>
      </c>
      <c r="AN3" s="52" t="s">
        <v>17</v>
      </c>
      <c r="AO3" s="68" t="s">
        <v>18</v>
      </c>
      <c r="AP3" s="57" t="s">
        <v>213</v>
      </c>
      <c r="AQ3" s="58" t="s">
        <v>214</v>
      </c>
      <c r="AR3" s="58" t="s">
        <v>209</v>
      </c>
      <c r="AS3" s="3" t="s">
        <v>204</v>
      </c>
      <c r="AT3" s="3" t="s">
        <v>205</v>
      </c>
      <c r="AU3" s="51" t="s">
        <v>206</v>
      </c>
      <c r="AV3" s="60" t="s">
        <v>207</v>
      </c>
      <c r="AW3" s="52" t="s">
        <v>16</v>
      </c>
      <c r="AX3" s="52" t="s">
        <v>17</v>
      </c>
      <c r="AY3" s="68" t="s">
        <v>18</v>
      </c>
      <c r="AZ3" s="57" t="s">
        <v>229</v>
      </c>
      <c r="BA3" s="58" t="s">
        <v>214</v>
      </c>
      <c r="BB3" s="58" t="s">
        <v>209</v>
      </c>
      <c r="BC3" s="3" t="s">
        <v>230</v>
      </c>
      <c r="BD3" s="3" t="s">
        <v>231</v>
      </c>
      <c r="BE3" s="51" t="s">
        <v>232</v>
      </c>
      <c r="BF3" s="60" t="s">
        <v>207</v>
      </c>
      <c r="BG3" s="52" t="s">
        <v>16</v>
      </c>
      <c r="BH3" s="52" t="s">
        <v>17</v>
      </c>
      <c r="BI3" s="68" t="s">
        <v>18</v>
      </c>
      <c r="BJ3" s="57" t="s">
        <v>233</v>
      </c>
      <c r="BK3" s="58" t="s">
        <v>214</v>
      </c>
      <c r="BL3" s="58" t="s">
        <v>209</v>
      </c>
      <c r="BM3" s="3" t="s">
        <v>234</v>
      </c>
      <c r="BN3" s="3" t="s">
        <v>235</v>
      </c>
      <c r="BO3" s="51" t="s">
        <v>236</v>
      </c>
      <c r="BP3" s="60" t="s">
        <v>207</v>
      </c>
      <c r="BQ3" s="52" t="s">
        <v>16</v>
      </c>
      <c r="BR3" s="52" t="s">
        <v>17</v>
      </c>
      <c r="BS3" s="68" t="s">
        <v>18</v>
      </c>
      <c r="BT3" s="57" t="s">
        <v>237</v>
      </c>
      <c r="BU3" s="58" t="s">
        <v>214</v>
      </c>
      <c r="BV3" s="58" t="s">
        <v>209</v>
      </c>
      <c r="BW3" s="3" t="s">
        <v>238</v>
      </c>
      <c r="BX3" s="3" t="s">
        <v>239</v>
      </c>
      <c r="BY3" s="51" t="s">
        <v>240</v>
      </c>
      <c r="BZ3" s="60" t="s">
        <v>207</v>
      </c>
      <c r="CA3" s="52" t="s">
        <v>16</v>
      </c>
      <c r="CB3" s="52" t="s">
        <v>17</v>
      </c>
      <c r="CC3" s="68" t="s">
        <v>18</v>
      </c>
      <c r="CD3" s="57" t="s">
        <v>241</v>
      </c>
      <c r="CE3" s="58" t="s">
        <v>214</v>
      </c>
      <c r="CF3" s="58" t="s">
        <v>209</v>
      </c>
      <c r="CG3" s="3" t="s">
        <v>242</v>
      </c>
      <c r="CH3" s="3" t="s">
        <v>243</v>
      </c>
      <c r="CI3" s="51" t="s">
        <v>244</v>
      </c>
      <c r="CJ3" s="60" t="s">
        <v>207</v>
      </c>
      <c r="CK3" s="52" t="s">
        <v>16</v>
      </c>
      <c r="CL3" s="52" t="s">
        <v>17</v>
      </c>
      <c r="CM3" s="68" t="s">
        <v>18</v>
      </c>
      <c r="CN3" s="57" t="s">
        <v>245</v>
      </c>
      <c r="CO3" s="58" t="s">
        <v>214</v>
      </c>
      <c r="CP3" s="58" t="s">
        <v>209</v>
      </c>
      <c r="CQ3" s="3" t="s">
        <v>246</v>
      </c>
      <c r="CR3" s="3" t="s">
        <v>247</v>
      </c>
      <c r="CS3" s="51" t="s">
        <v>248</v>
      </c>
      <c r="CT3" s="60" t="s">
        <v>207</v>
      </c>
      <c r="CU3" s="52" t="s">
        <v>16</v>
      </c>
      <c r="CV3" s="52" t="s">
        <v>17</v>
      </c>
      <c r="CW3" s="68" t="s">
        <v>18</v>
      </c>
      <c r="CX3" s="57" t="s">
        <v>249</v>
      </c>
      <c r="CY3" s="58" t="s">
        <v>214</v>
      </c>
      <c r="CZ3" s="58" t="s">
        <v>209</v>
      </c>
      <c r="DA3" s="3" t="s">
        <v>250</v>
      </c>
      <c r="DB3" s="3" t="s">
        <v>251</v>
      </c>
      <c r="DC3" s="51" t="s">
        <v>252</v>
      </c>
      <c r="DD3" s="60" t="s">
        <v>207</v>
      </c>
      <c r="DE3" s="52" t="s">
        <v>16</v>
      </c>
      <c r="DF3" s="52" t="s">
        <v>17</v>
      </c>
      <c r="DG3" s="68" t="s">
        <v>18</v>
      </c>
      <c r="DH3" s="57" t="s">
        <v>253</v>
      </c>
      <c r="DI3" s="58" t="s">
        <v>214</v>
      </c>
      <c r="DJ3" s="58" t="s">
        <v>209</v>
      </c>
      <c r="DK3" s="3" t="s">
        <v>254</v>
      </c>
      <c r="DL3" s="3" t="s">
        <v>255</v>
      </c>
      <c r="DM3" s="51" t="s">
        <v>256</v>
      </c>
      <c r="DN3" s="60" t="s">
        <v>207</v>
      </c>
      <c r="DO3" s="52" t="s">
        <v>16</v>
      </c>
      <c r="DP3" s="52" t="s">
        <v>17</v>
      </c>
      <c r="DQ3" s="68" t="s">
        <v>18</v>
      </c>
      <c r="DR3" s="57" t="s">
        <v>257</v>
      </c>
      <c r="DS3" s="58" t="s">
        <v>214</v>
      </c>
      <c r="DT3" s="58" t="s">
        <v>209</v>
      </c>
      <c r="DU3" s="3" t="s">
        <v>258</v>
      </c>
      <c r="DV3" s="3" t="s">
        <v>259</v>
      </c>
      <c r="DW3" s="51" t="s">
        <v>260</v>
      </c>
      <c r="DX3" s="60" t="s">
        <v>207</v>
      </c>
      <c r="DY3" s="52" t="s">
        <v>16</v>
      </c>
      <c r="DZ3" s="52" t="s">
        <v>17</v>
      </c>
      <c r="EA3" s="68" t="s">
        <v>18</v>
      </c>
      <c r="EB3" s="57" t="s">
        <v>261</v>
      </c>
      <c r="EC3" s="58" t="s">
        <v>214</v>
      </c>
      <c r="ED3" s="58" t="s">
        <v>209</v>
      </c>
      <c r="EE3" s="3" t="s">
        <v>262</v>
      </c>
      <c r="EF3" s="3" t="s">
        <v>263</v>
      </c>
      <c r="EG3" s="51" t="s">
        <v>264</v>
      </c>
      <c r="EH3" s="60" t="s">
        <v>207</v>
      </c>
      <c r="EI3" s="52" t="s">
        <v>16</v>
      </c>
      <c r="EJ3" s="52" t="s">
        <v>17</v>
      </c>
      <c r="EK3" s="68" t="s">
        <v>18</v>
      </c>
      <c r="EL3" s="57" t="s">
        <v>265</v>
      </c>
      <c r="EM3" s="58" t="s">
        <v>214</v>
      </c>
      <c r="EN3" s="58" t="s">
        <v>209</v>
      </c>
      <c r="EO3" s="3" t="s">
        <v>266</v>
      </c>
      <c r="EP3" s="3" t="s">
        <v>267</v>
      </c>
      <c r="EQ3" s="51" t="s">
        <v>268</v>
      </c>
      <c r="ER3" s="60" t="s">
        <v>207</v>
      </c>
      <c r="ES3" s="52" t="s">
        <v>16</v>
      </c>
      <c r="ET3" s="52" t="s">
        <v>17</v>
      </c>
      <c r="EU3" s="68" t="s">
        <v>18</v>
      </c>
      <c r="EV3" s="57" t="s">
        <v>269</v>
      </c>
      <c r="EW3" s="58" t="s">
        <v>214</v>
      </c>
      <c r="EX3" s="58" t="s">
        <v>209</v>
      </c>
      <c r="EY3" s="3" t="s">
        <v>270</v>
      </c>
      <c r="EZ3" s="3" t="s">
        <v>271</v>
      </c>
      <c r="FA3" s="51" t="s">
        <v>272</v>
      </c>
      <c r="FB3" s="60" t="s">
        <v>207</v>
      </c>
      <c r="FC3" s="52" t="s">
        <v>16</v>
      </c>
      <c r="FD3" s="52" t="s">
        <v>17</v>
      </c>
      <c r="FE3" s="68" t="s">
        <v>18</v>
      </c>
      <c r="FF3" s="57" t="s">
        <v>273</v>
      </c>
      <c r="FG3" s="58" t="s">
        <v>214</v>
      </c>
      <c r="FH3" s="58" t="s">
        <v>209</v>
      </c>
      <c r="FI3" s="3" t="s">
        <v>274</v>
      </c>
      <c r="FJ3" s="3" t="s">
        <v>275</v>
      </c>
      <c r="FK3" s="51" t="s">
        <v>276</v>
      </c>
      <c r="FL3" s="60" t="s">
        <v>207</v>
      </c>
      <c r="FM3" s="52" t="s">
        <v>16</v>
      </c>
      <c r="FN3" s="52" t="s">
        <v>17</v>
      </c>
      <c r="FO3" s="68" t="s">
        <v>18</v>
      </c>
      <c r="FP3" s="57" t="s">
        <v>277</v>
      </c>
      <c r="FQ3" s="58" t="s">
        <v>214</v>
      </c>
      <c r="FR3" s="58" t="s">
        <v>209</v>
      </c>
      <c r="FS3" s="3" t="s">
        <v>278</v>
      </c>
      <c r="FT3" s="3" t="s">
        <v>279</v>
      </c>
      <c r="FU3" s="51" t="s">
        <v>280</v>
      </c>
      <c r="FV3" s="60" t="s">
        <v>207</v>
      </c>
      <c r="FW3" s="52" t="s">
        <v>16</v>
      </c>
      <c r="FX3" s="52" t="s">
        <v>17</v>
      </c>
      <c r="FY3" s="68" t="s">
        <v>18</v>
      </c>
      <c r="FZ3" s="57" t="s">
        <v>281</v>
      </c>
      <c r="GA3" s="58" t="s">
        <v>214</v>
      </c>
      <c r="GB3" s="58" t="s">
        <v>209</v>
      </c>
      <c r="GC3" s="3" t="s">
        <v>282</v>
      </c>
      <c r="GD3" s="3" t="s">
        <v>283</v>
      </c>
      <c r="GE3" s="51" t="s">
        <v>284</v>
      </c>
      <c r="GF3" s="60" t="s">
        <v>207</v>
      </c>
      <c r="GG3" s="52" t="s">
        <v>16</v>
      </c>
      <c r="GH3" s="52" t="s">
        <v>17</v>
      </c>
      <c r="GI3" s="68" t="s">
        <v>18</v>
      </c>
      <c r="GJ3" s="57" t="s">
        <v>285</v>
      </c>
      <c r="GK3" s="58" t="s">
        <v>214</v>
      </c>
      <c r="GL3" s="58" t="s">
        <v>209</v>
      </c>
      <c r="GM3" s="3" t="s">
        <v>286</v>
      </c>
      <c r="GN3" s="3" t="s">
        <v>287</v>
      </c>
      <c r="GO3" s="51" t="s">
        <v>288</v>
      </c>
      <c r="GP3" s="60" t="s">
        <v>207</v>
      </c>
      <c r="GQ3" s="52" t="s">
        <v>16</v>
      </c>
      <c r="GR3" s="52" t="s">
        <v>17</v>
      </c>
      <c r="GS3" s="68" t="s">
        <v>18</v>
      </c>
      <c r="GT3" s="57" t="s">
        <v>289</v>
      </c>
      <c r="GU3" s="58" t="s">
        <v>214</v>
      </c>
      <c r="GV3" s="58" t="s">
        <v>209</v>
      </c>
      <c r="GW3" s="3" t="s">
        <v>290</v>
      </c>
      <c r="GX3" s="3" t="s">
        <v>291</v>
      </c>
      <c r="GY3" s="51" t="s">
        <v>292</v>
      </c>
      <c r="GZ3" s="60" t="s">
        <v>207</v>
      </c>
      <c r="HA3" s="52" t="s">
        <v>16</v>
      </c>
      <c r="HB3" s="52" t="s">
        <v>17</v>
      </c>
      <c r="HC3" s="68" t="s">
        <v>18</v>
      </c>
      <c r="HD3" s="57" t="s">
        <v>293</v>
      </c>
      <c r="HE3" s="58" t="s">
        <v>214</v>
      </c>
      <c r="HF3" s="58" t="s">
        <v>209</v>
      </c>
      <c r="HG3" s="3" t="s">
        <v>294</v>
      </c>
      <c r="HH3" s="3" t="s">
        <v>295</v>
      </c>
      <c r="HI3" s="51" t="s">
        <v>296</v>
      </c>
      <c r="HJ3" s="60" t="s">
        <v>207</v>
      </c>
      <c r="HK3" s="52" t="s">
        <v>16</v>
      </c>
      <c r="HL3" s="52" t="s">
        <v>17</v>
      </c>
      <c r="HM3" s="68" t="s">
        <v>18</v>
      </c>
    </row>
    <row r="4" spans="1:221" x14ac:dyDescent="0.15">
      <c r="A4" s="48">
        <v>1</v>
      </c>
      <c r="B4" s="57" t="s">
        <v>545</v>
      </c>
      <c r="C4" s="47">
        <f>VLOOKUP(B4,马仔属性!$G$14:$I$30,3,FALSE)</f>
        <v>0</v>
      </c>
      <c r="D4" s="58">
        <f>VLOOKUP(B4,马仔属性!$G$14:$H$30,2,FALSE)</f>
        <v>101101</v>
      </c>
      <c r="E4" s="3">
        <f t="shared" ref="E4:E67" si="0">ROUNDDOWN($A4*E$2,0)</f>
        <v>1</v>
      </c>
      <c r="F4" s="3">
        <f t="shared" ref="F4:G19" si="1">ROUNDDOWN($A4*10/80*F$2,0)</f>
        <v>0</v>
      </c>
      <c r="G4" s="3">
        <f t="shared" si="1"/>
        <v>0</v>
      </c>
      <c r="H4" s="69">
        <f>SUMPRODUCT(I4:K4,设定参考!$A$2:$C$2)</f>
        <v>106.19113678859367</v>
      </c>
      <c r="I4" s="30">
        <v>1124.3779178380864</v>
      </c>
      <c r="J4" s="30">
        <v>45.89186395721925</v>
      </c>
      <c r="K4" s="62">
        <v>15.324156117850954</v>
      </c>
      <c r="L4" s="57" t="s">
        <v>315</v>
      </c>
      <c r="M4" s="47">
        <f>VLOOKUP(L4,马仔属性!$G$14:$I$30,3,FALSE)</f>
        <v>0</v>
      </c>
      <c r="N4" s="58">
        <f>VLOOKUP(L4,马仔属性!$G$14:$H$30,2,FALSE)</f>
        <v>101102</v>
      </c>
      <c r="O4" s="3">
        <f t="shared" ref="O4:O67" si="2">ROUNDDOWN($A4*O$2,0)</f>
        <v>1</v>
      </c>
      <c r="P4" s="3">
        <f t="shared" ref="P4:Q19" si="3">ROUNDDOWN($A4*10/80*P$2,0)</f>
        <v>0</v>
      </c>
      <c r="Q4" s="3">
        <f t="shared" si="3"/>
        <v>0</v>
      </c>
      <c r="R4" s="69">
        <f>SUMPRODUCT(S4:U4,设定参考!$A$2:$C$2)</f>
        <v>108.47113678859367</v>
      </c>
      <c r="S4" s="30">
        <v>906.37791783808666</v>
      </c>
      <c r="T4" s="30">
        <v>56.89186395721925</v>
      </c>
      <c r="U4" s="62">
        <v>15.324156117850954</v>
      </c>
      <c r="V4" s="57" t="s">
        <v>216</v>
      </c>
      <c r="W4" s="47">
        <f>VLOOKUP(V4,马仔属性!$G$14:$I$30,3,FALSE)</f>
        <v>0</v>
      </c>
      <c r="X4" s="58">
        <f>VLOOKUP(V4,马仔属性!$G$14:$H$30,2,FALSE)</f>
        <v>101103</v>
      </c>
      <c r="Y4" s="3">
        <f t="shared" ref="Y4:Y67" si="4">ROUNDDOWN($A4*Y$2,0)</f>
        <v>1</v>
      </c>
      <c r="Z4" s="3">
        <f t="shared" ref="Z4:AA19" si="5">ROUNDDOWN($A4*10/80*Z$2,0)</f>
        <v>0</v>
      </c>
      <c r="AA4" s="3">
        <f t="shared" si="5"/>
        <v>0</v>
      </c>
      <c r="AB4" s="69">
        <f>SUMPRODUCT(AC4:AE4,设定参考!$A$2:$C$2)</f>
        <v>102.47113678859367</v>
      </c>
      <c r="AC4" s="30">
        <v>906.37791783808666</v>
      </c>
      <c r="AD4" s="30">
        <v>45.89186395721925</v>
      </c>
      <c r="AE4" s="62">
        <v>20.324156117850954</v>
      </c>
      <c r="AF4" s="57" t="s">
        <v>316</v>
      </c>
      <c r="AG4" s="47">
        <f>VLOOKUP(AF4,马仔属性!$G$14:$I$30,3,FALSE)</f>
        <v>0</v>
      </c>
      <c r="AH4" s="58">
        <f>VLOOKUP(AF4,马仔属性!$G$14:$H$30,2,FALSE)</f>
        <v>101104</v>
      </c>
      <c r="AI4" s="3">
        <f t="shared" ref="AI4:AI67" si="6">ROUNDDOWN($A4*AI$2,0)</f>
        <v>1</v>
      </c>
      <c r="AJ4" s="3">
        <f t="shared" ref="AJ4:AK19" si="7">ROUNDDOWN($A4*10/80*AJ$2,0)</f>
        <v>0</v>
      </c>
      <c r="AK4" s="3">
        <f t="shared" si="7"/>
        <v>0</v>
      </c>
      <c r="AL4" s="69">
        <f>SUMPRODUCT(AM4:AO4,设定参考!$A$2:$C$2)</f>
        <v>104.75113678859367</v>
      </c>
      <c r="AM4" s="30">
        <v>688.37791783808666</v>
      </c>
      <c r="AN4" s="30">
        <v>56.89186395721925</v>
      </c>
      <c r="AO4" s="62">
        <v>20.324156117850954</v>
      </c>
      <c r="AP4" s="57" t="s">
        <v>317</v>
      </c>
      <c r="AQ4" s="47">
        <f>VLOOKUP(AP4,马仔属性!$G$14:$I$30,3,FALSE)</f>
        <v>0</v>
      </c>
      <c r="AR4" s="58">
        <f>VLOOKUP(AP4,马仔属性!$G$14:$H$30,2,FALSE)</f>
        <v>101105</v>
      </c>
      <c r="AS4" s="3">
        <f t="shared" ref="AS4:AS67" si="8">ROUNDDOWN($A4*AS$2,0)</f>
        <v>1</v>
      </c>
      <c r="AT4" s="3">
        <f t="shared" ref="AT4:AU19" si="9">ROUNDDOWN($A4*10/80*AT$2,0)</f>
        <v>0</v>
      </c>
      <c r="AU4" s="3">
        <f t="shared" si="9"/>
        <v>0</v>
      </c>
      <c r="AV4" s="69">
        <f>SUMPRODUCT(AW4:AY4,设定参考!$A$2:$C$2)</f>
        <v>103.91113678859367</v>
      </c>
      <c r="AW4" s="30">
        <v>1342.3779178380864</v>
      </c>
      <c r="AX4" s="30">
        <v>34.89186395721925</v>
      </c>
      <c r="AY4" s="62">
        <v>15.324156117850954</v>
      </c>
      <c r="AZ4" s="57" t="s">
        <v>372</v>
      </c>
      <c r="BA4" s="47">
        <f>VLOOKUP(AZ4,马仔属性!$G$14:$I$30,3,FALSE)</f>
        <v>1</v>
      </c>
      <c r="BB4" s="58">
        <f>VLOOKUP(AZ4,马仔属性!$G$14:$H$30,2,FALSE)</f>
        <v>101106</v>
      </c>
      <c r="BC4" s="3">
        <f t="shared" ref="BC4:BC67" si="10">ROUNDDOWN($A4*BC$2,0)</f>
        <v>1</v>
      </c>
      <c r="BD4" s="3">
        <f t="shared" ref="BD4:BE19" si="11">ROUNDDOWN($A4*10/80*BD$2,0)</f>
        <v>0</v>
      </c>
      <c r="BE4" s="3">
        <f t="shared" si="11"/>
        <v>0</v>
      </c>
      <c r="BF4" s="69">
        <f>SUMPRODUCT(BG4:BI4,设定参考!$A$2:$C$2)</f>
        <v>153.22227357718737</v>
      </c>
      <c r="BG4" s="30">
        <v>1594.7558356761733</v>
      </c>
      <c r="BH4" s="30">
        <v>58.783727914438508</v>
      </c>
      <c r="BI4" s="62">
        <v>30.648312235701908</v>
      </c>
      <c r="BJ4" s="57" t="s">
        <v>373</v>
      </c>
      <c r="BK4" s="47">
        <f>VLOOKUP(BJ4,马仔属性!$G$14:$I$30,3,FALSE)</f>
        <v>2</v>
      </c>
      <c r="BL4" s="58">
        <f>VLOOKUP(BJ4,马仔属性!$G$14:$H$30,2,FALSE)</f>
        <v>101110</v>
      </c>
      <c r="BM4" s="3">
        <f t="shared" ref="BM4:BM67" si="12">ROUNDDOWN($A4*BM$2,0)</f>
        <v>1</v>
      </c>
      <c r="BN4" s="3">
        <f t="shared" ref="BN4:BO19" si="13">ROUNDDOWN($A4*10/80*BN$2,0)</f>
        <v>0</v>
      </c>
      <c r="BO4" s="3">
        <f t="shared" si="13"/>
        <v>0</v>
      </c>
      <c r="BP4" s="69">
        <f>SUMPRODUCT(BQ4:BS4,设定参考!$A$2:$C$2)</f>
        <v>259.28454715437471</v>
      </c>
      <c r="BQ4" s="30">
        <v>2535.5116713523466</v>
      </c>
      <c r="BR4" s="30">
        <v>106.56745582887702</v>
      </c>
      <c r="BS4" s="62">
        <v>51.296624471403817</v>
      </c>
      <c r="BT4" s="57" t="s">
        <v>217</v>
      </c>
      <c r="BU4" s="47">
        <f>VLOOKUP(BT4,马仔属性!$G$14:$I$30,3,FALSE)</f>
        <v>1</v>
      </c>
      <c r="BV4" s="58">
        <f>VLOOKUP(BT4,马仔属性!$G$14:$H$30,2,FALSE)</f>
        <v>101108</v>
      </c>
      <c r="BW4" s="3">
        <f t="shared" ref="BW4:BW67" si="14">ROUNDDOWN($A4*BW$2,0)</f>
        <v>1</v>
      </c>
      <c r="BX4" s="3">
        <f t="shared" ref="BX4:BY19" si="15">ROUNDDOWN($A4*10/80*BX$2,0)</f>
        <v>0</v>
      </c>
      <c r="BY4" s="3">
        <f t="shared" si="15"/>
        <v>0</v>
      </c>
      <c r="BZ4" s="69">
        <f>SUMPRODUCT(CA4:CC4,设定参考!$A$2:$C$2)</f>
        <v>161.50227357718734</v>
      </c>
      <c r="CA4" s="30">
        <v>1376.7558356761733</v>
      </c>
      <c r="CB4" s="30">
        <v>80.783727914438501</v>
      </c>
      <c r="CC4" s="62">
        <v>25.648312235701908</v>
      </c>
      <c r="CD4" s="57" t="s">
        <v>215</v>
      </c>
      <c r="CE4" s="47">
        <f>VLOOKUP(CD4,马仔属性!$G$14:$I$30,3,FALSE)</f>
        <v>2</v>
      </c>
      <c r="CF4" s="58">
        <f>VLOOKUP(CD4,马仔属性!$G$14:$H$30,2,FALSE)</f>
        <v>101109</v>
      </c>
      <c r="CG4" s="3">
        <f t="shared" ref="CG4:CG67" si="16">ROUNDDOWN($A4*CG$2,0)</f>
        <v>1</v>
      </c>
      <c r="CH4" s="3">
        <f t="shared" ref="CH4:CI19" si="17">ROUNDDOWN($A4*10/80*CH$2,0)</f>
        <v>0</v>
      </c>
      <c r="CI4" s="3">
        <f t="shared" si="17"/>
        <v>0</v>
      </c>
      <c r="CJ4" s="69">
        <f>SUMPRODUCT(CK4:CM4,设定参考!$A$2:$C$2)</f>
        <v>259.28454715437471</v>
      </c>
      <c r="CK4" s="30">
        <v>2535.5116713523466</v>
      </c>
      <c r="CL4" s="30">
        <v>106.56745582887702</v>
      </c>
      <c r="CM4" s="62">
        <v>51.296624471403817</v>
      </c>
      <c r="CN4" s="57" t="s">
        <v>374</v>
      </c>
      <c r="CO4" s="47">
        <f>VLOOKUP(CN4,马仔属性!$G$14:$I$30,3,FALSE)</f>
        <v>2</v>
      </c>
      <c r="CP4" s="58">
        <f>VLOOKUP(CN4,马仔属性!$G$14:$H$30,2,FALSE)</f>
        <v>101111</v>
      </c>
      <c r="CQ4" s="3">
        <f t="shared" ref="CQ4:CQ67" si="18">ROUNDDOWN($A4*CQ$2,0)</f>
        <v>1</v>
      </c>
      <c r="CR4" s="3">
        <f t="shared" ref="CR4:CS19" si="19">ROUNDDOWN($A4*10/80*CR$2,0)</f>
        <v>0</v>
      </c>
      <c r="CS4" s="3">
        <f t="shared" si="19"/>
        <v>0</v>
      </c>
      <c r="CT4" s="69">
        <f>SUMPRODUCT(CU4:CW4,设定参考!$A$2:$C$2)</f>
        <v>263.00454715437468</v>
      </c>
      <c r="CU4" s="30">
        <v>2753.5116713523466</v>
      </c>
      <c r="CV4" s="30">
        <v>106.56745582887702</v>
      </c>
      <c r="CW4" s="62">
        <v>46.296624471403817</v>
      </c>
      <c r="CX4" s="57" t="s">
        <v>318</v>
      </c>
      <c r="CY4" s="47" t="e">
        <f>VLOOKUP(CX4,马仔属性!$G$14:$I$30,3,FALSE)</f>
        <v>#N/A</v>
      </c>
      <c r="CZ4" s="58" t="e">
        <f>VLOOKUP(CX4,马仔属性!$G$14:$H$30,2,FALSE)</f>
        <v>#N/A</v>
      </c>
      <c r="DA4" s="3">
        <f t="shared" ref="DA4:DA67" si="20">ROUNDDOWN($A4*DA$2,0)</f>
        <v>1</v>
      </c>
      <c r="DB4" s="3">
        <f t="shared" ref="DB4:DC19" si="21">ROUNDDOWN($A4*10/80*DB$2,0)</f>
        <v>0</v>
      </c>
      <c r="DC4" s="3">
        <f t="shared" si="21"/>
        <v>0</v>
      </c>
      <c r="DD4" s="69">
        <f>SUMPRODUCT(DE4:DG4,设定参考!$A$2:$C$2)</f>
        <v>0</v>
      </c>
      <c r="DE4" s="30">
        <v>0</v>
      </c>
      <c r="DF4" s="30">
        <v>0</v>
      </c>
      <c r="DG4" s="62">
        <v>0</v>
      </c>
      <c r="DH4" s="57" t="s">
        <v>319</v>
      </c>
      <c r="DI4" s="47">
        <f>VLOOKUP(DH4,马仔属性!$G$14:$I$30,3,FALSE)</f>
        <v>2</v>
      </c>
      <c r="DJ4" s="58">
        <f>VLOOKUP(DH4,马仔属性!$G$14:$H$30,2,FALSE)</f>
        <v>101112</v>
      </c>
      <c r="DK4" s="3">
        <f t="shared" ref="DK4:DK67" si="22">ROUNDDOWN($A4*DK$2,0)</f>
        <v>1</v>
      </c>
      <c r="DL4" s="3">
        <f t="shared" ref="DL4:DM19" si="23">ROUNDDOWN($A4*10/80*DL$2,0)</f>
        <v>0</v>
      </c>
      <c r="DM4" s="3">
        <f t="shared" si="23"/>
        <v>0</v>
      </c>
      <c r="DN4" s="69">
        <f>SUMPRODUCT(DO4:DQ4,设定参考!$A$2:$C$2)</f>
        <v>261.56454715437474</v>
      </c>
      <c r="DO4" s="30">
        <v>2317.5116713523466</v>
      </c>
      <c r="DP4" s="30">
        <v>117.56745582887702</v>
      </c>
      <c r="DQ4" s="62">
        <v>51.296624471403817</v>
      </c>
      <c r="DR4" s="57" t="s">
        <v>375</v>
      </c>
      <c r="DS4" s="47">
        <f>VLOOKUP(DR4,马仔属性!$G$14:$I$30,3,FALSE)</f>
        <v>2</v>
      </c>
      <c r="DT4" s="58">
        <f>VLOOKUP(DR4,马仔属性!$G$14:$H$30,2,FALSE)</f>
        <v>101113</v>
      </c>
      <c r="DU4" s="3">
        <f t="shared" ref="DU4:DU67" si="24">ROUNDDOWN($A4*DU$2,0)</f>
        <v>1</v>
      </c>
      <c r="DV4" s="3">
        <f t="shared" ref="DV4:DW19" si="25">ROUNDDOWN($A4*10/80*DV$2,0)</f>
        <v>0</v>
      </c>
      <c r="DW4" s="3">
        <f t="shared" si="25"/>
        <v>0</v>
      </c>
      <c r="DX4" s="69">
        <f>SUMPRODUCT(DY4:EA4,设定参考!$A$2:$C$2)</f>
        <v>255.56454715437471</v>
      </c>
      <c r="DY4" s="30">
        <v>2317.5116713523466</v>
      </c>
      <c r="DZ4" s="30">
        <v>106.56745582887702</v>
      </c>
      <c r="EA4" s="62">
        <v>56.296624471403817</v>
      </c>
      <c r="EB4" s="57" t="s">
        <v>376</v>
      </c>
      <c r="EC4" s="47">
        <f>VLOOKUP(EB4,马仔属性!$G$14:$I$30,3,FALSE)</f>
        <v>3</v>
      </c>
      <c r="ED4" s="58">
        <f>VLOOKUP(EB4,马仔属性!$G$14:$H$30,2,FALSE)</f>
        <v>101114</v>
      </c>
      <c r="EE4" s="3">
        <f t="shared" ref="EE4:EE67" si="26">ROUNDDOWN($A4*EE$2,0)</f>
        <v>1</v>
      </c>
      <c r="EF4" s="3">
        <f t="shared" ref="EF4:EG19" si="27">ROUNDDOWN($A4*10/80*EF$2,0)</f>
        <v>0</v>
      </c>
      <c r="EG4" s="3">
        <f t="shared" si="27"/>
        <v>0</v>
      </c>
      <c r="EH4" s="69">
        <f>SUMPRODUCT(EI4:EK4,设定参考!$A$2:$C$2)</f>
        <v>367.62682073156213</v>
      </c>
      <c r="EI4" s="30">
        <v>3258.2675070285195</v>
      </c>
      <c r="EJ4" s="30">
        <v>165.35118374331557</v>
      </c>
      <c r="EK4" s="62">
        <v>71.944936707105725</v>
      </c>
      <c r="EL4" s="57" t="s">
        <v>377</v>
      </c>
      <c r="EM4" s="47">
        <f>VLOOKUP(EL4,马仔属性!$G$14:$I$30,3,FALSE)</f>
        <v>3</v>
      </c>
      <c r="EN4" s="58">
        <f>VLOOKUP(EL4,马仔属性!$G$14:$H$30,2,FALSE)</f>
        <v>101115</v>
      </c>
      <c r="EO4" s="3">
        <f t="shared" ref="EO4:EO67" si="28">ROUNDDOWN($A4*EO$2,0)</f>
        <v>1</v>
      </c>
      <c r="EP4" s="3">
        <f t="shared" ref="EP4:EQ19" si="29">ROUNDDOWN($A4*10/80*EP$2,0)</f>
        <v>0</v>
      </c>
      <c r="EQ4" s="3">
        <f t="shared" si="29"/>
        <v>0</v>
      </c>
      <c r="ER4" s="69">
        <f>SUMPRODUCT(ES4:EU4,设定参考!$A$2:$C$2)</f>
        <v>367.62682073156213</v>
      </c>
      <c r="ES4" s="30">
        <v>3258.2675070285195</v>
      </c>
      <c r="ET4" s="30">
        <v>165.35118374331557</v>
      </c>
      <c r="EU4" s="62">
        <v>71.944936707105725</v>
      </c>
      <c r="EV4" s="57" t="s">
        <v>320</v>
      </c>
      <c r="EW4" s="47">
        <f>VLOOKUP(EV4,马仔属性!$G$14:$I$30,3,FALSE)</f>
        <v>3</v>
      </c>
      <c r="EX4" s="58">
        <f>VLOOKUP(EV4,马仔属性!$G$14:$H$30,2,FALSE)</f>
        <v>101116</v>
      </c>
      <c r="EY4" s="3">
        <f t="shared" ref="EY4:EY67" si="30">ROUNDDOWN($A4*EY$2,0)</f>
        <v>1</v>
      </c>
      <c r="EZ4" s="3">
        <f t="shared" ref="EZ4:FA19" si="31">ROUNDDOWN($A4*10/80*EZ$2,0)</f>
        <v>0</v>
      </c>
      <c r="FA4" s="3">
        <f t="shared" si="31"/>
        <v>0</v>
      </c>
      <c r="FB4" s="69">
        <f>SUMPRODUCT(FC4:FE4,设定参考!$A$2:$C$2)</f>
        <v>367.62682073156213</v>
      </c>
      <c r="FC4" s="30">
        <v>3258.2675070285195</v>
      </c>
      <c r="FD4" s="30">
        <v>165.35118374331557</v>
      </c>
      <c r="FE4" s="62">
        <v>71.944936707105725</v>
      </c>
      <c r="FF4" s="57" t="s">
        <v>378</v>
      </c>
      <c r="FG4" s="47" t="e">
        <f>VLOOKUP(FF4,马仔属性!$G$14:$I$30,3,FALSE)</f>
        <v>#N/A</v>
      </c>
      <c r="FH4" s="58" t="e">
        <f>VLOOKUP(FF4,马仔属性!$G$14:$H$30,2,FALSE)</f>
        <v>#N/A</v>
      </c>
      <c r="FI4" s="3">
        <f t="shared" ref="FI4:GM19" si="32">ROUNDDOWN($A4*FI$2,0)</f>
        <v>1</v>
      </c>
      <c r="FJ4" s="3">
        <f t="shared" ref="FJ4:GO19" si="33">ROUNDDOWN($A4*10/80*FJ$2,0)</f>
        <v>0</v>
      </c>
      <c r="FK4" s="3">
        <f t="shared" si="33"/>
        <v>0</v>
      </c>
      <c r="FL4" s="69">
        <f>SUMPRODUCT(FM4:FO4,设定参考!$A$2:$C$2)</f>
        <v>-57528.502190851388</v>
      </c>
      <c r="FM4" s="30">
        <v>-27331.5272152898</v>
      </c>
      <c r="FN4" s="30">
        <v>-27922.2561058432</v>
      </c>
      <c r="FO4" s="62">
        <v>-28512.984996396601</v>
      </c>
      <c r="FP4" s="57" t="s">
        <v>379</v>
      </c>
      <c r="FQ4" s="47" t="e">
        <f>VLOOKUP(FP4,马仔属性!$G$14:$I$30,3,FALSE)</f>
        <v>#N/A</v>
      </c>
      <c r="FR4" s="58" t="e">
        <f>VLOOKUP(FP4,马仔属性!$G$14:$H$30,2,FALSE)</f>
        <v>#N/A</v>
      </c>
      <c r="FS4" s="3">
        <f t="shared" ref="FS4" si="34">ROUNDDOWN($A4*FS$2,0)</f>
        <v>1</v>
      </c>
      <c r="FT4" s="3">
        <f t="shared" ref="FT4:FU4" si="35">ROUNDDOWN($A4*10/80*FT$2,0)</f>
        <v>0</v>
      </c>
      <c r="FU4" s="3">
        <f t="shared" si="35"/>
        <v>0</v>
      </c>
      <c r="FV4" s="69">
        <f>SUMPRODUCT(FW4:FY4,设定参考!$A$2:$C$2)</f>
        <v>-61143.763001038402</v>
      </c>
      <c r="FW4" s="30">
        <v>-29103.7138869501</v>
      </c>
      <c r="FX4" s="30">
        <v>-29694.4427775035</v>
      </c>
      <c r="FY4" s="62">
        <v>-30285.171668056901</v>
      </c>
      <c r="FZ4" s="57" t="s">
        <v>379</v>
      </c>
      <c r="GA4" s="47" t="e">
        <f>VLOOKUP(FZ4,马仔属性!$G$14:$I$30,3,FALSE)</f>
        <v>#N/A</v>
      </c>
      <c r="GB4" s="58" t="e">
        <f>VLOOKUP(FZ4,马仔属性!$G$14:$H$30,2,FALSE)</f>
        <v>#N/A</v>
      </c>
      <c r="GC4" s="3">
        <f t="shared" ref="GC4" si="36">ROUNDDOWN($A4*GC$2,0)</f>
        <v>1</v>
      </c>
      <c r="GD4" s="3">
        <f t="shared" ref="GD4:GE4" si="37">ROUNDDOWN($A4*10/80*GD$2,0)</f>
        <v>0</v>
      </c>
      <c r="GE4" s="3">
        <f t="shared" si="37"/>
        <v>0</v>
      </c>
      <c r="GF4" s="69">
        <f>SUMPRODUCT(GG4:GI4,设定参考!$A$2:$C$2)</f>
        <v>-64759.023811225416</v>
      </c>
      <c r="GG4" s="30">
        <v>-30875.900558610301</v>
      </c>
      <c r="GH4" s="30">
        <v>-31466.6294491638</v>
      </c>
      <c r="GI4" s="62">
        <v>-32057.358339717201</v>
      </c>
      <c r="GJ4" s="57" t="s">
        <v>379</v>
      </c>
      <c r="GK4" s="47" t="e">
        <f>VLOOKUP(GJ4,马仔属性!$G$14:$I$30,3,FALSE)</f>
        <v>#N/A</v>
      </c>
      <c r="GL4" s="58" t="e">
        <f>VLOOKUP(GJ4,马仔属性!$G$14:$H$30,2,FALSE)</f>
        <v>#N/A</v>
      </c>
      <c r="GM4" s="3">
        <f t="shared" ref="GM4" si="38">ROUNDDOWN($A4*GM$2,0)</f>
        <v>1</v>
      </c>
      <c r="GN4" s="3">
        <f t="shared" ref="GN4:GO4" si="39">ROUNDDOWN($A4*10/80*GN$2,0)</f>
        <v>0</v>
      </c>
      <c r="GO4" s="3">
        <f t="shared" si="39"/>
        <v>0</v>
      </c>
      <c r="GP4" s="69">
        <f>SUMPRODUCT(GQ4:GS4,设定参考!$A$2:$C$2)</f>
        <v>-68374.284621412313</v>
      </c>
      <c r="GQ4" s="30">
        <v>-32648.087230270601</v>
      </c>
      <c r="GR4" s="30">
        <v>-33238.816120823998</v>
      </c>
      <c r="GS4" s="62">
        <v>-33829.5450113775</v>
      </c>
      <c r="GT4" s="57" t="s">
        <v>379</v>
      </c>
      <c r="GU4" s="47" t="e">
        <f>VLOOKUP(GT4,马仔属性!$G$14:$I$30,3,FALSE)</f>
        <v>#N/A</v>
      </c>
      <c r="GV4" s="58" t="e">
        <f>VLOOKUP(GT4,马仔属性!$G$14:$H$30,2,FALSE)</f>
        <v>#N/A</v>
      </c>
      <c r="GW4" s="3">
        <f t="shared" ref="GW4:HG19" si="40">ROUNDDOWN($A4*GW$2,0)</f>
        <v>1</v>
      </c>
      <c r="GX4" s="3">
        <f t="shared" ref="GX4:HI19" si="41">ROUNDDOWN($A4*10/80*GX$2,0)</f>
        <v>0</v>
      </c>
      <c r="GY4" s="3">
        <f t="shared" si="41"/>
        <v>0</v>
      </c>
      <c r="GZ4" s="69">
        <f>SUMPRODUCT(HA4:HC4,设定参考!$A$2:$C$2)</f>
        <v>-71989.545431599341</v>
      </c>
      <c r="HA4" s="30">
        <v>-34420.273901930901</v>
      </c>
      <c r="HB4" s="30">
        <v>-35011.002792484302</v>
      </c>
      <c r="HC4" s="62">
        <v>-35601.731683037797</v>
      </c>
      <c r="HD4" s="57" t="s">
        <v>379</v>
      </c>
      <c r="HE4" s="47" t="e">
        <f>VLOOKUP(HD4,马仔属性!$G$14:$I$30,3,FALSE)</f>
        <v>#N/A</v>
      </c>
      <c r="HF4" s="58" t="e">
        <f>VLOOKUP(HD4,马仔属性!$G$14:$H$30,2,FALSE)</f>
        <v>#N/A</v>
      </c>
      <c r="HG4" s="3">
        <f t="shared" ref="HG4" si="42">ROUNDDOWN($A4*HG$2,0)</f>
        <v>1</v>
      </c>
      <c r="HH4" s="3">
        <f t="shared" ref="HH4:HI4" si="43">ROUNDDOWN($A4*10/80*HH$2,0)</f>
        <v>0</v>
      </c>
      <c r="HI4" s="3">
        <f t="shared" si="43"/>
        <v>0</v>
      </c>
      <c r="HJ4" s="69">
        <f>SUMPRODUCT(HK4:HM4,设定参考!$A$2:$C$2)</f>
        <v>-75604.806241786253</v>
      </c>
      <c r="HK4" s="30">
        <v>-36192.460573591197</v>
      </c>
      <c r="HL4" s="30">
        <v>-36783.189464144598</v>
      </c>
      <c r="HM4" s="62">
        <v>-37373.918354697998</v>
      </c>
    </row>
    <row r="5" spans="1:221" x14ac:dyDescent="0.15">
      <c r="A5" s="48">
        <v>2</v>
      </c>
      <c r="B5" s="57" t="str">
        <f>B4</f>
        <v>制服太妹</v>
      </c>
      <c r="C5" s="47">
        <f>VLOOKUP(B5,马仔属性!$G$14:$I$30,3,FALSE)</f>
        <v>0</v>
      </c>
      <c r="D5" s="58">
        <f>VLOOKUP(B5,马仔属性!$G$14:$H$30,2,FALSE)</f>
        <v>101101</v>
      </c>
      <c r="E5" s="3">
        <f t="shared" si="0"/>
        <v>2</v>
      </c>
      <c r="F5" s="3">
        <f t="shared" si="1"/>
        <v>0</v>
      </c>
      <c r="G5" s="3">
        <f t="shared" si="1"/>
        <v>0</v>
      </c>
      <c r="H5" s="69">
        <f>SUMPRODUCT(I5:K5,设定参考!$A$2:$C$2)</f>
        <v>110.11936914330431</v>
      </c>
      <c r="I5" s="30">
        <v>1159.2207265668337</v>
      </c>
      <c r="J5" s="30">
        <v>47.661631657754015</v>
      </c>
      <c r="K5" s="62">
        <v>16.088908422876951</v>
      </c>
      <c r="L5" s="57" t="str">
        <f>L4</f>
        <v>蟹仔</v>
      </c>
      <c r="M5" s="47">
        <f>VLOOKUP(L5,马仔属性!$G$14:$I$30,3,FALSE)</f>
        <v>0</v>
      </c>
      <c r="N5" s="58">
        <f>VLOOKUP(L5,马仔属性!$G$14:$H$30,2,FALSE)</f>
        <v>101102</v>
      </c>
      <c r="O5" s="3">
        <f t="shared" si="2"/>
        <v>2</v>
      </c>
      <c r="P5" s="3">
        <f t="shared" si="3"/>
        <v>0</v>
      </c>
      <c r="Q5" s="3">
        <f t="shared" si="3"/>
        <v>0</v>
      </c>
      <c r="R5" s="69">
        <f>SUMPRODUCT(S5:U5,设定参考!$A$2:$C$2)</f>
        <v>112.39936914330433</v>
      </c>
      <c r="S5" s="30">
        <v>941.22072656683383</v>
      </c>
      <c r="T5" s="30">
        <v>58.661631657754015</v>
      </c>
      <c r="U5" s="62">
        <v>16.088908422876951</v>
      </c>
      <c r="V5" s="57" t="str">
        <f>V4</f>
        <v>比利</v>
      </c>
      <c r="W5" s="47">
        <f>VLOOKUP(V5,马仔属性!$G$14:$I$30,3,FALSE)</f>
        <v>0</v>
      </c>
      <c r="X5" s="58">
        <f>VLOOKUP(V5,马仔属性!$G$14:$H$30,2,FALSE)</f>
        <v>101103</v>
      </c>
      <c r="Y5" s="3">
        <f t="shared" si="4"/>
        <v>2</v>
      </c>
      <c r="Z5" s="3">
        <f t="shared" si="5"/>
        <v>0</v>
      </c>
      <c r="AA5" s="3">
        <f t="shared" si="5"/>
        <v>0</v>
      </c>
      <c r="AB5" s="69">
        <f>SUMPRODUCT(AC5:AE5,设定参考!$A$2:$C$2)</f>
        <v>106.39936914330433</v>
      </c>
      <c r="AC5" s="30">
        <v>941.22072656683383</v>
      </c>
      <c r="AD5" s="30">
        <v>47.661631657754015</v>
      </c>
      <c r="AE5" s="62">
        <v>21.088908422876951</v>
      </c>
      <c r="AF5" s="57" t="str">
        <f>AF4</f>
        <v>黎九</v>
      </c>
      <c r="AG5" s="47">
        <f>VLOOKUP(AF5,马仔属性!$G$14:$I$30,3,FALSE)</f>
        <v>0</v>
      </c>
      <c r="AH5" s="58">
        <f>VLOOKUP(AF5,马仔属性!$G$14:$H$30,2,FALSE)</f>
        <v>101104</v>
      </c>
      <c r="AI5" s="3">
        <f t="shared" si="6"/>
        <v>2</v>
      </c>
      <c r="AJ5" s="3">
        <f t="shared" si="7"/>
        <v>0</v>
      </c>
      <c r="AK5" s="3">
        <f t="shared" si="7"/>
        <v>0</v>
      </c>
      <c r="AL5" s="69">
        <f>SUMPRODUCT(AM5:AO5,设定参考!$A$2:$C$2)</f>
        <v>108.67936914330433</v>
      </c>
      <c r="AM5" s="30">
        <v>723.22072656683383</v>
      </c>
      <c r="AN5" s="30">
        <v>58.661631657754015</v>
      </c>
      <c r="AO5" s="62">
        <v>21.088908422876951</v>
      </c>
      <c r="AP5" s="57" t="str">
        <f>AP4</f>
        <v>黑古</v>
      </c>
      <c r="AQ5" s="47">
        <f>VLOOKUP(AP5,马仔属性!$G$14:$I$30,3,FALSE)</f>
        <v>0</v>
      </c>
      <c r="AR5" s="58">
        <f>VLOOKUP(AP5,马仔属性!$G$14:$H$30,2,FALSE)</f>
        <v>101105</v>
      </c>
      <c r="AS5" s="3">
        <f t="shared" si="8"/>
        <v>2</v>
      </c>
      <c r="AT5" s="3">
        <f t="shared" si="9"/>
        <v>0</v>
      </c>
      <c r="AU5" s="3">
        <f t="shared" si="9"/>
        <v>0</v>
      </c>
      <c r="AV5" s="69">
        <f>SUMPRODUCT(AW5:AY5,设定参考!$A$2:$C$2)</f>
        <v>107.83936914330431</v>
      </c>
      <c r="AW5" s="30">
        <v>1377.2207265668337</v>
      </c>
      <c r="AX5" s="30">
        <v>36.661631657754015</v>
      </c>
      <c r="AY5" s="62">
        <v>16.088908422876951</v>
      </c>
      <c r="AZ5" s="57" t="str">
        <f>AZ4</f>
        <v>靓坤</v>
      </c>
      <c r="BA5" s="47">
        <f>VLOOKUP(AZ5,马仔属性!$G$14:$I$30,3,FALSE)</f>
        <v>1</v>
      </c>
      <c r="BB5" s="58">
        <f>VLOOKUP(AZ5,马仔属性!$G$14:$H$30,2,FALSE)</f>
        <v>101106</v>
      </c>
      <c r="BC5" s="3">
        <f t="shared" si="10"/>
        <v>2</v>
      </c>
      <c r="BD5" s="3">
        <f t="shared" si="11"/>
        <v>0</v>
      </c>
      <c r="BE5" s="3">
        <f t="shared" si="11"/>
        <v>0</v>
      </c>
      <c r="BF5" s="69">
        <f>SUMPRODUCT(BG5:BI5,设定参考!$A$2:$C$2)</f>
        <v>161.07873828660863</v>
      </c>
      <c r="BG5" s="30">
        <v>1664.4414531336677</v>
      </c>
      <c r="BH5" s="30">
        <v>62.323263315508022</v>
      </c>
      <c r="BI5" s="62">
        <v>32.177816845753902</v>
      </c>
      <c r="BJ5" s="57" t="str">
        <f>BJ4</f>
        <v>乌鸦</v>
      </c>
      <c r="BK5" s="47">
        <f>VLOOKUP(BJ5,马仔属性!$G$14:$I$30,3,FALSE)</f>
        <v>2</v>
      </c>
      <c r="BL5" s="58">
        <f>VLOOKUP(BJ5,马仔属性!$G$14:$H$30,2,FALSE)</f>
        <v>101110</v>
      </c>
      <c r="BM5" s="3">
        <f t="shared" si="12"/>
        <v>2</v>
      </c>
      <c r="BN5" s="3">
        <f t="shared" si="13"/>
        <v>0</v>
      </c>
      <c r="BO5" s="3">
        <f t="shared" si="13"/>
        <v>0</v>
      </c>
      <c r="BP5" s="69">
        <f>SUMPRODUCT(BQ5:BS5,设定参考!$A$2:$C$2)</f>
        <v>274.99747657321728</v>
      </c>
      <c r="BQ5" s="30">
        <v>2674.8829062673353</v>
      </c>
      <c r="BR5" s="30">
        <v>113.64652663101604</v>
      </c>
      <c r="BS5" s="62">
        <v>54.355633691507805</v>
      </c>
      <c r="BT5" s="57" t="str">
        <f>BT4</f>
        <v>肥仔</v>
      </c>
      <c r="BU5" s="47">
        <f>VLOOKUP(BT5,马仔属性!$G$14:$I$30,3,FALSE)</f>
        <v>1</v>
      </c>
      <c r="BV5" s="58">
        <f>VLOOKUP(BT5,马仔属性!$G$14:$H$30,2,FALSE)</f>
        <v>101108</v>
      </c>
      <c r="BW5" s="3">
        <f t="shared" si="14"/>
        <v>2</v>
      </c>
      <c r="BX5" s="3">
        <f t="shared" si="15"/>
        <v>0</v>
      </c>
      <c r="BY5" s="3">
        <f t="shared" si="15"/>
        <v>0</v>
      </c>
      <c r="BZ5" s="69">
        <f>SUMPRODUCT(CA5:CC5,设定参考!$A$2:$C$2)</f>
        <v>169.35873828660866</v>
      </c>
      <c r="CA5" s="30">
        <v>1446.4414531336677</v>
      </c>
      <c r="CB5" s="30">
        <v>84.323263315508029</v>
      </c>
      <c r="CC5" s="62">
        <v>27.177816845753902</v>
      </c>
      <c r="CD5" s="57" t="str">
        <f>CD4</f>
        <v>司徒浩南</v>
      </c>
      <c r="CE5" s="47">
        <f>VLOOKUP(CD5,马仔属性!$G$14:$I$30,3,FALSE)</f>
        <v>2</v>
      </c>
      <c r="CF5" s="58">
        <f>VLOOKUP(CD5,马仔属性!$G$14:$H$30,2,FALSE)</f>
        <v>101109</v>
      </c>
      <c r="CG5" s="3">
        <f t="shared" si="16"/>
        <v>2</v>
      </c>
      <c r="CH5" s="3">
        <f t="shared" si="17"/>
        <v>0</v>
      </c>
      <c r="CI5" s="3">
        <f t="shared" si="17"/>
        <v>0</v>
      </c>
      <c r="CJ5" s="69">
        <f>SUMPRODUCT(CK5:CM5,设定参考!$A$2:$C$2)</f>
        <v>274.99747657321728</v>
      </c>
      <c r="CK5" s="30">
        <v>2674.8829062673353</v>
      </c>
      <c r="CL5" s="30">
        <v>113.64652663101604</v>
      </c>
      <c r="CM5" s="62">
        <v>54.355633691507805</v>
      </c>
      <c r="CN5" s="57" t="s">
        <v>380</v>
      </c>
      <c r="CO5" s="47">
        <f>VLOOKUP(CN5,马仔属性!$G$14:$I$30,3,FALSE)</f>
        <v>2</v>
      </c>
      <c r="CP5" s="58">
        <f>VLOOKUP(CN5,马仔属性!$G$14:$H$30,2,FALSE)</f>
        <v>101111</v>
      </c>
      <c r="CQ5" s="3">
        <f t="shared" si="18"/>
        <v>2</v>
      </c>
      <c r="CR5" s="3">
        <f t="shared" si="19"/>
        <v>0</v>
      </c>
      <c r="CS5" s="3">
        <f t="shared" si="19"/>
        <v>0</v>
      </c>
      <c r="CT5" s="69">
        <f>SUMPRODUCT(CU5:CW5,设定参考!$A$2:$C$2)</f>
        <v>278.71747657321725</v>
      </c>
      <c r="CU5" s="30">
        <v>2892.8829062673353</v>
      </c>
      <c r="CV5" s="30">
        <v>113.64652663101604</v>
      </c>
      <c r="CW5" s="62">
        <v>49.355633691507805</v>
      </c>
      <c r="CX5" s="57" t="str">
        <f>CX4</f>
        <v>雷功</v>
      </c>
      <c r="CY5" s="47" t="e">
        <f>VLOOKUP(CX5,马仔属性!$G$14:$I$30,3,FALSE)</f>
        <v>#N/A</v>
      </c>
      <c r="CZ5" s="58" t="e">
        <f>VLOOKUP(CX5,马仔属性!$G$14:$H$30,2,FALSE)</f>
        <v>#N/A</v>
      </c>
      <c r="DA5" s="3">
        <f t="shared" si="20"/>
        <v>2</v>
      </c>
      <c r="DB5" s="3">
        <f t="shared" si="21"/>
        <v>0</v>
      </c>
      <c r="DC5" s="3">
        <f t="shared" si="21"/>
        <v>0</v>
      </c>
      <c r="DD5" s="69">
        <f>SUMPRODUCT(DE5:DG5,设定参考!$A$2:$C$2)</f>
        <v>0</v>
      </c>
      <c r="DE5" s="30">
        <v>0</v>
      </c>
      <c r="DF5" s="30">
        <v>0</v>
      </c>
      <c r="DG5" s="62">
        <v>0</v>
      </c>
      <c r="DH5" s="57" t="str">
        <f>DH4</f>
        <v>山下忠秀</v>
      </c>
      <c r="DI5" s="47">
        <f>VLOOKUP(DH5,马仔属性!$G$14:$I$30,3,FALSE)</f>
        <v>2</v>
      </c>
      <c r="DJ5" s="58">
        <f>VLOOKUP(DH5,马仔属性!$G$14:$H$30,2,FALSE)</f>
        <v>101112</v>
      </c>
      <c r="DK5" s="3">
        <f t="shared" si="22"/>
        <v>2</v>
      </c>
      <c r="DL5" s="3">
        <f t="shared" si="23"/>
        <v>0</v>
      </c>
      <c r="DM5" s="3">
        <f t="shared" si="23"/>
        <v>0</v>
      </c>
      <c r="DN5" s="69">
        <f>SUMPRODUCT(DO5:DQ5,设定参考!$A$2:$C$2)</f>
        <v>277.27747657321726</v>
      </c>
      <c r="DO5" s="30">
        <v>2456.8829062673353</v>
      </c>
      <c r="DP5" s="30">
        <v>124.64652663101604</v>
      </c>
      <c r="DQ5" s="62">
        <v>54.355633691507805</v>
      </c>
      <c r="DR5" s="57" t="str">
        <f>DR4</f>
        <v>宫本一</v>
      </c>
      <c r="DS5" s="47">
        <f>VLOOKUP(DR5,马仔属性!$G$14:$I$30,3,FALSE)</f>
        <v>2</v>
      </c>
      <c r="DT5" s="58">
        <f>VLOOKUP(DR5,马仔属性!$G$14:$H$30,2,FALSE)</f>
        <v>101113</v>
      </c>
      <c r="DU5" s="3">
        <f t="shared" si="24"/>
        <v>2</v>
      </c>
      <c r="DV5" s="3">
        <f t="shared" si="25"/>
        <v>0</v>
      </c>
      <c r="DW5" s="3">
        <f t="shared" si="25"/>
        <v>0</v>
      </c>
      <c r="DX5" s="69">
        <f>SUMPRODUCT(DY5:EA5,设定参考!$A$2:$C$2)</f>
        <v>271.27747657321726</v>
      </c>
      <c r="DY5" s="30">
        <v>2456.8829062673353</v>
      </c>
      <c r="DZ5" s="30">
        <v>113.64652663101604</v>
      </c>
      <c r="EA5" s="62">
        <v>59.355633691507805</v>
      </c>
      <c r="EB5" s="57" t="str">
        <f>EB4</f>
        <v>陈浩南</v>
      </c>
      <c r="EC5" s="47">
        <f>VLOOKUP(EB5,马仔属性!$G$14:$I$30,3,FALSE)</f>
        <v>3</v>
      </c>
      <c r="ED5" s="58">
        <f>VLOOKUP(EB5,马仔属性!$G$14:$H$30,2,FALSE)</f>
        <v>101114</v>
      </c>
      <c r="EE5" s="3">
        <f t="shared" si="26"/>
        <v>2</v>
      </c>
      <c r="EF5" s="3">
        <f t="shared" si="27"/>
        <v>0</v>
      </c>
      <c r="EG5" s="3">
        <f t="shared" si="27"/>
        <v>0</v>
      </c>
      <c r="EH5" s="69">
        <f>SUMPRODUCT(EI5:EK5,设定参考!$A$2:$C$2)</f>
        <v>391.196214859826</v>
      </c>
      <c r="EI5" s="30">
        <v>3467.3243594010028</v>
      </c>
      <c r="EJ5" s="30">
        <v>175.96978994652412</v>
      </c>
      <c r="EK5" s="62">
        <v>76.533450537261714</v>
      </c>
      <c r="EL5" s="57" t="str">
        <f>EL4</f>
        <v>山鸡</v>
      </c>
      <c r="EM5" s="47">
        <f>VLOOKUP(EL5,马仔属性!$G$14:$I$30,3,FALSE)</f>
        <v>3</v>
      </c>
      <c r="EN5" s="58">
        <f>VLOOKUP(EL5,马仔属性!$G$14:$H$30,2,FALSE)</f>
        <v>101115</v>
      </c>
      <c r="EO5" s="3">
        <f t="shared" si="28"/>
        <v>2</v>
      </c>
      <c r="EP5" s="3">
        <f t="shared" si="29"/>
        <v>0</v>
      </c>
      <c r="EQ5" s="3">
        <f t="shared" si="29"/>
        <v>0</v>
      </c>
      <c r="ER5" s="69">
        <f>SUMPRODUCT(ES5:EU5,设定参考!$A$2:$C$2)</f>
        <v>391.196214859826</v>
      </c>
      <c r="ES5" s="30">
        <v>3467.3243594010028</v>
      </c>
      <c r="ET5" s="30">
        <v>175.96978994652412</v>
      </c>
      <c r="EU5" s="62">
        <v>76.533450537261714</v>
      </c>
      <c r="EV5" s="57" t="str">
        <f>EV4</f>
        <v>大天二</v>
      </c>
      <c r="EW5" s="47">
        <f>VLOOKUP(EV5,马仔属性!$G$14:$I$30,3,FALSE)</f>
        <v>3</v>
      </c>
      <c r="EX5" s="58">
        <f>VLOOKUP(EV5,马仔属性!$G$14:$H$30,2,FALSE)</f>
        <v>101116</v>
      </c>
      <c r="EY5" s="3">
        <f t="shared" si="30"/>
        <v>2</v>
      </c>
      <c r="EZ5" s="3">
        <f t="shared" si="31"/>
        <v>0</v>
      </c>
      <c r="FA5" s="3">
        <f t="shared" si="31"/>
        <v>0</v>
      </c>
      <c r="FB5" s="69">
        <f>SUMPRODUCT(FC5:FE5,设定参考!$A$2:$C$2)</f>
        <v>391.196214859826</v>
      </c>
      <c r="FC5" s="30">
        <v>3467.3243594010028</v>
      </c>
      <c r="FD5" s="30">
        <v>175.96978994652412</v>
      </c>
      <c r="FE5" s="62">
        <v>76.533450537261714</v>
      </c>
      <c r="FF5" s="57" t="str">
        <f t="shared" ref="FF5" si="44">FF4</f>
        <v>亚芝</v>
      </c>
      <c r="FG5" s="47" t="e">
        <f>VLOOKUP(FF5,马仔属性!$G$14:$I$30,3,FALSE)</f>
        <v>#N/A</v>
      </c>
      <c r="FH5" s="58" t="e">
        <f>VLOOKUP(FF5,马仔属性!$G$14:$H$30,2,FALSE)</f>
        <v>#N/A</v>
      </c>
      <c r="FI5" s="3">
        <f t="shared" si="32"/>
        <v>2</v>
      </c>
      <c r="FJ5" s="3">
        <f t="shared" si="33"/>
        <v>0</v>
      </c>
      <c r="FK5" s="3">
        <f t="shared" si="33"/>
        <v>0</v>
      </c>
      <c r="FL5" s="69">
        <f>SUMPRODUCT(FM5:FO5,设定参考!$A$2:$C$2)</f>
        <v>-60121.579964707911</v>
      </c>
      <c r="FM5" s="30">
        <v>-28563.447283867699</v>
      </c>
      <c r="FN5" s="30">
        <v>-29180.829785740301</v>
      </c>
      <c r="FO5" s="62">
        <v>-29798.2122876129</v>
      </c>
      <c r="FP5" s="57" t="str">
        <f t="shared" ref="FP5:FZ20" si="45">FP4</f>
        <v>亚芝</v>
      </c>
      <c r="FQ5" s="47" t="e">
        <f>VLOOKUP(FP5,马仔属性!$G$14:$I$30,3,FALSE)</f>
        <v>#N/A</v>
      </c>
      <c r="FR5" s="58" t="e">
        <f>VLOOKUP(FP5,马仔属性!$G$14:$H$30,2,FALSE)</f>
        <v>#N/A</v>
      </c>
      <c r="FS5" s="3">
        <f t="shared" si="32"/>
        <v>2</v>
      </c>
      <c r="FT5" s="3">
        <f t="shared" si="33"/>
        <v>0</v>
      </c>
      <c r="FU5" s="3">
        <f t="shared" si="33"/>
        <v>0</v>
      </c>
      <c r="FV5" s="69">
        <f>SUMPRODUCT(FW5:FY5,设定参考!$A$2:$C$2)</f>
        <v>-63899.960876168218</v>
      </c>
      <c r="FW5" s="30">
        <v>-30415.594789485502</v>
      </c>
      <c r="FX5" s="30">
        <v>-31032.9772913581</v>
      </c>
      <c r="FY5" s="62">
        <v>-31650.359793230698</v>
      </c>
      <c r="FZ5" s="57" t="str">
        <f t="shared" ref="FZ5" si="46">FZ4</f>
        <v>亚芝</v>
      </c>
      <c r="GA5" s="47" t="e">
        <f>VLOOKUP(FZ5,马仔属性!$G$14:$I$30,3,FALSE)</f>
        <v>#N/A</v>
      </c>
      <c r="GB5" s="58" t="e">
        <f>VLOOKUP(FZ5,马仔属性!$G$14:$H$30,2,FALSE)</f>
        <v>#N/A</v>
      </c>
      <c r="GC5" s="3">
        <f t="shared" si="32"/>
        <v>2</v>
      </c>
      <c r="GD5" s="3">
        <f t="shared" si="33"/>
        <v>0</v>
      </c>
      <c r="GE5" s="3">
        <f t="shared" si="33"/>
        <v>0</v>
      </c>
      <c r="GF5" s="69">
        <f>SUMPRODUCT(GG5:GI5,设定参考!$A$2:$C$2)</f>
        <v>-67678.341787628538</v>
      </c>
      <c r="GG5" s="30">
        <v>-32267.7422951033</v>
      </c>
      <c r="GH5" s="30">
        <v>-32885.124796975899</v>
      </c>
      <c r="GI5" s="62">
        <v>-33502.507298848497</v>
      </c>
      <c r="GJ5" s="57" t="str">
        <f t="shared" ref="GJ5:GT20" si="47">GJ4</f>
        <v>亚芝</v>
      </c>
      <c r="GK5" s="47" t="e">
        <f>VLOOKUP(GJ5,马仔属性!$G$14:$I$30,3,FALSE)</f>
        <v>#N/A</v>
      </c>
      <c r="GL5" s="58" t="e">
        <f>VLOOKUP(GJ5,马仔属性!$G$14:$H$30,2,FALSE)</f>
        <v>#N/A</v>
      </c>
      <c r="GM5" s="3">
        <f t="shared" si="32"/>
        <v>2</v>
      </c>
      <c r="GN5" s="3">
        <f t="shared" si="33"/>
        <v>0</v>
      </c>
      <c r="GO5" s="3">
        <f t="shared" si="33"/>
        <v>0</v>
      </c>
      <c r="GP5" s="69">
        <f>SUMPRODUCT(GQ5:GS5,设定参考!$A$2:$C$2)</f>
        <v>-71456.722699088845</v>
      </c>
      <c r="GQ5" s="30">
        <v>-34119.889800721103</v>
      </c>
      <c r="GR5" s="30">
        <v>-34737.272302593701</v>
      </c>
      <c r="GS5" s="62">
        <v>-35354.6548044663</v>
      </c>
      <c r="GT5" s="57" t="str">
        <f t="shared" ref="GT5" si="48">GT4</f>
        <v>亚芝</v>
      </c>
      <c r="GU5" s="47" t="e">
        <f>VLOOKUP(GT5,马仔属性!$G$14:$I$30,3,FALSE)</f>
        <v>#N/A</v>
      </c>
      <c r="GV5" s="58" t="e">
        <f>VLOOKUP(GT5,马仔属性!$G$14:$H$30,2,FALSE)</f>
        <v>#N/A</v>
      </c>
      <c r="GW5" s="3">
        <f t="shared" si="40"/>
        <v>2</v>
      </c>
      <c r="GX5" s="3">
        <f t="shared" si="41"/>
        <v>0</v>
      </c>
      <c r="GY5" s="3">
        <f t="shared" si="41"/>
        <v>0</v>
      </c>
      <c r="GZ5" s="69">
        <f>SUMPRODUCT(HA5:HC5,设定参考!$A$2:$C$2)</f>
        <v>-75235.103610549151</v>
      </c>
      <c r="HA5" s="30">
        <v>-35972.037306338898</v>
      </c>
      <c r="HB5" s="30">
        <v>-36589.419808211504</v>
      </c>
      <c r="HC5" s="62">
        <v>-37206.802310084102</v>
      </c>
      <c r="HD5" s="57" t="str">
        <f t="shared" ref="HD5:HD20" si="49">HD4</f>
        <v>亚芝</v>
      </c>
      <c r="HE5" s="47" t="e">
        <f>VLOOKUP(HD5,马仔属性!$G$14:$I$30,3,FALSE)</f>
        <v>#N/A</v>
      </c>
      <c r="HF5" s="58" t="e">
        <f>VLOOKUP(HD5,马仔属性!$G$14:$H$30,2,FALSE)</f>
        <v>#N/A</v>
      </c>
      <c r="HG5" s="3">
        <f t="shared" si="40"/>
        <v>2</v>
      </c>
      <c r="HH5" s="3">
        <f t="shared" si="41"/>
        <v>0</v>
      </c>
      <c r="HI5" s="3">
        <f t="shared" si="41"/>
        <v>0</v>
      </c>
      <c r="HJ5" s="69">
        <f>SUMPRODUCT(HK5:HM5,设定参考!$A$2:$C$2)</f>
        <v>-79013.484522009472</v>
      </c>
      <c r="HK5" s="30">
        <v>-37824.1848119567</v>
      </c>
      <c r="HL5" s="30">
        <v>-38441.567313829299</v>
      </c>
      <c r="HM5" s="62">
        <v>-39058.949815701897</v>
      </c>
    </row>
    <row r="6" spans="1:221" x14ac:dyDescent="0.15">
      <c r="A6" s="48">
        <v>3</v>
      </c>
      <c r="B6" s="57" t="str">
        <f t="shared" ref="B6:B69" si="50">B5</f>
        <v>制服太妹</v>
      </c>
      <c r="C6" s="47">
        <f>VLOOKUP(B6,马仔属性!$G$14:$I$30,3,FALSE)</f>
        <v>0</v>
      </c>
      <c r="D6" s="58">
        <f>VLOOKUP(B6,马仔属性!$G$14:$H$30,2,FALSE)</f>
        <v>101101</v>
      </c>
      <c r="E6" s="3">
        <f t="shared" si="0"/>
        <v>3</v>
      </c>
      <c r="F6" s="3">
        <f t="shared" si="1"/>
        <v>0</v>
      </c>
      <c r="G6" s="3">
        <f t="shared" si="1"/>
        <v>0</v>
      </c>
      <c r="H6" s="69">
        <f>SUMPRODUCT(I6:K6,设定参考!$A$2:$C$2)</f>
        <v>114.04760149801496</v>
      </c>
      <c r="I6" s="30">
        <v>1194.0635352955808</v>
      </c>
      <c r="J6" s="30">
        <v>49.431399358288772</v>
      </c>
      <c r="K6" s="62">
        <v>16.853660727902948</v>
      </c>
      <c r="L6" s="57" t="str">
        <f t="shared" ref="L6:L69" si="51">L5</f>
        <v>蟹仔</v>
      </c>
      <c r="M6" s="47">
        <f>VLOOKUP(L6,马仔属性!$G$14:$I$30,3,FALSE)</f>
        <v>0</v>
      </c>
      <c r="N6" s="58">
        <f>VLOOKUP(L6,马仔属性!$G$14:$H$30,2,FALSE)</f>
        <v>101102</v>
      </c>
      <c r="O6" s="3">
        <f t="shared" si="2"/>
        <v>3</v>
      </c>
      <c r="P6" s="3">
        <f t="shared" si="3"/>
        <v>0</v>
      </c>
      <c r="Q6" s="3">
        <f t="shared" si="3"/>
        <v>0</v>
      </c>
      <c r="R6" s="69">
        <f>SUMPRODUCT(S6:U6,设定参考!$A$2:$C$2)</f>
        <v>116.32760149801497</v>
      </c>
      <c r="S6" s="30">
        <v>976.063535295581</v>
      </c>
      <c r="T6" s="30">
        <v>60.431399358288772</v>
      </c>
      <c r="U6" s="62">
        <v>16.853660727902948</v>
      </c>
      <c r="V6" s="57" t="str">
        <f t="shared" ref="V6:V69" si="52">V5</f>
        <v>比利</v>
      </c>
      <c r="W6" s="47">
        <f>VLOOKUP(V6,马仔属性!$G$14:$I$30,3,FALSE)</f>
        <v>0</v>
      </c>
      <c r="X6" s="58">
        <f>VLOOKUP(V6,马仔属性!$G$14:$H$30,2,FALSE)</f>
        <v>101103</v>
      </c>
      <c r="Y6" s="3">
        <f t="shared" si="4"/>
        <v>3</v>
      </c>
      <c r="Z6" s="3">
        <f t="shared" si="5"/>
        <v>0</v>
      </c>
      <c r="AA6" s="3">
        <f t="shared" si="5"/>
        <v>0</v>
      </c>
      <c r="AB6" s="69">
        <f>SUMPRODUCT(AC6:AE6,设定参考!$A$2:$C$2)</f>
        <v>110.32760149801497</v>
      </c>
      <c r="AC6" s="30">
        <v>976.063535295581</v>
      </c>
      <c r="AD6" s="30">
        <v>49.431399358288772</v>
      </c>
      <c r="AE6" s="62">
        <v>21.853660727902948</v>
      </c>
      <c r="AF6" s="57" t="str">
        <f t="shared" ref="AF6:AF69" si="53">AF5</f>
        <v>黎九</v>
      </c>
      <c r="AG6" s="47">
        <f>VLOOKUP(AF6,马仔属性!$G$14:$I$30,3,FALSE)</f>
        <v>0</v>
      </c>
      <c r="AH6" s="58">
        <f>VLOOKUP(AF6,马仔属性!$G$14:$H$30,2,FALSE)</f>
        <v>101104</v>
      </c>
      <c r="AI6" s="3">
        <f t="shared" si="6"/>
        <v>3</v>
      </c>
      <c r="AJ6" s="3">
        <f t="shared" si="7"/>
        <v>0</v>
      </c>
      <c r="AK6" s="3">
        <f t="shared" si="7"/>
        <v>0</v>
      </c>
      <c r="AL6" s="69">
        <f>SUMPRODUCT(AM6:AO6,设定参考!$A$2:$C$2)</f>
        <v>112.60760149801496</v>
      </c>
      <c r="AM6" s="30">
        <v>758.063535295581</v>
      </c>
      <c r="AN6" s="30">
        <v>60.431399358288772</v>
      </c>
      <c r="AO6" s="62">
        <v>21.853660727902948</v>
      </c>
      <c r="AP6" s="57" t="str">
        <f t="shared" ref="AP6:AP69" si="54">AP5</f>
        <v>黑古</v>
      </c>
      <c r="AQ6" s="47">
        <f>VLOOKUP(AP6,马仔属性!$G$14:$I$30,3,FALSE)</f>
        <v>0</v>
      </c>
      <c r="AR6" s="58">
        <f>VLOOKUP(AP6,马仔属性!$G$14:$H$30,2,FALSE)</f>
        <v>101105</v>
      </c>
      <c r="AS6" s="3">
        <f t="shared" si="8"/>
        <v>3</v>
      </c>
      <c r="AT6" s="3">
        <f t="shared" si="9"/>
        <v>0</v>
      </c>
      <c r="AU6" s="3">
        <f t="shared" si="9"/>
        <v>0</v>
      </c>
      <c r="AV6" s="69">
        <f>SUMPRODUCT(AW6:AY6,设定参考!$A$2:$C$2)</f>
        <v>111.76760149801495</v>
      </c>
      <c r="AW6" s="30">
        <v>1412.0635352955808</v>
      </c>
      <c r="AX6" s="30">
        <v>38.431399358288772</v>
      </c>
      <c r="AY6" s="62">
        <v>16.853660727902948</v>
      </c>
      <c r="AZ6" s="57" t="str">
        <f t="shared" ref="AZ6:AZ69" si="55">AZ5</f>
        <v>靓坤</v>
      </c>
      <c r="BA6" s="47">
        <f>VLOOKUP(AZ6,马仔属性!$G$14:$I$30,3,FALSE)</f>
        <v>1</v>
      </c>
      <c r="BB6" s="58">
        <f>VLOOKUP(AZ6,马仔属性!$G$14:$H$30,2,FALSE)</f>
        <v>101106</v>
      </c>
      <c r="BC6" s="3">
        <f t="shared" si="10"/>
        <v>3</v>
      </c>
      <c r="BD6" s="3">
        <f t="shared" si="11"/>
        <v>0</v>
      </c>
      <c r="BE6" s="3">
        <f t="shared" si="11"/>
        <v>0</v>
      </c>
      <c r="BF6" s="69">
        <f>SUMPRODUCT(BG6:BI6,设定参考!$A$2:$C$2)</f>
        <v>168.93520299602991</v>
      </c>
      <c r="BG6" s="30">
        <v>1734.127070591162</v>
      </c>
      <c r="BH6" s="30">
        <v>65.862798716577544</v>
      </c>
      <c r="BI6" s="62">
        <v>33.707321455805896</v>
      </c>
      <c r="BJ6" s="57" t="str">
        <f t="shared" ref="BJ6:BJ69" si="56">BJ5</f>
        <v>乌鸦</v>
      </c>
      <c r="BK6" s="47">
        <f>VLOOKUP(BJ6,马仔属性!$G$14:$I$30,3,FALSE)</f>
        <v>2</v>
      </c>
      <c r="BL6" s="58">
        <f>VLOOKUP(BJ6,马仔属性!$G$14:$H$30,2,FALSE)</f>
        <v>101110</v>
      </c>
      <c r="BM6" s="3">
        <f t="shared" si="12"/>
        <v>3</v>
      </c>
      <c r="BN6" s="3">
        <f t="shared" si="13"/>
        <v>0</v>
      </c>
      <c r="BO6" s="3">
        <f t="shared" si="13"/>
        <v>0</v>
      </c>
      <c r="BP6" s="69">
        <f>SUMPRODUCT(BQ6:BS6,设定参考!$A$2:$C$2)</f>
        <v>290.71040599205986</v>
      </c>
      <c r="BQ6" s="30">
        <v>2814.254141182324</v>
      </c>
      <c r="BR6" s="30">
        <v>120.72559743315509</v>
      </c>
      <c r="BS6" s="62">
        <v>57.414642911611786</v>
      </c>
      <c r="BT6" s="57" t="str">
        <f t="shared" ref="BT6:BT69" si="57">BT5</f>
        <v>肥仔</v>
      </c>
      <c r="BU6" s="47">
        <f>VLOOKUP(BT6,马仔属性!$G$14:$I$30,3,FALSE)</f>
        <v>1</v>
      </c>
      <c r="BV6" s="58">
        <f>VLOOKUP(BT6,马仔属性!$G$14:$H$30,2,FALSE)</f>
        <v>101108</v>
      </c>
      <c r="BW6" s="3">
        <f t="shared" si="14"/>
        <v>3</v>
      </c>
      <c r="BX6" s="3">
        <f t="shared" si="15"/>
        <v>0</v>
      </c>
      <c r="BY6" s="3">
        <f t="shared" si="15"/>
        <v>0</v>
      </c>
      <c r="BZ6" s="69">
        <f>SUMPRODUCT(CA6:CC6,设定参考!$A$2:$C$2)</f>
        <v>177.21520299602992</v>
      </c>
      <c r="CA6" s="30">
        <v>1516.127070591162</v>
      </c>
      <c r="CB6" s="30">
        <v>87.862798716577544</v>
      </c>
      <c r="CC6" s="62">
        <v>28.707321455805893</v>
      </c>
      <c r="CD6" s="57" t="str">
        <f t="shared" ref="CD6:CD69" si="58">CD5</f>
        <v>司徒浩南</v>
      </c>
      <c r="CE6" s="47">
        <f>VLOOKUP(CD6,马仔属性!$G$14:$I$30,3,FALSE)</f>
        <v>2</v>
      </c>
      <c r="CF6" s="58">
        <f>VLOOKUP(CD6,马仔属性!$G$14:$H$30,2,FALSE)</f>
        <v>101109</v>
      </c>
      <c r="CG6" s="3">
        <f t="shared" si="16"/>
        <v>3</v>
      </c>
      <c r="CH6" s="3">
        <f t="shared" si="17"/>
        <v>0</v>
      </c>
      <c r="CI6" s="3">
        <f t="shared" si="17"/>
        <v>0</v>
      </c>
      <c r="CJ6" s="69">
        <f>SUMPRODUCT(CK6:CM6,设定参考!$A$2:$C$2)</f>
        <v>290.71040599205986</v>
      </c>
      <c r="CK6" s="30">
        <v>2814.254141182324</v>
      </c>
      <c r="CL6" s="30">
        <v>120.72559743315509</v>
      </c>
      <c r="CM6" s="62">
        <v>57.414642911611786</v>
      </c>
      <c r="CN6" s="57" t="s">
        <v>380</v>
      </c>
      <c r="CO6" s="47">
        <f>VLOOKUP(CN6,马仔属性!$G$14:$I$30,3,FALSE)</f>
        <v>2</v>
      </c>
      <c r="CP6" s="58">
        <f>VLOOKUP(CN6,马仔属性!$G$14:$H$30,2,FALSE)</f>
        <v>101111</v>
      </c>
      <c r="CQ6" s="3">
        <f t="shared" si="18"/>
        <v>3</v>
      </c>
      <c r="CR6" s="3">
        <f t="shared" si="19"/>
        <v>0</v>
      </c>
      <c r="CS6" s="3">
        <f t="shared" si="19"/>
        <v>0</v>
      </c>
      <c r="CT6" s="69">
        <f>SUMPRODUCT(CU6:CW6,设定参考!$A$2:$C$2)</f>
        <v>294.43040599205983</v>
      </c>
      <c r="CU6" s="30">
        <v>3032.254141182324</v>
      </c>
      <c r="CV6" s="30">
        <v>120.72559743315509</v>
      </c>
      <c r="CW6" s="62">
        <v>52.414642911611786</v>
      </c>
      <c r="CX6" s="57" t="str">
        <f t="shared" ref="CX6:CX69" si="59">CX5</f>
        <v>雷功</v>
      </c>
      <c r="CY6" s="47" t="e">
        <f>VLOOKUP(CX6,马仔属性!$G$14:$I$30,3,FALSE)</f>
        <v>#N/A</v>
      </c>
      <c r="CZ6" s="58" t="e">
        <f>VLOOKUP(CX6,马仔属性!$G$14:$H$30,2,FALSE)</f>
        <v>#N/A</v>
      </c>
      <c r="DA6" s="3">
        <f t="shared" si="20"/>
        <v>3</v>
      </c>
      <c r="DB6" s="3">
        <f t="shared" si="21"/>
        <v>0</v>
      </c>
      <c r="DC6" s="3">
        <f t="shared" si="21"/>
        <v>0</v>
      </c>
      <c r="DD6" s="69">
        <f>SUMPRODUCT(DE6:DG6,设定参考!$A$2:$C$2)</f>
        <v>0</v>
      </c>
      <c r="DE6" s="30">
        <v>0</v>
      </c>
      <c r="DF6" s="30">
        <v>0</v>
      </c>
      <c r="DG6" s="62">
        <v>0</v>
      </c>
      <c r="DH6" s="57" t="str">
        <f t="shared" ref="DH6:DH69" si="60">DH5</f>
        <v>山下忠秀</v>
      </c>
      <c r="DI6" s="47">
        <f>VLOOKUP(DH6,马仔属性!$G$14:$I$30,3,FALSE)</f>
        <v>2</v>
      </c>
      <c r="DJ6" s="58">
        <f>VLOOKUP(DH6,马仔属性!$G$14:$H$30,2,FALSE)</f>
        <v>101112</v>
      </c>
      <c r="DK6" s="3">
        <f t="shared" si="22"/>
        <v>3</v>
      </c>
      <c r="DL6" s="3">
        <f t="shared" si="23"/>
        <v>0</v>
      </c>
      <c r="DM6" s="3">
        <f t="shared" si="23"/>
        <v>0</v>
      </c>
      <c r="DN6" s="69">
        <f>SUMPRODUCT(DO6:DQ6,设定参考!$A$2:$C$2)</f>
        <v>292.99040599205983</v>
      </c>
      <c r="DO6" s="30">
        <v>2596.254141182324</v>
      </c>
      <c r="DP6" s="30">
        <v>131.72559743315509</v>
      </c>
      <c r="DQ6" s="62">
        <v>57.414642911611786</v>
      </c>
      <c r="DR6" s="57" t="str">
        <f t="shared" ref="DR6:DR69" si="61">DR5</f>
        <v>宫本一</v>
      </c>
      <c r="DS6" s="47">
        <f>VLOOKUP(DR6,马仔属性!$G$14:$I$30,3,FALSE)</f>
        <v>2</v>
      </c>
      <c r="DT6" s="58">
        <f>VLOOKUP(DR6,马仔属性!$G$14:$H$30,2,FALSE)</f>
        <v>101113</v>
      </c>
      <c r="DU6" s="3">
        <f t="shared" si="24"/>
        <v>3</v>
      </c>
      <c r="DV6" s="3">
        <f t="shared" si="25"/>
        <v>0</v>
      </c>
      <c r="DW6" s="3">
        <f t="shared" si="25"/>
        <v>0</v>
      </c>
      <c r="DX6" s="69">
        <f>SUMPRODUCT(DY6:EA6,设定参考!$A$2:$C$2)</f>
        <v>286.99040599205983</v>
      </c>
      <c r="DY6" s="30">
        <v>2596.254141182324</v>
      </c>
      <c r="DZ6" s="30">
        <v>120.72559743315509</v>
      </c>
      <c r="EA6" s="62">
        <v>62.414642911611786</v>
      </c>
      <c r="EB6" s="57" t="str">
        <f t="shared" ref="EB6:EB69" si="62">EB5</f>
        <v>陈浩南</v>
      </c>
      <c r="EC6" s="47">
        <f>VLOOKUP(EB6,马仔属性!$G$14:$I$30,3,FALSE)</f>
        <v>3</v>
      </c>
      <c r="ED6" s="58">
        <f>VLOOKUP(EB6,马仔属性!$G$14:$H$30,2,FALSE)</f>
        <v>101114</v>
      </c>
      <c r="EE6" s="3">
        <f t="shared" si="26"/>
        <v>3</v>
      </c>
      <c r="EF6" s="3">
        <f t="shared" si="27"/>
        <v>0</v>
      </c>
      <c r="EG6" s="3">
        <f t="shared" si="27"/>
        <v>0</v>
      </c>
      <c r="EH6" s="69">
        <f>SUMPRODUCT(EI6:EK6,设定参考!$A$2:$C$2)</f>
        <v>414.76560898808987</v>
      </c>
      <c r="EI6" s="30">
        <v>3676.3812117734856</v>
      </c>
      <c r="EJ6" s="30">
        <v>186.58839614973269</v>
      </c>
      <c r="EK6" s="62">
        <v>81.121964367417689</v>
      </c>
      <c r="EL6" s="57" t="str">
        <f t="shared" ref="EL6:EL69" si="63">EL5</f>
        <v>山鸡</v>
      </c>
      <c r="EM6" s="47">
        <f>VLOOKUP(EL6,马仔属性!$G$14:$I$30,3,FALSE)</f>
        <v>3</v>
      </c>
      <c r="EN6" s="58">
        <f>VLOOKUP(EL6,马仔属性!$G$14:$H$30,2,FALSE)</f>
        <v>101115</v>
      </c>
      <c r="EO6" s="3">
        <f t="shared" si="28"/>
        <v>3</v>
      </c>
      <c r="EP6" s="3">
        <f t="shared" si="29"/>
        <v>0</v>
      </c>
      <c r="EQ6" s="3">
        <f t="shared" si="29"/>
        <v>0</v>
      </c>
      <c r="ER6" s="69">
        <f>SUMPRODUCT(ES6:EU6,设定参考!$A$2:$C$2)</f>
        <v>414.76560898808987</v>
      </c>
      <c r="ES6" s="30">
        <v>3676.3812117734856</v>
      </c>
      <c r="ET6" s="30">
        <v>186.58839614973269</v>
      </c>
      <c r="EU6" s="62">
        <v>81.121964367417689</v>
      </c>
      <c r="EV6" s="57" t="str">
        <f t="shared" ref="EV6:EV69" si="64">EV5</f>
        <v>大天二</v>
      </c>
      <c r="EW6" s="47">
        <f>VLOOKUP(EV6,马仔属性!$G$14:$I$30,3,FALSE)</f>
        <v>3</v>
      </c>
      <c r="EX6" s="58">
        <f>VLOOKUP(EV6,马仔属性!$G$14:$H$30,2,FALSE)</f>
        <v>101116</v>
      </c>
      <c r="EY6" s="3">
        <f t="shared" si="30"/>
        <v>3</v>
      </c>
      <c r="EZ6" s="3">
        <f t="shared" si="31"/>
        <v>0</v>
      </c>
      <c r="FA6" s="3">
        <f t="shared" si="31"/>
        <v>0</v>
      </c>
      <c r="FB6" s="69">
        <f>SUMPRODUCT(FC6:FE6,设定参考!$A$2:$C$2)</f>
        <v>414.76560898808987</v>
      </c>
      <c r="FC6" s="30">
        <v>3676.3812117734856</v>
      </c>
      <c r="FD6" s="30">
        <v>186.58839614973269</v>
      </c>
      <c r="FE6" s="62">
        <v>81.121964367417689</v>
      </c>
      <c r="FF6" s="57" t="str">
        <f t="shared" ref="FF6:FF20" si="65">FF5</f>
        <v>亚芝</v>
      </c>
      <c r="FG6" s="47" t="e">
        <f>VLOOKUP(FF6,马仔属性!$G$14:$I$30,3,FALSE)</f>
        <v>#N/A</v>
      </c>
      <c r="FH6" s="58" t="e">
        <f>VLOOKUP(FF6,马仔属性!$G$14:$H$30,2,FALSE)</f>
        <v>#N/A</v>
      </c>
      <c r="FI6" s="3">
        <f t="shared" si="32"/>
        <v>3</v>
      </c>
      <c r="FJ6" s="3">
        <f t="shared" si="33"/>
        <v>0</v>
      </c>
      <c r="FK6" s="3">
        <f t="shared" si="33"/>
        <v>0</v>
      </c>
      <c r="FL6" s="69">
        <f>SUMPRODUCT(FM6:FO6,设定参考!$A$2:$C$2)</f>
        <v>-62714.65773856442</v>
      </c>
      <c r="FM6" s="30">
        <v>-29795.367352445599</v>
      </c>
      <c r="FN6" s="30">
        <v>-30439.403465637399</v>
      </c>
      <c r="FO6" s="62">
        <v>-31083.439578829199</v>
      </c>
      <c r="FP6" s="57" t="str">
        <f t="shared" si="45"/>
        <v>亚芝</v>
      </c>
      <c r="FQ6" s="47" t="e">
        <f>VLOOKUP(FP6,马仔属性!$G$14:$I$30,3,FALSE)</f>
        <v>#N/A</v>
      </c>
      <c r="FR6" s="58" t="e">
        <f>VLOOKUP(FP6,马仔属性!$G$14:$H$30,2,FALSE)</f>
        <v>#N/A</v>
      </c>
      <c r="FS6" s="3">
        <f t="shared" si="32"/>
        <v>3</v>
      </c>
      <c r="FT6" s="3">
        <f t="shared" si="33"/>
        <v>0</v>
      </c>
      <c r="FU6" s="3">
        <f t="shared" si="33"/>
        <v>0</v>
      </c>
      <c r="FV6" s="69">
        <f>SUMPRODUCT(FW6:FY6,设定参考!$A$2:$C$2)</f>
        <v>-66656.158751298033</v>
      </c>
      <c r="FW6" s="30">
        <v>-31727.475692020998</v>
      </c>
      <c r="FX6" s="30">
        <v>-32371.5118052127</v>
      </c>
      <c r="FY6" s="62">
        <v>-33015.547918404503</v>
      </c>
      <c r="FZ6" s="57" t="str">
        <f t="shared" si="45"/>
        <v>亚芝</v>
      </c>
      <c r="GA6" s="47" t="e">
        <f>VLOOKUP(FZ6,马仔属性!$G$14:$I$30,3,FALSE)</f>
        <v>#N/A</v>
      </c>
      <c r="GB6" s="58" t="e">
        <f>VLOOKUP(FZ6,马仔属性!$G$14:$H$30,2,FALSE)</f>
        <v>#N/A</v>
      </c>
      <c r="GC6" s="3">
        <f t="shared" si="32"/>
        <v>3</v>
      </c>
      <c r="GD6" s="3">
        <f t="shared" si="33"/>
        <v>0</v>
      </c>
      <c r="GE6" s="3">
        <f t="shared" si="33"/>
        <v>0</v>
      </c>
      <c r="GF6" s="69">
        <f>SUMPRODUCT(GG6:GI6,设定参考!$A$2:$C$2)</f>
        <v>-70597.659764031851</v>
      </c>
      <c r="GG6" s="30">
        <v>-33659.5840315963</v>
      </c>
      <c r="GH6" s="30">
        <v>-34303.620144788103</v>
      </c>
      <c r="GI6" s="62">
        <v>-34947.656257979899</v>
      </c>
      <c r="GJ6" s="57" t="str">
        <f t="shared" si="47"/>
        <v>亚芝</v>
      </c>
      <c r="GK6" s="47" t="e">
        <f>VLOOKUP(GJ6,马仔属性!$G$14:$I$30,3,FALSE)</f>
        <v>#N/A</v>
      </c>
      <c r="GL6" s="58" t="e">
        <f>VLOOKUP(GJ6,马仔属性!$G$14:$H$30,2,FALSE)</f>
        <v>#N/A</v>
      </c>
      <c r="GM6" s="3">
        <f t="shared" si="32"/>
        <v>3</v>
      </c>
      <c r="GN6" s="3">
        <f t="shared" si="33"/>
        <v>0</v>
      </c>
      <c r="GO6" s="3">
        <f t="shared" si="33"/>
        <v>0</v>
      </c>
      <c r="GP6" s="69">
        <f>SUMPRODUCT(GQ6:GS6,设定参考!$A$2:$C$2)</f>
        <v>-74539.160776765464</v>
      </c>
      <c r="GQ6" s="30">
        <v>-35591.692371171703</v>
      </c>
      <c r="GR6" s="30">
        <v>-36235.728484363397</v>
      </c>
      <c r="GS6" s="62">
        <v>-36879.7645975552</v>
      </c>
      <c r="GT6" s="57" t="str">
        <f t="shared" si="47"/>
        <v>亚芝</v>
      </c>
      <c r="GU6" s="47" t="e">
        <f>VLOOKUP(GT6,马仔属性!$G$14:$I$30,3,FALSE)</f>
        <v>#N/A</v>
      </c>
      <c r="GV6" s="58" t="e">
        <f>VLOOKUP(GT6,马仔属性!$G$14:$H$30,2,FALSE)</f>
        <v>#N/A</v>
      </c>
      <c r="GW6" s="3">
        <f t="shared" si="40"/>
        <v>3</v>
      </c>
      <c r="GX6" s="3">
        <f t="shared" si="41"/>
        <v>0</v>
      </c>
      <c r="GY6" s="3">
        <f t="shared" si="41"/>
        <v>0</v>
      </c>
      <c r="GZ6" s="69">
        <f>SUMPRODUCT(HA6:HC6,设定参考!$A$2:$C$2)</f>
        <v>-78480.661789499281</v>
      </c>
      <c r="HA6" s="30">
        <v>-37523.800710746997</v>
      </c>
      <c r="HB6" s="30">
        <v>-38167.8368239388</v>
      </c>
      <c r="HC6" s="62">
        <v>-38811.872937130604</v>
      </c>
      <c r="HD6" s="57" t="str">
        <f t="shared" si="49"/>
        <v>亚芝</v>
      </c>
      <c r="HE6" s="47" t="e">
        <f>VLOOKUP(HD6,马仔属性!$G$14:$I$30,3,FALSE)</f>
        <v>#N/A</v>
      </c>
      <c r="HF6" s="58" t="e">
        <f>VLOOKUP(HD6,马仔属性!$G$14:$H$30,2,FALSE)</f>
        <v>#N/A</v>
      </c>
      <c r="HG6" s="3">
        <f t="shared" si="40"/>
        <v>3</v>
      </c>
      <c r="HH6" s="3">
        <f t="shared" si="41"/>
        <v>0</v>
      </c>
      <c r="HI6" s="3">
        <f t="shared" si="41"/>
        <v>0</v>
      </c>
      <c r="HJ6" s="69">
        <f>SUMPRODUCT(HK6:HM6,设定参考!$A$2:$C$2)</f>
        <v>-82422.162802232895</v>
      </c>
      <c r="HK6" s="30">
        <v>-39455.9090503224</v>
      </c>
      <c r="HL6" s="30">
        <v>-40099.945163514101</v>
      </c>
      <c r="HM6" s="62">
        <v>-40743.981276705897</v>
      </c>
    </row>
    <row r="7" spans="1:221" x14ac:dyDescent="0.15">
      <c r="A7" s="48">
        <v>4</v>
      </c>
      <c r="B7" s="57" t="str">
        <f t="shared" si="50"/>
        <v>制服太妹</v>
      </c>
      <c r="C7" s="47">
        <f>VLOOKUP(B7,马仔属性!$G$14:$I$30,3,FALSE)</f>
        <v>0</v>
      </c>
      <c r="D7" s="58">
        <f>VLOOKUP(B7,马仔属性!$G$14:$H$30,2,FALSE)</f>
        <v>101101</v>
      </c>
      <c r="E7" s="3">
        <f t="shared" si="0"/>
        <v>4</v>
      </c>
      <c r="F7" s="3">
        <f t="shared" si="1"/>
        <v>0</v>
      </c>
      <c r="G7" s="3">
        <f t="shared" si="1"/>
        <v>0</v>
      </c>
      <c r="H7" s="69">
        <f>SUMPRODUCT(I7:K7,设定参考!$A$2:$C$2)</f>
        <v>117.9758338527256</v>
      </c>
      <c r="I7" s="30">
        <v>1228.9063440243281</v>
      </c>
      <c r="J7" s="30">
        <v>51.201167058823529</v>
      </c>
      <c r="K7" s="62">
        <v>17.618413032928942</v>
      </c>
      <c r="L7" s="57" t="str">
        <f t="shared" si="51"/>
        <v>蟹仔</v>
      </c>
      <c r="M7" s="47">
        <f>VLOOKUP(L7,马仔属性!$G$14:$I$30,3,FALSE)</f>
        <v>0</v>
      </c>
      <c r="N7" s="58">
        <f>VLOOKUP(L7,马仔属性!$G$14:$H$30,2,FALSE)</f>
        <v>101102</v>
      </c>
      <c r="O7" s="3">
        <f t="shared" si="2"/>
        <v>4</v>
      </c>
      <c r="P7" s="3">
        <f t="shared" si="3"/>
        <v>0</v>
      </c>
      <c r="Q7" s="3">
        <f t="shared" si="3"/>
        <v>0</v>
      </c>
      <c r="R7" s="69">
        <f>SUMPRODUCT(S7:U7,设定参考!$A$2:$C$2)</f>
        <v>120.2558338527256</v>
      </c>
      <c r="S7" s="30">
        <v>1010.9063440243281</v>
      </c>
      <c r="T7" s="30">
        <v>62.201167058823529</v>
      </c>
      <c r="U7" s="62">
        <v>17.618413032928942</v>
      </c>
      <c r="V7" s="57" t="str">
        <f t="shared" si="52"/>
        <v>比利</v>
      </c>
      <c r="W7" s="47">
        <f>VLOOKUP(V7,马仔属性!$G$14:$I$30,3,FALSE)</f>
        <v>0</v>
      </c>
      <c r="X7" s="58">
        <f>VLOOKUP(V7,马仔属性!$G$14:$H$30,2,FALSE)</f>
        <v>101103</v>
      </c>
      <c r="Y7" s="3">
        <f t="shared" si="4"/>
        <v>4</v>
      </c>
      <c r="Z7" s="3">
        <f t="shared" si="5"/>
        <v>0</v>
      </c>
      <c r="AA7" s="3">
        <f t="shared" si="5"/>
        <v>0</v>
      </c>
      <c r="AB7" s="69">
        <f>SUMPRODUCT(AC7:AE7,设定参考!$A$2:$C$2)</f>
        <v>114.2558338527256</v>
      </c>
      <c r="AC7" s="30">
        <v>1010.9063440243281</v>
      </c>
      <c r="AD7" s="30">
        <v>51.201167058823529</v>
      </c>
      <c r="AE7" s="62">
        <v>22.618413032928942</v>
      </c>
      <c r="AF7" s="57" t="str">
        <f t="shared" si="53"/>
        <v>黎九</v>
      </c>
      <c r="AG7" s="47">
        <f>VLOOKUP(AF7,马仔属性!$G$14:$I$30,3,FALSE)</f>
        <v>0</v>
      </c>
      <c r="AH7" s="58">
        <f>VLOOKUP(AF7,马仔属性!$G$14:$H$30,2,FALSE)</f>
        <v>101104</v>
      </c>
      <c r="AI7" s="3">
        <f t="shared" si="6"/>
        <v>4</v>
      </c>
      <c r="AJ7" s="3">
        <f t="shared" si="7"/>
        <v>0</v>
      </c>
      <c r="AK7" s="3">
        <f t="shared" si="7"/>
        <v>0</v>
      </c>
      <c r="AL7" s="69">
        <f>SUMPRODUCT(AM7:AO7,设定参考!$A$2:$C$2)</f>
        <v>116.5358338527256</v>
      </c>
      <c r="AM7" s="30">
        <v>792.90634402432806</v>
      </c>
      <c r="AN7" s="30">
        <v>62.201167058823529</v>
      </c>
      <c r="AO7" s="62">
        <v>22.618413032928942</v>
      </c>
      <c r="AP7" s="57" t="str">
        <f t="shared" si="54"/>
        <v>黑古</v>
      </c>
      <c r="AQ7" s="47">
        <f>VLOOKUP(AP7,马仔属性!$G$14:$I$30,3,FALSE)</f>
        <v>0</v>
      </c>
      <c r="AR7" s="58">
        <f>VLOOKUP(AP7,马仔属性!$G$14:$H$30,2,FALSE)</f>
        <v>101105</v>
      </c>
      <c r="AS7" s="3">
        <f t="shared" si="8"/>
        <v>4</v>
      </c>
      <c r="AT7" s="3">
        <f t="shared" si="9"/>
        <v>0</v>
      </c>
      <c r="AU7" s="3">
        <f t="shared" si="9"/>
        <v>0</v>
      </c>
      <c r="AV7" s="69">
        <f>SUMPRODUCT(AW7:AY7,设定参考!$A$2:$C$2)</f>
        <v>115.6958338527256</v>
      </c>
      <c r="AW7" s="30">
        <v>1446.9063440243281</v>
      </c>
      <c r="AX7" s="30">
        <v>40.201167058823529</v>
      </c>
      <c r="AY7" s="62">
        <v>17.618413032928942</v>
      </c>
      <c r="AZ7" s="57" t="str">
        <f t="shared" si="55"/>
        <v>靓坤</v>
      </c>
      <c r="BA7" s="47">
        <f>VLOOKUP(AZ7,马仔属性!$G$14:$I$30,3,FALSE)</f>
        <v>1</v>
      </c>
      <c r="BB7" s="58">
        <f>VLOOKUP(AZ7,马仔属性!$G$14:$H$30,2,FALSE)</f>
        <v>101106</v>
      </c>
      <c r="BC7" s="3">
        <f t="shared" si="10"/>
        <v>4</v>
      </c>
      <c r="BD7" s="3">
        <f t="shared" si="11"/>
        <v>0</v>
      </c>
      <c r="BE7" s="3">
        <f t="shared" si="11"/>
        <v>0</v>
      </c>
      <c r="BF7" s="69">
        <f>SUMPRODUCT(BG7:BI7,设定参考!$A$2:$C$2)</f>
        <v>176.79166770545118</v>
      </c>
      <c r="BG7" s="30">
        <v>1803.8126880486561</v>
      </c>
      <c r="BH7" s="30">
        <v>69.402334117647058</v>
      </c>
      <c r="BI7" s="62">
        <v>35.236826065857883</v>
      </c>
      <c r="BJ7" s="57" t="str">
        <f t="shared" si="56"/>
        <v>乌鸦</v>
      </c>
      <c r="BK7" s="47">
        <f>VLOOKUP(BJ7,马仔属性!$G$14:$I$30,3,FALSE)</f>
        <v>2</v>
      </c>
      <c r="BL7" s="58">
        <f>VLOOKUP(BJ7,马仔属性!$G$14:$H$30,2,FALSE)</f>
        <v>101110</v>
      </c>
      <c r="BM7" s="3">
        <f t="shared" si="12"/>
        <v>4</v>
      </c>
      <c r="BN7" s="3">
        <f t="shared" si="13"/>
        <v>0</v>
      </c>
      <c r="BO7" s="3">
        <f t="shared" si="13"/>
        <v>0</v>
      </c>
      <c r="BP7" s="69">
        <f>SUMPRODUCT(BQ7:BS7,设定参考!$A$2:$C$2)</f>
        <v>306.42333541090238</v>
      </c>
      <c r="BQ7" s="30">
        <v>2953.6253760973123</v>
      </c>
      <c r="BR7" s="30">
        <v>127.80466823529412</v>
      </c>
      <c r="BS7" s="62">
        <v>60.473652131715774</v>
      </c>
      <c r="BT7" s="57" t="str">
        <f t="shared" si="57"/>
        <v>肥仔</v>
      </c>
      <c r="BU7" s="47">
        <f>VLOOKUP(BT7,马仔属性!$G$14:$I$30,3,FALSE)</f>
        <v>1</v>
      </c>
      <c r="BV7" s="58">
        <f>VLOOKUP(BT7,马仔属性!$G$14:$H$30,2,FALSE)</f>
        <v>101108</v>
      </c>
      <c r="BW7" s="3">
        <f t="shared" si="14"/>
        <v>4</v>
      </c>
      <c r="BX7" s="3">
        <f t="shared" si="15"/>
        <v>0</v>
      </c>
      <c r="BY7" s="3">
        <f t="shared" si="15"/>
        <v>0</v>
      </c>
      <c r="BZ7" s="69">
        <f>SUMPRODUCT(CA7:CC7,设定参考!$A$2:$C$2)</f>
        <v>185.0716677054512</v>
      </c>
      <c r="CA7" s="30">
        <v>1585.8126880486561</v>
      </c>
      <c r="CB7" s="30">
        <v>91.402334117647058</v>
      </c>
      <c r="CC7" s="62">
        <v>30.236826065857887</v>
      </c>
      <c r="CD7" s="57" t="str">
        <f t="shared" si="58"/>
        <v>司徒浩南</v>
      </c>
      <c r="CE7" s="47">
        <f>VLOOKUP(CD7,马仔属性!$G$14:$I$30,3,FALSE)</f>
        <v>2</v>
      </c>
      <c r="CF7" s="58">
        <f>VLOOKUP(CD7,马仔属性!$G$14:$H$30,2,FALSE)</f>
        <v>101109</v>
      </c>
      <c r="CG7" s="3">
        <f t="shared" si="16"/>
        <v>4</v>
      </c>
      <c r="CH7" s="3">
        <f t="shared" si="17"/>
        <v>0</v>
      </c>
      <c r="CI7" s="3">
        <f t="shared" si="17"/>
        <v>0</v>
      </c>
      <c r="CJ7" s="69">
        <f>SUMPRODUCT(CK7:CM7,设定参考!$A$2:$C$2)</f>
        <v>306.42333541090238</v>
      </c>
      <c r="CK7" s="30">
        <v>2953.6253760973123</v>
      </c>
      <c r="CL7" s="30">
        <v>127.80466823529412</v>
      </c>
      <c r="CM7" s="62">
        <v>60.473652131715774</v>
      </c>
      <c r="CN7" s="57" t="s">
        <v>380</v>
      </c>
      <c r="CO7" s="47">
        <f>VLOOKUP(CN7,马仔属性!$G$14:$I$30,3,FALSE)</f>
        <v>2</v>
      </c>
      <c r="CP7" s="58">
        <f>VLOOKUP(CN7,马仔属性!$G$14:$H$30,2,FALSE)</f>
        <v>101111</v>
      </c>
      <c r="CQ7" s="3">
        <f t="shared" si="18"/>
        <v>4</v>
      </c>
      <c r="CR7" s="3">
        <f t="shared" si="19"/>
        <v>0</v>
      </c>
      <c r="CS7" s="3">
        <f t="shared" si="19"/>
        <v>0</v>
      </c>
      <c r="CT7" s="69">
        <f>SUMPRODUCT(CU7:CW7,设定参考!$A$2:$C$2)</f>
        <v>310.14333541090241</v>
      </c>
      <c r="CU7" s="30">
        <v>3171.6253760973123</v>
      </c>
      <c r="CV7" s="30">
        <v>127.80466823529412</v>
      </c>
      <c r="CW7" s="62">
        <v>55.473652131715774</v>
      </c>
      <c r="CX7" s="57" t="str">
        <f t="shared" si="59"/>
        <v>雷功</v>
      </c>
      <c r="CY7" s="47" t="e">
        <f>VLOOKUP(CX7,马仔属性!$G$14:$I$30,3,FALSE)</f>
        <v>#N/A</v>
      </c>
      <c r="CZ7" s="58" t="e">
        <f>VLOOKUP(CX7,马仔属性!$G$14:$H$30,2,FALSE)</f>
        <v>#N/A</v>
      </c>
      <c r="DA7" s="3">
        <f t="shared" si="20"/>
        <v>4</v>
      </c>
      <c r="DB7" s="3">
        <f t="shared" si="21"/>
        <v>0</v>
      </c>
      <c r="DC7" s="3">
        <f t="shared" si="21"/>
        <v>0</v>
      </c>
      <c r="DD7" s="69">
        <f>SUMPRODUCT(DE7:DG7,设定参考!$A$2:$C$2)</f>
        <v>0</v>
      </c>
      <c r="DE7" s="30">
        <v>0</v>
      </c>
      <c r="DF7" s="30">
        <v>0</v>
      </c>
      <c r="DG7" s="62">
        <v>0</v>
      </c>
      <c r="DH7" s="57" t="str">
        <f t="shared" si="60"/>
        <v>山下忠秀</v>
      </c>
      <c r="DI7" s="47">
        <f>VLOOKUP(DH7,马仔属性!$G$14:$I$30,3,FALSE)</f>
        <v>2</v>
      </c>
      <c r="DJ7" s="58">
        <f>VLOOKUP(DH7,马仔属性!$G$14:$H$30,2,FALSE)</f>
        <v>101112</v>
      </c>
      <c r="DK7" s="3">
        <f t="shared" si="22"/>
        <v>4</v>
      </c>
      <c r="DL7" s="3">
        <f t="shared" si="23"/>
        <v>0</v>
      </c>
      <c r="DM7" s="3">
        <f t="shared" si="23"/>
        <v>0</v>
      </c>
      <c r="DN7" s="69">
        <f>SUMPRODUCT(DO7:DQ7,设定参考!$A$2:$C$2)</f>
        <v>308.70333541090235</v>
      </c>
      <c r="DO7" s="30">
        <v>2735.6253760973123</v>
      </c>
      <c r="DP7" s="30">
        <v>138.80466823529412</v>
      </c>
      <c r="DQ7" s="62">
        <v>60.473652131715774</v>
      </c>
      <c r="DR7" s="57" t="str">
        <f t="shared" si="61"/>
        <v>宫本一</v>
      </c>
      <c r="DS7" s="47">
        <f>VLOOKUP(DR7,马仔属性!$G$14:$I$30,3,FALSE)</f>
        <v>2</v>
      </c>
      <c r="DT7" s="58">
        <f>VLOOKUP(DR7,马仔属性!$G$14:$H$30,2,FALSE)</f>
        <v>101113</v>
      </c>
      <c r="DU7" s="3">
        <f t="shared" si="24"/>
        <v>4</v>
      </c>
      <c r="DV7" s="3">
        <f t="shared" si="25"/>
        <v>0</v>
      </c>
      <c r="DW7" s="3">
        <f t="shared" si="25"/>
        <v>0</v>
      </c>
      <c r="DX7" s="69">
        <f>SUMPRODUCT(DY7:EA7,设定参考!$A$2:$C$2)</f>
        <v>302.70333541090235</v>
      </c>
      <c r="DY7" s="30">
        <v>2735.6253760973123</v>
      </c>
      <c r="DZ7" s="30">
        <v>127.80466823529412</v>
      </c>
      <c r="EA7" s="62">
        <v>65.473652131715767</v>
      </c>
      <c r="EB7" s="57" t="str">
        <f t="shared" si="62"/>
        <v>陈浩南</v>
      </c>
      <c r="EC7" s="47">
        <f>VLOOKUP(EB7,马仔属性!$G$14:$I$30,3,FALSE)</f>
        <v>3</v>
      </c>
      <c r="ED7" s="58">
        <f>VLOOKUP(EB7,马仔属性!$G$14:$H$30,2,FALSE)</f>
        <v>101114</v>
      </c>
      <c r="EE7" s="3">
        <f t="shared" si="26"/>
        <v>4</v>
      </c>
      <c r="EF7" s="3">
        <f t="shared" si="27"/>
        <v>0</v>
      </c>
      <c r="EG7" s="3">
        <f t="shared" si="27"/>
        <v>0</v>
      </c>
      <c r="EH7" s="69">
        <f>SUMPRODUCT(EI7:EK7,设定参考!$A$2:$C$2)</f>
        <v>438.33500311635362</v>
      </c>
      <c r="EI7" s="30">
        <v>3885.4380641459684</v>
      </c>
      <c r="EJ7" s="30">
        <v>197.20700235294123</v>
      </c>
      <c r="EK7" s="62">
        <v>85.710478197573678</v>
      </c>
      <c r="EL7" s="57" t="str">
        <f t="shared" si="63"/>
        <v>山鸡</v>
      </c>
      <c r="EM7" s="47">
        <f>VLOOKUP(EL7,马仔属性!$G$14:$I$30,3,FALSE)</f>
        <v>3</v>
      </c>
      <c r="EN7" s="58">
        <f>VLOOKUP(EL7,马仔属性!$G$14:$H$30,2,FALSE)</f>
        <v>101115</v>
      </c>
      <c r="EO7" s="3">
        <f t="shared" si="28"/>
        <v>4</v>
      </c>
      <c r="EP7" s="3">
        <f t="shared" si="29"/>
        <v>0</v>
      </c>
      <c r="EQ7" s="3">
        <f t="shared" si="29"/>
        <v>0</v>
      </c>
      <c r="ER7" s="69">
        <f>SUMPRODUCT(ES7:EU7,设定参考!$A$2:$C$2)</f>
        <v>438.33500311635362</v>
      </c>
      <c r="ES7" s="30">
        <v>3885.4380641459684</v>
      </c>
      <c r="ET7" s="30">
        <v>197.20700235294123</v>
      </c>
      <c r="EU7" s="62">
        <v>85.710478197573678</v>
      </c>
      <c r="EV7" s="57" t="str">
        <f t="shared" si="64"/>
        <v>大天二</v>
      </c>
      <c r="EW7" s="47">
        <f>VLOOKUP(EV7,马仔属性!$G$14:$I$30,3,FALSE)</f>
        <v>3</v>
      </c>
      <c r="EX7" s="58">
        <f>VLOOKUP(EV7,马仔属性!$G$14:$H$30,2,FALSE)</f>
        <v>101116</v>
      </c>
      <c r="EY7" s="3">
        <f t="shared" si="30"/>
        <v>4</v>
      </c>
      <c r="EZ7" s="3">
        <f t="shared" si="31"/>
        <v>0</v>
      </c>
      <c r="FA7" s="3">
        <f t="shared" si="31"/>
        <v>0</v>
      </c>
      <c r="FB7" s="69">
        <f>SUMPRODUCT(FC7:FE7,设定参考!$A$2:$C$2)</f>
        <v>438.33500311635362</v>
      </c>
      <c r="FC7" s="30">
        <v>3885.4380641459684</v>
      </c>
      <c r="FD7" s="30">
        <v>197.20700235294123</v>
      </c>
      <c r="FE7" s="62">
        <v>85.710478197573678</v>
      </c>
      <c r="FF7" s="57" t="str">
        <f t="shared" si="65"/>
        <v>亚芝</v>
      </c>
      <c r="FG7" s="47" t="e">
        <f>VLOOKUP(FF7,马仔属性!$G$14:$I$30,3,FALSE)</f>
        <v>#N/A</v>
      </c>
      <c r="FH7" s="58" t="e">
        <f>VLOOKUP(FF7,马仔属性!$G$14:$H$30,2,FALSE)</f>
        <v>#N/A</v>
      </c>
      <c r="FI7" s="3">
        <f t="shared" si="32"/>
        <v>4</v>
      </c>
      <c r="FJ7" s="3">
        <f t="shared" si="33"/>
        <v>0</v>
      </c>
      <c r="FK7" s="3">
        <f t="shared" si="33"/>
        <v>0</v>
      </c>
      <c r="FL7" s="69">
        <f>SUMPRODUCT(FM7:FO7,设定参考!$A$2:$C$2)</f>
        <v>-65307.735512420739</v>
      </c>
      <c r="FM7" s="30">
        <v>-31027.287421023499</v>
      </c>
      <c r="FN7" s="30">
        <v>-31697.977145534402</v>
      </c>
      <c r="FO7" s="62">
        <v>-32368.666870045399</v>
      </c>
      <c r="FP7" s="57" t="str">
        <f t="shared" si="45"/>
        <v>亚芝</v>
      </c>
      <c r="FQ7" s="47" t="e">
        <f>VLOOKUP(FP7,马仔属性!$G$14:$I$30,3,FALSE)</f>
        <v>#N/A</v>
      </c>
      <c r="FR7" s="58" t="e">
        <f>VLOOKUP(FP7,马仔属性!$G$14:$H$30,2,FALSE)</f>
        <v>#N/A</v>
      </c>
      <c r="FS7" s="3">
        <f t="shared" si="32"/>
        <v>4</v>
      </c>
      <c r="FT7" s="3">
        <f t="shared" si="33"/>
        <v>0</v>
      </c>
      <c r="FU7" s="3">
        <f t="shared" si="33"/>
        <v>0</v>
      </c>
      <c r="FV7" s="69">
        <f>SUMPRODUCT(FW7:FY7,设定参考!$A$2:$C$2)</f>
        <v>-69412.356626427849</v>
      </c>
      <c r="FW7" s="30">
        <v>-33039.356594556302</v>
      </c>
      <c r="FX7" s="30">
        <v>-33710.046319067304</v>
      </c>
      <c r="FY7" s="62">
        <v>-34380.736043578298</v>
      </c>
      <c r="FZ7" s="57" t="str">
        <f t="shared" si="45"/>
        <v>亚芝</v>
      </c>
      <c r="GA7" s="47" t="e">
        <f>VLOOKUP(FZ7,马仔属性!$G$14:$I$30,3,FALSE)</f>
        <v>#N/A</v>
      </c>
      <c r="GB7" s="58" t="e">
        <f>VLOOKUP(FZ7,马仔属性!$G$14:$H$30,2,FALSE)</f>
        <v>#N/A</v>
      </c>
      <c r="GC7" s="3">
        <f t="shared" si="32"/>
        <v>4</v>
      </c>
      <c r="GD7" s="3">
        <f t="shared" si="33"/>
        <v>0</v>
      </c>
      <c r="GE7" s="3">
        <f t="shared" si="33"/>
        <v>0</v>
      </c>
      <c r="GF7" s="69">
        <f>SUMPRODUCT(GG7:GI7,设定参考!$A$2:$C$2)</f>
        <v>-73516.977740434959</v>
      </c>
      <c r="GG7" s="30">
        <v>-35051.425768089197</v>
      </c>
      <c r="GH7" s="30">
        <v>-35722.115492600198</v>
      </c>
      <c r="GI7" s="62">
        <v>-36392.805217111199</v>
      </c>
      <c r="GJ7" s="57" t="str">
        <f t="shared" si="47"/>
        <v>亚芝</v>
      </c>
      <c r="GK7" s="47" t="e">
        <f>VLOOKUP(GJ7,马仔属性!$G$14:$I$30,3,FALSE)</f>
        <v>#N/A</v>
      </c>
      <c r="GL7" s="58" t="e">
        <f>VLOOKUP(GJ7,马仔属性!$G$14:$H$30,2,FALSE)</f>
        <v>#N/A</v>
      </c>
      <c r="GM7" s="3">
        <f t="shared" si="32"/>
        <v>4</v>
      </c>
      <c r="GN7" s="3">
        <f t="shared" si="33"/>
        <v>0</v>
      </c>
      <c r="GO7" s="3">
        <f t="shared" si="33"/>
        <v>0</v>
      </c>
      <c r="GP7" s="69">
        <f>SUMPRODUCT(GQ7:GS7,设定参考!$A$2:$C$2)</f>
        <v>-77621.598854441982</v>
      </c>
      <c r="GQ7" s="30">
        <v>-37063.494941622099</v>
      </c>
      <c r="GR7" s="30">
        <v>-37734.1846661331</v>
      </c>
      <c r="GS7" s="62">
        <v>-38404.874390644</v>
      </c>
      <c r="GT7" s="57" t="str">
        <f t="shared" si="47"/>
        <v>亚芝</v>
      </c>
      <c r="GU7" s="47" t="e">
        <f>VLOOKUP(GT7,马仔属性!$G$14:$I$30,3,FALSE)</f>
        <v>#N/A</v>
      </c>
      <c r="GV7" s="58" t="e">
        <f>VLOOKUP(GT7,马仔属性!$G$14:$H$30,2,FALSE)</f>
        <v>#N/A</v>
      </c>
      <c r="GW7" s="3">
        <f t="shared" si="40"/>
        <v>4</v>
      </c>
      <c r="GX7" s="3">
        <f t="shared" si="41"/>
        <v>0</v>
      </c>
      <c r="GY7" s="3">
        <f t="shared" si="41"/>
        <v>0</v>
      </c>
      <c r="GZ7" s="69">
        <f>SUMPRODUCT(HA7:HC7,设定参考!$A$2:$C$2)</f>
        <v>-81726.219968449106</v>
      </c>
      <c r="HA7" s="30">
        <v>-39075.564115155001</v>
      </c>
      <c r="HB7" s="30">
        <v>-39746.253839666002</v>
      </c>
      <c r="HC7" s="62">
        <v>-40416.943564176901</v>
      </c>
      <c r="HD7" s="57" t="str">
        <f t="shared" si="49"/>
        <v>亚芝</v>
      </c>
      <c r="HE7" s="47" t="e">
        <f>VLOOKUP(HD7,马仔属性!$G$14:$I$30,3,FALSE)</f>
        <v>#N/A</v>
      </c>
      <c r="HF7" s="58" t="e">
        <f>VLOOKUP(HD7,马仔属性!$G$14:$H$30,2,FALSE)</f>
        <v>#N/A</v>
      </c>
      <c r="HG7" s="3">
        <f t="shared" si="40"/>
        <v>4</v>
      </c>
      <c r="HH7" s="3">
        <f t="shared" si="41"/>
        <v>0</v>
      </c>
      <c r="HI7" s="3">
        <f t="shared" si="41"/>
        <v>0</v>
      </c>
      <c r="HJ7" s="69">
        <f>SUMPRODUCT(HK7:HM7,设定参考!$A$2:$C$2)</f>
        <v>-85830.841082456216</v>
      </c>
      <c r="HK7" s="30">
        <v>-41087.633288687903</v>
      </c>
      <c r="HL7" s="30">
        <v>-41758.323013198897</v>
      </c>
      <c r="HM7" s="62">
        <v>-42429.012737709803</v>
      </c>
    </row>
    <row r="8" spans="1:221" x14ac:dyDescent="0.15">
      <c r="A8" s="48">
        <v>5</v>
      </c>
      <c r="B8" s="57" t="str">
        <f t="shared" si="50"/>
        <v>制服太妹</v>
      </c>
      <c r="C8" s="47">
        <f>VLOOKUP(B8,马仔属性!$G$14:$I$30,3,FALSE)</f>
        <v>0</v>
      </c>
      <c r="D8" s="58">
        <f>VLOOKUP(B8,马仔属性!$G$14:$H$30,2,FALSE)</f>
        <v>101101</v>
      </c>
      <c r="E8" s="3">
        <f t="shared" si="0"/>
        <v>5</v>
      </c>
      <c r="F8" s="3">
        <f t="shared" si="1"/>
        <v>0</v>
      </c>
      <c r="G8" s="3">
        <f t="shared" si="1"/>
        <v>0</v>
      </c>
      <c r="H8" s="69">
        <f>SUMPRODUCT(I8:K8,设定参考!$A$2:$C$2)</f>
        <v>121.90406620743624</v>
      </c>
      <c r="I8" s="30">
        <v>1263.7491527530751</v>
      </c>
      <c r="J8" s="30">
        <v>52.970934759358293</v>
      </c>
      <c r="K8" s="62">
        <v>18.383165337954942</v>
      </c>
      <c r="L8" s="57" t="str">
        <f t="shared" si="51"/>
        <v>蟹仔</v>
      </c>
      <c r="M8" s="47">
        <f>VLOOKUP(L8,马仔属性!$G$14:$I$30,3,FALSE)</f>
        <v>0</v>
      </c>
      <c r="N8" s="58">
        <f>VLOOKUP(L8,马仔属性!$G$14:$H$30,2,FALSE)</f>
        <v>101102</v>
      </c>
      <c r="O8" s="3">
        <f t="shared" si="2"/>
        <v>5</v>
      </c>
      <c r="P8" s="3">
        <f t="shared" si="3"/>
        <v>0</v>
      </c>
      <c r="Q8" s="3">
        <f t="shared" si="3"/>
        <v>0</v>
      </c>
      <c r="R8" s="69">
        <f>SUMPRODUCT(S8:U8,设定参考!$A$2:$C$2)</f>
        <v>124.18406620743625</v>
      </c>
      <c r="S8" s="30">
        <v>1045.7491527530754</v>
      </c>
      <c r="T8" s="30">
        <v>63.970934759358293</v>
      </c>
      <c r="U8" s="62">
        <v>18.383165337954942</v>
      </c>
      <c r="V8" s="57" t="str">
        <f t="shared" si="52"/>
        <v>比利</v>
      </c>
      <c r="W8" s="47">
        <f>VLOOKUP(V8,马仔属性!$G$14:$I$30,3,FALSE)</f>
        <v>0</v>
      </c>
      <c r="X8" s="58">
        <f>VLOOKUP(V8,马仔属性!$G$14:$H$30,2,FALSE)</f>
        <v>101103</v>
      </c>
      <c r="Y8" s="3">
        <f t="shared" si="4"/>
        <v>5</v>
      </c>
      <c r="Z8" s="3">
        <f t="shared" si="5"/>
        <v>0</v>
      </c>
      <c r="AA8" s="3">
        <f t="shared" si="5"/>
        <v>0</v>
      </c>
      <c r="AB8" s="69">
        <f>SUMPRODUCT(AC8:AE8,设定参考!$A$2:$C$2)</f>
        <v>118.18406620743625</v>
      </c>
      <c r="AC8" s="30">
        <v>1045.7491527530754</v>
      </c>
      <c r="AD8" s="30">
        <v>52.970934759358293</v>
      </c>
      <c r="AE8" s="62">
        <v>23.383165337954942</v>
      </c>
      <c r="AF8" s="57" t="str">
        <f t="shared" si="53"/>
        <v>黎九</v>
      </c>
      <c r="AG8" s="47">
        <f>VLOOKUP(AF8,马仔属性!$G$14:$I$30,3,FALSE)</f>
        <v>0</v>
      </c>
      <c r="AH8" s="58">
        <f>VLOOKUP(AF8,马仔属性!$G$14:$H$30,2,FALSE)</f>
        <v>101104</v>
      </c>
      <c r="AI8" s="3">
        <f t="shared" si="6"/>
        <v>5</v>
      </c>
      <c r="AJ8" s="3">
        <f t="shared" si="7"/>
        <v>0</v>
      </c>
      <c r="AK8" s="3">
        <f t="shared" si="7"/>
        <v>0</v>
      </c>
      <c r="AL8" s="69">
        <f>SUMPRODUCT(AM8:AO8,设定参考!$A$2:$C$2)</f>
        <v>120.46406620743625</v>
      </c>
      <c r="AM8" s="30">
        <v>827.74915275307535</v>
      </c>
      <c r="AN8" s="30">
        <v>63.970934759358293</v>
      </c>
      <c r="AO8" s="62">
        <v>23.383165337954942</v>
      </c>
      <c r="AP8" s="57" t="str">
        <f t="shared" si="54"/>
        <v>黑古</v>
      </c>
      <c r="AQ8" s="47">
        <f>VLOOKUP(AP8,马仔属性!$G$14:$I$30,3,FALSE)</f>
        <v>0</v>
      </c>
      <c r="AR8" s="58">
        <f>VLOOKUP(AP8,马仔属性!$G$14:$H$30,2,FALSE)</f>
        <v>101105</v>
      </c>
      <c r="AS8" s="3">
        <f t="shared" si="8"/>
        <v>5</v>
      </c>
      <c r="AT8" s="3">
        <f t="shared" si="9"/>
        <v>0</v>
      </c>
      <c r="AU8" s="3">
        <f t="shared" si="9"/>
        <v>0</v>
      </c>
      <c r="AV8" s="69">
        <f>SUMPRODUCT(AW8:AY8,设定参考!$A$2:$C$2)</f>
        <v>119.62406620743624</v>
      </c>
      <c r="AW8" s="30">
        <v>1481.7491527530751</v>
      </c>
      <c r="AX8" s="30">
        <v>41.970934759358293</v>
      </c>
      <c r="AY8" s="62">
        <v>18.383165337954942</v>
      </c>
      <c r="AZ8" s="57" t="str">
        <f t="shared" si="55"/>
        <v>靓坤</v>
      </c>
      <c r="BA8" s="47">
        <f>VLOOKUP(AZ8,马仔属性!$G$14:$I$30,3,FALSE)</f>
        <v>1</v>
      </c>
      <c r="BB8" s="58">
        <f>VLOOKUP(AZ8,马仔属性!$G$14:$H$30,2,FALSE)</f>
        <v>101106</v>
      </c>
      <c r="BC8" s="3">
        <f t="shared" si="10"/>
        <v>5</v>
      </c>
      <c r="BD8" s="3">
        <f t="shared" si="11"/>
        <v>0</v>
      </c>
      <c r="BE8" s="3">
        <f t="shared" si="11"/>
        <v>0</v>
      </c>
      <c r="BF8" s="69">
        <f>SUMPRODUCT(BG8:BI8,设定参考!$A$2:$C$2)</f>
        <v>184.64813241487252</v>
      </c>
      <c r="BG8" s="30">
        <v>1873.4983055061507</v>
      </c>
      <c r="BH8" s="30">
        <v>72.941869518716587</v>
      </c>
      <c r="BI8" s="62">
        <v>36.766330675909884</v>
      </c>
      <c r="BJ8" s="57" t="str">
        <f t="shared" si="56"/>
        <v>乌鸦</v>
      </c>
      <c r="BK8" s="47">
        <f>VLOOKUP(BJ8,马仔属性!$G$14:$I$30,3,FALSE)</f>
        <v>2</v>
      </c>
      <c r="BL8" s="58">
        <f>VLOOKUP(BJ8,马仔属性!$G$14:$H$30,2,FALSE)</f>
        <v>101110</v>
      </c>
      <c r="BM8" s="3">
        <f t="shared" si="12"/>
        <v>5</v>
      </c>
      <c r="BN8" s="3">
        <f t="shared" si="13"/>
        <v>0</v>
      </c>
      <c r="BO8" s="3">
        <f t="shared" si="13"/>
        <v>0</v>
      </c>
      <c r="BP8" s="69">
        <f>SUMPRODUCT(BQ8:BS8,设定参考!$A$2:$C$2)</f>
        <v>322.13626482974496</v>
      </c>
      <c r="BQ8" s="30">
        <v>3092.9966110123014</v>
      </c>
      <c r="BR8" s="30">
        <v>134.88373903743317</v>
      </c>
      <c r="BS8" s="62">
        <v>63.532661351819762</v>
      </c>
      <c r="BT8" s="57" t="str">
        <f t="shared" si="57"/>
        <v>肥仔</v>
      </c>
      <c r="BU8" s="47">
        <f>VLOOKUP(BT8,马仔属性!$G$14:$I$30,3,FALSE)</f>
        <v>1</v>
      </c>
      <c r="BV8" s="58">
        <f>VLOOKUP(BT8,马仔属性!$G$14:$H$30,2,FALSE)</f>
        <v>101108</v>
      </c>
      <c r="BW8" s="3">
        <f t="shared" si="14"/>
        <v>5</v>
      </c>
      <c r="BX8" s="3">
        <f t="shared" si="15"/>
        <v>0</v>
      </c>
      <c r="BY8" s="3">
        <f t="shared" si="15"/>
        <v>0</v>
      </c>
      <c r="BZ8" s="69">
        <f>SUMPRODUCT(CA8:CC8,设定参考!$A$2:$C$2)</f>
        <v>192.92813241487247</v>
      </c>
      <c r="CA8" s="30">
        <v>1655.4983055061507</v>
      </c>
      <c r="CB8" s="30">
        <v>94.941869518716587</v>
      </c>
      <c r="CC8" s="62">
        <v>31.766330675909881</v>
      </c>
      <c r="CD8" s="57" t="str">
        <f t="shared" si="58"/>
        <v>司徒浩南</v>
      </c>
      <c r="CE8" s="47">
        <f>VLOOKUP(CD8,马仔属性!$G$14:$I$30,3,FALSE)</f>
        <v>2</v>
      </c>
      <c r="CF8" s="58">
        <f>VLOOKUP(CD8,马仔属性!$G$14:$H$30,2,FALSE)</f>
        <v>101109</v>
      </c>
      <c r="CG8" s="3">
        <f t="shared" si="16"/>
        <v>5</v>
      </c>
      <c r="CH8" s="3">
        <f t="shared" si="17"/>
        <v>0</v>
      </c>
      <c r="CI8" s="3">
        <f t="shared" si="17"/>
        <v>0</v>
      </c>
      <c r="CJ8" s="69">
        <f>SUMPRODUCT(CK8:CM8,设定参考!$A$2:$C$2)</f>
        <v>322.13626482974496</v>
      </c>
      <c r="CK8" s="30">
        <v>3092.9966110123014</v>
      </c>
      <c r="CL8" s="30">
        <v>134.88373903743317</v>
      </c>
      <c r="CM8" s="62">
        <v>63.532661351819762</v>
      </c>
      <c r="CN8" s="57" t="s">
        <v>380</v>
      </c>
      <c r="CO8" s="47">
        <f>VLOOKUP(CN8,马仔属性!$G$14:$I$30,3,FALSE)</f>
        <v>2</v>
      </c>
      <c r="CP8" s="58">
        <f>VLOOKUP(CN8,马仔属性!$G$14:$H$30,2,FALSE)</f>
        <v>101111</v>
      </c>
      <c r="CQ8" s="3">
        <f t="shared" si="18"/>
        <v>5</v>
      </c>
      <c r="CR8" s="3">
        <f t="shared" si="19"/>
        <v>0</v>
      </c>
      <c r="CS8" s="3">
        <f t="shared" si="19"/>
        <v>0</v>
      </c>
      <c r="CT8" s="69">
        <f>SUMPRODUCT(CU8:CW8,设定参考!$A$2:$C$2)</f>
        <v>325.85626482974493</v>
      </c>
      <c r="CU8" s="30">
        <v>3310.9966110123014</v>
      </c>
      <c r="CV8" s="30">
        <v>134.88373903743317</v>
      </c>
      <c r="CW8" s="62">
        <v>58.532661351819762</v>
      </c>
      <c r="CX8" s="57" t="str">
        <f t="shared" si="59"/>
        <v>雷功</v>
      </c>
      <c r="CY8" s="47" t="e">
        <f>VLOOKUP(CX8,马仔属性!$G$14:$I$30,3,FALSE)</f>
        <v>#N/A</v>
      </c>
      <c r="CZ8" s="58" t="e">
        <f>VLOOKUP(CX8,马仔属性!$G$14:$H$30,2,FALSE)</f>
        <v>#N/A</v>
      </c>
      <c r="DA8" s="3">
        <f t="shared" si="20"/>
        <v>5</v>
      </c>
      <c r="DB8" s="3">
        <f t="shared" si="21"/>
        <v>0</v>
      </c>
      <c r="DC8" s="3">
        <f t="shared" si="21"/>
        <v>0</v>
      </c>
      <c r="DD8" s="69">
        <f>SUMPRODUCT(DE8:DG8,设定参考!$A$2:$C$2)</f>
        <v>0</v>
      </c>
      <c r="DE8" s="30">
        <v>0</v>
      </c>
      <c r="DF8" s="30">
        <v>0</v>
      </c>
      <c r="DG8" s="62">
        <v>0</v>
      </c>
      <c r="DH8" s="57" t="str">
        <f t="shared" si="60"/>
        <v>山下忠秀</v>
      </c>
      <c r="DI8" s="47">
        <f>VLOOKUP(DH8,马仔属性!$G$14:$I$30,3,FALSE)</f>
        <v>2</v>
      </c>
      <c r="DJ8" s="58">
        <f>VLOOKUP(DH8,马仔属性!$G$14:$H$30,2,FALSE)</f>
        <v>101112</v>
      </c>
      <c r="DK8" s="3">
        <f t="shared" si="22"/>
        <v>5</v>
      </c>
      <c r="DL8" s="3">
        <f t="shared" si="23"/>
        <v>0</v>
      </c>
      <c r="DM8" s="3">
        <f t="shared" si="23"/>
        <v>0</v>
      </c>
      <c r="DN8" s="69">
        <f>SUMPRODUCT(DO8:DQ8,设定参考!$A$2:$C$2)</f>
        <v>324.41626482974499</v>
      </c>
      <c r="DO8" s="30">
        <v>2874.9966110123014</v>
      </c>
      <c r="DP8" s="30">
        <v>145.88373903743317</v>
      </c>
      <c r="DQ8" s="62">
        <v>63.532661351819762</v>
      </c>
      <c r="DR8" s="57" t="str">
        <f t="shared" si="61"/>
        <v>宫本一</v>
      </c>
      <c r="DS8" s="47">
        <f>VLOOKUP(DR8,马仔属性!$G$14:$I$30,3,FALSE)</f>
        <v>2</v>
      </c>
      <c r="DT8" s="58">
        <f>VLOOKUP(DR8,马仔属性!$G$14:$H$30,2,FALSE)</f>
        <v>101113</v>
      </c>
      <c r="DU8" s="3">
        <f t="shared" si="24"/>
        <v>5</v>
      </c>
      <c r="DV8" s="3">
        <f t="shared" si="25"/>
        <v>0</v>
      </c>
      <c r="DW8" s="3">
        <f t="shared" si="25"/>
        <v>0</v>
      </c>
      <c r="DX8" s="69">
        <f>SUMPRODUCT(DY8:EA8,设定参考!$A$2:$C$2)</f>
        <v>318.41626482974505</v>
      </c>
      <c r="DY8" s="30">
        <v>2874.9966110123014</v>
      </c>
      <c r="DZ8" s="30">
        <v>134.88373903743317</v>
      </c>
      <c r="EA8" s="62">
        <v>68.532661351819769</v>
      </c>
      <c r="EB8" s="57" t="str">
        <f t="shared" si="62"/>
        <v>陈浩南</v>
      </c>
      <c r="EC8" s="47">
        <f>VLOOKUP(EB8,马仔属性!$G$14:$I$30,3,FALSE)</f>
        <v>3</v>
      </c>
      <c r="ED8" s="58">
        <f>VLOOKUP(EB8,马仔属性!$G$14:$H$30,2,FALSE)</f>
        <v>101114</v>
      </c>
      <c r="EE8" s="3">
        <f t="shared" si="26"/>
        <v>5</v>
      </c>
      <c r="EF8" s="3">
        <f t="shared" si="27"/>
        <v>0</v>
      </c>
      <c r="EG8" s="3">
        <f t="shared" si="27"/>
        <v>0</v>
      </c>
      <c r="EH8" s="69">
        <f>SUMPRODUCT(EI8:EK8,设定参考!$A$2:$C$2)</f>
        <v>461.90439724461754</v>
      </c>
      <c r="EI8" s="30">
        <v>4094.4949165184516</v>
      </c>
      <c r="EJ8" s="30">
        <v>207.8256085561498</v>
      </c>
      <c r="EK8" s="62">
        <v>90.298992027729653</v>
      </c>
      <c r="EL8" s="57" t="str">
        <f t="shared" si="63"/>
        <v>山鸡</v>
      </c>
      <c r="EM8" s="47">
        <f>VLOOKUP(EL8,马仔属性!$G$14:$I$30,3,FALSE)</f>
        <v>3</v>
      </c>
      <c r="EN8" s="58">
        <f>VLOOKUP(EL8,马仔属性!$G$14:$H$30,2,FALSE)</f>
        <v>101115</v>
      </c>
      <c r="EO8" s="3">
        <f t="shared" si="28"/>
        <v>5</v>
      </c>
      <c r="EP8" s="3">
        <f t="shared" si="29"/>
        <v>0</v>
      </c>
      <c r="EQ8" s="3">
        <f t="shared" si="29"/>
        <v>0</v>
      </c>
      <c r="ER8" s="69">
        <f>SUMPRODUCT(ES8:EU8,设定参考!$A$2:$C$2)</f>
        <v>461.90439724461754</v>
      </c>
      <c r="ES8" s="30">
        <v>4094.4949165184516</v>
      </c>
      <c r="ET8" s="30">
        <v>207.8256085561498</v>
      </c>
      <c r="EU8" s="62">
        <v>90.298992027729653</v>
      </c>
      <c r="EV8" s="57" t="str">
        <f t="shared" si="64"/>
        <v>大天二</v>
      </c>
      <c r="EW8" s="47">
        <f>VLOOKUP(EV8,马仔属性!$G$14:$I$30,3,FALSE)</f>
        <v>3</v>
      </c>
      <c r="EX8" s="58">
        <f>VLOOKUP(EV8,马仔属性!$G$14:$H$30,2,FALSE)</f>
        <v>101116</v>
      </c>
      <c r="EY8" s="3">
        <f t="shared" si="30"/>
        <v>5</v>
      </c>
      <c r="EZ8" s="3">
        <f t="shared" si="31"/>
        <v>0</v>
      </c>
      <c r="FA8" s="3">
        <f t="shared" si="31"/>
        <v>0</v>
      </c>
      <c r="FB8" s="69">
        <f>SUMPRODUCT(FC8:FE8,设定参考!$A$2:$C$2)</f>
        <v>461.90439724461754</v>
      </c>
      <c r="FC8" s="30">
        <v>4094.4949165184516</v>
      </c>
      <c r="FD8" s="30">
        <v>207.8256085561498</v>
      </c>
      <c r="FE8" s="62">
        <v>90.298992027729653</v>
      </c>
      <c r="FF8" s="57" t="str">
        <f t="shared" si="65"/>
        <v>亚芝</v>
      </c>
      <c r="FG8" s="47" t="e">
        <f>VLOOKUP(FF8,马仔属性!$G$14:$I$30,3,FALSE)</f>
        <v>#N/A</v>
      </c>
      <c r="FH8" s="58" t="e">
        <f>VLOOKUP(FF8,马仔属性!$G$14:$H$30,2,FALSE)</f>
        <v>#N/A</v>
      </c>
      <c r="FI8" s="3">
        <f t="shared" si="32"/>
        <v>5</v>
      </c>
      <c r="FJ8" s="3">
        <f t="shared" si="33"/>
        <v>0</v>
      </c>
      <c r="FK8" s="3">
        <f t="shared" si="33"/>
        <v>0</v>
      </c>
      <c r="FL8" s="69">
        <f>SUMPRODUCT(FM8:FO8,设定参考!$A$2:$C$2)</f>
        <v>-67900.813286277145</v>
      </c>
      <c r="FM8" s="30">
        <v>-32259.2074896013</v>
      </c>
      <c r="FN8" s="30">
        <v>-32956.550825431499</v>
      </c>
      <c r="FO8" s="62">
        <v>-33653.894161261604</v>
      </c>
      <c r="FP8" s="57" t="str">
        <f t="shared" si="45"/>
        <v>亚芝</v>
      </c>
      <c r="FQ8" s="47" t="e">
        <f>VLOOKUP(FP8,马仔属性!$G$14:$I$30,3,FALSE)</f>
        <v>#N/A</v>
      </c>
      <c r="FR8" s="58" t="e">
        <f>VLOOKUP(FP8,马仔属性!$G$14:$H$30,2,FALSE)</f>
        <v>#N/A</v>
      </c>
      <c r="FS8" s="3">
        <f t="shared" si="32"/>
        <v>5</v>
      </c>
      <c r="FT8" s="3">
        <f t="shared" si="33"/>
        <v>0</v>
      </c>
      <c r="FU8" s="3">
        <f t="shared" si="33"/>
        <v>0</v>
      </c>
      <c r="FV8" s="69">
        <f>SUMPRODUCT(FW8:FY8,设定参考!$A$2:$C$2)</f>
        <v>-72168.554501557563</v>
      </c>
      <c r="FW8" s="30">
        <v>-34351.237497091701</v>
      </c>
      <c r="FX8" s="30">
        <v>-35048.5808329219</v>
      </c>
      <c r="FY8" s="62">
        <v>-35745.924168751997</v>
      </c>
      <c r="FZ8" s="57" t="str">
        <f t="shared" si="45"/>
        <v>亚芝</v>
      </c>
      <c r="GA8" s="47" t="e">
        <f>VLOOKUP(FZ8,马仔属性!$G$14:$I$30,3,FALSE)</f>
        <v>#N/A</v>
      </c>
      <c r="GB8" s="58" t="e">
        <f>VLOOKUP(FZ8,马仔属性!$G$14:$H$30,2,FALSE)</f>
        <v>#N/A</v>
      </c>
      <c r="GC8" s="3">
        <f t="shared" si="32"/>
        <v>5</v>
      </c>
      <c r="GD8" s="3">
        <f t="shared" si="33"/>
        <v>0</v>
      </c>
      <c r="GE8" s="3">
        <f t="shared" si="33"/>
        <v>0</v>
      </c>
      <c r="GF8" s="69">
        <f>SUMPRODUCT(GG8:GI8,设定参考!$A$2:$C$2)</f>
        <v>-76436.295716838096</v>
      </c>
      <c r="GG8" s="30">
        <v>-36443.267504582203</v>
      </c>
      <c r="GH8" s="30">
        <v>-37140.610840412301</v>
      </c>
      <c r="GI8" s="62">
        <v>-37837.9541762425</v>
      </c>
      <c r="GJ8" s="57" t="str">
        <f t="shared" si="47"/>
        <v>亚芝</v>
      </c>
      <c r="GK8" s="47" t="e">
        <f>VLOOKUP(GJ8,马仔属性!$G$14:$I$30,3,FALSE)</f>
        <v>#N/A</v>
      </c>
      <c r="GL8" s="58" t="e">
        <f>VLOOKUP(GJ8,马仔属性!$G$14:$H$30,2,FALSE)</f>
        <v>#N/A</v>
      </c>
      <c r="GM8" s="3">
        <f t="shared" si="32"/>
        <v>5</v>
      </c>
      <c r="GN8" s="3">
        <f t="shared" si="33"/>
        <v>0</v>
      </c>
      <c r="GO8" s="3">
        <f t="shared" si="33"/>
        <v>0</v>
      </c>
      <c r="GP8" s="69">
        <f>SUMPRODUCT(GQ8:GS8,设定参考!$A$2:$C$2)</f>
        <v>-80704.036932118499</v>
      </c>
      <c r="GQ8" s="30">
        <v>-38535.297512072597</v>
      </c>
      <c r="GR8" s="30">
        <v>-39232.640847902701</v>
      </c>
      <c r="GS8" s="62">
        <v>-39929.9841837329</v>
      </c>
      <c r="GT8" s="57" t="str">
        <f t="shared" si="47"/>
        <v>亚芝</v>
      </c>
      <c r="GU8" s="47" t="e">
        <f>VLOOKUP(GT8,马仔属性!$G$14:$I$30,3,FALSE)</f>
        <v>#N/A</v>
      </c>
      <c r="GV8" s="58" t="e">
        <f>VLOOKUP(GT8,马仔属性!$G$14:$H$30,2,FALSE)</f>
        <v>#N/A</v>
      </c>
      <c r="GW8" s="3">
        <f t="shared" si="40"/>
        <v>5</v>
      </c>
      <c r="GX8" s="3">
        <f t="shared" si="41"/>
        <v>0</v>
      </c>
      <c r="GY8" s="3">
        <f t="shared" si="41"/>
        <v>0</v>
      </c>
      <c r="GZ8" s="69">
        <f>SUMPRODUCT(HA8:HC8,设定参考!$A$2:$C$2)</f>
        <v>-84971.778147398931</v>
      </c>
      <c r="HA8" s="30">
        <v>-40627.327519562998</v>
      </c>
      <c r="HB8" s="30">
        <v>-41324.670855393102</v>
      </c>
      <c r="HC8" s="62">
        <v>-42022.014191223301</v>
      </c>
      <c r="HD8" s="57" t="str">
        <f t="shared" si="49"/>
        <v>亚芝</v>
      </c>
      <c r="HE8" s="47" t="e">
        <f>VLOOKUP(HD8,马仔属性!$G$14:$I$30,3,FALSE)</f>
        <v>#N/A</v>
      </c>
      <c r="HF8" s="58" t="e">
        <f>VLOOKUP(HD8,马仔属性!$G$14:$H$30,2,FALSE)</f>
        <v>#N/A</v>
      </c>
      <c r="HG8" s="3">
        <f t="shared" si="40"/>
        <v>5</v>
      </c>
      <c r="HH8" s="3">
        <f t="shared" si="41"/>
        <v>0</v>
      </c>
      <c r="HI8" s="3">
        <f t="shared" si="41"/>
        <v>0</v>
      </c>
      <c r="HJ8" s="69">
        <f>SUMPRODUCT(HK8:HM8,设定参考!$A$2:$C$2)</f>
        <v>-89239.519362679435</v>
      </c>
      <c r="HK8" s="30">
        <v>-42719.357527053398</v>
      </c>
      <c r="HL8" s="30">
        <v>-43416.700862883597</v>
      </c>
      <c r="HM8" s="62">
        <v>-44114.044198713702</v>
      </c>
    </row>
    <row r="9" spans="1:221" x14ac:dyDescent="0.15">
      <c r="A9" s="48">
        <v>6</v>
      </c>
      <c r="B9" s="57" t="str">
        <f t="shared" si="50"/>
        <v>制服太妹</v>
      </c>
      <c r="C9" s="47">
        <f>VLOOKUP(B9,马仔属性!$G$14:$I$30,3,FALSE)</f>
        <v>0</v>
      </c>
      <c r="D9" s="58">
        <f>VLOOKUP(B9,马仔属性!$G$14:$H$30,2,FALSE)</f>
        <v>101101</v>
      </c>
      <c r="E9" s="3">
        <f t="shared" si="0"/>
        <v>6</v>
      </c>
      <c r="F9" s="3">
        <f t="shared" si="1"/>
        <v>0</v>
      </c>
      <c r="G9" s="3">
        <f t="shared" si="1"/>
        <v>0</v>
      </c>
      <c r="H9" s="69">
        <f>SUMPRODUCT(I9:K9,设定参考!$A$2:$C$2)</f>
        <v>125.83229856214689</v>
      </c>
      <c r="I9" s="30">
        <v>1298.5919614818224</v>
      </c>
      <c r="J9" s="30">
        <v>54.740702459893051</v>
      </c>
      <c r="K9" s="62">
        <v>19.147917642980936</v>
      </c>
      <c r="L9" s="57" t="str">
        <f t="shared" si="51"/>
        <v>蟹仔</v>
      </c>
      <c r="M9" s="47">
        <f>VLOOKUP(L9,马仔属性!$G$14:$I$30,3,FALSE)</f>
        <v>0</v>
      </c>
      <c r="N9" s="58">
        <f>VLOOKUP(L9,马仔属性!$G$14:$H$30,2,FALSE)</f>
        <v>101102</v>
      </c>
      <c r="O9" s="3">
        <f t="shared" si="2"/>
        <v>6</v>
      </c>
      <c r="P9" s="3">
        <f t="shared" si="3"/>
        <v>0</v>
      </c>
      <c r="Q9" s="3">
        <f t="shared" si="3"/>
        <v>0</v>
      </c>
      <c r="R9" s="69">
        <f>SUMPRODUCT(S9:U9,设定参考!$A$2:$C$2)</f>
        <v>128.11229856214686</v>
      </c>
      <c r="S9" s="30">
        <v>1080.5919614818224</v>
      </c>
      <c r="T9" s="30">
        <v>65.740702459893043</v>
      </c>
      <c r="U9" s="62">
        <v>19.147917642980936</v>
      </c>
      <c r="V9" s="57" t="str">
        <f t="shared" si="52"/>
        <v>比利</v>
      </c>
      <c r="W9" s="47">
        <f>VLOOKUP(V9,马仔属性!$G$14:$I$30,3,FALSE)</f>
        <v>0</v>
      </c>
      <c r="X9" s="58">
        <f>VLOOKUP(V9,马仔属性!$G$14:$H$30,2,FALSE)</f>
        <v>101103</v>
      </c>
      <c r="Y9" s="3">
        <f t="shared" si="4"/>
        <v>6</v>
      </c>
      <c r="Z9" s="3">
        <f t="shared" si="5"/>
        <v>0</v>
      </c>
      <c r="AA9" s="3">
        <f t="shared" si="5"/>
        <v>0</v>
      </c>
      <c r="AB9" s="69">
        <f>SUMPRODUCT(AC9:AE9,设定参考!$A$2:$C$2)</f>
        <v>122.11229856214689</v>
      </c>
      <c r="AC9" s="30">
        <v>1080.5919614818224</v>
      </c>
      <c r="AD9" s="30">
        <v>54.740702459893051</v>
      </c>
      <c r="AE9" s="62">
        <v>24.147917642980936</v>
      </c>
      <c r="AF9" s="57" t="str">
        <f t="shared" si="53"/>
        <v>黎九</v>
      </c>
      <c r="AG9" s="47">
        <f>VLOOKUP(AF9,马仔属性!$G$14:$I$30,3,FALSE)</f>
        <v>0</v>
      </c>
      <c r="AH9" s="58">
        <f>VLOOKUP(AF9,马仔属性!$G$14:$H$30,2,FALSE)</f>
        <v>101104</v>
      </c>
      <c r="AI9" s="3">
        <f t="shared" si="6"/>
        <v>6</v>
      </c>
      <c r="AJ9" s="3">
        <f t="shared" si="7"/>
        <v>0</v>
      </c>
      <c r="AK9" s="3">
        <f t="shared" si="7"/>
        <v>0</v>
      </c>
      <c r="AL9" s="69">
        <f>SUMPRODUCT(AM9:AO9,设定参考!$A$2:$C$2)</f>
        <v>124.39229856214686</v>
      </c>
      <c r="AM9" s="30">
        <v>862.59196148182241</v>
      </c>
      <c r="AN9" s="30">
        <v>65.740702459893043</v>
      </c>
      <c r="AO9" s="62">
        <v>24.147917642980936</v>
      </c>
      <c r="AP9" s="57" t="str">
        <f t="shared" si="54"/>
        <v>黑古</v>
      </c>
      <c r="AQ9" s="47">
        <f>VLOOKUP(AP9,马仔属性!$G$14:$I$30,3,FALSE)</f>
        <v>0</v>
      </c>
      <c r="AR9" s="58">
        <f>VLOOKUP(AP9,马仔属性!$G$14:$H$30,2,FALSE)</f>
        <v>101105</v>
      </c>
      <c r="AS9" s="3">
        <f t="shared" si="8"/>
        <v>6</v>
      </c>
      <c r="AT9" s="3">
        <f t="shared" si="9"/>
        <v>0</v>
      </c>
      <c r="AU9" s="3">
        <f t="shared" si="9"/>
        <v>0</v>
      </c>
      <c r="AV9" s="69">
        <f>SUMPRODUCT(AW9:AY9,设定参考!$A$2:$C$2)</f>
        <v>123.55229856214689</v>
      </c>
      <c r="AW9" s="30">
        <v>1516.5919614818224</v>
      </c>
      <c r="AX9" s="30">
        <v>43.740702459893051</v>
      </c>
      <c r="AY9" s="62">
        <v>19.147917642980936</v>
      </c>
      <c r="AZ9" s="57" t="str">
        <f t="shared" si="55"/>
        <v>靓坤</v>
      </c>
      <c r="BA9" s="47">
        <f>VLOOKUP(AZ9,马仔属性!$G$14:$I$30,3,FALSE)</f>
        <v>1</v>
      </c>
      <c r="BB9" s="58">
        <f>VLOOKUP(AZ9,马仔属性!$G$14:$H$30,2,FALSE)</f>
        <v>101106</v>
      </c>
      <c r="BC9" s="3">
        <f t="shared" si="10"/>
        <v>6</v>
      </c>
      <c r="BD9" s="3">
        <f t="shared" si="11"/>
        <v>0</v>
      </c>
      <c r="BE9" s="3">
        <f t="shared" si="11"/>
        <v>0</v>
      </c>
      <c r="BF9" s="69">
        <f>SUMPRODUCT(BG9:BI9,设定参考!$A$2:$C$2)</f>
        <v>192.50459712429375</v>
      </c>
      <c r="BG9" s="30">
        <v>1943.1839229636448</v>
      </c>
      <c r="BH9" s="30">
        <v>76.481404919786101</v>
      </c>
      <c r="BI9" s="62">
        <v>38.295835285961871</v>
      </c>
      <c r="BJ9" s="57" t="str">
        <f t="shared" si="56"/>
        <v>乌鸦</v>
      </c>
      <c r="BK9" s="47">
        <f>VLOOKUP(BJ9,马仔属性!$G$14:$I$30,3,FALSE)</f>
        <v>2</v>
      </c>
      <c r="BL9" s="58">
        <f>VLOOKUP(BJ9,马仔属性!$G$14:$H$30,2,FALSE)</f>
        <v>101110</v>
      </c>
      <c r="BM9" s="3">
        <f t="shared" si="12"/>
        <v>6</v>
      </c>
      <c r="BN9" s="3">
        <f t="shared" si="13"/>
        <v>0</v>
      </c>
      <c r="BO9" s="3">
        <f t="shared" si="13"/>
        <v>0</v>
      </c>
      <c r="BP9" s="69">
        <f>SUMPRODUCT(BQ9:BS9,设定参考!$A$2:$C$2)</f>
        <v>337.84919424858754</v>
      </c>
      <c r="BQ9" s="30">
        <v>3232.3678459272896</v>
      </c>
      <c r="BR9" s="30">
        <v>141.9628098395722</v>
      </c>
      <c r="BS9" s="62">
        <v>66.591670571923743</v>
      </c>
      <c r="BT9" s="57" t="str">
        <f t="shared" si="57"/>
        <v>肥仔</v>
      </c>
      <c r="BU9" s="47">
        <f>VLOOKUP(BT9,马仔属性!$G$14:$I$30,3,FALSE)</f>
        <v>1</v>
      </c>
      <c r="BV9" s="58">
        <f>VLOOKUP(BT9,马仔属性!$G$14:$H$30,2,FALSE)</f>
        <v>101108</v>
      </c>
      <c r="BW9" s="3">
        <f t="shared" si="14"/>
        <v>6</v>
      </c>
      <c r="BX9" s="3">
        <f t="shared" si="15"/>
        <v>0</v>
      </c>
      <c r="BY9" s="3">
        <f t="shared" si="15"/>
        <v>0</v>
      </c>
      <c r="BZ9" s="69">
        <f>SUMPRODUCT(CA9:CC9,设定参考!$A$2:$C$2)</f>
        <v>200.78459712429378</v>
      </c>
      <c r="CA9" s="30">
        <v>1725.1839229636448</v>
      </c>
      <c r="CB9" s="30">
        <v>98.481404919786101</v>
      </c>
      <c r="CC9" s="62">
        <v>33.295835285961871</v>
      </c>
      <c r="CD9" s="57" t="str">
        <f t="shared" si="58"/>
        <v>司徒浩南</v>
      </c>
      <c r="CE9" s="47">
        <f>VLOOKUP(CD9,马仔属性!$G$14:$I$30,3,FALSE)</f>
        <v>2</v>
      </c>
      <c r="CF9" s="58">
        <f>VLOOKUP(CD9,马仔属性!$G$14:$H$30,2,FALSE)</f>
        <v>101109</v>
      </c>
      <c r="CG9" s="3">
        <f t="shared" si="16"/>
        <v>6</v>
      </c>
      <c r="CH9" s="3">
        <f t="shared" si="17"/>
        <v>0</v>
      </c>
      <c r="CI9" s="3">
        <f t="shared" si="17"/>
        <v>0</v>
      </c>
      <c r="CJ9" s="69">
        <f>SUMPRODUCT(CK9:CM9,设定参考!$A$2:$C$2)</f>
        <v>337.84919424858754</v>
      </c>
      <c r="CK9" s="30">
        <v>3232.3678459272896</v>
      </c>
      <c r="CL9" s="30">
        <v>141.9628098395722</v>
      </c>
      <c r="CM9" s="62">
        <v>66.591670571923743</v>
      </c>
      <c r="CN9" s="57" t="s">
        <v>380</v>
      </c>
      <c r="CO9" s="47">
        <f>VLOOKUP(CN9,马仔属性!$G$14:$I$30,3,FALSE)</f>
        <v>2</v>
      </c>
      <c r="CP9" s="58">
        <f>VLOOKUP(CN9,马仔属性!$G$14:$H$30,2,FALSE)</f>
        <v>101111</v>
      </c>
      <c r="CQ9" s="3">
        <f t="shared" si="18"/>
        <v>6</v>
      </c>
      <c r="CR9" s="3">
        <f t="shared" si="19"/>
        <v>0</v>
      </c>
      <c r="CS9" s="3">
        <f t="shared" si="19"/>
        <v>0</v>
      </c>
      <c r="CT9" s="69">
        <f>SUMPRODUCT(CU9:CW9,设定参考!$A$2:$C$2)</f>
        <v>341.56919424858756</v>
      </c>
      <c r="CU9" s="30">
        <v>3450.3678459272896</v>
      </c>
      <c r="CV9" s="30">
        <v>141.9628098395722</v>
      </c>
      <c r="CW9" s="62">
        <v>61.591670571923743</v>
      </c>
      <c r="CX9" s="57" t="str">
        <f t="shared" si="59"/>
        <v>雷功</v>
      </c>
      <c r="CY9" s="47" t="e">
        <f>VLOOKUP(CX9,马仔属性!$G$14:$I$30,3,FALSE)</f>
        <v>#N/A</v>
      </c>
      <c r="CZ9" s="58" t="e">
        <f>VLOOKUP(CX9,马仔属性!$G$14:$H$30,2,FALSE)</f>
        <v>#N/A</v>
      </c>
      <c r="DA9" s="3">
        <f t="shared" si="20"/>
        <v>6</v>
      </c>
      <c r="DB9" s="3">
        <f t="shared" si="21"/>
        <v>0</v>
      </c>
      <c r="DC9" s="3">
        <f t="shared" si="21"/>
        <v>0</v>
      </c>
      <c r="DD9" s="69">
        <f>SUMPRODUCT(DE9:DG9,设定参考!$A$2:$C$2)</f>
        <v>0</v>
      </c>
      <c r="DE9" s="30">
        <v>0</v>
      </c>
      <c r="DF9" s="30">
        <v>0</v>
      </c>
      <c r="DG9" s="62">
        <v>0</v>
      </c>
      <c r="DH9" s="57" t="str">
        <f t="shared" si="60"/>
        <v>山下忠秀</v>
      </c>
      <c r="DI9" s="47">
        <f>VLOOKUP(DH9,马仔属性!$G$14:$I$30,3,FALSE)</f>
        <v>2</v>
      </c>
      <c r="DJ9" s="58">
        <f>VLOOKUP(DH9,马仔属性!$G$14:$H$30,2,FALSE)</f>
        <v>101112</v>
      </c>
      <c r="DK9" s="3">
        <f t="shared" si="22"/>
        <v>6</v>
      </c>
      <c r="DL9" s="3">
        <f t="shared" si="23"/>
        <v>0</v>
      </c>
      <c r="DM9" s="3">
        <f t="shared" si="23"/>
        <v>0</v>
      </c>
      <c r="DN9" s="69">
        <f>SUMPRODUCT(DO9:DQ9,设定参考!$A$2:$C$2)</f>
        <v>340.12919424858751</v>
      </c>
      <c r="DO9" s="30">
        <v>3014.3678459272896</v>
      </c>
      <c r="DP9" s="30">
        <v>152.9628098395722</v>
      </c>
      <c r="DQ9" s="62">
        <v>66.591670571923743</v>
      </c>
      <c r="DR9" s="57" t="str">
        <f t="shared" si="61"/>
        <v>宫本一</v>
      </c>
      <c r="DS9" s="47">
        <f>VLOOKUP(DR9,马仔属性!$G$14:$I$30,3,FALSE)</f>
        <v>2</v>
      </c>
      <c r="DT9" s="58">
        <f>VLOOKUP(DR9,马仔属性!$G$14:$H$30,2,FALSE)</f>
        <v>101113</v>
      </c>
      <c r="DU9" s="3">
        <f t="shared" si="24"/>
        <v>6</v>
      </c>
      <c r="DV9" s="3">
        <f t="shared" si="25"/>
        <v>0</v>
      </c>
      <c r="DW9" s="3">
        <f t="shared" si="25"/>
        <v>0</v>
      </c>
      <c r="DX9" s="69">
        <f>SUMPRODUCT(DY9:EA9,设定参考!$A$2:$C$2)</f>
        <v>334.12919424858751</v>
      </c>
      <c r="DY9" s="30">
        <v>3014.3678459272896</v>
      </c>
      <c r="DZ9" s="30">
        <v>141.9628098395722</v>
      </c>
      <c r="EA9" s="62">
        <v>71.591670571923743</v>
      </c>
      <c r="EB9" s="57" t="str">
        <f t="shared" si="62"/>
        <v>陈浩南</v>
      </c>
      <c r="EC9" s="47">
        <f>VLOOKUP(EB9,马仔属性!$G$14:$I$30,3,FALSE)</f>
        <v>3</v>
      </c>
      <c r="ED9" s="58">
        <f>VLOOKUP(EB9,马仔属性!$G$14:$H$30,2,FALSE)</f>
        <v>101114</v>
      </c>
      <c r="EE9" s="3">
        <f t="shared" si="26"/>
        <v>6</v>
      </c>
      <c r="EF9" s="3">
        <f t="shared" si="27"/>
        <v>0</v>
      </c>
      <c r="EG9" s="3">
        <f t="shared" si="27"/>
        <v>0</v>
      </c>
      <c r="EH9" s="69">
        <f>SUMPRODUCT(EI9:EK9,设定参考!$A$2:$C$2)</f>
        <v>485.47379137288141</v>
      </c>
      <c r="EI9" s="30">
        <v>4303.5517688909349</v>
      </c>
      <c r="EJ9" s="30">
        <v>218.44421475935835</v>
      </c>
      <c r="EK9" s="62">
        <v>94.887505857885628</v>
      </c>
      <c r="EL9" s="57" t="str">
        <f t="shared" si="63"/>
        <v>山鸡</v>
      </c>
      <c r="EM9" s="47">
        <f>VLOOKUP(EL9,马仔属性!$G$14:$I$30,3,FALSE)</f>
        <v>3</v>
      </c>
      <c r="EN9" s="58">
        <f>VLOOKUP(EL9,马仔属性!$G$14:$H$30,2,FALSE)</f>
        <v>101115</v>
      </c>
      <c r="EO9" s="3">
        <f t="shared" si="28"/>
        <v>6</v>
      </c>
      <c r="EP9" s="3">
        <f t="shared" si="29"/>
        <v>0</v>
      </c>
      <c r="EQ9" s="3">
        <f t="shared" si="29"/>
        <v>0</v>
      </c>
      <c r="ER9" s="69">
        <f>SUMPRODUCT(ES9:EU9,设定参考!$A$2:$C$2)</f>
        <v>485.47379137288141</v>
      </c>
      <c r="ES9" s="30">
        <v>4303.5517688909349</v>
      </c>
      <c r="ET9" s="30">
        <v>218.44421475935835</v>
      </c>
      <c r="EU9" s="62">
        <v>94.887505857885628</v>
      </c>
      <c r="EV9" s="57" t="str">
        <f t="shared" si="64"/>
        <v>大天二</v>
      </c>
      <c r="EW9" s="47">
        <f>VLOOKUP(EV9,马仔属性!$G$14:$I$30,3,FALSE)</f>
        <v>3</v>
      </c>
      <c r="EX9" s="58">
        <f>VLOOKUP(EV9,马仔属性!$G$14:$H$30,2,FALSE)</f>
        <v>101116</v>
      </c>
      <c r="EY9" s="3">
        <f t="shared" si="30"/>
        <v>6</v>
      </c>
      <c r="EZ9" s="3">
        <f t="shared" si="31"/>
        <v>0</v>
      </c>
      <c r="FA9" s="3">
        <f t="shared" si="31"/>
        <v>0</v>
      </c>
      <c r="FB9" s="69">
        <f>SUMPRODUCT(FC9:FE9,设定参考!$A$2:$C$2)</f>
        <v>485.47379137288141</v>
      </c>
      <c r="FC9" s="30">
        <v>4303.5517688909349</v>
      </c>
      <c r="FD9" s="30">
        <v>218.44421475935835</v>
      </c>
      <c r="FE9" s="62">
        <v>94.887505857885628</v>
      </c>
      <c r="FF9" s="57" t="str">
        <f t="shared" si="65"/>
        <v>亚芝</v>
      </c>
      <c r="FG9" s="47" t="e">
        <f>VLOOKUP(FF9,马仔属性!$G$14:$I$30,3,FALSE)</f>
        <v>#N/A</v>
      </c>
      <c r="FH9" s="58" t="e">
        <f>VLOOKUP(FF9,马仔属性!$G$14:$H$30,2,FALSE)</f>
        <v>#N/A</v>
      </c>
      <c r="FI9" s="3">
        <f t="shared" si="32"/>
        <v>6</v>
      </c>
      <c r="FJ9" s="3">
        <f t="shared" si="33"/>
        <v>0</v>
      </c>
      <c r="FK9" s="3">
        <f t="shared" si="33"/>
        <v>0</v>
      </c>
      <c r="FL9" s="69">
        <f>SUMPRODUCT(FM9:FO9,设定参考!$A$2:$C$2)</f>
        <v>-70493.891060133668</v>
      </c>
      <c r="FM9" s="30">
        <v>-33491.127558179302</v>
      </c>
      <c r="FN9" s="30">
        <v>-34215.124505328597</v>
      </c>
      <c r="FO9" s="62">
        <v>-34939.121452477899</v>
      </c>
      <c r="FP9" s="57" t="str">
        <f t="shared" si="45"/>
        <v>亚芝</v>
      </c>
      <c r="FQ9" s="47" t="e">
        <f>VLOOKUP(FP9,马仔属性!$G$14:$I$30,3,FALSE)</f>
        <v>#N/A</v>
      </c>
      <c r="FR9" s="58" t="e">
        <f>VLOOKUP(FP9,马仔属性!$G$14:$H$30,2,FALSE)</f>
        <v>#N/A</v>
      </c>
      <c r="FS9" s="3">
        <f t="shared" si="32"/>
        <v>6</v>
      </c>
      <c r="FT9" s="3">
        <f t="shared" si="33"/>
        <v>0</v>
      </c>
      <c r="FU9" s="3">
        <f t="shared" si="33"/>
        <v>0</v>
      </c>
      <c r="FV9" s="69">
        <f>SUMPRODUCT(FW9:FY9,设定参考!$A$2:$C$2)</f>
        <v>-74924.752376687597</v>
      </c>
      <c r="FW9" s="30">
        <v>-35663.118399627201</v>
      </c>
      <c r="FX9" s="30">
        <v>-36387.115346776598</v>
      </c>
      <c r="FY9" s="62">
        <v>-37111.1122939259</v>
      </c>
      <c r="FZ9" s="57" t="str">
        <f t="shared" si="45"/>
        <v>亚芝</v>
      </c>
      <c r="GA9" s="47" t="e">
        <f>VLOOKUP(FZ9,马仔属性!$G$14:$I$30,3,FALSE)</f>
        <v>#N/A</v>
      </c>
      <c r="GB9" s="58" t="e">
        <f>VLOOKUP(FZ9,马仔属性!$G$14:$H$30,2,FALSE)</f>
        <v>#N/A</v>
      </c>
      <c r="GC9" s="3">
        <f t="shared" si="32"/>
        <v>6</v>
      </c>
      <c r="GD9" s="3">
        <f t="shared" si="33"/>
        <v>0</v>
      </c>
      <c r="GE9" s="3">
        <f t="shared" si="33"/>
        <v>0</v>
      </c>
      <c r="GF9" s="69">
        <f>SUMPRODUCT(GG9:GI9,设定参考!$A$2:$C$2)</f>
        <v>-79355.613693241306</v>
      </c>
      <c r="GG9" s="30">
        <v>-37835.109241075203</v>
      </c>
      <c r="GH9" s="30">
        <v>-38559.106188224498</v>
      </c>
      <c r="GI9" s="62">
        <v>-39283.1031353738</v>
      </c>
      <c r="GJ9" s="57" t="str">
        <f t="shared" si="47"/>
        <v>亚芝</v>
      </c>
      <c r="GK9" s="47" t="e">
        <f>VLOOKUP(GJ9,马仔属性!$G$14:$I$30,3,FALSE)</f>
        <v>#N/A</v>
      </c>
      <c r="GL9" s="58" t="e">
        <f>VLOOKUP(GJ9,马仔属性!$G$14:$H$30,2,FALSE)</f>
        <v>#N/A</v>
      </c>
      <c r="GM9" s="3">
        <f t="shared" si="32"/>
        <v>6</v>
      </c>
      <c r="GN9" s="3">
        <f t="shared" si="33"/>
        <v>0</v>
      </c>
      <c r="GO9" s="3">
        <f t="shared" si="33"/>
        <v>0</v>
      </c>
      <c r="GP9" s="69">
        <f>SUMPRODUCT(GQ9:GS9,设定参考!$A$2:$C$2)</f>
        <v>-83786.47500979522</v>
      </c>
      <c r="GQ9" s="30">
        <v>-40007.100082523102</v>
      </c>
      <c r="GR9" s="30">
        <v>-40731.097029672499</v>
      </c>
      <c r="GS9" s="62">
        <v>-41455.093976821801</v>
      </c>
      <c r="GT9" s="57" t="str">
        <f t="shared" si="47"/>
        <v>亚芝</v>
      </c>
      <c r="GU9" s="47" t="e">
        <f>VLOOKUP(GT9,马仔属性!$G$14:$I$30,3,FALSE)</f>
        <v>#N/A</v>
      </c>
      <c r="GV9" s="58" t="e">
        <f>VLOOKUP(GT9,马仔属性!$G$14:$H$30,2,FALSE)</f>
        <v>#N/A</v>
      </c>
      <c r="GW9" s="3">
        <f t="shared" si="40"/>
        <v>6</v>
      </c>
      <c r="GX9" s="3">
        <f t="shared" si="41"/>
        <v>0</v>
      </c>
      <c r="GY9" s="3">
        <f t="shared" si="41"/>
        <v>0</v>
      </c>
      <c r="GZ9" s="69">
        <f>SUMPRODUCT(HA9:HC9,设定参考!$A$2:$C$2)</f>
        <v>-88217.336326348945</v>
      </c>
      <c r="HA9" s="30">
        <v>-42179.090923971104</v>
      </c>
      <c r="HB9" s="30">
        <v>-42903.087871120399</v>
      </c>
      <c r="HC9" s="62">
        <v>-43627.084818269701</v>
      </c>
      <c r="HD9" s="57" t="str">
        <f t="shared" si="49"/>
        <v>亚芝</v>
      </c>
      <c r="HE9" s="47" t="e">
        <f>VLOOKUP(HD9,马仔属性!$G$14:$I$30,3,FALSE)</f>
        <v>#N/A</v>
      </c>
      <c r="HF9" s="58" t="e">
        <f>VLOOKUP(HD9,马仔属性!$G$14:$H$30,2,FALSE)</f>
        <v>#N/A</v>
      </c>
      <c r="HG9" s="3">
        <f t="shared" si="40"/>
        <v>6</v>
      </c>
      <c r="HH9" s="3">
        <f t="shared" si="41"/>
        <v>0</v>
      </c>
      <c r="HI9" s="3">
        <f t="shared" si="41"/>
        <v>0</v>
      </c>
      <c r="HJ9" s="69">
        <f>SUMPRODUCT(HK9:HM9,设定参考!$A$2:$C$2)</f>
        <v>-92648.197642902873</v>
      </c>
      <c r="HK9" s="30">
        <v>-44351.081765419098</v>
      </c>
      <c r="HL9" s="30">
        <v>-45075.0787125684</v>
      </c>
      <c r="HM9" s="62">
        <v>-45799.075659717702</v>
      </c>
    </row>
    <row r="10" spans="1:221" x14ac:dyDescent="0.15">
      <c r="A10" s="48">
        <v>7</v>
      </c>
      <c r="B10" s="57" t="str">
        <f t="shared" si="50"/>
        <v>制服太妹</v>
      </c>
      <c r="C10" s="47">
        <f>VLOOKUP(B10,马仔属性!$G$14:$I$30,3,FALSE)</f>
        <v>0</v>
      </c>
      <c r="D10" s="58">
        <f>VLOOKUP(B10,马仔属性!$G$14:$H$30,2,FALSE)</f>
        <v>101101</v>
      </c>
      <c r="E10" s="3">
        <f t="shared" si="0"/>
        <v>7</v>
      </c>
      <c r="F10" s="3">
        <f t="shared" si="1"/>
        <v>0</v>
      </c>
      <c r="G10" s="3">
        <f t="shared" si="1"/>
        <v>0</v>
      </c>
      <c r="H10" s="69">
        <f>SUMPRODUCT(I10:K10,设定参考!$A$2:$C$2)</f>
        <v>129.76053091685753</v>
      </c>
      <c r="I10" s="30">
        <v>1333.4347702105695</v>
      </c>
      <c r="J10" s="30">
        <v>56.510470160427808</v>
      </c>
      <c r="K10" s="62">
        <v>19.912669948006933</v>
      </c>
      <c r="L10" s="57" t="str">
        <f t="shared" si="51"/>
        <v>蟹仔</v>
      </c>
      <c r="M10" s="47">
        <f>VLOOKUP(L10,马仔属性!$G$14:$I$30,3,FALSE)</f>
        <v>0</v>
      </c>
      <c r="N10" s="58">
        <f>VLOOKUP(L10,马仔属性!$G$14:$H$30,2,FALSE)</f>
        <v>101102</v>
      </c>
      <c r="O10" s="3">
        <f t="shared" si="2"/>
        <v>7</v>
      </c>
      <c r="P10" s="3">
        <f t="shared" si="3"/>
        <v>0</v>
      </c>
      <c r="Q10" s="3">
        <f t="shared" si="3"/>
        <v>0</v>
      </c>
      <c r="R10" s="69">
        <f>SUMPRODUCT(S10:U10,设定参考!$A$2:$C$2)</f>
        <v>132.04053091685753</v>
      </c>
      <c r="S10" s="30">
        <v>1115.4347702105697</v>
      </c>
      <c r="T10" s="30">
        <v>67.510470160427815</v>
      </c>
      <c r="U10" s="62">
        <v>19.912669948006933</v>
      </c>
      <c r="V10" s="57" t="str">
        <f t="shared" si="52"/>
        <v>比利</v>
      </c>
      <c r="W10" s="47">
        <f>VLOOKUP(V10,马仔属性!$G$14:$I$30,3,FALSE)</f>
        <v>0</v>
      </c>
      <c r="X10" s="58">
        <f>VLOOKUP(V10,马仔属性!$G$14:$H$30,2,FALSE)</f>
        <v>101103</v>
      </c>
      <c r="Y10" s="3">
        <f t="shared" si="4"/>
        <v>7</v>
      </c>
      <c r="Z10" s="3">
        <f t="shared" si="5"/>
        <v>0</v>
      </c>
      <c r="AA10" s="3">
        <f t="shared" si="5"/>
        <v>0</v>
      </c>
      <c r="AB10" s="69">
        <f>SUMPRODUCT(AC10:AE10,设定参考!$A$2:$C$2)</f>
        <v>126.04053091685753</v>
      </c>
      <c r="AC10" s="30">
        <v>1115.4347702105697</v>
      </c>
      <c r="AD10" s="30">
        <v>56.510470160427808</v>
      </c>
      <c r="AE10" s="62">
        <v>24.912669948006933</v>
      </c>
      <c r="AF10" s="57" t="str">
        <f t="shared" si="53"/>
        <v>黎九</v>
      </c>
      <c r="AG10" s="47">
        <f>VLOOKUP(AF10,马仔属性!$G$14:$I$30,3,FALSE)</f>
        <v>0</v>
      </c>
      <c r="AH10" s="58">
        <f>VLOOKUP(AF10,马仔属性!$G$14:$H$30,2,FALSE)</f>
        <v>101104</v>
      </c>
      <c r="AI10" s="3">
        <f t="shared" si="6"/>
        <v>7</v>
      </c>
      <c r="AJ10" s="3">
        <f t="shared" si="7"/>
        <v>0</v>
      </c>
      <c r="AK10" s="3">
        <f t="shared" si="7"/>
        <v>0</v>
      </c>
      <c r="AL10" s="69">
        <f>SUMPRODUCT(AM10:AO10,设定参考!$A$2:$C$2)</f>
        <v>128.32053091685754</v>
      </c>
      <c r="AM10" s="30">
        <v>897.43477021056958</v>
      </c>
      <c r="AN10" s="30">
        <v>67.510470160427815</v>
      </c>
      <c r="AO10" s="62">
        <v>24.912669948006933</v>
      </c>
      <c r="AP10" s="57" t="str">
        <f t="shared" si="54"/>
        <v>黑古</v>
      </c>
      <c r="AQ10" s="47">
        <f>VLOOKUP(AP10,马仔属性!$G$14:$I$30,3,FALSE)</f>
        <v>0</v>
      </c>
      <c r="AR10" s="58">
        <f>VLOOKUP(AP10,马仔属性!$G$14:$H$30,2,FALSE)</f>
        <v>101105</v>
      </c>
      <c r="AS10" s="3">
        <f t="shared" si="8"/>
        <v>7</v>
      </c>
      <c r="AT10" s="3">
        <f t="shared" si="9"/>
        <v>0</v>
      </c>
      <c r="AU10" s="3">
        <f t="shared" si="9"/>
        <v>0</v>
      </c>
      <c r="AV10" s="69">
        <f>SUMPRODUCT(AW10:AY10,设定参考!$A$2:$C$2)</f>
        <v>127.48053091685753</v>
      </c>
      <c r="AW10" s="30">
        <v>1551.4347702105695</v>
      </c>
      <c r="AX10" s="30">
        <v>45.510470160427808</v>
      </c>
      <c r="AY10" s="62">
        <v>19.912669948006933</v>
      </c>
      <c r="AZ10" s="57" t="str">
        <f t="shared" si="55"/>
        <v>靓坤</v>
      </c>
      <c r="BA10" s="47">
        <f>VLOOKUP(AZ10,马仔属性!$G$14:$I$30,3,FALSE)</f>
        <v>1</v>
      </c>
      <c r="BB10" s="58">
        <f>VLOOKUP(AZ10,马仔属性!$G$14:$H$30,2,FALSE)</f>
        <v>101106</v>
      </c>
      <c r="BC10" s="3">
        <f t="shared" si="10"/>
        <v>7</v>
      </c>
      <c r="BD10" s="3">
        <f t="shared" si="11"/>
        <v>0</v>
      </c>
      <c r="BE10" s="3">
        <f t="shared" si="11"/>
        <v>0</v>
      </c>
      <c r="BF10" s="69">
        <f>SUMPRODUCT(BG10:BI10,设定参考!$A$2:$C$2)</f>
        <v>200.36106183371504</v>
      </c>
      <c r="BG10" s="30">
        <v>2012.8695404211392</v>
      </c>
      <c r="BH10" s="30">
        <v>80.020940320855615</v>
      </c>
      <c r="BI10" s="62">
        <v>39.825339896013865</v>
      </c>
      <c r="BJ10" s="57" t="str">
        <f t="shared" si="56"/>
        <v>乌鸦</v>
      </c>
      <c r="BK10" s="47">
        <f>VLOOKUP(BJ10,马仔属性!$G$14:$I$30,3,FALSE)</f>
        <v>2</v>
      </c>
      <c r="BL10" s="58">
        <f>VLOOKUP(BJ10,马仔属性!$G$14:$H$30,2,FALSE)</f>
        <v>101110</v>
      </c>
      <c r="BM10" s="3">
        <f t="shared" si="12"/>
        <v>7</v>
      </c>
      <c r="BN10" s="3">
        <f t="shared" si="13"/>
        <v>0</v>
      </c>
      <c r="BO10" s="3">
        <f t="shared" si="13"/>
        <v>0</v>
      </c>
      <c r="BP10" s="69">
        <f>SUMPRODUCT(BQ10:BS10,设定参考!$A$2:$C$2)</f>
        <v>353.56212366743011</v>
      </c>
      <c r="BQ10" s="30">
        <v>3371.7390808422783</v>
      </c>
      <c r="BR10" s="30">
        <v>149.04188064171123</v>
      </c>
      <c r="BS10" s="62">
        <v>69.650679792027731</v>
      </c>
      <c r="BT10" s="57" t="str">
        <f t="shared" si="57"/>
        <v>肥仔</v>
      </c>
      <c r="BU10" s="47">
        <f>VLOOKUP(BT10,马仔属性!$G$14:$I$30,3,FALSE)</f>
        <v>1</v>
      </c>
      <c r="BV10" s="58">
        <f>VLOOKUP(BT10,马仔属性!$G$14:$H$30,2,FALSE)</f>
        <v>101108</v>
      </c>
      <c r="BW10" s="3">
        <f t="shared" si="14"/>
        <v>7</v>
      </c>
      <c r="BX10" s="3">
        <f t="shared" si="15"/>
        <v>0</v>
      </c>
      <c r="BY10" s="3">
        <f t="shared" si="15"/>
        <v>0</v>
      </c>
      <c r="BZ10" s="69">
        <f>SUMPRODUCT(CA10:CC10,设定参考!$A$2:$C$2)</f>
        <v>208.64106183371507</v>
      </c>
      <c r="CA10" s="30">
        <v>1794.8695404211392</v>
      </c>
      <c r="CB10" s="30">
        <v>102.02094032085562</v>
      </c>
      <c r="CC10" s="62">
        <v>34.825339896013865</v>
      </c>
      <c r="CD10" s="57" t="str">
        <f t="shared" si="58"/>
        <v>司徒浩南</v>
      </c>
      <c r="CE10" s="47">
        <f>VLOOKUP(CD10,马仔属性!$G$14:$I$30,3,FALSE)</f>
        <v>2</v>
      </c>
      <c r="CF10" s="58">
        <f>VLOOKUP(CD10,马仔属性!$G$14:$H$30,2,FALSE)</f>
        <v>101109</v>
      </c>
      <c r="CG10" s="3">
        <f t="shared" si="16"/>
        <v>7</v>
      </c>
      <c r="CH10" s="3">
        <f t="shared" si="17"/>
        <v>0</v>
      </c>
      <c r="CI10" s="3">
        <f t="shared" si="17"/>
        <v>0</v>
      </c>
      <c r="CJ10" s="69">
        <f>SUMPRODUCT(CK10:CM10,设定参考!$A$2:$C$2)</f>
        <v>353.56212366743011</v>
      </c>
      <c r="CK10" s="30">
        <v>3371.7390808422783</v>
      </c>
      <c r="CL10" s="30">
        <v>149.04188064171123</v>
      </c>
      <c r="CM10" s="62">
        <v>69.650679792027731</v>
      </c>
      <c r="CN10" s="57" t="s">
        <v>380</v>
      </c>
      <c r="CO10" s="47">
        <f>VLOOKUP(CN10,马仔属性!$G$14:$I$30,3,FALSE)</f>
        <v>2</v>
      </c>
      <c r="CP10" s="58">
        <f>VLOOKUP(CN10,马仔属性!$G$14:$H$30,2,FALSE)</f>
        <v>101111</v>
      </c>
      <c r="CQ10" s="3">
        <f t="shared" si="18"/>
        <v>7</v>
      </c>
      <c r="CR10" s="3">
        <f t="shared" si="19"/>
        <v>0</v>
      </c>
      <c r="CS10" s="3">
        <f t="shared" si="19"/>
        <v>0</v>
      </c>
      <c r="CT10" s="69">
        <f>SUMPRODUCT(CU10:CW10,设定参考!$A$2:$C$2)</f>
        <v>357.28212366743014</v>
      </c>
      <c r="CU10" s="30">
        <v>3589.7390808422783</v>
      </c>
      <c r="CV10" s="30">
        <v>149.04188064171123</v>
      </c>
      <c r="CW10" s="62">
        <v>64.650679792027731</v>
      </c>
      <c r="CX10" s="57" t="str">
        <f t="shared" si="59"/>
        <v>雷功</v>
      </c>
      <c r="CY10" s="47" t="e">
        <f>VLOOKUP(CX10,马仔属性!$G$14:$I$30,3,FALSE)</f>
        <v>#N/A</v>
      </c>
      <c r="CZ10" s="58" t="e">
        <f>VLOOKUP(CX10,马仔属性!$G$14:$H$30,2,FALSE)</f>
        <v>#N/A</v>
      </c>
      <c r="DA10" s="3">
        <f t="shared" si="20"/>
        <v>7</v>
      </c>
      <c r="DB10" s="3">
        <f t="shared" si="21"/>
        <v>0</v>
      </c>
      <c r="DC10" s="3">
        <f t="shared" si="21"/>
        <v>0</v>
      </c>
      <c r="DD10" s="69">
        <f>SUMPRODUCT(DE10:DG10,设定参考!$A$2:$C$2)</f>
        <v>0</v>
      </c>
      <c r="DE10" s="30">
        <v>0</v>
      </c>
      <c r="DF10" s="30">
        <v>0</v>
      </c>
      <c r="DG10" s="62">
        <v>0</v>
      </c>
      <c r="DH10" s="57" t="str">
        <f t="shared" si="60"/>
        <v>山下忠秀</v>
      </c>
      <c r="DI10" s="47">
        <f>VLOOKUP(DH10,马仔属性!$G$14:$I$30,3,FALSE)</f>
        <v>2</v>
      </c>
      <c r="DJ10" s="58">
        <f>VLOOKUP(DH10,马仔属性!$G$14:$H$30,2,FALSE)</f>
        <v>101112</v>
      </c>
      <c r="DK10" s="3">
        <f t="shared" si="22"/>
        <v>7</v>
      </c>
      <c r="DL10" s="3">
        <f t="shared" si="23"/>
        <v>0</v>
      </c>
      <c r="DM10" s="3">
        <f t="shared" si="23"/>
        <v>0</v>
      </c>
      <c r="DN10" s="69">
        <f>SUMPRODUCT(DO10:DQ10,设定参考!$A$2:$C$2)</f>
        <v>355.84212366743009</v>
      </c>
      <c r="DO10" s="30">
        <v>3153.7390808422783</v>
      </c>
      <c r="DP10" s="30">
        <v>160.04188064171123</v>
      </c>
      <c r="DQ10" s="62">
        <v>69.650679792027731</v>
      </c>
      <c r="DR10" s="57" t="str">
        <f t="shared" si="61"/>
        <v>宫本一</v>
      </c>
      <c r="DS10" s="47">
        <f>VLOOKUP(DR10,马仔属性!$G$14:$I$30,3,FALSE)</f>
        <v>2</v>
      </c>
      <c r="DT10" s="58">
        <f>VLOOKUP(DR10,马仔属性!$G$14:$H$30,2,FALSE)</f>
        <v>101113</v>
      </c>
      <c r="DU10" s="3">
        <f t="shared" si="24"/>
        <v>7</v>
      </c>
      <c r="DV10" s="3">
        <f t="shared" si="25"/>
        <v>0</v>
      </c>
      <c r="DW10" s="3">
        <f t="shared" si="25"/>
        <v>0</v>
      </c>
      <c r="DX10" s="69">
        <f>SUMPRODUCT(DY10:EA10,设定参考!$A$2:$C$2)</f>
        <v>349.84212366743009</v>
      </c>
      <c r="DY10" s="30">
        <v>3153.7390808422783</v>
      </c>
      <c r="DZ10" s="30">
        <v>149.04188064171123</v>
      </c>
      <c r="EA10" s="62">
        <v>74.650679792027731</v>
      </c>
      <c r="EB10" s="57" t="str">
        <f t="shared" si="62"/>
        <v>陈浩南</v>
      </c>
      <c r="EC10" s="47">
        <f>VLOOKUP(EB10,马仔属性!$G$14:$I$30,3,FALSE)</f>
        <v>3</v>
      </c>
      <c r="ED10" s="58">
        <f>VLOOKUP(EB10,马仔属性!$G$14:$H$30,2,FALSE)</f>
        <v>101114</v>
      </c>
      <c r="EE10" s="3">
        <f t="shared" si="26"/>
        <v>7</v>
      </c>
      <c r="EF10" s="3">
        <f t="shared" si="27"/>
        <v>0</v>
      </c>
      <c r="EG10" s="3">
        <f t="shared" si="27"/>
        <v>0</v>
      </c>
      <c r="EH10" s="69">
        <f>SUMPRODUCT(EI10:EK10,设定参考!$A$2:$C$2)</f>
        <v>509.04318550114516</v>
      </c>
      <c r="EI10" s="30">
        <v>4512.6086212634173</v>
      </c>
      <c r="EJ10" s="30">
        <v>229.06282096256689</v>
      </c>
      <c r="EK10" s="62">
        <v>99.476019688041617</v>
      </c>
      <c r="EL10" s="57" t="str">
        <f t="shared" si="63"/>
        <v>山鸡</v>
      </c>
      <c r="EM10" s="47">
        <f>VLOOKUP(EL10,马仔属性!$G$14:$I$30,3,FALSE)</f>
        <v>3</v>
      </c>
      <c r="EN10" s="58">
        <f>VLOOKUP(EL10,马仔属性!$G$14:$H$30,2,FALSE)</f>
        <v>101115</v>
      </c>
      <c r="EO10" s="3">
        <f t="shared" si="28"/>
        <v>7</v>
      </c>
      <c r="EP10" s="3">
        <f t="shared" si="29"/>
        <v>0</v>
      </c>
      <c r="EQ10" s="3">
        <f t="shared" si="29"/>
        <v>0</v>
      </c>
      <c r="ER10" s="69">
        <f>SUMPRODUCT(ES10:EU10,设定参考!$A$2:$C$2)</f>
        <v>509.04318550114516</v>
      </c>
      <c r="ES10" s="30">
        <v>4512.6086212634173</v>
      </c>
      <c r="ET10" s="30">
        <v>229.06282096256689</v>
      </c>
      <c r="EU10" s="62">
        <v>99.476019688041617</v>
      </c>
      <c r="EV10" s="57" t="str">
        <f t="shared" si="64"/>
        <v>大天二</v>
      </c>
      <c r="EW10" s="47">
        <f>VLOOKUP(EV10,马仔属性!$G$14:$I$30,3,FALSE)</f>
        <v>3</v>
      </c>
      <c r="EX10" s="58">
        <f>VLOOKUP(EV10,马仔属性!$G$14:$H$30,2,FALSE)</f>
        <v>101116</v>
      </c>
      <c r="EY10" s="3">
        <f t="shared" si="30"/>
        <v>7</v>
      </c>
      <c r="EZ10" s="3">
        <f t="shared" si="31"/>
        <v>0</v>
      </c>
      <c r="FA10" s="3">
        <f t="shared" si="31"/>
        <v>0</v>
      </c>
      <c r="FB10" s="69">
        <f>SUMPRODUCT(FC10:FE10,设定参考!$A$2:$C$2)</f>
        <v>509.04318550114516</v>
      </c>
      <c r="FC10" s="30">
        <v>4512.6086212634173</v>
      </c>
      <c r="FD10" s="30">
        <v>229.06282096256689</v>
      </c>
      <c r="FE10" s="62">
        <v>99.476019688041617</v>
      </c>
      <c r="FF10" s="57" t="str">
        <f t="shared" si="65"/>
        <v>亚芝</v>
      </c>
      <c r="FG10" s="47" t="e">
        <f>VLOOKUP(FF10,马仔属性!$G$14:$I$30,3,FALSE)</f>
        <v>#N/A</v>
      </c>
      <c r="FH10" s="58" t="e">
        <f>VLOOKUP(FF10,马仔属性!$G$14:$H$30,2,FALSE)</f>
        <v>#N/A</v>
      </c>
      <c r="FI10" s="3">
        <f t="shared" si="32"/>
        <v>7</v>
      </c>
      <c r="FJ10" s="3">
        <f t="shared" si="33"/>
        <v>0</v>
      </c>
      <c r="FK10" s="3">
        <f t="shared" si="33"/>
        <v>0</v>
      </c>
      <c r="FL10" s="69">
        <f>SUMPRODUCT(FM10:FO10,设定参考!$A$2:$C$2)</f>
        <v>-73086.968833990191</v>
      </c>
      <c r="FM10" s="30">
        <v>-34723.047626757201</v>
      </c>
      <c r="FN10" s="30">
        <v>-35473.698185225701</v>
      </c>
      <c r="FO10" s="62">
        <v>-36224.348743694201</v>
      </c>
      <c r="FP10" s="57" t="str">
        <f t="shared" si="45"/>
        <v>亚芝</v>
      </c>
      <c r="FQ10" s="47" t="e">
        <f>VLOOKUP(FP10,马仔属性!$G$14:$I$30,3,FALSE)</f>
        <v>#N/A</v>
      </c>
      <c r="FR10" s="58" t="e">
        <f>VLOOKUP(FP10,马仔属性!$G$14:$H$30,2,FALSE)</f>
        <v>#N/A</v>
      </c>
      <c r="FS10" s="3">
        <f t="shared" si="32"/>
        <v>7</v>
      </c>
      <c r="FT10" s="3">
        <f t="shared" si="33"/>
        <v>0</v>
      </c>
      <c r="FU10" s="3">
        <f t="shared" si="33"/>
        <v>0</v>
      </c>
      <c r="FV10" s="69">
        <f>SUMPRODUCT(FW10:FY10,设定参考!$A$2:$C$2)</f>
        <v>-77680.950251817208</v>
      </c>
      <c r="FW10" s="30">
        <v>-36974.9993021626</v>
      </c>
      <c r="FX10" s="30">
        <v>-37725.6498606311</v>
      </c>
      <c r="FY10" s="62">
        <v>-38476.3004190996</v>
      </c>
      <c r="FZ10" s="57" t="str">
        <f t="shared" si="45"/>
        <v>亚芝</v>
      </c>
      <c r="GA10" s="47" t="e">
        <f>VLOOKUP(FZ10,马仔属性!$G$14:$I$30,3,FALSE)</f>
        <v>#N/A</v>
      </c>
      <c r="GB10" s="58" t="e">
        <f>VLOOKUP(FZ10,马仔属性!$G$14:$H$30,2,FALSE)</f>
        <v>#N/A</v>
      </c>
      <c r="GC10" s="3">
        <f t="shared" si="32"/>
        <v>7</v>
      </c>
      <c r="GD10" s="3">
        <f t="shared" si="33"/>
        <v>0</v>
      </c>
      <c r="GE10" s="3">
        <f t="shared" si="33"/>
        <v>0</v>
      </c>
      <c r="GF10" s="69">
        <f>SUMPRODUCT(GG10:GI10,设定参考!$A$2:$C$2)</f>
        <v>-82274.931669644429</v>
      </c>
      <c r="GG10" s="30">
        <v>-39226.9509775681</v>
      </c>
      <c r="GH10" s="30">
        <v>-39977.6015360366</v>
      </c>
      <c r="GI10" s="62">
        <v>-40728.2520945051</v>
      </c>
      <c r="GJ10" s="57" t="str">
        <f t="shared" si="47"/>
        <v>亚芝</v>
      </c>
      <c r="GK10" s="47" t="e">
        <f>VLOOKUP(GJ10,马仔属性!$G$14:$I$30,3,FALSE)</f>
        <v>#N/A</v>
      </c>
      <c r="GL10" s="58" t="e">
        <f>VLOOKUP(GJ10,马仔属性!$G$14:$H$30,2,FALSE)</f>
        <v>#N/A</v>
      </c>
      <c r="GM10" s="3">
        <f t="shared" si="32"/>
        <v>7</v>
      </c>
      <c r="GN10" s="3">
        <f t="shared" si="33"/>
        <v>0</v>
      </c>
      <c r="GO10" s="3">
        <f t="shared" si="33"/>
        <v>0</v>
      </c>
      <c r="GP10" s="69">
        <f>SUMPRODUCT(GQ10:GS10,设定参考!$A$2:$C$2)</f>
        <v>-86868.91308747165</v>
      </c>
      <c r="GQ10" s="30">
        <v>-41478.9026529736</v>
      </c>
      <c r="GR10" s="30">
        <v>-42229.5532114421</v>
      </c>
      <c r="GS10" s="62">
        <v>-42980.2037699106</v>
      </c>
      <c r="GT10" s="57" t="str">
        <f t="shared" si="47"/>
        <v>亚芝</v>
      </c>
      <c r="GU10" s="47" t="e">
        <f>VLOOKUP(GT10,马仔属性!$G$14:$I$30,3,FALSE)</f>
        <v>#N/A</v>
      </c>
      <c r="GV10" s="58" t="e">
        <f>VLOOKUP(GT10,马仔属性!$G$14:$H$30,2,FALSE)</f>
        <v>#N/A</v>
      </c>
      <c r="GW10" s="3">
        <f t="shared" si="40"/>
        <v>7</v>
      </c>
      <c r="GX10" s="3">
        <f t="shared" si="41"/>
        <v>0</v>
      </c>
      <c r="GY10" s="3">
        <f t="shared" si="41"/>
        <v>0</v>
      </c>
      <c r="GZ10" s="69">
        <f>SUMPRODUCT(HA10:HC10,设定参考!$A$2:$C$2)</f>
        <v>-91462.894505298871</v>
      </c>
      <c r="HA10" s="30">
        <v>-43730.8543283791</v>
      </c>
      <c r="HB10" s="30">
        <v>-44481.504886847601</v>
      </c>
      <c r="HC10" s="62">
        <v>-45232.155445316101</v>
      </c>
      <c r="HD10" s="57" t="str">
        <f t="shared" si="49"/>
        <v>亚芝</v>
      </c>
      <c r="HE10" s="47" t="e">
        <f>VLOOKUP(HD10,马仔属性!$G$14:$I$30,3,FALSE)</f>
        <v>#N/A</v>
      </c>
      <c r="HF10" s="58" t="e">
        <f>VLOOKUP(HD10,马仔属性!$G$14:$H$30,2,FALSE)</f>
        <v>#N/A</v>
      </c>
      <c r="HG10" s="3">
        <f t="shared" si="40"/>
        <v>7</v>
      </c>
      <c r="HH10" s="3">
        <f t="shared" si="41"/>
        <v>0</v>
      </c>
      <c r="HI10" s="3">
        <f t="shared" si="41"/>
        <v>0</v>
      </c>
      <c r="HJ10" s="69">
        <f>SUMPRODUCT(HK10:HM10,设定参考!$A$2:$C$2)</f>
        <v>-96056.875923126092</v>
      </c>
      <c r="HK10" s="30">
        <v>-45982.806003784601</v>
      </c>
      <c r="HL10" s="30">
        <v>-46733.456562253101</v>
      </c>
      <c r="HM10" s="62">
        <v>-47484.107120721601</v>
      </c>
    </row>
    <row r="11" spans="1:221" x14ac:dyDescent="0.15">
      <c r="A11" s="48">
        <v>8</v>
      </c>
      <c r="B11" s="57" t="str">
        <f t="shared" si="50"/>
        <v>制服太妹</v>
      </c>
      <c r="C11" s="47">
        <f>VLOOKUP(B11,马仔属性!$G$14:$I$30,3,FALSE)</f>
        <v>0</v>
      </c>
      <c r="D11" s="58">
        <f>VLOOKUP(B11,马仔属性!$G$14:$H$30,2,FALSE)</f>
        <v>101101</v>
      </c>
      <c r="E11" s="3">
        <f t="shared" si="0"/>
        <v>8</v>
      </c>
      <c r="F11" s="3">
        <f t="shared" si="1"/>
        <v>1</v>
      </c>
      <c r="G11" s="3">
        <f t="shared" si="1"/>
        <v>1</v>
      </c>
      <c r="H11" s="69">
        <f>SUMPRODUCT(I11:K11,设定参考!$A$2:$C$2)</f>
        <v>279.05457213933425</v>
      </c>
      <c r="I11" s="30">
        <v>2893.347797157996</v>
      </c>
      <c r="J11" s="30">
        <v>113.52443037433157</v>
      </c>
      <c r="K11" s="62">
        <v>49.796229878682851</v>
      </c>
      <c r="L11" s="57" t="str">
        <f t="shared" si="51"/>
        <v>蟹仔</v>
      </c>
      <c r="M11" s="47">
        <f>VLOOKUP(L11,马仔属性!$G$14:$I$30,3,FALSE)</f>
        <v>0</v>
      </c>
      <c r="N11" s="58">
        <f>VLOOKUP(L11,马仔属性!$G$14:$H$30,2,FALSE)</f>
        <v>101102</v>
      </c>
      <c r="O11" s="3">
        <f t="shared" si="2"/>
        <v>8</v>
      </c>
      <c r="P11" s="3">
        <f t="shared" si="3"/>
        <v>1</v>
      </c>
      <c r="Q11" s="3">
        <f t="shared" si="3"/>
        <v>1</v>
      </c>
      <c r="R11" s="69">
        <f>SUMPRODUCT(S11:U11,设定参考!$A$2:$C$2)</f>
        <v>283.61457213933431</v>
      </c>
      <c r="S11" s="30">
        <v>2457.347797157996</v>
      </c>
      <c r="T11" s="30">
        <v>135.52443037433159</v>
      </c>
      <c r="U11" s="62">
        <v>49.796229878682851</v>
      </c>
      <c r="V11" s="57" t="str">
        <f t="shared" si="52"/>
        <v>比利</v>
      </c>
      <c r="W11" s="47">
        <f>VLOOKUP(V11,马仔属性!$G$14:$I$30,3,FALSE)</f>
        <v>0</v>
      </c>
      <c r="X11" s="58">
        <f>VLOOKUP(V11,马仔属性!$G$14:$H$30,2,FALSE)</f>
        <v>101103</v>
      </c>
      <c r="Y11" s="3">
        <f t="shared" si="4"/>
        <v>8</v>
      </c>
      <c r="Z11" s="3">
        <f t="shared" si="5"/>
        <v>1</v>
      </c>
      <c r="AA11" s="3">
        <f t="shared" si="5"/>
        <v>1</v>
      </c>
      <c r="AB11" s="69">
        <f>SUMPRODUCT(AC11:AE11,设定参考!$A$2:$C$2)</f>
        <v>271.61457213933431</v>
      </c>
      <c r="AC11" s="30">
        <v>2457.347797157996</v>
      </c>
      <c r="AD11" s="30">
        <v>113.52443037433157</v>
      </c>
      <c r="AE11" s="62">
        <v>59.796229878682851</v>
      </c>
      <c r="AF11" s="57" t="str">
        <f t="shared" si="53"/>
        <v>黎九</v>
      </c>
      <c r="AG11" s="47">
        <f>VLOOKUP(AF11,马仔属性!$G$14:$I$30,3,FALSE)</f>
        <v>0</v>
      </c>
      <c r="AH11" s="58">
        <f>VLOOKUP(AF11,马仔属性!$G$14:$H$30,2,FALSE)</f>
        <v>101104</v>
      </c>
      <c r="AI11" s="3">
        <f t="shared" si="6"/>
        <v>8</v>
      </c>
      <c r="AJ11" s="3">
        <f t="shared" si="7"/>
        <v>1</v>
      </c>
      <c r="AK11" s="3">
        <f t="shared" si="7"/>
        <v>1</v>
      </c>
      <c r="AL11" s="69">
        <f>SUMPRODUCT(AM11:AO11,设定参考!$A$2:$C$2)</f>
        <v>283.61457213933431</v>
      </c>
      <c r="AM11" s="30">
        <v>2457.347797157996</v>
      </c>
      <c r="AN11" s="30">
        <v>135.52443037433159</v>
      </c>
      <c r="AO11" s="62">
        <v>49.796229878682851</v>
      </c>
      <c r="AP11" s="57" t="str">
        <f t="shared" si="54"/>
        <v>黑古</v>
      </c>
      <c r="AQ11" s="47">
        <f>VLOOKUP(AP11,马仔属性!$G$14:$I$30,3,FALSE)</f>
        <v>0</v>
      </c>
      <c r="AR11" s="58">
        <f>VLOOKUP(AP11,马仔属性!$G$14:$H$30,2,FALSE)</f>
        <v>101105</v>
      </c>
      <c r="AS11" s="3">
        <f t="shared" si="8"/>
        <v>8</v>
      </c>
      <c r="AT11" s="3">
        <f t="shared" si="9"/>
        <v>1</v>
      </c>
      <c r="AU11" s="3">
        <f t="shared" si="9"/>
        <v>1</v>
      </c>
      <c r="AV11" s="69">
        <f>SUMPRODUCT(AW11:AY11,设定参考!$A$2:$C$2)</f>
        <v>285.05457213933425</v>
      </c>
      <c r="AW11" s="30">
        <v>2893.347797157996</v>
      </c>
      <c r="AX11" s="30">
        <v>124.52443037433157</v>
      </c>
      <c r="AY11" s="62">
        <v>44.796229878682851</v>
      </c>
      <c r="AZ11" s="57" t="str">
        <f t="shared" si="55"/>
        <v>靓坤</v>
      </c>
      <c r="BA11" s="47">
        <f>VLOOKUP(AZ11,马仔属性!$G$14:$I$30,3,FALSE)</f>
        <v>1</v>
      </c>
      <c r="BB11" s="58">
        <f>VLOOKUP(AZ11,马仔属性!$G$14:$H$30,2,FALSE)</f>
        <v>101106</v>
      </c>
      <c r="BC11" s="3">
        <f t="shared" si="10"/>
        <v>8</v>
      </c>
      <c r="BD11" s="3">
        <f t="shared" si="11"/>
        <v>1</v>
      </c>
      <c r="BE11" s="3">
        <f t="shared" si="11"/>
        <v>1</v>
      </c>
      <c r="BF11" s="69">
        <f>SUMPRODUCT(BG11:BI11,设定参考!$A$2:$C$2)</f>
        <v>422.32740161833868</v>
      </c>
      <c r="BG11" s="30">
        <v>4217.3745288503887</v>
      </c>
      <c r="BH11" s="30">
        <v>169.77560299465244</v>
      </c>
      <c r="BI11" s="62">
        <v>83.85681746967073</v>
      </c>
      <c r="BJ11" s="57" t="str">
        <f t="shared" si="56"/>
        <v>乌鸦</v>
      </c>
      <c r="BK11" s="47">
        <f>VLOOKUP(BJ11,马仔属性!$G$14:$I$30,3,FALSE)</f>
        <v>2</v>
      </c>
      <c r="BL11" s="58">
        <f>VLOOKUP(BJ11,马仔属性!$G$14:$H$30,2,FALSE)</f>
        <v>101110</v>
      </c>
      <c r="BM11" s="3">
        <f t="shared" si="12"/>
        <v>8</v>
      </c>
      <c r="BN11" s="3">
        <f t="shared" si="13"/>
        <v>1</v>
      </c>
      <c r="BO11" s="3">
        <f t="shared" si="13"/>
        <v>1</v>
      </c>
      <c r="BP11" s="69">
        <f>SUMPRODUCT(BQ11:BS11,设定参考!$A$2:$C$2)</f>
        <v>720.8730605763476</v>
      </c>
      <c r="BQ11" s="30">
        <v>6865.4279922351725</v>
      </c>
      <c r="BR11" s="30">
        <v>304.27794823529416</v>
      </c>
      <c r="BS11" s="62">
        <v>141.97799265164647</v>
      </c>
      <c r="BT11" s="57" t="str">
        <f t="shared" si="57"/>
        <v>肥仔</v>
      </c>
      <c r="BU11" s="47">
        <f>VLOOKUP(BT11,马仔属性!$G$14:$I$30,3,FALSE)</f>
        <v>1</v>
      </c>
      <c r="BV11" s="58">
        <f>VLOOKUP(BT11,马仔属性!$G$14:$H$30,2,FALSE)</f>
        <v>101108</v>
      </c>
      <c r="BW11" s="3">
        <f t="shared" si="14"/>
        <v>8</v>
      </c>
      <c r="BX11" s="3">
        <f t="shared" si="15"/>
        <v>1</v>
      </c>
      <c r="BY11" s="3">
        <f t="shared" si="15"/>
        <v>1</v>
      </c>
      <c r="BZ11" s="69">
        <f>SUMPRODUCT(CA11:CC11,设定参考!$A$2:$C$2)</f>
        <v>430.60740161833866</v>
      </c>
      <c r="CA11" s="30">
        <v>3999.3745288503883</v>
      </c>
      <c r="CB11" s="30">
        <v>191.77560299465244</v>
      </c>
      <c r="CC11" s="62">
        <v>78.85681746967073</v>
      </c>
      <c r="CD11" s="57" t="str">
        <f t="shared" si="58"/>
        <v>司徒浩南</v>
      </c>
      <c r="CE11" s="47">
        <f>VLOOKUP(CD11,马仔属性!$G$14:$I$30,3,FALSE)</f>
        <v>2</v>
      </c>
      <c r="CF11" s="58">
        <f>VLOOKUP(CD11,马仔属性!$G$14:$H$30,2,FALSE)</f>
        <v>101109</v>
      </c>
      <c r="CG11" s="3">
        <f t="shared" si="16"/>
        <v>8</v>
      </c>
      <c r="CH11" s="3">
        <f t="shared" si="17"/>
        <v>1</v>
      </c>
      <c r="CI11" s="3">
        <f t="shared" si="17"/>
        <v>1</v>
      </c>
      <c r="CJ11" s="69">
        <f>SUMPRODUCT(CK11:CM11,设定参考!$A$2:$C$2)</f>
        <v>726.8730605763476</v>
      </c>
      <c r="CK11" s="30">
        <v>6865.4279922351725</v>
      </c>
      <c r="CL11" s="30">
        <v>315.27794823529416</v>
      </c>
      <c r="CM11" s="62">
        <v>136.97799265164647</v>
      </c>
      <c r="CN11" s="57" t="s">
        <v>380</v>
      </c>
      <c r="CO11" s="47">
        <f>VLOOKUP(CN11,马仔属性!$G$14:$I$30,3,FALSE)</f>
        <v>2</v>
      </c>
      <c r="CP11" s="58">
        <f>VLOOKUP(CN11,马仔属性!$G$14:$H$30,2,FALSE)</f>
        <v>101111</v>
      </c>
      <c r="CQ11" s="3">
        <f t="shared" si="18"/>
        <v>8</v>
      </c>
      <c r="CR11" s="3">
        <f t="shared" si="19"/>
        <v>1</v>
      </c>
      <c r="CS11" s="3">
        <f t="shared" si="19"/>
        <v>1</v>
      </c>
      <c r="CT11" s="69">
        <f>SUMPRODUCT(CU11:CW11,设定参考!$A$2:$C$2)</f>
        <v>726.8730605763476</v>
      </c>
      <c r="CU11" s="30">
        <v>6865.4279922351725</v>
      </c>
      <c r="CV11" s="30">
        <v>315.27794823529416</v>
      </c>
      <c r="CW11" s="62">
        <v>136.97799265164647</v>
      </c>
      <c r="CX11" s="57" t="str">
        <f t="shared" si="59"/>
        <v>雷功</v>
      </c>
      <c r="CY11" s="47" t="e">
        <f>VLOOKUP(CX11,马仔属性!$G$14:$I$30,3,FALSE)</f>
        <v>#N/A</v>
      </c>
      <c r="CZ11" s="58" t="e">
        <f>VLOOKUP(CX11,马仔属性!$G$14:$H$30,2,FALSE)</f>
        <v>#N/A</v>
      </c>
      <c r="DA11" s="3">
        <f t="shared" si="20"/>
        <v>8</v>
      </c>
      <c r="DB11" s="3">
        <f t="shared" si="21"/>
        <v>1</v>
      </c>
      <c r="DC11" s="3">
        <f t="shared" si="21"/>
        <v>1</v>
      </c>
      <c r="DD11" s="69">
        <f>SUMPRODUCT(DE11:DG11,设定参考!$A$2:$C$2)</f>
        <v>0</v>
      </c>
      <c r="DE11" s="30">
        <v>0</v>
      </c>
      <c r="DF11" s="30">
        <v>0</v>
      </c>
      <c r="DG11" s="62">
        <v>0</v>
      </c>
      <c r="DH11" s="57" t="str">
        <f t="shared" si="60"/>
        <v>山下忠秀</v>
      </c>
      <c r="DI11" s="47">
        <f>VLOOKUP(DH11,马仔属性!$G$14:$I$30,3,FALSE)</f>
        <v>2</v>
      </c>
      <c r="DJ11" s="58">
        <f>VLOOKUP(DH11,马仔属性!$G$14:$H$30,2,FALSE)</f>
        <v>101112</v>
      </c>
      <c r="DK11" s="3">
        <f t="shared" si="22"/>
        <v>8</v>
      </c>
      <c r="DL11" s="3">
        <f t="shared" si="23"/>
        <v>1</v>
      </c>
      <c r="DM11" s="3">
        <f t="shared" si="23"/>
        <v>1</v>
      </c>
      <c r="DN11" s="69">
        <f>SUMPRODUCT(DO11:DQ11,设定参考!$A$2:$C$2)</f>
        <v>729.15306057634757</v>
      </c>
      <c r="DO11" s="30">
        <v>6647.4279922351725</v>
      </c>
      <c r="DP11" s="30">
        <v>326.27794823529416</v>
      </c>
      <c r="DQ11" s="62">
        <v>136.97799265164647</v>
      </c>
      <c r="DR11" s="57" t="str">
        <f t="shared" si="61"/>
        <v>宫本一</v>
      </c>
      <c r="DS11" s="47">
        <f>VLOOKUP(DR11,马仔属性!$G$14:$I$30,3,FALSE)</f>
        <v>2</v>
      </c>
      <c r="DT11" s="58">
        <f>VLOOKUP(DR11,马仔属性!$G$14:$H$30,2,FALSE)</f>
        <v>101113</v>
      </c>
      <c r="DU11" s="3">
        <f t="shared" si="24"/>
        <v>8</v>
      </c>
      <c r="DV11" s="3">
        <f t="shared" si="25"/>
        <v>1</v>
      </c>
      <c r="DW11" s="3">
        <f t="shared" si="25"/>
        <v>1</v>
      </c>
      <c r="DX11" s="69">
        <f>SUMPRODUCT(DY11:EA11,设定参考!$A$2:$C$2)</f>
        <v>717.15306057634757</v>
      </c>
      <c r="DY11" s="30">
        <v>6647.4279922351725</v>
      </c>
      <c r="DZ11" s="30">
        <v>304.27794823529416</v>
      </c>
      <c r="EA11" s="62">
        <v>146.97799265164647</v>
      </c>
      <c r="EB11" s="57" t="str">
        <f t="shared" si="62"/>
        <v>陈浩南</v>
      </c>
      <c r="EC11" s="47">
        <f>VLOOKUP(EB11,马仔属性!$G$14:$I$30,3,FALSE)</f>
        <v>3</v>
      </c>
      <c r="ED11" s="58">
        <f>VLOOKUP(EB11,马仔属性!$G$14:$H$30,2,FALSE)</f>
        <v>101114</v>
      </c>
      <c r="EE11" s="3">
        <f t="shared" si="26"/>
        <v>8</v>
      </c>
      <c r="EF11" s="3">
        <f t="shared" si="27"/>
        <v>1</v>
      </c>
      <c r="EG11" s="3">
        <f t="shared" si="27"/>
        <v>1</v>
      </c>
      <c r="EH11" s="69">
        <f>SUMPRODUCT(EI11:EK11,设定参考!$A$2:$C$2)</f>
        <v>1023.9787195343565</v>
      </c>
      <c r="EI11" s="30">
        <v>9077.4814556199563</v>
      </c>
      <c r="EJ11" s="30">
        <v>460.78029347593599</v>
      </c>
      <c r="EK11" s="62">
        <v>200.09916783362223</v>
      </c>
      <c r="EL11" s="57" t="str">
        <f t="shared" si="63"/>
        <v>山鸡</v>
      </c>
      <c r="EM11" s="47">
        <f>VLOOKUP(EL11,马仔属性!$G$14:$I$30,3,FALSE)</f>
        <v>3</v>
      </c>
      <c r="EN11" s="58">
        <f>VLOOKUP(EL11,马仔属性!$G$14:$H$30,2,FALSE)</f>
        <v>101115</v>
      </c>
      <c r="EO11" s="3">
        <f t="shared" si="28"/>
        <v>8</v>
      </c>
      <c r="EP11" s="3">
        <f t="shared" si="29"/>
        <v>1</v>
      </c>
      <c r="EQ11" s="3">
        <f t="shared" si="29"/>
        <v>1</v>
      </c>
      <c r="ER11" s="69">
        <f>SUMPRODUCT(ES11:EU11,设定参考!$A$2:$C$2)</f>
        <v>1021.6987195343565</v>
      </c>
      <c r="ES11" s="30">
        <v>9295.4814556199563</v>
      </c>
      <c r="ET11" s="30">
        <v>449.78029347593599</v>
      </c>
      <c r="EU11" s="62">
        <v>200.09916783362223</v>
      </c>
      <c r="EV11" s="57" t="str">
        <f t="shared" si="64"/>
        <v>大天二</v>
      </c>
      <c r="EW11" s="47">
        <f>VLOOKUP(EV11,马仔属性!$G$14:$I$30,3,FALSE)</f>
        <v>3</v>
      </c>
      <c r="EX11" s="58">
        <f>VLOOKUP(EV11,马仔属性!$G$14:$H$30,2,FALSE)</f>
        <v>101116</v>
      </c>
      <c r="EY11" s="3">
        <f t="shared" si="30"/>
        <v>8</v>
      </c>
      <c r="EZ11" s="3">
        <f t="shared" si="31"/>
        <v>1</v>
      </c>
      <c r="FA11" s="3">
        <f t="shared" si="31"/>
        <v>1</v>
      </c>
      <c r="FB11" s="69">
        <f>SUMPRODUCT(FC11:FE11,设定参考!$A$2:$C$2)</f>
        <v>1027.6987195343565</v>
      </c>
      <c r="FC11" s="30">
        <v>9295.4814556199563</v>
      </c>
      <c r="FD11" s="30">
        <v>460.78029347593599</v>
      </c>
      <c r="FE11" s="62">
        <v>195.09916783362223</v>
      </c>
      <c r="FF11" s="57" t="str">
        <f t="shared" si="65"/>
        <v>亚芝</v>
      </c>
      <c r="FG11" s="47" t="e">
        <f>VLOOKUP(FF11,马仔属性!$G$14:$I$30,3,FALSE)</f>
        <v>#N/A</v>
      </c>
      <c r="FH11" s="58" t="e">
        <f>VLOOKUP(FF11,马仔属性!$G$14:$H$30,2,FALSE)</f>
        <v>#N/A</v>
      </c>
      <c r="FI11" s="3">
        <f t="shared" si="32"/>
        <v>8</v>
      </c>
      <c r="FJ11" s="3">
        <f t="shared" si="33"/>
        <v>1</v>
      </c>
      <c r="FK11" s="3">
        <f t="shared" si="33"/>
        <v>1</v>
      </c>
      <c r="FL11" s="69">
        <f>SUMPRODUCT(FM11:FO11,设定参考!$A$2:$C$2)</f>
        <v>-120934.51830826452</v>
      </c>
      <c r="FM11" s="30">
        <v>-57455.383554755601</v>
      </c>
      <c r="FN11" s="30">
        <v>-58697.228840276599</v>
      </c>
      <c r="FO11" s="62">
        <v>-59939.074125797699</v>
      </c>
      <c r="FP11" s="57" t="str">
        <f t="shared" si="45"/>
        <v>亚芝</v>
      </c>
      <c r="FQ11" s="47" t="e">
        <f>VLOOKUP(FP11,马仔属性!$G$14:$I$30,3,FALSE)</f>
        <v>#N/A</v>
      </c>
      <c r="FR11" s="58" t="e">
        <f>VLOOKUP(FP11,马仔属性!$G$14:$H$30,2,FALSE)</f>
        <v>#N/A</v>
      </c>
      <c r="FS11" s="3">
        <f t="shared" si="32"/>
        <v>8</v>
      </c>
      <c r="FT11" s="3">
        <f t="shared" si="33"/>
        <v>1</v>
      </c>
      <c r="FU11" s="3">
        <f t="shared" si="33"/>
        <v>1</v>
      </c>
      <c r="FV11" s="69">
        <f>SUMPRODUCT(FW11:FY11,设定参考!$A$2:$C$2)</f>
        <v>-128534.61145565344</v>
      </c>
      <c r="FW11" s="30">
        <v>-61180.919411318799</v>
      </c>
      <c r="FX11" s="30">
        <v>-62422.764696839797</v>
      </c>
      <c r="FY11" s="62">
        <v>-63664.609982360897</v>
      </c>
      <c r="FZ11" s="57" t="str">
        <f t="shared" si="45"/>
        <v>亚芝</v>
      </c>
      <c r="GA11" s="47" t="e">
        <f>VLOOKUP(FZ11,马仔属性!$G$14:$I$30,3,FALSE)</f>
        <v>#N/A</v>
      </c>
      <c r="GB11" s="58" t="e">
        <f>VLOOKUP(FZ11,马仔属性!$G$14:$H$30,2,FALSE)</f>
        <v>#N/A</v>
      </c>
      <c r="GC11" s="3">
        <f t="shared" si="32"/>
        <v>8</v>
      </c>
      <c r="GD11" s="3">
        <f t="shared" si="33"/>
        <v>1</v>
      </c>
      <c r="GE11" s="3">
        <f t="shared" si="33"/>
        <v>1</v>
      </c>
      <c r="GF11" s="69">
        <f>SUMPRODUCT(GG11:GI11,设定参考!$A$2:$C$2)</f>
        <v>-136134.7046030424</v>
      </c>
      <c r="GG11" s="30">
        <v>-64906.455267881996</v>
      </c>
      <c r="GH11" s="30">
        <v>-66148.300553402994</v>
      </c>
      <c r="GI11" s="62">
        <v>-67390.145838924102</v>
      </c>
      <c r="GJ11" s="57" t="str">
        <f t="shared" si="47"/>
        <v>亚芝</v>
      </c>
      <c r="GK11" s="47" t="e">
        <f>VLOOKUP(GJ11,马仔属性!$G$14:$I$30,3,FALSE)</f>
        <v>#N/A</v>
      </c>
      <c r="GL11" s="58" t="e">
        <f>VLOOKUP(GJ11,马仔属性!$G$14:$H$30,2,FALSE)</f>
        <v>#N/A</v>
      </c>
      <c r="GM11" s="3">
        <f t="shared" si="32"/>
        <v>8</v>
      </c>
      <c r="GN11" s="3">
        <f t="shared" si="33"/>
        <v>1</v>
      </c>
      <c r="GO11" s="3">
        <f t="shared" si="33"/>
        <v>1</v>
      </c>
      <c r="GP11" s="69">
        <f>SUMPRODUCT(GQ11:GS11,设定参考!$A$2:$C$2)</f>
        <v>-143734.79775043132</v>
      </c>
      <c r="GQ11" s="30">
        <v>-68631.991124445194</v>
      </c>
      <c r="GR11" s="30">
        <v>-69873.836409966199</v>
      </c>
      <c r="GS11" s="62">
        <v>-71115.681695487307</v>
      </c>
      <c r="GT11" s="57" t="str">
        <f t="shared" si="47"/>
        <v>亚芝</v>
      </c>
      <c r="GU11" s="47" t="e">
        <f>VLOOKUP(GT11,马仔属性!$G$14:$I$30,3,FALSE)</f>
        <v>#N/A</v>
      </c>
      <c r="GV11" s="58" t="e">
        <f>VLOOKUP(GT11,马仔属性!$G$14:$H$30,2,FALSE)</f>
        <v>#N/A</v>
      </c>
      <c r="GW11" s="3">
        <f t="shared" si="40"/>
        <v>8</v>
      </c>
      <c r="GX11" s="3">
        <f t="shared" si="41"/>
        <v>1</v>
      </c>
      <c r="GY11" s="3">
        <f t="shared" si="41"/>
        <v>1</v>
      </c>
      <c r="GZ11" s="69">
        <f>SUMPRODUCT(HA11:HC11,设定参考!$A$2:$C$2)</f>
        <v>-151334.89089782024</v>
      </c>
      <c r="HA11" s="30">
        <v>-72357.526981008399</v>
      </c>
      <c r="HB11" s="30">
        <v>-73599.372266529404</v>
      </c>
      <c r="HC11" s="62">
        <v>-74841.217552050497</v>
      </c>
      <c r="HD11" s="57" t="str">
        <f t="shared" si="49"/>
        <v>亚芝</v>
      </c>
      <c r="HE11" s="47" t="e">
        <f>VLOOKUP(HD11,马仔属性!$G$14:$I$30,3,FALSE)</f>
        <v>#N/A</v>
      </c>
      <c r="HF11" s="58" t="e">
        <f>VLOOKUP(HD11,马仔属性!$G$14:$H$30,2,FALSE)</f>
        <v>#N/A</v>
      </c>
      <c r="HG11" s="3">
        <f t="shared" si="40"/>
        <v>8</v>
      </c>
      <c r="HH11" s="3">
        <f t="shared" si="41"/>
        <v>1</v>
      </c>
      <c r="HI11" s="3">
        <f t="shared" si="41"/>
        <v>1</v>
      </c>
      <c r="HJ11" s="69">
        <f>SUMPRODUCT(HK11:HM11,设定参考!$A$2:$C$2)</f>
        <v>-158934.98404520916</v>
      </c>
      <c r="HK11" s="30">
        <v>-76083.062837571604</v>
      </c>
      <c r="HL11" s="30">
        <v>-77324.908123092595</v>
      </c>
      <c r="HM11" s="62">
        <v>-78566.753408613702</v>
      </c>
    </row>
    <row r="12" spans="1:221" x14ac:dyDescent="0.15">
      <c r="A12" s="48">
        <v>9</v>
      </c>
      <c r="B12" s="57" t="str">
        <f t="shared" si="50"/>
        <v>制服太妹</v>
      </c>
      <c r="C12" s="47">
        <f>VLOOKUP(B12,马仔属性!$G$14:$I$30,3,FALSE)</f>
        <v>0</v>
      </c>
      <c r="D12" s="58">
        <f>VLOOKUP(B12,马仔属性!$G$14:$H$30,2,FALSE)</f>
        <v>101101</v>
      </c>
      <c r="E12" s="3">
        <f t="shared" si="0"/>
        <v>9</v>
      </c>
      <c r="F12" s="3">
        <f t="shared" si="1"/>
        <v>1</v>
      </c>
      <c r="G12" s="3">
        <f t="shared" si="1"/>
        <v>1</v>
      </c>
      <c r="H12" s="69">
        <f>SUMPRODUCT(I12:K12,设定参考!$A$2:$C$2)</f>
        <v>285.43794971573908</v>
      </c>
      <c r="I12" s="30">
        <v>2949.9673613422101</v>
      </c>
      <c r="J12" s="30">
        <v>116.40030288770056</v>
      </c>
      <c r="K12" s="62">
        <v>51.038952374350096</v>
      </c>
      <c r="L12" s="57" t="str">
        <f t="shared" si="51"/>
        <v>蟹仔</v>
      </c>
      <c r="M12" s="47">
        <f>VLOOKUP(L12,马仔属性!$G$14:$I$30,3,FALSE)</f>
        <v>0</v>
      </c>
      <c r="N12" s="58">
        <f>VLOOKUP(L12,马仔属性!$G$14:$H$30,2,FALSE)</f>
        <v>101102</v>
      </c>
      <c r="O12" s="3">
        <f t="shared" si="2"/>
        <v>9</v>
      </c>
      <c r="P12" s="3">
        <f t="shared" si="3"/>
        <v>1</v>
      </c>
      <c r="Q12" s="3">
        <f t="shared" si="3"/>
        <v>1</v>
      </c>
      <c r="R12" s="69">
        <f>SUMPRODUCT(S12:U12,设定参考!$A$2:$C$2)</f>
        <v>289.99794971573908</v>
      </c>
      <c r="S12" s="30">
        <v>2513.9673613422101</v>
      </c>
      <c r="T12" s="30">
        <v>138.40030288770055</v>
      </c>
      <c r="U12" s="62">
        <v>51.038952374350096</v>
      </c>
      <c r="V12" s="57" t="str">
        <f t="shared" si="52"/>
        <v>比利</v>
      </c>
      <c r="W12" s="47">
        <f>VLOOKUP(V12,马仔属性!$G$14:$I$30,3,FALSE)</f>
        <v>0</v>
      </c>
      <c r="X12" s="58">
        <f>VLOOKUP(V12,马仔属性!$G$14:$H$30,2,FALSE)</f>
        <v>101103</v>
      </c>
      <c r="Y12" s="3">
        <f t="shared" si="4"/>
        <v>9</v>
      </c>
      <c r="Z12" s="3">
        <f t="shared" si="5"/>
        <v>1</v>
      </c>
      <c r="AA12" s="3">
        <f t="shared" si="5"/>
        <v>1</v>
      </c>
      <c r="AB12" s="69">
        <f>SUMPRODUCT(AC12:AE12,设定参考!$A$2:$C$2)</f>
        <v>277.99794971573908</v>
      </c>
      <c r="AC12" s="30">
        <v>2513.9673613422101</v>
      </c>
      <c r="AD12" s="30">
        <v>116.40030288770056</v>
      </c>
      <c r="AE12" s="62">
        <v>61.038952374350096</v>
      </c>
      <c r="AF12" s="57" t="str">
        <f t="shared" si="53"/>
        <v>黎九</v>
      </c>
      <c r="AG12" s="47">
        <f>VLOOKUP(AF12,马仔属性!$G$14:$I$30,3,FALSE)</f>
        <v>0</v>
      </c>
      <c r="AH12" s="58">
        <f>VLOOKUP(AF12,马仔属性!$G$14:$H$30,2,FALSE)</f>
        <v>101104</v>
      </c>
      <c r="AI12" s="3">
        <f t="shared" si="6"/>
        <v>9</v>
      </c>
      <c r="AJ12" s="3">
        <f t="shared" si="7"/>
        <v>1</v>
      </c>
      <c r="AK12" s="3">
        <f t="shared" si="7"/>
        <v>1</v>
      </c>
      <c r="AL12" s="69">
        <f>SUMPRODUCT(AM12:AO12,设定参考!$A$2:$C$2)</f>
        <v>289.99794971573908</v>
      </c>
      <c r="AM12" s="30">
        <v>2513.9673613422101</v>
      </c>
      <c r="AN12" s="30">
        <v>138.40030288770055</v>
      </c>
      <c r="AO12" s="62">
        <v>51.038952374350096</v>
      </c>
      <c r="AP12" s="57" t="str">
        <f t="shared" si="54"/>
        <v>黑古</v>
      </c>
      <c r="AQ12" s="47">
        <f>VLOOKUP(AP12,马仔属性!$G$14:$I$30,3,FALSE)</f>
        <v>0</v>
      </c>
      <c r="AR12" s="58">
        <f>VLOOKUP(AP12,马仔属性!$G$14:$H$30,2,FALSE)</f>
        <v>101105</v>
      </c>
      <c r="AS12" s="3">
        <f t="shared" si="8"/>
        <v>9</v>
      </c>
      <c r="AT12" s="3">
        <f t="shared" si="9"/>
        <v>1</v>
      </c>
      <c r="AU12" s="3">
        <f t="shared" si="9"/>
        <v>1</v>
      </c>
      <c r="AV12" s="69">
        <f>SUMPRODUCT(AW12:AY12,设定参考!$A$2:$C$2)</f>
        <v>291.43794971573908</v>
      </c>
      <c r="AW12" s="30">
        <v>2949.9673613422101</v>
      </c>
      <c r="AX12" s="30">
        <v>127.40030288770056</v>
      </c>
      <c r="AY12" s="62">
        <v>46.038952374350096</v>
      </c>
      <c r="AZ12" s="57" t="str">
        <f t="shared" si="55"/>
        <v>靓坤</v>
      </c>
      <c r="BA12" s="47">
        <f>VLOOKUP(AZ12,马仔属性!$G$14:$I$30,3,FALSE)</f>
        <v>1</v>
      </c>
      <c r="BB12" s="58">
        <f>VLOOKUP(AZ12,马仔属性!$G$14:$H$30,2,FALSE)</f>
        <v>101106</v>
      </c>
      <c r="BC12" s="3">
        <f t="shared" si="10"/>
        <v>9</v>
      </c>
      <c r="BD12" s="3">
        <f t="shared" si="11"/>
        <v>1</v>
      </c>
      <c r="BE12" s="3">
        <f t="shared" si="11"/>
        <v>1</v>
      </c>
      <c r="BF12" s="69">
        <f>SUMPRODUCT(BG12:BI12,设定参考!$A$2:$C$2)</f>
        <v>435.09415677114839</v>
      </c>
      <c r="BG12" s="30">
        <v>4330.613657218817</v>
      </c>
      <c r="BH12" s="30">
        <v>175.52734802139042</v>
      </c>
      <c r="BI12" s="62">
        <v>86.34226246100522</v>
      </c>
      <c r="BJ12" s="57" t="str">
        <f t="shared" si="56"/>
        <v>乌鸦</v>
      </c>
      <c r="BK12" s="47">
        <f>VLOOKUP(BJ12,马仔属性!$G$14:$I$30,3,FALSE)</f>
        <v>2</v>
      </c>
      <c r="BL12" s="58">
        <f>VLOOKUP(BJ12,马仔属性!$G$14:$H$30,2,FALSE)</f>
        <v>101110</v>
      </c>
      <c r="BM12" s="3">
        <f t="shared" si="12"/>
        <v>9</v>
      </c>
      <c r="BN12" s="3">
        <f t="shared" si="13"/>
        <v>1</v>
      </c>
      <c r="BO12" s="3">
        <f t="shared" si="13"/>
        <v>1</v>
      </c>
      <c r="BP12" s="69">
        <f>SUMPRODUCT(BQ12:BS12,设定参考!$A$2:$C$2)</f>
        <v>746.40657088196667</v>
      </c>
      <c r="BQ12" s="30">
        <v>7091.9062489720291</v>
      </c>
      <c r="BR12" s="30">
        <v>315.78143828877012</v>
      </c>
      <c r="BS12" s="62">
        <v>146.94888263431545</v>
      </c>
      <c r="BT12" s="57" t="str">
        <f t="shared" si="57"/>
        <v>肥仔</v>
      </c>
      <c r="BU12" s="47">
        <f>VLOOKUP(BT12,马仔属性!$G$14:$I$30,3,FALSE)</f>
        <v>1</v>
      </c>
      <c r="BV12" s="58">
        <f>VLOOKUP(BT12,马仔属性!$G$14:$H$30,2,FALSE)</f>
        <v>101108</v>
      </c>
      <c r="BW12" s="3">
        <f t="shared" si="14"/>
        <v>9</v>
      </c>
      <c r="BX12" s="3">
        <f t="shared" si="15"/>
        <v>1</v>
      </c>
      <c r="BY12" s="3">
        <f t="shared" si="15"/>
        <v>1</v>
      </c>
      <c r="BZ12" s="69">
        <f>SUMPRODUCT(CA12:CC12,设定参考!$A$2:$C$2)</f>
        <v>443.37415677114836</v>
      </c>
      <c r="CA12" s="30">
        <v>4112.613657218817</v>
      </c>
      <c r="CB12" s="30">
        <v>197.52734802139042</v>
      </c>
      <c r="CC12" s="62">
        <v>81.34226246100522</v>
      </c>
      <c r="CD12" s="57" t="str">
        <f t="shared" si="58"/>
        <v>司徒浩南</v>
      </c>
      <c r="CE12" s="47">
        <f>VLOOKUP(CD12,马仔属性!$G$14:$I$30,3,FALSE)</f>
        <v>2</v>
      </c>
      <c r="CF12" s="58">
        <f>VLOOKUP(CD12,马仔属性!$G$14:$H$30,2,FALSE)</f>
        <v>101109</v>
      </c>
      <c r="CG12" s="3">
        <f t="shared" si="16"/>
        <v>9</v>
      </c>
      <c r="CH12" s="3">
        <f t="shared" si="17"/>
        <v>1</v>
      </c>
      <c r="CI12" s="3">
        <f t="shared" si="17"/>
        <v>1</v>
      </c>
      <c r="CJ12" s="69">
        <f>SUMPRODUCT(CK12:CM12,设定参考!$A$2:$C$2)</f>
        <v>752.40657088196667</v>
      </c>
      <c r="CK12" s="30">
        <v>7091.9062489720291</v>
      </c>
      <c r="CL12" s="30">
        <v>326.78143828877012</v>
      </c>
      <c r="CM12" s="62">
        <v>141.94888263431545</v>
      </c>
      <c r="CN12" s="57" t="s">
        <v>380</v>
      </c>
      <c r="CO12" s="47">
        <f>VLOOKUP(CN12,马仔属性!$G$14:$I$30,3,FALSE)</f>
        <v>2</v>
      </c>
      <c r="CP12" s="58">
        <f>VLOOKUP(CN12,马仔属性!$G$14:$H$30,2,FALSE)</f>
        <v>101111</v>
      </c>
      <c r="CQ12" s="3">
        <f t="shared" si="18"/>
        <v>9</v>
      </c>
      <c r="CR12" s="3">
        <f t="shared" si="19"/>
        <v>1</v>
      </c>
      <c r="CS12" s="3">
        <f t="shared" si="19"/>
        <v>1</v>
      </c>
      <c r="CT12" s="69">
        <f>SUMPRODUCT(CU12:CW12,设定参考!$A$2:$C$2)</f>
        <v>752.40657088196667</v>
      </c>
      <c r="CU12" s="30">
        <v>7091.9062489720291</v>
      </c>
      <c r="CV12" s="30">
        <v>326.78143828877012</v>
      </c>
      <c r="CW12" s="62">
        <v>141.94888263431545</v>
      </c>
      <c r="CX12" s="57" t="str">
        <f t="shared" si="59"/>
        <v>雷功</v>
      </c>
      <c r="CY12" s="47" t="e">
        <f>VLOOKUP(CX12,马仔属性!$G$14:$I$30,3,FALSE)</f>
        <v>#N/A</v>
      </c>
      <c r="CZ12" s="58" t="e">
        <f>VLOOKUP(CX12,马仔属性!$G$14:$H$30,2,FALSE)</f>
        <v>#N/A</v>
      </c>
      <c r="DA12" s="3">
        <f t="shared" si="20"/>
        <v>9</v>
      </c>
      <c r="DB12" s="3">
        <f t="shared" si="21"/>
        <v>1</v>
      </c>
      <c r="DC12" s="3">
        <f t="shared" si="21"/>
        <v>1</v>
      </c>
      <c r="DD12" s="69">
        <f>SUMPRODUCT(DE12:DG12,设定参考!$A$2:$C$2)</f>
        <v>0</v>
      </c>
      <c r="DE12" s="30">
        <v>0</v>
      </c>
      <c r="DF12" s="30">
        <v>0</v>
      </c>
      <c r="DG12" s="62">
        <v>0</v>
      </c>
      <c r="DH12" s="57" t="str">
        <f t="shared" si="60"/>
        <v>山下忠秀</v>
      </c>
      <c r="DI12" s="47">
        <f>VLOOKUP(DH12,马仔属性!$G$14:$I$30,3,FALSE)</f>
        <v>2</v>
      </c>
      <c r="DJ12" s="58">
        <f>VLOOKUP(DH12,马仔属性!$G$14:$H$30,2,FALSE)</f>
        <v>101112</v>
      </c>
      <c r="DK12" s="3">
        <f t="shared" si="22"/>
        <v>9</v>
      </c>
      <c r="DL12" s="3">
        <f t="shared" si="23"/>
        <v>1</v>
      </c>
      <c r="DM12" s="3">
        <f t="shared" si="23"/>
        <v>1</v>
      </c>
      <c r="DN12" s="69">
        <f>SUMPRODUCT(DO12:DQ12,设定参考!$A$2:$C$2)</f>
        <v>754.68657088196665</v>
      </c>
      <c r="DO12" s="30">
        <v>6873.9062489720291</v>
      </c>
      <c r="DP12" s="30">
        <v>337.78143828877012</v>
      </c>
      <c r="DQ12" s="62">
        <v>141.94888263431545</v>
      </c>
      <c r="DR12" s="57" t="str">
        <f t="shared" si="61"/>
        <v>宫本一</v>
      </c>
      <c r="DS12" s="47">
        <f>VLOOKUP(DR12,马仔属性!$G$14:$I$30,3,FALSE)</f>
        <v>2</v>
      </c>
      <c r="DT12" s="58">
        <f>VLOOKUP(DR12,马仔属性!$G$14:$H$30,2,FALSE)</f>
        <v>101113</v>
      </c>
      <c r="DU12" s="3">
        <f t="shared" si="24"/>
        <v>9</v>
      </c>
      <c r="DV12" s="3">
        <f t="shared" si="25"/>
        <v>1</v>
      </c>
      <c r="DW12" s="3">
        <f t="shared" si="25"/>
        <v>1</v>
      </c>
      <c r="DX12" s="69">
        <f>SUMPRODUCT(DY12:EA12,设定参考!$A$2:$C$2)</f>
        <v>742.68657088196665</v>
      </c>
      <c r="DY12" s="30">
        <v>6873.9062489720291</v>
      </c>
      <c r="DZ12" s="30">
        <v>315.78143828877012</v>
      </c>
      <c r="EA12" s="62">
        <v>151.94888263431545</v>
      </c>
      <c r="EB12" s="57" t="str">
        <f t="shared" si="62"/>
        <v>陈浩南</v>
      </c>
      <c r="EC12" s="47">
        <f>VLOOKUP(EB12,马仔属性!$G$14:$I$30,3,FALSE)</f>
        <v>3</v>
      </c>
      <c r="ED12" s="58">
        <f>VLOOKUP(EB12,马仔属性!$G$14:$H$30,2,FALSE)</f>
        <v>101114</v>
      </c>
      <c r="EE12" s="3">
        <f t="shared" si="26"/>
        <v>9</v>
      </c>
      <c r="EF12" s="3">
        <f t="shared" si="27"/>
        <v>1</v>
      </c>
      <c r="EG12" s="3">
        <f t="shared" si="27"/>
        <v>1</v>
      </c>
      <c r="EH12" s="69">
        <f>SUMPRODUCT(EI12:EK12,设定参考!$A$2:$C$2)</f>
        <v>1062.2789849927854</v>
      </c>
      <c r="EI12" s="30">
        <v>9417.1988407252411</v>
      </c>
      <c r="EJ12" s="30">
        <v>478.03552855614987</v>
      </c>
      <c r="EK12" s="62">
        <v>207.55550280762569</v>
      </c>
      <c r="EL12" s="57" t="str">
        <f t="shared" si="63"/>
        <v>山鸡</v>
      </c>
      <c r="EM12" s="47">
        <f>VLOOKUP(EL12,马仔属性!$G$14:$I$30,3,FALSE)</f>
        <v>3</v>
      </c>
      <c r="EN12" s="58">
        <f>VLOOKUP(EL12,马仔属性!$G$14:$H$30,2,FALSE)</f>
        <v>101115</v>
      </c>
      <c r="EO12" s="3">
        <f t="shared" si="28"/>
        <v>9</v>
      </c>
      <c r="EP12" s="3">
        <f t="shared" si="29"/>
        <v>1</v>
      </c>
      <c r="EQ12" s="3">
        <f t="shared" si="29"/>
        <v>1</v>
      </c>
      <c r="ER12" s="69">
        <f>SUMPRODUCT(ES12:EU12,设定参考!$A$2:$C$2)</f>
        <v>1059.9989849927852</v>
      </c>
      <c r="ES12" s="30">
        <v>9635.1988407252411</v>
      </c>
      <c r="ET12" s="30">
        <v>467.03552855614987</v>
      </c>
      <c r="EU12" s="62">
        <v>207.55550280762569</v>
      </c>
      <c r="EV12" s="57" t="str">
        <f t="shared" si="64"/>
        <v>大天二</v>
      </c>
      <c r="EW12" s="47">
        <f>VLOOKUP(EV12,马仔属性!$G$14:$I$30,3,FALSE)</f>
        <v>3</v>
      </c>
      <c r="EX12" s="58">
        <f>VLOOKUP(EV12,马仔属性!$G$14:$H$30,2,FALSE)</f>
        <v>101116</v>
      </c>
      <c r="EY12" s="3">
        <f t="shared" si="30"/>
        <v>9</v>
      </c>
      <c r="EZ12" s="3">
        <f t="shared" si="31"/>
        <v>1</v>
      </c>
      <c r="FA12" s="3">
        <f t="shared" si="31"/>
        <v>1</v>
      </c>
      <c r="FB12" s="69">
        <f>SUMPRODUCT(FC12:FE12,设定参考!$A$2:$C$2)</f>
        <v>1065.9989849927852</v>
      </c>
      <c r="FC12" s="30">
        <v>9635.1988407252411</v>
      </c>
      <c r="FD12" s="30">
        <v>478.03552855614987</v>
      </c>
      <c r="FE12" s="62">
        <v>202.55550280762569</v>
      </c>
      <c r="FF12" s="57" t="str">
        <f t="shared" si="65"/>
        <v>亚芝</v>
      </c>
      <c r="FG12" s="47" t="e">
        <f>VLOOKUP(FF12,马仔属性!$G$14:$I$30,3,FALSE)</f>
        <v>#N/A</v>
      </c>
      <c r="FH12" s="58" t="e">
        <f>VLOOKUP(FF12,马仔属性!$G$14:$H$30,2,FALSE)</f>
        <v>#N/A</v>
      </c>
      <c r="FI12" s="3">
        <f t="shared" si="32"/>
        <v>9</v>
      </c>
      <c r="FJ12" s="3">
        <f t="shared" si="33"/>
        <v>1</v>
      </c>
      <c r="FK12" s="3">
        <f t="shared" si="33"/>
        <v>1</v>
      </c>
      <c r="FL12" s="69">
        <f>SUMPRODUCT(FM12:FO12,设定参考!$A$2:$C$2)</f>
        <v>-124358.88777656344</v>
      </c>
      <c r="FM12" s="30">
        <v>-59082.238931950902</v>
      </c>
      <c r="FN12" s="30">
        <v>-60359.2790504121</v>
      </c>
      <c r="FO12" s="62">
        <v>-61636.319168873299</v>
      </c>
      <c r="FP12" s="57" t="str">
        <f t="shared" si="45"/>
        <v>亚芝</v>
      </c>
      <c r="FQ12" s="47" t="e">
        <f>VLOOKUP(FP12,马仔属性!$G$14:$I$30,3,FALSE)</f>
        <v>#N/A</v>
      </c>
      <c r="FR12" s="58" t="e">
        <f>VLOOKUP(FP12,马仔属性!$G$14:$H$30,2,FALSE)</f>
        <v>#N/A</v>
      </c>
      <c r="FS12" s="3">
        <f t="shared" si="32"/>
        <v>9</v>
      </c>
      <c r="FT12" s="3">
        <f t="shared" si="33"/>
        <v>1</v>
      </c>
      <c r="FU12" s="3">
        <f t="shared" si="33"/>
        <v>1</v>
      </c>
      <c r="FV12" s="69">
        <f>SUMPRODUCT(FW12:FY12,设定参考!$A$2:$C$2)</f>
        <v>-132174.37330154577</v>
      </c>
      <c r="FW12" s="30">
        <v>-62913.359287334402</v>
      </c>
      <c r="FX12" s="30">
        <v>-64190.399405795601</v>
      </c>
      <c r="FY12" s="62">
        <v>-65467.439524256799</v>
      </c>
      <c r="FZ12" s="57" t="str">
        <f t="shared" si="45"/>
        <v>亚芝</v>
      </c>
      <c r="GA12" s="47" t="e">
        <f>VLOOKUP(FZ12,马仔属性!$G$14:$I$30,3,FALSE)</f>
        <v>#N/A</v>
      </c>
      <c r="GB12" s="58" t="e">
        <f>VLOOKUP(FZ12,马仔属性!$G$14:$H$30,2,FALSE)</f>
        <v>#N/A</v>
      </c>
      <c r="GC12" s="3">
        <f t="shared" si="32"/>
        <v>9</v>
      </c>
      <c r="GD12" s="3">
        <f t="shared" si="33"/>
        <v>1</v>
      </c>
      <c r="GE12" s="3">
        <f t="shared" si="33"/>
        <v>1</v>
      </c>
      <c r="GF12" s="69">
        <f>SUMPRODUCT(GG12:GI12,设定参考!$A$2:$C$2)</f>
        <v>-139989.85882652813</v>
      </c>
      <c r="GG12" s="30">
        <v>-66744.479642717997</v>
      </c>
      <c r="GH12" s="30">
        <v>-68021.519761179094</v>
      </c>
      <c r="GI12" s="62">
        <v>-69298.559879640306</v>
      </c>
      <c r="GJ12" s="57" t="str">
        <f t="shared" si="47"/>
        <v>亚芝</v>
      </c>
      <c r="GK12" s="47" t="e">
        <f>VLOOKUP(GJ12,马仔属性!$G$14:$I$30,3,FALSE)</f>
        <v>#N/A</v>
      </c>
      <c r="GL12" s="58" t="e">
        <f>VLOOKUP(GJ12,马仔属性!$G$14:$H$30,2,FALSE)</f>
        <v>#N/A</v>
      </c>
      <c r="GM12" s="3">
        <f t="shared" si="32"/>
        <v>9</v>
      </c>
      <c r="GN12" s="3">
        <f t="shared" si="33"/>
        <v>1</v>
      </c>
      <c r="GO12" s="3">
        <f t="shared" si="33"/>
        <v>1</v>
      </c>
      <c r="GP12" s="69">
        <f>SUMPRODUCT(GQ12:GS12,设定参考!$A$2:$C$2)</f>
        <v>-147805.34435151046</v>
      </c>
      <c r="GQ12" s="30">
        <v>-70575.599998101505</v>
      </c>
      <c r="GR12" s="30">
        <v>-71852.640116562601</v>
      </c>
      <c r="GS12" s="62">
        <v>-73129.680235023799</v>
      </c>
      <c r="GT12" s="57" t="str">
        <f t="shared" si="47"/>
        <v>亚芝</v>
      </c>
      <c r="GU12" s="47" t="e">
        <f>VLOOKUP(GT12,马仔属性!$G$14:$I$30,3,FALSE)</f>
        <v>#N/A</v>
      </c>
      <c r="GV12" s="58" t="e">
        <f>VLOOKUP(GT12,马仔属性!$G$14:$H$30,2,FALSE)</f>
        <v>#N/A</v>
      </c>
      <c r="GW12" s="3">
        <f t="shared" si="40"/>
        <v>9</v>
      </c>
      <c r="GX12" s="3">
        <f t="shared" si="41"/>
        <v>1</v>
      </c>
      <c r="GY12" s="3">
        <f t="shared" si="41"/>
        <v>1</v>
      </c>
      <c r="GZ12" s="69">
        <f>SUMPRODUCT(HA12:HC12,设定参考!$A$2:$C$2)</f>
        <v>-155620.82987649291</v>
      </c>
      <c r="HA12" s="30">
        <v>-74406.720353484998</v>
      </c>
      <c r="HB12" s="30">
        <v>-75683.760471946196</v>
      </c>
      <c r="HC12" s="62">
        <v>-76960.800590407307</v>
      </c>
      <c r="HD12" s="57" t="str">
        <f t="shared" si="49"/>
        <v>亚芝</v>
      </c>
      <c r="HE12" s="47" t="e">
        <f>VLOOKUP(HD12,马仔属性!$G$14:$I$30,3,FALSE)</f>
        <v>#N/A</v>
      </c>
      <c r="HF12" s="58" t="e">
        <f>VLOOKUP(HD12,马仔属性!$G$14:$H$30,2,FALSE)</f>
        <v>#N/A</v>
      </c>
      <c r="HG12" s="3">
        <f t="shared" si="40"/>
        <v>9</v>
      </c>
      <c r="HH12" s="3">
        <f t="shared" si="41"/>
        <v>1</v>
      </c>
      <c r="HI12" s="3">
        <f t="shared" si="41"/>
        <v>1</v>
      </c>
      <c r="HJ12" s="69">
        <f>SUMPRODUCT(HK12:HM12,设定参考!$A$2:$C$2)</f>
        <v>-163436.31540147524</v>
      </c>
      <c r="HK12" s="30">
        <v>-78237.840708868505</v>
      </c>
      <c r="HL12" s="30">
        <v>-79514.880827329704</v>
      </c>
      <c r="HM12" s="62">
        <v>-80791.9209457908</v>
      </c>
    </row>
    <row r="13" spans="1:221" x14ac:dyDescent="0.15">
      <c r="A13" s="48">
        <v>10</v>
      </c>
      <c r="B13" s="57" t="str">
        <f t="shared" si="50"/>
        <v>制服太妹</v>
      </c>
      <c r="C13" s="47">
        <f>VLOOKUP(B13,马仔属性!$G$14:$I$30,3,FALSE)</f>
        <v>0</v>
      </c>
      <c r="D13" s="58">
        <f>VLOOKUP(B13,马仔属性!$G$14:$H$30,2,FALSE)</f>
        <v>101101</v>
      </c>
      <c r="E13" s="3">
        <f t="shared" si="0"/>
        <v>10</v>
      </c>
      <c r="F13" s="3">
        <f t="shared" si="1"/>
        <v>1</v>
      </c>
      <c r="G13" s="3">
        <f t="shared" si="1"/>
        <v>1</v>
      </c>
      <c r="H13" s="69">
        <f>SUMPRODUCT(I13:K13,设定参考!$A$2:$C$2)</f>
        <v>291.82132729214385</v>
      </c>
      <c r="I13" s="30">
        <v>3006.5869255264242</v>
      </c>
      <c r="J13" s="30">
        <v>119.27617540106954</v>
      </c>
      <c r="K13" s="62">
        <v>52.281674870017341</v>
      </c>
      <c r="L13" s="57" t="str">
        <f t="shared" si="51"/>
        <v>蟹仔</v>
      </c>
      <c r="M13" s="47">
        <f>VLOOKUP(L13,马仔属性!$G$14:$I$30,3,FALSE)</f>
        <v>0</v>
      </c>
      <c r="N13" s="58">
        <f>VLOOKUP(L13,马仔属性!$G$14:$H$30,2,FALSE)</f>
        <v>101102</v>
      </c>
      <c r="O13" s="3">
        <f t="shared" si="2"/>
        <v>10</v>
      </c>
      <c r="P13" s="3">
        <f t="shared" si="3"/>
        <v>1</v>
      </c>
      <c r="Q13" s="3">
        <f t="shared" si="3"/>
        <v>1</v>
      </c>
      <c r="R13" s="69">
        <f>SUMPRODUCT(S13:U13,设定参考!$A$2:$C$2)</f>
        <v>296.38132729214385</v>
      </c>
      <c r="S13" s="30">
        <v>2570.5869255264242</v>
      </c>
      <c r="T13" s="30">
        <v>141.27617540106954</v>
      </c>
      <c r="U13" s="62">
        <v>52.281674870017341</v>
      </c>
      <c r="V13" s="57" t="str">
        <f t="shared" si="52"/>
        <v>比利</v>
      </c>
      <c r="W13" s="47">
        <f>VLOOKUP(V13,马仔属性!$G$14:$I$30,3,FALSE)</f>
        <v>0</v>
      </c>
      <c r="X13" s="58">
        <f>VLOOKUP(V13,马仔属性!$G$14:$H$30,2,FALSE)</f>
        <v>101103</v>
      </c>
      <c r="Y13" s="3">
        <f t="shared" si="4"/>
        <v>10</v>
      </c>
      <c r="Z13" s="3">
        <f t="shared" si="5"/>
        <v>1</v>
      </c>
      <c r="AA13" s="3">
        <f t="shared" si="5"/>
        <v>1</v>
      </c>
      <c r="AB13" s="69">
        <f>SUMPRODUCT(AC13:AE13,设定参考!$A$2:$C$2)</f>
        <v>284.38132729214385</v>
      </c>
      <c r="AC13" s="30">
        <v>2570.5869255264242</v>
      </c>
      <c r="AD13" s="30">
        <v>119.27617540106954</v>
      </c>
      <c r="AE13" s="62">
        <v>62.281674870017341</v>
      </c>
      <c r="AF13" s="57" t="str">
        <f t="shared" si="53"/>
        <v>黎九</v>
      </c>
      <c r="AG13" s="47">
        <f>VLOOKUP(AF13,马仔属性!$G$14:$I$30,3,FALSE)</f>
        <v>0</v>
      </c>
      <c r="AH13" s="58">
        <f>VLOOKUP(AF13,马仔属性!$G$14:$H$30,2,FALSE)</f>
        <v>101104</v>
      </c>
      <c r="AI13" s="3">
        <f t="shared" si="6"/>
        <v>10</v>
      </c>
      <c r="AJ13" s="3">
        <f t="shared" si="7"/>
        <v>1</v>
      </c>
      <c r="AK13" s="3">
        <f t="shared" si="7"/>
        <v>1</v>
      </c>
      <c r="AL13" s="69">
        <f>SUMPRODUCT(AM13:AO13,设定参考!$A$2:$C$2)</f>
        <v>296.38132729214385</v>
      </c>
      <c r="AM13" s="30">
        <v>2570.5869255264242</v>
      </c>
      <c r="AN13" s="30">
        <v>141.27617540106954</v>
      </c>
      <c r="AO13" s="62">
        <v>52.281674870017341</v>
      </c>
      <c r="AP13" s="57" t="str">
        <f t="shared" si="54"/>
        <v>黑古</v>
      </c>
      <c r="AQ13" s="47">
        <f>VLOOKUP(AP13,马仔属性!$G$14:$I$30,3,FALSE)</f>
        <v>0</v>
      </c>
      <c r="AR13" s="58">
        <f>VLOOKUP(AP13,马仔属性!$G$14:$H$30,2,FALSE)</f>
        <v>101105</v>
      </c>
      <c r="AS13" s="3">
        <f t="shared" si="8"/>
        <v>10</v>
      </c>
      <c r="AT13" s="3">
        <f t="shared" si="9"/>
        <v>1</v>
      </c>
      <c r="AU13" s="3">
        <f t="shared" si="9"/>
        <v>1</v>
      </c>
      <c r="AV13" s="69">
        <f>SUMPRODUCT(AW13:AY13,设定参考!$A$2:$C$2)</f>
        <v>297.82132729214385</v>
      </c>
      <c r="AW13" s="30">
        <v>3006.5869255264242</v>
      </c>
      <c r="AX13" s="30">
        <v>130.27617540106954</v>
      </c>
      <c r="AY13" s="62">
        <v>47.281674870017341</v>
      </c>
      <c r="AZ13" s="57" t="str">
        <f t="shared" si="55"/>
        <v>靓坤</v>
      </c>
      <c r="BA13" s="47">
        <f>VLOOKUP(AZ13,马仔属性!$G$14:$I$30,3,FALSE)</f>
        <v>1</v>
      </c>
      <c r="BB13" s="58">
        <f>VLOOKUP(AZ13,马仔属性!$G$14:$H$30,2,FALSE)</f>
        <v>101106</v>
      </c>
      <c r="BC13" s="3">
        <f t="shared" si="10"/>
        <v>10</v>
      </c>
      <c r="BD13" s="3">
        <f t="shared" si="11"/>
        <v>1</v>
      </c>
      <c r="BE13" s="3">
        <f t="shared" si="11"/>
        <v>1</v>
      </c>
      <c r="BF13" s="69">
        <f>SUMPRODUCT(BG13:BI13,设定参考!$A$2:$C$2)</f>
        <v>447.86091192395793</v>
      </c>
      <c r="BG13" s="30">
        <v>4443.8527855872453</v>
      </c>
      <c r="BH13" s="30">
        <v>181.27909304812837</v>
      </c>
      <c r="BI13" s="62">
        <v>88.827707452339709</v>
      </c>
      <c r="BJ13" s="57" t="str">
        <f t="shared" si="56"/>
        <v>乌鸦</v>
      </c>
      <c r="BK13" s="47">
        <f>VLOOKUP(BJ13,马仔属性!$G$14:$I$30,3,FALSE)</f>
        <v>2</v>
      </c>
      <c r="BL13" s="58">
        <f>VLOOKUP(BJ13,马仔属性!$G$14:$H$30,2,FALSE)</f>
        <v>101110</v>
      </c>
      <c r="BM13" s="3">
        <f t="shared" si="12"/>
        <v>10</v>
      </c>
      <c r="BN13" s="3">
        <f t="shared" si="13"/>
        <v>1</v>
      </c>
      <c r="BO13" s="3">
        <f t="shared" si="13"/>
        <v>1</v>
      </c>
      <c r="BP13" s="69">
        <f>SUMPRODUCT(BQ13:BS13,设定参考!$A$2:$C$2)</f>
        <v>771.94008118758597</v>
      </c>
      <c r="BQ13" s="30">
        <v>7318.3845057088856</v>
      </c>
      <c r="BR13" s="30">
        <v>327.28492834224608</v>
      </c>
      <c r="BS13" s="62">
        <v>151.91977261698443</v>
      </c>
      <c r="BT13" s="57" t="str">
        <f t="shared" si="57"/>
        <v>肥仔</v>
      </c>
      <c r="BU13" s="47">
        <f>VLOOKUP(BT13,马仔属性!$G$14:$I$30,3,FALSE)</f>
        <v>1</v>
      </c>
      <c r="BV13" s="58">
        <f>VLOOKUP(BT13,马仔属性!$G$14:$H$30,2,FALSE)</f>
        <v>101108</v>
      </c>
      <c r="BW13" s="3">
        <f t="shared" si="14"/>
        <v>10</v>
      </c>
      <c r="BX13" s="3">
        <f t="shared" si="15"/>
        <v>1</v>
      </c>
      <c r="BY13" s="3">
        <f t="shared" si="15"/>
        <v>1</v>
      </c>
      <c r="BZ13" s="69">
        <f>SUMPRODUCT(CA13:CC13,设定参考!$A$2:$C$2)</f>
        <v>456.1409119239579</v>
      </c>
      <c r="CA13" s="30">
        <v>4225.8527855872453</v>
      </c>
      <c r="CB13" s="30">
        <v>203.27909304812837</v>
      </c>
      <c r="CC13" s="62">
        <v>83.827707452339709</v>
      </c>
      <c r="CD13" s="57" t="str">
        <f t="shared" si="58"/>
        <v>司徒浩南</v>
      </c>
      <c r="CE13" s="47">
        <f>VLOOKUP(CD13,马仔属性!$G$14:$I$30,3,FALSE)</f>
        <v>2</v>
      </c>
      <c r="CF13" s="58">
        <f>VLOOKUP(CD13,马仔属性!$G$14:$H$30,2,FALSE)</f>
        <v>101109</v>
      </c>
      <c r="CG13" s="3">
        <f t="shared" si="16"/>
        <v>10</v>
      </c>
      <c r="CH13" s="3">
        <f t="shared" si="17"/>
        <v>1</v>
      </c>
      <c r="CI13" s="3">
        <f t="shared" si="17"/>
        <v>1</v>
      </c>
      <c r="CJ13" s="69">
        <f>SUMPRODUCT(CK13:CM13,设定参考!$A$2:$C$2)</f>
        <v>777.94008118758597</v>
      </c>
      <c r="CK13" s="30">
        <v>7318.3845057088856</v>
      </c>
      <c r="CL13" s="30">
        <v>338.28492834224608</v>
      </c>
      <c r="CM13" s="62">
        <v>146.91977261698443</v>
      </c>
      <c r="CN13" s="57" t="s">
        <v>380</v>
      </c>
      <c r="CO13" s="47">
        <f>VLOOKUP(CN13,马仔属性!$G$14:$I$30,3,FALSE)</f>
        <v>2</v>
      </c>
      <c r="CP13" s="58">
        <f>VLOOKUP(CN13,马仔属性!$G$14:$H$30,2,FALSE)</f>
        <v>101111</v>
      </c>
      <c r="CQ13" s="3">
        <f t="shared" si="18"/>
        <v>10</v>
      </c>
      <c r="CR13" s="3">
        <f t="shared" si="19"/>
        <v>1</v>
      </c>
      <c r="CS13" s="3">
        <f t="shared" si="19"/>
        <v>1</v>
      </c>
      <c r="CT13" s="69">
        <f>SUMPRODUCT(CU13:CW13,设定参考!$A$2:$C$2)</f>
        <v>777.94008118758597</v>
      </c>
      <c r="CU13" s="30">
        <v>7318.3845057088856</v>
      </c>
      <c r="CV13" s="30">
        <v>338.28492834224608</v>
      </c>
      <c r="CW13" s="62">
        <v>146.91977261698443</v>
      </c>
      <c r="CX13" s="57" t="str">
        <f t="shared" si="59"/>
        <v>雷功</v>
      </c>
      <c r="CY13" s="47" t="e">
        <f>VLOOKUP(CX13,马仔属性!$G$14:$I$30,3,FALSE)</f>
        <v>#N/A</v>
      </c>
      <c r="CZ13" s="58" t="e">
        <f>VLOOKUP(CX13,马仔属性!$G$14:$H$30,2,FALSE)</f>
        <v>#N/A</v>
      </c>
      <c r="DA13" s="3">
        <f t="shared" si="20"/>
        <v>10</v>
      </c>
      <c r="DB13" s="3">
        <f t="shared" si="21"/>
        <v>1</v>
      </c>
      <c r="DC13" s="3">
        <f t="shared" si="21"/>
        <v>1</v>
      </c>
      <c r="DD13" s="69">
        <f>SUMPRODUCT(DE13:DG13,设定参考!$A$2:$C$2)</f>
        <v>0</v>
      </c>
      <c r="DE13" s="30">
        <v>0</v>
      </c>
      <c r="DF13" s="30">
        <v>0</v>
      </c>
      <c r="DG13" s="62">
        <v>0</v>
      </c>
      <c r="DH13" s="57" t="str">
        <f t="shared" si="60"/>
        <v>山下忠秀</v>
      </c>
      <c r="DI13" s="47">
        <f>VLOOKUP(DH13,马仔属性!$G$14:$I$30,3,FALSE)</f>
        <v>2</v>
      </c>
      <c r="DJ13" s="58">
        <f>VLOOKUP(DH13,马仔属性!$G$14:$H$30,2,FALSE)</f>
        <v>101112</v>
      </c>
      <c r="DK13" s="3">
        <f t="shared" si="22"/>
        <v>10</v>
      </c>
      <c r="DL13" s="3">
        <f t="shared" si="23"/>
        <v>1</v>
      </c>
      <c r="DM13" s="3">
        <f t="shared" si="23"/>
        <v>1</v>
      </c>
      <c r="DN13" s="69">
        <f>SUMPRODUCT(DO13:DQ13,设定参考!$A$2:$C$2)</f>
        <v>780.22008118758595</v>
      </c>
      <c r="DO13" s="30">
        <v>7100.3845057088856</v>
      </c>
      <c r="DP13" s="30">
        <v>349.28492834224608</v>
      </c>
      <c r="DQ13" s="62">
        <v>146.91977261698443</v>
      </c>
      <c r="DR13" s="57" t="str">
        <f t="shared" si="61"/>
        <v>宫本一</v>
      </c>
      <c r="DS13" s="47">
        <f>VLOOKUP(DR13,马仔属性!$G$14:$I$30,3,FALSE)</f>
        <v>2</v>
      </c>
      <c r="DT13" s="58">
        <f>VLOOKUP(DR13,马仔属性!$G$14:$H$30,2,FALSE)</f>
        <v>101113</v>
      </c>
      <c r="DU13" s="3">
        <f t="shared" si="24"/>
        <v>10</v>
      </c>
      <c r="DV13" s="3">
        <f t="shared" si="25"/>
        <v>1</v>
      </c>
      <c r="DW13" s="3">
        <f t="shared" si="25"/>
        <v>1</v>
      </c>
      <c r="DX13" s="69">
        <f>SUMPRODUCT(DY13:EA13,设定参考!$A$2:$C$2)</f>
        <v>768.22008118758595</v>
      </c>
      <c r="DY13" s="30">
        <v>7100.3845057088856</v>
      </c>
      <c r="DZ13" s="30">
        <v>327.28492834224608</v>
      </c>
      <c r="EA13" s="62">
        <v>156.91977261698443</v>
      </c>
      <c r="EB13" s="57" t="str">
        <f t="shared" si="62"/>
        <v>陈浩南</v>
      </c>
      <c r="EC13" s="47">
        <f>VLOOKUP(EB13,马仔属性!$G$14:$I$30,3,FALSE)</f>
        <v>3</v>
      </c>
      <c r="ED13" s="58">
        <f>VLOOKUP(EB13,马仔属性!$G$14:$H$30,2,FALSE)</f>
        <v>101114</v>
      </c>
      <c r="EE13" s="3">
        <f t="shared" si="26"/>
        <v>10</v>
      </c>
      <c r="EF13" s="3">
        <f t="shared" si="27"/>
        <v>1</v>
      </c>
      <c r="EG13" s="3">
        <f t="shared" si="27"/>
        <v>1</v>
      </c>
      <c r="EH13" s="69">
        <f>SUMPRODUCT(EI13:EK13,设定参考!$A$2:$C$2)</f>
        <v>1100.579250451214</v>
      </c>
      <c r="EI13" s="30">
        <v>9756.9162258305259</v>
      </c>
      <c r="EJ13" s="30">
        <v>495.29076363636375</v>
      </c>
      <c r="EK13" s="62">
        <v>215.01183778162914</v>
      </c>
      <c r="EL13" s="57" t="str">
        <f t="shared" si="63"/>
        <v>山鸡</v>
      </c>
      <c r="EM13" s="47">
        <f>VLOOKUP(EL13,马仔属性!$G$14:$I$30,3,FALSE)</f>
        <v>3</v>
      </c>
      <c r="EN13" s="58">
        <f>VLOOKUP(EL13,马仔属性!$G$14:$H$30,2,FALSE)</f>
        <v>101115</v>
      </c>
      <c r="EO13" s="3">
        <f t="shared" si="28"/>
        <v>10</v>
      </c>
      <c r="EP13" s="3">
        <f t="shared" si="29"/>
        <v>1</v>
      </c>
      <c r="EQ13" s="3">
        <f t="shared" si="29"/>
        <v>1</v>
      </c>
      <c r="ER13" s="69">
        <f>SUMPRODUCT(ES13:EU13,设定参考!$A$2:$C$2)</f>
        <v>1098.299250451214</v>
      </c>
      <c r="ES13" s="30">
        <v>9974.9162258305259</v>
      </c>
      <c r="ET13" s="30">
        <v>484.29076363636375</v>
      </c>
      <c r="EU13" s="62">
        <v>215.01183778162914</v>
      </c>
      <c r="EV13" s="57" t="str">
        <f t="shared" si="64"/>
        <v>大天二</v>
      </c>
      <c r="EW13" s="47">
        <f>VLOOKUP(EV13,马仔属性!$G$14:$I$30,3,FALSE)</f>
        <v>3</v>
      </c>
      <c r="EX13" s="58">
        <f>VLOOKUP(EV13,马仔属性!$G$14:$H$30,2,FALSE)</f>
        <v>101116</v>
      </c>
      <c r="EY13" s="3">
        <f t="shared" si="30"/>
        <v>10</v>
      </c>
      <c r="EZ13" s="3">
        <f t="shared" si="31"/>
        <v>1</v>
      </c>
      <c r="FA13" s="3">
        <f t="shared" si="31"/>
        <v>1</v>
      </c>
      <c r="FB13" s="69">
        <f>SUMPRODUCT(FC13:FE13,设定参考!$A$2:$C$2)</f>
        <v>1104.299250451214</v>
      </c>
      <c r="FC13" s="30">
        <v>9974.9162258305259</v>
      </c>
      <c r="FD13" s="30">
        <v>495.29076363636375</v>
      </c>
      <c r="FE13" s="62">
        <v>210.01183778162914</v>
      </c>
      <c r="FF13" s="57" t="str">
        <f t="shared" si="65"/>
        <v>亚芝</v>
      </c>
      <c r="FG13" s="47" t="e">
        <f>VLOOKUP(FF13,马仔属性!$G$14:$I$30,3,FALSE)</f>
        <v>#N/A</v>
      </c>
      <c r="FH13" s="58" t="e">
        <f>VLOOKUP(FF13,马仔属性!$G$14:$H$30,2,FALSE)</f>
        <v>#N/A</v>
      </c>
      <c r="FI13" s="3">
        <f t="shared" si="32"/>
        <v>10</v>
      </c>
      <c r="FJ13" s="3">
        <f t="shared" si="33"/>
        <v>1</v>
      </c>
      <c r="FK13" s="3">
        <f t="shared" si="33"/>
        <v>1</v>
      </c>
      <c r="FL13" s="69">
        <f>SUMPRODUCT(FM13:FO13,设定参考!$A$2:$C$2)</f>
        <v>-127783.25724486195</v>
      </c>
      <c r="FM13" s="30">
        <v>-60709.094309146101</v>
      </c>
      <c r="FN13" s="30">
        <v>-62021.329260547398</v>
      </c>
      <c r="FO13" s="62">
        <v>-63333.564211948702</v>
      </c>
      <c r="FP13" s="57" t="str">
        <f t="shared" si="45"/>
        <v>亚芝</v>
      </c>
      <c r="FQ13" s="47" t="e">
        <f>VLOOKUP(FP13,马仔属性!$G$14:$I$30,3,FALSE)</f>
        <v>#N/A</v>
      </c>
      <c r="FR13" s="58" t="e">
        <f>VLOOKUP(FP13,马仔属性!$G$14:$H$30,2,FALSE)</f>
        <v>#N/A</v>
      </c>
      <c r="FS13" s="3">
        <f t="shared" si="32"/>
        <v>10</v>
      </c>
      <c r="FT13" s="3">
        <f t="shared" si="33"/>
        <v>1</v>
      </c>
      <c r="FU13" s="3">
        <f t="shared" si="33"/>
        <v>1</v>
      </c>
      <c r="FV13" s="69">
        <f>SUMPRODUCT(FW13:FY13,设定参考!$A$2:$C$2)</f>
        <v>-135814.13514743769</v>
      </c>
      <c r="FW13" s="30">
        <v>-64645.799163349999</v>
      </c>
      <c r="FX13" s="30">
        <v>-65958.034114751194</v>
      </c>
      <c r="FY13" s="62">
        <v>-67270.269066152498</v>
      </c>
      <c r="FZ13" s="57" t="str">
        <f t="shared" si="45"/>
        <v>亚芝</v>
      </c>
      <c r="GA13" s="47" t="e">
        <f>VLOOKUP(FZ13,马仔属性!$G$14:$I$30,3,FALSE)</f>
        <v>#N/A</v>
      </c>
      <c r="GB13" s="58" t="e">
        <f>VLOOKUP(FZ13,马仔属性!$G$14:$H$30,2,FALSE)</f>
        <v>#N/A</v>
      </c>
      <c r="GC13" s="3">
        <f t="shared" si="32"/>
        <v>10</v>
      </c>
      <c r="GD13" s="3">
        <f t="shared" si="33"/>
        <v>1</v>
      </c>
      <c r="GE13" s="3">
        <f t="shared" si="33"/>
        <v>1</v>
      </c>
      <c r="GF13" s="69">
        <f>SUMPRODUCT(GG13:GI13,设定参考!$A$2:$C$2)</f>
        <v>-143845.01305001366</v>
      </c>
      <c r="GG13" s="30">
        <v>-68582.504017553802</v>
      </c>
      <c r="GH13" s="30">
        <v>-69894.738968955106</v>
      </c>
      <c r="GI13" s="62">
        <v>-71206.973920356395</v>
      </c>
      <c r="GJ13" s="57" t="str">
        <f t="shared" si="47"/>
        <v>亚芝</v>
      </c>
      <c r="GK13" s="47" t="e">
        <f>VLOOKUP(GJ13,马仔属性!$G$14:$I$30,3,FALSE)</f>
        <v>#N/A</v>
      </c>
      <c r="GL13" s="58" t="e">
        <f>VLOOKUP(GJ13,马仔属性!$G$14:$H$30,2,FALSE)</f>
        <v>#N/A</v>
      </c>
      <c r="GM13" s="3">
        <f t="shared" si="32"/>
        <v>10</v>
      </c>
      <c r="GN13" s="3">
        <f t="shared" si="33"/>
        <v>1</v>
      </c>
      <c r="GO13" s="3">
        <f t="shared" si="33"/>
        <v>1</v>
      </c>
      <c r="GP13" s="69">
        <f>SUMPRODUCT(GQ13:GS13,设定参考!$A$2:$C$2)</f>
        <v>-151875.8909525894</v>
      </c>
      <c r="GQ13" s="30">
        <v>-72519.208871757597</v>
      </c>
      <c r="GR13" s="30">
        <v>-73831.443823158901</v>
      </c>
      <c r="GS13" s="62">
        <v>-75143.678774560205</v>
      </c>
      <c r="GT13" s="57" t="str">
        <f t="shared" si="47"/>
        <v>亚芝</v>
      </c>
      <c r="GU13" s="47" t="e">
        <f>VLOOKUP(GT13,马仔属性!$G$14:$I$30,3,FALSE)</f>
        <v>#N/A</v>
      </c>
      <c r="GV13" s="58" t="e">
        <f>VLOOKUP(GT13,马仔属性!$G$14:$H$30,2,FALSE)</f>
        <v>#N/A</v>
      </c>
      <c r="GW13" s="3">
        <f t="shared" si="40"/>
        <v>10</v>
      </c>
      <c r="GX13" s="3">
        <f t="shared" si="41"/>
        <v>1</v>
      </c>
      <c r="GY13" s="3">
        <f t="shared" si="41"/>
        <v>1</v>
      </c>
      <c r="GZ13" s="69">
        <f>SUMPRODUCT(HA13:HC13,设定参考!$A$2:$C$2)</f>
        <v>-159906.76885516517</v>
      </c>
      <c r="HA13" s="30">
        <v>-76455.913725961494</v>
      </c>
      <c r="HB13" s="30">
        <v>-77768.148677362697</v>
      </c>
      <c r="HC13" s="62">
        <v>-79080.383628764001</v>
      </c>
      <c r="HD13" s="57" t="str">
        <f t="shared" si="49"/>
        <v>亚芝</v>
      </c>
      <c r="HE13" s="47" t="e">
        <f>VLOOKUP(HD13,马仔属性!$G$14:$I$30,3,FALSE)</f>
        <v>#N/A</v>
      </c>
      <c r="HF13" s="58" t="e">
        <f>VLOOKUP(HD13,马仔属性!$G$14:$H$30,2,FALSE)</f>
        <v>#N/A</v>
      </c>
      <c r="HG13" s="3">
        <f t="shared" si="40"/>
        <v>10</v>
      </c>
      <c r="HH13" s="3">
        <f t="shared" si="41"/>
        <v>1</v>
      </c>
      <c r="HI13" s="3">
        <f t="shared" si="41"/>
        <v>1</v>
      </c>
      <c r="HJ13" s="69">
        <f>SUMPRODUCT(HK13:HM13,设定参考!$A$2:$C$2)</f>
        <v>-167937.64675774099</v>
      </c>
      <c r="HK13" s="30">
        <v>-80392.618580165305</v>
      </c>
      <c r="HL13" s="30">
        <v>-81704.853531566594</v>
      </c>
      <c r="HM13" s="62">
        <v>-83017.088482967796</v>
      </c>
    </row>
    <row r="14" spans="1:221" x14ac:dyDescent="0.15">
      <c r="A14" s="48">
        <v>11</v>
      </c>
      <c r="B14" s="57" t="str">
        <f t="shared" si="50"/>
        <v>制服太妹</v>
      </c>
      <c r="C14" s="47">
        <f>VLOOKUP(B14,马仔属性!$G$14:$I$30,3,FALSE)</f>
        <v>0</v>
      </c>
      <c r="D14" s="58">
        <f>VLOOKUP(B14,马仔属性!$G$14:$H$30,2,FALSE)</f>
        <v>101101</v>
      </c>
      <c r="E14" s="3">
        <f t="shared" si="0"/>
        <v>11</v>
      </c>
      <c r="F14" s="3">
        <f t="shared" si="1"/>
        <v>1</v>
      </c>
      <c r="G14" s="3">
        <f t="shared" si="1"/>
        <v>1</v>
      </c>
      <c r="H14" s="69">
        <f>SUMPRODUCT(I14:K14,设定参考!$A$2:$C$2)</f>
        <v>298.20470486854867</v>
      </c>
      <c r="I14" s="30">
        <v>3063.2064897106384</v>
      </c>
      <c r="J14" s="30">
        <v>122.15204791443853</v>
      </c>
      <c r="K14" s="62">
        <v>53.524397365684578</v>
      </c>
      <c r="L14" s="57" t="str">
        <f t="shared" si="51"/>
        <v>蟹仔</v>
      </c>
      <c r="M14" s="47">
        <f>VLOOKUP(L14,马仔属性!$G$14:$I$30,3,FALSE)</f>
        <v>0</v>
      </c>
      <c r="N14" s="58">
        <f>VLOOKUP(L14,马仔属性!$G$14:$H$30,2,FALSE)</f>
        <v>101102</v>
      </c>
      <c r="O14" s="3">
        <f t="shared" si="2"/>
        <v>11</v>
      </c>
      <c r="P14" s="3">
        <f t="shared" si="3"/>
        <v>1</v>
      </c>
      <c r="Q14" s="3">
        <f t="shared" si="3"/>
        <v>1</v>
      </c>
      <c r="R14" s="69">
        <f>SUMPRODUCT(S14:U14,设定参考!$A$2:$C$2)</f>
        <v>302.76470486854868</v>
      </c>
      <c r="S14" s="30">
        <v>2627.2064897106384</v>
      </c>
      <c r="T14" s="30">
        <v>144.15204791443853</v>
      </c>
      <c r="U14" s="62">
        <v>53.524397365684578</v>
      </c>
      <c r="V14" s="57" t="str">
        <f t="shared" si="52"/>
        <v>比利</v>
      </c>
      <c r="W14" s="47">
        <f>VLOOKUP(V14,马仔属性!$G$14:$I$30,3,FALSE)</f>
        <v>0</v>
      </c>
      <c r="X14" s="58">
        <f>VLOOKUP(V14,马仔属性!$G$14:$H$30,2,FALSE)</f>
        <v>101103</v>
      </c>
      <c r="Y14" s="3">
        <f t="shared" si="4"/>
        <v>11</v>
      </c>
      <c r="Z14" s="3">
        <f t="shared" si="5"/>
        <v>1</v>
      </c>
      <c r="AA14" s="3">
        <f t="shared" si="5"/>
        <v>1</v>
      </c>
      <c r="AB14" s="69">
        <f>SUMPRODUCT(AC14:AE14,设定参考!$A$2:$C$2)</f>
        <v>290.76470486854868</v>
      </c>
      <c r="AC14" s="30">
        <v>2627.2064897106384</v>
      </c>
      <c r="AD14" s="30">
        <v>122.15204791443853</v>
      </c>
      <c r="AE14" s="62">
        <v>63.524397365684578</v>
      </c>
      <c r="AF14" s="57" t="str">
        <f t="shared" si="53"/>
        <v>黎九</v>
      </c>
      <c r="AG14" s="47">
        <f>VLOOKUP(AF14,马仔属性!$G$14:$I$30,3,FALSE)</f>
        <v>0</v>
      </c>
      <c r="AH14" s="58">
        <f>VLOOKUP(AF14,马仔属性!$G$14:$H$30,2,FALSE)</f>
        <v>101104</v>
      </c>
      <c r="AI14" s="3">
        <f t="shared" si="6"/>
        <v>11</v>
      </c>
      <c r="AJ14" s="3">
        <f t="shared" si="7"/>
        <v>1</v>
      </c>
      <c r="AK14" s="3">
        <f t="shared" si="7"/>
        <v>1</v>
      </c>
      <c r="AL14" s="69">
        <f>SUMPRODUCT(AM14:AO14,设定参考!$A$2:$C$2)</f>
        <v>302.76470486854868</v>
      </c>
      <c r="AM14" s="30">
        <v>2627.2064897106384</v>
      </c>
      <c r="AN14" s="30">
        <v>144.15204791443853</v>
      </c>
      <c r="AO14" s="62">
        <v>53.524397365684578</v>
      </c>
      <c r="AP14" s="57" t="str">
        <f t="shared" si="54"/>
        <v>黑古</v>
      </c>
      <c r="AQ14" s="47">
        <f>VLOOKUP(AP14,马仔属性!$G$14:$I$30,3,FALSE)</f>
        <v>0</v>
      </c>
      <c r="AR14" s="58">
        <f>VLOOKUP(AP14,马仔属性!$G$14:$H$30,2,FALSE)</f>
        <v>101105</v>
      </c>
      <c r="AS14" s="3">
        <f t="shared" si="8"/>
        <v>11</v>
      </c>
      <c r="AT14" s="3">
        <f t="shared" si="9"/>
        <v>1</v>
      </c>
      <c r="AU14" s="3">
        <f t="shared" si="9"/>
        <v>1</v>
      </c>
      <c r="AV14" s="69">
        <f>SUMPRODUCT(AW14:AY14,设定参考!$A$2:$C$2)</f>
        <v>304.20470486854867</v>
      </c>
      <c r="AW14" s="30">
        <v>3063.2064897106384</v>
      </c>
      <c r="AX14" s="30">
        <v>133.15204791443853</v>
      </c>
      <c r="AY14" s="62">
        <v>48.524397365684578</v>
      </c>
      <c r="AZ14" s="57" t="str">
        <f t="shared" si="55"/>
        <v>靓坤</v>
      </c>
      <c r="BA14" s="47">
        <f>VLOOKUP(AZ14,马仔属性!$G$14:$I$30,3,FALSE)</f>
        <v>1</v>
      </c>
      <c r="BB14" s="58">
        <f>VLOOKUP(AZ14,马仔属性!$G$14:$H$30,2,FALSE)</f>
        <v>101106</v>
      </c>
      <c r="BC14" s="3">
        <f t="shared" si="10"/>
        <v>11</v>
      </c>
      <c r="BD14" s="3">
        <f t="shared" si="11"/>
        <v>1</v>
      </c>
      <c r="BE14" s="3">
        <f t="shared" si="11"/>
        <v>1</v>
      </c>
      <c r="BF14" s="69">
        <f>SUMPRODUCT(BG14:BI14,设定参考!$A$2:$C$2)</f>
        <v>460.62766707676747</v>
      </c>
      <c r="BG14" s="30">
        <v>4557.0919139556736</v>
      </c>
      <c r="BH14" s="30">
        <v>187.03083807486632</v>
      </c>
      <c r="BI14" s="62">
        <v>91.313152443674198</v>
      </c>
      <c r="BJ14" s="57" t="str">
        <f t="shared" si="56"/>
        <v>乌鸦</v>
      </c>
      <c r="BK14" s="47">
        <f>VLOOKUP(BJ14,马仔属性!$G$14:$I$30,3,FALSE)</f>
        <v>2</v>
      </c>
      <c r="BL14" s="58">
        <f>VLOOKUP(BJ14,马仔属性!$G$14:$H$30,2,FALSE)</f>
        <v>101110</v>
      </c>
      <c r="BM14" s="3">
        <f t="shared" si="12"/>
        <v>11</v>
      </c>
      <c r="BN14" s="3">
        <f t="shared" si="13"/>
        <v>1</v>
      </c>
      <c r="BO14" s="3">
        <f t="shared" si="13"/>
        <v>1</v>
      </c>
      <c r="BP14" s="69">
        <f>SUMPRODUCT(BQ14:BS14,设定参考!$A$2:$C$2)</f>
        <v>797.47359149320516</v>
      </c>
      <c r="BQ14" s="30">
        <v>7544.8627624457422</v>
      </c>
      <c r="BR14" s="30">
        <v>338.78841839572198</v>
      </c>
      <c r="BS14" s="62">
        <v>156.89066259965341</v>
      </c>
      <c r="BT14" s="57" t="str">
        <f t="shared" si="57"/>
        <v>肥仔</v>
      </c>
      <c r="BU14" s="47">
        <f>VLOOKUP(BT14,马仔属性!$G$14:$I$30,3,FALSE)</f>
        <v>1</v>
      </c>
      <c r="BV14" s="58">
        <f>VLOOKUP(BT14,马仔属性!$G$14:$H$30,2,FALSE)</f>
        <v>101108</v>
      </c>
      <c r="BW14" s="3">
        <f t="shared" si="14"/>
        <v>11</v>
      </c>
      <c r="BX14" s="3">
        <f t="shared" si="15"/>
        <v>1</v>
      </c>
      <c r="BY14" s="3">
        <f t="shared" si="15"/>
        <v>1</v>
      </c>
      <c r="BZ14" s="69">
        <f>SUMPRODUCT(CA14:CC14,设定参考!$A$2:$C$2)</f>
        <v>468.90766707676744</v>
      </c>
      <c r="CA14" s="30">
        <v>4339.0919139556736</v>
      </c>
      <c r="CB14" s="30">
        <v>209.03083807486632</v>
      </c>
      <c r="CC14" s="62">
        <v>86.313152443674198</v>
      </c>
      <c r="CD14" s="57" t="str">
        <f t="shared" si="58"/>
        <v>司徒浩南</v>
      </c>
      <c r="CE14" s="47">
        <f>VLOOKUP(CD14,马仔属性!$G$14:$I$30,3,FALSE)</f>
        <v>2</v>
      </c>
      <c r="CF14" s="58">
        <f>VLOOKUP(CD14,马仔属性!$G$14:$H$30,2,FALSE)</f>
        <v>101109</v>
      </c>
      <c r="CG14" s="3">
        <f t="shared" si="16"/>
        <v>11</v>
      </c>
      <c r="CH14" s="3">
        <f t="shared" si="17"/>
        <v>1</v>
      </c>
      <c r="CI14" s="3">
        <f t="shared" si="17"/>
        <v>1</v>
      </c>
      <c r="CJ14" s="69">
        <f>SUMPRODUCT(CK14:CM14,设定参考!$A$2:$C$2)</f>
        <v>803.47359149320516</v>
      </c>
      <c r="CK14" s="30">
        <v>7544.8627624457422</v>
      </c>
      <c r="CL14" s="30">
        <v>349.78841839572198</v>
      </c>
      <c r="CM14" s="62">
        <v>151.89066259965341</v>
      </c>
      <c r="CN14" s="57" t="s">
        <v>380</v>
      </c>
      <c r="CO14" s="47">
        <f>VLOOKUP(CN14,马仔属性!$G$14:$I$30,3,FALSE)</f>
        <v>2</v>
      </c>
      <c r="CP14" s="58">
        <f>VLOOKUP(CN14,马仔属性!$G$14:$H$30,2,FALSE)</f>
        <v>101111</v>
      </c>
      <c r="CQ14" s="3">
        <f t="shared" si="18"/>
        <v>11</v>
      </c>
      <c r="CR14" s="3">
        <f t="shared" si="19"/>
        <v>1</v>
      </c>
      <c r="CS14" s="3">
        <f t="shared" si="19"/>
        <v>1</v>
      </c>
      <c r="CT14" s="69">
        <f>SUMPRODUCT(CU14:CW14,设定参考!$A$2:$C$2)</f>
        <v>803.47359149320516</v>
      </c>
      <c r="CU14" s="30">
        <v>7544.8627624457422</v>
      </c>
      <c r="CV14" s="30">
        <v>349.78841839572198</v>
      </c>
      <c r="CW14" s="62">
        <v>151.89066259965341</v>
      </c>
      <c r="CX14" s="57" t="str">
        <f t="shared" si="59"/>
        <v>雷功</v>
      </c>
      <c r="CY14" s="47" t="e">
        <f>VLOOKUP(CX14,马仔属性!$G$14:$I$30,3,FALSE)</f>
        <v>#N/A</v>
      </c>
      <c r="CZ14" s="58" t="e">
        <f>VLOOKUP(CX14,马仔属性!$G$14:$H$30,2,FALSE)</f>
        <v>#N/A</v>
      </c>
      <c r="DA14" s="3">
        <f t="shared" si="20"/>
        <v>11</v>
      </c>
      <c r="DB14" s="3">
        <f t="shared" si="21"/>
        <v>1</v>
      </c>
      <c r="DC14" s="3">
        <f t="shared" si="21"/>
        <v>1</v>
      </c>
      <c r="DD14" s="69">
        <f>SUMPRODUCT(DE14:DG14,设定参考!$A$2:$C$2)</f>
        <v>0</v>
      </c>
      <c r="DE14" s="30">
        <v>0</v>
      </c>
      <c r="DF14" s="30">
        <v>0</v>
      </c>
      <c r="DG14" s="62">
        <v>0</v>
      </c>
      <c r="DH14" s="57" t="str">
        <f t="shared" si="60"/>
        <v>山下忠秀</v>
      </c>
      <c r="DI14" s="47">
        <f>VLOOKUP(DH14,马仔属性!$G$14:$I$30,3,FALSE)</f>
        <v>2</v>
      </c>
      <c r="DJ14" s="58">
        <f>VLOOKUP(DH14,马仔属性!$G$14:$H$30,2,FALSE)</f>
        <v>101112</v>
      </c>
      <c r="DK14" s="3">
        <f t="shared" si="22"/>
        <v>11</v>
      </c>
      <c r="DL14" s="3">
        <f t="shared" si="23"/>
        <v>1</v>
      </c>
      <c r="DM14" s="3">
        <f t="shared" si="23"/>
        <v>1</v>
      </c>
      <c r="DN14" s="69">
        <f>SUMPRODUCT(DO14:DQ14,设定参考!$A$2:$C$2)</f>
        <v>805.75359149320514</v>
      </c>
      <c r="DO14" s="30">
        <v>7326.8627624457422</v>
      </c>
      <c r="DP14" s="30">
        <v>360.78841839572198</v>
      </c>
      <c r="DQ14" s="62">
        <v>151.89066259965341</v>
      </c>
      <c r="DR14" s="57" t="str">
        <f t="shared" si="61"/>
        <v>宫本一</v>
      </c>
      <c r="DS14" s="47">
        <f>VLOOKUP(DR14,马仔属性!$G$14:$I$30,3,FALSE)</f>
        <v>2</v>
      </c>
      <c r="DT14" s="58">
        <f>VLOOKUP(DR14,马仔属性!$G$14:$H$30,2,FALSE)</f>
        <v>101113</v>
      </c>
      <c r="DU14" s="3">
        <f t="shared" si="24"/>
        <v>11</v>
      </c>
      <c r="DV14" s="3">
        <f t="shared" si="25"/>
        <v>1</v>
      </c>
      <c r="DW14" s="3">
        <f t="shared" si="25"/>
        <v>1</v>
      </c>
      <c r="DX14" s="69">
        <f>SUMPRODUCT(DY14:EA14,设定参考!$A$2:$C$2)</f>
        <v>793.75359149320514</v>
      </c>
      <c r="DY14" s="30">
        <v>7326.8627624457422</v>
      </c>
      <c r="DZ14" s="30">
        <v>338.78841839572198</v>
      </c>
      <c r="EA14" s="62">
        <v>161.89066259965341</v>
      </c>
      <c r="EB14" s="57" t="str">
        <f t="shared" si="62"/>
        <v>陈浩南</v>
      </c>
      <c r="EC14" s="47">
        <f>VLOOKUP(EB14,马仔属性!$G$14:$I$30,3,FALSE)</f>
        <v>3</v>
      </c>
      <c r="ED14" s="58">
        <f>VLOOKUP(EB14,马仔属性!$G$14:$H$30,2,FALSE)</f>
        <v>101114</v>
      </c>
      <c r="EE14" s="3">
        <f t="shared" si="26"/>
        <v>11</v>
      </c>
      <c r="EF14" s="3">
        <f t="shared" si="27"/>
        <v>1</v>
      </c>
      <c r="EG14" s="3">
        <f t="shared" si="27"/>
        <v>1</v>
      </c>
      <c r="EH14" s="69">
        <f>SUMPRODUCT(EI14:EK14,设定参考!$A$2:$C$2)</f>
        <v>1138.8795159096428</v>
      </c>
      <c r="EI14" s="30">
        <v>10096.633610935811</v>
      </c>
      <c r="EJ14" s="30">
        <v>512.54599871657774</v>
      </c>
      <c r="EK14" s="62">
        <v>222.46817275563262</v>
      </c>
      <c r="EL14" s="57" t="str">
        <f t="shared" si="63"/>
        <v>山鸡</v>
      </c>
      <c r="EM14" s="47">
        <f>VLOOKUP(EL14,马仔属性!$G$14:$I$30,3,FALSE)</f>
        <v>3</v>
      </c>
      <c r="EN14" s="58">
        <f>VLOOKUP(EL14,马仔属性!$G$14:$H$30,2,FALSE)</f>
        <v>101115</v>
      </c>
      <c r="EO14" s="3">
        <f t="shared" si="28"/>
        <v>11</v>
      </c>
      <c r="EP14" s="3">
        <f t="shared" si="29"/>
        <v>1</v>
      </c>
      <c r="EQ14" s="3">
        <f t="shared" si="29"/>
        <v>1</v>
      </c>
      <c r="ER14" s="69">
        <f>SUMPRODUCT(ES14:EU14,设定参考!$A$2:$C$2)</f>
        <v>1136.5995159096428</v>
      </c>
      <c r="ES14" s="30">
        <v>10314.633610935811</v>
      </c>
      <c r="ET14" s="30">
        <v>501.54599871657774</v>
      </c>
      <c r="EU14" s="62">
        <v>222.46817275563262</v>
      </c>
      <c r="EV14" s="57" t="str">
        <f t="shared" si="64"/>
        <v>大天二</v>
      </c>
      <c r="EW14" s="47">
        <f>VLOOKUP(EV14,马仔属性!$G$14:$I$30,3,FALSE)</f>
        <v>3</v>
      </c>
      <c r="EX14" s="58">
        <f>VLOOKUP(EV14,马仔属性!$G$14:$H$30,2,FALSE)</f>
        <v>101116</v>
      </c>
      <c r="EY14" s="3">
        <f t="shared" si="30"/>
        <v>11</v>
      </c>
      <c r="EZ14" s="3">
        <f t="shared" si="31"/>
        <v>1</v>
      </c>
      <c r="FA14" s="3">
        <f t="shared" si="31"/>
        <v>1</v>
      </c>
      <c r="FB14" s="69">
        <f>SUMPRODUCT(FC14:FE14,设定参考!$A$2:$C$2)</f>
        <v>1142.5995159096428</v>
      </c>
      <c r="FC14" s="30">
        <v>10314.633610935811</v>
      </c>
      <c r="FD14" s="30">
        <v>512.54599871657774</v>
      </c>
      <c r="FE14" s="62">
        <v>217.46817275563262</v>
      </c>
      <c r="FF14" s="57" t="str">
        <f t="shared" si="65"/>
        <v>亚芝</v>
      </c>
      <c r="FG14" s="47" t="e">
        <f>VLOOKUP(FF14,马仔属性!$G$14:$I$30,3,FALSE)</f>
        <v>#N/A</v>
      </c>
      <c r="FH14" s="58" t="e">
        <f>VLOOKUP(FF14,马仔属性!$G$14:$H$30,2,FALSE)</f>
        <v>#N/A</v>
      </c>
      <c r="FI14" s="3">
        <f t="shared" si="32"/>
        <v>11</v>
      </c>
      <c r="FJ14" s="3">
        <f t="shared" si="33"/>
        <v>1</v>
      </c>
      <c r="FK14" s="3">
        <f t="shared" si="33"/>
        <v>1</v>
      </c>
      <c r="FL14" s="69">
        <f>SUMPRODUCT(FM14:FO14,设定参考!$A$2:$C$2)</f>
        <v>-131207.62671316066</v>
      </c>
      <c r="FM14" s="30">
        <v>-62335.949686341402</v>
      </c>
      <c r="FN14" s="30">
        <v>-63683.379470682798</v>
      </c>
      <c r="FO14" s="62">
        <v>-65030.8092550242</v>
      </c>
      <c r="FP14" s="57" t="str">
        <f t="shared" si="45"/>
        <v>亚芝</v>
      </c>
      <c r="FQ14" s="47" t="e">
        <f>VLOOKUP(FP14,马仔属性!$G$14:$I$30,3,FALSE)</f>
        <v>#N/A</v>
      </c>
      <c r="FR14" s="58" t="e">
        <f>VLOOKUP(FP14,马仔属性!$G$14:$H$30,2,FALSE)</f>
        <v>#N/A</v>
      </c>
      <c r="FS14" s="3">
        <f t="shared" si="32"/>
        <v>11</v>
      </c>
      <c r="FT14" s="3">
        <f t="shared" si="33"/>
        <v>1</v>
      </c>
      <c r="FU14" s="3">
        <f t="shared" si="33"/>
        <v>1</v>
      </c>
      <c r="FV14" s="69">
        <f>SUMPRODUCT(FW14:FY14,设定参考!$A$2:$C$2)</f>
        <v>-139453.89699332992</v>
      </c>
      <c r="FW14" s="30">
        <v>-66378.239039365595</v>
      </c>
      <c r="FX14" s="30">
        <v>-67725.668823707005</v>
      </c>
      <c r="FY14" s="62">
        <v>-69073.098608048298</v>
      </c>
      <c r="FZ14" s="57" t="str">
        <f t="shared" si="45"/>
        <v>亚芝</v>
      </c>
      <c r="GA14" s="47" t="e">
        <f>VLOOKUP(FZ14,马仔属性!$G$14:$I$30,3,FALSE)</f>
        <v>#N/A</v>
      </c>
      <c r="GB14" s="58" t="e">
        <f>VLOOKUP(FZ14,马仔属性!$G$14:$H$30,2,FALSE)</f>
        <v>#N/A</v>
      </c>
      <c r="GC14" s="3">
        <f t="shared" si="32"/>
        <v>11</v>
      </c>
      <c r="GD14" s="3">
        <f t="shared" si="33"/>
        <v>1</v>
      </c>
      <c r="GE14" s="3">
        <f t="shared" si="33"/>
        <v>1</v>
      </c>
      <c r="GF14" s="69">
        <f>SUMPRODUCT(GG14:GI14,设定参考!$A$2:$C$2)</f>
        <v>-147700.16727349919</v>
      </c>
      <c r="GG14" s="30">
        <v>-70420.528392389693</v>
      </c>
      <c r="GH14" s="30">
        <v>-71767.958176731103</v>
      </c>
      <c r="GI14" s="62">
        <v>-73115.387961072498</v>
      </c>
      <c r="GJ14" s="57" t="str">
        <f t="shared" si="47"/>
        <v>亚芝</v>
      </c>
      <c r="GK14" s="47" t="e">
        <f>VLOOKUP(GJ14,马仔属性!$G$14:$I$30,3,FALSE)</f>
        <v>#N/A</v>
      </c>
      <c r="GL14" s="58" t="e">
        <f>VLOOKUP(GJ14,马仔属性!$G$14:$H$30,2,FALSE)</f>
        <v>#N/A</v>
      </c>
      <c r="GM14" s="3">
        <f t="shared" si="32"/>
        <v>11</v>
      </c>
      <c r="GN14" s="3">
        <f t="shared" si="33"/>
        <v>1</v>
      </c>
      <c r="GO14" s="3">
        <f t="shared" si="33"/>
        <v>1</v>
      </c>
      <c r="GP14" s="69">
        <f>SUMPRODUCT(GQ14:GS14,设定参考!$A$2:$C$2)</f>
        <v>-155946.43755366834</v>
      </c>
      <c r="GQ14" s="30">
        <v>-74462.817745413806</v>
      </c>
      <c r="GR14" s="30">
        <v>-75810.247529755201</v>
      </c>
      <c r="GS14" s="62">
        <v>-77157.677314096596</v>
      </c>
      <c r="GT14" s="57" t="str">
        <f t="shared" si="47"/>
        <v>亚芝</v>
      </c>
      <c r="GU14" s="47" t="e">
        <f>VLOOKUP(GT14,马仔属性!$G$14:$I$30,3,FALSE)</f>
        <v>#N/A</v>
      </c>
      <c r="GV14" s="58" t="e">
        <f>VLOOKUP(GT14,马仔属性!$G$14:$H$30,2,FALSE)</f>
        <v>#N/A</v>
      </c>
      <c r="GW14" s="3">
        <f t="shared" si="40"/>
        <v>11</v>
      </c>
      <c r="GX14" s="3">
        <f t="shared" si="41"/>
        <v>1</v>
      </c>
      <c r="GY14" s="3">
        <f t="shared" si="41"/>
        <v>1</v>
      </c>
      <c r="GZ14" s="69">
        <f>SUMPRODUCT(HA14:HC14,设定参考!$A$2:$C$2)</f>
        <v>-164192.70783383772</v>
      </c>
      <c r="HA14" s="30">
        <v>-78505.107098438006</v>
      </c>
      <c r="HB14" s="30">
        <v>-79852.536882779401</v>
      </c>
      <c r="HC14" s="62">
        <v>-81199.966667120796</v>
      </c>
      <c r="HD14" s="57" t="str">
        <f t="shared" si="49"/>
        <v>亚芝</v>
      </c>
      <c r="HE14" s="47" t="e">
        <f>VLOOKUP(HD14,马仔属性!$G$14:$I$30,3,FALSE)</f>
        <v>#N/A</v>
      </c>
      <c r="HF14" s="58" t="e">
        <f>VLOOKUP(HD14,马仔属性!$G$14:$H$30,2,FALSE)</f>
        <v>#N/A</v>
      </c>
      <c r="HG14" s="3">
        <f t="shared" si="40"/>
        <v>11</v>
      </c>
      <c r="HH14" s="3">
        <f t="shared" si="41"/>
        <v>1</v>
      </c>
      <c r="HI14" s="3">
        <f t="shared" si="41"/>
        <v>1</v>
      </c>
      <c r="HJ14" s="69">
        <f>SUMPRODUCT(HK14:HM14,设定参考!$A$2:$C$2)</f>
        <v>-172438.97811400687</v>
      </c>
      <c r="HK14" s="30">
        <v>-82547.396451462104</v>
      </c>
      <c r="HL14" s="30">
        <v>-83894.826235803499</v>
      </c>
      <c r="HM14" s="62">
        <v>-85242.256020144894</v>
      </c>
    </row>
    <row r="15" spans="1:221" x14ac:dyDescent="0.15">
      <c r="A15" s="48">
        <v>12</v>
      </c>
      <c r="B15" s="57" t="str">
        <f t="shared" si="50"/>
        <v>制服太妹</v>
      </c>
      <c r="C15" s="47">
        <f>VLOOKUP(B15,马仔属性!$G$14:$I$30,3,FALSE)</f>
        <v>0</v>
      </c>
      <c r="D15" s="58">
        <f>VLOOKUP(B15,马仔属性!$G$14:$H$30,2,FALSE)</f>
        <v>101101</v>
      </c>
      <c r="E15" s="3">
        <f t="shared" si="0"/>
        <v>12</v>
      </c>
      <c r="F15" s="3">
        <f t="shared" si="1"/>
        <v>1</v>
      </c>
      <c r="G15" s="3">
        <f t="shared" si="1"/>
        <v>1</v>
      </c>
      <c r="H15" s="69">
        <f>SUMPRODUCT(I15:K15,设定参考!$A$2:$C$2)</f>
        <v>304.58808244495344</v>
      </c>
      <c r="I15" s="30">
        <v>3119.8260538948525</v>
      </c>
      <c r="J15" s="30">
        <v>125.02792042780752</v>
      </c>
      <c r="K15" s="62">
        <v>54.76711986135183</v>
      </c>
      <c r="L15" s="57" t="str">
        <f t="shared" si="51"/>
        <v>蟹仔</v>
      </c>
      <c r="M15" s="47">
        <f>VLOOKUP(L15,马仔属性!$G$14:$I$30,3,FALSE)</f>
        <v>0</v>
      </c>
      <c r="N15" s="58">
        <f>VLOOKUP(L15,马仔属性!$G$14:$H$30,2,FALSE)</f>
        <v>101102</v>
      </c>
      <c r="O15" s="3">
        <f t="shared" si="2"/>
        <v>12</v>
      </c>
      <c r="P15" s="3">
        <f t="shared" si="3"/>
        <v>1</v>
      </c>
      <c r="Q15" s="3">
        <f t="shared" si="3"/>
        <v>1</v>
      </c>
      <c r="R15" s="69">
        <f>SUMPRODUCT(S15:U15,设定参考!$A$2:$C$2)</f>
        <v>309.14808244495345</v>
      </c>
      <c r="S15" s="30">
        <v>2683.8260538948525</v>
      </c>
      <c r="T15" s="30">
        <v>147.02792042780752</v>
      </c>
      <c r="U15" s="62">
        <v>54.76711986135183</v>
      </c>
      <c r="V15" s="57" t="str">
        <f t="shared" si="52"/>
        <v>比利</v>
      </c>
      <c r="W15" s="47">
        <f>VLOOKUP(V15,马仔属性!$G$14:$I$30,3,FALSE)</f>
        <v>0</v>
      </c>
      <c r="X15" s="58">
        <f>VLOOKUP(V15,马仔属性!$G$14:$H$30,2,FALSE)</f>
        <v>101103</v>
      </c>
      <c r="Y15" s="3">
        <f t="shared" si="4"/>
        <v>12</v>
      </c>
      <c r="Z15" s="3">
        <f t="shared" si="5"/>
        <v>1</v>
      </c>
      <c r="AA15" s="3">
        <f t="shared" si="5"/>
        <v>1</v>
      </c>
      <c r="AB15" s="69">
        <f>SUMPRODUCT(AC15:AE15,设定参考!$A$2:$C$2)</f>
        <v>297.14808244495345</v>
      </c>
      <c r="AC15" s="30">
        <v>2683.8260538948525</v>
      </c>
      <c r="AD15" s="30">
        <v>125.02792042780752</v>
      </c>
      <c r="AE15" s="62">
        <v>64.76711986135183</v>
      </c>
      <c r="AF15" s="57" t="str">
        <f t="shared" si="53"/>
        <v>黎九</v>
      </c>
      <c r="AG15" s="47">
        <f>VLOOKUP(AF15,马仔属性!$G$14:$I$30,3,FALSE)</f>
        <v>0</v>
      </c>
      <c r="AH15" s="58">
        <f>VLOOKUP(AF15,马仔属性!$G$14:$H$30,2,FALSE)</f>
        <v>101104</v>
      </c>
      <c r="AI15" s="3">
        <f t="shared" si="6"/>
        <v>12</v>
      </c>
      <c r="AJ15" s="3">
        <f t="shared" si="7"/>
        <v>1</v>
      </c>
      <c r="AK15" s="3">
        <f t="shared" si="7"/>
        <v>1</v>
      </c>
      <c r="AL15" s="69">
        <f>SUMPRODUCT(AM15:AO15,设定参考!$A$2:$C$2)</f>
        <v>309.14808244495345</v>
      </c>
      <c r="AM15" s="30">
        <v>2683.8260538948525</v>
      </c>
      <c r="AN15" s="30">
        <v>147.02792042780752</v>
      </c>
      <c r="AO15" s="62">
        <v>54.76711986135183</v>
      </c>
      <c r="AP15" s="57" t="str">
        <f t="shared" si="54"/>
        <v>黑古</v>
      </c>
      <c r="AQ15" s="47">
        <f>VLOOKUP(AP15,马仔属性!$G$14:$I$30,3,FALSE)</f>
        <v>0</v>
      </c>
      <c r="AR15" s="58">
        <f>VLOOKUP(AP15,马仔属性!$G$14:$H$30,2,FALSE)</f>
        <v>101105</v>
      </c>
      <c r="AS15" s="3">
        <f t="shared" si="8"/>
        <v>12</v>
      </c>
      <c r="AT15" s="3">
        <f t="shared" si="9"/>
        <v>1</v>
      </c>
      <c r="AU15" s="3">
        <f t="shared" si="9"/>
        <v>1</v>
      </c>
      <c r="AV15" s="69">
        <f>SUMPRODUCT(AW15:AY15,设定参考!$A$2:$C$2)</f>
        <v>310.58808244495344</v>
      </c>
      <c r="AW15" s="30">
        <v>3119.8260538948525</v>
      </c>
      <c r="AX15" s="30">
        <v>136.02792042780752</v>
      </c>
      <c r="AY15" s="62">
        <v>49.76711986135183</v>
      </c>
      <c r="AZ15" s="57" t="str">
        <f t="shared" si="55"/>
        <v>靓坤</v>
      </c>
      <c r="BA15" s="47">
        <f>VLOOKUP(AZ15,马仔属性!$G$14:$I$30,3,FALSE)</f>
        <v>1</v>
      </c>
      <c r="BB15" s="58">
        <f>VLOOKUP(AZ15,马仔属性!$G$14:$H$30,2,FALSE)</f>
        <v>101106</v>
      </c>
      <c r="BC15" s="3">
        <f t="shared" si="10"/>
        <v>12</v>
      </c>
      <c r="BD15" s="3">
        <f t="shared" si="11"/>
        <v>1</v>
      </c>
      <c r="BE15" s="3">
        <f t="shared" si="11"/>
        <v>1</v>
      </c>
      <c r="BF15" s="69">
        <f>SUMPRODUCT(BG15:BI15,设定参考!$A$2:$C$2)</f>
        <v>473.39442222957706</v>
      </c>
      <c r="BG15" s="30">
        <v>4670.3310423241019</v>
      </c>
      <c r="BH15" s="30">
        <v>192.7825831016043</v>
      </c>
      <c r="BI15" s="62">
        <v>93.798597435008674</v>
      </c>
      <c r="BJ15" s="57" t="str">
        <f t="shared" si="56"/>
        <v>乌鸦</v>
      </c>
      <c r="BK15" s="47">
        <f>VLOOKUP(BJ15,马仔属性!$G$14:$I$30,3,FALSE)</f>
        <v>2</v>
      </c>
      <c r="BL15" s="58">
        <f>VLOOKUP(BJ15,马仔属性!$G$14:$H$30,2,FALSE)</f>
        <v>101110</v>
      </c>
      <c r="BM15" s="3">
        <f t="shared" si="12"/>
        <v>12</v>
      </c>
      <c r="BN15" s="3">
        <f t="shared" si="13"/>
        <v>1</v>
      </c>
      <c r="BO15" s="3">
        <f t="shared" si="13"/>
        <v>1</v>
      </c>
      <c r="BP15" s="69">
        <f>SUMPRODUCT(BQ15:BS15,设定参考!$A$2:$C$2)</f>
        <v>823.00710179882424</v>
      </c>
      <c r="BQ15" s="30">
        <v>7771.3410191825988</v>
      </c>
      <c r="BR15" s="30">
        <v>350.29190844919793</v>
      </c>
      <c r="BS15" s="62">
        <v>161.86155258232236</v>
      </c>
      <c r="BT15" s="57" t="str">
        <f t="shared" si="57"/>
        <v>肥仔</v>
      </c>
      <c r="BU15" s="47">
        <f>VLOOKUP(BT15,马仔属性!$G$14:$I$30,3,FALSE)</f>
        <v>1</v>
      </c>
      <c r="BV15" s="58">
        <f>VLOOKUP(BT15,马仔属性!$G$14:$H$30,2,FALSE)</f>
        <v>101108</v>
      </c>
      <c r="BW15" s="3">
        <f t="shared" si="14"/>
        <v>12</v>
      </c>
      <c r="BX15" s="3">
        <f t="shared" si="15"/>
        <v>1</v>
      </c>
      <c r="BY15" s="3">
        <f t="shared" si="15"/>
        <v>1</v>
      </c>
      <c r="BZ15" s="69">
        <f>SUMPRODUCT(CA15:CC15,设定参考!$A$2:$C$2)</f>
        <v>481.67442222957709</v>
      </c>
      <c r="CA15" s="30">
        <v>4452.3310423241019</v>
      </c>
      <c r="CB15" s="30">
        <v>214.7825831016043</v>
      </c>
      <c r="CC15" s="62">
        <v>88.798597435008674</v>
      </c>
      <c r="CD15" s="57" t="str">
        <f t="shared" si="58"/>
        <v>司徒浩南</v>
      </c>
      <c r="CE15" s="47">
        <f>VLOOKUP(CD15,马仔属性!$G$14:$I$30,3,FALSE)</f>
        <v>2</v>
      </c>
      <c r="CF15" s="58">
        <f>VLOOKUP(CD15,马仔属性!$G$14:$H$30,2,FALSE)</f>
        <v>101109</v>
      </c>
      <c r="CG15" s="3">
        <f t="shared" si="16"/>
        <v>12</v>
      </c>
      <c r="CH15" s="3">
        <f t="shared" si="17"/>
        <v>1</v>
      </c>
      <c r="CI15" s="3">
        <f t="shared" si="17"/>
        <v>1</v>
      </c>
      <c r="CJ15" s="69">
        <f>SUMPRODUCT(CK15:CM15,设定参考!$A$2:$C$2)</f>
        <v>829.00710179882424</v>
      </c>
      <c r="CK15" s="30">
        <v>7771.3410191825988</v>
      </c>
      <c r="CL15" s="30">
        <v>361.29190844919793</v>
      </c>
      <c r="CM15" s="62">
        <v>156.86155258232236</v>
      </c>
      <c r="CN15" s="57" t="s">
        <v>380</v>
      </c>
      <c r="CO15" s="47">
        <f>VLOOKUP(CN15,马仔属性!$G$14:$I$30,3,FALSE)</f>
        <v>2</v>
      </c>
      <c r="CP15" s="58">
        <f>VLOOKUP(CN15,马仔属性!$G$14:$H$30,2,FALSE)</f>
        <v>101111</v>
      </c>
      <c r="CQ15" s="3">
        <f t="shared" si="18"/>
        <v>12</v>
      </c>
      <c r="CR15" s="3">
        <f t="shared" si="19"/>
        <v>1</v>
      </c>
      <c r="CS15" s="3">
        <f t="shared" si="19"/>
        <v>1</v>
      </c>
      <c r="CT15" s="69">
        <f>SUMPRODUCT(CU15:CW15,设定参考!$A$2:$C$2)</f>
        <v>829.00710179882424</v>
      </c>
      <c r="CU15" s="30">
        <v>7771.3410191825988</v>
      </c>
      <c r="CV15" s="30">
        <v>361.29190844919793</v>
      </c>
      <c r="CW15" s="62">
        <v>156.86155258232236</v>
      </c>
      <c r="CX15" s="57" t="str">
        <f t="shared" si="59"/>
        <v>雷功</v>
      </c>
      <c r="CY15" s="47" t="e">
        <f>VLOOKUP(CX15,马仔属性!$G$14:$I$30,3,FALSE)</f>
        <v>#N/A</v>
      </c>
      <c r="CZ15" s="58" t="e">
        <f>VLOOKUP(CX15,马仔属性!$G$14:$H$30,2,FALSE)</f>
        <v>#N/A</v>
      </c>
      <c r="DA15" s="3">
        <f t="shared" si="20"/>
        <v>12</v>
      </c>
      <c r="DB15" s="3">
        <f t="shared" si="21"/>
        <v>1</v>
      </c>
      <c r="DC15" s="3">
        <f t="shared" si="21"/>
        <v>1</v>
      </c>
      <c r="DD15" s="69">
        <f>SUMPRODUCT(DE15:DG15,设定参考!$A$2:$C$2)</f>
        <v>0</v>
      </c>
      <c r="DE15" s="30">
        <v>0</v>
      </c>
      <c r="DF15" s="30">
        <v>0</v>
      </c>
      <c r="DG15" s="62">
        <v>0</v>
      </c>
      <c r="DH15" s="57" t="str">
        <f t="shared" si="60"/>
        <v>山下忠秀</v>
      </c>
      <c r="DI15" s="47">
        <f>VLOOKUP(DH15,马仔属性!$G$14:$I$30,3,FALSE)</f>
        <v>2</v>
      </c>
      <c r="DJ15" s="58">
        <f>VLOOKUP(DH15,马仔属性!$G$14:$H$30,2,FALSE)</f>
        <v>101112</v>
      </c>
      <c r="DK15" s="3">
        <f t="shared" si="22"/>
        <v>12</v>
      </c>
      <c r="DL15" s="3">
        <f t="shared" si="23"/>
        <v>1</v>
      </c>
      <c r="DM15" s="3">
        <f t="shared" si="23"/>
        <v>1</v>
      </c>
      <c r="DN15" s="69">
        <f>SUMPRODUCT(DO15:DQ15,设定参考!$A$2:$C$2)</f>
        <v>831.28710179882421</v>
      </c>
      <c r="DO15" s="30">
        <v>7553.3410191825988</v>
      </c>
      <c r="DP15" s="30">
        <v>372.29190844919793</v>
      </c>
      <c r="DQ15" s="62">
        <v>156.86155258232236</v>
      </c>
      <c r="DR15" s="57" t="str">
        <f t="shared" si="61"/>
        <v>宫本一</v>
      </c>
      <c r="DS15" s="47">
        <f>VLOOKUP(DR15,马仔属性!$G$14:$I$30,3,FALSE)</f>
        <v>2</v>
      </c>
      <c r="DT15" s="58">
        <f>VLOOKUP(DR15,马仔属性!$G$14:$H$30,2,FALSE)</f>
        <v>101113</v>
      </c>
      <c r="DU15" s="3">
        <f t="shared" si="24"/>
        <v>12</v>
      </c>
      <c r="DV15" s="3">
        <f t="shared" si="25"/>
        <v>1</v>
      </c>
      <c r="DW15" s="3">
        <f t="shared" si="25"/>
        <v>1</v>
      </c>
      <c r="DX15" s="69">
        <f>SUMPRODUCT(DY15:EA15,设定参考!$A$2:$C$2)</f>
        <v>819.28710179882421</v>
      </c>
      <c r="DY15" s="30">
        <v>7553.3410191825988</v>
      </c>
      <c r="DZ15" s="30">
        <v>350.29190844919793</v>
      </c>
      <c r="EA15" s="62">
        <v>166.86155258232236</v>
      </c>
      <c r="EB15" s="57" t="str">
        <f t="shared" si="62"/>
        <v>陈浩南</v>
      </c>
      <c r="EC15" s="47">
        <f>VLOOKUP(EB15,马仔属性!$G$14:$I$30,3,FALSE)</f>
        <v>3</v>
      </c>
      <c r="ED15" s="58">
        <f>VLOOKUP(EB15,马仔属性!$G$14:$H$30,2,FALSE)</f>
        <v>101114</v>
      </c>
      <c r="EE15" s="3">
        <f t="shared" si="26"/>
        <v>12</v>
      </c>
      <c r="EF15" s="3">
        <f t="shared" si="27"/>
        <v>1</v>
      </c>
      <c r="EG15" s="3">
        <f t="shared" si="27"/>
        <v>1</v>
      </c>
      <c r="EH15" s="69">
        <f>SUMPRODUCT(EI15:EK15,设定参考!$A$2:$C$2)</f>
        <v>1177.1797813680716</v>
      </c>
      <c r="EI15" s="30">
        <v>10436.350996041096</v>
      </c>
      <c r="EJ15" s="30">
        <v>529.80123379679162</v>
      </c>
      <c r="EK15" s="62">
        <v>229.9245077296361</v>
      </c>
      <c r="EL15" s="57" t="str">
        <f t="shared" si="63"/>
        <v>山鸡</v>
      </c>
      <c r="EM15" s="47">
        <f>VLOOKUP(EL15,马仔属性!$G$14:$I$30,3,FALSE)</f>
        <v>3</v>
      </c>
      <c r="EN15" s="58">
        <f>VLOOKUP(EL15,马仔属性!$G$14:$H$30,2,FALSE)</f>
        <v>101115</v>
      </c>
      <c r="EO15" s="3">
        <f t="shared" si="28"/>
        <v>12</v>
      </c>
      <c r="EP15" s="3">
        <f t="shared" si="29"/>
        <v>1</v>
      </c>
      <c r="EQ15" s="3">
        <f t="shared" si="29"/>
        <v>1</v>
      </c>
      <c r="ER15" s="69">
        <f>SUMPRODUCT(ES15:EU15,设定参考!$A$2:$C$2)</f>
        <v>1174.8997813680717</v>
      </c>
      <c r="ES15" s="30">
        <v>10654.350996041096</v>
      </c>
      <c r="ET15" s="30">
        <v>518.80123379679162</v>
      </c>
      <c r="EU15" s="62">
        <v>229.9245077296361</v>
      </c>
      <c r="EV15" s="57" t="str">
        <f t="shared" si="64"/>
        <v>大天二</v>
      </c>
      <c r="EW15" s="47">
        <f>VLOOKUP(EV15,马仔属性!$G$14:$I$30,3,FALSE)</f>
        <v>3</v>
      </c>
      <c r="EX15" s="58">
        <f>VLOOKUP(EV15,马仔属性!$G$14:$H$30,2,FALSE)</f>
        <v>101116</v>
      </c>
      <c r="EY15" s="3">
        <f t="shared" si="30"/>
        <v>12</v>
      </c>
      <c r="EZ15" s="3">
        <f t="shared" si="31"/>
        <v>1</v>
      </c>
      <c r="FA15" s="3">
        <f t="shared" si="31"/>
        <v>1</v>
      </c>
      <c r="FB15" s="69">
        <f>SUMPRODUCT(FC15:FE15,设定参考!$A$2:$C$2)</f>
        <v>1180.8997813680717</v>
      </c>
      <c r="FC15" s="30">
        <v>10654.350996041096</v>
      </c>
      <c r="FD15" s="30">
        <v>529.80123379679162</v>
      </c>
      <c r="FE15" s="62">
        <v>224.9245077296361</v>
      </c>
      <c r="FF15" s="57" t="str">
        <f t="shared" si="65"/>
        <v>亚芝</v>
      </c>
      <c r="FG15" s="47" t="e">
        <f>VLOOKUP(FF15,马仔属性!$G$14:$I$30,3,FALSE)</f>
        <v>#N/A</v>
      </c>
      <c r="FH15" s="58" t="e">
        <f>VLOOKUP(FF15,马仔属性!$G$14:$H$30,2,FALSE)</f>
        <v>#N/A</v>
      </c>
      <c r="FI15" s="3">
        <f t="shared" si="32"/>
        <v>12</v>
      </c>
      <c r="FJ15" s="3">
        <f t="shared" si="33"/>
        <v>1</v>
      </c>
      <c r="FK15" s="3">
        <f t="shared" si="33"/>
        <v>1</v>
      </c>
      <c r="FL15" s="69">
        <f>SUMPRODUCT(FM15:FO15,设定参考!$A$2:$C$2)</f>
        <v>-134631.99618145928</v>
      </c>
      <c r="FM15" s="30">
        <v>-63962.805063536704</v>
      </c>
      <c r="FN15" s="30">
        <v>-65345.429680818197</v>
      </c>
      <c r="FO15" s="62">
        <v>-66728.054298099596</v>
      </c>
      <c r="FP15" s="57" t="str">
        <f t="shared" si="45"/>
        <v>亚芝</v>
      </c>
      <c r="FQ15" s="47" t="e">
        <f>VLOOKUP(FP15,马仔属性!$G$14:$I$30,3,FALSE)</f>
        <v>#N/A</v>
      </c>
      <c r="FR15" s="58" t="e">
        <f>VLOOKUP(FP15,马仔属性!$G$14:$H$30,2,FALSE)</f>
        <v>#N/A</v>
      </c>
      <c r="FS15" s="3">
        <f t="shared" si="32"/>
        <v>12</v>
      </c>
      <c r="FT15" s="3">
        <f t="shared" si="33"/>
        <v>1</v>
      </c>
      <c r="FU15" s="3">
        <f t="shared" si="33"/>
        <v>1</v>
      </c>
      <c r="FV15" s="69">
        <f>SUMPRODUCT(FW15:FY15,设定参考!$A$2:$C$2)</f>
        <v>-143093.65883922193</v>
      </c>
      <c r="FW15" s="30">
        <v>-68110.678915381097</v>
      </c>
      <c r="FX15" s="30">
        <v>-69493.303532662598</v>
      </c>
      <c r="FY15" s="62">
        <v>-70875.928149944099</v>
      </c>
      <c r="FZ15" s="57" t="str">
        <f t="shared" si="45"/>
        <v>亚芝</v>
      </c>
      <c r="GA15" s="47" t="e">
        <f>VLOOKUP(FZ15,马仔属性!$G$14:$I$30,3,FALSE)</f>
        <v>#N/A</v>
      </c>
      <c r="GB15" s="58" t="e">
        <f>VLOOKUP(FZ15,马仔属性!$G$14:$H$30,2,FALSE)</f>
        <v>#N/A</v>
      </c>
      <c r="GC15" s="3">
        <f t="shared" si="32"/>
        <v>12</v>
      </c>
      <c r="GD15" s="3">
        <f t="shared" si="33"/>
        <v>1</v>
      </c>
      <c r="GE15" s="3">
        <f t="shared" si="33"/>
        <v>1</v>
      </c>
      <c r="GF15" s="69">
        <f>SUMPRODUCT(GG15:GI15,设定参考!$A$2:$C$2)</f>
        <v>-151555.32149698463</v>
      </c>
      <c r="GG15" s="30">
        <v>-72258.552767225599</v>
      </c>
      <c r="GH15" s="30">
        <v>-73641.1773845071</v>
      </c>
      <c r="GI15" s="62">
        <v>-75023.802001788499</v>
      </c>
      <c r="GJ15" s="57" t="str">
        <f t="shared" si="47"/>
        <v>亚芝</v>
      </c>
      <c r="GK15" s="47" t="e">
        <f>VLOOKUP(GJ15,马仔属性!$G$14:$I$30,3,FALSE)</f>
        <v>#N/A</v>
      </c>
      <c r="GL15" s="58" t="e">
        <f>VLOOKUP(GJ15,马仔属性!$G$14:$H$30,2,FALSE)</f>
        <v>#N/A</v>
      </c>
      <c r="GM15" s="3">
        <f t="shared" si="32"/>
        <v>12</v>
      </c>
      <c r="GN15" s="3">
        <f t="shared" si="33"/>
        <v>1</v>
      </c>
      <c r="GO15" s="3">
        <f t="shared" si="33"/>
        <v>1</v>
      </c>
      <c r="GP15" s="69">
        <f>SUMPRODUCT(GQ15:GS15,设定参考!$A$2:$C$2)</f>
        <v>-160016.9841547473</v>
      </c>
      <c r="GQ15" s="30">
        <v>-76406.42661907</v>
      </c>
      <c r="GR15" s="30">
        <v>-77789.051236351501</v>
      </c>
      <c r="GS15" s="62">
        <v>-79171.675853633002</v>
      </c>
      <c r="GT15" s="57" t="str">
        <f t="shared" si="47"/>
        <v>亚芝</v>
      </c>
      <c r="GU15" s="47" t="e">
        <f>VLOOKUP(GT15,马仔属性!$G$14:$I$30,3,FALSE)</f>
        <v>#N/A</v>
      </c>
      <c r="GV15" s="58" t="e">
        <f>VLOOKUP(GT15,马仔属性!$G$14:$H$30,2,FALSE)</f>
        <v>#N/A</v>
      </c>
      <c r="GW15" s="3">
        <f t="shared" si="40"/>
        <v>12</v>
      </c>
      <c r="GX15" s="3">
        <f t="shared" si="41"/>
        <v>1</v>
      </c>
      <c r="GY15" s="3">
        <f t="shared" si="41"/>
        <v>1</v>
      </c>
      <c r="GZ15" s="69">
        <f>SUMPRODUCT(HA15:HC15,设定参考!$A$2:$C$2)</f>
        <v>-168478.64681250998</v>
      </c>
      <c r="HA15" s="30">
        <v>-80554.300470914503</v>
      </c>
      <c r="HB15" s="30">
        <v>-81936.925088196003</v>
      </c>
      <c r="HC15" s="62">
        <v>-83319.549705477402</v>
      </c>
      <c r="HD15" s="57" t="str">
        <f t="shared" si="49"/>
        <v>亚芝</v>
      </c>
      <c r="HE15" s="47" t="e">
        <f>VLOOKUP(HD15,马仔属性!$G$14:$I$30,3,FALSE)</f>
        <v>#N/A</v>
      </c>
      <c r="HF15" s="58" t="e">
        <f>VLOOKUP(HD15,马仔属性!$G$14:$H$30,2,FALSE)</f>
        <v>#N/A</v>
      </c>
      <c r="HG15" s="3">
        <f t="shared" si="40"/>
        <v>12</v>
      </c>
      <c r="HH15" s="3">
        <f t="shared" si="41"/>
        <v>1</v>
      </c>
      <c r="HI15" s="3">
        <f t="shared" si="41"/>
        <v>1</v>
      </c>
      <c r="HJ15" s="69">
        <f>SUMPRODUCT(HK15:HM15,设定参考!$A$2:$C$2)</f>
        <v>-176940.30947027268</v>
      </c>
      <c r="HK15" s="30">
        <v>-84702.174322758903</v>
      </c>
      <c r="HL15" s="30">
        <v>-86084.798940040404</v>
      </c>
      <c r="HM15" s="62">
        <v>-87467.423557321905</v>
      </c>
    </row>
    <row r="16" spans="1:221" x14ac:dyDescent="0.15">
      <c r="A16" s="48">
        <v>13</v>
      </c>
      <c r="B16" s="57" t="str">
        <f t="shared" si="50"/>
        <v>制服太妹</v>
      </c>
      <c r="C16" s="47">
        <f>VLOOKUP(B16,马仔属性!$G$14:$I$30,3,FALSE)</f>
        <v>0</v>
      </c>
      <c r="D16" s="58">
        <f>VLOOKUP(B16,马仔属性!$G$14:$H$30,2,FALSE)</f>
        <v>101101</v>
      </c>
      <c r="E16" s="3">
        <f t="shared" si="0"/>
        <v>13</v>
      </c>
      <c r="F16" s="3">
        <f t="shared" si="1"/>
        <v>1</v>
      </c>
      <c r="G16" s="3">
        <f t="shared" si="1"/>
        <v>1</v>
      </c>
      <c r="H16" s="69">
        <f>SUMPRODUCT(I16:K16,设定参考!$A$2:$C$2)</f>
        <v>310.97146002135827</v>
      </c>
      <c r="I16" s="30">
        <v>3176.4456180790667</v>
      </c>
      <c r="J16" s="30">
        <v>127.9037929411765</v>
      </c>
      <c r="K16" s="62">
        <v>56.009842357019075</v>
      </c>
      <c r="L16" s="57" t="str">
        <f t="shared" si="51"/>
        <v>蟹仔</v>
      </c>
      <c r="M16" s="47">
        <f>VLOOKUP(L16,马仔属性!$G$14:$I$30,3,FALSE)</f>
        <v>0</v>
      </c>
      <c r="N16" s="58">
        <f>VLOOKUP(L16,马仔属性!$G$14:$H$30,2,FALSE)</f>
        <v>101102</v>
      </c>
      <c r="O16" s="3">
        <f t="shared" si="2"/>
        <v>13</v>
      </c>
      <c r="P16" s="3">
        <f t="shared" si="3"/>
        <v>1</v>
      </c>
      <c r="Q16" s="3">
        <f t="shared" si="3"/>
        <v>1</v>
      </c>
      <c r="R16" s="69">
        <f>SUMPRODUCT(S16:U16,设定参考!$A$2:$C$2)</f>
        <v>315.53146002135821</v>
      </c>
      <c r="S16" s="30">
        <v>2740.4456180790667</v>
      </c>
      <c r="T16" s="30">
        <v>149.9037929411765</v>
      </c>
      <c r="U16" s="62">
        <v>56.009842357019075</v>
      </c>
      <c r="V16" s="57" t="str">
        <f t="shared" si="52"/>
        <v>比利</v>
      </c>
      <c r="W16" s="47">
        <f>VLOOKUP(V16,马仔属性!$G$14:$I$30,3,FALSE)</f>
        <v>0</v>
      </c>
      <c r="X16" s="58">
        <f>VLOOKUP(V16,马仔属性!$G$14:$H$30,2,FALSE)</f>
        <v>101103</v>
      </c>
      <c r="Y16" s="3">
        <f t="shared" si="4"/>
        <v>13</v>
      </c>
      <c r="Z16" s="3">
        <f t="shared" si="5"/>
        <v>1</v>
      </c>
      <c r="AA16" s="3">
        <f t="shared" si="5"/>
        <v>1</v>
      </c>
      <c r="AB16" s="69">
        <f>SUMPRODUCT(AC16:AE16,设定参考!$A$2:$C$2)</f>
        <v>303.53146002135827</v>
      </c>
      <c r="AC16" s="30">
        <v>2740.4456180790667</v>
      </c>
      <c r="AD16" s="30">
        <v>127.9037929411765</v>
      </c>
      <c r="AE16" s="62">
        <v>66.009842357019068</v>
      </c>
      <c r="AF16" s="57" t="str">
        <f t="shared" si="53"/>
        <v>黎九</v>
      </c>
      <c r="AG16" s="47">
        <f>VLOOKUP(AF16,马仔属性!$G$14:$I$30,3,FALSE)</f>
        <v>0</v>
      </c>
      <c r="AH16" s="58">
        <f>VLOOKUP(AF16,马仔属性!$G$14:$H$30,2,FALSE)</f>
        <v>101104</v>
      </c>
      <c r="AI16" s="3">
        <f t="shared" si="6"/>
        <v>13</v>
      </c>
      <c r="AJ16" s="3">
        <f t="shared" si="7"/>
        <v>1</v>
      </c>
      <c r="AK16" s="3">
        <f t="shared" si="7"/>
        <v>1</v>
      </c>
      <c r="AL16" s="69">
        <f>SUMPRODUCT(AM16:AO16,设定参考!$A$2:$C$2)</f>
        <v>315.53146002135821</v>
      </c>
      <c r="AM16" s="30">
        <v>2740.4456180790667</v>
      </c>
      <c r="AN16" s="30">
        <v>149.9037929411765</v>
      </c>
      <c r="AO16" s="62">
        <v>56.009842357019075</v>
      </c>
      <c r="AP16" s="57" t="str">
        <f t="shared" si="54"/>
        <v>黑古</v>
      </c>
      <c r="AQ16" s="47">
        <f>VLOOKUP(AP16,马仔属性!$G$14:$I$30,3,FALSE)</f>
        <v>0</v>
      </c>
      <c r="AR16" s="58">
        <f>VLOOKUP(AP16,马仔属性!$G$14:$H$30,2,FALSE)</f>
        <v>101105</v>
      </c>
      <c r="AS16" s="3">
        <f t="shared" si="8"/>
        <v>13</v>
      </c>
      <c r="AT16" s="3">
        <f t="shared" si="9"/>
        <v>1</v>
      </c>
      <c r="AU16" s="3">
        <f t="shared" si="9"/>
        <v>1</v>
      </c>
      <c r="AV16" s="69">
        <f>SUMPRODUCT(AW16:AY16,设定参考!$A$2:$C$2)</f>
        <v>316.97146002135827</v>
      </c>
      <c r="AW16" s="30">
        <v>3176.4456180790667</v>
      </c>
      <c r="AX16" s="30">
        <v>138.9037929411765</v>
      </c>
      <c r="AY16" s="62">
        <v>51.009842357019075</v>
      </c>
      <c r="AZ16" s="57" t="str">
        <f t="shared" si="55"/>
        <v>靓坤</v>
      </c>
      <c r="BA16" s="47">
        <f>VLOOKUP(AZ16,马仔属性!$G$14:$I$30,3,FALSE)</f>
        <v>1</v>
      </c>
      <c r="BB16" s="58">
        <f>VLOOKUP(AZ16,马仔属性!$G$14:$H$30,2,FALSE)</f>
        <v>101106</v>
      </c>
      <c r="BC16" s="3">
        <f t="shared" si="10"/>
        <v>13</v>
      </c>
      <c r="BD16" s="3">
        <f t="shared" si="11"/>
        <v>1</v>
      </c>
      <c r="BE16" s="3">
        <f t="shared" si="11"/>
        <v>1</v>
      </c>
      <c r="BF16" s="69">
        <f>SUMPRODUCT(BG16:BI16,设定参考!$A$2:$C$2)</f>
        <v>486.16117738238665</v>
      </c>
      <c r="BG16" s="30">
        <v>4783.5701706925302</v>
      </c>
      <c r="BH16" s="30">
        <v>198.53432812834228</v>
      </c>
      <c r="BI16" s="62">
        <v>96.284042426343177</v>
      </c>
      <c r="BJ16" s="57" t="str">
        <f t="shared" si="56"/>
        <v>乌鸦</v>
      </c>
      <c r="BK16" s="47">
        <f>VLOOKUP(BJ16,马仔属性!$G$14:$I$30,3,FALSE)</f>
        <v>2</v>
      </c>
      <c r="BL16" s="58">
        <f>VLOOKUP(BJ16,马仔属性!$G$14:$H$30,2,FALSE)</f>
        <v>101110</v>
      </c>
      <c r="BM16" s="3">
        <f t="shared" si="12"/>
        <v>13</v>
      </c>
      <c r="BN16" s="3">
        <f t="shared" si="13"/>
        <v>1</v>
      </c>
      <c r="BO16" s="3">
        <f t="shared" si="13"/>
        <v>1</v>
      </c>
      <c r="BP16" s="69">
        <f>SUMPRODUCT(BQ16:BS16,设定参考!$A$2:$C$2)</f>
        <v>848.54061210444343</v>
      </c>
      <c r="BQ16" s="30">
        <v>7997.8192759194553</v>
      </c>
      <c r="BR16" s="30">
        <v>361.79539850267383</v>
      </c>
      <c r="BS16" s="62">
        <v>166.83244256499137</v>
      </c>
      <c r="BT16" s="57" t="str">
        <f t="shared" si="57"/>
        <v>肥仔</v>
      </c>
      <c r="BU16" s="47">
        <f>VLOOKUP(BT16,马仔属性!$G$14:$I$30,3,FALSE)</f>
        <v>1</v>
      </c>
      <c r="BV16" s="58">
        <f>VLOOKUP(BT16,马仔属性!$G$14:$H$30,2,FALSE)</f>
        <v>101108</v>
      </c>
      <c r="BW16" s="3">
        <f t="shared" si="14"/>
        <v>13</v>
      </c>
      <c r="BX16" s="3">
        <f t="shared" si="15"/>
        <v>1</v>
      </c>
      <c r="BY16" s="3">
        <f t="shared" si="15"/>
        <v>1</v>
      </c>
      <c r="BZ16" s="69">
        <f>SUMPRODUCT(CA16:CC16,设定参考!$A$2:$C$2)</f>
        <v>494.44117738238663</v>
      </c>
      <c r="CA16" s="30">
        <v>4565.5701706925302</v>
      </c>
      <c r="CB16" s="30">
        <v>220.53432812834228</v>
      </c>
      <c r="CC16" s="62">
        <v>91.284042426343177</v>
      </c>
      <c r="CD16" s="57" t="str">
        <f t="shared" si="58"/>
        <v>司徒浩南</v>
      </c>
      <c r="CE16" s="47">
        <f>VLOOKUP(CD16,马仔属性!$G$14:$I$30,3,FALSE)</f>
        <v>2</v>
      </c>
      <c r="CF16" s="58">
        <f>VLOOKUP(CD16,马仔属性!$G$14:$H$30,2,FALSE)</f>
        <v>101109</v>
      </c>
      <c r="CG16" s="3">
        <f t="shared" si="16"/>
        <v>13</v>
      </c>
      <c r="CH16" s="3">
        <f t="shared" si="17"/>
        <v>1</v>
      </c>
      <c r="CI16" s="3">
        <f t="shared" si="17"/>
        <v>1</v>
      </c>
      <c r="CJ16" s="69">
        <f>SUMPRODUCT(CK16:CM16,设定参考!$A$2:$C$2)</f>
        <v>854.54061210444343</v>
      </c>
      <c r="CK16" s="30">
        <v>7997.8192759194553</v>
      </c>
      <c r="CL16" s="30">
        <v>372.79539850267383</v>
      </c>
      <c r="CM16" s="62">
        <v>161.83244256499137</v>
      </c>
      <c r="CN16" s="57" t="s">
        <v>380</v>
      </c>
      <c r="CO16" s="47">
        <f>VLOOKUP(CN16,马仔属性!$G$14:$I$30,3,FALSE)</f>
        <v>2</v>
      </c>
      <c r="CP16" s="58">
        <f>VLOOKUP(CN16,马仔属性!$G$14:$H$30,2,FALSE)</f>
        <v>101111</v>
      </c>
      <c r="CQ16" s="3">
        <f t="shared" si="18"/>
        <v>13</v>
      </c>
      <c r="CR16" s="3">
        <f t="shared" si="19"/>
        <v>1</v>
      </c>
      <c r="CS16" s="3">
        <f t="shared" si="19"/>
        <v>1</v>
      </c>
      <c r="CT16" s="69">
        <f>SUMPRODUCT(CU16:CW16,设定参考!$A$2:$C$2)</f>
        <v>854.54061210444343</v>
      </c>
      <c r="CU16" s="30">
        <v>7997.8192759194553</v>
      </c>
      <c r="CV16" s="30">
        <v>372.79539850267383</v>
      </c>
      <c r="CW16" s="62">
        <v>161.83244256499137</v>
      </c>
      <c r="CX16" s="57" t="str">
        <f t="shared" si="59"/>
        <v>雷功</v>
      </c>
      <c r="CY16" s="47" t="e">
        <f>VLOOKUP(CX16,马仔属性!$G$14:$I$30,3,FALSE)</f>
        <v>#N/A</v>
      </c>
      <c r="CZ16" s="58" t="e">
        <f>VLOOKUP(CX16,马仔属性!$G$14:$H$30,2,FALSE)</f>
        <v>#N/A</v>
      </c>
      <c r="DA16" s="3">
        <f t="shared" si="20"/>
        <v>13</v>
      </c>
      <c r="DB16" s="3">
        <f t="shared" si="21"/>
        <v>1</v>
      </c>
      <c r="DC16" s="3">
        <f t="shared" si="21"/>
        <v>1</v>
      </c>
      <c r="DD16" s="69">
        <f>SUMPRODUCT(DE16:DG16,设定参考!$A$2:$C$2)</f>
        <v>0</v>
      </c>
      <c r="DE16" s="30">
        <v>0</v>
      </c>
      <c r="DF16" s="30">
        <v>0</v>
      </c>
      <c r="DG16" s="62">
        <v>0</v>
      </c>
      <c r="DH16" s="57" t="str">
        <f t="shared" si="60"/>
        <v>山下忠秀</v>
      </c>
      <c r="DI16" s="47">
        <f>VLOOKUP(DH16,马仔属性!$G$14:$I$30,3,FALSE)</f>
        <v>2</v>
      </c>
      <c r="DJ16" s="58">
        <f>VLOOKUP(DH16,马仔属性!$G$14:$H$30,2,FALSE)</f>
        <v>101112</v>
      </c>
      <c r="DK16" s="3">
        <f t="shared" si="22"/>
        <v>13</v>
      </c>
      <c r="DL16" s="3">
        <f t="shared" si="23"/>
        <v>1</v>
      </c>
      <c r="DM16" s="3">
        <f t="shared" si="23"/>
        <v>1</v>
      </c>
      <c r="DN16" s="69">
        <f>SUMPRODUCT(DO16:DQ16,设定参考!$A$2:$C$2)</f>
        <v>856.8206121044434</v>
      </c>
      <c r="DO16" s="30">
        <v>7779.8192759194553</v>
      </c>
      <c r="DP16" s="30">
        <v>383.79539850267383</v>
      </c>
      <c r="DQ16" s="62">
        <v>161.83244256499137</v>
      </c>
      <c r="DR16" s="57" t="str">
        <f t="shared" si="61"/>
        <v>宫本一</v>
      </c>
      <c r="DS16" s="47">
        <f>VLOOKUP(DR16,马仔属性!$G$14:$I$30,3,FALSE)</f>
        <v>2</v>
      </c>
      <c r="DT16" s="58">
        <f>VLOOKUP(DR16,马仔属性!$G$14:$H$30,2,FALSE)</f>
        <v>101113</v>
      </c>
      <c r="DU16" s="3">
        <f t="shared" si="24"/>
        <v>13</v>
      </c>
      <c r="DV16" s="3">
        <f t="shared" si="25"/>
        <v>1</v>
      </c>
      <c r="DW16" s="3">
        <f t="shared" si="25"/>
        <v>1</v>
      </c>
      <c r="DX16" s="69">
        <f>SUMPRODUCT(DY16:EA16,设定参考!$A$2:$C$2)</f>
        <v>844.8206121044434</v>
      </c>
      <c r="DY16" s="30">
        <v>7779.8192759194553</v>
      </c>
      <c r="DZ16" s="30">
        <v>361.79539850267383</v>
      </c>
      <c r="EA16" s="62">
        <v>171.83244256499137</v>
      </c>
      <c r="EB16" s="57" t="str">
        <f t="shared" si="62"/>
        <v>陈浩南</v>
      </c>
      <c r="EC16" s="47">
        <f>VLOOKUP(EB16,马仔属性!$G$14:$I$30,3,FALSE)</f>
        <v>3</v>
      </c>
      <c r="ED16" s="58">
        <f>VLOOKUP(EB16,马仔属性!$G$14:$H$30,2,FALSE)</f>
        <v>101114</v>
      </c>
      <c r="EE16" s="3">
        <f t="shared" si="26"/>
        <v>13</v>
      </c>
      <c r="EF16" s="3">
        <f t="shared" si="27"/>
        <v>1</v>
      </c>
      <c r="EG16" s="3">
        <f t="shared" si="27"/>
        <v>1</v>
      </c>
      <c r="EH16" s="69">
        <f>SUMPRODUCT(EI16:EK16,设定参考!$A$2:$C$2)</f>
        <v>1215.4800468265003</v>
      </c>
      <c r="EI16" s="30">
        <v>10776.06838114638</v>
      </c>
      <c r="EJ16" s="30">
        <v>547.0564688770055</v>
      </c>
      <c r="EK16" s="62">
        <v>237.38084270363959</v>
      </c>
      <c r="EL16" s="57" t="str">
        <f t="shared" si="63"/>
        <v>山鸡</v>
      </c>
      <c r="EM16" s="47">
        <f>VLOOKUP(EL16,马仔属性!$G$14:$I$30,3,FALSE)</f>
        <v>3</v>
      </c>
      <c r="EN16" s="58">
        <f>VLOOKUP(EL16,马仔属性!$G$14:$H$30,2,FALSE)</f>
        <v>101115</v>
      </c>
      <c r="EO16" s="3">
        <f t="shared" si="28"/>
        <v>13</v>
      </c>
      <c r="EP16" s="3">
        <f t="shared" si="29"/>
        <v>1</v>
      </c>
      <c r="EQ16" s="3">
        <f t="shared" si="29"/>
        <v>1</v>
      </c>
      <c r="ER16" s="69">
        <f>SUMPRODUCT(ES16:EU16,设定参考!$A$2:$C$2)</f>
        <v>1213.2000468265005</v>
      </c>
      <c r="ES16" s="30">
        <v>10994.06838114638</v>
      </c>
      <c r="ET16" s="30">
        <v>536.0564688770055</v>
      </c>
      <c r="EU16" s="62">
        <v>237.38084270363959</v>
      </c>
      <c r="EV16" s="57" t="str">
        <f t="shared" si="64"/>
        <v>大天二</v>
      </c>
      <c r="EW16" s="47">
        <f>VLOOKUP(EV16,马仔属性!$G$14:$I$30,3,FALSE)</f>
        <v>3</v>
      </c>
      <c r="EX16" s="58">
        <f>VLOOKUP(EV16,马仔属性!$G$14:$H$30,2,FALSE)</f>
        <v>101116</v>
      </c>
      <c r="EY16" s="3">
        <f t="shared" si="30"/>
        <v>13</v>
      </c>
      <c r="EZ16" s="3">
        <f t="shared" si="31"/>
        <v>1</v>
      </c>
      <c r="FA16" s="3">
        <f t="shared" si="31"/>
        <v>1</v>
      </c>
      <c r="FB16" s="69">
        <f>SUMPRODUCT(FC16:FE16,设定参考!$A$2:$C$2)</f>
        <v>1219.2000468265005</v>
      </c>
      <c r="FC16" s="30">
        <v>10994.06838114638</v>
      </c>
      <c r="FD16" s="30">
        <v>547.0564688770055</v>
      </c>
      <c r="FE16" s="62">
        <v>232.38084270363959</v>
      </c>
      <c r="FF16" s="57" t="str">
        <f t="shared" si="65"/>
        <v>亚芝</v>
      </c>
      <c r="FG16" s="47" t="e">
        <f>VLOOKUP(FF16,马仔属性!$G$14:$I$30,3,FALSE)</f>
        <v>#N/A</v>
      </c>
      <c r="FH16" s="58" t="e">
        <f>VLOOKUP(FF16,马仔属性!$G$14:$H$30,2,FALSE)</f>
        <v>#N/A</v>
      </c>
      <c r="FI16" s="3">
        <f t="shared" si="32"/>
        <v>13</v>
      </c>
      <c r="FJ16" s="3">
        <f t="shared" si="33"/>
        <v>1</v>
      </c>
      <c r="FK16" s="3">
        <f t="shared" si="33"/>
        <v>1</v>
      </c>
      <c r="FL16" s="69">
        <f>SUMPRODUCT(FM16:FO16,设定参考!$A$2:$C$2)</f>
        <v>-138056.36564975788</v>
      </c>
      <c r="FM16" s="30">
        <v>-65589.660440731997</v>
      </c>
      <c r="FN16" s="30">
        <v>-67007.479890953502</v>
      </c>
      <c r="FO16" s="62">
        <v>-68425.299341175094</v>
      </c>
      <c r="FP16" s="57" t="str">
        <f t="shared" si="45"/>
        <v>亚芝</v>
      </c>
      <c r="FQ16" s="47" t="e">
        <f>VLOOKUP(FP16,马仔属性!$G$14:$I$30,3,FALSE)</f>
        <v>#N/A</v>
      </c>
      <c r="FR16" s="58" t="e">
        <f>VLOOKUP(FP16,马仔属性!$G$14:$H$30,2,FALSE)</f>
        <v>#N/A</v>
      </c>
      <c r="FS16" s="3">
        <f t="shared" si="32"/>
        <v>13</v>
      </c>
      <c r="FT16" s="3">
        <f t="shared" si="33"/>
        <v>1</v>
      </c>
      <c r="FU16" s="3">
        <f t="shared" si="33"/>
        <v>1</v>
      </c>
      <c r="FV16" s="69">
        <f>SUMPRODUCT(FW16:FY16,设定参考!$A$2:$C$2)</f>
        <v>-146733.42068511408</v>
      </c>
      <c r="FW16" s="30">
        <v>-69843.118791396701</v>
      </c>
      <c r="FX16" s="30">
        <v>-71260.938241618307</v>
      </c>
      <c r="FY16" s="62">
        <v>-72678.757691839899</v>
      </c>
      <c r="FZ16" s="57" t="str">
        <f t="shared" si="45"/>
        <v>亚芝</v>
      </c>
      <c r="GA16" s="47" t="e">
        <f>VLOOKUP(FZ16,马仔属性!$G$14:$I$30,3,FALSE)</f>
        <v>#N/A</v>
      </c>
      <c r="GB16" s="58" t="e">
        <f>VLOOKUP(FZ16,马仔属性!$G$14:$H$30,2,FALSE)</f>
        <v>#N/A</v>
      </c>
      <c r="GC16" s="3">
        <f t="shared" si="32"/>
        <v>13</v>
      </c>
      <c r="GD16" s="3">
        <f t="shared" si="33"/>
        <v>1</v>
      </c>
      <c r="GE16" s="3">
        <f t="shared" si="33"/>
        <v>1</v>
      </c>
      <c r="GF16" s="69">
        <f>SUMPRODUCT(GG16:GI16,设定参考!$A$2:$C$2)</f>
        <v>-155410.47572047025</v>
      </c>
      <c r="GG16" s="30">
        <v>-74096.577142061506</v>
      </c>
      <c r="GH16" s="30">
        <v>-75514.396592283098</v>
      </c>
      <c r="GI16" s="62">
        <v>-76932.216042504704</v>
      </c>
      <c r="GJ16" s="57" t="str">
        <f t="shared" si="47"/>
        <v>亚芝</v>
      </c>
      <c r="GK16" s="47" t="e">
        <f>VLOOKUP(GJ16,马仔属性!$G$14:$I$30,3,FALSE)</f>
        <v>#N/A</v>
      </c>
      <c r="GL16" s="58" t="e">
        <f>VLOOKUP(GJ16,马仔属性!$G$14:$H$30,2,FALSE)</f>
        <v>#N/A</v>
      </c>
      <c r="GM16" s="3">
        <f t="shared" si="32"/>
        <v>13</v>
      </c>
      <c r="GN16" s="3">
        <f t="shared" si="33"/>
        <v>1</v>
      </c>
      <c r="GO16" s="3">
        <f t="shared" si="33"/>
        <v>1</v>
      </c>
      <c r="GP16" s="69">
        <f>SUMPRODUCT(GQ16:GS16,设定参考!$A$2:$C$2)</f>
        <v>-164087.53075582627</v>
      </c>
      <c r="GQ16" s="30">
        <v>-78350.035492726296</v>
      </c>
      <c r="GR16" s="30">
        <v>-79767.854942947801</v>
      </c>
      <c r="GS16" s="62">
        <v>-81185.674393169407</v>
      </c>
      <c r="GT16" s="57" t="str">
        <f t="shared" si="47"/>
        <v>亚芝</v>
      </c>
      <c r="GU16" s="47" t="e">
        <f>VLOOKUP(GT16,马仔属性!$G$14:$I$30,3,FALSE)</f>
        <v>#N/A</v>
      </c>
      <c r="GV16" s="58" t="e">
        <f>VLOOKUP(GT16,马仔属性!$G$14:$H$30,2,FALSE)</f>
        <v>#N/A</v>
      </c>
      <c r="GW16" s="3">
        <f t="shared" si="40"/>
        <v>13</v>
      </c>
      <c r="GX16" s="3">
        <f t="shared" si="41"/>
        <v>1</v>
      </c>
      <c r="GY16" s="3">
        <f t="shared" si="41"/>
        <v>1</v>
      </c>
      <c r="GZ16" s="69">
        <f>SUMPRODUCT(HA16:HC16,设定参考!$A$2:$C$2)</f>
        <v>-172764.58579118244</v>
      </c>
      <c r="HA16" s="30">
        <v>-82603.493843390999</v>
      </c>
      <c r="HB16" s="30">
        <v>-84021.313293612606</v>
      </c>
      <c r="HC16" s="62">
        <v>-85439.132743834198</v>
      </c>
      <c r="HD16" s="57" t="str">
        <f t="shared" si="49"/>
        <v>亚芝</v>
      </c>
      <c r="HE16" s="47" t="e">
        <f>VLOOKUP(HD16,马仔属性!$G$14:$I$30,3,FALSE)</f>
        <v>#N/A</v>
      </c>
      <c r="HF16" s="58" t="e">
        <f>VLOOKUP(HD16,马仔属性!$G$14:$H$30,2,FALSE)</f>
        <v>#N/A</v>
      </c>
      <c r="HG16" s="3">
        <f t="shared" si="40"/>
        <v>13</v>
      </c>
      <c r="HH16" s="3">
        <f t="shared" si="41"/>
        <v>1</v>
      </c>
      <c r="HI16" s="3">
        <f t="shared" si="41"/>
        <v>1</v>
      </c>
      <c r="HJ16" s="69">
        <f>SUMPRODUCT(HK16:HM16,设定参考!$A$2:$C$2)</f>
        <v>-181441.64082653861</v>
      </c>
      <c r="HK16" s="30">
        <v>-86856.952194055804</v>
      </c>
      <c r="HL16" s="30">
        <v>-88274.771644277396</v>
      </c>
      <c r="HM16" s="62">
        <v>-89692.591094499003</v>
      </c>
    </row>
    <row r="17" spans="1:221" x14ac:dyDescent="0.15">
      <c r="A17" s="48">
        <v>14</v>
      </c>
      <c r="B17" s="57" t="str">
        <f t="shared" si="50"/>
        <v>制服太妹</v>
      </c>
      <c r="C17" s="47">
        <f>VLOOKUP(B17,马仔属性!$G$14:$I$30,3,FALSE)</f>
        <v>0</v>
      </c>
      <c r="D17" s="58">
        <f>VLOOKUP(B17,马仔属性!$G$14:$H$30,2,FALSE)</f>
        <v>101101</v>
      </c>
      <c r="E17" s="3">
        <f t="shared" si="0"/>
        <v>14</v>
      </c>
      <c r="F17" s="3">
        <f t="shared" si="1"/>
        <v>1</v>
      </c>
      <c r="G17" s="3">
        <f t="shared" si="1"/>
        <v>1</v>
      </c>
      <c r="H17" s="69">
        <f>SUMPRODUCT(I17:K17,设定参考!$A$2:$C$2)</f>
        <v>317.35483759776298</v>
      </c>
      <c r="I17" s="30">
        <v>3233.0651822632808</v>
      </c>
      <c r="J17" s="30">
        <v>130.77966545454547</v>
      </c>
      <c r="K17" s="62">
        <v>57.252564852686319</v>
      </c>
      <c r="L17" s="57" t="str">
        <f t="shared" si="51"/>
        <v>蟹仔</v>
      </c>
      <c r="M17" s="47">
        <f>VLOOKUP(L17,马仔属性!$G$14:$I$30,3,FALSE)</f>
        <v>0</v>
      </c>
      <c r="N17" s="58">
        <f>VLOOKUP(L17,马仔属性!$G$14:$H$30,2,FALSE)</f>
        <v>101102</v>
      </c>
      <c r="O17" s="3">
        <f t="shared" si="2"/>
        <v>14</v>
      </c>
      <c r="P17" s="3">
        <f t="shared" si="3"/>
        <v>1</v>
      </c>
      <c r="Q17" s="3">
        <f t="shared" si="3"/>
        <v>1</v>
      </c>
      <c r="R17" s="69">
        <f>SUMPRODUCT(S17:U17,设定参考!$A$2:$C$2)</f>
        <v>321.91483759776304</v>
      </c>
      <c r="S17" s="30">
        <v>2797.0651822632808</v>
      </c>
      <c r="T17" s="30">
        <v>152.77966545454547</v>
      </c>
      <c r="U17" s="62">
        <v>57.252564852686319</v>
      </c>
      <c r="V17" s="57" t="str">
        <f t="shared" si="52"/>
        <v>比利</v>
      </c>
      <c r="W17" s="47">
        <f>VLOOKUP(V17,马仔属性!$G$14:$I$30,3,FALSE)</f>
        <v>0</v>
      </c>
      <c r="X17" s="58">
        <f>VLOOKUP(V17,马仔属性!$G$14:$H$30,2,FALSE)</f>
        <v>101103</v>
      </c>
      <c r="Y17" s="3">
        <f t="shared" si="4"/>
        <v>14</v>
      </c>
      <c r="Z17" s="3">
        <f t="shared" si="5"/>
        <v>1</v>
      </c>
      <c r="AA17" s="3">
        <f t="shared" si="5"/>
        <v>1</v>
      </c>
      <c r="AB17" s="69">
        <f>SUMPRODUCT(AC17:AE17,设定参考!$A$2:$C$2)</f>
        <v>309.91483759776304</v>
      </c>
      <c r="AC17" s="30">
        <v>2797.0651822632808</v>
      </c>
      <c r="AD17" s="30">
        <v>130.77966545454547</v>
      </c>
      <c r="AE17" s="62">
        <v>67.252564852686319</v>
      </c>
      <c r="AF17" s="57" t="str">
        <f t="shared" si="53"/>
        <v>黎九</v>
      </c>
      <c r="AG17" s="47">
        <f>VLOOKUP(AF17,马仔属性!$G$14:$I$30,3,FALSE)</f>
        <v>0</v>
      </c>
      <c r="AH17" s="58">
        <f>VLOOKUP(AF17,马仔属性!$G$14:$H$30,2,FALSE)</f>
        <v>101104</v>
      </c>
      <c r="AI17" s="3">
        <f t="shared" si="6"/>
        <v>14</v>
      </c>
      <c r="AJ17" s="3">
        <f t="shared" si="7"/>
        <v>1</v>
      </c>
      <c r="AK17" s="3">
        <f t="shared" si="7"/>
        <v>1</v>
      </c>
      <c r="AL17" s="69">
        <f>SUMPRODUCT(AM17:AO17,设定参考!$A$2:$C$2)</f>
        <v>321.91483759776304</v>
      </c>
      <c r="AM17" s="30">
        <v>2797.0651822632808</v>
      </c>
      <c r="AN17" s="30">
        <v>152.77966545454547</v>
      </c>
      <c r="AO17" s="62">
        <v>57.252564852686319</v>
      </c>
      <c r="AP17" s="57" t="str">
        <f t="shared" si="54"/>
        <v>黑古</v>
      </c>
      <c r="AQ17" s="47">
        <f>VLOOKUP(AP17,马仔属性!$G$14:$I$30,3,FALSE)</f>
        <v>0</v>
      </c>
      <c r="AR17" s="58">
        <f>VLOOKUP(AP17,马仔属性!$G$14:$H$30,2,FALSE)</f>
        <v>101105</v>
      </c>
      <c r="AS17" s="3">
        <f t="shared" si="8"/>
        <v>14</v>
      </c>
      <c r="AT17" s="3">
        <f t="shared" si="9"/>
        <v>1</v>
      </c>
      <c r="AU17" s="3">
        <f t="shared" si="9"/>
        <v>1</v>
      </c>
      <c r="AV17" s="69">
        <f>SUMPRODUCT(AW17:AY17,设定参考!$A$2:$C$2)</f>
        <v>323.35483759776298</v>
      </c>
      <c r="AW17" s="30">
        <v>3233.0651822632808</v>
      </c>
      <c r="AX17" s="30">
        <v>141.77966545454547</v>
      </c>
      <c r="AY17" s="62">
        <v>52.252564852686319</v>
      </c>
      <c r="AZ17" s="57" t="str">
        <f t="shared" si="55"/>
        <v>靓坤</v>
      </c>
      <c r="BA17" s="47">
        <f>VLOOKUP(AZ17,马仔属性!$G$14:$I$30,3,FALSE)</f>
        <v>1</v>
      </c>
      <c r="BB17" s="58">
        <f>VLOOKUP(AZ17,马仔属性!$G$14:$H$30,2,FALSE)</f>
        <v>101106</v>
      </c>
      <c r="BC17" s="3">
        <f t="shared" si="10"/>
        <v>14</v>
      </c>
      <c r="BD17" s="3">
        <f t="shared" si="11"/>
        <v>1</v>
      </c>
      <c r="BE17" s="3">
        <f t="shared" si="11"/>
        <v>1</v>
      </c>
      <c r="BF17" s="69">
        <f>SUMPRODUCT(BG17:BI17,设定参考!$A$2:$C$2)</f>
        <v>498.92793253519625</v>
      </c>
      <c r="BG17" s="30">
        <v>4896.8092990609584</v>
      </c>
      <c r="BH17" s="30">
        <v>204.28607315508026</v>
      </c>
      <c r="BI17" s="62">
        <v>98.769487417677666</v>
      </c>
      <c r="BJ17" s="57" t="str">
        <f t="shared" si="56"/>
        <v>乌鸦</v>
      </c>
      <c r="BK17" s="47">
        <f>VLOOKUP(BJ17,马仔属性!$G$14:$I$30,3,FALSE)</f>
        <v>2</v>
      </c>
      <c r="BL17" s="58">
        <f>VLOOKUP(BJ17,马仔属性!$G$14:$H$30,2,FALSE)</f>
        <v>101110</v>
      </c>
      <c r="BM17" s="3">
        <f t="shared" si="12"/>
        <v>14</v>
      </c>
      <c r="BN17" s="3">
        <f t="shared" si="13"/>
        <v>1</v>
      </c>
      <c r="BO17" s="3">
        <f t="shared" si="13"/>
        <v>1</v>
      </c>
      <c r="BP17" s="69">
        <f>SUMPRODUCT(BQ17:BS17,设定参考!$A$2:$C$2)</f>
        <v>874.07412241006273</v>
      </c>
      <c r="BQ17" s="30">
        <v>8224.2975326563119</v>
      </c>
      <c r="BR17" s="30">
        <v>373.29888855614979</v>
      </c>
      <c r="BS17" s="62">
        <v>171.80333254766035</v>
      </c>
      <c r="BT17" s="57" t="str">
        <f t="shared" si="57"/>
        <v>肥仔</v>
      </c>
      <c r="BU17" s="47">
        <f>VLOOKUP(BT17,马仔属性!$G$14:$I$30,3,FALSE)</f>
        <v>1</v>
      </c>
      <c r="BV17" s="58">
        <f>VLOOKUP(BT17,马仔属性!$G$14:$H$30,2,FALSE)</f>
        <v>101108</v>
      </c>
      <c r="BW17" s="3">
        <f t="shared" si="14"/>
        <v>14</v>
      </c>
      <c r="BX17" s="3">
        <f t="shared" si="15"/>
        <v>1</v>
      </c>
      <c r="BY17" s="3">
        <f t="shared" si="15"/>
        <v>1</v>
      </c>
      <c r="BZ17" s="69">
        <f>SUMPRODUCT(CA17:CC17,设定参考!$A$2:$C$2)</f>
        <v>507.20793253519628</v>
      </c>
      <c r="CA17" s="30">
        <v>4678.8092990609584</v>
      </c>
      <c r="CB17" s="30">
        <v>226.28607315508026</v>
      </c>
      <c r="CC17" s="62">
        <v>93.769487417677666</v>
      </c>
      <c r="CD17" s="57" t="str">
        <f t="shared" si="58"/>
        <v>司徒浩南</v>
      </c>
      <c r="CE17" s="47">
        <f>VLOOKUP(CD17,马仔属性!$G$14:$I$30,3,FALSE)</f>
        <v>2</v>
      </c>
      <c r="CF17" s="58">
        <f>VLOOKUP(CD17,马仔属性!$G$14:$H$30,2,FALSE)</f>
        <v>101109</v>
      </c>
      <c r="CG17" s="3">
        <f t="shared" si="16"/>
        <v>14</v>
      </c>
      <c r="CH17" s="3">
        <f t="shared" si="17"/>
        <v>1</v>
      </c>
      <c r="CI17" s="3">
        <f t="shared" si="17"/>
        <v>1</v>
      </c>
      <c r="CJ17" s="69">
        <f>SUMPRODUCT(CK17:CM17,设定参考!$A$2:$C$2)</f>
        <v>880.07412241006273</v>
      </c>
      <c r="CK17" s="30">
        <v>8224.2975326563119</v>
      </c>
      <c r="CL17" s="30">
        <v>384.29888855614979</v>
      </c>
      <c r="CM17" s="62">
        <v>166.80333254766035</v>
      </c>
      <c r="CN17" s="57" t="s">
        <v>380</v>
      </c>
      <c r="CO17" s="47">
        <f>VLOOKUP(CN17,马仔属性!$G$14:$I$30,3,FALSE)</f>
        <v>2</v>
      </c>
      <c r="CP17" s="58">
        <f>VLOOKUP(CN17,马仔属性!$G$14:$H$30,2,FALSE)</f>
        <v>101111</v>
      </c>
      <c r="CQ17" s="3">
        <f t="shared" si="18"/>
        <v>14</v>
      </c>
      <c r="CR17" s="3">
        <f t="shared" si="19"/>
        <v>1</v>
      </c>
      <c r="CS17" s="3">
        <f t="shared" si="19"/>
        <v>1</v>
      </c>
      <c r="CT17" s="69">
        <f>SUMPRODUCT(CU17:CW17,设定参考!$A$2:$C$2)</f>
        <v>880.07412241006273</v>
      </c>
      <c r="CU17" s="30">
        <v>8224.2975326563119</v>
      </c>
      <c r="CV17" s="30">
        <v>384.29888855614979</v>
      </c>
      <c r="CW17" s="62">
        <v>166.80333254766035</v>
      </c>
      <c r="CX17" s="57" t="str">
        <f t="shared" si="59"/>
        <v>雷功</v>
      </c>
      <c r="CY17" s="47" t="e">
        <f>VLOOKUP(CX17,马仔属性!$G$14:$I$30,3,FALSE)</f>
        <v>#N/A</v>
      </c>
      <c r="CZ17" s="58" t="e">
        <f>VLOOKUP(CX17,马仔属性!$G$14:$H$30,2,FALSE)</f>
        <v>#N/A</v>
      </c>
      <c r="DA17" s="3">
        <f t="shared" si="20"/>
        <v>14</v>
      </c>
      <c r="DB17" s="3">
        <f t="shared" si="21"/>
        <v>1</v>
      </c>
      <c r="DC17" s="3">
        <f t="shared" si="21"/>
        <v>1</v>
      </c>
      <c r="DD17" s="69">
        <f>SUMPRODUCT(DE17:DG17,设定参考!$A$2:$C$2)</f>
        <v>0</v>
      </c>
      <c r="DE17" s="30">
        <v>0</v>
      </c>
      <c r="DF17" s="30">
        <v>0</v>
      </c>
      <c r="DG17" s="62">
        <v>0</v>
      </c>
      <c r="DH17" s="57" t="str">
        <f t="shared" si="60"/>
        <v>山下忠秀</v>
      </c>
      <c r="DI17" s="47">
        <f>VLOOKUP(DH17,马仔属性!$G$14:$I$30,3,FALSE)</f>
        <v>2</v>
      </c>
      <c r="DJ17" s="58">
        <f>VLOOKUP(DH17,马仔属性!$G$14:$H$30,2,FALSE)</f>
        <v>101112</v>
      </c>
      <c r="DK17" s="3">
        <f t="shared" si="22"/>
        <v>14</v>
      </c>
      <c r="DL17" s="3">
        <f t="shared" si="23"/>
        <v>1</v>
      </c>
      <c r="DM17" s="3">
        <f t="shared" si="23"/>
        <v>1</v>
      </c>
      <c r="DN17" s="69">
        <f>SUMPRODUCT(DO17:DQ17,设定参考!$A$2:$C$2)</f>
        <v>882.3541224100627</v>
      </c>
      <c r="DO17" s="30">
        <v>8006.2975326563119</v>
      </c>
      <c r="DP17" s="30">
        <v>395.29888855614979</v>
      </c>
      <c r="DQ17" s="62">
        <v>166.80333254766035</v>
      </c>
      <c r="DR17" s="57" t="str">
        <f t="shared" si="61"/>
        <v>宫本一</v>
      </c>
      <c r="DS17" s="47">
        <f>VLOOKUP(DR17,马仔属性!$G$14:$I$30,3,FALSE)</f>
        <v>2</v>
      </c>
      <c r="DT17" s="58">
        <f>VLOOKUP(DR17,马仔属性!$G$14:$H$30,2,FALSE)</f>
        <v>101113</v>
      </c>
      <c r="DU17" s="3">
        <f t="shared" si="24"/>
        <v>14</v>
      </c>
      <c r="DV17" s="3">
        <f t="shared" si="25"/>
        <v>1</v>
      </c>
      <c r="DW17" s="3">
        <f t="shared" si="25"/>
        <v>1</v>
      </c>
      <c r="DX17" s="69">
        <f>SUMPRODUCT(DY17:EA17,设定参考!$A$2:$C$2)</f>
        <v>870.3541224100627</v>
      </c>
      <c r="DY17" s="30">
        <v>8006.2975326563119</v>
      </c>
      <c r="DZ17" s="30">
        <v>373.29888855614979</v>
      </c>
      <c r="EA17" s="62">
        <v>176.80333254766035</v>
      </c>
      <c r="EB17" s="57" t="str">
        <f t="shared" si="62"/>
        <v>陈浩南</v>
      </c>
      <c r="EC17" s="47">
        <f>VLOOKUP(EB17,马仔属性!$G$14:$I$30,3,FALSE)</f>
        <v>3</v>
      </c>
      <c r="ED17" s="58">
        <f>VLOOKUP(EB17,马仔属性!$G$14:$H$30,2,FALSE)</f>
        <v>101114</v>
      </c>
      <c r="EE17" s="3">
        <f t="shared" si="26"/>
        <v>14</v>
      </c>
      <c r="EF17" s="3">
        <f t="shared" si="27"/>
        <v>1</v>
      </c>
      <c r="EG17" s="3">
        <f t="shared" si="27"/>
        <v>1</v>
      </c>
      <c r="EH17" s="69">
        <f>SUMPRODUCT(EI17:EK17,设定参考!$A$2:$C$2)</f>
        <v>1253.7803122849291</v>
      </c>
      <c r="EI17" s="30">
        <v>11115.785766251665</v>
      </c>
      <c r="EJ17" s="30">
        <v>564.31170395721938</v>
      </c>
      <c r="EK17" s="62">
        <v>244.83717767764301</v>
      </c>
      <c r="EL17" s="57" t="str">
        <f t="shared" si="63"/>
        <v>山鸡</v>
      </c>
      <c r="EM17" s="47">
        <f>VLOOKUP(EL17,马仔属性!$G$14:$I$30,3,FALSE)</f>
        <v>3</v>
      </c>
      <c r="EN17" s="58">
        <f>VLOOKUP(EL17,马仔属性!$G$14:$H$30,2,FALSE)</f>
        <v>101115</v>
      </c>
      <c r="EO17" s="3">
        <f t="shared" si="28"/>
        <v>14</v>
      </c>
      <c r="EP17" s="3">
        <f t="shared" si="29"/>
        <v>1</v>
      </c>
      <c r="EQ17" s="3">
        <f t="shared" si="29"/>
        <v>1</v>
      </c>
      <c r="ER17" s="69">
        <f>SUMPRODUCT(ES17:EU17,设定参考!$A$2:$C$2)</f>
        <v>1251.5003122849289</v>
      </c>
      <c r="ES17" s="30">
        <v>11333.785766251665</v>
      </c>
      <c r="ET17" s="30">
        <v>553.31170395721938</v>
      </c>
      <c r="EU17" s="62">
        <v>244.83717767764301</v>
      </c>
      <c r="EV17" s="57" t="str">
        <f t="shared" si="64"/>
        <v>大天二</v>
      </c>
      <c r="EW17" s="47">
        <f>VLOOKUP(EV17,马仔属性!$G$14:$I$30,3,FALSE)</f>
        <v>3</v>
      </c>
      <c r="EX17" s="58">
        <f>VLOOKUP(EV17,马仔属性!$G$14:$H$30,2,FALSE)</f>
        <v>101116</v>
      </c>
      <c r="EY17" s="3">
        <f t="shared" si="30"/>
        <v>14</v>
      </c>
      <c r="EZ17" s="3">
        <f t="shared" si="31"/>
        <v>1</v>
      </c>
      <c r="FA17" s="3">
        <f t="shared" si="31"/>
        <v>1</v>
      </c>
      <c r="FB17" s="69">
        <f>SUMPRODUCT(FC17:FE17,设定参考!$A$2:$C$2)</f>
        <v>1257.5003122849289</v>
      </c>
      <c r="FC17" s="30">
        <v>11333.785766251665</v>
      </c>
      <c r="FD17" s="30">
        <v>564.31170395721938</v>
      </c>
      <c r="FE17" s="62">
        <v>239.83717767764301</v>
      </c>
      <c r="FF17" s="57" t="str">
        <f t="shared" si="65"/>
        <v>亚芝</v>
      </c>
      <c r="FG17" s="47" t="e">
        <f>VLOOKUP(FF17,马仔属性!$G$14:$I$30,3,FALSE)</f>
        <v>#N/A</v>
      </c>
      <c r="FH17" s="58" t="e">
        <f>VLOOKUP(FF17,马仔属性!$G$14:$H$30,2,FALSE)</f>
        <v>#N/A</v>
      </c>
      <c r="FI17" s="3">
        <f t="shared" si="32"/>
        <v>14</v>
      </c>
      <c r="FJ17" s="3">
        <f t="shared" si="33"/>
        <v>1</v>
      </c>
      <c r="FK17" s="3">
        <f t="shared" si="33"/>
        <v>1</v>
      </c>
      <c r="FL17" s="69">
        <f>SUMPRODUCT(FM17:FO17,设定参考!$A$2:$C$2)</f>
        <v>-141480.73511805659</v>
      </c>
      <c r="FM17" s="30">
        <v>-67216.515817927197</v>
      </c>
      <c r="FN17" s="30">
        <v>-68669.530101088894</v>
      </c>
      <c r="FO17" s="62">
        <v>-70122.544384250607</v>
      </c>
      <c r="FP17" s="57" t="str">
        <f t="shared" si="45"/>
        <v>亚芝</v>
      </c>
      <c r="FQ17" s="47" t="e">
        <f>VLOOKUP(FP17,马仔属性!$G$14:$I$30,3,FALSE)</f>
        <v>#N/A</v>
      </c>
      <c r="FR17" s="58" t="e">
        <f>VLOOKUP(FP17,马仔属性!$G$14:$H$30,2,FALSE)</f>
        <v>#N/A</v>
      </c>
      <c r="FS17" s="3">
        <f t="shared" si="32"/>
        <v>14</v>
      </c>
      <c r="FT17" s="3">
        <f t="shared" si="33"/>
        <v>1</v>
      </c>
      <c r="FU17" s="3">
        <f t="shared" si="33"/>
        <v>1</v>
      </c>
      <c r="FV17" s="69">
        <f>SUMPRODUCT(FW17:FY17,设定参考!$A$2:$C$2)</f>
        <v>-150373.1825310062</v>
      </c>
      <c r="FW17" s="30">
        <v>-71575.558667412304</v>
      </c>
      <c r="FX17" s="30">
        <v>-73028.572950574002</v>
      </c>
      <c r="FY17" s="62">
        <v>-74481.5872337357</v>
      </c>
      <c r="FZ17" s="57" t="str">
        <f t="shared" si="45"/>
        <v>亚芝</v>
      </c>
      <c r="GA17" s="47" t="e">
        <f>VLOOKUP(FZ17,马仔属性!$G$14:$I$30,3,FALSE)</f>
        <v>#N/A</v>
      </c>
      <c r="GB17" s="58" t="e">
        <f>VLOOKUP(FZ17,马仔属性!$G$14:$H$30,2,FALSE)</f>
        <v>#N/A</v>
      </c>
      <c r="GC17" s="3">
        <f t="shared" si="32"/>
        <v>14</v>
      </c>
      <c r="GD17" s="3">
        <f t="shared" si="33"/>
        <v>1</v>
      </c>
      <c r="GE17" s="3">
        <f t="shared" si="33"/>
        <v>1</v>
      </c>
      <c r="GF17" s="69">
        <f>SUMPRODUCT(GG17:GI17,设定参考!$A$2:$C$2)</f>
        <v>-159265.62994395581</v>
      </c>
      <c r="GG17" s="30">
        <v>-75934.601516897397</v>
      </c>
      <c r="GH17" s="30">
        <v>-77387.615800059095</v>
      </c>
      <c r="GI17" s="62">
        <v>-78840.630083220807</v>
      </c>
      <c r="GJ17" s="57" t="str">
        <f t="shared" si="47"/>
        <v>亚芝</v>
      </c>
      <c r="GK17" s="47" t="e">
        <f>VLOOKUP(GJ17,马仔属性!$G$14:$I$30,3,FALSE)</f>
        <v>#N/A</v>
      </c>
      <c r="GL17" s="58" t="e">
        <f>VLOOKUP(GJ17,马仔属性!$G$14:$H$30,2,FALSE)</f>
        <v>#N/A</v>
      </c>
      <c r="GM17" s="3">
        <f t="shared" si="32"/>
        <v>14</v>
      </c>
      <c r="GN17" s="3">
        <f t="shared" si="33"/>
        <v>1</v>
      </c>
      <c r="GO17" s="3">
        <f t="shared" si="33"/>
        <v>1</v>
      </c>
      <c r="GP17" s="69">
        <f>SUMPRODUCT(GQ17:GS17,设定参考!$A$2:$C$2)</f>
        <v>-168158.0773569053</v>
      </c>
      <c r="GQ17" s="30">
        <v>-80293.644366382505</v>
      </c>
      <c r="GR17" s="30">
        <v>-81746.658649544202</v>
      </c>
      <c r="GS17" s="62">
        <v>-83199.672932705798</v>
      </c>
      <c r="GT17" s="57" t="str">
        <f t="shared" si="47"/>
        <v>亚芝</v>
      </c>
      <c r="GU17" s="47" t="e">
        <f>VLOOKUP(GT17,马仔属性!$G$14:$I$30,3,FALSE)</f>
        <v>#N/A</v>
      </c>
      <c r="GV17" s="58" t="e">
        <f>VLOOKUP(GT17,马仔属性!$G$14:$H$30,2,FALSE)</f>
        <v>#N/A</v>
      </c>
      <c r="GW17" s="3">
        <f t="shared" si="40"/>
        <v>14</v>
      </c>
      <c r="GX17" s="3">
        <f t="shared" si="41"/>
        <v>1</v>
      </c>
      <c r="GY17" s="3">
        <f t="shared" si="41"/>
        <v>1</v>
      </c>
      <c r="GZ17" s="69">
        <f>SUMPRODUCT(HA17:HC17,设定参考!$A$2:$C$2)</f>
        <v>-177050.52476985479</v>
      </c>
      <c r="HA17" s="30">
        <v>-84652.687215867496</v>
      </c>
      <c r="HB17" s="30">
        <v>-86105.701499029194</v>
      </c>
      <c r="HC17" s="62">
        <v>-87558.715782190906</v>
      </c>
      <c r="HD17" s="57" t="str">
        <f t="shared" si="49"/>
        <v>亚芝</v>
      </c>
      <c r="HE17" s="47" t="e">
        <f>VLOOKUP(HD17,马仔属性!$G$14:$I$30,3,FALSE)</f>
        <v>#N/A</v>
      </c>
      <c r="HF17" s="58" t="e">
        <f>VLOOKUP(HD17,马仔属性!$G$14:$H$30,2,FALSE)</f>
        <v>#N/A</v>
      </c>
      <c r="HG17" s="3">
        <f t="shared" si="40"/>
        <v>14</v>
      </c>
      <c r="HH17" s="3">
        <f t="shared" si="41"/>
        <v>1</v>
      </c>
      <c r="HI17" s="3">
        <f t="shared" si="41"/>
        <v>1</v>
      </c>
      <c r="HJ17" s="69">
        <f>SUMPRODUCT(HK17:HM17,设定参考!$A$2:$C$2)</f>
        <v>-185942.9721828044</v>
      </c>
      <c r="HK17" s="30">
        <v>-89011.730065352604</v>
      </c>
      <c r="HL17" s="30">
        <v>-90464.744348514301</v>
      </c>
      <c r="HM17" s="62">
        <v>-91917.758631675999</v>
      </c>
    </row>
    <row r="18" spans="1:221" x14ac:dyDescent="0.15">
      <c r="A18" s="48">
        <v>15</v>
      </c>
      <c r="B18" s="57" t="str">
        <f t="shared" si="50"/>
        <v>制服太妹</v>
      </c>
      <c r="C18" s="47">
        <f>VLOOKUP(B18,马仔属性!$G$14:$I$30,3,FALSE)</f>
        <v>0</v>
      </c>
      <c r="D18" s="58">
        <f>VLOOKUP(B18,马仔属性!$G$14:$H$30,2,FALSE)</f>
        <v>101101</v>
      </c>
      <c r="E18" s="3">
        <f t="shared" si="0"/>
        <v>15</v>
      </c>
      <c r="F18" s="3">
        <f t="shared" si="1"/>
        <v>1</v>
      </c>
      <c r="G18" s="3">
        <f t="shared" si="1"/>
        <v>1</v>
      </c>
      <c r="H18" s="69">
        <f>SUMPRODUCT(I18:K18,设定参考!$A$2:$C$2)</f>
        <v>323.73821517416781</v>
      </c>
      <c r="I18" s="30">
        <v>3289.6847464474949</v>
      </c>
      <c r="J18" s="30">
        <v>133.65553796791448</v>
      </c>
      <c r="K18" s="62">
        <v>58.495287348353564</v>
      </c>
      <c r="L18" s="57" t="str">
        <f t="shared" si="51"/>
        <v>蟹仔</v>
      </c>
      <c r="M18" s="47">
        <f>VLOOKUP(L18,马仔属性!$G$14:$I$30,3,FALSE)</f>
        <v>0</v>
      </c>
      <c r="N18" s="58">
        <f>VLOOKUP(L18,马仔属性!$G$14:$H$30,2,FALSE)</f>
        <v>101102</v>
      </c>
      <c r="O18" s="3">
        <f t="shared" si="2"/>
        <v>15</v>
      </c>
      <c r="P18" s="3">
        <f t="shared" si="3"/>
        <v>1</v>
      </c>
      <c r="Q18" s="3">
        <f t="shared" si="3"/>
        <v>1</v>
      </c>
      <c r="R18" s="69">
        <f>SUMPRODUCT(S18:U18,设定参考!$A$2:$C$2)</f>
        <v>328.29821517416781</v>
      </c>
      <c r="S18" s="30">
        <v>2853.6847464474949</v>
      </c>
      <c r="T18" s="30">
        <v>155.65553796791448</v>
      </c>
      <c r="U18" s="62">
        <v>58.495287348353564</v>
      </c>
      <c r="V18" s="57" t="str">
        <f t="shared" si="52"/>
        <v>比利</v>
      </c>
      <c r="W18" s="47">
        <f>VLOOKUP(V18,马仔属性!$G$14:$I$30,3,FALSE)</f>
        <v>0</v>
      </c>
      <c r="X18" s="58">
        <f>VLOOKUP(V18,马仔属性!$G$14:$H$30,2,FALSE)</f>
        <v>101103</v>
      </c>
      <c r="Y18" s="3">
        <f t="shared" si="4"/>
        <v>15</v>
      </c>
      <c r="Z18" s="3">
        <f t="shared" si="5"/>
        <v>1</v>
      </c>
      <c r="AA18" s="3">
        <f t="shared" si="5"/>
        <v>1</v>
      </c>
      <c r="AB18" s="69">
        <f>SUMPRODUCT(AC18:AE18,设定参考!$A$2:$C$2)</f>
        <v>316.29821517416781</v>
      </c>
      <c r="AC18" s="30">
        <v>2853.6847464474949</v>
      </c>
      <c r="AD18" s="30">
        <v>133.65553796791448</v>
      </c>
      <c r="AE18" s="62">
        <v>68.495287348353571</v>
      </c>
      <c r="AF18" s="57" t="str">
        <f t="shared" si="53"/>
        <v>黎九</v>
      </c>
      <c r="AG18" s="47">
        <f>VLOOKUP(AF18,马仔属性!$G$14:$I$30,3,FALSE)</f>
        <v>0</v>
      </c>
      <c r="AH18" s="58">
        <f>VLOOKUP(AF18,马仔属性!$G$14:$H$30,2,FALSE)</f>
        <v>101104</v>
      </c>
      <c r="AI18" s="3">
        <f t="shared" si="6"/>
        <v>15</v>
      </c>
      <c r="AJ18" s="3">
        <f t="shared" si="7"/>
        <v>1</v>
      </c>
      <c r="AK18" s="3">
        <f t="shared" si="7"/>
        <v>1</v>
      </c>
      <c r="AL18" s="69">
        <f>SUMPRODUCT(AM18:AO18,设定参考!$A$2:$C$2)</f>
        <v>328.29821517416781</v>
      </c>
      <c r="AM18" s="30">
        <v>2853.6847464474949</v>
      </c>
      <c r="AN18" s="30">
        <v>155.65553796791448</v>
      </c>
      <c r="AO18" s="62">
        <v>58.495287348353564</v>
      </c>
      <c r="AP18" s="57" t="str">
        <f t="shared" si="54"/>
        <v>黑古</v>
      </c>
      <c r="AQ18" s="47">
        <f>VLOOKUP(AP18,马仔属性!$G$14:$I$30,3,FALSE)</f>
        <v>0</v>
      </c>
      <c r="AR18" s="58">
        <f>VLOOKUP(AP18,马仔属性!$G$14:$H$30,2,FALSE)</f>
        <v>101105</v>
      </c>
      <c r="AS18" s="3">
        <f t="shared" si="8"/>
        <v>15</v>
      </c>
      <c r="AT18" s="3">
        <f t="shared" si="9"/>
        <v>1</v>
      </c>
      <c r="AU18" s="3">
        <f t="shared" si="9"/>
        <v>1</v>
      </c>
      <c r="AV18" s="69">
        <f>SUMPRODUCT(AW18:AY18,设定参考!$A$2:$C$2)</f>
        <v>329.73821517416781</v>
      </c>
      <c r="AW18" s="30">
        <v>3289.6847464474949</v>
      </c>
      <c r="AX18" s="30">
        <v>144.65553796791448</v>
      </c>
      <c r="AY18" s="62">
        <v>53.495287348353564</v>
      </c>
      <c r="AZ18" s="57" t="str">
        <f t="shared" si="55"/>
        <v>靓坤</v>
      </c>
      <c r="BA18" s="47">
        <f>VLOOKUP(AZ18,马仔属性!$G$14:$I$30,3,FALSE)</f>
        <v>1</v>
      </c>
      <c r="BB18" s="58">
        <f>VLOOKUP(AZ18,马仔属性!$G$14:$H$30,2,FALSE)</f>
        <v>101106</v>
      </c>
      <c r="BC18" s="3">
        <f t="shared" si="10"/>
        <v>15</v>
      </c>
      <c r="BD18" s="3">
        <f t="shared" si="11"/>
        <v>1</v>
      </c>
      <c r="BE18" s="3">
        <f t="shared" si="11"/>
        <v>1</v>
      </c>
      <c r="BF18" s="69">
        <f>SUMPRODUCT(BG18:BI18,设定参考!$A$2:$C$2)</f>
        <v>511.6946876880059</v>
      </c>
      <c r="BG18" s="30">
        <v>5010.0484274293867</v>
      </c>
      <c r="BH18" s="30">
        <v>210.03781818181824</v>
      </c>
      <c r="BI18" s="62">
        <v>101.25493240901216</v>
      </c>
      <c r="BJ18" s="57" t="str">
        <f t="shared" si="56"/>
        <v>乌鸦</v>
      </c>
      <c r="BK18" s="47">
        <f>VLOOKUP(BJ18,马仔属性!$G$14:$I$30,3,FALSE)</f>
        <v>2</v>
      </c>
      <c r="BL18" s="58">
        <f>VLOOKUP(BJ18,马仔属性!$G$14:$H$30,2,FALSE)</f>
        <v>101110</v>
      </c>
      <c r="BM18" s="3">
        <f t="shared" si="12"/>
        <v>15</v>
      </c>
      <c r="BN18" s="3">
        <f t="shared" si="13"/>
        <v>1</v>
      </c>
      <c r="BO18" s="3">
        <f t="shared" si="13"/>
        <v>1</v>
      </c>
      <c r="BP18" s="69">
        <f>SUMPRODUCT(BQ18:BS18,设定参考!$A$2:$C$2)</f>
        <v>899.6076327156818</v>
      </c>
      <c r="BQ18" s="30">
        <v>8450.7757893931685</v>
      </c>
      <c r="BR18" s="30">
        <v>384.80237860962575</v>
      </c>
      <c r="BS18" s="62">
        <v>176.77422253032933</v>
      </c>
      <c r="BT18" s="57" t="str">
        <f t="shared" si="57"/>
        <v>肥仔</v>
      </c>
      <c r="BU18" s="47">
        <f>VLOOKUP(BT18,马仔属性!$G$14:$I$30,3,FALSE)</f>
        <v>1</v>
      </c>
      <c r="BV18" s="58">
        <f>VLOOKUP(BT18,马仔属性!$G$14:$H$30,2,FALSE)</f>
        <v>101108</v>
      </c>
      <c r="BW18" s="3">
        <f t="shared" si="14"/>
        <v>15</v>
      </c>
      <c r="BX18" s="3">
        <f t="shared" si="15"/>
        <v>1</v>
      </c>
      <c r="BY18" s="3">
        <f t="shared" si="15"/>
        <v>1</v>
      </c>
      <c r="BZ18" s="69">
        <f>SUMPRODUCT(CA18:CC18,设定参考!$A$2:$C$2)</f>
        <v>519.97468768800582</v>
      </c>
      <c r="CA18" s="30">
        <v>4792.0484274293867</v>
      </c>
      <c r="CB18" s="30">
        <v>232.03781818181824</v>
      </c>
      <c r="CC18" s="62">
        <v>96.254932409012156</v>
      </c>
      <c r="CD18" s="57" t="str">
        <f t="shared" si="58"/>
        <v>司徒浩南</v>
      </c>
      <c r="CE18" s="47">
        <f>VLOOKUP(CD18,马仔属性!$G$14:$I$30,3,FALSE)</f>
        <v>2</v>
      </c>
      <c r="CF18" s="58">
        <f>VLOOKUP(CD18,马仔属性!$G$14:$H$30,2,FALSE)</f>
        <v>101109</v>
      </c>
      <c r="CG18" s="3">
        <f t="shared" si="16"/>
        <v>15</v>
      </c>
      <c r="CH18" s="3">
        <f t="shared" si="17"/>
        <v>1</v>
      </c>
      <c r="CI18" s="3">
        <f t="shared" si="17"/>
        <v>1</v>
      </c>
      <c r="CJ18" s="69">
        <f>SUMPRODUCT(CK18:CM18,设定参考!$A$2:$C$2)</f>
        <v>905.6076327156818</v>
      </c>
      <c r="CK18" s="30">
        <v>8450.7757893931685</v>
      </c>
      <c r="CL18" s="30">
        <v>395.80237860962575</v>
      </c>
      <c r="CM18" s="62">
        <v>171.77422253032933</v>
      </c>
      <c r="CN18" s="57" t="s">
        <v>380</v>
      </c>
      <c r="CO18" s="47">
        <f>VLOOKUP(CN18,马仔属性!$G$14:$I$30,3,FALSE)</f>
        <v>2</v>
      </c>
      <c r="CP18" s="58">
        <f>VLOOKUP(CN18,马仔属性!$G$14:$H$30,2,FALSE)</f>
        <v>101111</v>
      </c>
      <c r="CQ18" s="3">
        <f t="shared" si="18"/>
        <v>15</v>
      </c>
      <c r="CR18" s="3">
        <f t="shared" si="19"/>
        <v>1</v>
      </c>
      <c r="CS18" s="3">
        <f t="shared" si="19"/>
        <v>1</v>
      </c>
      <c r="CT18" s="69">
        <f>SUMPRODUCT(CU18:CW18,设定参考!$A$2:$C$2)</f>
        <v>905.6076327156818</v>
      </c>
      <c r="CU18" s="30">
        <v>8450.7757893931685</v>
      </c>
      <c r="CV18" s="30">
        <v>395.80237860962575</v>
      </c>
      <c r="CW18" s="62">
        <v>171.77422253032933</v>
      </c>
      <c r="CX18" s="57" t="str">
        <f t="shared" si="59"/>
        <v>雷功</v>
      </c>
      <c r="CY18" s="47" t="e">
        <f>VLOOKUP(CX18,马仔属性!$G$14:$I$30,3,FALSE)</f>
        <v>#N/A</v>
      </c>
      <c r="CZ18" s="58" t="e">
        <f>VLOOKUP(CX18,马仔属性!$G$14:$H$30,2,FALSE)</f>
        <v>#N/A</v>
      </c>
      <c r="DA18" s="3">
        <f t="shared" si="20"/>
        <v>15</v>
      </c>
      <c r="DB18" s="3">
        <f t="shared" si="21"/>
        <v>1</v>
      </c>
      <c r="DC18" s="3">
        <f t="shared" si="21"/>
        <v>1</v>
      </c>
      <c r="DD18" s="69">
        <f>SUMPRODUCT(DE18:DG18,设定参考!$A$2:$C$2)</f>
        <v>0</v>
      </c>
      <c r="DE18" s="30">
        <v>0</v>
      </c>
      <c r="DF18" s="30">
        <v>0</v>
      </c>
      <c r="DG18" s="62">
        <v>0</v>
      </c>
      <c r="DH18" s="57" t="str">
        <f t="shared" si="60"/>
        <v>山下忠秀</v>
      </c>
      <c r="DI18" s="47">
        <f>VLOOKUP(DH18,马仔属性!$G$14:$I$30,3,FALSE)</f>
        <v>2</v>
      </c>
      <c r="DJ18" s="58">
        <f>VLOOKUP(DH18,马仔属性!$G$14:$H$30,2,FALSE)</f>
        <v>101112</v>
      </c>
      <c r="DK18" s="3">
        <f t="shared" si="22"/>
        <v>15</v>
      </c>
      <c r="DL18" s="3">
        <f t="shared" si="23"/>
        <v>1</v>
      </c>
      <c r="DM18" s="3">
        <f t="shared" si="23"/>
        <v>1</v>
      </c>
      <c r="DN18" s="69">
        <f>SUMPRODUCT(DO18:DQ18,设定参考!$A$2:$C$2)</f>
        <v>907.88763271568178</v>
      </c>
      <c r="DO18" s="30">
        <v>8232.7757893931685</v>
      </c>
      <c r="DP18" s="30">
        <v>406.80237860962575</v>
      </c>
      <c r="DQ18" s="62">
        <v>171.77422253032933</v>
      </c>
      <c r="DR18" s="57" t="str">
        <f t="shared" si="61"/>
        <v>宫本一</v>
      </c>
      <c r="DS18" s="47">
        <f>VLOOKUP(DR18,马仔属性!$G$14:$I$30,3,FALSE)</f>
        <v>2</v>
      </c>
      <c r="DT18" s="58">
        <f>VLOOKUP(DR18,马仔属性!$G$14:$H$30,2,FALSE)</f>
        <v>101113</v>
      </c>
      <c r="DU18" s="3">
        <f t="shared" si="24"/>
        <v>15</v>
      </c>
      <c r="DV18" s="3">
        <f t="shared" si="25"/>
        <v>1</v>
      </c>
      <c r="DW18" s="3">
        <f t="shared" si="25"/>
        <v>1</v>
      </c>
      <c r="DX18" s="69">
        <f>SUMPRODUCT(DY18:EA18,设定参考!$A$2:$C$2)</f>
        <v>895.88763271568178</v>
      </c>
      <c r="DY18" s="30">
        <v>8232.7757893931685</v>
      </c>
      <c r="DZ18" s="30">
        <v>384.80237860962575</v>
      </c>
      <c r="EA18" s="62">
        <v>181.77422253032933</v>
      </c>
      <c r="EB18" s="57" t="str">
        <f t="shared" si="62"/>
        <v>陈浩南</v>
      </c>
      <c r="EC18" s="47">
        <f>VLOOKUP(EB18,马仔属性!$G$14:$I$30,3,FALSE)</f>
        <v>3</v>
      </c>
      <c r="ED18" s="58">
        <f>VLOOKUP(EB18,马仔属性!$G$14:$H$30,2,FALSE)</f>
        <v>101114</v>
      </c>
      <c r="EE18" s="3">
        <f t="shared" si="26"/>
        <v>15</v>
      </c>
      <c r="EF18" s="3">
        <f t="shared" si="27"/>
        <v>1</v>
      </c>
      <c r="EG18" s="3">
        <f t="shared" si="27"/>
        <v>1</v>
      </c>
      <c r="EH18" s="69">
        <f>SUMPRODUCT(EI18:EK18,设定参考!$A$2:$C$2)</f>
        <v>1292.0805777433579</v>
      </c>
      <c r="EI18" s="30">
        <v>11455.50315135695</v>
      </c>
      <c r="EJ18" s="30">
        <v>581.56693903743337</v>
      </c>
      <c r="EK18" s="62">
        <v>252.29351265164649</v>
      </c>
      <c r="EL18" s="57" t="str">
        <f t="shared" si="63"/>
        <v>山鸡</v>
      </c>
      <c r="EM18" s="47">
        <f>VLOOKUP(EL18,马仔属性!$G$14:$I$30,3,FALSE)</f>
        <v>3</v>
      </c>
      <c r="EN18" s="58">
        <f>VLOOKUP(EL18,马仔属性!$G$14:$H$30,2,FALSE)</f>
        <v>101115</v>
      </c>
      <c r="EO18" s="3">
        <f t="shared" si="28"/>
        <v>15</v>
      </c>
      <c r="EP18" s="3">
        <f t="shared" si="29"/>
        <v>1</v>
      </c>
      <c r="EQ18" s="3">
        <f t="shared" si="29"/>
        <v>1</v>
      </c>
      <c r="ER18" s="69">
        <f>SUMPRODUCT(ES18:EU18,设定参考!$A$2:$C$2)</f>
        <v>1289.800577743358</v>
      </c>
      <c r="ES18" s="30">
        <v>11673.50315135695</v>
      </c>
      <c r="ET18" s="30">
        <v>570.56693903743337</v>
      </c>
      <c r="EU18" s="62">
        <v>252.29351265164649</v>
      </c>
      <c r="EV18" s="57" t="str">
        <f t="shared" si="64"/>
        <v>大天二</v>
      </c>
      <c r="EW18" s="47">
        <f>VLOOKUP(EV18,马仔属性!$G$14:$I$30,3,FALSE)</f>
        <v>3</v>
      </c>
      <c r="EX18" s="58">
        <f>VLOOKUP(EV18,马仔属性!$G$14:$H$30,2,FALSE)</f>
        <v>101116</v>
      </c>
      <c r="EY18" s="3">
        <f t="shared" si="30"/>
        <v>15</v>
      </c>
      <c r="EZ18" s="3">
        <f t="shared" si="31"/>
        <v>1</v>
      </c>
      <c r="FA18" s="3">
        <f t="shared" si="31"/>
        <v>1</v>
      </c>
      <c r="FB18" s="69">
        <f>SUMPRODUCT(FC18:FE18,设定参考!$A$2:$C$2)</f>
        <v>1295.800577743358</v>
      </c>
      <c r="FC18" s="30">
        <v>11673.50315135695</v>
      </c>
      <c r="FD18" s="30">
        <v>581.56693903743337</v>
      </c>
      <c r="FE18" s="62">
        <v>247.29351265164649</v>
      </c>
      <c r="FF18" s="57" t="str">
        <f t="shared" si="65"/>
        <v>亚芝</v>
      </c>
      <c r="FG18" s="47" t="e">
        <f>VLOOKUP(FF18,马仔属性!$G$14:$I$30,3,FALSE)</f>
        <v>#N/A</v>
      </c>
      <c r="FH18" s="58" t="e">
        <f>VLOOKUP(FF18,马仔属性!$G$14:$H$30,2,FALSE)</f>
        <v>#N/A</v>
      </c>
      <c r="FI18" s="3">
        <f t="shared" si="32"/>
        <v>15</v>
      </c>
      <c r="FJ18" s="3">
        <f t="shared" si="33"/>
        <v>1</v>
      </c>
      <c r="FK18" s="3">
        <f t="shared" si="33"/>
        <v>1</v>
      </c>
      <c r="FL18" s="69">
        <f>SUMPRODUCT(FM18:FO18,设定参考!$A$2:$C$2)</f>
        <v>-144905.1045863553</v>
      </c>
      <c r="FM18" s="30">
        <v>-68843.371195122498</v>
      </c>
      <c r="FN18" s="30">
        <v>-70331.580311224301</v>
      </c>
      <c r="FO18" s="62">
        <v>-71819.789427326104</v>
      </c>
      <c r="FP18" s="57" t="str">
        <f t="shared" si="45"/>
        <v>亚芝</v>
      </c>
      <c r="FQ18" s="47" t="e">
        <f>VLOOKUP(FP18,马仔属性!$G$14:$I$30,3,FALSE)</f>
        <v>#N/A</v>
      </c>
      <c r="FR18" s="58" t="e">
        <f>VLOOKUP(FP18,马仔属性!$G$14:$H$30,2,FALSE)</f>
        <v>#N/A</v>
      </c>
      <c r="FS18" s="3">
        <f t="shared" si="32"/>
        <v>15</v>
      </c>
      <c r="FT18" s="3">
        <f t="shared" si="33"/>
        <v>1</v>
      </c>
      <c r="FU18" s="3">
        <f t="shared" si="33"/>
        <v>1</v>
      </c>
      <c r="FV18" s="69">
        <f>SUMPRODUCT(FW18:FY18,设定参考!$A$2:$C$2)</f>
        <v>-154012.94437689832</v>
      </c>
      <c r="FW18" s="30">
        <v>-73307.998543427893</v>
      </c>
      <c r="FX18" s="30">
        <v>-74796.207659529697</v>
      </c>
      <c r="FY18" s="62">
        <v>-76284.4167756315</v>
      </c>
      <c r="FZ18" s="57" t="str">
        <f t="shared" si="45"/>
        <v>亚芝</v>
      </c>
      <c r="GA18" s="47" t="e">
        <f>VLOOKUP(FZ18,马仔属性!$G$14:$I$30,3,FALSE)</f>
        <v>#N/A</v>
      </c>
      <c r="GB18" s="58" t="e">
        <f>VLOOKUP(FZ18,马仔属性!$G$14:$H$30,2,FALSE)</f>
        <v>#N/A</v>
      </c>
      <c r="GC18" s="3">
        <f t="shared" si="32"/>
        <v>15</v>
      </c>
      <c r="GD18" s="3">
        <f t="shared" si="33"/>
        <v>1</v>
      </c>
      <c r="GE18" s="3">
        <f t="shared" si="33"/>
        <v>1</v>
      </c>
      <c r="GF18" s="69">
        <f>SUMPRODUCT(GG18:GI18,设定参考!$A$2:$C$2)</f>
        <v>-163120.78416744134</v>
      </c>
      <c r="GG18" s="30">
        <v>-77772.625891733303</v>
      </c>
      <c r="GH18" s="30">
        <v>-79260.835007835107</v>
      </c>
      <c r="GI18" s="62">
        <v>-80749.044123936896</v>
      </c>
      <c r="GJ18" s="57" t="str">
        <f t="shared" si="47"/>
        <v>亚芝</v>
      </c>
      <c r="GK18" s="47" t="e">
        <f>VLOOKUP(GJ18,马仔属性!$G$14:$I$30,3,FALSE)</f>
        <v>#N/A</v>
      </c>
      <c r="GL18" s="58" t="e">
        <f>VLOOKUP(GJ18,马仔属性!$G$14:$H$30,2,FALSE)</f>
        <v>#N/A</v>
      </c>
      <c r="GM18" s="3">
        <f t="shared" si="32"/>
        <v>15</v>
      </c>
      <c r="GN18" s="3">
        <f t="shared" si="33"/>
        <v>1</v>
      </c>
      <c r="GO18" s="3">
        <f t="shared" si="33"/>
        <v>1</v>
      </c>
      <c r="GP18" s="69">
        <f>SUMPRODUCT(GQ18:GS18,设定参考!$A$2:$C$2)</f>
        <v>-172228.62395798435</v>
      </c>
      <c r="GQ18" s="30">
        <v>-82237.253240038699</v>
      </c>
      <c r="GR18" s="30">
        <v>-83725.462356140502</v>
      </c>
      <c r="GS18" s="62">
        <v>-85213.671472242306</v>
      </c>
      <c r="GT18" s="57" t="str">
        <f t="shared" si="47"/>
        <v>亚芝</v>
      </c>
      <c r="GU18" s="47" t="e">
        <f>VLOOKUP(GT18,马仔属性!$G$14:$I$30,3,FALSE)</f>
        <v>#N/A</v>
      </c>
      <c r="GV18" s="58" t="e">
        <f>VLOOKUP(GT18,马仔属性!$G$14:$H$30,2,FALSE)</f>
        <v>#N/A</v>
      </c>
      <c r="GW18" s="3">
        <f t="shared" si="40"/>
        <v>15</v>
      </c>
      <c r="GX18" s="3">
        <f t="shared" si="41"/>
        <v>1</v>
      </c>
      <c r="GY18" s="3">
        <f t="shared" si="41"/>
        <v>1</v>
      </c>
      <c r="GZ18" s="69">
        <f>SUMPRODUCT(HA18:HC18,设定参考!$A$2:$C$2)</f>
        <v>-181336.46374852737</v>
      </c>
      <c r="HA18" s="30">
        <v>-86701.880588344095</v>
      </c>
      <c r="HB18" s="30">
        <v>-88190.089704445898</v>
      </c>
      <c r="HC18" s="62">
        <v>-89678.298820547701</v>
      </c>
      <c r="HD18" s="57" t="str">
        <f t="shared" si="49"/>
        <v>亚芝</v>
      </c>
      <c r="HE18" s="47" t="e">
        <f>VLOOKUP(HD18,马仔属性!$G$14:$I$30,3,FALSE)</f>
        <v>#N/A</v>
      </c>
      <c r="HF18" s="58" t="e">
        <f>VLOOKUP(HD18,马仔属性!$G$14:$H$30,2,FALSE)</f>
        <v>#N/A</v>
      </c>
      <c r="HG18" s="3">
        <f t="shared" si="40"/>
        <v>15</v>
      </c>
      <c r="HH18" s="3">
        <f t="shared" si="41"/>
        <v>1</v>
      </c>
      <c r="HI18" s="3">
        <f t="shared" si="41"/>
        <v>1</v>
      </c>
      <c r="HJ18" s="69">
        <f>SUMPRODUCT(HK18:HM18,设定参考!$A$2:$C$2)</f>
        <v>-190444.30353907036</v>
      </c>
      <c r="HK18" s="30">
        <v>-91166.507936649505</v>
      </c>
      <c r="HL18" s="30">
        <v>-92654.717052751294</v>
      </c>
      <c r="HM18" s="62">
        <v>-94142.926168853097</v>
      </c>
    </row>
    <row r="19" spans="1:221" x14ac:dyDescent="0.15">
      <c r="A19" s="48">
        <v>16</v>
      </c>
      <c r="B19" s="57" t="str">
        <f t="shared" si="50"/>
        <v>制服太妹</v>
      </c>
      <c r="C19" s="47">
        <f>VLOOKUP(B19,马仔属性!$G$14:$I$30,3,FALSE)</f>
        <v>0</v>
      </c>
      <c r="D19" s="58">
        <f>VLOOKUP(B19,马仔属性!$G$14:$H$30,2,FALSE)</f>
        <v>101101</v>
      </c>
      <c r="E19" s="3">
        <f t="shared" si="0"/>
        <v>16</v>
      </c>
      <c r="F19" s="3">
        <f t="shared" si="1"/>
        <v>2</v>
      </c>
      <c r="G19" s="3">
        <f t="shared" si="1"/>
        <v>2</v>
      </c>
      <c r="H19" s="69">
        <f>SUMPRODUCT(I19:K19,设定参考!$A$2:$C$2)</f>
        <v>620.08856339189197</v>
      </c>
      <c r="I19" s="30">
        <v>5044.5885724941236</v>
      </c>
      <c r="J19" s="30">
        <v>321.62444149732625</v>
      </c>
      <c r="K19" s="62">
        <v>96.680578994800712</v>
      </c>
      <c r="L19" s="57" t="str">
        <f t="shared" si="51"/>
        <v>蟹仔</v>
      </c>
      <c r="M19" s="47">
        <f>VLOOKUP(L19,马仔属性!$G$14:$I$30,3,FALSE)</f>
        <v>0</v>
      </c>
      <c r="N19" s="58">
        <f>VLOOKUP(L19,马仔属性!$G$14:$H$30,2,FALSE)</f>
        <v>101102</v>
      </c>
      <c r="O19" s="3">
        <f t="shared" si="2"/>
        <v>16</v>
      </c>
      <c r="P19" s="3">
        <f t="shared" si="3"/>
        <v>2</v>
      </c>
      <c r="Q19" s="3">
        <f t="shared" si="3"/>
        <v>2</v>
      </c>
      <c r="R19" s="69">
        <f>SUMPRODUCT(S19:U19,设定参考!$A$2:$C$2)</f>
        <v>586.64856339189191</v>
      </c>
      <c r="S19" s="30">
        <v>4608.5885724941236</v>
      </c>
      <c r="T19" s="30">
        <v>277.62444149732625</v>
      </c>
      <c r="U19" s="62">
        <v>124.6805789948007</v>
      </c>
      <c r="V19" s="57" t="str">
        <f t="shared" si="52"/>
        <v>比利</v>
      </c>
      <c r="W19" s="47">
        <f>VLOOKUP(V19,马仔属性!$G$14:$I$30,3,FALSE)</f>
        <v>0</v>
      </c>
      <c r="X19" s="58">
        <f>VLOOKUP(V19,马仔属性!$G$14:$H$30,2,FALSE)</f>
        <v>101103</v>
      </c>
      <c r="Y19" s="3">
        <f t="shared" si="4"/>
        <v>16</v>
      </c>
      <c r="Z19" s="3">
        <f t="shared" si="5"/>
        <v>2</v>
      </c>
      <c r="AA19" s="3">
        <f t="shared" si="5"/>
        <v>2</v>
      </c>
      <c r="AB19" s="69">
        <f>SUMPRODUCT(AC19:AE19,设定参考!$A$2:$C$2)</f>
        <v>593.64856339189191</v>
      </c>
      <c r="AC19" s="30">
        <v>4608.5885724941236</v>
      </c>
      <c r="AD19" s="30">
        <v>288.62444149732625</v>
      </c>
      <c r="AE19" s="62">
        <v>120.6805789948007</v>
      </c>
      <c r="AF19" s="57" t="str">
        <f t="shared" si="53"/>
        <v>黎九</v>
      </c>
      <c r="AG19" s="47">
        <f>VLOOKUP(AF19,马仔属性!$G$14:$I$30,3,FALSE)</f>
        <v>0</v>
      </c>
      <c r="AH19" s="58">
        <f>VLOOKUP(AF19,马仔属性!$G$14:$H$30,2,FALSE)</f>
        <v>101104</v>
      </c>
      <c r="AI19" s="3">
        <f t="shared" si="6"/>
        <v>16</v>
      </c>
      <c r="AJ19" s="3">
        <f t="shared" si="7"/>
        <v>2</v>
      </c>
      <c r="AK19" s="3">
        <f t="shared" si="7"/>
        <v>2</v>
      </c>
      <c r="AL19" s="69">
        <f>SUMPRODUCT(AM19:AO19,设定参考!$A$2:$C$2)</f>
        <v>598.76856339189192</v>
      </c>
      <c r="AM19" s="30">
        <v>5261.5885724941236</v>
      </c>
      <c r="AN19" s="30">
        <v>277.62444149732625</v>
      </c>
      <c r="AO19" s="62">
        <v>110.68057899480071</v>
      </c>
      <c r="AP19" s="57" t="str">
        <f t="shared" si="54"/>
        <v>黑古</v>
      </c>
      <c r="AQ19" s="47">
        <f>VLOOKUP(AP19,马仔属性!$G$14:$I$30,3,FALSE)</f>
        <v>0</v>
      </c>
      <c r="AR19" s="58">
        <f>VLOOKUP(AP19,马仔属性!$G$14:$H$30,2,FALSE)</f>
        <v>101105</v>
      </c>
      <c r="AS19" s="3">
        <f t="shared" si="8"/>
        <v>16</v>
      </c>
      <c r="AT19" s="3">
        <f t="shared" si="9"/>
        <v>2</v>
      </c>
      <c r="AU19" s="3">
        <f t="shared" si="9"/>
        <v>2</v>
      </c>
      <c r="AV19" s="69">
        <f>SUMPRODUCT(AW19:AY19,设定参考!$A$2:$C$2)</f>
        <v>607.08856339189185</v>
      </c>
      <c r="AW19" s="30">
        <v>5044.5885724941236</v>
      </c>
      <c r="AX19" s="30">
        <v>299.62444149732625</v>
      </c>
      <c r="AY19" s="62">
        <v>105.68057899480071</v>
      </c>
      <c r="AZ19" s="57" t="str">
        <f t="shared" si="55"/>
        <v>靓坤</v>
      </c>
      <c r="BA19" s="47">
        <f>VLOOKUP(AZ19,马仔属性!$G$14:$I$30,3,FALSE)</f>
        <v>1</v>
      </c>
      <c r="BB19" s="58">
        <f>VLOOKUP(AZ19,马仔属性!$G$14:$H$30,2,FALSE)</f>
        <v>101106</v>
      </c>
      <c r="BC19" s="3">
        <f t="shared" si="10"/>
        <v>16</v>
      </c>
      <c r="BD19" s="3">
        <f t="shared" si="11"/>
        <v>2</v>
      </c>
      <c r="BE19" s="3">
        <f t="shared" si="11"/>
        <v>2</v>
      </c>
      <c r="BF19" s="69">
        <f>SUMPRODUCT(BG19:BI19,设定参考!$A$2:$C$2)</f>
        <v>883.81364146312421</v>
      </c>
      <c r="BG19" s="30">
        <v>7605.5350140570408</v>
      </c>
      <c r="BH19" s="30">
        <v>407.70236748663115</v>
      </c>
      <c r="BI19" s="62">
        <v>171.88987341421148</v>
      </c>
      <c r="BJ19" s="57" t="str">
        <f t="shared" si="56"/>
        <v>乌鸦</v>
      </c>
      <c r="BK19" s="47">
        <f>VLOOKUP(BJ19,马仔属性!$G$14:$I$30,3,FALSE)</f>
        <v>2</v>
      </c>
      <c r="BL19" s="58">
        <f>VLOOKUP(BJ19,马仔属性!$G$14:$H$30,2,FALSE)</f>
        <v>101110</v>
      </c>
      <c r="BM19" s="3">
        <f t="shared" si="12"/>
        <v>16</v>
      </c>
      <c r="BN19" s="3">
        <f t="shared" si="13"/>
        <v>2</v>
      </c>
      <c r="BO19" s="3">
        <f t="shared" si="13"/>
        <v>2</v>
      </c>
      <c r="BP19" s="69">
        <f>SUMPRODUCT(BQ19:BS19,设定参考!$A$2:$C$2)</f>
        <v>1454.3837976055888</v>
      </c>
      <c r="BQ19" s="30">
        <v>13380.427897182875</v>
      </c>
      <c r="BR19" s="30">
        <v>634.85821946524084</v>
      </c>
      <c r="BS19" s="62">
        <v>284.30846225303299</v>
      </c>
      <c r="BT19" s="57" t="str">
        <f t="shared" si="57"/>
        <v>肥仔</v>
      </c>
      <c r="BU19" s="47">
        <f>VLOOKUP(BT19,马仔属性!$G$14:$I$30,3,FALSE)</f>
        <v>1</v>
      </c>
      <c r="BV19" s="58">
        <f>VLOOKUP(BT19,马仔属性!$G$14:$H$30,2,FALSE)</f>
        <v>101108</v>
      </c>
      <c r="BW19" s="3">
        <f t="shared" si="14"/>
        <v>16</v>
      </c>
      <c r="BX19" s="3">
        <f t="shared" si="15"/>
        <v>2</v>
      </c>
      <c r="BY19" s="3">
        <f t="shared" si="15"/>
        <v>2</v>
      </c>
      <c r="BZ19" s="69">
        <f>SUMPRODUCT(CA19:CC19,设定参考!$A$2:$C$2)</f>
        <v>892.09364146312419</v>
      </c>
      <c r="CA19" s="30">
        <v>7387.5350140570408</v>
      </c>
      <c r="CB19" s="30">
        <v>429.70236748663115</v>
      </c>
      <c r="CC19" s="62">
        <v>166.88987341421148</v>
      </c>
      <c r="CD19" s="57" t="str">
        <f t="shared" si="58"/>
        <v>司徒浩南</v>
      </c>
      <c r="CE19" s="47">
        <f>VLOOKUP(CD19,马仔属性!$G$14:$I$30,3,FALSE)</f>
        <v>2</v>
      </c>
      <c r="CF19" s="58">
        <f>VLOOKUP(CD19,马仔属性!$G$14:$H$30,2,FALSE)</f>
        <v>101109</v>
      </c>
      <c r="CG19" s="3">
        <f t="shared" si="16"/>
        <v>16</v>
      </c>
      <c r="CH19" s="3">
        <f t="shared" si="17"/>
        <v>2</v>
      </c>
      <c r="CI19" s="3">
        <f t="shared" si="17"/>
        <v>2</v>
      </c>
      <c r="CJ19" s="69">
        <f>SUMPRODUCT(CK19:CM19,设定参考!$A$2:$C$2)</f>
        <v>1479.3837976055888</v>
      </c>
      <c r="CK19" s="30">
        <v>13380.427897182875</v>
      </c>
      <c r="CL19" s="30">
        <v>678.85821946524084</v>
      </c>
      <c r="CM19" s="62">
        <v>265.30846225303299</v>
      </c>
      <c r="CN19" s="57" t="s">
        <v>380</v>
      </c>
      <c r="CO19" s="47">
        <f>VLOOKUP(CN19,马仔属性!$G$14:$I$30,3,FALSE)</f>
        <v>2</v>
      </c>
      <c r="CP19" s="58">
        <f>VLOOKUP(CN19,马仔属性!$G$14:$H$30,2,FALSE)</f>
        <v>101111</v>
      </c>
      <c r="CQ19" s="3">
        <f t="shared" si="18"/>
        <v>16</v>
      </c>
      <c r="CR19" s="3">
        <f t="shared" si="19"/>
        <v>2</v>
      </c>
      <c r="CS19" s="3">
        <f t="shared" si="19"/>
        <v>2</v>
      </c>
      <c r="CT19" s="69">
        <f>SUMPRODUCT(CU19:CW19,设定参考!$A$2:$C$2)</f>
        <v>1460.3837976055888</v>
      </c>
      <c r="CU19" s="30">
        <v>13380.427897182875</v>
      </c>
      <c r="CV19" s="30">
        <v>645.85821946524084</v>
      </c>
      <c r="CW19" s="62">
        <v>279.30846225303299</v>
      </c>
      <c r="CX19" s="57" t="str">
        <f t="shared" si="59"/>
        <v>雷功</v>
      </c>
      <c r="CY19" s="47" t="e">
        <f>VLOOKUP(CX19,马仔属性!$G$14:$I$30,3,FALSE)</f>
        <v>#N/A</v>
      </c>
      <c r="CZ19" s="58" t="e">
        <f>VLOOKUP(CX19,马仔属性!$G$14:$H$30,2,FALSE)</f>
        <v>#N/A</v>
      </c>
      <c r="DA19" s="3">
        <f t="shared" si="20"/>
        <v>16</v>
      </c>
      <c r="DB19" s="3">
        <f t="shared" si="21"/>
        <v>2</v>
      </c>
      <c r="DC19" s="3">
        <f t="shared" si="21"/>
        <v>2</v>
      </c>
      <c r="DD19" s="69">
        <f>SUMPRODUCT(DE19:DG19,设定参考!$A$2:$C$2)</f>
        <v>0</v>
      </c>
      <c r="DE19" s="30">
        <v>0</v>
      </c>
      <c r="DF19" s="30">
        <v>0</v>
      </c>
      <c r="DG19" s="62">
        <v>0</v>
      </c>
      <c r="DH19" s="57" t="str">
        <f t="shared" si="60"/>
        <v>山下忠秀</v>
      </c>
      <c r="DI19" s="47">
        <f>VLOOKUP(DH19,马仔属性!$G$14:$I$30,3,FALSE)</f>
        <v>2</v>
      </c>
      <c r="DJ19" s="58">
        <f>VLOOKUP(DH19,马仔属性!$G$14:$H$30,2,FALSE)</f>
        <v>101112</v>
      </c>
      <c r="DK19" s="3">
        <f t="shared" si="22"/>
        <v>16</v>
      </c>
      <c r="DL19" s="3">
        <f t="shared" si="23"/>
        <v>2</v>
      </c>
      <c r="DM19" s="3">
        <f t="shared" si="23"/>
        <v>2</v>
      </c>
      <c r="DN19" s="69">
        <f>SUMPRODUCT(DO19:DQ19,设定参考!$A$2:$C$2)</f>
        <v>1450.5437976055889</v>
      </c>
      <c r="DO19" s="30">
        <v>12509.427897182875</v>
      </c>
      <c r="DP19" s="30">
        <v>656.85821946524084</v>
      </c>
      <c r="DQ19" s="62">
        <v>293.30846225303299</v>
      </c>
      <c r="DR19" s="57" t="str">
        <f t="shared" si="61"/>
        <v>宫本一</v>
      </c>
      <c r="DS19" s="47">
        <f>VLOOKUP(DR19,马仔属性!$G$14:$I$30,3,FALSE)</f>
        <v>2</v>
      </c>
      <c r="DT19" s="58">
        <f>VLOOKUP(DR19,马仔属性!$G$14:$H$30,2,FALSE)</f>
        <v>101113</v>
      </c>
      <c r="DU19" s="3">
        <f t="shared" si="24"/>
        <v>16</v>
      </c>
      <c r="DV19" s="3">
        <f t="shared" si="25"/>
        <v>2</v>
      </c>
      <c r="DW19" s="3">
        <f t="shared" si="25"/>
        <v>2</v>
      </c>
      <c r="DX19" s="69">
        <f>SUMPRODUCT(DY19:EA19,设定参考!$A$2:$C$2)</f>
        <v>1457.5437976055889</v>
      </c>
      <c r="DY19" s="30">
        <v>12509.427897182875</v>
      </c>
      <c r="DZ19" s="30">
        <v>667.85821946524084</v>
      </c>
      <c r="EA19" s="62">
        <v>289.30846225303299</v>
      </c>
      <c r="EB19" s="57" t="str">
        <f t="shared" si="62"/>
        <v>陈浩南</v>
      </c>
      <c r="EC19" s="47">
        <f>VLOOKUP(EB19,马仔属性!$G$14:$I$30,3,FALSE)</f>
        <v>3</v>
      </c>
      <c r="ED19" s="58">
        <f>VLOOKUP(EB19,马仔属性!$G$14:$H$30,2,FALSE)</f>
        <v>101114</v>
      </c>
      <c r="EE19" s="3">
        <f t="shared" si="26"/>
        <v>16</v>
      </c>
      <c r="EF19" s="3">
        <f t="shared" si="27"/>
        <v>2</v>
      </c>
      <c r="EG19" s="3">
        <f t="shared" si="27"/>
        <v>2</v>
      </c>
      <c r="EH19" s="69">
        <f>SUMPRODUCT(EI19:EK19,设定参考!$A$2:$C$2)</f>
        <v>2017.3939537480533</v>
      </c>
      <c r="EI19" s="30">
        <v>18066.320780308706</v>
      </c>
      <c r="EJ19" s="30">
        <v>884.01407144385053</v>
      </c>
      <c r="EK19" s="62">
        <v>410.72705109185449</v>
      </c>
      <c r="EL19" s="57" t="str">
        <f t="shared" si="63"/>
        <v>山鸡</v>
      </c>
      <c r="EM19" s="47">
        <f>VLOOKUP(EL19,马仔属性!$G$14:$I$30,3,FALSE)</f>
        <v>3</v>
      </c>
      <c r="EN19" s="58">
        <f>VLOOKUP(EL19,马仔属性!$G$14:$H$30,2,FALSE)</f>
        <v>101115</v>
      </c>
      <c r="EO19" s="3">
        <f t="shared" si="28"/>
        <v>16</v>
      </c>
      <c r="EP19" s="3">
        <f t="shared" si="29"/>
        <v>2</v>
      </c>
      <c r="EQ19" s="3">
        <f t="shared" si="29"/>
        <v>2</v>
      </c>
      <c r="ER19" s="69">
        <f>SUMPRODUCT(ES19:EU19,设定参考!$A$2:$C$2)</f>
        <v>2034.1139537480533</v>
      </c>
      <c r="ES19" s="30">
        <v>18284.320780308706</v>
      </c>
      <c r="ET19" s="30">
        <v>906.01407144385053</v>
      </c>
      <c r="EU19" s="62">
        <v>396.72705109185449</v>
      </c>
      <c r="EV19" s="57" t="str">
        <f t="shared" si="64"/>
        <v>大天二</v>
      </c>
      <c r="EW19" s="47">
        <f>VLOOKUP(EV19,马仔属性!$G$14:$I$30,3,FALSE)</f>
        <v>3</v>
      </c>
      <c r="EX19" s="58">
        <f>VLOOKUP(EV19,马仔属性!$G$14:$H$30,2,FALSE)</f>
        <v>101116</v>
      </c>
      <c r="EY19" s="3">
        <f t="shared" si="30"/>
        <v>16</v>
      </c>
      <c r="EZ19" s="3">
        <f t="shared" si="31"/>
        <v>2</v>
      </c>
      <c r="FA19" s="3">
        <f t="shared" si="31"/>
        <v>2</v>
      </c>
      <c r="FB19" s="69">
        <f>SUMPRODUCT(FC19:FE19,设定参考!$A$2:$C$2)</f>
        <v>2033.2339537480532</v>
      </c>
      <c r="FC19" s="30">
        <v>18937.320780308706</v>
      </c>
      <c r="FD19" s="30">
        <v>884.01407144385053</v>
      </c>
      <c r="FE19" s="62">
        <v>391.72705109185449</v>
      </c>
      <c r="FF19" s="57" t="str">
        <f t="shared" si="65"/>
        <v>亚芝</v>
      </c>
      <c r="FG19" s="47" t="e">
        <f>VLOOKUP(FF19,马仔属性!$G$14:$I$30,3,FALSE)</f>
        <v>#N/A</v>
      </c>
      <c r="FH19" s="58" t="e">
        <f>VLOOKUP(FF19,马仔属性!$G$14:$H$30,2,FALSE)</f>
        <v>#N/A</v>
      </c>
      <c r="FI19" s="3">
        <f t="shared" si="32"/>
        <v>16</v>
      </c>
      <c r="FJ19" s="3">
        <f t="shared" si="33"/>
        <v>2</v>
      </c>
      <c r="FK19" s="3">
        <f t="shared" si="33"/>
        <v>2</v>
      </c>
      <c r="FL19" s="69">
        <f>SUMPRODUCT(FM19:FO19,设定参考!$A$2:$C$2)</f>
        <v>-179766.43931060995</v>
      </c>
      <c r="FM19" s="30">
        <v>-85404.958234010701</v>
      </c>
      <c r="FN19" s="30">
        <v>-87251.733071753406</v>
      </c>
      <c r="FO19" s="62">
        <v>-89098.507909496097</v>
      </c>
      <c r="FP19" s="57" t="str">
        <f t="shared" si="45"/>
        <v>亚芝</v>
      </c>
      <c r="FQ19" s="47" t="e">
        <f>VLOOKUP(FP19,马仔属性!$G$14:$I$30,3,FALSE)</f>
        <v>#N/A</v>
      </c>
      <c r="FR19" s="58" t="e">
        <f>VLOOKUP(FP19,马仔属性!$G$14:$H$30,2,FALSE)</f>
        <v>#N/A</v>
      </c>
      <c r="FS19" s="3">
        <f t="shared" si="32"/>
        <v>16</v>
      </c>
      <c r="FT19" s="3">
        <f t="shared" si="33"/>
        <v>2</v>
      </c>
      <c r="FU19" s="3">
        <f t="shared" si="33"/>
        <v>2</v>
      </c>
      <c r="FV19" s="69">
        <f>SUMPRODUCT(FW19:FY19,设定参考!$A$2:$C$2)</f>
        <v>-191068.70131759526</v>
      </c>
      <c r="FW19" s="30">
        <v>-90945.282747238802</v>
      </c>
      <c r="FX19" s="30">
        <v>-92792.057584981507</v>
      </c>
      <c r="FY19" s="62">
        <v>-94638.832422724197</v>
      </c>
      <c r="FZ19" s="57" t="str">
        <f t="shared" si="45"/>
        <v>亚芝</v>
      </c>
      <c r="GA19" s="47" t="e">
        <f>VLOOKUP(FZ19,马仔属性!$G$14:$I$30,3,FALSE)</f>
        <v>#N/A</v>
      </c>
      <c r="GB19" s="58" t="e">
        <f>VLOOKUP(FZ19,马仔属性!$G$14:$H$30,2,FALSE)</f>
        <v>#N/A</v>
      </c>
      <c r="GC19" s="3">
        <f t="shared" si="32"/>
        <v>16</v>
      </c>
      <c r="GD19" s="3">
        <f t="shared" si="33"/>
        <v>2</v>
      </c>
      <c r="GE19" s="3">
        <f t="shared" si="33"/>
        <v>2</v>
      </c>
      <c r="GF19" s="69">
        <f>SUMPRODUCT(GG19:GI19,设定参考!$A$2:$C$2)</f>
        <v>-202370.96332458057</v>
      </c>
      <c r="GG19" s="30">
        <v>-96485.607260466903</v>
      </c>
      <c r="GH19" s="30">
        <v>-98332.382098209899</v>
      </c>
      <c r="GI19" s="62">
        <v>-100179.15693595201</v>
      </c>
      <c r="GJ19" s="57" t="str">
        <f t="shared" si="47"/>
        <v>亚芝</v>
      </c>
      <c r="GK19" s="47" t="e">
        <f>VLOOKUP(GJ19,马仔属性!$G$14:$I$30,3,FALSE)</f>
        <v>#N/A</v>
      </c>
      <c r="GL19" s="58" t="e">
        <f>VLOOKUP(GJ19,马仔属性!$G$14:$H$30,2,FALSE)</f>
        <v>#N/A</v>
      </c>
      <c r="GM19" s="3">
        <f t="shared" si="32"/>
        <v>16</v>
      </c>
      <c r="GN19" s="3">
        <f t="shared" si="33"/>
        <v>2</v>
      </c>
      <c r="GO19" s="3">
        <f t="shared" si="33"/>
        <v>2</v>
      </c>
      <c r="GP19" s="69">
        <f>SUMPRODUCT(GQ19:GS19,设定参考!$A$2:$C$2)</f>
        <v>-213673.22533156679</v>
      </c>
      <c r="GQ19" s="30">
        <v>-102025.931773695</v>
      </c>
      <c r="GR19" s="30">
        <v>-103872.706611438</v>
      </c>
      <c r="GS19" s="62">
        <v>-105719.481449181</v>
      </c>
      <c r="GT19" s="57" t="str">
        <f t="shared" si="47"/>
        <v>亚芝</v>
      </c>
      <c r="GU19" s="47" t="e">
        <f>VLOOKUP(GT19,马仔属性!$G$14:$I$30,3,FALSE)</f>
        <v>#N/A</v>
      </c>
      <c r="GV19" s="58" t="e">
        <f>VLOOKUP(GT19,马仔属性!$G$14:$H$30,2,FALSE)</f>
        <v>#N/A</v>
      </c>
      <c r="GW19" s="3">
        <f t="shared" si="40"/>
        <v>16</v>
      </c>
      <c r="GX19" s="3">
        <f t="shared" si="41"/>
        <v>2</v>
      </c>
      <c r="GY19" s="3">
        <f t="shared" si="41"/>
        <v>2</v>
      </c>
      <c r="GZ19" s="69">
        <f>SUMPRODUCT(HA19:HC19,设定参考!$A$2:$C$2)</f>
        <v>-224975.4873385519</v>
      </c>
      <c r="HA19" s="30">
        <v>-107566.256286923</v>
      </c>
      <c r="HB19" s="30">
        <v>-109413.031124666</v>
      </c>
      <c r="HC19" s="62">
        <v>-111259.80596240899</v>
      </c>
      <c r="HD19" s="57" t="str">
        <f t="shared" si="49"/>
        <v>亚芝</v>
      </c>
      <c r="HE19" s="47" t="e">
        <f>VLOOKUP(HD19,马仔属性!$G$14:$I$30,3,FALSE)</f>
        <v>#N/A</v>
      </c>
      <c r="HF19" s="58" t="e">
        <f>VLOOKUP(HD19,马仔属性!$G$14:$H$30,2,FALSE)</f>
        <v>#N/A</v>
      </c>
      <c r="HG19" s="3">
        <f t="shared" si="40"/>
        <v>16</v>
      </c>
      <c r="HH19" s="3">
        <f t="shared" si="41"/>
        <v>2</v>
      </c>
      <c r="HI19" s="3">
        <f t="shared" si="41"/>
        <v>2</v>
      </c>
      <c r="HJ19" s="69">
        <f>SUMPRODUCT(HK19:HM19,设定参考!$A$2:$C$2)</f>
        <v>-236277.74934553704</v>
      </c>
      <c r="HK19" s="30">
        <v>-113106.580800151</v>
      </c>
      <c r="HL19" s="30">
        <v>-114953.355637894</v>
      </c>
      <c r="HM19" s="62">
        <v>-116800.13047563699</v>
      </c>
    </row>
    <row r="20" spans="1:221" x14ac:dyDescent="0.15">
      <c r="A20" s="48">
        <v>17</v>
      </c>
      <c r="B20" s="57" t="str">
        <f t="shared" si="50"/>
        <v>制服太妹</v>
      </c>
      <c r="C20" s="47">
        <f>VLOOKUP(B20,马仔属性!$G$14:$I$30,3,FALSE)</f>
        <v>0</v>
      </c>
      <c r="D20" s="58">
        <f>VLOOKUP(B20,马仔属性!$G$14:$H$30,2,FALSE)</f>
        <v>101101</v>
      </c>
      <c r="E20" s="3">
        <f t="shared" si="0"/>
        <v>17</v>
      </c>
      <c r="F20" s="3">
        <f t="shared" ref="F20:G35" si="66">ROUNDDOWN($A20*10/80*F$2,0)</f>
        <v>2</v>
      </c>
      <c r="G20" s="3">
        <f t="shared" si="66"/>
        <v>2</v>
      </c>
      <c r="H20" s="69">
        <f>SUMPRODUCT(I20:K20,设定参考!$A$2:$C$2)</f>
        <v>628.92708618999086</v>
      </c>
      <c r="I20" s="30">
        <v>5122.9848921338053</v>
      </c>
      <c r="J20" s="30">
        <v>325.60641882352945</v>
      </c>
      <c r="K20" s="62">
        <v>98.401271681109208</v>
      </c>
      <c r="L20" s="57" t="str">
        <f t="shared" si="51"/>
        <v>蟹仔</v>
      </c>
      <c r="M20" s="47">
        <f>VLOOKUP(L20,马仔属性!$G$14:$I$30,3,FALSE)</f>
        <v>0</v>
      </c>
      <c r="N20" s="58">
        <f>VLOOKUP(L20,马仔属性!$G$14:$H$30,2,FALSE)</f>
        <v>101102</v>
      </c>
      <c r="O20" s="3">
        <f t="shared" si="2"/>
        <v>17</v>
      </c>
      <c r="P20" s="3">
        <f t="shared" ref="P20:Q35" si="67">ROUNDDOWN($A20*10/80*P$2,0)</f>
        <v>2</v>
      </c>
      <c r="Q20" s="3">
        <f t="shared" si="67"/>
        <v>2</v>
      </c>
      <c r="R20" s="69">
        <f>SUMPRODUCT(S20:U20,设定参考!$A$2:$C$2)</f>
        <v>595.4870861899908</v>
      </c>
      <c r="S20" s="30">
        <v>4686.9848921338053</v>
      </c>
      <c r="T20" s="30">
        <v>281.60641882352945</v>
      </c>
      <c r="U20" s="62">
        <v>126.40127168110919</v>
      </c>
      <c r="V20" s="57" t="str">
        <f t="shared" si="52"/>
        <v>比利</v>
      </c>
      <c r="W20" s="47">
        <f>VLOOKUP(V20,马仔属性!$G$14:$I$30,3,FALSE)</f>
        <v>0</v>
      </c>
      <c r="X20" s="58">
        <f>VLOOKUP(V20,马仔属性!$G$14:$H$30,2,FALSE)</f>
        <v>101103</v>
      </c>
      <c r="Y20" s="3">
        <f t="shared" si="4"/>
        <v>17</v>
      </c>
      <c r="Z20" s="3">
        <f t="shared" ref="Z20:AA35" si="68">ROUNDDOWN($A20*10/80*Z$2,0)</f>
        <v>2</v>
      </c>
      <c r="AA20" s="3">
        <f t="shared" si="68"/>
        <v>2</v>
      </c>
      <c r="AB20" s="69">
        <f>SUMPRODUCT(AC20:AE20,设定参考!$A$2:$C$2)</f>
        <v>602.4870861899908</v>
      </c>
      <c r="AC20" s="30">
        <v>4686.9848921338053</v>
      </c>
      <c r="AD20" s="30">
        <v>292.60641882352945</v>
      </c>
      <c r="AE20" s="62">
        <v>122.40127168110919</v>
      </c>
      <c r="AF20" s="57" t="str">
        <f t="shared" si="53"/>
        <v>黎九</v>
      </c>
      <c r="AG20" s="47">
        <f>VLOOKUP(AF20,马仔属性!$G$14:$I$30,3,FALSE)</f>
        <v>0</v>
      </c>
      <c r="AH20" s="58">
        <f>VLOOKUP(AF20,马仔属性!$G$14:$H$30,2,FALSE)</f>
        <v>101104</v>
      </c>
      <c r="AI20" s="3">
        <f t="shared" si="6"/>
        <v>17</v>
      </c>
      <c r="AJ20" s="3">
        <f t="shared" ref="AJ20:AK35" si="69">ROUNDDOWN($A20*10/80*AJ$2,0)</f>
        <v>2</v>
      </c>
      <c r="AK20" s="3">
        <f t="shared" si="69"/>
        <v>2</v>
      </c>
      <c r="AL20" s="69">
        <f>SUMPRODUCT(AM20:AO20,设定参考!$A$2:$C$2)</f>
        <v>607.60708618999081</v>
      </c>
      <c r="AM20" s="30">
        <v>5339.9848921338053</v>
      </c>
      <c r="AN20" s="30">
        <v>281.60641882352945</v>
      </c>
      <c r="AO20" s="62">
        <v>112.40127168110921</v>
      </c>
      <c r="AP20" s="57" t="str">
        <f t="shared" si="54"/>
        <v>黑古</v>
      </c>
      <c r="AQ20" s="47">
        <f>VLOOKUP(AP20,马仔属性!$G$14:$I$30,3,FALSE)</f>
        <v>0</v>
      </c>
      <c r="AR20" s="58">
        <f>VLOOKUP(AP20,马仔属性!$G$14:$H$30,2,FALSE)</f>
        <v>101105</v>
      </c>
      <c r="AS20" s="3">
        <f t="shared" si="8"/>
        <v>17</v>
      </c>
      <c r="AT20" s="3">
        <f t="shared" ref="AT20:AU35" si="70">ROUNDDOWN($A20*10/80*AT$2,0)</f>
        <v>2</v>
      </c>
      <c r="AU20" s="3">
        <f t="shared" si="70"/>
        <v>2</v>
      </c>
      <c r="AV20" s="69">
        <f>SUMPRODUCT(AW20:AY20,设定参考!$A$2:$C$2)</f>
        <v>615.92708618999086</v>
      </c>
      <c r="AW20" s="30">
        <v>5122.9848921338053</v>
      </c>
      <c r="AX20" s="30">
        <v>303.60641882352945</v>
      </c>
      <c r="AY20" s="62">
        <v>107.40127168110921</v>
      </c>
      <c r="AZ20" s="57" t="str">
        <f t="shared" si="55"/>
        <v>靓坤</v>
      </c>
      <c r="BA20" s="47">
        <f>VLOOKUP(AZ20,马仔属性!$G$14:$I$30,3,FALSE)</f>
        <v>1</v>
      </c>
      <c r="BB20" s="58">
        <f>VLOOKUP(AZ20,马仔属性!$G$14:$H$30,2,FALSE)</f>
        <v>101106</v>
      </c>
      <c r="BC20" s="3">
        <f t="shared" si="10"/>
        <v>17</v>
      </c>
      <c r="BD20" s="3">
        <f t="shared" ref="BD20:BE35" si="71">ROUNDDOWN($A20*10/80*BD$2,0)</f>
        <v>2</v>
      </c>
      <c r="BE20" s="3">
        <f t="shared" si="71"/>
        <v>2</v>
      </c>
      <c r="BF20" s="69">
        <f>SUMPRODUCT(BG20:BI20,设定参考!$A$2:$C$2)</f>
        <v>901.49068705932211</v>
      </c>
      <c r="BG20" s="30">
        <v>7762.3276533364024</v>
      </c>
      <c r="BH20" s="30">
        <v>415.66632213903756</v>
      </c>
      <c r="BI20" s="62">
        <v>175.33125878682847</v>
      </c>
      <c r="BJ20" s="57" t="str">
        <f t="shared" si="56"/>
        <v>乌鸦</v>
      </c>
      <c r="BK20" s="47">
        <f>VLOOKUP(BJ20,马仔属性!$G$14:$I$30,3,FALSE)</f>
        <v>2</v>
      </c>
      <c r="BL20" s="58">
        <f>VLOOKUP(BJ20,马仔属性!$G$14:$H$30,2,FALSE)</f>
        <v>101110</v>
      </c>
      <c r="BM20" s="3">
        <f t="shared" si="12"/>
        <v>17</v>
      </c>
      <c r="BN20" s="3">
        <f t="shared" ref="BN20:BO35" si="72">ROUNDDOWN($A20*10/80*BN$2,0)</f>
        <v>2</v>
      </c>
      <c r="BO20" s="3">
        <f t="shared" si="72"/>
        <v>2</v>
      </c>
      <c r="BP20" s="69">
        <f>SUMPRODUCT(BQ20:BS20,设定参考!$A$2:$C$2)</f>
        <v>1489.7378887979846</v>
      </c>
      <c r="BQ20" s="30">
        <v>13694.013175741598</v>
      </c>
      <c r="BR20" s="30">
        <v>650.78612877005366</v>
      </c>
      <c r="BS20" s="62">
        <v>291.19123299826697</v>
      </c>
      <c r="BT20" s="57" t="str">
        <f t="shared" si="57"/>
        <v>肥仔</v>
      </c>
      <c r="BU20" s="47">
        <f>VLOOKUP(BT20,马仔属性!$G$14:$I$30,3,FALSE)</f>
        <v>1</v>
      </c>
      <c r="BV20" s="58">
        <f>VLOOKUP(BT20,马仔属性!$G$14:$H$30,2,FALSE)</f>
        <v>101108</v>
      </c>
      <c r="BW20" s="3">
        <f t="shared" si="14"/>
        <v>17</v>
      </c>
      <c r="BX20" s="3">
        <f t="shared" ref="BX20:BY35" si="73">ROUNDDOWN($A20*10/80*BX$2,0)</f>
        <v>2</v>
      </c>
      <c r="BY20" s="3">
        <f t="shared" si="73"/>
        <v>2</v>
      </c>
      <c r="BZ20" s="69">
        <f>SUMPRODUCT(CA20:CC20,设定参考!$A$2:$C$2)</f>
        <v>909.77068705932209</v>
      </c>
      <c r="CA20" s="30">
        <v>7544.3276533364024</v>
      </c>
      <c r="CB20" s="30">
        <v>437.66632213903756</v>
      </c>
      <c r="CC20" s="62">
        <v>170.33125878682847</v>
      </c>
      <c r="CD20" s="57" t="str">
        <f t="shared" si="58"/>
        <v>司徒浩南</v>
      </c>
      <c r="CE20" s="47">
        <f>VLOOKUP(CD20,马仔属性!$G$14:$I$30,3,FALSE)</f>
        <v>2</v>
      </c>
      <c r="CF20" s="58">
        <f>VLOOKUP(CD20,马仔属性!$G$14:$H$30,2,FALSE)</f>
        <v>101109</v>
      </c>
      <c r="CG20" s="3">
        <f t="shared" si="16"/>
        <v>17</v>
      </c>
      <c r="CH20" s="3">
        <f t="shared" ref="CH20:CI35" si="74">ROUNDDOWN($A20*10/80*CH$2,0)</f>
        <v>2</v>
      </c>
      <c r="CI20" s="3">
        <f t="shared" si="74"/>
        <v>2</v>
      </c>
      <c r="CJ20" s="69">
        <f>SUMPRODUCT(CK20:CM20,设定参考!$A$2:$C$2)</f>
        <v>1514.7378887979846</v>
      </c>
      <c r="CK20" s="30">
        <v>13694.013175741598</v>
      </c>
      <c r="CL20" s="30">
        <v>694.78612877005366</v>
      </c>
      <c r="CM20" s="62">
        <v>272.19123299826697</v>
      </c>
      <c r="CN20" s="57" t="s">
        <v>380</v>
      </c>
      <c r="CO20" s="47">
        <f>VLOOKUP(CN20,马仔属性!$G$14:$I$30,3,FALSE)</f>
        <v>2</v>
      </c>
      <c r="CP20" s="58">
        <f>VLOOKUP(CN20,马仔属性!$G$14:$H$30,2,FALSE)</f>
        <v>101111</v>
      </c>
      <c r="CQ20" s="3">
        <f t="shared" si="18"/>
        <v>17</v>
      </c>
      <c r="CR20" s="3">
        <f t="shared" ref="CR20:CS35" si="75">ROUNDDOWN($A20*10/80*CR$2,0)</f>
        <v>2</v>
      </c>
      <c r="CS20" s="3">
        <f t="shared" si="75"/>
        <v>2</v>
      </c>
      <c r="CT20" s="69">
        <f>SUMPRODUCT(CU20:CW20,设定参考!$A$2:$C$2)</f>
        <v>1495.7378887979846</v>
      </c>
      <c r="CU20" s="30">
        <v>13694.013175741598</v>
      </c>
      <c r="CV20" s="30">
        <v>661.78612877005366</v>
      </c>
      <c r="CW20" s="62">
        <v>286.19123299826697</v>
      </c>
      <c r="CX20" s="57" t="str">
        <f t="shared" si="59"/>
        <v>雷功</v>
      </c>
      <c r="CY20" s="47" t="e">
        <f>VLOOKUP(CX20,马仔属性!$G$14:$I$30,3,FALSE)</f>
        <v>#N/A</v>
      </c>
      <c r="CZ20" s="58" t="e">
        <f>VLOOKUP(CX20,马仔属性!$G$14:$H$30,2,FALSE)</f>
        <v>#N/A</v>
      </c>
      <c r="DA20" s="3">
        <f t="shared" si="20"/>
        <v>17</v>
      </c>
      <c r="DB20" s="3">
        <f t="shared" ref="DB20:DC35" si="76">ROUNDDOWN($A20*10/80*DB$2,0)</f>
        <v>2</v>
      </c>
      <c r="DC20" s="3">
        <f t="shared" si="76"/>
        <v>2</v>
      </c>
      <c r="DD20" s="69">
        <f>SUMPRODUCT(DE20:DG20,设定参考!$A$2:$C$2)</f>
        <v>0</v>
      </c>
      <c r="DE20" s="30">
        <v>0</v>
      </c>
      <c r="DF20" s="30">
        <v>0</v>
      </c>
      <c r="DG20" s="62">
        <v>0</v>
      </c>
      <c r="DH20" s="57" t="str">
        <f t="shared" si="60"/>
        <v>山下忠秀</v>
      </c>
      <c r="DI20" s="47">
        <f>VLOOKUP(DH20,马仔属性!$G$14:$I$30,3,FALSE)</f>
        <v>2</v>
      </c>
      <c r="DJ20" s="58">
        <f>VLOOKUP(DH20,马仔属性!$G$14:$H$30,2,FALSE)</f>
        <v>101112</v>
      </c>
      <c r="DK20" s="3">
        <f t="shared" si="22"/>
        <v>17</v>
      </c>
      <c r="DL20" s="3">
        <f t="shared" ref="DL20:DM35" si="77">ROUNDDOWN($A20*10/80*DL$2,0)</f>
        <v>2</v>
      </c>
      <c r="DM20" s="3">
        <f t="shared" si="77"/>
        <v>2</v>
      </c>
      <c r="DN20" s="69">
        <f>SUMPRODUCT(DO20:DQ20,设定参考!$A$2:$C$2)</f>
        <v>1485.8978887979847</v>
      </c>
      <c r="DO20" s="30">
        <v>12823.013175741598</v>
      </c>
      <c r="DP20" s="30">
        <v>672.78612877005366</v>
      </c>
      <c r="DQ20" s="62">
        <v>300.19123299826697</v>
      </c>
      <c r="DR20" s="57" t="str">
        <f t="shared" si="61"/>
        <v>宫本一</v>
      </c>
      <c r="DS20" s="47">
        <f>VLOOKUP(DR20,马仔属性!$G$14:$I$30,3,FALSE)</f>
        <v>2</v>
      </c>
      <c r="DT20" s="58">
        <f>VLOOKUP(DR20,马仔属性!$G$14:$H$30,2,FALSE)</f>
        <v>101113</v>
      </c>
      <c r="DU20" s="3">
        <f t="shared" si="24"/>
        <v>17</v>
      </c>
      <c r="DV20" s="3">
        <f t="shared" ref="DV20:DW35" si="78">ROUNDDOWN($A20*10/80*DV$2,0)</f>
        <v>2</v>
      </c>
      <c r="DW20" s="3">
        <f t="shared" si="78"/>
        <v>2</v>
      </c>
      <c r="DX20" s="69">
        <f>SUMPRODUCT(DY20:EA20,设定参考!$A$2:$C$2)</f>
        <v>1492.8978887979847</v>
      </c>
      <c r="DY20" s="30">
        <v>12823.013175741598</v>
      </c>
      <c r="DZ20" s="30">
        <v>683.78612877005366</v>
      </c>
      <c r="EA20" s="62">
        <v>296.19123299826697</v>
      </c>
      <c r="EB20" s="57" t="str">
        <f t="shared" si="62"/>
        <v>陈浩南</v>
      </c>
      <c r="EC20" s="47">
        <f>VLOOKUP(EB20,马仔属性!$G$14:$I$30,3,FALSE)</f>
        <v>3</v>
      </c>
      <c r="ED20" s="58">
        <f>VLOOKUP(EB20,马仔属性!$G$14:$H$30,2,FALSE)</f>
        <v>101114</v>
      </c>
      <c r="EE20" s="3">
        <f t="shared" si="26"/>
        <v>17</v>
      </c>
      <c r="EF20" s="3">
        <f t="shared" ref="EF20:EG35" si="79">ROUNDDOWN($A20*10/80*EF$2,0)</f>
        <v>2</v>
      </c>
      <c r="EG20" s="3">
        <f t="shared" si="79"/>
        <v>2</v>
      </c>
      <c r="EH20" s="69">
        <f>SUMPRODUCT(EI20:EK20,设定参考!$A$2:$C$2)</f>
        <v>2070.4250905366471</v>
      </c>
      <c r="EI20" s="30">
        <v>18536.698698146793</v>
      </c>
      <c r="EJ20" s="30">
        <v>907.90593540106977</v>
      </c>
      <c r="EK20" s="62">
        <v>421.05120720970547</v>
      </c>
      <c r="EL20" s="57" t="str">
        <f t="shared" si="63"/>
        <v>山鸡</v>
      </c>
      <c r="EM20" s="47">
        <f>VLOOKUP(EL20,马仔属性!$G$14:$I$30,3,FALSE)</f>
        <v>3</v>
      </c>
      <c r="EN20" s="58">
        <f>VLOOKUP(EL20,马仔属性!$G$14:$H$30,2,FALSE)</f>
        <v>101115</v>
      </c>
      <c r="EO20" s="3">
        <f t="shared" si="28"/>
        <v>17</v>
      </c>
      <c r="EP20" s="3">
        <f t="shared" ref="EP20:EQ35" si="80">ROUNDDOWN($A20*10/80*EP$2,0)</f>
        <v>2</v>
      </c>
      <c r="EQ20" s="3">
        <f t="shared" si="80"/>
        <v>2</v>
      </c>
      <c r="ER20" s="69">
        <f>SUMPRODUCT(ES20:EU20,设定参考!$A$2:$C$2)</f>
        <v>2087.1450905366469</v>
      </c>
      <c r="ES20" s="30">
        <v>18754.698698146793</v>
      </c>
      <c r="ET20" s="30">
        <v>929.90593540106977</v>
      </c>
      <c r="EU20" s="62">
        <v>407.05120720970547</v>
      </c>
      <c r="EV20" s="57" t="str">
        <f t="shared" si="64"/>
        <v>大天二</v>
      </c>
      <c r="EW20" s="47">
        <f>VLOOKUP(EV20,马仔属性!$G$14:$I$30,3,FALSE)</f>
        <v>3</v>
      </c>
      <c r="EX20" s="58">
        <f>VLOOKUP(EV20,马仔属性!$G$14:$H$30,2,FALSE)</f>
        <v>101116</v>
      </c>
      <c r="EY20" s="3">
        <f t="shared" si="30"/>
        <v>17</v>
      </c>
      <c r="EZ20" s="3">
        <f t="shared" ref="EZ20:FA35" si="81">ROUNDDOWN($A20*10/80*EZ$2,0)</f>
        <v>2</v>
      </c>
      <c r="FA20" s="3">
        <f t="shared" si="81"/>
        <v>2</v>
      </c>
      <c r="FB20" s="69">
        <f>SUMPRODUCT(FC20:FE20,设定参考!$A$2:$C$2)</f>
        <v>2086.2650905366468</v>
      </c>
      <c r="FC20" s="30">
        <v>19407.698698146793</v>
      </c>
      <c r="FD20" s="30">
        <v>907.90593540106977</v>
      </c>
      <c r="FE20" s="62">
        <v>402.05120720970547</v>
      </c>
      <c r="FF20" s="57" t="str">
        <f t="shared" si="65"/>
        <v>亚芝</v>
      </c>
      <c r="FG20" s="47" t="e">
        <f>VLOOKUP(FF20,马仔属性!$G$14:$I$30,3,FALSE)</f>
        <v>#N/A</v>
      </c>
      <c r="FH20" s="58" t="e">
        <f>VLOOKUP(FF20,马仔属性!$G$14:$H$30,2,FALSE)</f>
        <v>#N/A</v>
      </c>
      <c r="FI20" s="3">
        <f t="shared" ref="FI20:HG35" si="82">ROUNDDOWN($A20*FI$2,0)</f>
        <v>17</v>
      </c>
      <c r="FJ20" s="3">
        <f t="shared" ref="FJ20:HI35" si="83">ROUNDDOWN($A20*10/80*FJ$2,0)</f>
        <v>2</v>
      </c>
      <c r="FK20" s="3">
        <f t="shared" si="83"/>
        <v>2</v>
      </c>
      <c r="FL20" s="69">
        <f>SUMPRODUCT(FM20:FO20,设定参考!$A$2:$C$2)</f>
        <v>-184022.10047335085</v>
      </c>
      <c r="FM20" s="30">
        <v>-87426.748919823294</v>
      </c>
      <c r="FN20" s="30">
        <v>-89317.2598121271</v>
      </c>
      <c r="FO20" s="62">
        <v>-91207.770704430804</v>
      </c>
      <c r="FP20" s="57" t="str">
        <f t="shared" si="45"/>
        <v>亚芝</v>
      </c>
      <c r="FQ20" s="47" t="e">
        <f>VLOOKUP(FP20,马仔属性!$G$14:$I$30,3,FALSE)</f>
        <v>#N/A</v>
      </c>
      <c r="FR20" s="58" t="e">
        <f>VLOOKUP(FP20,马仔属性!$G$14:$H$30,2,FALSE)</f>
        <v>#N/A</v>
      </c>
      <c r="FS20" s="3">
        <f t="shared" si="82"/>
        <v>17</v>
      </c>
      <c r="FT20" s="3">
        <f t="shared" si="83"/>
        <v>2</v>
      </c>
      <c r="FU20" s="3">
        <f t="shared" si="83"/>
        <v>2</v>
      </c>
      <c r="FV20" s="69">
        <f>SUMPRODUCT(FW20:FY20,设定参考!$A$2:$C$2)</f>
        <v>-195592.0271342498</v>
      </c>
      <c r="FW20" s="30">
        <v>-93098.281596734494</v>
      </c>
      <c r="FX20" s="30">
        <v>-94988.7924890383</v>
      </c>
      <c r="FY20" s="62">
        <v>-96879.303381342106</v>
      </c>
      <c r="FZ20" s="57" t="str">
        <f t="shared" si="45"/>
        <v>亚芝</v>
      </c>
      <c r="GA20" s="47" t="e">
        <f>VLOOKUP(FZ20,马仔属性!$G$14:$I$30,3,FALSE)</f>
        <v>#N/A</v>
      </c>
      <c r="GB20" s="58" t="e">
        <f>VLOOKUP(FZ20,马仔属性!$G$14:$H$30,2,FALSE)</f>
        <v>#N/A</v>
      </c>
      <c r="GC20" s="3">
        <f t="shared" si="82"/>
        <v>17</v>
      </c>
      <c r="GD20" s="3">
        <f t="shared" si="83"/>
        <v>2</v>
      </c>
      <c r="GE20" s="3">
        <f t="shared" si="83"/>
        <v>2</v>
      </c>
      <c r="GF20" s="69">
        <f>SUMPRODUCT(GG20:GI20,设定参考!$A$2:$C$2)</f>
        <v>-207161.95379514786</v>
      </c>
      <c r="GG20" s="30">
        <v>-98769.814273646101</v>
      </c>
      <c r="GH20" s="30">
        <v>-100660.32516594901</v>
      </c>
      <c r="GI20" s="62">
        <v>-102550.836058253</v>
      </c>
      <c r="GJ20" s="57" t="str">
        <f t="shared" si="47"/>
        <v>亚芝</v>
      </c>
      <c r="GK20" s="47" t="e">
        <f>VLOOKUP(GJ20,马仔属性!$G$14:$I$30,3,FALSE)</f>
        <v>#N/A</v>
      </c>
      <c r="GL20" s="58" t="e">
        <f>VLOOKUP(GJ20,马仔属性!$G$14:$H$30,2,FALSE)</f>
        <v>#N/A</v>
      </c>
      <c r="GM20" s="3">
        <f t="shared" si="82"/>
        <v>17</v>
      </c>
      <c r="GN20" s="3">
        <f t="shared" si="83"/>
        <v>2</v>
      </c>
      <c r="GO20" s="3">
        <f t="shared" si="83"/>
        <v>2</v>
      </c>
      <c r="GP20" s="69">
        <f>SUMPRODUCT(GQ20:GS20,设定参考!$A$2:$C$2)</f>
        <v>-218731.88045604728</v>
      </c>
      <c r="GQ20" s="30">
        <v>-104441.346950557</v>
      </c>
      <c r="GR20" s="30">
        <v>-106331.85784286101</v>
      </c>
      <c r="GS20" s="62">
        <v>-108222.368735164</v>
      </c>
      <c r="GT20" s="57" t="str">
        <f t="shared" si="47"/>
        <v>亚芝</v>
      </c>
      <c r="GU20" s="47" t="e">
        <f>VLOOKUP(GT20,马仔属性!$G$14:$I$30,3,FALSE)</f>
        <v>#N/A</v>
      </c>
      <c r="GV20" s="58" t="e">
        <f>VLOOKUP(GT20,马仔属性!$G$14:$H$30,2,FALSE)</f>
        <v>#N/A</v>
      </c>
      <c r="GW20" s="3">
        <f t="shared" si="82"/>
        <v>17</v>
      </c>
      <c r="GX20" s="3">
        <f t="shared" si="83"/>
        <v>2</v>
      </c>
      <c r="GY20" s="3">
        <f t="shared" si="83"/>
        <v>2</v>
      </c>
      <c r="GZ20" s="69">
        <f>SUMPRODUCT(HA20:HC20,设定参考!$A$2:$C$2)</f>
        <v>-230301.80711694574</v>
      </c>
      <c r="HA20" s="30">
        <v>-110112.87962746801</v>
      </c>
      <c r="HB20" s="30">
        <v>-112003.390519772</v>
      </c>
      <c r="HC20" s="62">
        <v>-113893.90141207501</v>
      </c>
      <c r="HD20" s="57" t="str">
        <f t="shared" si="49"/>
        <v>亚芝</v>
      </c>
      <c r="HE20" s="47" t="e">
        <f>VLOOKUP(HD20,马仔属性!$G$14:$I$30,3,FALSE)</f>
        <v>#N/A</v>
      </c>
      <c r="HF20" s="58" t="e">
        <f>VLOOKUP(HD20,马仔属性!$G$14:$H$30,2,FALSE)</f>
        <v>#N/A</v>
      </c>
      <c r="HG20" s="3">
        <f t="shared" si="82"/>
        <v>17</v>
      </c>
      <c r="HH20" s="3">
        <f t="shared" si="83"/>
        <v>2</v>
      </c>
      <c r="HI20" s="3">
        <f t="shared" si="83"/>
        <v>2</v>
      </c>
      <c r="HJ20" s="69">
        <f>SUMPRODUCT(HK20:HM20,设定参考!$A$2:$C$2)</f>
        <v>-241871.73377784516</v>
      </c>
      <c r="HK20" s="30">
        <v>-115784.412304379</v>
      </c>
      <c r="HL20" s="30">
        <v>-117674.923196683</v>
      </c>
      <c r="HM20" s="62">
        <v>-119565.43408898701</v>
      </c>
    </row>
    <row r="21" spans="1:221" x14ac:dyDescent="0.15">
      <c r="A21" s="48">
        <v>18</v>
      </c>
      <c r="B21" s="57" t="str">
        <f t="shared" si="50"/>
        <v>制服太妹</v>
      </c>
      <c r="C21" s="47">
        <f>VLOOKUP(B21,马仔属性!$G$14:$I$30,3,FALSE)</f>
        <v>0</v>
      </c>
      <c r="D21" s="58">
        <f>VLOOKUP(B21,马仔属性!$G$14:$H$30,2,FALSE)</f>
        <v>101101</v>
      </c>
      <c r="E21" s="3">
        <f t="shared" si="0"/>
        <v>18</v>
      </c>
      <c r="F21" s="3">
        <f t="shared" si="66"/>
        <v>2</v>
      </c>
      <c r="G21" s="3">
        <f t="shared" si="66"/>
        <v>2</v>
      </c>
      <c r="H21" s="69">
        <f>SUMPRODUCT(I21:K21,设定参考!$A$2:$C$2)</f>
        <v>637.76560898808987</v>
      </c>
      <c r="I21" s="30">
        <v>5201.381211773486</v>
      </c>
      <c r="J21" s="30">
        <v>329.58839614973266</v>
      </c>
      <c r="K21" s="62">
        <v>100.12196436741769</v>
      </c>
      <c r="L21" s="57" t="str">
        <f t="shared" si="51"/>
        <v>蟹仔</v>
      </c>
      <c r="M21" s="47">
        <f>VLOOKUP(L21,马仔属性!$G$14:$I$30,3,FALSE)</f>
        <v>0</v>
      </c>
      <c r="N21" s="58">
        <f>VLOOKUP(L21,马仔属性!$G$14:$H$30,2,FALSE)</f>
        <v>101102</v>
      </c>
      <c r="O21" s="3">
        <f t="shared" si="2"/>
        <v>18</v>
      </c>
      <c r="P21" s="3">
        <f t="shared" si="67"/>
        <v>2</v>
      </c>
      <c r="Q21" s="3">
        <f t="shared" si="67"/>
        <v>2</v>
      </c>
      <c r="R21" s="69">
        <f>SUMPRODUCT(S21:U21,设定参考!$A$2:$C$2)</f>
        <v>604.32560898808981</v>
      </c>
      <c r="S21" s="30">
        <v>4765.381211773486</v>
      </c>
      <c r="T21" s="30">
        <v>285.58839614973266</v>
      </c>
      <c r="U21" s="62">
        <v>128.12196436741769</v>
      </c>
      <c r="V21" s="57" t="str">
        <f t="shared" si="52"/>
        <v>比利</v>
      </c>
      <c r="W21" s="47">
        <f>VLOOKUP(V21,马仔属性!$G$14:$I$30,3,FALSE)</f>
        <v>0</v>
      </c>
      <c r="X21" s="58">
        <f>VLOOKUP(V21,马仔属性!$G$14:$H$30,2,FALSE)</f>
        <v>101103</v>
      </c>
      <c r="Y21" s="3">
        <f t="shared" si="4"/>
        <v>18</v>
      </c>
      <c r="Z21" s="3">
        <f t="shared" si="68"/>
        <v>2</v>
      </c>
      <c r="AA21" s="3">
        <f t="shared" si="68"/>
        <v>2</v>
      </c>
      <c r="AB21" s="69">
        <f>SUMPRODUCT(AC21:AE21,设定参考!$A$2:$C$2)</f>
        <v>611.32560898808981</v>
      </c>
      <c r="AC21" s="30">
        <v>4765.381211773486</v>
      </c>
      <c r="AD21" s="30">
        <v>296.58839614973266</v>
      </c>
      <c r="AE21" s="62">
        <v>124.12196436741769</v>
      </c>
      <c r="AF21" s="57" t="str">
        <f t="shared" si="53"/>
        <v>黎九</v>
      </c>
      <c r="AG21" s="47">
        <f>VLOOKUP(AF21,马仔属性!$G$14:$I$30,3,FALSE)</f>
        <v>0</v>
      </c>
      <c r="AH21" s="58">
        <f>VLOOKUP(AF21,马仔属性!$G$14:$H$30,2,FALSE)</f>
        <v>101104</v>
      </c>
      <c r="AI21" s="3">
        <f t="shared" si="6"/>
        <v>18</v>
      </c>
      <c r="AJ21" s="3">
        <f t="shared" si="69"/>
        <v>2</v>
      </c>
      <c r="AK21" s="3">
        <f t="shared" si="69"/>
        <v>2</v>
      </c>
      <c r="AL21" s="69">
        <f>SUMPRODUCT(AM21:AO21,设定参考!$A$2:$C$2)</f>
        <v>616.44560898808982</v>
      </c>
      <c r="AM21" s="30">
        <v>5418.381211773486</v>
      </c>
      <c r="AN21" s="30">
        <v>285.58839614973266</v>
      </c>
      <c r="AO21" s="62">
        <v>114.12196436741769</v>
      </c>
      <c r="AP21" s="57" t="str">
        <f t="shared" si="54"/>
        <v>黑古</v>
      </c>
      <c r="AQ21" s="47">
        <f>VLOOKUP(AP21,马仔属性!$G$14:$I$30,3,FALSE)</f>
        <v>0</v>
      </c>
      <c r="AR21" s="58">
        <f>VLOOKUP(AP21,马仔属性!$G$14:$H$30,2,FALSE)</f>
        <v>101105</v>
      </c>
      <c r="AS21" s="3">
        <f t="shared" si="8"/>
        <v>18</v>
      </c>
      <c r="AT21" s="3">
        <f t="shared" si="70"/>
        <v>2</v>
      </c>
      <c r="AU21" s="3">
        <f t="shared" si="70"/>
        <v>2</v>
      </c>
      <c r="AV21" s="69">
        <f>SUMPRODUCT(AW21:AY21,设定参考!$A$2:$C$2)</f>
        <v>624.76560898808987</v>
      </c>
      <c r="AW21" s="30">
        <v>5201.381211773486</v>
      </c>
      <c r="AX21" s="30">
        <v>307.58839614973266</v>
      </c>
      <c r="AY21" s="62">
        <v>109.12196436741769</v>
      </c>
      <c r="AZ21" s="57" t="str">
        <f t="shared" si="55"/>
        <v>靓坤</v>
      </c>
      <c r="BA21" s="47">
        <f>VLOOKUP(AZ21,马仔属性!$G$14:$I$30,3,FALSE)</f>
        <v>1</v>
      </c>
      <c r="BB21" s="58">
        <f>VLOOKUP(AZ21,马仔属性!$G$14:$H$30,2,FALSE)</f>
        <v>101106</v>
      </c>
      <c r="BC21" s="3">
        <f t="shared" si="10"/>
        <v>18</v>
      </c>
      <c r="BD21" s="3">
        <f t="shared" si="71"/>
        <v>2</v>
      </c>
      <c r="BE21" s="3">
        <f t="shared" si="71"/>
        <v>2</v>
      </c>
      <c r="BF21" s="69">
        <f>SUMPRODUCT(BG21:BI21,设定参考!$A$2:$C$2)</f>
        <v>919.16773265552001</v>
      </c>
      <c r="BG21" s="30">
        <v>7919.1202926157648</v>
      </c>
      <c r="BH21" s="30">
        <v>423.63027679144398</v>
      </c>
      <c r="BI21" s="62">
        <v>178.77264415944543</v>
      </c>
      <c r="BJ21" s="57" t="str">
        <f t="shared" si="56"/>
        <v>乌鸦</v>
      </c>
      <c r="BK21" s="47">
        <f>VLOOKUP(BJ21,马仔属性!$G$14:$I$30,3,FALSE)</f>
        <v>2</v>
      </c>
      <c r="BL21" s="58">
        <f>VLOOKUP(BJ21,马仔属性!$G$14:$H$30,2,FALSE)</f>
        <v>101110</v>
      </c>
      <c r="BM21" s="3">
        <f t="shared" si="12"/>
        <v>18</v>
      </c>
      <c r="BN21" s="3">
        <f t="shared" si="72"/>
        <v>2</v>
      </c>
      <c r="BO21" s="3">
        <f t="shared" si="72"/>
        <v>2</v>
      </c>
      <c r="BP21" s="69">
        <f>SUMPRODUCT(BQ21:BS21,设定参考!$A$2:$C$2)</f>
        <v>1525.0919799903804</v>
      </c>
      <c r="BQ21" s="30">
        <v>14007.598454300323</v>
      </c>
      <c r="BR21" s="30">
        <v>666.71403807486649</v>
      </c>
      <c r="BS21" s="62">
        <v>298.07400374350095</v>
      </c>
      <c r="BT21" s="57" t="str">
        <f t="shared" si="57"/>
        <v>肥仔</v>
      </c>
      <c r="BU21" s="47">
        <f>VLOOKUP(BT21,马仔属性!$G$14:$I$30,3,FALSE)</f>
        <v>1</v>
      </c>
      <c r="BV21" s="58">
        <f>VLOOKUP(BT21,马仔属性!$G$14:$H$30,2,FALSE)</f>
        <v>101108</v>
      </c>
      <c r="BW21" s="3">
        <f t="shared" si="14"/>
        <v>18</v>
      </c>
      <c r="BX21" s="3">
        <f t="shared" si="73"/>
        <v>2</v>
      </c>
      <c r="BY21" s="3">
        <f t="shared" si="73"/>
        <v>2</v>
      </c>
      <c r="BZ21" s="69">
        <f>SUMPRODUCT(CA21:CC21,设定参考!$A$2:$C$2)</f>
        <v>927.44773265551999</v>
      </c>
      <c r="CA21" s="30">
        <v>7701.1202926157648</v>
      </c>
      <c r="CB21" s="30">
        <v>445.63027679144398</v>
      </c>
      <c r="CC21" s="62">
        <v>173.77264415944543</v>
      </c>
      <c r="CD21" s="57" t="str">
        <f t="shared" si="58"/>
        <v>司徒浩南</v>
      </c>
      <c r="CE21" s="47">
        <f>VLOOKUP(CD21,马仔属性!$G$14:$I$30,3,FALSE)</f>
        <v>2</v>
      </c>
      <c r="CF21" s="58">
        <f>VLOOKUP(CD21,马仔属性!$G$14:$H$30,2,FALSE)</f>
        <v>101109</v>
      </c>
      <c r="CG21" s="3">
        <f t="shared" si="16"/>
        <v>18</v>
      </c>
      <c r="CH21" s="3">
        <f t="shared" si="74"/>
        <v>2</v>
      </c>
      <c r="CI21" s="3">
        <f t="shared" si="74"/>
        <v>2</v>
      </c>
      <c r="CJ21" s="69">
        <f>SUMPRODUCT(CK21:CM21,设定参考!$A$2:$C$2)</f>
        <v>1550.0919799903804</v>
      </c>
      <c r="CK21" s="30">
        <v>14007.598454300323</v>
      </c>
      <c r="CL21" s="30">
        <v>710.71403807486649</v>
      </c>
      <c r="CM21" s="62">
        <v>279.07400374350095</v>
      </c>
      <c r="CN21" s="57" t="s">
        <v>380</v>
      </c>
      <c r="CO21" s="47">
        <f>VLOOKUP(CN21,马仔属性!$G$14:$I$30,3,FALSE)</f>
        <v>2</v>
      </c>
      <c r="CP21" s="58">
        <f>VLOOKUP(CN21,马仔属性!$G$14:$H$30,2,FALSE)</f>
        <v>101111</v>
      </c>
      <c r="CQ21" s="3">
        <f t="shared" si="18"/>
        <v>18</v>
      </c>
      <c r="CR21" s="3">
        <f t="shared" si="75"/>
        <v>2</v>
      </c>
      <c r="CS21" s="3">
        <f t="shared" si="75"/>
        <v>2</v>
      </c>
      <c r="CT21" s="69">
        <f>SUMPRODUCT(CU21:CW21,设定参考!$A$2:$C$2)</f>
        <v>1531.0919799903804</v>
      </c>
      <c r="CU21" s="30">
        <v>14007.598454300323</v>
      </c>
      <c r="CV21" s="30">
        <v>677.71403807486649</v>
      </c>
      <c r="CW21" s="62">
        <v>293.07400374350095</v>
      </c>
      <c r="CX21" s="57" t="str">
        <f t="shared" si="59"/>
        <v>雷功</v>
      </c>
      <c r="CY21" s="47" t="e">
        <f>VLOOKUP(CX21,马仔属性!$G$14:$I$30,3,FALSE)</f>
        <v>#N/A</v>
      </c>
      <c r="CZ21" s="58" t="e">
        <f>VLOOKUP(CX21,马仔属性!$G$14:$H$30,2,FALSE)</f>
        <v>#N/A</v>
      </c>
      <c r="DA21" s="3">
        <f t="shared" si="20"/>
        <v>18</v>
      </c>
      <c r="DB21" s="3">
        <f t="shared" si="76"/>
        <v>2</v>
      </c>
      <c r="DC21" s="3">
        <f t="shared" si="76"/>
        <v>2</v>
      </c>
      <c r="DD21" s="69">
        <f>SUMPRODUCT(DE21:DG21,设定参考!$A$2:$C$2)</f>
        <v>0</v>
      </c>
      <c r="DE21" s="30">
        <v>0</v>
      </c>
      <c r="DF21" s="30">
        <v>0</v>
      </c>
      <c r="DG21" s="62">
        <v>0</v>
      </c>
      <c r="DH21" s="57" t="str">
        <f t="shared" si="60"/>
        <v>山下忠秀</v>
      </c>
      <c r="DI21" s="47">
        <f>VLOOKUP(DH21,马仔属性!$G$14:$I$30,3,FALSE)</f>
        <v>2</v>
      </c>
      <c r="DJ21" s="58">
        <f>VLOOKUP(DH21,马仔属性!$G$14:$H$30,2,FALSE)</f>
        <v>101112</v>
      </c>
      <c r="DK21" s="3">
        <f t="shared" si="22"/>
        <v>18</v>
      </c>
      <c r="DL21" s="3">
        <f t="shared" si="77"/>
        <v>2</v>
      </c>
      <c r="DM21" s="3">
        <f t="shared" si="77"/>
        <v>2</v>
      </c>
      <c r="DN21" s="69">
        <f>SUMPRODUCT(DO21:DQ21,设定参考!$A$2:$C$2)</f>
        <v>1521.2519799903805</v>
      </c>
      <c r="DO21" s="30">
        <v>13136.598454300323</v>
      </c>
      <c r="DP21" s="30">
        <v>688.71403807486649</v>
      </c>
      <c r="DQ21" s="62">
        <v>307.0740037435009</v>
      </c>
      <c r="DR21" s="57" t="str">
        <f t="shared" si="61"/>
        <v>宫本一</v>
      </c>
      <c r="DS21" s="47">
        <f>VLOOKUP(DR21,马仔属性!$G$14:$I$30,3,FALSE)</f>
        <v>2</v>
      </c>
      <c r="DT21" s="58">
        <f>VLOOKUP(DR21,马仔属性!$G$14:$H$30,2,FALSE)</f>
        <v>101113</v>
      </c>
      <c r="DU21" s="3">
        <f t="shared" si="24"/>
        <v>18</v>
      </c>
      <c r="DV21" s="3">
        <f t="shared" si="78"/>
        <v>2</v>
      </c>
      <c r="DW21" s="3">
        <f t="shared" si="78"/>
        <v>2</v>
      </c>
      <c r="DX21" s="69">
        <f>SUMPRODUCT(DY21:EA21,设定参考!$A$2:$C$2)</f>
        <v>1528.2519799903805</v>
      </c>
      <c r="DY21" s="30">
        <v>13136.598454300323</v>
      </c>
      <c r="DZ21" s="30">
        <v>699.71403807486649</v>
      </c>
      <c r="EA21" s="62">
        <v>303.0740037435009</v>
      </c>
      <c r="EB21" s="57" t="str">
        <f t="shared" si="62"/>
        <v>陈浩南</v>
      </c>
      <c r="EC21" s="47">
        <f>VLOOKUP(EB21,马仔属性!$G$14:$I$30,3,FALSE)</f>
        <v>3</v>
      </c>
      <c r="ED21" s="58">
        <f>VLOOKUP(EB21,马仔属性!$G$14:$H$30,2,FALSE)</f>
        <v>101114</v>
      </c>
      <c r="EE21" s="3">
        <f t="shared" si="26"/>
        <v>18</v>
      </c>
      <c r="EF21" s="3">
        <f t="shared" si="79"/>
        <v>2</v>
      </c>
      <c r="EG21" s="3">
        <f t="shared" si="79"/>
        <v>2</v>
      </c>
      <c r="EH21" s="69">
        <f>SUMPRODUCT(EI21:EK21,设定参考!$A$2:$C$2)</f>
        <v>2123.4562273252409</v>
      </c>
      <c r="EI21" s="30">
        <v>19007.076615984879</v>
      </c>
      <c r="EJ21" s="30">
        <v>931.79779935828913</v>
      </c>
      <c r="EK21" s="62">
        <v>431.37536332755644</v>
      </c>
      <c r="EL21" s="57" t="str">
        <f t="shared" si="63"/>
        <v>山鸡</v>
      </c>
      <c r="EM21" s="47">
        <f>VLOOKUP(EL21,马仔属性!$G$14:$I$30,3,FALSE)</f>
        <v>3</v>
      </c>
      <c r="EN21" s="58">
        <f>VLOOKUP(EL21,马仔属性!$G$14:$H$30,2,FALSE)</f>
        <v>101115</v>
      </c>
      <c r="EO21" s="3">
        <f t="shared" si="28"/>
        <v>18</v>
      </c>
      <c r="EP21" s="3">
        <f t="shared" si="80"/>
        <v>2</v>
      </c>
      <c r="EQ21" s="3">
        <f t="shared" si="80"/>
        <v>2</v>
      </c>
      <c r="ER21" s="69">
        <f>SUMPRODUCT(ES21:EU21,设定参考!$A$2:$C$2)</f>
        <v>2140.1762273252407</v>
      </c>
      <c r="ES21" s="30">
        <v>19225.076615984879</v>
      </c>
      <c r="ET21" s="30">
        <v>953.79779935828913</v>
      </c>
      <c r="EU21" s="62">
        <v>417.37536332755644</v>
      </c>
      <c r="EV21" s="57" t="str">
        <f t="shared" si="64"/>
        <v>大天二</v>
      </c>
      <c r="EW21" s="47">
        <f>VLOOKUP(EV21,马仔属性!$G$14:$I$30,3,FALSE)</f>
        <v>3</v>
      </c>
      <c r="EX21" s="58">
        <f>VLOOKUP(EV21,马仔属性!$G$14:$H$30,2,FALSE)</f>
        <v>101116</v>
      </c>
      <c r="EY21" s="3">
        <f t="shared" si="30"/>
        <v>18</v>
      </c>
      <c r="EZ21" s="3">
        <f t="shared" si="81"/>
        <v>2</v>
      </c>
      <c r="FA21" s="3">
        <f t="shared" si="81"/>
        <v>2</v>
      </c>
      <c r="FB21" s="69">
        <f>SUMPRODUCT(FC21:FE21,设定参考!$A$2:$C$2)</f>
        <v>2139.2962273252406</v>
      </c>
      <c r="FC21" s="30">
        <v>19878.076615984879</v>
      </c>
      <c r="FD21" s="30">
        <v>931.79779935828913</v>
      </c>
      <c r="FE21" s="62">
        <v>412.37536332755644</v>
      </c>
      <c r="FF21" s="57" t="str">
        <f t="shared" ref="FF21:HD22" si="84">FF20</f>
        <v>亚芝</v>
      </c>
      <c r="FG21" s="47" t="e">
        <f>VLOOKUP(FF21,马仔属性!$G$14:$I$30,3,FALSE)</f>
        <v>#N/A</v>
      </c>
      <c r="FH21" s="58" t="e">
        <f>VLOOKUP(FF21,马仔属性!$G$14:$H$30,2,FALSE)</f>
        <v>#N/A</v>
      </c>
      <c r="FI21" s="3">
        <f t="shared" si="82"/>
        <v>18</v>
      </c>
      <c r="FJ21" s="3">
        <f t="shared" si="83"/>
        <v>2</v>
      </c>
      <c r="FK21" s="3">
        <f t="shared" si="83"/>
        <v>2</v>
      </c>
      <c r="FL21" s="69">
        <f>SUMPRODUCT(FM21:FO21,设定参考!$A$2:$C$2)</f>
        <v>-188277.76163609175</v>
      </c>
      <c r="FM21" s="30">
        <v>-89448.539605636004</v>
      </c>
      <c r="FN21" s="30">
        <v>-91382.786552500795</v>
      </c>
      <c r="FO21" s="62">
        <v>-93317.033499365498</v>
      </c>
      <c r="FP21" s="57" t="str">
        <f t="shared" si="84"/>
        <v>亚芝</v>
      </c>
      <c r="FQ21" s="47" t="e">
        <f>VLOOKUP(FP21,马仔属性!$G$14:$I$30,3,FALSE)</f>
        <v>#N/A</v>
      </c>
      <c r="FR21" s="58" t="e">
        <f>VLOOKUP(FP21,马仔属性!$G$14:$H$30,2,FALSE)</f>
        <v>#N/A</v>
      </c>
      <c r="FS21" s="3">
        <f t="shared" si="82"/>
        <v>18</v>
      </c>
      <c r="FT21" s="3">
        <f t="shared" si="83"/>
        <v>2</v>
      </c>
      <c r="FU21" s="3">
        <f t="shared" si="83"/>
        <v>2</v>
      </c>
      <c r="FV21" s="69">
        <f>SUMPRODUCT(FW21:FY21,设定参考!$A$2:$C$2)</f>
        <v>-200115.35295090481</v>
      </c>
      <c r="FW21" s="30">
        <v>-95251.280446230303</v>
      </c>
      <c r="FX21" s="30">
        <v>-97185.527393095297</v>
      </c>
      <c r="FY21" s="62">
        <v>-99119.774339960306</v>
      </c>
      <c r="FZ21" s="57" t="str">
        <f t="shared" si="84"/>
        <v>亚芝</v>
      </c>
      <c r="GA21" s="47" t="e">
        <f>VLOOKUP(FZ21,马仔属性!$G$14:$I$30,3,FALSE)</f>
        <v>#N/A</v>
      </c>
      <c r="GB21" s="58" t="e">
        <f>VLOOKUP(FZ21,马仔属性!$G$14:$H$30,2,FALSE)</f>
        <v>#N/A</v>
      </c>
      <c r="GC21" s="3">
        <f t="shared" si="82"/>
        <v>18</v>
      </c>
      <c r="GD21" s="3">
        <f t="shared" si="83"/>
        <v>2</v>
      </c>
      <c r="GE21" s="3">
        <f t="shared" si="83"/>
        <v>2</v>
      </c>
      <c r="GF21" s="69">
        <f>SUMPRODUCT(GG21:GI21,设定参考!$A$2:$C$2)</f>
        <v>-211952.94426571595</v>
      </c>
      <c r="GG21" s="30">
        <v>-101054.02128682401</v>
      </c>
      <c r="GH21" s="30">
        <v>-102988.268233689</v>
      </c>
      <c r="GI21" s="62">
        <v>-104922.51518055399</v>
      </c>
      <c r="GJ21" s="57" t="str">
        <f t="shared" si="84"/>
        <v>亚芝</v>
      </c>
      <c r="GK21" s="47" t="e">
        <f>VLOOKUP(GJ21,马仔属性!$G$14:$I$30,3,FALSE)</f>
        <v>#N/A</v>
      </c>
      <c r="GL21" s="58" t="e">
        <f>VLOOKUP(GJ21,马仔属性!$G$14:$H$30,2,FALSE)</f>
        <v>#N/A</v>
      </c>
      <c r="GM21" s="3">
        <f t="shared" si="82"/>
        <v>18</v>
      </c>
      <c r="GN21" s="3">
        <f t="shared" si="83"/>
        <v>2</v>
      </c>
      <c r="GO21" s="3">
        <f t="shared" si="83"/>
        <v>2</v>
      </c>
      <c r="GP21" s="69">
        <f>SUMPRODUCT(GQ21:GS21,设定参考!$A$2:$C$2)</f>
        <v>-223790.53558052776</v>
      </c>
      <c r="GQ21" s="30">
        <v>-106856.762127419</v>
      </c>
      <c r="GR21" s="30">
        <v>-108791.00907428301</v>
      </c>
      <c r="GS21" s="62">
        <v>-110725.256021148</v>
      </c>
      <c r="GT21" s="57" t="str">
        <f t="shared" si="84"/>
        <v>亚芝</v>
      </c>
      <c r="GU21" s="47" t="e">
        <f>VLOOKUP(GT21,马仔属性!$G$14:$I$30,3,FALSE)</f>
        <v>#N/A</v>
      </c>
      <c r="GV21" s="58" t="e">
        <f>VLOOKUP(GT21,马仔属性!$G$14:$H$30,2,FALSE)</f>
        <v>#N/A</v>
      </c>
      <c r="GW21" s="3">
        <f t="shared" si="82"/>
        <v>18</v>
      </c>
      <c r="GX21" s="3">
        <f t="shared" si="83"/>
        <v>2</v>
      </c>
      <c r="GY21" s="3">
        <f t="shared" si="83"/>
        <v>2</v>
      </c>
      <c r="GZ21" s="69">
        <f>SUMPRODUCT(HA21:HC21,设定参考!$A$2:$C$2)</f>
        <v>-235628.12689534051</v>
      </c>
      <c r="HA21" s="30">
        <v>-112659.502968013</v>
      </c>
      <c r="HB21" s="30">
        <v>-114593.749914878</v>
      </c>
      <c r="HC21" s="62">
        <v>-116527.99686174199</v>
      </c>
      <c r="HD21" s="57" t="str">
        <f t="shared" si="84"/>
        <v>亚芝</v>
      </c>
      <c r="HE21" s="47" t="e">
        <f>VLOOKUP(HD21,马仔属性!$G$14:$I$30,3,FALSE)</f>
        <v>#N/A</v>
      </c>
      <c r="HF21" s="58" t="e">
        <f>VLOOKUP(HD21,马仔属性!$G$14:$H$30,2,FALSE)</f>
        <v>#N/A</v>
      </c>
      <c r="HG21" s="3">
        <f t="shared" si="82"/>
        <v>18</v>
      </c>
      <c r="HH21" s="3">
        <f t="shared" si="83"/>
        <v>2</v>
      </c>
      <c r="HI21" s="3">
        <f t="shared" si="83"/>
        <v>2</v>
      </c>
      <c r="HJ21" s="69">
        <f>SUMPRODUCT(HK21:HM21,设定参考!$A$2:$C$2)</f>
        <v>-247465.71821015328</v>
      </c>
      <c r="HK21" s="30">
        <v>-118462.243808607</v>
      </c>
      <c r="HL21" s="30">
        <v>-120396.490755472</v>
      </c>
      <c r="HM21" s="62">
        <v>-122330.73770233701</v>
      </c>
    </row>
    <row r="22" spans="1:221" x14ac:dyDescent="0.15">
      <c r="A22" s="48">
        <v>19</v>
      </c>
      <c r="B22" s="57" t="str">
        <f t="shared" si="50"/>
        <v>制服太妹</v>
      </c>
      <c r="C22" s="47">
        <f>VLOOKUP(B22,马仔属性!$G$14:$I$30,3,FALSE)</f>
        <v>0</v>
      </c>
      <c r="D22" s="58">
        <f>VLOOKUP(B22,马仔属性!$G$14:$H$30,2,FALSE)</f>
        <v>101101</v>
      </c>
      <c r="E22" s="3">
        <f t="shared" si="0"/>
        <v>19</v>
      </c>
      <c r="F22" s="3">
        <f t="shared" si="66"/>
        <v>2</v>
      </c>
      <c r="G22" s="3">
        <f t="shared" si="66"/>
        <v>2</v>
      </c>
      <c r="H22" s="69">
        <f>SUMPRODUCT(I22:K22,设定参考!$A$2:$C$2)</f>
        <v>646.60413178618876</v>
      </c>
      <c r="I22" s="30">
        <v>5279.7775314131668</v>
      </c>
      <c r="J22" s="30">
        <v>333.57037347593587</v>
      </c>
      <c r="K22" s="62">
        <v>101.84265705372619</v>
      </c>
      <c r="L22" s="57" t="str">
        <f t="shared" si="51"/>
        <v>蟹仔</v>
      </c>
      <c r="M22" s="47">
        <f>VLOOKUP(L22,马仔属性!$G$14:$I$30,3,FALSE)</f>
        <v>0</v>
      </c>
      <c r="N22" s="58">
        <f>VLOOKUP(L22,马仔属性!$G$14:$H$30,2,FALSE)</f>
        <v>101102</v>
      </c>
      <c r="O22" s="3">
        <f t="shared" si="2"/>
        <v>19</v>
      </c>
      <c r="P22" s="3">
        <f t="shared" si="67"/>
        <v>2</v>
      </c>
      <c r="Q22" s="3">
        <f t="shared" si="67"/>
        <v>2</v>
      </c>
      <c r="R22" s="69">
        <f>SUMPRODUCT(S22:U22,设定参考!$A$2:$C$2)</f>
        <v>613.1641317861887</v>
      </c>
      <c r="S22" s="30">
        <v>4843.7775314131668</v>
      </c>
      <c r="T22" s="30">
        <v>289.57037347593587</v>
      </c>
      <c r="U22" s="62">
        <v>129.84265705372616</v>
      </c>
      <c r="V22" s="57" t="str">
        <f t="shared" si="52"/>
        <v>比利</v>
      </c>
      <c r="W22" s="47">
        <f>VLOOKUP(V22,马仔属性!$G$14:$I$30,3,FALSE)</f>
        <v>0</v>
      </c>
      <c r="X22" s="58">
        <f>VLOOKUP(V22,马仔属性!$G$14:$H$30,2,FALSE)</f>
        <v>101103</v>
      </c>
      <c r="Y22" s="3">
        <f t="shared" si="4"/>
        <v>19</v>
      </c>
      <c r="Z22" s="3">
        <f t="shared" si="68"/>
        <v>2</v>
      </c>
      <c r="AA22" s="3">
        <f t="shared" si="68"/>
        <v>2</v>
      </c>
      <c r="AB22" s="69">
        <f>SUMPRODUCT(AC22:AE22,设定参考!$A$2:$C$2)</f>
        <v>620.1641317861887</v>
      </c>
      <c r="AC22" s="30">
        <v>4843.7775314131668</v>
      </c>
      <c r="AD22" s="30">
        <v>300.57037347593587</v>
      </c>
      <c r="AE22" s="62">
        <v>125.84265705372617</v>
      </c>
      <c r="AF22" s="57" t="str">
        <f t="shared" si="53"/>
        <v>黎九</v>
      </c>
      <c r="AG22" s="47">
        <f>VLOOKUP(AF22,马仔属性!$G$14:$I$30,3,FALSE)</f>
        <v>0</v>
      </c>
      <c r="AH22" s="58">
        <f>VLOOKUP(AF22,马仔属性!$G$14:$H$30,2,FALSE)</f>
        <v>101104</v>
      </c>
      <c r="AI22" s="3">
        <f t="shared" si="6"/>
        <v>19</v>
      </c>
      <c r="AJ22" s="3">
        <f t="shared" si="69"/>
        <v>2</v>
      </c>
      <c r="AK22" s="3">
        <f t="shared" si="69"/>
        <v>2</v>
      </c>
      <c r="AL22" s="69">
        <f>SUMPRODUCT(AM22:AO22,设定参考!$A$2:$C$2)</f>
        <v>625.28413178618871</v>
      </c>
      <c r="AM22" s="30">
        <v>5496.7775314131668</v>
      </c>
      <c r="AN22" s="30">
        <v>289.57037347593587</v>
      </c>
      <c r="AO22" s="62">
        <v>115.84265705372619</v>
      </c>
      <c r="AP22" s="57" t="str">
        <f t="shared" si="54"/>
        <v>黑古</v>
      </c>
      <c r="AQ22" s="47">
        <f>VLOOKUP(AP22,马仔属性!$G$14:$I$30,3,FALSE)</f>
        <v>0</v>
      </c>
      <c r="AR22" s="58">
        <f>VLOOKUP(AP22,马仔属性!$G$14:$H$30,2,FALSE)</f>
        <v>101105</v>
      </c>
      <c r="AS22" s="3">
        <f t="shared" si="8"/>
        <v>19</v>
      </c>
      <c r="AT22" s="3">
        <f t="shared" si="70"/>
        <v>2</v>
      </c>
      <c r="AU22" s="3">
        <f t="shared" si="70"/>
        <v>2</v>
      </c>
      <c r="AV22" s="69">
        <f>SUMPRODUCT(AW22:AY22,设定参考!$A$2:$C$2)</f>
        <v>633.60413178618876</v>
      </c>
      <c r="AW22" s="30">
        <v>5279.7775314131668</v>
      </c>
      <c r="AX22" s="30">
        <v>311.57037347593587</v>
      </c>
      <c r="AY22" s="62">
        <v>110.84265705372619</v>
      </c>
      <c r="AZ22" s="57" t="str">
        <f t="shared" si="55"/>
        <v>靓坤</v>
      </c>
      <c r="BA22" s="47">
        <f>VLOOKUP(AZ22,马仔属性!$G$14:$I$30,3,FALSE)</f>
        <v>1</v>
      </c>
      <c r="BB22" s="58">
        <f>VLOOKUP(AZ22,马仔属性!$G$14:$H$30,2,FALSE)</f>
        <v>101106</v>
      </c>
      <c r="BC22" s="3">
        <f t="shared" si="10"/>
        <v>19</v>
      </c>
      <c r="BD22" s="3">
        <f t="shared" si="71"/>
        <v>2</v>
      </c>
      <c r="BE22" s="3">
        <f t="shared" si="71"/>
        <v>2</v>
      </c>
      <c r="BF22" s="69">
        <f>SUMPRODUCT(BG22:BI22,设定参考!$A$2:$C$2)</f>
        <v>936.8447782517178</v>
      </c>
      <c r="BG22" s="30">
        <v>8075.9129318951273</v>
      </c>
      <c r="BH22" s="30">
        <v>431.59423144385039</v>
      </c>
      <c r="BI22" s="62">
        <v>182.2140295320624</v>
      </c>
      <c r="BJ22" s="57" t="str">
        <f t="shared" si="56"/>
        <v>乌鸦</v>
      </c>
      <c r="BK22" s="47">
        <f>VLOOKUP(BJ22,马仔属性!$G$14:$I$30,3,FALSE)</f>
        <v>2</v>
      </c>
      <c r="BL22" s="58">
        <f>VLOOKUP(BJ22,马仔属性!$G$14:$H$30,2,FALSE)</f>
        <v>101110</v>
      </c>
      <c r="BM22" s="3">
        <f t="shared" si="12"/>
        <v>19</v>
      </c>
      <c r="BN22" s="3">
        <f t="shared" si="72"/>
        <v>2</v>
      </c>
      <c r="BO22" s="3">
        <f t="shared" si="72"/>
        <v>2</v>
      </c>
      <c r="BP22" s="69">
        <f>SUMPRODUCT(BQ22:BS22,设定参考!$A$2:$C$2)</f>
        <v>1560.4460711827762</v>
      </c>
      <c r="BQ22" s="30">
        <v>14321.183732859048</v>
      </c>
      <c r="BR22" s="30">
        <v>682.64194737967932</v>
      </c>
      <c r="BS22" s="62">
        <v>304.95677448873488</v>
      </c>
      <c r="BT22" s="57" t="str">
        <f t="shared" si="57"/>
        <v>肥仔</v>
      </c>
      <c r="BU22" s="47">
        <f>VLOOKUP(BT22,马仔属性!$G$14:$I$30,3,FALSE)</f>
        <v>1</v>
      </c>
      <c r="BV22" s="58">
        <f>VLOOKUP(BT22,马仔属性!$G$14:$H$30,2,FALSE)</f>
        <v>101108</v>
      </c>
      <c r="BW22" s="3">
        <f t="shared" si="14"/>
        <v>19</v>
      </c>
      <c r="BX22" s="3">
        <f t="shared" si="73"/>
        <v>2</v>
      </c>
      <c r="BY22" s="3">
        <f t="shared" si="73"/>
        <v>2</v>
      </c>
      <c r="BZ22" s="69">
        <f>SUMPRODUCT(CA22:CC22,设定参考!$A$2:$C$2)</f>
        <v>945.12477825171777</v>
      </c>
      <c r="CA22" s="30">
        <v>7857.9129318951273</v>
      </c>
      <c r="CB22" s="30">
        <v>453.59423144385039</v>
      </c>
      <c r="CC22" s="62">
        <v>177.2140295320624</v>
      </c>
      <c r="CD22" s="57" t="str">
        <f t="shared" si="58"/>
        <v>司徒浩南</v>
      </c>
      <c r="CE22" s="47">
        <f>VLOOKUP(CD22,马仔属性!$G$14:$I$30,3,FALSE)</f>
        <v>2</v>
      </c>
      <c r="CF22" s="58">
        <f>VLOOKUP(CD22,马仔属性!$G$14:$H$30,2,FALSE)</f>
        <v>101109</v>
      </c>
      <c r="CG22" s="3">
        <f t="shared" si="16"/>
        <v>19</v>
      </c>
      <c r="CH22" s="3">
        <f t="shared" si="74"/>
        <v>2</v>
      </c>
      <c r="CI22" s="3">
        <f t="shared" si="74"/>
        <v>2</v>
      </c>
      <c r="CJ22" s="69">
        <f>SUMPRODUCT(CK22:CM22,设定参考!$A$2:$C$2)</f>
        <v>1585.4460711827762</v>
      </c>
      <c r="CK22" s="30">
        <v>14321.183732859048</v>
      </c>
      <c r="CL22" s="30">
        <v>726.64194737967932</v>
      </c>
      <c r="CM22" s="62">
        <v>285.95677448873488</v>
      </c>
      <c r="CN22" s="57" t="s">
        <v>380</v>
      </c>
      <c r="CO22" s="47">
        <f>VLOOKUP(CN22,马仔属性!$G$14:$I$30,3,FALSE)</f>
        <v>2</v>
      </c>
      <c r="CP22" s="58">
        <f>VLOOKUP(CN22,马仔属性!$G$14:$H$30,2,FALSE)</f>
        <v>101111</v>
      </c>
      <c r="CQ22" s="3">
        <f t="shared" si="18"/>
        <v>19</v>
      </c>
      <c r="CR22" s="3">
        <f t="shared" si="75"/>
        <v>2</v>
      </c>
      <c r="CS22" s="3">
        <f t="shared" si="75"/>
        <v>2</v>
      </c>
      <c r="CT22" s="69">
        <f>SUMPRODUCT(CU22:CW22,设定参考!$A$2:$C$2)</f>
        <v>1566.4460711827762</v>
      </c>
      <c r="CU22" s="30">
        <v>14321.183732859048</v>
      </c>
      <c r="CV22" s="30">
        <v>693.64194737967932</v>
      </c>
      <c r="CW22" s="62">
        <v>299.95677448873488</v>
      </c>
      <c r="CX22" s="57" t="str">
        <f t="shared" si="59"/>
        <v>雷功</v>
      </c>
      <c r="CY22" s="47" t="e">
        <f>VLOOKUP(CX22,马仔属性!$G$14:$I$30,3,FALSE)</f>
        <v>#N/A</v>
      </c>
      <c r="CZ22" s="58" t="e">
        <f>VLOOKUP(CX22,马仔属性!$G$14:$H$30,2,FALSE)</f>
        <v>#N/A</v>
      </c>
      <c r="DA22" s="3">
        <f t="shared" si="20"/>
        <v>19</v>
      </c>
      <c r="DB22" s="3">
        <f t="shared" si="76"/>
        <v>2</v>
      </c>
      <c r="DC22" s="3">
        <f t="shared" si="76"/>
        <v>2</v>
      </c>
      <c r="DD22" s="69">
        <f>SUMPRODUCT(DE22:DG22,设定参考!$A$2:$C$2)</f>
        <v>0</v>
      </c>
      <c r="DE22" s="30">
        <v>0</v>
      </c>
      <c r="DF22" s="30">
        <v>0</v>
      </c>
      <c r="DG22" s="62">
        <v>0</v>
      </c>
      <c r="DH22" s="57" t="str">
        <f t="shared" si="60"/>
        <v>山下忠秀</v>
      </c>
      <c r="DI22" s="47">
        <f>VLOOKUP(DH22,马仔属性!$G$14:$I$30,3,FALSE)</f>
        <v>2</v>
      </c>
      <c r="DJ22" s="58">
        <f>VLOOKUP(DH22,马仔属性!$G$14:$H$30,2,FALSE)</f>
        <v>101112</v>
      </c>
      <c r="DK22" s="3">
        <f t="shared" si="22"/>
        <v>19</v>
      </c>
      <c r="DL22" s="3">
        <f t="shared" si="77"/>
        <v>2</v>
      </c>
      <c r="DM22" s="3">
        <f t="shared" si="77"/>
        <v>2</v>
      </c>
      <c r="DN22" s="69">
        <f>SUMPRODUCT(DO22:DQ22,设定参考!$A$2:$C$2)</f>
        <v>1556.6060711827763</v>
      </c>
      <c r="DO22" s="30">
        <v>13450.183732859048</v>
      </c>
      <c r="DP22" s="30">
        <v>704.64194737967932</v>
      </c>
      <c r="DQ22" s="62">
        <v>313.95677448873488</v>
      </c>
      <c r="DR22" s="57" t="str">
        <f t="shared" si="61"/>
        <v>宫本一</v>
      </c>
      <c r="DS22" s="47">
        <f>VLOOKUP(DR22,马仔属性!$G$14:$I$30,3,FALSE)</f>
        <v>2</v>
      </c>
      <c r="DT22" s="58">
        <f>VLOOKUP(DR22,马仔属性!$G$14:$H$30,2,FALSE)</f>
        <v>101113</v>
      </c>
      <c r="DU22" s="3">
        <f t="shared" si="24"/>
        <v>19</v>
      </c>
      <c r="DV22" s="3">
        <f t="shared" si="78"/>
        <v>2</v>
      </c>
      <c r="DW22" s="3">
        <f t="shared" si="78"/>
        <v>2</v>
      </c>
      <c r="DX22" s="69">
        <f>SUMPRODUCT(DY22:EA22,设定参考!$A$2:$C$2)</f>
        <v>1563.6060711827763</v>
      </c>
      <c r="DY22" s="30">
        <v>13450.183732859048</v>
      </c>
      <c r="DZ22" s="30">
        <v>715.64194737967932</v>
      </c>
      <c r="EA22" s="62">
        <v>309.95677448873488</v>
      </c>
      <c r="EB22" s="57" t="str">
        <f t="shared" si="62"/>
        <v>陈浩南</v>
      </c>
      <c r="EC22" s="47">
        <f>VLOOKUP(EB22,马仔属性!$G$14:$I$30,3,FALSE)</f>
        <v>3</v>
      </c>
      <c r="ED22" s="58">
        <f>VLOOKUP(EB22,马仔属性!$G$14:$H$30,2,FALSE)</f>
        <v>101114</v>
      </c>
      <c r="EE22" s="3">
        <f t="shared" si="26"/>
        <v>19</v>
      </c>
      <c r="EF22" s="3">
        <f t="shared" si="79"/>
        <v>2</v>
      </c>
      <c r="EG22" s="3">
        <f t="shared" si="79"/>
        <v>2</v>
      </c>
      <c r="EH22" s="69">
        <f>SUMPRODUCT(EI22:EK22,设定参考!$A$2:$C$2)</f>
        <v>2176.4873641138342</v>
      </c>
      <c r="EI22" s="30">
        <v>19477.454533822965</v>
      </c>
      <c r="EJ22" s="30">
        <v>955.68966331550826</v>
      </c>
      <c r="EK22" s="62">
        <v>441.69951944540742</v>
      </c>
      <c r="EL22" s="57" t="str">
        <f t="shared" si="63"/>
        <v>山鸡</v>
      </c>
      <c r="EM22" s="47">
        <f>VLOOKUP(EL22,马仔属性!$G$14:$I$30,3,FALSE)</f>
        <v>3</v>
      </c>
      <c r="EN22" s="58">
        <f>VLOOKUP(EL22,马仔属性!$G$14:$H$30,2,FALSE)</f>
        <v>101115</v>
      </c>
      <c r="EO22" s="3">
        <f t="shared" si="28"/>
        <v>19</v>
      </c>
      <c r="EP22" s="3">
        <f t="shared" si="80"/>
        <v>2</v>
      </c>
      <c r="EQ22" s="3">
        <f t="shared" si="80"/>
        <v>2</v>
      </c>
      <c r="ER22" s="69">
        <f>SUMPRODUCT(ES22:EU22,设定参考!$A$2:$C$2)</f>
        <v>2193.2073641138345</v>
      </c>
      <c r="ES22" s="30">
        <v>19695.454533822965</v>
      </c>
      <c r="ET22" s="30">
        <v>977.68966331550826</v>
      </c>
      <c r="EU22" s="62">
        <v>427.69951944540742</v>
      </c>
      <c r="EV22" s="57" t="str">
        <f t="shared" si="64"/>
        <v>大天二</v>
      </c>
      <c r="EW22" s="47">
        <f>VLOOKUP(EV22,马仔属性!$G$14:$I$30,3,FALSE)</f>
        <v>3</v>
      </c>
      <c r="EX22" s="58">
        <f>VLOOKUP(EV22,马仔属性!$G$14:$H$30,2,FALSE)</f>
        <v>101116</v>
      </c>
      <c r="EY22" s="3">
        <f t="shared" si="30"/>
        <v>19</v>
      </c>
      <c r="EZ22" s="3">
        <f t="shared" si="81"/>
        <v>2</v>
      </c>
      <c r="FA22" s="3">
        <f t="shared" si="81"/>
        <v>2</v>
      </c>
      <c r="FB22" s="69">
        <f>SUMPRODUCT(FC22:FE22,设定参考!$A$2:$C$2)</f>
        <v>2192.3273641138344</v>
      </c>
      <c r="FC22" s="30">
        <v>20348.454533822965</v>
      </c>
      <c r="FD22" s="30">
        <v>955.68966331550826</v>
      </c>
      <c r="FE22" s="62">
        <v>422.69951944540742</v>
      </c>
      <c r="FF22" s="57" t="str">
        <f t="shared" si="84"/>
        <v>亚芝</v>
      </c>
      <c r="FG22" s="47" t="e">
        <f>VLOOKUP(FF22,马仔属性!$G$14:$I$30,3,FALSE)</f>
        <v>#N/A</v>
      </c>
      <c r="FH22" s="58" t="e">
        <f>VLOOKUP(FF22,马仔属性!$G$14:$H$30,2,FALSE)</f>
        <v>#N/A</v>
      </c>
      <c r="FI22" s="3">
        <f t="shared" si="82"/>
        <v>19</v>
      </c>
      <c r="FJ22" s="3">
        <f t="shared" si="83"/>
        <v>2</v>
      </c>
      <c r="FK22" s="3">
        <f t="shared" si="83"/>
        <v>2</v>
      </c>
      <c r="FL22" s="69">
        <f>SUMPRODUCT(FM22:FO22,设定参考!$A$2:$C$2)</f>
        <v>-192533.42279883256</v>
      </c>
      <c r="FM22" s="30">
        <v>-91470.330291448598</v>
      </c>
      <c r="FN22" s="30">
        <v>-93448.313292874402</v>
      </c>
      <c r="FO22" s="62">
        <v>-95426.296294300206</v>
      </c>
      <c r="FP22" s="57" t="str">
        <f t="shared" si="84"/>
        <v>亚芝</v>
      </c>
      <c r="FQ22" s="47" t="e">
        <f>VLOOKUP(FP22,马仔属性!$G$14:$I$30,3,FALSE)</f>
        <v>#N/A</v>
      </c>
      <c r="FR22" s="58" t="e">
        <f>VLOOKUP(FP22,马仔属性!$G$14:$H$30,2,FALSE)</f>
        <v>#N/A</v>
      </c>
      <c r="FS22" s="3">
        <f t="shared" si="82"/>
        <v>19</v>
      </c>
      <c r="FT22" s="3">
        <f t="shared" si="83"/>
        <v>2</v>
      </c>
      <c r="FU22" s="3">
        <f t="shared" si="83"/>
        <v>2</v>
      </c>
      <c r="FV22" s="69">
        <f>SUMPRODUCT(FW22:FY22,设定参考!$A$2:$C$2)</f>
        <v>-204638.67876755749</v>
      </c>
      <c r="FW22" s="30">
        <v>-97404.279295726403</v>
      </c>
      <c r="FX22" s="30">
        <v>-99382.262297151407</v>
      </c>
      <c r="FY22" s="62">
        <v>-101360.24529857701</v>
      </c>
      <c r="FZ22" s="57" t="str">
        <f t="shared" si="84"/>
        <v>亚芝</v>
      </c>
      <c r="GA22" s="47" t="e">
        <f>VLOOKUP(FZ22,马仔属性!$G$14:$I$30,3,FALSE)</f>
        <v>#N/A</v>
      </c>
      <c r="GB22" s="58" t="e">
        <f>VLOOKUP(FZ22,马仔属性!$G$14:$H$30,2,FALSE)</f>
        <v>#N/A</v>
      </c>
      <c r="GC22" s="3">
        <f t="shared" si="82"/>
        <v>19</v>
      </c>
      <c r="GD22" s="3">
        <f t="shared" si="83"/>
        <v>2</v>
      </c>
      <c r="GE22" s="3">
        <f t="shared" si="83"/>
        <v>2</v>
      </c>
      <c r="GF22" s="69">
        <f>SUMPRODUCT(GG22:GI22,设定参考!$A$2:$C$2)</f>
        <v>-216743.93473628411</v>
      </c>
      <c r="GG22" s="30">
        <v>-103338.228300003</v>
      </c>
      <c r="GH22" s="30">
        <v>-105316.21130142899</v>
      </c>
      <c r="GI22" s="62">
        <v>-107294.194302855</v>
      </c>
      <c r="GJ22" s="57" t="str">
        <f t="shared" si="84"/>
        <v>亚芝</v>
      </c>
      <c r="GK22" s="47" t="e">
        <f>VLOOKUP(GJ22,马仔属性!$G$14:$I$30,3,FALSE)</f>
        <v>#N/A</v>
      </c>
      <c r="GL22" s="58" t="e">
        <f>VLOOKUP(GJ22,马仔属性!$G$14:$H$30,2,FALSE)</f>
        <v>#N/A</v>
      </c>
      <c r="GM22" s="3">
        <f t="shared" si="82"/>
        <v>19</v>
      </c>
      <c r="GN22" s="3">
        <f t="shared" si="83"/>
        <v>2</v>
      </c>
      <c r="GO22" s="3">
        <f t="shared" si="83"/>
        <v>2</v>
      </c>
      <c r="GP22" s="69">
        <f>SUMPRODUCT(GQ22:GS22,设定参考!$A$2:$C$2)</f>
        <v>-228849.19070500921</v>
      </c>
      <c r="GQ22" s="30">
        <v>-109272.17730428001</v>
      </c>
      <c r="GR22" s="30">
        <v>-111250.160305706</v>
      </c>
      <c r="GS22" s="62">
        <v>-113228.14330713201</v>
      </c>
      <c r="GT22" s="57" t="str">
        <f t="shared" si="84"/>
        <v>亚芝</v>
      </c>
      <c r="GU22" s="47" t="e">
        <f>VLOOKUP(GT22,马仔属性!$G$14:$I$30,3,FALSE)</f>
        <v>#N/A</v>
      </c>
      <c r="GV22" s="58" t="e">
        <f>VLOOKUP(GT22,马仔属性!$G$14:$H$30,2,FALSE)</f>
        <v>#N/A</v>
      </c>
      <c r="GW22" s="3">
        <f t="shared" si="82"/>
        <v>19</v>
      </c>
      <c r="GX22" s="3">
        <f t="shared" si="83"/>
        <v>2</v>
      </c>
      <c r="GY22" s="3">
        <f t="shared" si="83"/>
        <v>2</v>
      </c>
      <c r="GZ22" s="69">
        <f>SUMPRODUCT(HA22:HC22,设定参考!$A$2:$C$2)</f>
        <v>-240954.44667373534</v>
      </c>
      <c r="HA22" s="30">
        <v>-115206.126308558</v>
      </c>
      <c r="HB22" s="30">
        <v>-117184.10930998401</v>
      </c>
      <c r="HC22" s="62">
        <v>-119162.092311409</v>
      </c>
      <c r="HD22" s="57" t="str">
        <f t="shared" si="84"/>
        <v>亚芝</v>
      </c>
      <c r="HE22" s="47" t="e">
        <f>VLOOKUP(HD22,马仔属性!$G$14:$I$30,3,FALSE)</f>
        <v>#N/A</v>
      </c>
      <c r="HF22" s="58" t="e">
        <f>VLOOKUP(HD22,马仔属性!$G$14:$H$30,2,FALSE)</f>
        <v>#N/A</v>
      </c>
      <c r="HG22" s="3">
        <f t="shared" si="82"/>
        <v>19</v>
      </c>
      <c r="HH22" s="3">
        <f t="shared" si="83"/>
        <v>2</v>
      </c>
      <c r="HI22" s="3">
        <f t="shared" si="83"/>
        <v>2</v>
      </c>
      <c r="HJ22" s="69">
        <f>SUMPRODUCT(HK22:HM22,设定参考!$A$2:$C$2)</f>
        <v>-253059.7026424614</v>
      </c>
      <c r="HK22" s="30">
        <v>-121140.075312835</v>
      </c>
      <c r="HL22" s="30">
        <v>-123118.058314261</v>
      </c>
      <c r="HM22" s="62">
        <v>-125096.04131568701</v>
      </c>
    </row>
    <row r="23" spans="1:221" x14ac:dyDescent="0.15">
      <c r="A23" s="48">
        <v>20</v>
      </c>
      <c r="B23" s="57" t="str">
        <f t="shared" si="50"/>
        <v>制服太妹</v>
      </c>
      <c r="C23" s="47">
        <f>VLOOKUP(B23,马仔属性!$G$14:$I$30,3,FALSE)</f>
        <v>0</v>
      </c>
      <c r="D23" s="58">
        <f>VLOOKUP(B23,马仔属性!$G$14:$H$30,2,FALSE)</f>
        <v>101101</v>
      </c>
      <c r="E23" s="3">
        <f t="shared" si="0"/>
        <v>20</v>
      </c>
      <c r="F23" s="3">
        <f t="shared" si="66"/>
        <v>2</v>
      </c>
      <c r="G23" s="3">
        <f t="shared" si="66"/>
        <v>2</v>
      </c>
      <c r="H23" s="69">
        <f>SUMPRODUCT(I23:K23,设定参考!$A$2:$C$2)</f>
        <v>655.44265458428777</v>
      </c>
      <c r="I23" s="30">
        <v>5358.1738510528485</v>
      </c>
      <c r="J23" s="30">
        <v>337.55235080213913</v>
      </c>
      <c r="K23" s="62">
        <v>103.56334974003468</v>
      </c>
      <c r="L23" s="57" t="str">
        <f t="shared" si="51"/>
        <v>蟹仔</v>
      </c>
      <c r="M23" s="47">
        <f>VLOOKUP(L23,马仔属性!$G$14:$I$30,3,FALSE)</f>
        <v>0</v>
      </c>
      <c r="N23" s="58">
        <f>VLOOKUP(L23,马仔属性!$G$14:$H$30,2,FALSE)</f>
        <v>101102</v>
      </c>
      <c r="O23" s="3">
        <f t="shared" si="2"/>
        <v>20</v>
      </c>
      <c r="P23" s="3">
        <f t="shared" si="67"/>
        <v>2</v>
      </c>
      <c r="Q23" s="3">
        <f t="shared" si="67"/>
        <v>2</v>
      </c>
      <c r="R23" s="69">
        <f>SUMPRODUCT(S23:U23,设定参考!$A$2:$C$2)</f>
        <v>622.00265458428771</v>
      </c>
      <c r="S23" s="30">
        <v>4922.1738510528485</v>
      </c>
      <c r="T23" s="30">
        <v>293.55235080213913</v>
      </c>
      <c r="U23" s="62">
        <v>131.56334974003465</v>
      </c>
      <c r="V23" s="57" t="str">
        <f t="shared" si="52"/>
        <v>比利</v>
      </c>
      <c r="W23" s="47">
        <f>VLOOKUP(V23,马仔属性!$G$14:$I$30,3,FALSE)</f>
        <v>0</v>
      </c>
      <c r="X23" s="58">
        <f>VLOOKUP(V23,马仔属性!$G$14:$H$30,2,FALSE)</f>
        <v>101103</v>
      </c>
      <c r="Y23" s="3">
        <f t="shared" si="4"/>
        <v>20</v>
      </c>
      <c r="Z23" s="3">
        <f t="shared" si="68"/>
        <v>2</v>
      </c>
      <c r="AA23" s="3">
        <f t="shared" si="68"/>
        <v>2</v>
      </c>
      <c r="AB23" s="69">
        <f>SUMPRODUCT(AC23:AE23,设定参考!$A$2:$C$2)</f>
        <v>629.00265458428782</v>
      </c>
      <c r="AC23" s="30">
        <v>4922.1738510528485</v>
      </c>
      <c r="AD23" s="30">
        <v>304.55235080213913</v>
      </c>
      <c r="AE23" s="62">
        <v>127.56334974003467</v>
      </c>
      <c r="AF23" s="57" t="str">
        <f t="shared" si="53"/>
        <v>黎九</v>
      </c>
      <c r="AG23" s="47">
        <f>VLOOKUP(AF23,马仔属性!$G$14:$I$30,3,FALSE)</f>
        <v>0</v>
      </c>
      <c r="AH23" s="58">
        <f>VLOOKUP(AF23,马仔属性!$G$14:$H$30,2,FALSE)</f>
        <v>101104</v>
      </c>
      <c r="AI23" s="3">
        <f t="shared" si="6"/>
        <v>20</v>
      </c>
      <c r="AJ23" s="3">
        <f t="shared" si="69"/>
        <v>2</v>
      </c>
      <c r="AK23" s="3">
        <f t="shared" si="69"/>
        <v>2</v>
      </c>
      <c r="AL23" s="69">
        <f>SUMPRODUCT(AM23:AO23,设定参考!$A$2:$C$2)</f>
        <v>634.12265458428783</v>
      </c>
      <c r="AM23" s="30">
        <v>5575.1738510528485</v>
      </c>
      <c r="AN23" s="30">
        <v>293.55235080213913</v>
      </c>
      <c r="AO23" s="62">
        <v>117.56334974003468</v>
      </c>
      <c r="AP23" s="57" t="str">
        <f t="shared" si="54"/>
        <v>黑古</v>
      </c>
      <c r="AQ23" s="47">
        <f>VLOOKUP(AP23,马仔属性!$G$14:$I$30,3,FALSE)</f>
        <v>0</v>
      </c>
      <c r="AR23" s="58">
        <f>VLOOKUP(AP23,马仔属性!$G$14:$H$30,2,FALSE)</f>
        <v>101105</v>
      </c>
      <c r="AS23" s="3">
        <f t="shared" si="8"/>
        <v>20</v>
      </c>
      <c r="AT23" s="3">
        <f t="shared" si="70"/>
        <v>2</v>
      </c>
      <c r="AU23" s="3">
        <f t="shared" si="70"/>
        <v>2</v>
      </c>
      <c r="AV23" s="69">
        <f>SUMPRODUCT(AW23:AY23,设定参考!$A$2:$C$2)</f>
        <v>642.44265458428777</v>
      </c>
      <c r="AW23" s="30">
        <v>5358.1738510528485</v>
      </c>
      <c r="AX23" s="30">
        <v>315.55235080213913</v>
      </c>
      <c r="AY23" s="62">
        <v>112.56334974003468</v>
      </c>
      <c r="AZ23" s="57" t="str">
        <f t="shared" si="55"/>
        <v>靓坤</v>
      </c>
      <c r="BA23" s="47">
        <f>VLOOKUP(AZ23,马仔属性!$G$14:$I$30,3,FALSE)</f>
        <v>1</v>
      </c>
      <c r="BB23" s="58">
        <f>VLOOKUP(AZ23,马仔属性!$G$14:$H$30,2,FALSE)</f>
        <v>101106</v>
      </c>
      <c r="BC23" s="3">
        <f t="shared" si="10"/>
        <v>20</v>
      </c>
      <c r="BD23" s="3">
        <f t="shared" si="71"/>
        <v>2</v>
      </c>
      <c r="BE23" s="3">
        <f t="shared" si="71"/>
        <v>2</v>
      </c>
      <c r="BF23" s="69">
        <f>SUMPRODUCT(BG23:BI23,设定参考!$A$2:$C$2)</f>
        <v>954.52182384791581</v>
      </c>
      <c r="BG23" s="30">
        <v>8232.7055711744888</v>
      </c>
      <c r="BH23" s="30">
        <v>439.5581860962568</v>
      </c>
      <c r="BI23" s="62">
        <v>185.65541490467939</v>
      </c>
      <c r="BJ23" s="57" t="str">
        <f t="shared" si="56"/>
        <v>乌鸦</v>
      </c>
      <c r="BK23" s="47">
        <f>VLOOKUP(BJ23,马仔属性!$G$14:$I$30,3,FALSE)</f>
        <v>2</v>
      </c>
      <c r="BL23" s="58">
        <f>VLOOKUP(BJ23,马仔属性!$G$14:$H$30,2,FALSE)</f>
        <v>101110</v>
      </c>
      <c r="BM23" s="3">
        <f t="shared" si="12"/>
        <v>20</v>
      </c>
      <c r="BN23" s="3">
        <f t="shared" si="72"/>
        <v>2</v>
      </c>
      <c r="BO23" s="3">
        <f t="shared" si="72"/>
        <v>2</v>
      </c>
      <c r="BP23" s="69">
        <f>SUMPRODUCT(BQ23:BS23,设定参考!$A$2:$C$2)</f>
        <v>1595.8001623751718</v>
      </c>
      <c r="BQ23" s="30">
        <v>14634.769011417771</v>
      </c>
      <c r="BR23" s="30">
        <v>698.56985668449215</v>
      </c>
      <c r="BS23" s="62">
        <v>311.83954523396886</v>
      </c>
      <c r="BT23" s="57" t="str">
        <f t="shared" si="57"/>
        <v>肥仔</v>
      </c>
      <c r="BU23" s="47">
        <f>VLOOKUP(BT23,马仔属性!$G$14:$I$30,3,FALSE)</f>
        <v>1</v>
      </c>
      <c r="BV23" s="58">
        <f>VLOOKUP(BT23,马仔属性!$G$14:$H$30,2,FALSE)</f>
        <v>101108</v>
      </c>
      <c r="BW23" s="3">
        <f t="shared" si="14"/>
        <v>20</v>
      </c>
      <c r="BX23" s="3">
        <f t="shared" si="73"/>
        <v>2</v>
      </c>
      <c r="BY23" s="3">
        <f t="shared" si="73"/>
        <v>2</v>
      </c>
      <c r="BZ23" s="69">
        <f>SUMPRODUCT(CA23:CC23,设定参考!$A$2:$C$2)</f>
        <v>962.80182384791578</v>
      </c>
      <c r="CA23" s="30">
        <v>8014.7055711744888</v>
      </c>
      <c r="CB23" s="30">
        <v>461.5581860962568</v>
      </c>
      <c r="CC23" s="62">
        <v>180.65541490467939</v>
      </c>
      <c r="CD23" s="57" t="str">
        <f t="shared" si="58"/>
        <v>司徒浩南</v>
      </c>
      <c r="CE23" s="47">
        <f>VLOOKUP(CD23,马仔属性!$G$14:$I$30,3,FALSE)</f>
        <v>2</v>
      </c>
      <c r="CF23" s="58">
        <f>VLOOKUP(CD23,马仔属性!$G$14:$H$30,2,FALSE)</f>
        <v>101109</v>
      </c>
      <c r="CG23" s="3">
        <f t="shared" si="16"/>
        <v>20</v>
      </c>
      <c r="CH23" s="3">
        <f t="shared" si="74"/>
        <v>2</v>
      </c>
      <c r="CI23" s="3">
        <f t="shared" si="74"/>
        <v>2</v>
      </c>
      <c r="CJ23" s="69">
        <f>SUMPRODUCT(CK23:CM23,设定参考!$A$2:$C$2)</f>
        <v>1620.8001623751718</v>
      </c>
      <c r="CK23" s="30">
        <v>14634.769011417771</v>
      </c>
      <c r="CL23" s="30">
        <v>742.56985668449215</v>
      </c>
      <c r="CM23" s="62">
        <v>292.83954523396886</v>
      </c>
      <c r="CN23" s="57" t="s">
        <v>380</v>
      </c>
      <c r="CO23" s="47">
        <f>VLOOKUP(CN23,马仔属性!$G$14:$I$30,3,FALSE)</f>
        <v>2</v>
      </c>
      <c r="CP23" s="58">
        <f>VLOOKUP(CN23,马仔属性!$G$14:$H$30,2,FALSE)</f>
        <v>101111</v>
      </c>
      <c r="CQ23" s="3">
        <f t="shared" si="18"/>
        <v>20</v>
      </c>
      <c r="CR23" s="3">
        <f t="shared" si="75"/>
        <v>2</v>
      </c>
      <c r="CS23" s="3">
        <f t="shared" si="75"/>
        <v>2</v>
      </c>
      <c r="CT23" s="69">
        <f>SUMPRODUCT(CU23:CW23,设定参考!$A$2:$C$2)</f>
        <v>1601.8001623751718</v>
      </c>
      <c r="CU23" s="30">
        <v>14634.769011417771</v>
      </c>
      <c r="CV23" s="30">
        <v>709.56985668449215</v>
      </c>
      <c r="CW23" s="62">
        <v>306.83954523396886</v>
      </c>
      <c r="CX23" s="57" t="str">
        <f t="shared" si="59"/>
        <v>雷功</v>
      </c>
      <c r="CY23" s="47" t="e">
        <f>VLOOKUP(CX23,马仔属性!$G$14:$I$30,3,FALSE)</f>
        <v>#N/A</v>
      </c>
      <c r="CZ23" s="58" t="e">
        <f>VLOOKUP(CX23,马仔属性!$G$14:$H$30,2,FALSE)</f>
        <v>#N/A</v>
      </c>
      <c r="DA23" s="3">
        <f t="shared" si="20"/>
        <v>20</v>
      </c>
      <c r="DB23" s="3">
        <f t="shared" si="76"/>
        <v>2</v>
      </c>
      <c r="DC23" s="3">
        <f t="shared" si="76"/>
        <v>2</v>
      </c>
      <c r="DD23" s="69">
        <f>SUMPRODUCT(DE23:DG23,设定参考!$A$2:$C$2)</f>
        <v>0</v>
      </c>
      <c r="DE23" s="30">
        <v>0</v>
      </c>
      <c r="DF23" s="30">
        <v>0</v>
      </c>
      <c r="DG23" s="62">
        <v>0</v>
      </c>
      <c r="DH23" s="57" t="str">
        <f t="shared" si="60"/>
        <v>山下忠秀</v>
      </c>
      <c r="DI23" s="47">
        <f>VLOOKUP(DH23,马仔属性!$G$14:$I$30,3,FALSE)</f>
        <v>2</v>
      </c>
      <c r="DJ23" s="58">
        <f>VLOOKUP(DH23,马仔属性!$G$14:$H$30,2,FALSE)</f>
        <v>101112</v>
      </c>
      <c r="DK23" s="3">
        <f t="shared" si="22"/>
        <v>20</v>
      </c>
      <c r="DL23" s="3">
        <f t="shared" si="77"/>
        <v>2</v>
      </c>
      <c r="DM23" s="3">
        <f t="shared" si="77"/>
        <v>2</v>
      </c>
      <c r="DN23" s="69">
        <f>SUMPRODUCT(DO23:DQ23,设定参考!$A$2:$C$2)</f>
        <v>1591.9601623751721</v>
      </c>
      <c r="DO23" s="30">
        <v>13763.769011417771</v>
      </c>
      <c r="DP23" s="30">
        <v>720.56985668449215</v>
      </c>
      <c r="DQ23" s="62">
        <v>320.83954523396886</v>
      </c>
      <c r="DR23" s="57" t="str">
        <f t="shared" si="61"/>
        <v>宫本一</v>
      </c>
      <c r="DS23" s="47">
        <f>VLOOKUP(DR23,马仔属性!$G$14:$I$30,3,FALSE)</f>
        <v>2</v>
      </c>
      <c r="DT23" s="58">
        <f>VLOOKUP(DR23,马仔属性!$G$14:$H$30,2,FALSE)</f>
        <v>101113</v>
      </c>
      <c r="DU23" s="3">
        <f t="shared" si="24"/>
        <v>20</v>
      </c>
      <c r="DV23" s="3">
        <f t="shared" si="78"/>
        <v>2</v>
      </c>
      <c r="DW23" s="3">
        <f t="shared" si="78"/>
        <v>2</v>
      </c>
      <c r="DX23" s="69">
        <f>SUMPRODUCT(DY23:EA23,设定参考!$A$2:$C$2)</f>
        <v>1598.9601623751721</v>
      </c>
      <c r="DY23" s="30">
        <v>13763.769011417771</v>
      </c>
      <c r="DZ23" s="30">
        <v>731.56985668449215</v>
      </c>
      <c r="EA23" s="62">
        <v>316.83954523396886</v>
      </c>
      <c r="EB23" s="57" t="str">
        <f t="shared" si="62"/>
        <v>陈浩南</v>
      </c>
      <c r="EC23" s="47">
        <f>VLOOKUP(EB23,马仔属性!$G$14:$I$30,3,FALSE)</f>
        <v>3</v>
      </c>
      <c r="ED23" s="58">
        <f>VLOOKUP(EB23,马仔属性!$G$14:$H$30,2,FALSE)</f>
        <v>101114</v>
      </c>
      <c r="EE23" s="3">
        <f t="shared" si="26"/>
        <v>20</v>
      </c>
      <c r="EF23" s="3">
        <f t="shared" si="79"/>
        <v>2</v>
      </c>
      <c r="EG23" s="3">
        <f t="shared" si="79"/>
        <v>2</v>
      </c>
      <c r="EH23" s="69">
        <f>SUMPRODUCT(EI23:EK23,设定参考!$A$2:$C$2)</f>
        <v>2229.5185009024281</v>
      </c>
      <c r="EI23" s="30">
        <v>19947.832451661052</v>
      </c>
      <c r="EJ23" s="30">
        <v>979.58152727272761</v>
      </c>
      <c r="EK23" s="62">
        <v>452.02367556325828</v>
      </c>
      <c r="EL23" s="57" t="str">
        <f t="shared" si="63"/>
        <v>山鸡</v>
      </c>
      <c r="EM23" s="47">
        <f>VLOOKUP(EL23,马仔属性!$G$14:$I$30,3,FALSE)</f>
        <v>3</v>
      </c>
      <c r="EN23" s="58">
        <f>VLOOKUP(EL23,马仔属性!$G$14:$H$30,2,FALSE)</f>
        <v>101115</v>
      </c>
      <c r="EO23" s="3">
        <f t="shared" si="28"/>
        <v>20</v>
      </c>
      <c r="EP23" s="3">
        <f t="shared" si="80"/>
        <v>2</v>
      </c>
      <c r="EQ23" s="3">
        <f t="shared" si="80"/>
        <v>2</v>
      </c>
      <c r="ER23" s="69">
        <f>SUMPRODUCT(ES23:EU23,设定参考!$A$2:$C$2)</f>
        <v>2246.2385009024279</v>
      </c>
      <c r="ES23" s="30">
        <v>20165.832451661052</v>
      </c>
      <c r="ET23" s="30">
        <v>1001.5815272727276</v>
      </c>
      <c r="EU23" s="62">
        <v>438.02367556325828</v>
      </c>
      <c r="EV23" s="57" t="str">
        <f t="shared" si="64"/>
        <v>大天二</v>
      </c>
      <c r="EW23" s="47">
        <f>VLOOKUP(EV23,马仔属性!$G$14:$I$30,3,FALSE)</f>
        <v>3</v>
      </c>
      <c r="EX23" s="58">
        <f>VLOOKUP(EV23,马仔属性!$G$14:$H$30,2,FALSE)</f>
        <v>101116</v>
      </c>
      <c r="EY23" s="3">
        <f t="shared" si="30"/>
        <v>20</v>
      </c>
      <c r="EZ23" s="3">
        <f t="shared" si="81"/>
        <v>2</v>
      </c>
      <c r="FA23" s="3">
        <f t="shared" si="81"/>
        <v>2</v>
      </c>
      <c r="FB23" s="69">
        <f>SUMPRODUCT(FC23:FE23,设定参考!$A$2:$C$2)</f>
        <v>2245.3585009024277</v>
      </c>
      <c r="FC23" s="30">
        <v>20818.832451661052</v>
      </c>
      <c r="FD23" s="30">
        <v>979.58152727272761</v>
      </c>
      <c r="FE23" s="62">
        <v>433.02367556325828</v>
      </c>
      <c r="FF23" s="57" t="s">
        <v>371</v>
      </c>
      <c r="FG23" s="47" t="e">
        <f>VLOOKUP(FF23,马仔属性!$G$14:$I$30,3,FALSE)</f>
        <v>#N/A</v>
      </c>
      <c r="FH23" s="58" t="e">
        <f>VLOOKUP(FF23,马仔属性!$G$14:$H$30,2,FALSE)</f>
        <v>#N/A</v>
      </c>
      <c r="FI23" s="3">
        <f t="shared" si="82"/>
        <v>20</v>
      </c>
      <c r="FJ23" s="3">
        <f t="shared" si="83"/>
        <v>2</v>
      </c>
      <c r="FK23" s="3">
        <f t="shared" si="83"/>
        <v>2</v>
      </c>
      <c r="FL23" s="69">
        <f>SUMPRODUCT(FM23:FO23,设定参考!$A$2:$C$2)</f>
        <v>-196789.08396157314</v>
      </c>
      <c r="FM23" s="30">
        <v>-93492.120977261293</v>
      </c>
      <c r="FN23" s="30">
        <v>-95513.840033248096</v>
      </c>
      <c r="FO23" s="62">
        <v>-97535.559089234594</v>
      </c>
      <c r="FP23" s="57" t="s">
        <v>379</v>
      </c>
      <c r="FQ23" s="47" t="e">
        <f>VLOOKUP(FP23,马仔属性!$G$14:$I$30,3,FALSE)</f>
        <v>#N/A</v>
      </c>
      <c r="FR23" s="58" t="e">
        <f>VLOOKUP(FP23,马仔属性!$G$14:$H$30,2,FALSE)</f>
        <v>#N/A</v>
      </c>
      <c r="FS23" s="3">
        <f t="shared" si="82"/>
        <v>20</v>
      </c>
      <c r="FT23" s="3">
        <f t="shared" si="83"/>
        <v>2</v>
      </c>
      <c r="FU23" s="3">
        <f t="shared" si="83"/>
        <v>2</v>
      </c>
      <c r="FV23" s="69">
        <f>SUMPRODUCT(FW23:FY23,设定参考!$A$2:$C$2)</f>
        <v>-209162.00458421386</v>
      </c>
      <c r="FW23" s="30">
        <v>-99557.2781452216</v>
      </c>
      <c r="FX23" s="30">
        <v>-101578.997201209</v>
      </c>
      <c r="FY23" s="62">
        <v>-103600.71625719601</v>
      </c>
      <c r="FZ23" s="57" t="s">
        <v>379</v>
      </c>
      <c r="GA23" s="47" t="e">
        <f>VLOOKUP(FZ23,马仔属性!$G$14:$I$30,3,FALSE)</f>
        <v>#N/A</v>
      </c>
      <c r="GB23" s="58" t="e">
        <f>VLOOKUP(FZ23,马仔属性!$G$14:$H$30,2,FALSE)</f>
        <v>#N/A</v>
      </c>
      <c r="GC23" s="3">
        <f t="shared" si="82"/>
        <v>20</v>
      </c>
      <c r="GD23" s="3">
        <f t="shared" si="83"/>
        <v>2</v>
      </c>
      <c r="GE23" s="3">
        <f t="shared" si="83"/>
        <v>2</v>
      </c>
      <c r="GF23" s="69">
        <f>SUMPRODUCT(GG23:GI23,设定参考!$A$2:$C$2)</f>
        <v>-221534.92520685232</v>
      </c>
      <c r="GG23" s="30">
        <v>-105622.435313183</v>
      </c>
      <c r="GH23" s="30">
        <v>-107644.154369169</v>
      </c>
      <c r="GI23" s="62">
        <v>-109665.87342515599</v>
      </c>
      <c r="GJ23" s="57" t="s">
        <v>379</v>
      </c>
      <c r="GK23" s="47" t="e">
        <f>VLOOKUP(GJ23,马仔属性!$G$14:$I$30,3,FALSE)</f>
        <v>#N/A</v>
      </c>
      <c r="GL23" s="58" t="e">
        <f>VLOOKUP(GJ23,马仔属性!$G$14:$H$30,2,FALSE)</f>
        <v>#N/A</v>
      </c>
      <c r="GM23" s="3">
        <f t="shared" si="82"/>
        <v>20</v>
      </c>
      <c r="GN23" s="3">
        <f t="shared" si="83"/>
        <v>2</v>
      </c>
      <c r="GO23" s="3">
        <f t="shared" si="83"/>
        <v>2</v>
      </c>
      <c r="GP23" s="69">
        <f>SUMPRODUCT(GQ23:GS23,设定参考!$A$2:$C$2)</f>
        <v>-233907.84582949273</v>
      </c>
      <c r="GQ23" s="30">
        <v>-111687.592481143</v>
      </c>
      <c r="GR23" s="30">
        <v>-113709.31153712999</v>
      </c>
      <c r="GS23" s="62">
        <v>-115731.030593117</v>
      </c>
      <c r="GT23" s="57" t="s">
        <v>379</v>
      </c>
      <c r="GU23" s="47" t="e">
        <f>VLOOKUP(GT23,马仔属性!$G$14:$I$30,3,FALSE)</f>
        <v>#N/A</v>
      </c>
      <c r="GV23" s="58" t="e">
        <f>VLOOKUP(GT23,马仔属性!$G$14:$H$30,2,FALSE)</f>
        <v>#N/A</v>
      </c>
      <c r="GW23" s="3">
        <f t="shared" si="82"/>
        <v>20</v>
      </c>
      <c r="GX23" s="3">
        <f t="shared" si="83"/>
        <v>2</v>
      </c>
      <c r="GY23" s="3">
        <f t="shared" si="83"/>
        <v>2</v>
      </c>
      <c r="GZ23" s="69">
        <f>SUMPRODUCT(HA23:HC23,设定参考!$A$2:$C$2)</f>
        <v>-246280.76645213115</v>
      </c>
      <c r="HA23" s="30">
        <v>-117752.74964910399</v>
      </c>
      <c r="HB23" s="30">
        <v>-119774.46870509</v>
      </c>
      <c r="HC23" s="62">
        <v>-121796.187761077</v>
      </c>
      <c r="HD23" s="57" t="s">
        <v>379</v>
      </c>
      <c r="HE23" s="47" t="e">
        <f>VLOOKUP(HD23,马仔属性!$G$14:$I$30,3,FALSE)</f>
        <v>#N/A</v>
      </c>
      <c r="HF23" s="58" t="e">
        <f>VLOOKUP(HD23,马仔属性!$G$14:$H$30,2,FALSE)</f>
        <v>#N/A</v>
      </c>
      <c r="HG23" s="3">
        <f t="shared" si="82"/>
        <v>20</v>
      </c>
      <c r="HH23" s="3">
        <f t="shared" si="83"/>
        <v>2</v>
      </c>
      <c r="HI23" s="3">
        <f t="shared" si="83"/>
        <v>2</v>
      </c>
      <c r="HJ23" s="69">
        <f>SUMPRODUCT(HK23:HM23,设定参考!$A$2:$C$2)</f>
        <v>-258653.68707477156</v>
      </c>
      <c r="HK23" s="30">
        <v>-123817.90681706399</v>
      </c>
      <c r="HL23" s="30">
        <v>-125839.625873051</v>
      </c>
      <c r="HM23" s="62">
        <v>-127861.34492903799</v>
      </c>
    </row>
    <row r="24" spans="1:221" x14ac:dyDescent="0.15">
      <c r="A24" s="48">
        <v>21</v>
      </c>
      <c r="B24" s="57" t="str">
        <f t="shared" si="50"/>
        <v>制服太妹</v>
      </c>
      <c r="C24" s="47">
        <f>VLOOKUP(B24,马仔属性!$G$14:$I$30,3,FALSE)</f>
        <v>0</v>
      </c>
      <c r="D24" s="58">
        <f>VLOOKUP(B24,马仔属性!$G$14:$H$30,2,FALSE)</f>
        <v>101101</v>
      </c>
      <c r="E24" s="3">
        <f t="shared" si="0"/>
        <v>21</v>
      </c>
      <c r="F24" s="3">
        <f t="shared" si="66"/>
        <v>2</v>
      </c>
      <c r="G24" s="3">
        <f t="shared" si="66"/>
        <v>2</v>
      </c>
      <c r="H24" s="69">
        <f>SUMPRODUCT(I24:K24,设定参考!$A$2:$C$2)</f>
        <v>664.28117738238666</v>
      </c>
      <c r="I24" s="30">
        <v>5436.5701706925302</v>
      </c>
      <c r="J24" s="30">
        <v>341.53432812834228</v>
      </c>
      <c r="K24" s="62">
        <v>105.28404242634318</v>
      </c>
      <c r="L24" s="57" t="str">
        <f t="shared" si="51"/>
        <v>蟹仔</v>
      </c>
      <c r="M24" s="47">
        <f>VLOOKUP(L24,马仔属性!$G$14:$I$30,3,FALSE)</f>
        <v>0</v>
      </c>
      <c r="N24" s="58">
        <f>VLOOKUP(L24,马仔属性!$G$14:$H$30,2,FALSE)</f>
        <v>101102</v>
      </c>
      <c r="O24" s="3">
        <f t="shared" si="2"/>
        <v>21</v>
      </c>
      <c r="P24" s="3">
        <f t="shared" si="67"/>
        <v>2</v>
      </c>
      <c r="Q24" s="3">
        <f t="shared" si="67"/>
        <v>2</v>
      </c>
      <c r="R24" s="69">
        <f>SUMPRODUCT(S24:U24,设定参考!$A$2:$C$2)</f>
        <v>630.8411773823866</v>
      </c>
      <c r="S24" s="30">
        <v>5000.5701706925302</v>
      </c>
      <c r="T24" s="30">
        <v>297.53432812834228</v>
      </c>
      <c r="U24" s="62">
        <v>133.28404242634315</v>
      </c>
      <c r="V24" s="57" t="str">
        <f t="shared" si="52"/>
        <v>比利</v>
      </c>
      <c r="W24" s="47">
        <f>VLOOKUP(V24,马仔属性!$G$14:$I$30,3,FALSE)</f>
        <v>0</v>
      </c>
      <c r="X24" s="58">
        <f>VLOOKUP(V24,马仔属性!$G$14:$H$30,2,FALSE)</f>
        <v>101103</v>
      </c>
      <c r="Y24" s="3">
        <f t="shared" si="4"/>
        <v>21</v>
      </c>
      <c r="Z24" s="3">
        <f t="shared" si="68"/>
        <v>2</v>
      </c>
      <c r="AA24" s="3">
        <f t="shared" si="68"/>
        <v>2</v>
      </c>
      <c r="AB24" s="69">
        <f>SUMPRODUCT(AC24:AE24,设定参考!$A$2:$C$2)</f>
        <v>637.8411773823866</v>
      </c>
      <c r="AC24" s="30">
        <v>5000.5701706925302</v>
      </c>
      <c r="AD24" s="30">
        <v>308.53432812834228</v>
      </c>
      <c r="AE24" s="62">
        <v>129.28404242634315</v>
      </c>
      <c r="AF24" s="57" t="str">
        <f t="shared" si="53"/>
        <v>黎九</v>
      </c>
      <c r="AG24" s="47">
        <f>VLOOKUP(AF24,马仔属性!$G$14:$I$30,3,FALSE)</f>
        <v>0</v>
      </c>
      <c r="AH24" s="58">
        <f>VLOOKUP(AF24,马仔属性!$G$14:$H$30,2,FALSE)</f>
        <v>101104</v>
      </c>
      <c r="AI24" s="3">
        <f t="shared" si="6"/>
        <v>21</v>
      </c>
      <c r="AJ24" s="3">
        <f t="shared" si="69"/>
        <v>2</v>
      </c>
      <c r="AK24" s="3">
        <f t="shared" si="69"/>
        <v>2</v>
      </c>
      <c r="AL24" s="69">
        <f>SUMPRODUCT(AM24:AO24,设定参考!$A$2:$C$2)</f>
        <v>642.96117738238661</v>
      </c>
      <c r="AM24" s="30">
        <v>5653.5701706925302</v>
      </c>
      <c r="AN24" s="30">
        <v>297.53432812834228</v>
      </c>
      <c r="AO24" s="62">
        <v>119.28404242634318</v>
      </c>
      <c r="AP24" s="57" t="str">
        <f t="shared" si="54"/>
        <v>黑古</v>
      </c>
      <c r="AQ24" s="47">
        <f>VLOOKUP(AP24,马仔属性!$G$14:$I$30,3,FALSE)</f>
        <v>0</v>
      </c>
      <c r="AR24" s="58">
        <f>VLOOKUP(AP24,马仔属性!$G$14:$H$30,2,FALSE)</f>
        <v>101105</v>
      </c>
      <c r="AS24" s="3">
        <f t="shared" si="8"/>
        <v>21</v>
      </c>
      <c r="AT24" s="3">
        <f t="shared" si="70"/>
        <v>2</v>
      </c>
      <c r="AU24" s="3">
        <f t="shared" si="70"/>
        <v>2</v>
      </c>
      <c r="AV24" s="69">
        <f>SUMPRODUCT(AW24:AY24,设定参考!$A$2:$C$2)</f>
        <v>651.28117738238666</v>
      </c>
      <c r="AW24" s="30">
        <v>5436.5701706925302</v>
      </c>
      <c r="AX24" s="30">
        <v>319.53432812834228</v>
      </c>
      <c r="AY24" s="62">
        <v>114.28404242634318</v>
      </c>
      <c r="AZ24" s="57" t="str">
        <f t="shared" si="55"/>
        <v>靓坤</v>
      </c>
      <c r="BA24" s="47">
        <f>VLOOKUP(AZ24,马仔属性!$G$14:$I$30,3,FALSE)</f>
        <v>1</v>
      </c>
      <c r="BB24" s="58">
        <f>VLOOKUP(AZ24,马仔属性!$G$14:$H$30,2,FALSE)</f>
        <v>101106</v>
      </c>
      <c r="BC24" s="3">
        <f t="shared" si="10"/>
        <v>21</v>
      </c>
      <c r="BD24" s="3">
        <f t="shared" si="71"/>
        <v>2</v>
      </c>
      <c r="BE24" s="3">
        <f t="shared" si="71"/>
        <v>2</v>
      </c>
      <c r="BF24" s="69">
        <f>SUMPRODUCT(BG24:BI24,设定参考!$A$2:$C$2)</f>
        <v>972.1988694441136</v>
      </c>
      <c r="BG24" s="30">
        <v>8389.4982104538522</v>
      </c>
      <c r="BH24" s="30">
        <v>447.52214074866322</v>
      </c>
      <c r="BI24" s="62">
        <v>189.09680027729638</v>
      </c>
      <c r="BJ24" s="57" t="str">
        <f t="shared" si="56"/>
        <v>乌鸦</v>
      </c>
      <c r="BK24" s="47">
        <f>VLOOKUP(BJ24,马仔属性!$G$14:$I$30,3,FALSE)</f>
        <v>2</v>
      </c>
      <c r="BL24" s="58">
        <f>VLOOKUP(BJ24,马仔属性!$G$14:$H$30,2,FALSE)</f>
        <v>101110</v>
      </c>
      <c r="BM24" s="3">
        <f t="shared" si="12"/>
        <v>21</v>
      </c>
      <c r="BN24" s="3">
        <f t="shared" si="72"/>
        <v>2</v>
      </c>
      <c r="BO24" s="3">
        <f t="shared" si="72"/>
        <v>2</v>
      </c>
      <c r="BP24" s="69">
        <f>SUMPRODUCT(BQ24:BS24,设定参考!$A$2:$C$2)</f>
        <v>1631.1542535675678</v>
      </c>
      <c r="BQ24" s="30">
        <v>14948.354289976498</v>
      </c>
      <c r="BR24" s="30">
        <v>714.49776598930498</v>
      </c>
      <c r="BS24" s="62">
        <v>318.72231597920285</v>
      </c>
      <c r="BT24" s="57" t="str">
        <f t="shared" si="57"/>
        <v>肥仔</v>
      </c>
      <c r="BU24" s="47">
        <f>VLOOKUP(BT24,马仔属性!$G$14:$I$30,3,FALSE)</f>
        <v>1</v>
      </c>
      <c r="BV24" s="58">
        <f>VLOOKUP(BT24,马仔属性!$G$14:$H$30,2,FALSE)</f>
        <v>101108</v>
      </c>
      <c r="BW24" s="3">
        <f t="shared" si="14"/>
        <v>21</v>
      </c>
      <c r="BX24" s="3">
        <f t="shared" si="73"/>
        <v>2</v>
      </c>
      <c r="BY24" s="3">
        <f t="shared" si="73"/>
        <v>2</v>
      </c>
      <c r="BZ24" s="69">
        <f>SUMPRODUCT(CA24:CC24,设定参考!$A$2:$C$2)</f>
        <v>980.47886944411357</v>
      </c>
      <c r="CA24" s="30">
        <v>8171.4982104538522</v>
      </c>
      <c r="CB24" s="30">
        <v>469.52214074866322</v>
      </c>
      <c r="CC24" s="62">
        <v>184.09680027729638</v>
      </c>
      <c r="CD24" s="57" t="str">
        <f t="shared" si="58"/>
        <v>司徒浩南</v>
      </c>
      <c r="CE24" s="47">
        <f>VLOOKUP(CD24,马仔属性!$G$14:$I$30,3,FALSE)</f>
        <v>2</v>
      </c>
      <c r="CF24" s="58">
        <f>VLOOKUP(CD24,马仔属性!$G$14:$H$30,2,FALSE)</f>
        <v>101109</v>
      </c>
      <c r="CG24" s="3">
        <f t="shared" si="16"/>
        <v>21</v>
      </c>
      <c r="CH24" s="3">
        <f t="shared" si="74"/>
        <v>2</v>
      </c>
      <c r="CI24" s="3">
        <f t="shared" si="74"/>
        <v>2</v>
      </c>
      <c r="CJ24" s="69">
        <f>SUMPRODUCT(CK24:CM24,设定参考!$A$2:$C$2)</f>
        <v>1656.1542535675678</v>
      </c>
      <c r="CK24" s="30">
        <v>14948.354289976498</v>
      </c>
      <c r="CL24" s="30">
        <v>758.49776598930498</v>
      </c>
      <c r="CM24" s="62">
        <v>299.72231597920285</v>
      </c>
      <c r="CN24" s="57" t="s">
        <v>380</v>
      </c>
      <c r="CO24" s="47">
        <f>VLOOKUP(CN24,马仔属性!$G$14:$I$30,3,FALSE)</f>
        <v>2</v>
      </c>
      <c r="CP24" s="58">
        <f>VLOOKUP(CN24,马仔属性!$G$14:$H$30,2,FALSE)</f>
        <v>101111</v>
      </c>
      <c r="CQ24" s="3">
        <f t="shared" si="18"/>
        <v>21</v>
      </c>
      <c r="CR24" s="3">
        <f t="shared" si="75"/>
        <v>2</v>
      </c>
      <c r="CS24" s="3">
        <f t="shared" si="75"/>
        <v>2</v>
      </c>
      <c r="CT24" s="69">
        <f>SUMPRODUCT(CU24:CW24,设定参考!$A$2:$C$2)</f>
        <v>1637.1542535675678</v>
      </c>
      <c r="CU24" s="30">
        <v>14948.354289976498</v>
      </c>
      <c r="CV24" s="30">
        <v>725.49776598930498</v>
      </c>
      <c r="CW24" s="62">
        <v>313.72231597920285</v>
      </c>
      <c r="CX24" s="57" t="str">
        <f t="shared" si="59"/>
        <v>雷功</v>
      </c>
      <c r="CY24" s="47" t="e">
        <f>VLOOKUP(CX24,马仔属性!$G$14:$I$30,3,FALSE)</f>
        <v>#N/A</v>
      </c>
      <c r="CZ24" s="58" t="e">
        <f>VLOOKUP(CX24,马仔属性!$G$14:$H$30,2,FALSE)</f>
        <v>#N/A</v>
      </c>
      <c r="DA24" s="3">
        <f t="shared" si="20"/>
        <v>21</v>
      </c>
      <c r="DB24" s="3">
        <f t="shared" si="76"/>
        <v>2</v>
      </c>
      <c r="DC24" s="3">
        <f t="shared" si="76"/>
        <v>2</v>
      </c>
      <c r="DD24" s="69">
        <f>SUMPRODUCT(DE24:DG24,设定参考!$A$2:$C$2)</f>
        <v>0</v>
      </c>
      <c r="DE24" s="30">
        <v>0</v>
      </c>
      <c r="DF24" s="30">
        <v>0</v>
      </c>
      <c r="DG24" s="62">
        <v>0</v>
      </c>
      <c r="DH24" s="57" t="str">
        <f t="shared" si="60"/>
        <v>山下忠秀</v>
      </c>
      <c r="DI24" s="47">
        <f>VLOOKUP(DH24,马仔属性!$G$14:$I$30,3,FALSE)</f>
        <v>2</v>
      </c>
      <c r="DJ24" s="58">
        <f>VLOOKUP(DH24,马仔属性!$G$14:$H$30,2,FALSE)</f>
        <v>101112</v>
      </c>
      <c r="DK24" s="3">
        <f t="shared" si="22"/>
        <v>21</v>
      </c>
      <c r="DL24" s="3">
        <f t="shared" si="77"/>
        <v>2</v>
      </c>
      <c r="DM24" s="3">
        <f t="shared" si="77"/>
        <v>2</v>
      </c>
      <c r="DN24" s="69">
        <f>SUMPRODUCT(DO24:DQ24,设定参考!$A$2:$C$2)</f>
        <v>1627.3142535675679</v>
      </c>
      <c r="DO24" s="30">
        <v>14077.354289976498</v>
      </c>
      <c r="DP24" s="30">
        <v>736.49776598930498</v>
      </c>
      <c r="DQ24" s="62">
        <v>327.72231597920285</v>
      </c>
      <c r="DR24" s="57" t="str">
        <f t="shared" si="61"/>
        <v>宫本一</v>
      </c>
      <c r="DS24" s="47">
        <f>VLOOKUP(DR24,马仔属性!$G$14:$I$30,3,FALSE)</f>
        <v>2</v>
      </c>
      <c r="DT24" s="58">
        <f>VLOOKUP(DR24,马仔属性!$G$14:$H$30,2,FALSE)</f>
        <v>101113</v>
      </c>
      <c r="DU24" s="3">
        <f t="shared" si="24"/>
        <v>21</v>
      </c>
      <c r="DV24" s="3">
        <f t="shared" si="78"/>
        <v>2</v>
      </c>
      <c r="DW24" s="3">
        <f t="shared" si="78"/>
        <v>2</v>
      </c>
      <c r="DX24" s="69">
        <f>SUMPRODUCT(DY24:EA24,设定参考!$A$2:$C$2)</f>
        <v>1634.3142535675679</v>
      </c>
      <c r="DY24" s="30">
        <v>14077.354289976498</v>
      </c>
      <c r="DZ24" s="30">
        <v>747.49776598930498</v>
      </c>
      <c r="EA24" s="62">
        <v>323.72231597920285</v>
      </c>
      <c r="EB24" s="57" t="str">
        <f t="shared" si="62"/>
        <v>陈浩南</v>
      </c>
      <c r="EC24" s="47">
        <f>VLOOKUP(EB24,马仔属性!$G$14:$I$30,3,FALSE)</f>
        <v>3</v>
      </c>
      <c r="ED24" s="58">
        <f>VLOOKUP(EB24,马仔属性!$G$14:$H$30,2,FALSE)</f>
        <v>101114</v>
      </c>
      <c r="EE24" s="3">
        <f t="shared" si="26"/>
        <v>21</v>
      </c>
      <c r="EF24" s="3">
        <f t="shared" si="79"/>
        <v>2</v>
      </c>
      <c r="EG24" s="3">
        <f t="shared" si="79"/>
        <v>2</v>
      </c>
      <c r="EH24" s="69">
        <f>SUMPRODUCT(EI24:EK24,设定参考!$A$2:$C$2)</f>
        <v>2282.5496376910214</v>
      </c>
      <c r="EI24" s="30">
        <v>20418.210369499138</v>
      </c>
      <c r="EJ24" s="30">
        <v>1003.4733912299469</v>
      </c>
      <c r="EK24" s="62">
        <v>462.34783168110926</v>
      </c>
      <c r="EL24" s="57" t="str">
        <f t="shared" si="63"/>
        <v>山鸡</v>
      </c>
      <c r="EM24" s="47">
        <f>VLOOKUP(EL24,马仔属性!$G$14:$I$30,3,FALSE)</f>
        <v>3</v>
      </c>
      <c r="EN24" s="58">
        <f>VLOOKUP(EL24,马仔属性!$G$14:$H$30,2,FALSE)</f>
        <v>101115</v>
      </c>
      <c r="EO24" s="3">
        <f t="shared" si="28"/>
        <v>21</v>
      </c>
      <c r="EP24" s="3">
        <f t="shared" si="80"/>
        <v>2</v>
      </c>
      <c r="EQ24" s="3">
        <f t="shared" si="80"/>
        <v>2</v>
      </c>
      <c r="ER24" s="69">
        <f>SUMPRODUCT(ES24:EU24,设定参考!$A$2:$C$2)</f>
        <v>2299.2696376910217</v>
      </c>
      <c r="ES24" s="30">
        <v>20636.210369499138</v>
      </c>
      <c r="ET24" s="30">
        <v>1025.4733912299469</v>
      </c>
      <c r="EU24" s="62">
        <v>448.34783168110926</v>
      </c>
      <c r="EV24" s="57" t="str">
        <f t="shared" si="64"/>
        <v>大天二</v>
      </c>
      <c r="EW24" s="47">
        <f>VLOOKUP(EV24,马仔属性!$G$14:$I$30,3,FALSE)</f>
        <v>3</v>
      </c>
      <c r="EX24" s="58">
        <f>VLOOKUP(EV24,马仔属性!$G$14:$H$30,2,FALSE)</f>
        <v>101116</v>
      </c>
      <c r="EY24" s="3">
        <f t="shared" si="30"/>
        <v>21</v>
      </c>
      <c r="EZ24" s="3">
        <f t="shared" si="81"/>
        <v>2</v>
      </c>
      <c r="FA24" s="3">
        <f t="shared" si="81"/>
        <v>2</v>
      </c>
      <c r="FB24" s="69">
        <f>SUMPRODUCT(FC24:FE24,设定参考!$A$2:$C$2)</f>
        <v>2298.3896376910216</v>
      </c>
      <c r="FC24" s="30">
        <v>21289.210369499138</v>
      </c>
      <c r="FD24" s="30">
        <v>1003.4733912299469</v>
      </c>
      <c r="FE24" s="62">
        <v>443.34783168110926</v>
      </c>
      <c r="FF24" s="57" t="str">
        <f t="shared" ref="FF24:HD39" si="85">FF23</f>
        <v>亚芝</v>
      </c>
      <c r="FG24" s="47" t="e">
        <f>VLOOKUP(FF24,马仔属性!$G$14:$I$30,3,FALSE)</f>
        <v>#N/A</v>
      </c>
      <c r="FH24" s="58" t="e">
        <f>VLOOKUP(FF24,马仔属性!$G$14:$H$30,2,FALSE)</f>
        <v>#N/A</v>
      </c>
      <c r="FI24" s="3">
        <f t="shared" si="82"/>
        <v>21</v>
      </c>
      <c r="FJ24" s="3">
        <f t="shared" si="83"/>
        <v>2</v>
      </c>
      <c r="FK24" s="3">
        <f t="shared" si="83"/>
        <v>2</v>
      </c>
      <c r="FL24" s="69">
        <f>SUMPRODUCT(FM24:FO24,设定参考!$A$2:$C$2)</f>
        <v>-201044.74512431456</v>
      </c>
      <c r="FM24" s="30">
        <v>-95513.911663073901</v>
      </c>
      <c r="FN24" s="30">
        <v>-97579.366773621805</v>
      </c>
      <c r="FO24" s="62">
        <v>-99644.821884169796</v>
      </c>
      <c r="FP24" s="57" t="str">
        <f t="shared" si="85"/>
        <v>亚芝</v>
      </c>
      <c r="FQ24" s="47" t="e">
        <f>VLOOKUP(FP24,马仔属性!$G$14:$I$30,3,FALSE)</f>
        <v>#N/A</v>
      </c>
      <c r="FR24" s="58" t="e">
        <f>VLOOKUP(FP24,马仔属性!$G$14:$H$30,2,FALSE)</f>
        <v>#N/A</v>
      </c>
      <c r="FS24" s="3">
        <f t="shared" si="82"/>
        <v>21</v>
      </c>
      <c r="FT24" s="3">
        <f t="shared" si="83"/>
        <v>2</v>
      </c>
      <c r="FU24" s="3">
        <f t="shared" si="83"/>
        <v>2</v>
      </c>
      <c r="FV24" s="69">
        <f>SUMPRODUCT(FW24:FY24,设定参考!$A$2:$C$2)</f>
        <v>-213685.33040086774</v>
      </c>
      <c r="FW24" s="30">
        <v>-101710.27699471801</v>
      </c>
      <c r="FX24" s="30">
        <v>-103775.732105266</v>
      </c>
      <c r="FY24" s="62">
        <v>-105841.187215813</v>
      </c>
      <c r="FZ24" s="57" t="str">
        <f t="shared" si="85"/>
        <v>亚芝</v>
      </c>
      <c r="GA24" s="47" t="e">
        <f>VLOOKUP(FZ24,马仔属性!$G$14:$I$30,3,FALSE)</f>
        <v>#N/A</v>
      </c>
      <c r="GB24" s="58" t="e">
        <f>VLOOKUP(FZ24,马仔属性!$G$14:$H$30,2,FALSE)</f>
        <v>#N/A</v>
      </c>
      <c r="GC24" s="3">
        <f t="shared" si="82"/>
        <v>21</v>
      </c>
      <c r="GD24" s="3">
        <f t="shared" si="83"/>
        <v>2</v>
      </c>
      <c r="GE24" s="3">
        <f t="shared" si="83"/>
        <v>2</v>
      </c>
      <c r="GF24" s="69">
        <f>SUMPRODUCT(GG24:GI24,设定参考!$A$2:$C$2)</f>
        <v>-226325.91567742045</v>
      </c>
      <c r="GG24" s="30">
        <v>-107906.642326361</v>
      </c>
      <c r="GH24" s="30">
        <v>-109972.097436909</v>
      </c>
      <c r="GI24" s="62">
        <v>-112037.552547457</v>
      </c>
      <c r="GJ24" s="57" t="str">
        <f t="shared" si="85"/>
        <v>亚芝</v>
      </c>
      <c r="GK24" s="47" t="e">
        <f>VLOOKUP(GJ24,马仔属性!$G$14:$I$30,3,FALSE)</f>
        <v>#N/A</v>
      </c>
      <c r="GL24" s="58" t="e">
        <f>VLOOKUP(GJ24,马仔属性!$G$14:$H$30,2,FALSE)</f>
        <v>#N/A</v>
      </c>
      <c r="GM24" s="3">
        <f t="shared" si="82"/>
        <v>21</v>
      </c>
      <c r="GN24" s="3">
        <f t="shared" si="83"/>
        <v>2</v>
      </c>
      <c r="GO24" s="3">
        <f t="shared" si="83"/>
        <v>2</v>
      </c>
      <c r="GP24" s="69">
        <f>SUMPRODUCT(GQ24:GS24,设定参考!$A$2:$C$2)</f>
        <v>-238966.5009539742</v>
      </c>
      <c r="GQ24" s="30">
        <v>-114103.00765800499</v>
      </c>
      <c r="GR24" s="30">
        <v>-116168.462768553</v>
      </c>
      <c r="GS24" s="62">
        <v>-118233.91787910101</v>
      </c>
      <c r="GT24" s="57" t="str">
        <f t="shared" si="85"/>
        <v>亚芝</v>
      </c>
      <c r="GU24" s="47" t="e">
        <f>VLOOKUP(GT24,马仔属性!$G$14:$I$30,3,FALSE)</f>
        <v>#N/A</v>
      </c>
      <c r="GV24" s="58" t="e">
        <f>VLOOKUP(GT24,马仔属性!$G$14:$H$30,2,FALSE)</f>
        <v>#N/A</v>
      </c>
      <c r="GW24" s="3">
        <f t="shared" si="82"/>
        <v>21</v>
      </c>
      <c r="GX24" s="3">
        <f t="shared" si="83"/>
        <v>2</v>
      </c>
      <c r="GY24" s="3">
        <f t="shared" si="83"/>
        <v>2</v>
      </c>
      <c r="GZ24" s="69">
        <f>SUMPRODUCT(HA24:HC24,设定参考!$A$2:$C$2)</f>
        <v>-251607.08623052592</v>
      </c>
      <c r="HA24" s="30">
        <v>-120299.37298964801</v>
      </c>
      <c r="HB24" s="30">
        <v>-122364.828100196</v>
      </c>
      <c r="HC24" s="62">
        <v>-124430.283210744</v>
      </c>
      <c r="HD24" s="57" t="str">
        <f t="shared" si="85"/>
        <v>亚芝</v>
      </c>
      <c r="HE24" s="47" t="e">
        <f>VLOOKUP(HD24,马仔属性!$G$14:$I$30,3,FALSE)</f>
        <v>#N/A</v>
      </c>
      <c r="HF24" s="58" t="e">
        <f>VLOOKUP(HD24,马仔属性!$G$14:$H$30,2,FALSE)</f>
        <v>#N/A</v>
      </c>
      <c r="HG24" s="3">
        <f t="shared" si="82"/>
        <v>21</v>
      </c>
      <c r="HH24" s="3">
        <f t="shared" si="83"/>
        <v>2</v>
      </c>
      <c r="HI24" s="3">
        <f t="shared" si="83"/>
        <v>2</v>
      </c>
      <c r="HJ24" s="69">
        <f>SUMPRODUCT(HK24:HM24,设定参考!$A$2:$C$2)</f>
        <v>-264247.67150707968</v>
      </c>
      <c r="HK24" s="30">
        <v>-126495.738321292</v>
      </c>
      <c r="HL24" s="30">
        <v>-128561.19343184</v>
      </c>
      <c r="HM24" s="62">
        <v>-130626.64854238799</v>
      </c>
    </row>
    <row r="25" spans="1:221" x14ac:dyDescent="0.15">
      <c r="A25" s="48">
        <v>22</v>
      </c>
      <c r="B25" s="57" t="str">
        <f t="shared" si="50"/>
        <v>制服太妹</v>
      </c>
      <c r="C25" s="47">
        <f>VLOOKUP(B25,马仔属性!$G$14:$I$30,3,FALSE)</f>
        <v>0</v>
      </c>
      <c r="D25" s="58">
        <f>VLOOKUP(B25,马仔属性!$G$14:$H$30,2,FALSE)</f>
        <v>101101</v>
      </c>
      <c r="E25" s="3">
        <f t="shared" si="0"/>
        <v>22</v>
      </c>
      <c r="F25" s="3">
        <f t="shared" si="66"/>
        <v>2</v>
      </c>
      <c r="G25" s="3">
        <f t="shared" si="66"/>
        <v>2</v>
      </c>
      <c r="H25" s="69">
        <f>SUMPRODUCT(I25:K25,设定参考!$A$2:$C$2)</f>
        <v>673.11970018048567</v>
      </c>
      <c r="I25" s="30">
        <v>5514.96649033221</v>
      </c>
      <c r="J25" s="30">
        <v>345.51630545454555</v>
      </c>
      <c r="K25" s="62">
        <v>107.00473511265167</v>
      </c>
      <c r="L25" s="57" t="str">
        <f t="shared" si="51"/>
        <v>蟹仔</v>
      </c>
      <c r="M25" s="47">
        <f>VLOOKUP(L25,马仔属性!$G$14:$I$30,3,FALSE)</f>
        <v>0</v>
      </c>
      <c r="N25" s="58">
        <f>VLOOKUP(L25,马仔属性!$G$14:$H$30,2,FALSE)</f>
        <v>101102</v>
      </c>
      <c r="O25" s="3">
        <f t="shared" si="2"/>
        <v>22</v>
      </c>
      <c r="P25" s="3">
        <f t="shared" si="67"/>
        <v>2</v>
      </c>
      <c r="Q25" s="3">
        <f t="shared" si="67"/>
        <v>2</v>
      </c>
      <c r="R25" s="69">
        <f>SUMPRODUCT(S25:U25,设定参考!$A$2:$C$2)</f>
        <v>639.6797001804855</v>
      </c>
      <c r="S25" s="30">
        <v>5078.96649033221</v>
      </c>
      <c r="T25" s="30">
        <v>301.51630545454555</v>
      </c>
      <c r="U25" s="62">
        <v>135.00473511265164</v>
      </c>
      <c r="V25" s="57" t="str">
        <f t="shared" si="52"/>
        <v>比利</v>
      </c>
      <c r="W25" s="47">
        <f>VLOOKUP(V25,马仔属性!$G$14:$I$30,3,FALSE)</f>
        <v>0</v>
      </c>
      <c r="X25" s="58">
        <f>VLOOKUP(V25,马仔属性!$G$14:$H$30,2,FALSE)</f>
        <v>101103</v>
      </c>
      <c r="Y25" s="3">
        <f t="shared" si="4"/>
        <v>22</v>
      </c>
      <c r="Z25" s="3">
        <f t="shared" si="68"/>
        <v>2</v>
      </c>
      <c r="AA25" s="3">
        <f t="shared" si="68"/>
        <v>2</v>
      </c>
      <c r="AB25" s="69">
        <f>SUMPRODUCT(AC25:AE25,设定参考!$A$2:$C$2)</f>
        <v>646.6797001804855</v>
      </c>
      <c r="AC25" s="30">
        <v>5078.96649033221</v>
      </c>
      <c r="AD25" s="30">
        <v>312.51630545454555</v>
      </c>
      <c r="AE25" s="62">
        <v>131.00473511265164</v>
      </c>
      <c r="AF25" s="57" t="str">
        <f t="shared" si="53"/>
        <v>黎九</v>
      </c>
      <c r="AG25" s="47">
        <f>VLOOKUP(AF25,马仔属性!$G$14:$I$30,3,FALSE)</f>
        <v>0</v>
      </c>
      <c r="AH25" s="58">
        <f>VLOOKUP(AF25,马仔属性!$G$14:$H$30,2,FALSE)</f>
        <v>101104</v>
      </c>
      <c r="AI25" s="3">
        <f t="shared" si="6"/>
        <v>22</v>
      </c>
      <c r="AJ25" s="3">
        <f t="shared" si="69"/>
        <v>2</v>
      </c>
      <c r="AK25" s="3">
        <f t="shared" si="69"/>
        <v>2</v>
      </c>
      <c r="AL25" s="69">
        <f>SUMPRODUCT(AM25:AO25,设定参考!$A$2:$C$2)</f>
        <v>651.79970018048562</v>
      </c>
      <c r="AM25" s="30">
        <v>5731.96649033221</v>
      </c>
      <c r="AN25" s="30">
        <v>301.51630545454555</v>
      </c>
      <c r="AO25" s="62">
        <v>121.00473511265167</v>
      </c>
      <c r="AP25" s="57" t="str">
        <f t="shared" si="54"/>
        <v>黑古</v>
      </c>
      <c r="AQ25" s="47">
        <f>VLOOKUP(AP25,马仔属性!$G$14:$I$30,3,FALSE)</f>
        <v>0</v>
      </c>
      <c r="AR25" s="58">
        <f>VLOOKUP(AP25,马仔属性!$G$14:$H$30,2,FALSE)</f>
        <v>101105</v>
      </c>
      <c r="AS25" s="3">
        <f t="shared" si="8"/>
        <v>22</v>
      </c>
      <c r="AT25" s="3">
        <f t="shared" si="70"/>
        <v>2</v>
      </c>
      <c r="AU25" s="3">
        <f t="shared" si="70"/>
        <v>2</v>
      </c>
      <c r="AV25" s="69">
        <f>SUMPRODUCT(AW25:AY25,设定参考!$A$2:$C$2)</f>
        <v>660.11970018048567</v>
      </c>
      <c r="AW25" s="30">
        <v>5514.96649033221</v>
      </c>
      <c r="AX25" s="30">
        <v>323.51630545454555</v>
      </c>
      <c r="AY25" s="62">
        <v>116.00473511265167</v>
      </c>
      <c r="AZ25" s="57" t="str">
        <f t="shared" si="55"/>
        <v>靓坤</v>
      </c>
      <c r="BA25" s="47">
        <f>VLOOKUP(AZ25,马仔属性!$G$14:$I$30,3,FALSE)</f>
        <v>1</v>
      </c>
      <c r="BB25" s="58">
        <f>VLOOKUP(AZ25,马仔属性!$G$14:$H$30,2,FALSE)</f>
        <v>101106</v>
      </c>
      <c r="BC25" s="3">
        <f t="shared" si="10"/>
        <v>22</v>
      </c>
      <c r="BD25" s="3">
        <f t="shared" si="71"/>
        <v>2</v>
      </c>
      <c r="BE25" s="3">
        <f t="shared" si="71"/>
        <v>2</v>
      </c>
      <c r="BF25" s="69">
        <f>SUMPRODUCT(BG25:BI25,设定参考!$A$2:$C$2)</f>
        <v>989.87591504031161</v>
      </c>
      <c r="BG25" s="30">
        <v>8546.2908497332137</v>
      </c>
      <c r="BH25" s="30">
        <v>455.48609540106963</v>
      </c>
      <c r="BI25" s="62">
        <v>192.53818564991337</v>
      </c>
      <c r="BJ25" s="57" t="str">
        <f t="shared" si="56"/>
        <v>乌鸦</v>
      </c>
      <c r="BK25" s="47">
        <f>VLOOKUP(BJ25,马仔属性!$G$14:$I$30,3,FALSE)</f>
        <v>2</v>
      </c>
      <c r="BL25" s="58">
        <f>VLOOKUP(BJ25,马仔属性!$G$14:$H$30,2,FALSE)</f>
        <v>101110</v>
      </c>
      <c r="BM25" s="3">
        <f t="shared" si="12"/>
        <v>22</v>
      </c>
      <c r="BN25" s="3">
        <f t="shared" si="72"/>
        <v>2</v>
      </c>
      <c r="BO25" s="3">
        <f t="shared" si="72"/>
        <v>2</v>
      </c>
      <c r="BP25" s="69">
        <f>SUMPRODUCT(BQ25:BS25,设定参考!$A$2:$C$2)</f>
        <v>1666.5083447599634</v>
      </c>
      <c r="BQ25" s="30">
        <v>15261.939568535221</v>
      </c>
      <c r="BR25" s="30">
        <v>730.42567529411781</v>
      </c>
      <c r="BS25" s="62">
        <v>325.60508672443683</v>
      </c>
      <c r="BT25" s="57" t="str">
        <f t="shared" si="57"/>
        <v>肥仔</v>
      </c>
      <c r="BU25" s="47">
        <f>VLOOKUP(BT25,马仔属性!$G$14:$I$30,3,FALSE)</f>
        <v>1</v>
      </c>
      <c r="BV25" s="58">
        <f>VLOOKUP(BT25,马仔属性!$G$14:$H$30,2,FALSE)</f>
        <v>101108</v>
      </c>
      <c r="BW25" s="3">
        <f t="shared" si="14"/>
        <v>22</v>
      </c>
      <c r="BX25" s="3">
        <f t="shared" si="73"/>
        <v>2</v>
      </c>
      <c r="BY25" s="3">
        <f t="shared" si="73"/>
        <v>2</v>
      </c>
      <c r="BZ25" s="69">
        <f>SUMPRODUCT(CA25:CC25,设定参考!$A$2:$C$2)</f>
        <v>998.15591504031158</v>
      </c>
      <c r="CA25" s="30">
        <v>8328.2908497332137</v>
      </c>
      <c r="CB25" s="30">
        <v>477.48609540106963</v>
      </c>
      <c r="CC25" s="62">
        <v>187.53818564991337</v>
      </c>
      <c r="CD25" s="57" t="str">
        <f t="shared" si="58"/>
        <v>司徒浩南</v>
      </c>
      <c r="CE25" s="47">
        <f>VLOOKUP(CD25,马仔属性!$G$14:$I$30,3,FALSE)</f>
        <v>2</v>
      </c>
      <c r="CF25" s="58">
        <f>VLOOKUP(CD25,马仔属性!$G$14:$H$30,2,FALSE)</f>
        <v>101109</v>
      </c>
      <c r="CG25" s="3">
        <f t="shared" si="16"/>
        <v>22</v>
      </c>
      <c r="CH25" s="3">
        <f t="shared" si="74"/>
        <v>2</v>
      </c>
      <c r="CI25" s="3">
        <f t="shared" si="74"/>
        <v>2</v>
      </c>
      <c r="CJ25" s="69">
        <f>SUMPRODUCT(CK25:CM25,设定参考!$A$2:$C$2)</f>
        <v>1691.5083447599634</v>
      </c>
      <c r="CK25" s="30">
        <v>15261.939568535221</v>
      </c>
      <c r="CL25" s="30">
        <v>774.42567529411781</v>
      </c>
      <c r="CM25" s="62">
        <v>306.60508672443683</v>
      </c>
      <c r="CN25" s="57" t="s">
        <v>374</v>
      </c>
      <c r="CO25" s="47">
        <f>VLOOKUP(CN25,马仔属性!$G$14:$I$30,3,FALSE)</f>
        <v>2</v>
      </c>
      <c r="CP25" s="58">
        <f>VLOOKUP(CN25,马仔属性!$G$14:$H$30,2,FALSE)</f>
        <v>101111</v>
      </c>
      <c r="CQ25" s="3">
        <f t="shared" si="18"/>
        <v>22</v>
      </c>
      <c r="CR25" s="3">
        <f t="shared" si="75"/>
        <v>2</v>
      </c>
      <c r="CS25" s="3">
        <f t="shared" si="75"/>
        <v>2</v>
      </c>
      <c r="CT25" s="69">
        <f>SUMPRODUCT(CU25:CW25,设定参考!$A$2:$C$2)</f>
        <v>1672.5083447599634</v>
      </c>
      <c r="CU25" s="30">
        <v>15261.939568535221</v>
      </c>
      <c r="CV25" s="30">
        <v>741.42567529411781</v>
      </c>
      <c r="CW25" s="62">
        <v>320.60508672443683</v>
      </c>
      <c r="CX25" s="57" t="str">
        <f t="shared" si="59"/>
        <v>雷功</v>
      </c>
      <c r="CY25" s="47" t="e">
        <f>VLOOKUP(CX25,马仔属性!$G$14:$I$30,3,FALSE)</f>
        <v>#N/A</v>
      </c>
      <c r="CZ25" s="58" t="e">
        <f>VLOOKUP(CX25,马仔属性!$G$14:$H$30,2,FALSE)</f>
        <v>#N/A</v>
      </c>
      <c r="DA25" s="3">
        <f t="shared" si="20"/>
        <v>22</v>
      </c>
      <c r="DB25" s="3">
        <f t="shared" si="76"/>
        <v>2</v>
      </c>
      <c r="DC25" s="3">
        <f t="shared" si="76"/>
        <v>2</v>
      </c>
      <c r="DD25" s="69">
        <f>SUMPRODUCT(DE25:DG25,设定参考!$A$2:$C$2)</f>
        <v>0</v>
      </c>
      <c r="DE25" s="30">
        <v>0</v>
      </c>
      <c r="DF25" s="30">
        <v>0</v>
      </c>
      <c r="DG25" s="62">
        <v>0</v>
      </c>
      <c r="DH25" s="57" t="str">
        <f t="shared" si="60"/>
        <v>山下忠秀</v>
      </c>
      <c r="DI25" s="47">
        <f>VLOOKUP(DH25,马仔属性!$G$14:$I$30,3,FALSE)</f>
        <v>2</v>
      </c>
      <c r="DJ25" s="58">
        <f>VLOOKUP(DH25,马仔属性!$G$14:$H$30,2,FALSE)</f>
        <v>101112</v>
      </c>
      <c r="DK25" s="3">
        <f t="shared" si="22"/>
        <v>22</v>
      </c>
      <c r="DL25" s="3">
        <f t="shared" si="77"/>
        <v>2</v>
      </c>
      <c r="DM25" s="3">
        <f t="shared" si="77"/>
        <v>2</v>
      </c>
      <c r="DN25" s="69">
        <f>SUMPRODUCT(DO25:DQ25,设定参考!$A$2:$C$2)</f>
        <v>1662.6683447599637</v>
      </c>
      <c r="DO25" s="30">
        <v>14390.939568535221</v>
      </c>
      <c r="DP25" s="30">
        <v>752.42567529411781</v>
      </c>
      <c r="DQ25" s="62">
        <v>334.60508672443683</v>
      </c>
      <c r="DR25" s="57" t="str">
        <f t="shared" si="61"/>
        <v>宫本一</v>
      </c>
      <c r="DS25" s="47">
        <f>VLOOKUP(DR25,马仔属性!$G$14:$I$30,3,FALSE)</f>
        <v>2</v>
      </c>
      <c r="DT25" s="58">
        <f>VLOOKUP(DR25,马仔属性!$G$14:$H$30,2,FALSE)</f>
        <v>101113</v>
      </c>
      <c r="DU25" s="3">
        <f t="shared" si="24"/>
        <v>22</v>
      </c>
      <c r="DV25" s="3">
        <f t="shared" si="78"/>
        <v>2</v>
      </c>
      <c r="DW25" s="3">
        <f t="shared" si="78"/>
        <v>2</v>
      </c>
      <c r="DX25" s="69">
        <f>SUMPRODUCT(DY25:EA25,设定参考!$A$2:$C$2)</f>
        <v>1669.6683447599637</v>
      </c>
      <c r="DY25" s="30">
        <v>14390.939568535221</v>
      </c>
      <c r="DZ25" s="30">
        <v>763.42567529411781</v>
      </c>
      <c r="EA25" s="62">
        <v>330.60508672443683</v>
      </c>
      <c r="EB25" s="57" t="str">
        <f t="shared" si="62"/>
        <v>陈浩南</v>
      </c>
      <c r="EC25" s="47">
        <f>VLOOKUP(EB25,马仔属性!$G$14:$I$30,3,FALSE)</f>
        <v>3</v>
      </c>
      <c r="ED25" s="58">
        <f>VLOOKUP(EB25,马仔属性!$G$14:$H$30,2,FALSE)</f>
        <v>101114</v>
      </c>
      <c r="EE25" s="3">
        <f t="shared" si="26"/>
        <v>22</v>
      </c>
      <c r="EF25" s="3">
        <f t="shared" si="79"/>
        <v>2</v>
      </c>
      <c r="EG25" s="3">
        <f t="shared" si="79"/>
        <v>2</v>
      </c>
      <c r="EH25" s="69">
        <f>SUMPRODUCT(EI25:EK25,设定参考!$A$2:$C$2)</f>
        <v>2335.5807744796152</v>
      </c>
      <c r="EI25" s="30">
        <v>20888.588287337225</v>
      </c>
      <c r="EJ25" s="30">
        <v>1027.365255187166</v>
      </c>
      <c r="EK25" s="62">
        <v>472.67198779896023</v>
      </c>
      <c r="EL25" s="57" t="str">
        <f t="shared" si="63"/>
        <v>山鸡</v>
      </c>
      <c r="EM25" s="47">
        <f>VLOOKUP(EL25,马仔属性!$G$14:$I$30,3,FALSE)</f>
        <v>3</v>
      </c>
      <c r="EN25" s="58">
        <f>VLOOKUP(EL25,马仔属性!$G$14:$H$30,2,FALSE)</f>
        <v>101115</v>
      </c>
      <c r="EO25" s="3">
        <f t="shared" si="28"/>
        <v>22</v>
      </c>
      <c r="EP25" s="3">
        <f t="shared" si="80"/>
        <v>2</v>
      </c>
      <c r="EQ25" s="3">
        <f t="shared" si="80"/>
        <v>2</v>
      </c>
      <c r="ER25" s="69">
        <f>SUMPRODUCT(ES25:EU25,设定参考!$A$2:$C$2)</f>
        <v>2352.3007744796155</v>
      </c>
      <c r="ES25" s="30">
        <v>21106.588287337225</v>
      </c>
      <c r="ET25" s="30">
        <v>1049.365255187166</v>
      </c>
      <c r="EU25" s="62">
        <v>458.67198779896023</v>
      </c>
      <c r="EV25" s="57" t="str">
        <f t="shared" si="64"/>
        <v>大天二</v>
      </c>
      <c r="EW25" s="47">
        <f>VLOOKUP(EV25,马仔属性!$G$14:$I$30,3,FALSE)</f>
        <v>3</v>
      </c>
      <c r="EX25" s="58">
        <f>VLOOKUP(EV25,马仔属性!$G$14:$H$30,2,FALSE)</f>
        <v>101116</v>
      </c>
      <c r="EY25" s="3">
        <f t="shared" si="30"/>
        <v>22</v>
      </c>
      <c r="EZ25" s="3">
        <f t="shared" si="81"/>
        <v>2</v>
      </c>
      <c r="FA25" s="3">
        <f t="shared" si="81"/>
        <v>2</v>
      </c>
      <c r="FB25" s="69">
        <f>SUMPRODUCT(FC25:FE25,设定参考!$A$2:$C$2)</f>
        <v>2351.4207744796154</v>
      </c>
      <c r="FC25" s="30">
        <v>21759.588287337225</v>
      </c>
      <c r="FD25" s="30">
        <v>1027.365255187166</v>
      </c>
      <c r="FE25" s="62">
        <v>453.67198779896023</v>
      </c>
      <c r="FF25" s="57" t="str">
        <f t="shared" si="85"/>
        <v>亚芝</v>
      </c>
      <c r="FG25" s="47" t="e">
        <f>VLOOKUP(FF25,马仔属性!$G$14:$I$30,3,FALSE)</f>
        <v>#N/A</v>
      </c>
      <c r="FH25" s="58" t="e">
        <f>VLOOKUP(FF25,马仔属性!$G$14:$H$30,2,FALSE)</f>
        <v>#N/A</v>
      </c>
      <c r="FI25" s="3">
        <f t="shared" si="82"/>
        <v>22</v>
      </c>
      <c r="FJ25" s="3">
        <f t="shared" si="83"/>
        <v>2</v>
      </c>
      <c r="FK25" s="3">
        <f t="shared" si="83"/>
        <v>2</v>
      </c>
      <c r="FL25" s="69">
        <f>SUMPRODUCT(FM25:FO25,设定参考!$A$2:$C$2)</f>
        <v>-205300.40628705436</v>
      </c>
      <c r="FM25" s="30">
        <v>-97535.702348886902</v>
      </c>
      <c r="FN25" s="30">
        <v>-99644.893513994903</v>
      </c>
      <c r="FO25" s="62">
        <v>-101754.08467910399</v>
      </c>
      <c r="FP25" s="57" t="str">
        <f t="shared" si="85"/>
        <v>亚芝</v>
      </c>
      <c r="FQ25" s="47" t="e">
        <f>VLOOKUP(FP25,马仔属性!$G$14:$I$30,3,FALSE)</f>
        <v>#N/A</v>
      </c>
      <c r="FR25" s="58" t="e">
        <f>VLOOKUP(FP25,马仔属性!$G$14:$H$30,2,FALSE)</f>
        <v>#N/A</v>
      </c>
      <c r="FS25" s="3">
        <f t="shared" si="82"/>
        <v>22</v>
      </c>
      <c r="FT25" s="3">
        <f t="shared" si="83"/>
        <v>2</v>
      </c>
      <c r="FU25" s="3">
        <f t="shared" si="83"/>
        <v>2</v>
      </c>
      <c r="FV25" s="69">
        <f>SUMPRODUCT(FW25:FY25,设定参考!$A$2:$C$2)</f>
        <v>-218208.65621752152</v>
      </c>
      <c r="FW25" s="30">
        <v>-103863.275844213</v>
      </c>
      <c r="FX25" s="30">
        <v>-105972.467009322</v>
      </c>
      <c r="FY25" s="62">
        <v>-108081.658174431</v>
      </c>
      <c r="FZ25" s="57" t="str">
        <f t="shared" si="85"/>
        <v>亚芝</v>
      </c>
      <c r="GA25" s="47" t="e">
        <f>VLOOKUP(FZ25,马仔属性!$G$14:$I$30,3,FALSE)</f>
        <v>#N/A</v>
      </c>
      <c r="GB25" s="58" t="e">
        <f>VLOOKUP(FZ25,马仔属性!$G$14:$H$30,2,FALSE)</f>
        <v>#N/A</v>
      </c>
      <c r="GC25" s="3">
        <f t="shared" si="82"/>
        <v>22</v>
      </c>
      <c r="GD25" s="3">
        <f t="shared" si="83"/>
        <v>2</v>
      </c>
      <c r="GE25" s="3">
        <f t="shared" si="83"/>
        <v>2</v>
      </c>
      <c r="GF25" s="69">
        <f>SUMPRODUCT(GG25:GI25,设定参考!$A$2:$C$2)</f>
        <v>-231116.9061479886</v>
      </c>
      <c r="GG25" s="30">
        <v>-110190.84933954</v>
      </c>
      <c r="GH25" s="30">
        <v>-112300.04050464901</v>
      </c>
      <c r="GI25" s="62">
        <v>-114409.231669758</v>
      </c>
      <c r="GJ25" s="57" t="str">
        <f t="shared" si="85"/>
        <v>亚芝</v>
      </c>
      <c r="GK25" s="47" t="e">
        <f>VLOOKUP(GJ25,马仔属性!$G$14:$I$30,3,FALSE)</f>
        <v>#N/A</v>
      </c>
      <c r="GL25" s="58" t="e">
        <f>VLOOKUP(GJ25,马仔属性!$G$14:$H$30,2,FALSE)</f>
        <v>#N/A</v>
      </c>
      <c r="GM25" s="3">
        <f t="shared" si="82"/>
        <v>22</v>
      </c>
      <c r="GN25" s="3">
        <f t="shared" si="83"/>
        <v>2</v>
      </c>
      <c r="GO25" s="3">
        <f t="shared" si="83"/>
        <v>2</v>
      </c>
      <c r="GP25" s="69">
        <f>SUMPRODUCT(GQ25:GS25,设定参考!$A$2:$C$2)</f>
        <v>-244025.1560784537</v>
      </c>
      <c r="GQ25" s="30">
        <v>-116518.422834867</v>
      </c>
      <c r="GR25" s="30">
        <v>-118627.613999975</v>
      </c>
      <c r="GS25" s="62">
        <v>-120736.80516508401</v>
      </c>
      <c r="GT25" s="57" t="str">
        <f t="shared" si="85"/>
        <v>亚芝</v>
      </c>
      <c r="GU25" s="47" t="e">
        <f>VLOOKUP(GT25,马仔属性!$G$14:$I$30,3,FALSE)</f>
        <v>#N/A</v>
      </c>
      <c r="GV25" s="58" t="e">
        <f>VLOOKUP(GT25,马仔属性!$G$14:$H$30,2,FALSE)</f>
        <v>#N/A</v>
      </c>
      <c r="GW25" s="3">
        <f t="shared" si="82"/>
        <v>22</v>
      </c>
      <c r="GX25" s="3">
        <f t="shared" si="83"/>
        <v>2</v>
      </c>
      <c r="GY25" s="3">
        <f t="shared" si="83"/>
        <v>2</v>
      </c>
      <c r="GZ25" s="69">
        <f>SUMPRODUCT(HA25:HC25,设定参考!$A$2:$C$2)</f>
        <v>-256933.40600892075</v>
      </c>
      <c r="HA25" s="30">
        <v>-122845.996330193</v>
      </c>
      <c r="HB25" s="30">
        <v>-124955.187495302</v>
      </c>
      <c r="HC25" s="62">
        <v>-127064.37866041101</v>
      </c>
      <c r="HD25" s="57" t="str">
        <f t="shared" si="85"/>
        <v>亚芝</v>
      </c>
      <c r="HE25" s="47" t="e">
        <f>VLOOKUP(HD25,马仔属性!$G$14:$I$30,3,FALSE)</f>
        <v>#N/A</v>
      </c>
      <c r="HF25" s="58" t="e">
        <f>VLOOKUP(HD25,马仔属性!$G$14:$H$30,2,FALSE)</f>
        <v>#N/A</v>
      </c>
      <c r="HG25" s="3">
        <f t="shared" si="82"/>
        <v>22</v>
      </c>
      <c r="HH25" s="3">
        <f t="shared" si="83"/>
        <v>2</v>
      </c>
      <c r="HI25" s="3">
        <f t="shared" si="83"/>
        <v>2</v>
      </c>
      <c r="HJ25" s="69">
        <f>SUMPRODUCT(HK25:HM25,设定参考!$A$2:$C$2)</f>
        <v>-269841.6559393878</v>
      </c>
      <c r="HK25" s="30">
        <v>-129173.56982552</v>
      </c>
      <c r="HL25" s="30">
        <v>-131282.760990629</v>
      </c>
      <c r="HM25" s="62">
        <v>-133391.95215573799</v>
      </c>
    </row>
    <row r="26" spans="1:221" x14ac:dyDescent="0.15">
      <c r="A26" s="48">
        <v>23</v>
      </c>
      <c r="B26" s="57" t="str">
        <f t="shared" si="50"/>
        <v>制服太妹</v>
      </c>
      <c r="C26" s="47">
        <f>VLOOKUP(B26,马仔属性!$G$14:$I$30,3,FALSE)</f>
        <v>0</v>
      </c>
      <c r="D26" s="58">
        <f>VLOOKUP(B26,马仔属性!$G$14:$H$30,2,FALSE)</f>
        <v>101101</v>
      </c>
      <c r="E26" s="3">
        <f t="shared" si="0"/>
        <v>23</v>
      </c>
      <c r="F26" s="3">
        <f t="shared" si="66"/>
        <v>2</v>
      </c>
      <c r="G26" s="3">
        <f t="shared" si="66"/>
        <v>2</v>
      </c>
      <c r="H26" s="69">
        <f>SUMPRODUCT(I26:K26,设定参考!$A$2:$C$2)</f>
        <v>681.95822297858456</v>
      </c>
      <c r="I26" s="30">
        <v>5593.3628099718917</v>
      </c>
      <c r="J26" s="30">
        <v>349.4982827807487</v>
      </c>
      <c r="K26" s="62">
        <v>108.72542779896015</v>
      </c>
      <c r="L26" s="57" t="str">
        <f t="shared" si="51"/>
        <v>蟹仔</v>
      </c>
      <c r="M26" s="47">
        <f>VLOOKUP(L26,马仔属性!$G$14:$I$30,3,FALSE)</f>
        <v>0</v>
      </c>
      <c r="N26" s="58">
        <f>VLOOKUP(L26,马仔属性!$G$14:$H$30,2,FALSE)</f>
        <v>101102</v>
      </c>
      <c r="O26" s="3">
        <f t="shared" si="2"/>
        <v>23</v>
      </c>
      <c r="P26" s="3">
        <f t="shared" si="67"/>
        <v>2</v>
      </c>
      <c r="Q26" s="3">
        <f t="shared" si="67"/>
        <v>2</v>
      </c>
      <c r="R26" s="69">
        <f>SUMPRODUCT(S26:U26,设定参考!$A$2:$C$2)</f>
        <v>648.5182229785845</v>
      </c>
      <c r="S26" s="30">
        <v>5157.3628099718917</v>
      </c>
      <c r="T26" s="30">
        <v>305.4982827807487</v>
      </c>
      <c r="U26" s="62">
        <v>136.72542779896014</v>
      </c>
      <c r="V26" s="57" t="str">
        <f t="shared" si="52"/>
        <v>比利</v>
      </c>
      <c r="W26" s="47">
        <f>VLOOKUP(V26,马仔属性!$G$14:$I$30,3,FALSE)</f>
        <v>0</v>
      </c>
      <c r="X26" s="58">
        <f>VLOOKUP(V26,马仔属性!$G$14:$H$30,2,FALSE)</f>
        <v>101103</v>
      </c>
      <c r="Y26" s="3">
        <f t="shared" si="4"/>
        <v>23</v>
      </c>
      <c r="Z26" s="3">
        <f t="shared" si="68"/>
        <v>2</v>
      </c>
      <c r="AA26" s="3">
        <f t="shared" si="68"/>
        <v>2</v>
      </c>
      <c r="AB26" s="69">
        <f>SUMPRODUCT(AC26:AE26,设定参考!$A$2:$C$2)</f>
        <v>655.5182229785845</v>
      </c>
      <c r="AC26" s="30">
        <v>5157.3628099718917</v>
      </c>
      <c r="AD26" s="30">
        <v>316.4982827807487</v>
      </c>
      <c r="AE26" s="62">
        <v>132.72542779896014</v>
      </c>
      <c r="AF26" s="57" t="str">
        <f t="shared" si="53"/>
        <v>黎九</v>
      </c>
      <c r="AG26" s="47">
        <f>VLOOKUP(AF26,马仔属性!$G$14:$I$30,3,FALSE)</f>
        <v>0</v>
      </c>
      <c r="AH26" s="58">
        <f>VLOOKUP(AF26,马仔属性!$G$14:$H$30,2,FALSE)</f>
        <v>101104</v>
      </c>
      <c r="AI26" s="3">
        <f t="shared" si="6"/>
        <v>23</v>
      </c>
      <c r="AJ26" s="3">
        <f t="shared" si="69"/>
        <v>2</v>
      </c>
      <c r="AK26" s="3">
        <f t="shared" si="69"/>
        <v>2</v>
      </c>
      <c r="AL26" s="69">
        <f>SUMPRODUCT(AM26:AO26,设定参考!$A$2:$C$2)</f>
        <v>660.63822297858451</v>
      </c>
      <c r="AM26" s="30">
        <v>5810.3628099718917</v>
      </c>
      <c r="AN26" s="30">
        <v>305.4982827807487</v>
      </c>
      <c r="AO26" s="62">
        <v>122.72542779896015</v>
      </c>
      <c r="AP26" s="57" t="str">
        <f t="shared" si="54"/>
        <v>黑古</v>
      </c>
      <c r="AQ26" s="47">
        <f>VLOOKUP(AP26,马仔属性!$G$14:$I$30,3,FALSE)</f>
        <v>0</v>
      </c>
      <c r="AR26" s="58">
        <f>VLOOKUP(AP26,马仔属性!$G$14:$H$30,2,FALSE)</f>
        <v>101105</v>
      </c>
      <c r="AS26" s="3">
        <f t="shared" si="8"/>
        <v>23</v>
      </c>
      <c r="AT26" s="3">
        <f t="shared" si="70"/>
        <v>2</v>
      </c>
      <c r="AU26" s="3">
        <f t="shared" si="70"/>
        <v>2</v>
      </c>
      <c r="AV26" s="69">
        <f>SUMPRODUCT(AW26:AY26,设定参考!$A$2:$C$2)</f>
        <v>668.95822297858456</v>
      </c>
      <c r="AW26" s="30">
        <v>5593.3628099718917</v>
      </c>
      <c r="AX26" s="30">
        <v>327.4982827807487</v>
      </c>
      <c r="AY26" s="62">
        <v>117.72542779896015</v>
      </c>
      <c r="AZ26" s="57" t="str">
        <f t="shared" si="55"/>
        <v>靓坤</v>
      </c>
      <c r="BA26" s="47">
        <f>VLOOKUP(AZ26,马仔属性!$G$14:$I$30,3,FALSE)</f>
        <v>1</v>
      </c>
      <c r="BB26" s="58">
        <f>VLOOKUP(AZ26,马仔属性!$G$14:$H$30,2,FALSE)</f>
        <v>101106</v>
      </c>
      <c r="BC26" s="3">
        <f t="shared" si="10"/>
        <v>23</v>
      </c>
      <c r="BD26" s="3">
        <f t="shared" si="71"/>
        <v>2</v>
      </c>
      <c r="BE26" s="3">
        <f t="shared" si="71"/>
        <v>2</v>
      </c>
      <c r="BF26" s="69">
        <f>SUMPRODUCT(BG26:BI26,设定参考!$A$2:$C$2)</f>
        <v>1007.5529606365094</v>
      </c>
      <c r="BG26" s="30">
        <v>8703.083489012577</v>
      </c>
      <c r="BH26" s="30">
        <v>463.45005005347605</v>
      </c>
      <c r="BI26" s="62">
        <v>195.97957102253037</v>
      </c>
      <c r="BJ26" s="57" t="str">
        <f t="shared" si="56"/>
        <v>乌鸦</v>
      </c>
      <c r="BK26" s="47">
        <f>VLOOKUP(BJ26,马仔属性!$G$14:$I$30,3,FALSE)</f>
        <v>2</v>
      </c>
      <c r="BL26" s="58">
        <f>VLOOKUP(BJ26,马仔属性!$G$14:$H$30,2,FALSE)</f>
        <v>101110</v>
      </c>
      <c r="BM26" s="3">
        <f t="shared" si="12"/>
        <v>23</v>
      </c>
      <c r="BN26" s="3">
        <f t="shared" si="72"/>
        <v>2</v>
      </c>
      <c r="BO26" s="3">
        <f t="shared" si="72"/>
        <v>2</v>
      </c>
      <c r="BP26" s="69">
        <f>SUMPRODUCT(BQ26:BS26,设定参考!$A$2:$C$2)</f>
        <v>1701.8624359523592</v>
      </c>
      <c r="BQ26" s="30">
        <v>15575.524847093946</v>
      </c>
      <c r="BR26" s="30">
        <v>746.35358459893064</v>
      </c>
      <c r="BS26" s="62">
        <v>332.48785746967076</v>
      </c>
      <c r="BT26" s="57" t="str">
        <f t="shared" si="57"/>
        <v>肥仔</v>
      </c>
      <c r="BU26" s="47">
        <f>VLOOKUP(BT26,马仔属性!$G$14:$I$30,3,FALSE)</f>
        <v>1</v>
      </c>
      <c r="BV26" s="58">
        <f>VLOOKUP(BT26,马仔属性!$G$14:$H$30,2,FALSE)</f>
        <v>101108</v>
      </c>
      <c r="BW26" s="3">
        <f t="shared" si="14"/>
        <v>23</v>
      </c>
      <c r="BX26" s="3">
        <f t="shared" si="73"/>
        <v>2</v>
      </c>
      <c r="BY26" s="3">
        <f t="shared" si="73"/>
        <v>2</v>
      </c>
      <c r="BZ26" s="69">
        <f>SUMPRODUCT(CA26:CC26,设定参考!$A$2:$C$2)</f>
        <v>1015.8329606365094</v>
      </c>
      <c r="CA26" s="30">
        <v>8485.083489012577</v>
      </c>
      <c r="CB26" s="30">
        <v>485.45005005347605</v>
      </c>
      <c r="CC26" s="62">
        <v>190.97957102253037</v>
      </c>
      <c r="CD26" s="57" t="str">
        <f t="shared" si="58"/>
        <v>司徒浩南</v>
      </c>
      <c r="CE26" s="47">
        <f>VLOOKUP(CD26,马仔属性!$G$14:$I$30,3,FALSE)</f>
        <v>2</v>
      </c>
      <c r="CF26" s="58">
        <f>VLOOKUP(CD26,马仔属性!$G$14:$H$30,2,FALSE)</f>
        <v>101109</v>
      </c>
      <c r="CG26" s="3">
        <f t="shared" si="16"/>
        <v>23</v>
      </c>
      <c r="CH26" s="3">
        <f t="shared" si="74"/>
        <v>2</v>
      </c>
      <c r="CI26" s="3">
        <f t="shared" si="74"/>
        <v>2</v>
      </c>
      <c r="CJ26" s="69">
        <f>SUMPRODUCT(CK26:CM26,设定参考!$A$2:$C$2)</f>
        <v>1726.8624359523592</v>
      </c>
      <c r="CK26" s="30">
        <v>15575.524847093946</v>
      </c>
      <c r="CL26" s="30">
        <v>790.35358459893064</v>
      </c>
      <c r="CM26" s="62">
        <v>313.48785746967076</v>
      </c>
      <c r="CN26" s="57" t="s">
        <v>380</v>
      </c>
      <c r="CO26" s="47">
        <f>VLOOKUP(CN26,马仔属性!$G$14:$I$30,3,FALSE)</f>
        <v>2</v>
      </c>
      <c r="CP26" s="58">
        <f>VLOOKUP(CN26,马仔属性!$G$14:$H$30,2,FALSE)</f>
        <v>101111</v>
      </c>
      <c r="CQ26" s="3">
        <f t="shared" si="18"/>
        <v>23</v>
      </c>
      <c r="CR26" s="3">
        <f t="shared" si="75"/>
        <v>2</v>
      </c>
      <c r="CS26" s="3">
        <f t="shared" si="75"/>
        <v>2</v>
      </c>
      <c r="CT26" s="69">
        <f>SUMPRODUCT(CU26:CW26,设定参考!$A$2:$C$2)</f>
        <v>1707.8624359523592</v>
      </c>
      <c r="CU26" s="30">
        <v>15575.524847093946</v>
      </c>
      <c r="CV26" s="30">
        <v>757.35358459893064</v>
      </c>
      <c r="CW26" s="62">
        <v>327.48785746967076</v>
      </c>
      <c r="CX26" s="57" t="str">
        <f t="shared" si="59"/>
        <v>雷功</v>
      </c>
      <c r="CY26" s="47" t="e">
        <f>VLOOKUP(CX26,马仔属性!$G$14:$I$30,3,FALSE)</f>
        <v>#N/A</v>
      </c>
      <c r="CZ26" s="58" t="e">
        <f>VLOOKUP(CX26,马仔属性!$G$14:$H$30,2,FALSE)</f>
        <v>#N/A</v>
      </c>
      <c r="DA26" s="3">
        <f t="shared" si="20"/>
        <v>23</v>
      </c>
      <c r="DB26" s="3">
        <f t="shared" si="76"/>
        <v>2</v>
      </c>
      <c r="DC26" s="3">
        <f t="shared" si="76"/>
        <v>2</v>
      </c>
      <c r="DD26" s="69">
        <f>SUMPRODUCT(DE26:DG26,设定参考!$A$2:$C$2)</f>
        <v>0</v>
      </c>
      <c r="DE26" s="30">
        <v>0</v>
      </c>
      <c r="DF26" s="30">
        <v>0</v>
      </c>
      <c r="DG26" s="62">
        <v>0</v>
      </c>
      <c r="DH26" s="57" t="str">
        <f t="shared" si="60"/>
        <v>山下忠秀</v>
      </c>
      <c r="DI26" s="47">
        <f>VLOOKUP(DH26,马仔属性!$G$14:$I$30,3,FALSE)</f>
        <v>2</v>
      </c>
      <c r="DJ26" s="58">
        <f>VLOOKUP(DH26,马仔属性!$G$14:$H$30,2,FALSE)</f>
        <v>101112</v>
      </c>
      <c r="DK26" s="3">
        <f t="shared" si="22"/>
        <v>23</v>
      </c>
      <c r="DL26" s="3">
        <f t="shared" si="77"/>
        <v>2</v>
      </c>
      <c r="DM26" s="3">
        <f t="shared" si="77"/>
        <v>2</v>
      </c>
      <c r="DN26" s="69">
        <f>SUMPRODUCT(DO26:DQ26,设定参考!$A$2:$C$2)</f>
        <v>1698.0224359523595</v>
      </c>
      <c r="DO26" s="30">
        <v>14704.524847093946</v>
      </c>
      <c r="DP26" s="30">
        <v>768.35358459893064</v>
      </c>
      <c r="DQ26" s="62">
        <v>341.48785746967076</v>
      </c>
      <c r="DR26" s="57" t="str">
        <f t="shared" si="61"/>
        <v>宫本一</v>
      </c>
      <c r="DS26" s="47">
        <f>VLOOKUP(DR26,马仔属性!$G$14:$I$30,3,FALSE)</f>
        <v>2</v>
      </c>
      <c r="DT26" s="58">
        <f>VLOOKUP(DR26,马仔属性!$G$14:$H$30,2,FALSE)</f>
        <v>101113</v>
      </c>
      <c r="DU26" s="3">
        <f t="shared" si="24"/>
        <v>23</v>
      </c>
      <c r="DV26" s="3">
        <f t="shared" si="78"/>
        <v>2</v>
      </c>
      <c r="DW26" s="3">
        <f t="shared" si="78"/>
        <v>2</v>
      </c>
      <c r="DX26" s="69">
        <f>SUMPRODUCT(DY26:EA26,设定参考!$A$2:$C$2)</f>
        <v>1705.0224359523595</v>
      </c>
      <c r="DY26" s="30">
        <v>14704.524847093946</v>
      </c>
      <c r="DZ26" s="30">
        <v>779.35358459893064</v>
      </c>
      <c r="EA26" s="62">
        <v>337.48785746967076</v>
      </c>
      <c r="EB26" s="57" t="str">
        <f t="shared" si="62"/>
        <v>陈浩南</v>
      </c>
      <c r="EC26" s="47">
        <f>VLOOKUP(EB26,马仔属性!$G$14:$I$30,3,FALSE)</f>
        <v>3</v>
      </c>
      <c r="ED26" s="58">
        <f>VLOOKUP(EB26,马仔属性!$G$14:$H$30,2,FALSE)</f>
        <v>101114</v>
      </c>
      <c r="EE26" s="3">
        <f t="shared" si="26"/>
        <v>23</v>
      </c>
      <c r="EF26" s="3">
        <f t="shared" si="79"/>
        <v>2</v>
      </c>
      <c r="EG26" s="3">
        <f t="shared" si="79"/>
        <v>2</v>
      </c>
      <c r="EH26" s="69">
        <f>SUMPRODUCT(EI26:EK26,设定参考!$A$2:$C$2)</f>
        <v>2388.611911268209</v>
      </c>
      <c r="EI26" s="30">
        <v>21358.966205175311</v>
      </c>
      <c r="EJ26" s="30">
        <v>1051.2571191443853</v>
      </c>
      <c r="EK26" s="62">
        <v>482.99614391681121</v>
      </c>
      <c r="EL26" s="57" t="str">
        <f t="shared" si="63"/>
        <v>山鸡</v>
      </c>
      <c r="EM26" s="47">
        <f>VLOOKUP(EL26,马仔属性!$G$14:$I$30,3,FALSE)</f>
        <v>3</v>
      </c>
      <c r="EN26" s="58">
        <f>VLOOKUP(EL26,马仔属性!$G$14:$H$30,2,FALSE)</f>
        <v>101115</v>
      </c>
      <c r="EO26" s="3">
        <f t="shared" si="28"/>
        <v>23</v>
      </c>
      <c r="EP26" s="3">
        <f t="shared" si="80"/>
        <v>2</v>
      </c>
      <c r="EQ26" s="3">
        <f t="shared" si="80"/>
        <v>2</v>
      </c>
      <c r="ER26" s="69">
        <f>SUMPRODUCT(ES26:EU26,设定参考!$A$2:$C$2)</f>
        <v>2405.3319112682093</v>
      </c>
      <c r="ES26" s="30">
        <v>21576.966205175311</v>
      </c>
      <c r="ET26" s="30">
        <v>1073.2571191443853</v>
      </c>
      <c r="EU26" s="62">
        <v>468.99614391681121</v>
      </c>
      <c r="EV26" s="57" t="str">
        <f t="shared" si="64"/>
        <v>大天二</v>
      </c>
      <c r="EW26" s="47">
        <f>VLOOKUP(EV26,马仔属性!$G$14:$I$30,3,FALSE)</f>
        <v>3</v>
      </c>
      <c r="EX26" s="58">
        <f>VLOOKUP(EV26,马仔属性!$G$14:$H$30,2,FALSE)</f>
        <v>101116</v>
      </c>
      <c r="EY26" s="3">
        <f t="shared" si="30"/>
        <v>23</v>
      </c>
      <c r="EZ26" s="3">
        <f t="shared" si="81"/>
        <v>2</v>
      </c>
      <c r="FA26" s="3">
        <f t="shared" si="81"/>
        <v>2</v>
      </c>
      <c r="FB26" s="69">
        <f>SUMPRODUCT(FC26:FE26,设定参考!$A$2:$C$2)</f>
        <v>2404.4519112682092</v>
      </c>
      <c r="FC26" s="30">
        <v>22229.966205175311</v>
      </c>
      <c r="FD26" s="30">
        <v>1051.2571191443853</v>
      </c>
      <c r="FE26" s="62">
        <v>463.99614391681121</v>
      </c>
      <c r="FF26" s="57" t="str">
        <f t="shared" si="85"/>
        <v>亚芝</v>
      </c>
      <c r="FG26" s="47" t="e">
        <f>VLOOKUP(FF26,马仔属性!$G$14:$I$30,3,FALSE)</f>
        <v>#N/A</v>
      </c>
      <c r="FH26" s="58" t="e">
        <f>VLOOKUP(FF26,马仔属性!$G$14:$H$30,2,FALSE)</f>
        <v>#N/A</v>
      </c>
      <c r="FI26" s="3">
        <f t="shared" si="82"/>
        <v>23</v>
      </c>
      <c r="FJ26" s="3">
        <f t="shared" si="83"/>
        <v>2</v>
      </c>
      <c r="FK26" s="3">
        <f t="shared" si="83"/>
        <v>2</v>
      </c>
      <c r="FL26" s="69">
        <f>SUMPRODUCT(FM26:FO26,设定参考!$A$2:$C$2)</f>
        <v>-209556.06744979596</v>
      </c>
      <c r="FM26" s="30">
        <v>-99557.493034699102</v>
      </c>
      <c r="FN26" s="30">
        <v>-101710.420254369</v>
      </c>
      <c r="FO26" s="62">
        <v>-103863.34747403899</v>
      </c>
      <c r="FP26" s="57" t="str">
        <f t="shared" si="85"/>
        <v>亚芝</v>
      </c>
      <c r="FQ26" s="47" t="e">
        <f>VLOOKUP(FP26,马仔属性!$G$14:$I$30,3,FALSE)</f>
        <v>#N/A</v>
      </c>
      <c r="FR26" s="58" t="e">
        <f>VLOOKUP(FP26,马仔属性!$G$14:$H$30,2,FALSE)</f>
        <v>#N/A</v>
      </c>
      <c r="FS26" s="3">
        <f t="shared" si="82"/>
        <v>23</v>
      </c>
      <c r="FT26" s="3">
        <f t="shared" si="83"/>
        <v>2</v>
      </c>
      <c r="FU26" s="3">
        <f t="shared" si="83"/>
        <v>2</v>
      </c>
      <c r="FV26" s="69">
        <f>SUMPRODUCT(FW26:FY26,设定参考!$A$2:$C$2)</f>
        <v>-222731.98203417636</v>
      </c>
      <c r="FW26" s="30">
        <v>-106016.274693709</v>
      </c>
      <c r="FX26" s="30">
        <v>-108169.201913379</v>
      </c>
      <c r="FY26" s="62">
        <v>-110322.12913304901</v>
      </c>
      <c r="FZ26" s="57" t="str">
        <f t="shared" si="85"/>
        <v>亚芝</v>
      </c>
      <c r="GA26" s="47" t="e">
        <f>VLOOKUP(FZ26,马仔属性!$G$14:$I$30,3,FALSE)</f>
        <v>#N/A</v>
      </c>
      <c r="GB26" s="58" t="e">
        <f>VLOOKUP(FZ26,马仔属性!$G$14:$H$30,2,FALSE)</f>
        <v>#N/A</v>
      </c>
      <c r="GC26" s="3">
        <f t="shared" si="82"/>
        <v>23</v>
      </c>
      <c r="GD26" s="3">
        <f t="shared" si="83"/>
        <v>2</v>
      </c>
      <c r="GE26" s="3">
        <f t="shared" si="83"/>
        <v>2</v>
      </c>
      <c r="GF26" s="69">
        <f>SUMPRODUCT(GG26:GI26,设定参考!$A$2:$C$2)</f>
        <v>-235907.89661855577</v>
      </c>
      <c r="GG26" s="30">
        <v>-112475.056352719</v>
      </c>
      <c r="GH26" s="30">
        <v>-114627.983572389</v>
      </c>
      <c r="GI26" s="62">
        <v>-116780.910792058</v>
      </c>
      <c r="GJ26" s="57" t="str">
        <f t="shared" si="85"/>
        <v>亚芝</v>
      </c>
      <c r="GK26" s="47" t="e">
        <f>VLOOKUP(GJ26,马仔属性!$G$14:$I$30,3,FALSE)</f>
        <v>#N/A</v>
      </c>
      <c r="GL26" s="58" t="e">
        <f>VLOOKUP(GJ26,马仔属性!$G$14:$H$30,2,FALSE)</f>
        <v>#N/A</v>
      </c>
      <c r="GM26" s="3">
        <f t="shared" si="82"/>
        <v>23</v>
      </c>
      <c r="GN26" s="3">
        <f t="shared" si="83"/>
        <v>2</v>
      </c>
      <c r="GO26" s="3">
        <f t="shared" si="83"/>
        <v>2</v>
      </c>
      <c r="GP26" s="69">
        <f>SUMPRODUCT(GQ26:GS26,设定参考!$A$2:$C$2)</f>
        <v>-249083.81120293512</v>
      </c>
      <c r="GQ26" s="30">
        <v>-118933.838011728</v>
      </c>
      <c r="GR26" s="30">
        <v>-121086.76523139801</v>
      </c>
      <c r="GS26" s="62">
        <v>-123239.692451068</v>
      </c>
      <c r="GT26" s="57" t="str">
        <f t="shared" si="85"/>
        <v>亚芝</v>
      </c>
      <c r="GU26" s="47" t="e">
        <f>VLOOKUP(GT26,马仔属性!$G$14:$I$30,3,FALSE)</f>
        <v>#N/A</v>
      </c>
      <c r="GV26" s="58" t="e">
        <f>VLOOKUP(GT26,马仔属性!$G$14:$H$30,2,FALSE)</f>
        <v>#N/A</v>
      </c>
      <c r="GW26" s="3">
        <f t="shared" si="82"/>
        <v>23</v>
      </c>
      <c r="GX26" s="3">
        <f t="shared" si="83"/>
        <v>2</v>
      </c>
      <c r="GY26" s="3">
        <f t="shared" si="83"/>
        <v>2</v>
      </c>
      <c r="GZ26" s="69">
        <f>SUMPRODUCT(HA26:HC26,设定参考!$A$2:$C$2)</f>
        <v>-262259.72578731552</v>
      </c>
      <c r="HA26" s="30">
        <v>-125392.619670738</v>
      </c>
      <c r="HB26" s="30">
        <v>-127545.546890408</v>
      </c>
      <c r="HC26" s="62">
        <v>-129698.47411007799</v>
      </c>
      <c r="HD26" s="57" t="str">
        <f t="shared" si="85"/>
        <v>亚芝</v>
      </c>
      <c r="HE26" s="47" t="e">
        <f>VLOOKUP(HD26,马仔属性!$G$14:$I$30,3,FALSE)</f>
        <v>#N/A</v>
      </c>
      <c r="HF26" s="58" t="e">
        <f>VLOOKUP(HD26,马仔属性!$G$14:$H$30,2,FALSE)</f>
        <v>#N/A</v>
      </c>
      <c r="HG26" s="3">
        <f t="shared" si="82"/>
        <v>23</v>
      </c>
      <c r="HH26" s="3">
        <f t="shared" si="83"/>
        <v>2</v>
      </c>
      <c r="HI26" s="3">
        <f t="shared" si="83"/>
        <v>2</v>
      </c>
      <c r="HJ26" s="69">
        <f>SUMPRODUCT(HK26:HM26,设定参考!$A$2:$C$2)</f>
        <v>-275435.64037169586</v>
      </c>
      <c r="HK26" s="30">
        <v>-131851.40132974801</v>
      </c>
      <c r="HL26" s="30">
        <v>-134004.32854941799</v>
      </c>
      <c r="HM26" s="62">
        <v>-136157.25576908799</v>
      </c>
    </row>
    <row r="27" spans="1:221" x14ac:dyDescent="0.15">
      <c r="A27" s="48">
        <v>24</v>
      </c>
      <c r="B27" s="57" t="str">
        <f t="shared" si="50"/>
        <v>制服太妹</v>
      </c>
      <c r="C27" s="47">
        <f>VLOOKUP(B27,马仔属性!$G$14:$I$30,3,FALSE)</f>
        <v>0</v>
      </c>
      <c r="D27" s="58">
        <f>VLOOKUP(B27,马仔属性!$G$14:$H$30,2,FALSE)</f>
        <v>101101</v>
      </c>
      <c r="E27" s="3">
        <f t="shared" si="0"/>
        <v>24</v>
      </c>
      <c r="F27" s="3">
        <f t="shared" si="66"/>
        <v>3</v>
      </c>
      <c r="G27" s="3">
        <f t="shared" si="66"/>
        <v>3</v>
      </c>
      <c r="H27" s="69">
        <f>SUMPRODUCT(I27:K27,设定参考!$A$2:$C$2)</f>
        <v>955.5248781915559</v>
      </c>
      <c r="I27" s="30">
        <v>8197.2574351177245</v>
      </c>
      <c r="J27" s="30">
        <v>448.4221296256685</v>
      </c>
      <c r="K27" s="62">
        <v>179.21245116117854</v>
      </c>
      <c r="L27" s="57" t="str">
        <f t="shared" si="51"/>
        <v>蟹仔</v>
      </c>
      <c r="M27" s="47">
        <f>VLOOKUP(L27,马仔属性!$G$14:$I$30,3,FALSE)</f>
        <v>0</v>
      </c>
      <c r="N27" s="58">
        <f>VLOOKUP(L27,马仔属性!$G$14:$H$30,2,FALSE)</f>
        <v>101102</v>
      </c>
      <c r="O27" s="3">
        <f t="shared" si="2"/>
        <v>24</v>
      </c>
      <c r="P27" s="3">
        <f t="shared" si="67"/>
        <v>3</v>
      </c>
      <c r="Q27" s="3">
        <f t="shared" si="67"/>
        <v>3</v>
      </c>
      <c r="R27" s="69">
        <f>SUMPRODUCT(S27:U27,设定参考!$A$2:$C$2)</f>
        <v>947.96487819155595</v>
      </c>
      <c r="S27" s="30">
        <v>7108.2574351177245</v>
      </c>
      <c r="T27" s="30">
        <v>470.4221296256685</v>
      </c>
      <c r="U27" s="62">
        <v>193.21245116117854</v>
      </c>
      <c r="V27" s="57" t="str">
        <f t="shared" si="52"/>
        <v>比利</v>
      </c>
      <c r="W27" s="47">
        <f>VLOOKUP(V27,马仔属性!$G$14:$I$30,3,FALSE)</f>
        <v>0</v>
      </c>
      <c r="X27" s="58">
        <f>VLOOKUP(V27,马仔属性!$G$14:$H$30,2,FALSE)</f>
        <v>101103</v>
      </c>
      <c r="Y27" s="3">
        <f t="shared" si="4"/>
        <v>24</v>
      </c>
      <c r="Z27" s="3">
        <f t="shared" si="68"/>
        <v>3</v>
      </c>
      <c r="AA27" s="3">
        <f t="shared" si="68"/>
        <v>3</v>
      </c>
      <c r="AB27" s="69">
        <f>SUMPRODUCT(AC27:AE27,设定参考!$A$2:$C$2)</f>
        <v>973.96487819155595</v>
      </c>
      <c r="AC27" s="30">
        <v>7108.2574351177245</v>
      </c>
      <c r="AD27" s="30">
        <v>514.4221296256685</v>
      </c>
      <c r="AE27" s="62">
        <v>175.21245116117854</v>
      </c>
      <c r="AF27" s="57" t="str">
        <f t="shared" si="53"/>
        <v>黎九</v>
      </c>
      <c r="AG27" s="47">
        <f>VLOOKUP(AF27,马仔属性!$G$14:$I$30,3,FALSE)</f>
        <v>0</v>
      </c>
      <c r="AH27" s="58">
        <f>VLOOKUP(AF27,马仔属性!$G$14:$H$30,2,FALSE)</f>
        <v>101104</v>
      </c>
      <c r="AI27" s="3">
        <f t="shared" si="6"/>
        <v>24</v>
      </c>
      <c r="AJ27" s="3">
        <f t="shared" si="69"/>
        <v>3</v>
      </c>
      <c r="AK27" s="3">
        <f t="shared" si="69"/>
        <v>3</v>
      </c>
      <c r="AL27" s="69">
        <f>SUMPRODUCT(AM27:AO27,设定参考!$A$2:$C$2)</f>
        <v>979.08487819155607</v>
      </c>
      <c r="AM27" s="30">
        <v>7761.2574351177245</v>
      </c>
      <c r="AN27" s="30">
        <v>503.4221296256685</v>
      </c>
      <c r="AO27" s="62">
        <v>165.21245116117854</v>
      </c>
      <c r="AP27" s="57" t="str">
        <f t="shared" si="54"/>
        <v>黑古</v>
      </c>
      <c r="AQ27" s="47">
        <f>VLOOKUP(AP27,马仔属性!$G$14:$I$30,3,FALSE)</f>
        <v>0</v>
      </c>
      <c r="AR27" s="58">
        <f>VLOOKUP(AP27,马仔属性!$G$14:$H$30,2,FALSE)</f>
        <v>101105</v>
      </c>
      <c r="AS27" s="3">
        <f t="shared" si="8"/>
        <v>24</v>
      </c>
      <c r="AT27" s="3">
        <f t="shared" si="70"/>
        <v>3</v>
      </c>
      <c r="AU27" s="3">
        <f t="shared" si="70"/>
        <v>3</v>
      </c>
      <c r="AV27" s="69">
        <f>SUMPRODUCT(AW27:AY27,设定参考!$A$2:$C$2)</f>
        <v>954.64487819155602</v>
      </c>
      <c r="AW27" s="30">
        <v>8850.2574351177245</v>
      </c>
      <c r="AX27" s="30">
        <v>426.4221296256685</v>
      </c>
      <c r="AY27" s="62">
        <v>174.21245116117854</v>
      </c>
      <c r="AZ27" s="57" t="str">
        <f t="shared" si="55"/>
        <v>靓坤</v>
      </c>
      <c r="BA27" s="47">
        <f>VLOOKUP(AZ27,马仔属性!$G$14:$I$30,3,FALSE)</f>
        <v>1</v>
      </c>
      <c r="BB27" s="58">
        <f>VLOOKUP(AZ27,马仔属性!$G$14:$H$30,2,FALSE)</f>
        <v>101106</v>
      </c>
      <c r="BC27" s="3">
        <f t="shared" si="10"/>
        <v>24</v>
      </c>
      <c r="BD27" s="3">
        <f t="shared" si="71"/>
        <v>3</v>
      </c>
      <c r="BE27" s="3">
        <f t="shared" si="71"/>
        <v>3</v>
      </c>
      <c r="BF27" s="69">
        <f>SUMPRODUCT(BG27:BI27,设定参考!$A$2:$C$2)</f>
        <v>1435.9845284021226</v>
      </c>
      <c r="BG27" s="30">
        <v>12343.551673838636</v>
      </c>
      <c r="BH27" s="30">
        <v>681.02448598930505</v>
      </c>
      <c r="BI27" s="62">
        <v>261.21797545927211</v>
      </c>
      <c r="BJ27" s="57" t="str">
        <f t="shared" si="56"/>
        <v>乌鸦</v>
      </c>
      <c r="BK27" s="47">
        <f>VLOOKUP(BJ27,马仔属性!$G$14:$I$30,3,FALSE)</f>
        <v>2</v>
      </c>
      <c r="BL27" s="58">
        <f>VLOOKUP(BJ27,马仔属性!$G$14:$H$30,2,FALSE)</f>
        <v>101110</v>
      </c>
      <c r="BM27" s="3">
        <f t="shared" si="12"/>
        <v>24</v>
      </c>
      <c r="BN27" s="3">
        <f t="shared" si="72"/>
        <v>3</v>
      </c>
      <c r="BO27" s="3">
        <f t="shared" si="72"/>
        <v>3</v>
      </c>
      <c r="BP27" s="69">
        <f>SUMPRODUCT(BQ27:BS27,设定参考!$A$2:$C$2)</f>
        <v>2326.0238288232558</v>
      </c>
      <c r="BQ27" s="30">
        <v>21289.140151280462</v>
      </c>
      <c r="BR27" s="30">
        <v>1003.2291987165779</v>
      </c>
      <c r="BS27" s="62">
        <v>471.22902405545932</v>
      </c>
      <c r="BT27" s="57" t="str">
        <f t="shared" si="57"/>
        <v>肥仔</v>
      </c>
      <c r="BU27" s="47">
        <f>VLOOKUP(BT27,马仔属性!$G$14:$I$30,3,FALSE)</f>
        <v>1</v>
      </c>
      <c r="BV27" s="58">
        <f>VLOOKUP(BT27,马仔属性!$G$14:$H$30,2,FALSE)</f>
        <v>101108</v>
      </c>
      <c r="BW27" s="3">
        <f t="shared" si="14"/>
        <v>24</v>
      </c>
      <c r="BX27" s="3">
        <f t="shared" si="73"/>
        <v>3</v>
      </c>
      <c r="BY27" s="3">
        <f t="shared" si="73"/>
        <v>3</v>
      </c>
      <c r="BZ27" s="69">
        <f>SUMPRODUCT(CA27:CC27,设定参考!$A$2:$C$2)</f>
        <v>1425.2645284021226</v>
      </c>
      <c r="CA27" s="30">
        <v>12125.551673838636</v>
      </c>
      <c r="CB27" s="30">
        <v>670.02448598930505</v>
      </c>
      <c r="CC27" s="62">
        <v>270.21797545927211</v>
      </c>
      <c r="CD27" s="57" t="str">
        <f t="shared" si="58"/>
        <v>司徒浩南</v>
      </c>
      <c r="CE27" s="47">
        <f>VLOOKUP(CD27,马仔属性!$G$14:$I$30,3,FALSE)</f>
        <v>2</v>
      </c>
      <c r="CF27" s="58">
        <f>VLOOKUP(CD27,马仔属性!$G$14:$H$30,2,FALSE)</f>
        <v>101109</v>
      </c>
      <c r="CG27" s="3">
        <f t="shared" si="16"/>
        <v>24</v>
      </c>
      <c r="CH27" s="3">
        <f t="shared" si="74"/>
        <v>3</v>
      </c>
      <c r="CI27" s="3">
        <f t="shared" si="74"/>
        <v>3</v>
      </c>
      <c r="CJ27" s="69">
        <f>SUMPRODUCT(CK27:CM27,设定参考!$A$2:$C$2)</f>
        <v>2376.9038288232559</v>
      </c>
      <c r="CK27" s="30">
        <v>20636.140151280462</v>
      </c>
      <c r="CL27" s="30">
        <v>1113.2291987165779</v>
      </c>
      <c r="CM27" s="62">
        <v>438.22902405545932</v>
      </c>
      <c r="CN27" s="57" t="s">
        <v>380</v>
      </c>
      <c r="CO27" s="47">
        <f>VLOOKUP(CN27,马仔属性!$G$14:$I$30,3,FALSE)</f>
        <v>2</v>
      </c>
      <c r="CP27" s="58">
        <f>VLOOKUP(CN27,马仔属性!$G$14:$H$30,2,FALSE)</f>
        <v>101111</v>
      </c>
      <c r="CQ27" s="3">
        <f t="shared" si="18"/>
        <v>24</v>
      </c>
      <c r="CR27" s="3">
        <f t="shared" si="75"/>
        <v>3</v>
      </c>
      <c r="CS27" s="3">
        <f t="shared" si="75"/>
        <v>3</v>
      </c>
      <c r="CT27" s="69">
        <f>SUMPRODUCT(CU27:CW27,设定参考!$A$2:$C$2)</f>
        <v>2338.9038288232559</v>
      </c>
      <c r="CU27" s="30">
        <v>20636.140151280462</v>
      </c>
      <c r="CV27" s="30">
        <v>1047.2291987165779</v>
      </c>
      <c r="CW27" s="62">
        <v>466.22902405545932</v>
      </c>
      <c r="CX27" s="57" t="str">
        <f t="shared" si="59"/>
        <v>雷功</v>
      </c>
      <c r="CY27" s="47" t="e">
        <f>VLOOKUP(CX27,马仔属性!$G$14:$I$30,3,FALSE)</f>
        <v>#N/A</v>
      </c>
      <c r="CZ27" s="58" t="e">
        <f>VLOOKUP(CX27,马仔属性!$G$14:$H$30,2,FALSE)</f>
        <v>#N/A</v>
      </c>
      <c r="DA27" s="3">
        <f t="shared" si="20"/>
        <v>24</v>
      </c>
      <c r="DB27" s="3">
        <f t="shared" si="76"/>
        <v>3</v>
      </c>
      <c r="DC27" s="3">
        <f t="shared" si="76"/>
        <v>3</v>
      </c>
      <c r="DD27" s="69">
        <f>SUMPRODUCT(DE27:DG27,设定参考!$A$2:$C$2)</f>
        <v>0</v>
      </c>
      <c r="DE27" s="30">
        <v>0</v>
      </c>
      <c r="DF27" s="30">
        <v>0</v>
      </c>
      <c r="DG27" s="62">
        <v>0</v>
      </c>
      <c r="DH27" s="57" t="str">
        <f t="shared" si="60"/>
        <v>山下忠秀</v>
      </c>
      <c r="DI27" s="47">
        <f>VLOOKUP(DH27,马仔属性!$G$14:$I$30,3,FALSE)</f>
        <v>2</v>
      </c>
      <c r="DJ27" s="58">
        <f>VLOOKUP(DH27,马仔属性!$G$14:$H$30,2,FALSE)</f>
        <v>101112</v>
      </c>
      <c r="DK27" s="3">
        <f t="shared" si="22"/>
        <v>24</v>
      </c>
      <c r="DL27" s="3">
        <f t="shared" si="77"/>
        <v>3</v>
      </c>
      <c r="DM27" s="3">
        <f t="shared" si="77"/>
        <v>3</v>
      </c>
      <c r="DN27" s="69">
        <f>SUMPRODUCT(DO27:DQ27,设定参考!$A$2:$C$2)</f>
        <v>2341.1838288232557</v>
      </c>
      <c r="DO27" s="30">
        <v>20418.140151280462</v>
      </c>
      <c r="DP27" s="30">
        <v>1058.2291987165779</v>
      </c>
      <c r="DQ27" s="62">
        <v>466.22902405545932</v>
      </c>
      <c r="DR27" s="57" t="str">
        <f t="shared" si="61"/>
        <v>宫本一</v>
      </c>
      <c r="DS27" s="47">
        <f>VLOOKUP(DR27,马仔属性!$G$14:$I$30,3,FALSE)</f>
        <v>2</v>
      </c>
      <c r="DT27" s="58">
        <f>VLOOKUP(DR27,马仔属性!$G$14:$H$30,2,FALSE)</f>
        <v>101113</v>
      </c>
      <c r="DU27" s="3">
        <f t="shared" si="24"/>
        <v>24</v>
      </c>
      <c r="DV27" s="3">
        <f t="shared" si="78"/>
        <v>3</v>
      </c>
      <c r="DW27" s="3">
        <f t="shared" si="78"/>
        <v>3</v>
      </c>
      <c r="DX27" s="69">
        <f>SUMPRODUCT(DY27:EA27,设定参考!$A$2:$C$2)</f>
        <v>2355.0638288232558</v>
      </c>
      <c r="DY27" s="30">
        <v>19765.140151280462</v>
      </c>
      <c r="DZ27" s="30">
        <v>1102.2291987165779</v>
      </c>
      <c r="EA27" s="62">
        <v>462.22902405545932</v>
      </c>
      <c r="EB27" s="57" t="str">
        <f t="shared" si="62"/>
        <v>陈浩南</v>
      </c>
      <c r="EC27" s="47">
        <f>VLOOKUP(EB27,马仔属性!$G$14:$I$30,3,FALSE)</f>
        <v>3</v>
      </c>
      <c r="ED27" s="58">
        <f>VLOOKUP(EB27,马仔属性!$G$14:$H$30,2,FALSE)</f>
        <v>101114</v>
      </c>
      <c r="EE27" s="3">
        <f t="shared" si="26"/>
        <v>24</v>
      </c>
      <c r="EF27" s="3">
        <f t="shared" si="79"/>
        <v>3</v>
      </c>
      <c r="EG27" s="3">
        <f t="shared" si="79"/>
        <v>3</v>
      </c>
      <c r="EH27" s="69">
        <f>SUMPRODUCT(EI27:EK27,设定参考!$A$2:$C$2)</f>
        <v>3272.3831292443888</v>
      </c>
      <c r="EI27" s="30">
        <v>28492.728628722285</v>
      </c>
      <c r="EJ27" s="30">
        <v>1479.4339114438505</v>
      </c>
      <c r="EK27" s="62">
        <v>653.24007265164653</v>
      </c>
      <c r="EL27" s="57" t="str">
        <f t="shared" si="63"/>
        <v>山鸡</v>
      </c>
      <c r="EM27" s="47">
        <f>VLOOKUP(EL27,马仔属性!$G$14:$I$30,3,FALSE)</f>
        <v>3</v>
      </c>
      <c r="EN27" s="58">
        <f>VLOOKUP(EL27,马仔属性!$G$14:$H$30,2,FALSE)</f>
        <v>101115</v>
      </c>
      <c r="EO27" s="3">
        <f t="shared" si="28"/>
        <v>24</v>
      </c>
      <c r="EP27" s="3">
        <f t="shared" si="80"/>
        <v>3</v>
      </c>
      <c r="EQ27" s="3">
        <f t="shared" si="80"/>
        <v>3</v>
      </c>
      <c r="ER27" s="69">
        <f>SUMPRODUCT(ES27:EU27,设定参考!$A$2:$C$2)</f>
        <v>3282.2231292443889</v>
      </c>
      <c r="ES27" s="30">
        <v>29363.728628722285</v>
      </c>
      <c r="ET27" s="30">
        <v>1468.4339114438505</v>
      </c>
      <c r="EU27" s="62">
        <v>639.24007265164653</v>
      </c>
      <c r="EV27" s="57" t="str">
        <f t="shared" si="64"/>
        <v>大天二</v>
      </c>
      <c r="EW27" s="47">
        <f>VLOOKUP(EV27,马仔属性!$G$14:$I$30,3,FALSE)</f>
        <v>3</v>
      </c>
      <c r="EX27" s="58">
        <f>VLOOKUP(EV27,马仔属性!$G$14:$H$30,2,FALSE)</f>
        <v>101116</v>
      </c>
      <c r="EY27" s="3">
        <f t="shared" si="30"/>
        <v>24</v>
      </c>
      <c r="EZ27" s="3">
        <f t="shared" si="81"/>
        <v>3</v>
      </c>
      <c r="FA27" s="3">
        <f t="shared" si="81"/>
        <v>3</v>
      </c>
      <c r="FB27" s="69">
        <f>SUMPRODUCT(FC27:FE27,设定参考!$A$2:$C$2)</f>
        <v>3281.3431292443888</v>
      </c>
      <c r="FC27" s="30">
        <v>30016.728628722285</v>
      </c>
      <c r="FD27" s="30">
        <v>1446.4339114438505</v>
      </c>
      <c r="FE27" s="62">
        <v>634.24007265164653</v>
      </c>
      <c r="FF27" s="57" t="str">
        <f t="shared" si="85"/>
        <v>亚芝</v>
      </c>
      <c r="FG27" s="47" t="e">
        <f>VLOOKUP(FF27,马仔属性!$G$14:$I$30,3,FALSE)</f>
        <v>#N/A</v>
      </c>
      <c r="FH27" s="58" t="e">
        <f>VLOOKUP(FF27,马仔属性!$G$14:$H$30,2,FALSE)</f>
        <v>#N/A</v>
      </c>
      <c r="FI27" s="3">
        <f t="shared" si="82"/>
        <v>24</v>
      </c>
      <c r="FJ27" s="3">
        <f t="shared" si="83"/>
        <v>3</v>
      </c>
      <c r="FK27" s="3">
        <f t="shared" si="83"/>
        <v>3</v>
      </c>
      <c r="FL27" s="69">
        <f>SUMPRODUCT(FM27:FO27,设定参考!$A$2:$C$2)</f>
        <v>-267518.54742403008</v>
      </c>
      <c r="FM27" s="30">
        <v>-127094.83118447701</v>
      </c>
      <c r="FN27" s="30">
        <v>-129843.195120376</v>
      </c>
      <c r="FO27" s="62">
        <v>-132591.559056275</v>
      </c>
      <c r="FP27" s="57" t="str">
        <f t="shared" si="85"/>
        <v>亚芝</v>
      </c>
      <c r="FQ27" s="47" t="e">
        <f>VLOOKUP(FP27,马仔属性!$G$14:$I$30,3,FALSE)</f>
        <v>#N/A</v>
      </c>
      <c r="FR27" s="58" t="e">
        <f>VLOOKUP(FP27,马仔属性!$G$14:$H$30,2,FALSE)</f>
        <v>#N/A</v>
      </c>
      <c r="FS27" s="3">
        <f t="shared" si="82"/>
        <v>24</v>
      </c>
      <c r="FT27" s="3">
        <f t="shared" si="83"/>
        <v>3</v>
      </c>
      <c r="FU27" s="3">
        <f t="shared" si="83"/>
        <v>3</v>
      </c>
      <c r="FV27" s="69">
        <f>SUMPRODUCT(FW27:FY27,设定参考!$A$2:$C$2)</f>
        <v>-284338.53471173299</v>
      </c>
      <c r="FW27" s="30">
        <v>-135339.92299217399</v>
      </c>
      <c r="FX27" s="30">
        <v>-138088.286928074</v>
      </c>
      <c r="FY27" s="62">
        <v>-140836.650863972</v>
      </c>
      <c r="FZ27" s="57" t="str">
        <f t="shared" si="85"/>
        <v>亚芝</v>
      </c>
      <c r="GA27" s="47" t="e">
        <f>VLOOKUP(FZ27,马仔属性!$G$14:$I$30,3,FALSE)</f>
        <v>#N/A</v>
      </c>
      <c r="GB27" s="58" t="e">
        <f>VLOOKUP(FZ27,马仔属性!$G$14:$H$30,2,FALSE)</f>
        <v>#N/A</v>
      </c>
      <c r="GC27" s="3">
        <f t="shared" si="82"/>
        <v>24</v>
      </c>
      <c r="GD27" s="3">
        <f t="shared" si="83"/>
        <v>3</v>
      </c>
      <c r="GE27" s="3">
        <f t="shared" si="83"/>
        <v>3</v>
      </c>
      <c r="GF27" s="69">
        <f>SUMPRODUCT(GG27:GI27,设定参考!$A$2:$C$2)</f>
        <v>-301158.5219994369</v>
      </c>
      <c r="GG27" s="30">
        <v>-143585.014799873</v>
      </c>
      <c r="GH27" s="30">
        <v>-146333.378735771</v>
      </c>
      <c r="GI27" s="62">
        <v>-149081.742671671</v>
      </c>
      <c r="GJ27" s="57" t="str">
        <f t="shared" si="85"/>
        <v>亚芝</v>
      </c>
      <c r="GK27" s="47" t="e">
        <f>VLOOKUP(GJ27,马仔属性!$G$14:$I$30,3,FALSE)</f>
        <v>#N/A</v>
      </c>
      <c r="GL27" s="58" t="e">
        <f>VLOOKUP(GJ27,马仔属性!$G$14:$H$30,2,FALSE)</f>
        <v>#N/A</v>
      </c>
      <c r="GM27" s="3">
        <f t="shared" si="82"/>
        <v>24</v>
      </c>
      <c r="GN27" s="3">
        <f t="shared" si="83"/>
        <v>3</v>
      </c>
      <c r="GO27" s="3">
        <f t="shared" si="83"/>
        <v>3</v>
      </c>
      <c r="GP27" s="69">
        <f>SUMPRODUCT(GQ27:GS27,设定参考!$A$2:$C$2)</f>
        <v>-317978.50928713876</v>
      </c>
      <c r="GQ27" s="30">
        <v>-151830.106607569</v>
      </c>
      <c r="GR27" s="30">
        <v>-154578.47054346799</v>
      </c>
      <c r="GS27" s="62">
        <v>-157326.834479368</v>
      </c>
      <c r="GT27" s="57" t="str">
        <f t="shared" si="85"/>
        <v>亚芝</v>
      </c>
      <c r="GU27" s="47" t="e">
        <f>VLOOKUP(GT27,马仔属性!$G$14:$I$30,3,FALSE)</f>
        <v>#N/A</v>
      </c>
      <c r="GV27" s="58" t="e">
        <f>VLOOKUP(GT27,马仔属性!$G$14:$H$30,2,FALSE)</f>
        <v>#N/A</v>
      </c>
      <c r="GW27" s="3">
        <f t="shared" si="82"/>
        <v>24</v>
      </c>
      <c r="GX27" s="3">
        <f t="shared" si="83"/>
        <v>3</v>
      </c>
      <c r="GY27" s="3">
        <f t="shared" si="83"/>
        <v>3</v>
      </c>
      <c r="GZ27" s="69">
        <f>SUMPRODUCT(HA27:HC27,设定参考!$A$2:$C$2)</f>
        <v>-334798.49657484272</v>
      </c>
      <c r="HA27" s="30">
        <v>-160075.19841526699</v>
      </c>
      <c r="HB27" s="30">
        <v>-162823.562351167</v>
      </c>
      <c r="HC27" s="62">
        <v>-165571.926287065</v>
      </c>
      <c r="HD27" s="57" t="str">
        <f t="shared" si="85"/>
        <v>亚芝</v>
      </c>
      <c r="HE27" s="47" t="e">
        <f>VLOOKUP(HD27,马仔属性!$G$14:$I$30,3,FALSE)</f>
        <v>#N/A</v>
      </c>
      <c r="HF27" s="58" t="e">
        <f>VLOOKUP(HD27,马仔属性!$G$14:$H$30,2,FALSE)</f>
        <v>#N/A</v>
      </c>
      <c r="HG27" s="3">
        <f t="shared" si="82"/>
        <v>24</v>
      </c>
      <c r="HH27" s="3">
        <f t="shared" si="83"/>
        <v>3</v>
      </c>
      <c r="HI27" s="3">
        <f t="shared" si="83"/>
        <v>3</v>
      </c>
      <c r="HJ27" s="69">
        <f>SUMPRODUCT(HK27:HM27,设定参考!$A$2:$C$2)</f>
        <v>-351618.48386254453</v>
      </c>
      <c r="HK27" s="30">
        <v>-168320.29022296399</v>
      </c>
      <c r="HL27" s="30">
        <v>-171068.654158864</v>
      </c>
      <c r="HM27" s="62">
        <v>-173817.018094762</v>
      </c>
    </row>
    <row r="28" spans="1:221" x14ac:dyDescent="0.15">
      <c r="A28" s="48">
        <v>25</v>
      </c>
      <c r="B28" s="57" t="str">
        <f t="shared" si="50"/>
        <v>制服太妹</v>
      </c>
      <c r="C28" s="47">
        <f>VLOOKUP(B28,马仔属性!$G$14:$I$30,3,FALSE)</f>
        <v>0</v>
      </c>
      <c r="D28" s="58">
        <f>VLOOKUP(B28,马仔属性!$G$14:$H$30,2,FALSE)</f>
        <v>101101</v>
      </c>
      <c r="E28" s="3">
        <f t="shared" si="0"/>
        <v>25</v>
      </c>
      <c r="F28" s="3">
        <f t="shared" si="66"/>
        <v>3</v>
      </c>
      <c r="G28" s="3">
        <f t="shared" si="66"/>
        <v>3</v>
      </c>
      <c r="H28" s="69">
        <f>SUMPRODUCT(I28:K28,设定参考!$A$2:$C$2)</f>
        <v>966.81854621134903</v>
      </c>
      <c r="I28" s="30">
        <v>8297.4305102128728</v>
      </c>
      <c r="J28" s="30">
        <v>453.5102117647059</v>
      </c>
      <c r="K28" s="62">
        <v>181.41111403812829</v>
      </c>
      <c r="L28" s="57" t="str">
        <f t="shared" si="51"/>
        <v>蟹仔</v>
      </c>
      <c r="M28" s="47">
        <f>VLOOKUP(L28,马仔属性!$G$14:$I$30,3,FALSE)</f>
        <v>0</v>
      </c>
      <c r="N28" s="58">
        <f>VLOOKUP(L28,马仔属性!$G$14:$H$30,2,FALSE)</f>
        <v>101102</v>
      </c>
      <c r="O28" s="3">
        <f t="shared" si="2"/>
        <v>25</v>
      </c>
      <c r="P28" s="3">
        <f t="shared" si="67"/>
        <v>3</v>
      </c>
      <c r="Q28" s="3">
        <f t="shared" si="67"/>
        <v>3</v>
      </c>
      <c r="R28" s="69">
        <f>SUMPRODUCT(S28:U28,设定参考!$A$2:$C$2)</f>
        <v>959.25854621134908</v>
      </c>
      <c r="S28" s="30">
        <v>7208.4305102128728</v>
      </c>
      <c r="T28" s="30">
        <v>475.5102117647059</v>
      </c>
      <c r="U28" s="62">
        <v>195.41111403812829</v>
      </c>
      <c r="V28" s="57" t="str">
        <f t="shared" si="52"/>
        <v>比利</v>
      </c>
      <c r="W28" s="47">
        <f>VLOOKUP(V28,马仔属性!$G$14:$I$30,3,FALSE)</f>
        <v>0</v>
      </c>
      <c r="X28" s="58">
        <f>VLOOKUP(V28,马仔属性!$G$14:$H$30,2,FALSE)</f>
        <v>101103</v>
      </c>
      <c r="Y28" s="3">
        <f t="shared" si="4"/>
        <v>25</v>
      </c>
      <c r="Z28" s="3">
        <f t="shared" si="68"/>
        <v>3</v>
      </c>
      <c r="AA28" s="3">
        <f t="shared" si="68"/>
        <v>3</v>
      </c>
      <c r="AB28" s="69">
        <f>SUMPRODUCT(AC28:AE28,设定参考!$A$2:$C$2)</f>
        <v>985.25854621134908</v>
      </c>
      <c r="AC28" s="30">
        <v>7208.4305102128728</v>
      </c>
      <c r="AD28" s="30">
        <v>519.5102117647059</v>
      </c>
      <c r="AE28" s="62">
        <v>177.41111403812829</v>
      </c>
      <c r="AF28" s="57" t="str">
        <f t="shared" si="53"/>
        <v>黎九</v>
      </c>
      <c r="AG28" s="47">
        <f>VLOOKUP(AF28,马仔属性!$G$14:$I$30,3,FALSE)</f>
        <v>0</v>
      </c>
      <c r="AH28" s="58">
        <f>VLOOKUP(AF28,马仔属性!$G$14:$H$30,2,FALSE)</f>
        <v>101104</v>
      </c>
      <c r="AI28" s="3">
        <f t="shared" si="6"/>
        <v>25</v>
      </c>
      <c r="AJ28" s="3">
        <f t="shared" si="69"/>
        <v>3</v>
      </c>
      <c r="AK28" s="3">
        <f t="shared" si="69"/>
        <v>3</v>
      </c>
      <c r="AL28" s="69">
        <f>SUMPRODUCT(AM28:AO28,设定参考!$A$2:$C$2)</f>
        <v>990.37854621134909</v>
      </c>
      <c r="AM28" s="30">
        <v>7861.4305102128728</v>
      </c>
      <c r="AN28" s="30">
        <v>508.5102117647059</v>
      </c>
      <c r="AO28" s="62">
        <v>167.41111403812829</v>
      </c>
      <c r="AP28" s="57" t="str">
        <f t="shared" si="54"/>
        <v>黑古</v>
      </c>
      <c r="AQ28" s="47">
        <f>VLOOKUP(AP28,马仔属性!$G$14:$I$30,3,FALSE)</f>
        <v>0</v>
      </c>
      <c r="AR28" s="58">
        <f>VLOOKUP(AP28,马仔属性!$G$14:$H$30,2,FALSE)</f>
        <v>101105</v>
      </c>
      <c r="AS28" s="3">
        <f t="shared" si="8"/>
        <v>25</v>
      </c>
      <c r="AT28" s="3">
        <f t="shared" si="70"/>
        <v>3</v>
      </c>
      <c r="AU28" s="3">
        <f t="shared" si="70"/>
        <v>3</v>
      </c>
      <c r="AV28" s="69">
        <f>SUMPRODUCT(AW28:AY28,设定参考!$A$2:$C$2)</f>
        <v>965.93854621134915</v>
      </c>
      <c r="AW28" s="30">
        <v>8950.4305102128728</v>
      </c>
      <c r="AX28" s="30">
        <v>431.51021176470596</v>
      </c>
      <c r="AY28" s="62">
        <v>176.41111403812829</v>
      </c>
      <c r="AZ28" s="57" t="str">
        <f t="shared" si="55"/>
        <v>靓坤</v>
      </c>
      <c r="BA28" s="47">
        <f>VLOOKUP(AZ28,马仔属性!$G$14:$I$30,3,FALSE)</f>
        <v>1</v>
      </c>
      <c r="BB28" s="58">
        <f>VLOOKUP(AZ28,马仔属性!$G$14:$H$30,2,FALSE)</f>
        <v>101106</v>
      </c>
      <c r="BC28" s="3">
        <f t="shared" si="10"/>
        <v>25</v>
      </c>
      <c r="BD28" s="3">
        <f t="shared" si="71"/>
        <v>3</v>
      </c>
      <c r="BE28" s="3">
        <f t="shared" si="71"/>
        <v>3</v>
      </c>
      <c r="BF28" s="69">
        <f>SUMPRODUCT(BG28:BI28,设定参考!$A$2:$C$2)</f>
        <v>1458.5718644417088</v>
      </c>
      <c r="BG28" s="30">
        <v>12543.897824028933</v>
      </c>
      <c r="BH28" s="30">
        <v>691.20065026737984</v>
      </c>
      <c r="BI28" s="62">
        <v>265.61530121317162</v>
      </c>
      <c r="BJ28" s="57" t="str">
        <f t="shared" si="56"/>
        <v>乌鸦</v>
      </c>
      <c r="BK28" s="47">
        <f>VLOOKUP(BJ28,马仔属性!$G$14:$I$30,3,FALSE)</f>
        <v>2</v>
      </c>
      <c r="BL28" s="58">
        <f>VLOOKUP(BJ28,马仔属性!$G$14:$H$30,2,FALSE)</f>
        <v>101110</v>
      </c>
      <c r="BM28" s="3">
        <f t="shared" si="12"/>
        <v>25</v>
      </c>
      <c r="BN28" s="3">
        <f t="shared" si="72"/>
        <v>3</v>
      </c>
      <c r="BO28" s="3">
        <f t="shared" si="72"/>
        <v>3</v>
      </c>
      <c r="BP28" s="69">
        <f>SUMPRODUCT(BQ28:BS28,设定参考!$A$2:$C$2)</f>
        <v>2371.1985009024279</v>
      </c>
      <c r="BQ28" s="30">
        <v>21689.832451661056</v>
      </c>
      <c r="BR28" s="30">
        <v>1023.5815272727276</v>
      </c>
      <c r="BS28" s="62">
        <v>480.02367556325834</v>
      </c>
      <c r="BT28" s="57" t="str">
        <f t="shared" si="57"/>
        <v>肥仔</v>
      </c>
      <c r="BU28" s="47">
        <f>VLOOKUP(BT28,马仔属性!$G$14:$I$30,3,FALSE)</f>
        <v>1</v>
      </c>
      <c r="BV28" s="58">
        <f>VLOOKUP(BT28,马仔属性!$G$14:$H$30,2,FALSE)</f>
        <v>101108</v>
      </c>
      <c r="BW28" s="3">
        <f t="shared" si="14"/>
        <v>25</v>
      </c>
      <c r="BX28" s="3">
        <f t="shared" si="73"/>
        <v>3</v>
      </c>
      <c r="BY28" s="3">
        <f t="shared" si="73"/>
        <v>3</v>
      </c>
      <c r="BZ28" s="69">
        <f>SUMPRODUCT(CA28:CC28,设定参考!$A$2:$C$2)</f>
        <v>1447.8518644417086</v>
      </c>
      <c r="CA28" s="30">
        <v>12325.897824028933</v>
      </c>
      <c r="CB28" s="30">
        <v>680.20065026737984</v>
      </c>
      <c r="CC28" s="62">
        <v>274.61530121317162</v>
      </c>
      <c r="CD28" s="57" t="str">
        <f t="shared" si="58"/>
        <v>司徒浩南</v>
      </c>
      <c r="CE28" s="47">
        <f>VLOOKUP(CD28,马仔属性!$G$14:$I$30,3,FALSE)</f>
        <v>2</v>
      </c>
      <c r="CF28" s="58">
        <f>VLOOKUP(CD28,马仔属性!$G$14:$H$30,2,FALSE)</f>
        <v>101109</v>
      </c>
      <c r="CG28" s="3">
        <f t="shared" si="16"/>
        <v>25</v>
      </c>
      <c r="CH28" s="3">
        <f t="shared" si="74"/>
        <v>3</v>
      </c>
      <c r="CI28" s="3">
        <f t="shared" si="74"/>
        <v>3</v>
      </c>
      <c r="CJ28" s="69">
        <f>SUMPRODUCT(CK28:CM28,设定参考!$A$2:$C$2)</f>
        <v>2422.078500902428</v>
      </c>
      <c r="CK28" s="30">
        <v>21036.832451661056</v>
      </c>
      <c r="CL28" s="30">
        <v>1133.5815272727277</v>
      </c>
      <c r="CM28" s="62">
        <v>447.02367556325834</v>
      </c>
      <c r="CN28" s="57" t="s">
        <v>380</v>
      </c>
      <c r="CO28" s="47">
        <f>VLOOKUP(CN28,马仔属性!$G$14:$I$30,3,FALSE)</f>
        <v>2</v>
      </c>
      <c r="CP28" s="58">
        <f>VLOOKUP(CN28,马仔属性!$G$14:$H$30,2,FALSE)</f>
        <v>101111</v>
      </c>
      <c r="CQ28" s="3">
        <f t="shared" si="18"/>
        <v>25</v>
      </c>
      <c r="CR28" s="3">
        <f t="shared" si="75"/>
        <v>3</v>
      </c>
      <c r="CS28" s="3">
        <f t="shared" si="75"/>
        <v>3</v>
      </c>
      <c r="CT28" s="69">
        <f>SUMPRODUCT(CU28:CW28,设定参考!$A$2:$C$2)</f>
        <v>2384.078500902428</v>
      </c>
      <c r="CU28" s="30">
        <v>21036.832451661056</v>
      </c>
      <c r="CV28" s="30">
        <v>1067.5815272727277</v>
      </c>
      <c r="CW28" s="62">
        <v>475.02367556325834</v>
      </c>
      <c r="CX28" s="57" t="str">
        <f t="shared" si="59"/>
        <v>雷功</v>
      </c>
      <c r="CY28" s="47" t="e">
        <f>VLOOKUP(CX28,马仔属性!$G$14:$I$30,3,FALSE)</f>
        <v>#N/A</v>
      </c>
      <c r="CZ28" s="58" t="e">
        <f>VLOOKUP(CX28,马仔属性!$G$14:$H$30,2,FALSE)</f>
        <v>#N/A</v>
      </c>
      <c r="DA28" s="3">
        <f t="shared" si="20"/>
        <v>25</v>
      </c>
      <c r="DB28" s="3">
        <f t="shared" si="76"/>
        <v>3</v>
      </c>
      <c r="DC28" s="3">
        <f t="shared" si="76"/>
        <v>3</v>
      </c>
      <c r="DD28" s="69">
        <f>SUMPRODUCT(DE28:DG28,设定参考!$A$2:$C$2)</f>
        <v>0</v>
      </c>
      <c r="DE28" s="30">
        <v>0</v>
      </c>
      <c r="DF28" s="30">
        <v>0</v>
      </c>
      <c r="DG28" s="62">
        <v>0</v>
      </c>
      <c r="DH28" s="57" t="str">
        <f t="shared" si="60"/>
        <v>山下忠秀</v>
      </c>
      <c r="DI28" s="47">
        <f>VLOOKUP(DH28,马仔属性!$G$14:$I$30,3,FALSE)</f>
        <v>2</v>
      </c>
      <c r="DJ28" s="58">
        <f>VLOOKUP(DH28,马仔属性!$G$14:$H$30,2,FALSE)</f>
        <v>101112</v>
      </c>
      <c r="DK28" s="3">
        <f t="shared" si="22"/>
        <v>25</v>
      </c>
      <c r="DL28" s="3">
        <f t="shared" si="77"/>
        <v>3</v>
      </c>
      <c r="DM28" s="3">
        <f t="shared" si="77"/>
        <v>3</v>
      </c>
      <c r="DN28" s="69">
        <f>SUMPRODUCT(DO28:DQ28,设定参考!$A$2:$C$2)</f>
        <v>2386.3585009024282</v>
      </c>
      <c r="DO28" s="30">
        <v>20818.832451661056</v>
      </c>
      <c r="DP28" s="30">
        <v>1078.5815272727277</v>
      </c>
      <c r="DQ28" s="62">
        <v>475.02367556325834</v>
      </c>
      <c r="DR28" s="57" t="str">
        <f t="shared" si="61"/>
        <v>宫本一</v>
      </c>
      <c r="DS28" s="47">
        <f>VLOOKUP(DR28,马仔属性!$G$14:$I$30,3,FALSE)</f>
        <v>2</v>
      </c>
      <c r="DT28" s="58">
        <f>VLOOKUP(DR28,马仔属性!$G$14:$H$30,2,FALSE)</f>
        <v>101113</v>
      </c>
      <c r="DU28" s="3">
        <f t="shared" si="24"/>
        <v>25</v>
      </c>
      <c r="DV28" s="3">
        <f t="shared" si="78"/>
        <v>3</v>
      </c>
      <c r="DW28" s="3">
        <f t="shared" si="78"/>
        <v>3</v>
      </c>
      <c r="DX28" s="69">
        <f>SUMPRODUCT(DY28:EA28,设定参考!$A$2:$C$2)</f>
        <v>2400.2385009024283</v>
      </c>
      <c r="DY28" s="30">
        <v>20165.832451661056</v>
      </c>
      <c r="DZ28" s="30">
        <v>1122.5815272727277</v>
      </c>
      <c r="EA28" s="62">
        <v>471.02367556325834</v>
      </c>
      <c r="EB28" s="57" t="str">
        <f t="shared" si="62"/>
        <v>陈浩南</v>
      </c>
      <c r="EC28" s="47">
        <f>VLOOKUP(EB28,马仔属性!$G$14:$I$30,3,FALSE)</f>
        <v>3</v>
      </c>
      <c r="ED28" s="58">
        <f>VLOOKUP(EB28,马仔属性!$G$14:$H$30,2,FALSE)</f>
        <v>101114</v>
      </c>
      <c r="EE28" s="3">
        <f t="shared" si="26"/>
        <v>25</v>
      </c>
      <c r="EF28" s="3">
        <f t="shared" si="79"/>
        <v>3</v>
      </c>
      <c r="EG28" s="3">
        <f t="shared" si="79"/>
        <v>3</v>
      </c>
      <c r="EH28" s="69">
        <f>SUMPRODUCT(EI28:EK28,设定参考!$A$2:$C$2)</f>
        <v>3340.1451373631476</v>
      </c>
      <c r="EI28" s="30">
        <v>29093.767079293175</v>
      </c>
      <c r="EJ28" s="30">
        <v>1509.9624042780752</v>
      </c>
      <c r="EK28" s="62">
        <v>666.43204991334494</v>
      </c>
      <c r="EL28" s="57" t="str">
        <f t="shared" si="63"/>
        <v>山鸡</v>
      </c>
      <c r="EM28" s="47">
        <f>VLOOKUP(EL28,马仔属性!$G$14:$I$30,3,FALSE)</f>
        <v>3</v>
      </c>
      <c r="EN28" s="58">
        <f>VLOOKUP(EL28,马仔属性!$G$14:$H$30,2,FALSE)</f>
        <v>101115</v>
      </c>
      <c r="EO28" s="3">
        <f t="shared" si="28"/>
        <v>25</v>
      </c>
      <c r="EP28" s="3">
        <f t="shared" si="80"/>
        <v>3</v>
      </c>
      <c r="EQ28" s="3">
        <f t="shared" si="80"/>
        <v>3</v>
      </c>
      <c r="ER28" s="69">
        <f>SUMPRODUCT(ES28:EU28,设定参考!$A$2:$C$2)</f>
        <v>3349.9851373631473</v>
      </c>
      <c r="ES28" s="30">
        <v>29964.767079293175</v>
      </c>
      <c r="ET28" s="30">
        <v>1498.9624042780752</v>
      </c>
      <c r="EU28" s="62">
        <v>652.43204991334494</v>
      </c>
      <c r="EV28" s="57" t="str">
        <f t="shared" si="64"/>
        <v>大天二</v>
      </c>
      <c r="EW28" s="47">
        <f>VLOOKUP(EV28,马仔属性!$G$14:$I$30,3,FALSE)</f>
        <v>3</v>
      </c>
      <c r="EX28" s="58">
        <f>VLOOKUP(EV28,马仔属性!$G$14:$H$30,2,FALSE)</f>
        <v>101116</v>
      </c>
      <c r="EY28" s="3">
        <f t="shared" si="30"/>
        <v>25</v>
      </c>
      <c r="EZ28" s="3">
        <f t="shared" si="81"/>
        <v>3</v>
      </c>
      <c r="FA28" s="3">
        <f t="shared" si="81"/>
        <v>3</v>
      </c>
      <c r="FB28" s="69">
        <f>SUMPRODUCT(FC28:FE28,设定参考!$A$2:$C$2)</f>
        <v>3349.1051373631472</v>
      </c>
      <c r="FC28" s="30">
        <v>30617.767079293175</v>
      </c>
      <c r="FD28" s="30">
        <v>1476.9624042780752</v>
      </c>
      <c r="FE28" s="62">
        <v>647.43204991334494</v>
      </c>
      <c r="FF28" s="57" t="str">
        <f t="shared" si="85"/>
        <v>亚芝</v>
      </c>
      <c r="FG28" s="47" t="e">
        <f>VLOOKUP(FF28,马仔属性!$G$14:$I$30,3,FALSE)</f>
        <v>#N/A</v>
      </c>
      <c r="FH28" s="58" t="e">
        <f>VLOOKUP(FF28,马仔属性!$G$14:$H$30,2,FALSE)</f>
        <v>#N/A</v>
      </c>
      <c r="FI28" s="3">
        <f t="shared" si="82"/>
        <v>25</v>
      </c>
      <c r="FJ28" s="3">
        <f t="shared" si="83"/>
        <v>3</v>
      </c>
      <c r="FK28" s="3">
        <f t="shared" si="83"/>
        <v>3</v>
      </c>
      <c r="FL28" s="69">
        <f>SUMPRODUCT(FM28:FO28,设定参考!$A$2:$C$2)</f>
        <v>-272605.5002812153</v>
      </c>
      <c r="FM28" s="30">
        <v>-129511.557178908</v>
      </c>
      <c r="FN28" s="30">
        <v>-132312.19839098901</v>
      </c>
      <c r="FO28" s="62">
        <v>-135112.83960307</v>
      </c>
      <c r="FP28" s="57" t="str">
        <f t="shared" si="85"/>
        <v>亚芝</v>
      </c>
      <c r="FQ28" s="47" t="e">
        <f>VLOOKUP(FP28,马仔属性!$G$14:$I$30,3,FALSE)</f>
        <v>#N/A</v>
      </c>
      <c r="FR28" s="58" t="e">
        <f>VLOOKUP(FP28,马仔属性!$G$14:$H$30,2,FALSE)</f>
        <v>#N/A</v>
      </c>
      <c r="FS28" s="3">
        <f t="shared" si="82"/>
        <v>25</v>
      </c>
      <c r="FT28" s="3">
        <f t="shared" si="83"/>
        <v>3</v>
      </c>
      <c r="FU28" s="3">
        <f t="shared" si="83"/>
        <v>3</v>
      </c>
      <c r="FV28" s="69">
        <f>SUMPRODUCT(FW28:FY28,设定参考!$A$2:$C$2)</f>
        <v>-289745.42449915106</v>
      </c>
      <c r="FW28" s="30">
        <v>-137913.48081515101</v>
      </c>
      <c r="FX28" s="30">
        <v>-140714.12202723199</v>
      </c>
      <c r="FY28" s="62">
        <v>-143514.763239313</v>
      </c>
      <c r="FZ28" s="57" t="str">
        <f t="shared" si="85"/>
        <v>亚芝</v>
      </c>
      <c r="GA28" s="47" t="e">
        <f>VLOOKUP(FZ28,马仔属性!$G$14:$I$30,3,FALSE)</f>
        <v>#N/A</v>
      </c>
      <c r="GB28" s="58" t="e">
        <f>VLOOKUP(FZ28,马仔属性!$G$14:$H$30,2,FALSE)</f>
        <v>#N/A</v>
      </c>
      <c r="GC28" s="3">
        <f t="shared" si="82"/>
        <v>25</v>
      </c>
      <c r="GD28" s="3">
        <f t="shared" si="83"/>
        <v>3</v>
      </c>
      <c r="GE28" s="3">
        <f t="shared" si="83"/>
        <v>3</v>
      </c>
      <c r="GF28" s="69">
        <f>SUMPRODUCT(GG28:GI28,设定参考!$A$2:$C$2)</f>
        <v>-306885.34871708677</v>
      </c>
      <c r="GG28" s="30">
        <v>-146315.40445139399</v>
      </c>
      <c r="GH28" s="30">
        <v>-149116.045663475</v>
      </c>
      <c r="GI28" s="62">
        <v>-151916.68687555601</v>
      </c>
      <c r="GJ28" s="57" t="str">
        <f t="shared" si="85"/>
        <v>亚芝</v>
      </c>
      <c r="GK28" s="47" t="e">
        <f>VLOOKUP(GJ28,马仔属性!$G$14:$I$30,3,FALSE)</f>
        <v>#N/A</v>
      </c>
      <c r="GL28" s="58" t="e">
        <f>VLOOKUP(GJ28,马仔属性!$G$14:$H$30,2,FALSE)</f>
        <v>#N/A</v>
      </c>
      <c r="GM28" s="3">
        <f t="shared" si="82"/>
        <v>25</v>
      </c>
      <c r="GN28" s="3">
        <f t="shared" si="83"/>
        <v>3</v>
      </c>
      <c r="GO28" s="3">
        <f t="shared" si="83"/>
        <v>3</v>
      </c>
      <c r="GP28" s="69">
        <f>SUMPRODUCT(GQ28:GS28,设定参考!$A$2:$C$2)</f>
        <v>-324025.27293502452</v>
      </c>
      <c r="GQ28" s="30">
        <v>-154717.32808763799</v>
      </c>
      <c r="GR28" s="30">
        <v>-157517.969299719</v>
      </c>
      <c r="GS28" s="62">
        <v>-160318.61051180001</v>
      </c>
      <c r="GT28" s="57" t="str">
        <f t="shared" si="85"/>
        <v>亚芝</v>
      </c>
      <c r="GU28" s="47" t="e">
        <f>VLOOKUP(GT28,马仔属性!$G$14:$I$30,3,FALSE)</f>
        <v>#N/A</v>
      </c>
      <c r="GV28" s="58" t="e">
        <f>VLOOKUP(GT28,马仔属性!$G$14:$H$30,2,FALSE)</f>
        <v>#N/A</v>
      </c>
      <c r="GW28" s="3">
        <f t="shared" si="82"/>
        <v>25</v>
      </c>
      <c r="GX28" s="3">
        <f t="shared" si="83"/>
        <v>3</v>
      </c>
      <c r="GY28" s="3">
        <f t="shared" si="83"/>
        <v>3</v>
      </c>
      <c r="GZ28" s="69">
        <f>SUMPRODUCT(HA28:HC28,设定参考!$A$2:$C$2)</f>
        <v>-341165.19715296023</v>
      </c>
      <c r="HA28" s="30">
        <v>-163119.251723881</v>
      </c>
      <c r="HB28" s="30">
        <v>-165919.89293596201</v>
      </c>
      <c r="HC28" s="62">
        <v>-168720.53414804299</v>
      </c>
      <c r="HD28" s="57" t="str">
        <f t="shared" si="85"/>
        <v>亚芝</v>
      </c>
      <c r="HE28" s="47" t="e">
        <f>VLOOKUP(HD28,马仔属性!$G$14:$I$30,3,FALSE)</f>
        <v>#N/A</v>
      </c>
      <c r="HF28" s="58" t="e">
        <f>VLOOKUP(HD28,马仔属性!$G$14:$H$30,2,FALSE)</f>
        <v>#N/A</v>
      </c>
      <c r="HG28" s="3">
        <f t="shared" si="82"/>
        <v>25</v>
      </c>
      <c r="HH28" s="3">
        <f t="shared" si="83"/>
        <v>3</v>
      </c>
      <c r="HI28" s="3">
        <f t="shared" si="83"/>
        <v>3</v>
      </c>
      <c r="HJ28" s="69">
        <f>SUMPRODUCT(HK28:HM28,设定参考!$A$2:$C$2)</f>
        <v>-358305.12137089594</v>
      </c>
      <c r="HK28" s="30">
        <v>-171521.17536012401</v>
      </c>
      <c r="HL28" s="30">
        <v>-174321.81657220499</v>
      </c>
      <c r="HM28" s="62">
        <v>-177122.457784286</v>
      </c>
    </row>
    <row r="29" spans="1:221" x14ac:dyDescent="0.15">
      <c r="A29" s="48">
        <v>26</v>
      </c>
      <c r="B29" s="57" t="str">
        <f t="shared" si="50"/>
        <v>制服太妹</v>
      </c>
      <c r="C29" s="47">
        <f>VLOOKUP(B29,马仔属性!$G$14:$I$30,3,FALSE)</f>
        <v>0</v>
      </c>
      <c r="D29" s="58">
        <f>VLOOKUP(B29,马仔属性!$G$14:$H$30,2,FALSE)</f>
        <v>101101</v>
      </c>
      <c r="E29" s="3">
        <f t="shared" si="0"/>
        <v>26</v>
      </c>
      <c r="F29" s="3">
        <f t="shared" si="66"/>
        <v>3</v>
      </c>
      <c r="G29" s="3">
        <f t="shared" si="66"/>
        <v>3</v>
      </c>
      <c r="H29" s="69">
        <f>SUMPRODUCT(I29:K29,设定参考!$A$2:$C$2)</f>
        <v>978.11221423114227</v>
      </c>
      <c r="I29" s="30">
        <v>8397.6035853080211</v>
      </c>
      <c r="J29" s="30">
        <v>458.59829390374335</v>
      </c>
      <c r="K29" s="62">
        <v>183.60977691507799</v>
      </c>
      <c r="L29" s="57" t="str">
        <f t="shared" si="51"/>
        <v>蟹仔</v>
      </c>
      <c r="M29" s="47">
        <f>VLOOKUP(L29,马仔属性!$G$14:$I$30,3,FALSE)</f>
        <v>0</v>
      </c>
      <c r="N29" s="58">
        <f>VLOOKUP(L29,马仔属性!$G$14:$H$30,2,FALSE)</f>
        <v>101102</v>
      </c>
      <c r="O29" s="3">
        <f t="shared" si="2"/>
        <v>26</v>
      </c>
      <c r="P29" s="3">
        <f t="shared" si="67"/>
        <v>3</v>
      </c>
      <c r="Q29" s="3">
        <f t="shared" si="67"/>
        <v>3</v>
      </c>
      <c r="R29" s="69">
        <f>SUMPRODUCT(S29:U29,设定参考!$A$2:$C$2)</f>
        <v>970.55221423114222</v>
      </c>
      <c r="S29" s="30">
        <v>7308.6035853080211</v>
      </c>
      <c r="T29" s="30">
        <v>480.59829390374335</v>
      </c>
      <c r="U29" s="62">
        <v>197.60977691507799</v>
      </c>
      <c r="V29" s="57" t="str">
        <f t="shared" si="52"/>
        <v>比利</v>
      </c>
      <c r="W29" s="47">
        <f>VLOOKUP(V29,马仔属性!$G$14:$I$30,3,FALSE)</f>
        <v>0</v>
      </c>
      <c r="X29" s="58">
        <f>VLOOKUP(V29,马仔属性!$G$14:$H$30,2,FALSE)</f>
        <v>101103</v>
      </c>
      <c r="Y29" s="3">
        <f t="shared" si="4"/>
        <v>26</v>
      </c>
      <c r="Z29" s="3">
        <f t="shared" si="68"/>
        <v>3</v>
      </c>
      <c r="AA29" s="3">
        <f t="shared" si="68"/>
        <v>3</v>
      </c>
      <c r="AB29" s="69">
        <f>SUMPRODUCT(AC29:AE29,设定参考!$A$2:$C$2)</f>
        <v>996.5522142311421</v>
      </c>
      <c r="AC29" s="30">
        <v>7308.6035853080211</v>
      </c>
      <c r="AD29" s="30">
        <v>524.5982939037433</v>
      </c>
      <c r="AE29" s="62">
        <v>179.60977691507799</v>
      </c>
      <c r="AF29" s="57" t="str">
        <f t="shared" si="53"/>
        <v>黎九</v>
      </c>
      <c r="AG29" s="47">
        <f>VLOOKUP(AF29,马仔属性!$G$14:$I$30,3,FALSE)</f>
        <v>0</v>
      </c>
      <c r="AH29" s="58">
        <f>VLOOKUP(AF29,马仔属性!$G$14:$H$30,2,FALSE)</f>
        <v>101104</v>
      </c>
      <c r="AI29" s="3">
        <f t="shared" si="6"/>
        <v>26</v>
      </c>
      <c r="AJ29" s="3">
        <f t="shared" si="69"/>
        <v>3</v>
      </c>
      <c r="AK29" s="3">
        <f t="shared" si="69"/>
        <v>3</v>
      </c>
      <c r="AL29" s="69">
        <f>SUMPRODUCT(AM29:AO29,设定参考!$A$2:$C$2)</f>
        <v>1001.6722142311422</v>
      </c>
      <c r="AM29" s="30">
        <v>7961.6035853080211</v>
      </c>
      <c r="AN29" s="30">
        <v>513.5982939037433</v>
      </c>
      <c r="AO29" s="62">
        <v>169.60977691507799</v>
      </c>
      <c r="AP29" s="57" t="str">
        <f t="shared" si="54"/>
        <v>黑古</v>
      </c>
      <c r="AQ29" s="47">
        <f>VLOOKUP(AP29,马仔属性!$G$14:$I$30,3,FALSE)</f>
        <v>0</v>
      </c>
      <c r="AR29" s="58">
        <f>VLOOKUP(AP29,马仔属性!$G$14:$H$30,2,FALSE)</f>
        <v>101105</v>
      </c>
      <c r="AS29" s="3">
        <f t="shared" si="8"/>
        <v>26</v>
      </c>
      <c r="AT29" s="3">
        <f t="shared" si="70"/>
        <v>3</v>
      </c>
      <c r="AU29" s="3">
        <f t="shared" si="70"/>
        <v>3</v>
      </c>
      <c r="AV29" s="69">
        <f>SUMPRODUCT(AW29:AY29,设定参考!$A$2:$C$2)</f>
        <v>977.23221423114217</v>
      </c>
      <c r="AW29" s="30">
        <v>9050.6035853080211</v>
      </c>
      <c r="AX29" s="30">
        <v>436.59829390374341</v>
      </c>
      <c r="AY29" s="62">
        <v>178.60977691507799</v>
      </c>
      <c r="AZ29" s="57" t="str">
        <f t="shared" si="55"/>
        <v>靓坤</v>
      </c>
      <c r="BA29" s="47">
        <f>VLOOKUP(AZ29,马仔属性!$G$14:$I$30,3,FALSE)</f>
        <v>1</v>
      </c>
      <c r="BB29" s="58">
        <f>VLOOKUP(AZ29,马仔属性!$G$14:$H$30,2,FALSE)</f>
        <v>101106</v>
      </c>
      <c r="BC29" s="3">
        <f t="shared" si="10"/>
        <v>26</v>
      </c>
      <c r="BD29" s="3">
        <f t="shared" si="71"/>
        <v>3</v>
      </c>
      <c r="BE29" s="3">
        <f t="shared" si="71"/>
        <v>3</v>
      </c>
      <c r="BF29" s="69">
        <f>SUMPRODUCT(BG29:BI29,设定参考!$A$2:$C$2)</f>
        <v>1481.1592004812949</v>
      </c>
      <c r="BG29" s="30">
        <v>12744.243974219229</v>
      </c>
      <c r="BH29" s="30">
        <v>701.37681454545464</v>
      </c>
      <c r="BI29" s="62">
        <v>270.01262696707107</v>
      </c>
      <c r="BJ29" s="57" t="str">
        <f t="shared" si="56"/>
        <v>乌鸦</v>
      </c>
      <c r="BK29" s="47">
        <f>VLOOKUP(BJ29,马仔属性!$G$14:$I$30,3,FALSE)</f>
        <v>2</v>
      </c>
      <c r="BL29" s="58">
        <f>VLOOKUP(BJ29,马仔属性!$G$14:$H$30,2,FALSE)</f>
        <v>101110</v>
      </c>
      <c r="BM29" s="3">
        <f t="shared" si="12"/>
        <v>26</v>
      </c>
      <c r="BN29" s="3">
        <f t="shared" si="72"/>
        <v>3</v>
      </c>
      <c r="BO29" s="3">
        <f t="shared" si="72"/>
        <v>3</v>
      </c>
      <c r="BP29" s="69">
        <f>SUMPRODUCT(BQ29:BS29,设定参考!$A$2:$C$2)</f>
        <v>2416.3731729816004</v>
      </c>
      <c r="BQ29" s="30">
        <v>22090.524752041649</v>
      </c>
      <c r="BR29" s="30">
        <v>1043.9338558288773</v>
      </c>
      <c r="BS29" s="62">
        <v>488.81832707105724</v>
      </c>
      <c r="BT29" s="57" t="str">
        <f t="shared" si="57"/>
        <v>肥仔</v>
      </c>
      <c r="BU29" s="47">
        <f>VLOOKUP(BT29,马仔属性!$G$14:$I$30,3,FALSE)</f>
        <v>1</v>
      </c>
      <c r="BV29" s="58">
        <f>VLOOKUP(BT29,马仔属性!$G$14:$H$30,2,FALSE)</f>
        <v>101108</v>
      </c>
      <c r="BW29" s="3">
        <f t="shared" si="14"/>
        <v>26</v>
      </c>
      <c r="BX29" s="3">
        <f t="shared" si="73"/>
        <v>3</v>
      </c>
      <c r="BY29" s="3">
        <f t="shared" si="73"/>
        <v>3</v>
      </c>
      <c r="BZ29" s="69">
        <f>SUMPRODUCT(CA29:CC29,设定参考!$A$2:$C$2)</f>
        <v>1470.4392004812951</v>
      </c>
      <c r="CA29" s="30">
        <v>12526.243974219229</v>
      </c>
      <c r="CB29" s="30">
        <v>690.37681454545464</v>
      </c>
      <c r="CC29" s="62">
        <v>279.01262696707107</v>
      </c>
      <c r="CD29" s="57" t="str">
        <f t="shared" si="58"/>
        <v>司徒浩南</v>
      </c>
      <c r="CE29" s="47">
        <f>VLOOKUP(CD29,马仔属性!$G$14:$I$30,3,FALSE)</f>
        <v>2</v>
      </c>
      <c r="CF29" s="58">
        <f>VLOOKUP(CD29,马仔属性!$G$14:$H$30,2,FALSE)</f>
        <v>101109</v>
      </c>
      <c r="CG29" s="3">
        <f t="shared" si="16"/>
        <v>26</v>
      </c>
      <c r="CH29" s="3">
        <f t="shared" si="74"/>
        <v>3</v>
      </c>
      <c r="CI29" s="3">
        <f t="shared" si="74"/>
        <v>3</v>
      </c>
      <c r="CJ29" s="69">
        <f>SUMPRODUCT(CK29:CM29,设定参考!$A$2:$C$2)</f>
        <v>2467.2531729816005</v>
      </c>
      <c r="CK29" s="30">
        <v>21437.524752041649</v>
      </c>
      <c r="CL29" s="30">
        <v>1153.9338558288773</v>
      </c>
      <c r="CM29" s="62">
        <v>455.81832707105724</v>
      </c>
      <c r="CN29" s="57" t="s">
        <v>380</v>
      </c>
      <c r="CO29" s="47">
        <f>VLOOKUP(CN29,马仔属性!$G$14:$I$30,3,FALSE)</f>
        <v>2</v>
      </c>
      <c r="CP29" s="58">
        <f>VLOOKUP(CN29,马仔属性!$G$14:$H$30,2,FALSE)</f>
        <v>101111</v>
      </c>
      <c r="CQ29" s="3">
        <f t="shared" si="18"/>
        <v>26</v>
      </c>
      <c r="CR29" s="3">
        <f t="shared" si="75"/>
        <v>3</v>
      </c>
      <c r="CS29" s="3">
        <f t="shared" si="75"/>
        <v>3</v>
      </c>
      <c r="CT29" s="69">
        <f>SUMPRODUCT(CU29:CW29,设定参考!$A$2:$C$2)</f>
        <v>2429.2531729816005</v>
      </c>
      <c r="CU29" s="30">
        <v>21437.524752041649</v>
      </c>
      <c r="CV29" s="30">
        <v>1087.9338558288773</v>
      </c>
      <c r="CW29" s="62">
        <v>483.81832707105724</v>
      </c>
      <c r="CX29" s="57" t="str">
        <f t="shared" si="59"/>
        <v>雷功</v>
      </c>
      <c r="CY29" s="47" t="e">
        <f>VLOOKUP(CX29,马仔属性!$G$14:$I$30,3,FALSE)</f>
        <v>#N/A</v>
      </c>
      <c r="CZ29" s="58" t="e">
        <f>VLOOKUP(CX29,马仔属性!$G$14:$H$30,2,FALSE)</f>
        <v>#N/A</v>
      </c>
      <c r="DA29" s="3">
        <f t="shared" si="20"/>
        <v>26</v>
      </c>
      <c r="DB29" s="3">
        <f t="shared" si="76"/>
        <v>3</v>
      </c>
      <c r="DC29" s="3">
        <f t="shared" si="76"/>
        <v>3</v>
      </c>
      <c r="DD29" s="69">
        <f>SUMPRODUCT(DE29:DG29,设定参考!$A$2:$C$2)</f>
        <v>0</v>
      </c>
      <c r="DE29" s="30">
        <v>0</v>
      </c>
      <c r="DF29" s="30">
        <v>0</v>
      </c>
      <c r="DG29" s="62">
        <v>0</v>
      </c>
      <c r="DH29" s="57" t="str">
        <f t="shared" si="60"/>
        <v>山下忠秀</v>
      </c>
      <c r="DI29" s="47">
        <f>VLOOKUP(DH29,马仔属性!$G$14:$I$30,3,FALSE)</f>
        <v>2</v>
      </c>
      <c r="DJ29" s="58">
        <f>VLOOKUP(DH29,马仔属性!$G$14:$H$30,2,FALSE)</f>
        <v>101112</v>
      </c>
      <c r="DK29" s="3">
        <f t="shared" si="22"/>
        <v>26</v>
      </c>
      <c r="DL29" s="3">
        <f t="shared" si="77"/>
        <v>3</v>
      </c>
      <c r="DM29" s="3">
        <f t="shared" si="77"/>
        <v>3</v>
      </c>
      <c r="DN29" s="69">
        <f>SUMPRODUCT(DO29:DQ29,设定参考!$A$2:$C$2)</f>
        <v>2431.5331729816007</v>
      </c>
      <c r="DO29" s="30">
        <v>21219.524752041649</v>
      </c>
      <c r="DP29" s="30">
        <v>1098.9338558288773</v>
      </c>
      <c r="DQ29" s="62">
        <v>483.81832707105724</v>
      </c>
      <c r="DR29" s="57" t="str">
        <f t="shared" si="61"/>
        <v>宫本一</v>
      </c>
      <c r="DS29" s="47">
        <f>VLOOKUP(DR29,马仔属性!$G$14:$I$30,3,FALSE)</f>
        <v>2</v>
      </c>
      <c r="DT29" s="58">
        <f>VLOOKUP(DR29,马仔属性!$G$14:$H$30,2,FALSE)</f>
        <v>101113</v>
      </c>
      <c r="DU29" s="3">
        <f t="shared" si="24"/>
        <v>26</v>
      </c>
      <c r="DV29" s="3">
        <f t="shared" si="78"/>
        <v>3</v>
      </c>
      <c r="DW29" s="3">
        <f t="shared" si="78"/>
        <v>3</v>
      </c>
      <c r="DX29" s="69">
        <f>SUMPRODUCT(DY29:EA29,设定参考!$A$2:$C$2)</f>
        <v>2445.4131729816008</v>
      </c>
      <c r="DY29" s="30">
        <v>20566.524752041649</v>
      </c>
      <c r="DZ29" s="30">
        <v>1142.9338558288773</v>
      </c>
      <c r="EA29" s="62">
        <v>479.81832707105724</v>
      </c>
      <c r="EB29" s="57" t="str">
        <f t="shared" si="62"/>
        <v>陈浩南</v>
      </c>
      <c r="EC29" s="47">
        <f>VLOOKUP(EB29,马仔属性!$G$14:$I$30,3,FALSE)</f>
        <v>3</v>
      </c>
      <c r="ED29" s="58">
        <f>VLOOKUP(EB29,马仔属性!$G$14:$H$30,2,FALSE)</f>
        <v>101114</v>
      </c>
      <c r="EE29" s="3">
        <f t="shared" si="26"/>
        <v>26</v>
      </c>
      <c r="EF29" s="3">
        <f t="shared" si="79"/>
        <v>3</v>
      </c>
      <c r="EG29" s="3">
        <f t="shared" si="79"/>
        <v>3</v>
      </c>
      <c r="EH29" s="69">
        <f>SUMPRODUCT(EI29:EK29,设定参考!$A$2:$C$2)</f>
        <v>3407.9071454819059</v>
      </c>
      <c r="EI29" s="30">
        <v>29694.805529864065</v>
      </c>
      <c r="EJ29" s="30">
        <v>1540.4908971122998</v>
      </c>
      <c r="EK29" s="62">
        <v>679.62402717504347</v>
      </c>
      <c r="EL29" s="57" t="str">
        <f t="shared" si="63"/>
        <v>山鸡</v>
      </c>
      <c r="EM29" s="47">
        <f>VLOOKUP(EL29,马仔属性!$G$14:$I$30,3,FALSE)</f>
        <v>3</v>
      </c>
      <c r="EN29" s="58">
        <f>VLOOKUP(EL29,马仔属性!$G$14:$H$30,2,FALSE)</f>
        <v>101115</v>
      </c>
      <c r="EO29" s="3">
        <f t="shared" si="28"/>
        <v>26</v>
      </c>
      <c r="EP29" s="3">
        <f t="shared" si="80"/>
        <v>3</v>
      </c>
      <c r="EQ29" s="3">
        <f t="shared" si="80"/>
        <v>3</v>
      </c>
      <c r="ER29" s="69">
        <f>SUMPRODUCT(ES29:EU29,设定参考!$A$2:$C$2)</f>
        <v>3417.7471454819056</v>
      </c>
      <c r="ES29" s="30">
        <v>30565.805529864065</v>
      </c>
      <c r="ET29" s="30">
        <v>1529.4908971122998</v>
      </c>
      <c r="EU29" s="62">
        <v>665.62402717504347</v>
      </c>
      <c r="EV29" s="57" t="str">
        <f t="shared" si="64"/>
        <v>大天二</v>
      </c>
      <c r="EW29" s="47">
        <f>VLOOKUP(EV29,马仔属性!$G$14:$I$30,3,FALSE)</f>
        <v>3</v>
      </c>
      <c r="EX29" s="58">
        <f>VLOOKUP(EV29,马仔属性!$G$14:$H$30,2,FALSE)</f>
        <v>101116</v>
      </c>
      <c r="EY29" s="3">
        <f t="shared" si="30"/>
        <v>26</v>
      </c>
      <c r="EZ29" s="3">
        <f t="shared" si="81"/>
        <v>3</v>
      </c>
      <c r="FA29" s="3">
        <f t="shared" si="81"/>
        <v>3</v>
      </c>
      <c r="FB29" s="69">
        <f>SUMPRODUCT(FC29:FE29,设定参考!$A$2:$C$2)</f>
        <v>3416.8671454819059</v>
      </c>
      <c r="FC29" s="30">
        <v>31218.805529864065</v>
      </c>
      <c r="FD29" s="30">
        <v>1507.4908971122998</v>
      </c>
      <c r="FE29" s="62">
        <v>660.62402717504347</v>
      </c>
      <c r="FF29" s="57" t="str">
        <f t="shared" si="85"/>
        <v>亚芝</v>
      </c>
      <c r="FG29" s="47" t="e">
        <f>VLOOKUP(FF29,马仔属性!$G$14:$I$30,3,FALSE)</f>
        <v>#N/A</v>
      </c>
      <c r="FH29" s="58" t="e">
        <f>VLOOKUP(FF29,马仔属性!$G$14:$H$30,2,FALSE)</f>
        <v>#N/A</v>
      </c>
      <c r="FI29" s="3">
        <f t="shared" si="82"/>
        <v>26</v>
      </c>
      <c r="FJ29" s="3">
        <f t="shared" si="83"/>
        <v>3</v>
      </c>
      <c r="FK29" s="3">
        <f t="shared" si="83"/>
        <v>3</v>
      </c>
      <c r="FL29" s="69">
        <f>SUMPRODUCT(FM29:FO29,设定参考!$A$2:$C$2)</f>
        <v>-277692.45313839847</v>
      </c>
      <c r="FM29" s="30">
        <v>-131928.283173337</v>
      </c>
      <c r="FN29" s="30">
        <v>-134781.20166160099</v>
      </c>
      <c r="FO29" s="62">
        <v>-137634.120149864</v>
      </c>
      <c r="FP29" s="57" t="str">
        <f t="shared" si="85"/>
        <v>亚芝</v>
      </c>
      <c r="FQ29" s="47" t="e">
        <f>VLOOKUP(FP29,马仔属性!$G$14:$I$30,3,FALSE)</f>
        <v>#N/A</v>
      </c>
      <c r="FR29" s="58" t="e">
        <f>VLOOKUP(FP29,马仔属性!$G$14:$H$30,2,FALSE)</f>
        <v>#N/A</v>
      </c>
      <c r="FS29" s="3">
        <f t="shared" si="82"/>
        <v>26</v>
      </c>
      <c r="FT29" s="3">
        <f t="shared" si="83"/>
        <v>3</v>
      </c>
      <c r="FU29" s="3">
        <f t="shared" si="83"/>
        <v>3</v>
      </c>
      <c r="FV29" s="69">
        <f>SUMPRODUCT(FW29:FY29,设定参考!$A$2:$C$2)</f>
        <v>-295152.31428656809</v>
      </c>
      <c r="FW29" s="30">
        <v>-140487.03863812701</v>
      </c>
      <c r="FX29" s="30">
        <v>-143339.95712639001</v>
      </c>
      <c r="FY29" s="62">
        <v>-146192.87561465299</v>
      </c>
      <c r="FZ29" s="57" t="str">
        <f t="shared" si="85"/>
        <v>亚芝</v>
      </c>
      <c r="GA29" s="47" t="e">
        <f>VLOOKUP(FZ29,马仔属性!$G$14:$I$30,3,FALSE)</f>
        <v>#N/A</v>
      </c>
      <c r="GB29" s="58" t="e">
        <f>VLOOKUP(FZ29,马仔属性!$G$14:$H$30,2,FALSE)</f>
        <v>#N/A</v>
      </c>
      <c r="GC29" s="3">
        <f t="shared" si="82"/>
        <v>26</v>
      </c>
      <c r="GD29" s="3">
        <f t="shared" si="83"/>
        <v>3</v>
      </c>
      <c r="GE29" s="3">
        <f t="shared" si="83"/>
        <v>3</v>
      </c>
      <c r="GF29" s="69">
        <f>SUMPRODUCT(GG29:GI29,设定参考!$A$2:$C$2)</f>
        <v>-312612.1754347377</v>
      </c>
      <c r="GG29" s="30">
        <v>-149045.794102916</v>
      </c>
      <c r="GH29" s="30">
        <v>-151898.71259117901</v>
      </c>
      <c r="GI29" s="62">
        <v>-154751.63107944201</v>
      </c>
      <c r="GJ29" s="57" t="str">
        <f t="shared" si="85"/>
        <v>亚芝</v>
      </c>
      <c r="GK29" s="47" t="e">
        <f>VLOOKUP(GJ29,马仔属性!$G$14:$I$30,3,FALSE)</f>
        <v>#N/A</v>
      </c>
      <c r="GL29" s="58" t="e">
        <f>VLOOKUP(GJ29,马仔属性!$G$14:$H$30,2,FALSE)</f>
        <v>#N/A</v>
      </c>
      <c r="GM29" s="3">
        <f t="shared" si="82"/>
        <v>26</v>
      </c>
      <c r="GN29" s="3">
        <f t="shared" si="83"/>
        <v>3</v>
      </c>
      <c r="GO29" s="3">
        <f t="shared" si="83"/>
        <v>3</v>
      </c>
      <c r="GP29" s="69">
        <f>SUMPRODUCT(GQ29:GS29,设定参考!$A$2:$C$2)</f>
        <v>-330072.0365829072</v>
      </c>
      <c r="GQ29" s="30">
        <v>-157604.54956770499</v>
      </c>
      <c r="GR29" s="30">
        <v>-160457.468055968</v>
      </c>
      <c r="GS29" s="62">
        <v>-163310.38654423101</v>
      </c>
      <c r="GT29" s="57" t="str">
        <f t="shared" si="85"/>
        <v>亚芝</v>
      </c>
      <c r="GU29" s="47" t="e">
        <f>VLOOKUP(GT29,马仔属性!$G$14:$I$30,3,FALSE)</f>
        <v>#N/A</v>
      </c>
      <c r="GV29" s="58" t="e">
        <f>VLOOKUP(GT29,马仔属性!$G$14:$H$30,2,FALSE)</f>
        <v>#N/A</v>
      </c>
      <c r="GW29" s="3">
        <f t="shared" si="82"/>
        <v>26</v>
      </c>
      <c r="GX29" s="3">
        <f t="shared" si="83"/>
        <v>3</v>
      </c>
      <c r="GY29" s="3">
        <f t="shared" si="83"/>
        <v>3</v>
      </c>
      <c r="GZ29" s="69">
        <f>SUMPRODUCT(HA29:HC29,设定参考!$A$2:$C$2)</f>
        <v>-347531.89773107774</v>
      </c>
      <c r="HA29" s="30">
        <v>-166163.30503249401</v>
      </c>
      <c r="HB29" s="30">
        <v>-169016.22352075699</v>
      </c>
      <c r="HC29" s="62">
        <v>-171869.14200902099</v>
      </c>
      <c r="HD29" s="57" t="str">
        <f t="shared" si="85"/>
        <v>亚芝</v>
      </c>
      <c r="HE29" s="47" t="e">
        <f>VLOOKUP(HD29,马仔属性!$G$14:$I$30,3,FALSE)</f>
        <v>#N/A</v>
      </c>
      <c r="HF29" s="58" t="e">
        <f>VLOOKUP(HD29,马仔属性!$G$14:$H$30,2,FALSE)</f>
        <v>#N/A</v>
      </c>
      <c r="HG29" s="3">
        <f t="shared" si="82"/>
        <v>26</v>
      </c>
      <c r="HH29" s="3">
        <f t="shared" si="83"/>
        <v>3</v>
      </c>
      <c r="HI29" s="3">
        <f t="shared" si="83"/>
        <v>3</v>
      </c>
      <c r="HJ29" s="69">
        <f>SUMPRODUCT(HK29:HM29,设定参考!$A$2:$C$2)</f>
        <v>-364991.7588792484</v>
      </c>
      <c r="HK29" s="30">
        <v>-174722.06049728399</v>
      </c>
      <c r="HL29" s="30">
        <v>-177574.978985547</v>
      </c>
      <c r="HM29" s="62">
        <v>-180427.89747381001</v>
      </c>
    </row>
    <row r="30" spans="1:221" x14ac:dyDescent="0.15">
      <c r="A30" s="48">
        <v>27</v>
      </c>
      <c r="B30" s="57" t="str">
        <f t="shared" si="50"/>
        <v>制服太妹</v>
      </c>
      <c r="C30" s="47">
        <f>VLOOKUP(B30,马仔属性!$G$14:$I$30,3,FALSE)</f>
        <v>0</v>
      </c>
      <c r="D30" s="58">
        <f>VLOOKUP(B30,马仔属性!$G$14:$H$30,2,FALSE)</f>
        <v>101101</v>
      </c>
      <c r="E30" s="3">
        <f t="shared" si="0"/>
        <v>27</v>
      </c>
      <c r="F30" s="3">
        <f t="shared" si="66"/>
        <v>3</v>
      </c>
      <c r="G30" s="3">
        <f t="shared" si="66"/>
        <v>3</v>
      </c>
      <c r="H30" s="69">
        <f>SUMPRODUCT(I30:K30,设定参考!$A$2:$C$2)</f>
        <v>989.40588225093529</v>
      </c>
      <c r="I30" s="30">
        <v>8497.7766604031676</v>
      </c>
      <c r="J30" s="30">
        <v>463.68637604278081</v>
      </c>
      <c r="K30" s="62">
        <v>185.80843979202774</v>
      </c>
      <c r="L30" s="57" t="str">
        <f t="shared" si="51"/>
        <v>蟹仔</v>
      </c>
      <c r="M30" s="47">
        <f>VLOOKUP(L30,马仔属性!$G$14:$I$30,3,FALSE)</f>
        <v>0</v>
      </c>
      <c r="N30" s="58">
        <f>VLOOKUP(L30,马仔属性!$G$14:$H$30,2,FALSE)</f>
        <v>101102</v>
      </c>
      <c r="O30" s="3">
        <f t="shared" si="2"/>
        <v>27</v>
      </c>
      <c r="P30" s="3">
        <f t="shared" si="67"/>
        <v>3</v>
      </c>
      <c r="Q30" s="3">
        <f t="shared" si="67"/>
        <v>3</v>
      </c>
      <c r="R30" s="69">
        <f>SUMPRODUCT(S30:U30,设定参考!$A$2:$C$2)</f>
        <v>981.84588225093512</v>
      </c>
      <c r="S30" s="30">
        <v>7408.7766604031676</v>
      </c>
      <c r="T30" s="30">
        <v>485.68637604278081</v>
      </c>
      <c r="U30" s="62">
        <v>199.80843979202774</v>
      </c>
      <c r="V30" s="57" t="str">
        <f t="shared" si="52"/>
        <v>比利</v>
      </c>
      <c r="W30" s="47">
        <f>VLOOKUP(V30,马仔属性!$G$14:$I$30,3,FALSE)</f>
        <v>0</v>
      </c>
      <c r="X30" s="58">
        <f>VLOOKUP(V30,马仔属性!$G$14:$H$30,2,FALSE)</f>
        <v>101103</v>
      </c>
      <c r="Y30" s="3">
        <f t="shared" si="4"/>
        <v>27</v>
      </c>
      <c r="Z30" s="3">
        <f t="shared" si="68"/>
        <v>3</v>
      </c>
      <c r="AA30" s="3">
        <f t="shared" si="68"/>
        <v>3</v>
      </c>
      <c r="AB30" s="69">
        <f>SUMPRODUCT(AC30:AE30,设定参考!$A$2:$C$2)</f>
        <v>1007.8458822509351</v>
      </c>
      <c r="AC30" s="30">
        <v>7408.7766604031676</v>
      </c>
      <c r="AD30" s="30">
        <v>529.68637604278081</v>
      </c>
      <c r="AE30" s="62">
        <v>181.80843979202774</v>
      </c>
      <c r="AF30" s="57" t="str">
        <f t="shared" si="53"/>
        <v>黎九</v>
      </c>
      <c r="AG30" s="47">
        <f>VLOOKUP(AF30,马仔属性!$G$14:$I$30,3,FALSE)</f>
        <v>0</v>
      </c>
      <c r="AH30" s="58">
        <f>VLOOKUP(AF30,马仔属性!$G$14:$H$30,2,FALSE)</f>
        <v>101104</v>
      </c>
      <c r="AI30" s="3">
        <f t="shared" si="6"/>
        <v>27</v>
      </c>
      <c r="AJ30" s="3">
        <f t="shared" si="69"/>
        <v>3</v>
      </c>
      <c r="AK30" s="3">
        <f t="shared" si="69"/>
        <v>3</v>
      </c>
      <c r="AL30" s="69">
        <f>SUMPRODUCT(AM30:AO30,设定参考!$A$2:$C$2)</f>
        <v>1012.9658822509352</v>
      </c>
      <c r="AM30" s="30">
        <v>8061.7766604031676</v>
      </c>
      <c r="AN30" s="30">
        <v>518.68637604278081</v>
      </c>
      <c r="AO30" s="62">
        <v>171.80843979202774</v>
      </c>
      <c r="AP30" s="57" t="str">
        <f t="shared" si="54"/>
        <v>黑古</v>
      </c>
      <c r="AQ30" s="47">
        <f>VLOOKUP(AP30,马仔属性!$G$14:$I$30,3,FALSE)</f>
        <v>0</v>
      </c>
      <c r="AR30" s="58">
        <f>VLOOKUP(AP30,马仔属性!$G$14:$H$30,2,FALSE)</f>
        <v>101105</v>
      </c>
      <c r="AS30" s="3">
        <f t="shared" si="8"/>
        <v>27</v>
      </c>
      <c r="AT30" s="3">
        <f t="shared" si="70"/>
        <v>3</v>
      </c>
      <c r="AU30" s="3">
        <f t="shared" si="70"/>
        <v>3</v>
      </c>
      <c r="AV30" s="69">
        <f>SUMPRODUCT(AW30:AY30,设定参考!$A$2:$C$2)</f>
        <v>988.52588225093518</v>
      </c>
      <c r="AW30" s="30">
        <v>9150.7766604031676</v>
      </c>
      <c r="AX30" s="30">
        <v>441.68637604278081</v>
      </c>
      <c r="AY30" s="62">
        <v>180.80843979202774</v>
      </c>
      <c r="AZ30" s="57" t="str">
        <f t="shared" si="55"/>
        <v>靓坤</v>
      </c>
      <c r="BA30" s="47">
        <f>VLOOKUP(AZ30,马仔属性!$G$14:$I$30,3,FALSE)</f>
        <v>1</v>
      </c>
      <c r="BB30" s="58">
        <f>VLOOKUP(AZ30,马仔属性!$G$14:$H$30,2,FALSE)</f>
        <v>101106</v>
      </c>
      <c r="BC30" s="3">
        <f t="shared" si="10"/>
        <v>27</v>
      </c>
      <c r="BD30" s="3">
        <f t="shared" si="71"/>
        <v>3</v>
      </c>
      <c r="BE30" s="3">
        <f t="shared" si="71"/>
        <v>3</v>
      </c>
      <c r="BF30" s="69">
        <f>SUMPRODUCT(BG30:BI30,设定参考!$A$2:$C$2)</f>
        <v>1503.7465365208814</v>
      </c>
      <c r="BG30" s="30">
        <v>12944.590124409526</v>
      </c>
      <c r="BH30" s="30">
        <v>711.55297882352966</v>
      </c>
      <c r="BI30" s="62">
        <v>274.40995272097058</v>
      </c>
      <c r="BJ30" s="57" t="str">
        <f t="shared" si="56"/>
        <v>乌鸦</v>
      </c>
      <c r="BK30" s="47">
        <f>VLOOKUP(BJ30,马仔属性!$G$14:$I$30,3,FALSE)</f>
        <v>2</v>
      </c>
      <c r="BL30" s="58">
        <f>VLOOKUP(BJ30,马仔属性!$G$14:$H$30,2,FALSE)</f>
        <v>101110</v>
      </c>
      <c r="BM30" s="3">
        <f t="shared" si="12"/>
        <v>27</v>
      </c>
      <c r="BN30" s="3">
        <f t="shared" si="72"/>
        <v>3</v>
      </c>
      <c r="BO30" s="3">
        <f t="shared" si="72"/>
        <v>3</v>
      </c>
      <c r="BP30" s="69">
        <f>SUMPRODUCT(BQ30:BS30,设定参考!$A$2:$C$2)</f>
        <v>2461.5478450607729</v>
      </c>
      <c r="BQ30" s="30">
        <v>22491.217052422238</v>
      </c>
      <c r="BR30" s="30">
        <v>1064.2861843850271</v>
      </c>
      <c r="BS30" s="62">
        <v>497.61297857885626</v>
      </c>
      <c r="BT30" s="57" t="str">
        <f t="shared" si="57"/>
        <v>肥仔</v>
      </c>
      <c r="BU30" s="47">
        <f>VLOOKUP(BT30,马仔属性!$G$14:$I$30,3,FALSE)</f>
        <v>1</v>
      </c>
      <c r="BV30" s="58">
        <f>VLOOKUP(BT30,马仔属性!$G$14:$H$30,2,FALSE)</f>
        <v>101108</v>
      </c>
      <c r="BW30" s="3">
        <f t="shared" si="14"/>
        <v>27</v>
      </c>
      <c r="BX30" s="3">
        <f t="shared" si="73"/>
        <v>3</v>
      </c>
      <c r="BY30" s="3">
        <f t="shared" si="73"/>
        <v>3</v>
      </c>
      <c r="BZ30" s="69">
        <f>SUMPRODUCT(CA30:CC30,设定参考!$A$2:$C$2)</f>
        <v>1493.0265365208811</v>
      </c>
      <c r="CA30" s="30">
        <v>12726.590124409526</v>
      </c>
      <c r="CB30" s="30">
        <v>700.55297882352966</v>
      </c>
      <c r="CC30" s="62">
        <v>283.40995272097058</v>
      </c>
      <c r="CD30" s="57" t="str">
        <f t="shared" si="58"/>
        <v>司徒浩南</v>
      </c>
      <c r="CE30" s="47">
        <f>VLOOKUP(CD30,马仔属性!$G$14:$I$30,3,FALSE)</f>
        <v>2</v>
      </c>
      <c r="CF30" s="58">
        <f>VLOOKUP(CD30,马仔属性!$G$14:$H$30,2,FALSE)</f>
        <v>101109</v>
      </c>
      <c r="CG30" s="3">
        <f t="shared" si="16"/>
        <v>27</v>
      </c>
      <c r="CH30" s="3">
        <f t="shared" si="74"/>
        <v>3</v>
      </c>
      <c r="CI30" s="3">
        <f t="shared" si="74"/>
        <v>3</v>
      </c>
      <c r="CJ30" s="69">
        <f>SUMPRODUCT(CK30:CM30,设定参考!$A$2:$C$2)</f>
        <v>2512.4278450607731</v>
      </c>
      <c r="CK30" s="30">
        <v>21838.217052422238</v>
      </c>
      <c r="CL30" s="30">
        <v>1174.2861843850271</v>
      </c>
      <c r="CM30" s="62">
        <v>464.61297857885626</v>
      </c>
      <c r="CN30" s="57" t="s">
        <v>380</v>
      </c>
      <c r="CO30" s="47">
        <f>VLOOKUP(CN30,马仔属性!$G$14:$I$30,3,FALSE)</f>
        <v>2</v>
      </c>
      <c r="CP30" s="58">
        <f>VLOOKUP(CN30,马仔属性!$G$14:$H$30,2,FALSE)</f>
        <v>101111</v>
      </c>
      <c r="CQ30" s="3">
        <f t="shared" si="18"/>
        <v>27</v>
      </c>
      <c r="CR30" s="3">
        <f t="shared" si="75"/>
        <v>3</v>
      </c>
      <c r="CS30" s="3">
        <f t="shared" si="75"/>
        <v>3</v>
      </c>
      <c r="CT30" s="69">
        <f>SUMPRODUCT(CU30:CW30,设定参考!$A$2:$C$2)</f>
        <v>2474.4278450607731</v>
      </c>
      <c r="CU30" s="30">
        <v>21838.217052422238</v>
      </c>
      <c r="CV30" s="30">
        <v>1108.2861843850271</v>
      </c>
      <c r="CW30" s="62">
        <v>492.61297857885626</v>
      </c>
      <c r="CX30" s="57" t="str">
        <f t="shared" si="59"/>
        <v>雷功</v>
      </c>
      <c r="CY30" s="47" t="e">
        <f>VLOOKUP(CX30,马仔属性!$G$14:$I$30,3,FALSE)</f>
        <v>#N/A</v>
      </c>
      <c r="CZ30" s="58" t="e">
        <f>VLOOKUP(CX30,马仔属性!$G$14:$H$30,2,FALSE)</f>
        <v>#N/A</v>
      </c>
      <c r="DA30" s="3">
        <f t="shared" si="20"/>
        <v>27</v>
      </c>
      <c r="DB30" s="3">
        <f t="shared" si="76"/>
        <v>3</v>
      </c>
      <c r="DC30" s="3">
        <f t="shared" si="76"/>
        <v>3</v>
      </c>
      <c r="DD30" s="69">
        <f>SUMPRODUCT(DE30:DG30,设定参考!$A$2:$C$2)</f>
        <v>0</v>
      </c>
      <c r="DE30" s="30">
        <v>0</v>
      </c>
      <c r="DF30" s="30">
        <v>0</v>
      </c>
      <c r="DG30" s="62">
        <v>0</v>
      </c>
      <c r="DH30" s="57" t="str">
        <f t="shared" si="60"/>
        <v>山下忠秀</v>
      </c>
      <c r="DI30" s="47">
        <f>VLOOKUP(DH30,马仔属性!$G$14:$I$30,3,FALSE)</f>
        <v>2</v>
      </c>
      <c r="DJ30" s="58">
        <f>VLOOKUP(DH30,马仔属性!$G$14:$H$30,2,FALSE)</f>
        <v>101112</v>
      </c>
      <c r="DK30" s="3">
        <f t="shared" si="22"/>
        <v>27</v>
      </c>
      <c r="DL30" s="3">
        <f t="shared" si="77"/>
        <v>3</v>
      </c>
      <c r="DM30" s="3">
        <f t="shared" si="77"/>
        <v>3</v>
      </c>
      <c r="DN30" s="69">
        <f>SUMPRODUCT(DO30:DQ30,设定参考!$A$2:$C$2)</f>
        <v>2476.7078450607728</v>
      </c>
      <c r="DO30" s="30">
        <v>21620.217052422238</v>
      </c>
      <c r="DP30" s="30">
        <v>1119.2861843850271</v>
      </c>
      <c r="DQ30" s="62">
        <v>492.61297857885626</v>
      </c>
      <c r="DR30" s="57" t="str">
        <f t="shared" si="61"/>
        <v>宫本一</v>
      </c>
      <c r="DS30" s="47">
        <f>VLOOKUP(DR30,马仔属性!$G$14:$I$30,3,FALSE)</f>
        <v>2</v>
      </c>
      <c r="DT30" s="58">
        <f>VLOOKUP(DR30,马仔属性!$G$14:$H$30,2,FALSE)</f>
        <v>101113</v>
      </c>
      <c r="DU30" s="3">
        <f t="shared" si="24"/>
        <v>27</v>
      </c>
      <c r="DV30" s="3">
        <f t="shared" si="78"/>
        <v>3</v>
      </c>
      <c r="DW30" s="3">
        <f t="shared" si="78"/>
        <v>3</v>
      </c>
      <c r="DX30" s="69">
        <f>SUMPRODUCT(DY30:EA30,设定参考!$A$2:$C$2)</f>
        <v>2490.5878450607729</v>
      </c>
      <c r="DY30" s="30">
        <v>20967.217052422238</v>
      </c>
      <c r="DZ30" s="30">
        <v>1163.2861843850271</v>
      </c>
      <c r="EA30" s="62">
        <v>488.61297857885626</v>
      </c>
      <c r="EB30" s="57" t="str">
        <f t="shared" si="62"/>
        <v>陈浩南</v>
      </c>
      <c r="EC30" s="47">
        <f>VLOOKUP(EB30,马仔属性!$G$14:$I$30,3,FALSE)</f>
        <v>3</v>
      </c>
      <c r="ED30" s="58">
        <f>VLOOKUP(EB30,马仔属性!$G$14:$H$30,2,FALSE)</f>
        <v>101114</v>
      </c>
      <c r="EE30" s="3">
        <f t="shared" si="26"/>
        <v>27</v>
      </c>
      <c r="EF30" s="3">
        <f t="shared" si="79"/>
        <v>3</v>
      </c>
      <c r="EG30" s="3">
        <f t="shared" si="79"/>
        <v>3</v>
      </c>
      <c r="EH30" s="69">
        <f>SUMPRODUCT(EI30:EK30,设定参考!$A$2:$C$2)</f>
        <v>3475.6691536006642</v>
      </c>
      <c r="EI30" s="30">
        <v>30295.843980434951</v>
      </c>
      <c r="EJ30" s="30">
        <v>1571.0193899465244</v>
      </c>
      <c r="EK30" s="62">
        <v>692.81600443674188</v>
      </c>
      <c r="EL30" s="57" t="str">
        <f t="shared" si="63"/>
        <v>山鸡</v>
      </c>
      <c r="EM30" s="47">
        <f>VLOOKUP(EL30,马仔属性!$G$14:$I$30,3,FALSE)</f>
        <v>3</v>
      </c>
      <c r="EN30" s="58">
        <f>VLOOKUP(EL30,马仔属性!$G$14:$H$30,2,FALSE)</f>
        <v>101115</v>
      </c>
      <c r="EO30" s="3">
        <f t="shared" si="28"/>
        <v>27</v>
      </c>
      <c r="EP30" s="3">
        <f t="shared" si="80"/>
        <v>3</v>
      </c>
      <c r="EQ30" s="3">
        <f t="shared" si="80"/>
        <v>3</v>
      </c>
      <c r="ER30" s="69">
        <f>SUMPRODUCT(ES30:EU30,设定参考!$A$2:$C$2)</f>
        <v>3485.5091536006644</v>
      </c>
      <c r="ES30" s="30">
        <v>31166.843980434951</v>
      </c>
      <c r="ET30" s="30">
        <v>1560.0193899465244</v>
      </c>
      <c r="EU30" s="62">
        <v>678.81600443674188</v>
      </c>
      <c r="EV30" s="57" t="str">
        <f t="shared" si="64"/>
        <v>大天二</v>
      </c>
      <c r="EW30" s="47">
        <f>VLOOKUP(EV30,马仔属性!$G$14:$I$30,3,FALSE)</f>
        <v>3</v>
      </c>
      <c r="EX30" s="58">
        <f>VLOOKUP(EV30,马仔属性!$G$14:$H$30,2,FALSE)</f>
        <v>101116</v>
      </c>
      <c r="EY30" s="3">
        <f t="shared" si="30"/>
        <v>27</v>
      </c>
      <c r="EZ30" s="3">
        <f t="shared" si="81"/>
        <v>3</v>
      </c>
      <c r="FA30" s="3">
        <f t="shared" si="81"/>
        <v>3</v>
      </c>
      <c r="FB30" s="69">
        <f>SUMPRODUCT(FC30:FE30,设定参考!$A$2:$C$2)</f>
        <v>3484.6291536006643</v>
      </c>
      <c r="FC30" s="30">
        <v>31819.843980434951</v>
      </c>
      <c r="FD30" s="30">
        <v>1538.0193899465244</v>
      </c>
      <c r="FE30" s="62">
        <v>673.81600443674188</v>
      </c>
      <c r="FF30" s="57" t="str">
        <f t="shared" si="85"/>
        <v>亚芝</v>
      </c>
      <c r="FG30" s="47" t="e">
        <f>VLOOKUP(FF30,马仔属性!$G$14:$I$30,3,FALSE)</f>
        <v>#N/A</v>
      </c>
      <c r="FH30" s="58" t="e">
        <f>VLOOKUP(FF30,马仔属性!$G$14:$H$30,2,FALSE)</f>
        <v>#N/A</v>
      </c>
      <c r="FI30" s="3">
        <f t="shared" si="82"/>
        <v>27</v>
      </c>
      <c r="FJ30" s="3">
        <f t="shared" si="83"/>
        <v>3</v>
      </c>
      <c r="FK30" s="3">
        <f t="shared" si="83"/>
        <v>3</v>
      </c>
      <c r="FL30" s="69">
        <f>SUMPRODUCT(FM30:FO30,设定参考!$A$2:$C$2)</f>
        <v>-282779.40599557967</v>
      </c>
      <c r="FM30" s="30">
        <v>-134345.00916776701</v>
      </c>
      <c r="FN30" s="30">
        <v>-137250.20493221199</v>
      </c>
      <c r="FO30" s="62">
        <v>-140155.40069665699</v>
      </c>
      <c r="FP30" s="57" t="str">
        <f t="shared" si="85"/>
        <v>亚芝</v>
      </c>
      <c r="FQ30" s="47" t="e">
        <f>VLOOKUP(FP30,马仔属性!$G$14:$I$30,3,FALSE)</f>
        <v>#N/A</v>
      </c>
      <c r="FR30" s="58" t="e">
        <f>VLOOKUP(FP30,马仔属性!$G$14:$H$30,2,FALSE)</f>
        <v>#N/A</v>
      </c>
      <c r="FS30" s="3">
        <f t="shared" si="82"/>
        <v>27</v>
      </c>
      <c r="FT30" s="3">
        <f t="shared" si="83"/>
        <v>3</v>
      </c>
      <c r="FU30" s="3">
        <f t="shared" si="83"/>
        <v>3</v>
      </c>
      <c r="FV30" s="69">
        <f>SUMPRODUCT(FW30:FY30,设定参考!$A$2:$C$2)</f>
        <v>-300559.20407398511</v>
      </c>
      <c r="FW30" s="30">
        <v>-143060.59646110199</v>
      </c>
      <c r="FX30" s="30">
        <v>-145965.79222554801</v>
      </c>
      <c r="FY30" s="62">
        <v>-148870.98798999301</v>
      </c>
      <c r="FZ30" s="57" t="str">
        <f t="shared" si="85"/>
        <v>亚芝</v>
      </c>
      <c r="GA30" s="47" t="e">
        <f>VLOOKUP(FZ30,马仔属性!$G$14:$I$30,3,FALSE)</f>
        <v>#N/A</v>
      </c>
      <c r="GB30" s="58" t="e">
        <f>VLOOKUP(FZ30,马仔属性!$G$14:$H$30,2,FALSE)</f>
        <v>#N/A</v>
      </c>
      <c r="GC30" s="3">
        <f t="shared" si="82"/>
        <v>27</v>
      </c>
      <c r="GD30" s="3">
        <f t="shared" si="83"/>
        <v>3</v>
      </c>
      <c r="GE30" s="3">
        <f t="shared" si="83"/>
        <v>3</v>
      </c>
      <c r="GF30" s="69">
        <f>SUMPRODUCT(GG30:GI30,设定参考!$A$2:$C$2)</f>
        <v>-318339.00215238857</v>
      </c>
      <c r="GG30" s="30">
        <v>-151776.18375443801</v>
      </c>
      <c r="GH30" s="30">
        <v>-154681.37951888301</v>
      </c>
      <c r="GI30" s="62">
        <v>-157586.57528332801</v>
      </c>
      <c r="GJ30" s="57" t="str">
        <f t="shared" si="85"/>
        <v>亚芝</v>
      </c>
      <c r="GK30" s="47" t="e">
        <f>VLOOKUP(GJ30,马仔属性!$G$14:$I$30,3,FALSE)</f>
        <v>#N/A</v>
      </c>
      <c r="GL30" s="58" t="e">
        <f>VLOOKUP(GJ30,马仔属性!$G$14:$H$30,2,FALSE)</f>
        <v>#N/A</v>
      </c>
      <c r="GM30" s="3">
        <f t="shared" si="82"/>
        <v>27</v>
      </c>
      <c r="GN30" s="3">
        <f t="shared" si="83"/>
        <v>3</v>
      </c>
      <c r="GO30" s="3">
        <f t="shared" si="83"/>
        <v>3</v>
      </c>
      <c r="GP30" s="69">
        <f>SUMPRODUCT(GQ30:GS30,设定参考!$A$2:$C$2)</f>
        <v>-336118.80023079191</v>
      </c>
      <c r="GQ30" s="30">
        <v>-160491.77104777301</v>
      </c>
      <c r="GR30" s="30">
        <v>-163396.96681221799</v>
      </c>
      <c r="GS30" s="62">
        <v>-166302.16257666299</v>
      </c>
      <c r="GT30" s="57" t="str">
        <f t="shared" si="85"/>
        <v>亚芝</v>
      </c>
      <c r="GU30" s="47" t="e">
        <f>VLOOKUP(GT30,马仔属性!$G$14:$I$30,3,FALSE)</f>
        <v>#N/A</v>
      </c>
      <c r="GV30" s="58" t="e">
        <f>VLOOKUP(GT30,马仔属性!$G$14:$H$30,2,FALSE)</f>
        <v>#N/A</v>
      </c>
      <c r="GW30" s="3">
        <f t="shared" si="82"/>
        <v>27</v>
      </c>
      <c r="GX30" s="3">
        <f t="shared" si="83"/>
        <v>3</v>
      </c>
      <c r="GY30" s="3">
        <f t="shared" si="83"/>
        <v>3</v>
      </c>
      <c r="GZ30" s="69">
        <f>SUMPRODUCT(HA30:HC30,设定参考!$A$2:$C$2)</f>
        <v>-353898.59830919531</v>
      </c>
      <c r="HA30" s="30">
        <v>-169207.35834110799</v>
      </c>
      <c r="HB30" s="30">
        <v>-172112.55410555299</v>
      </c>
      <c r="HC30" s="62">
        <v>-175017.74986999799</v>
      </c>
      <c r="HD30" s="57" t="str">
        <f t="shared" si="85"/>
        <v>亚芝</v>
      </c>
      <c r="HE30" s="47" t="e">
        <f>VLOOKUP(HD30,马仔属性!$G$14:$I$30,3,FALSE)</f>
        <v>#N/A</v>
      </c>
      <c r="HF30" s="58" t="e">
        <f>VLOOKUP(HD30,马仔属性!$G$14:$H$30,2,FALSE)</f>
        <v>#N/A</v>
      </c>
      <c r="HG30" s="3">
        <f t="shared" si="82"/>
        <v>27</v>
      </c>
      <c r="HH30" s="3">
        <f t="shared" si="83"/>
        <v>3</v>
      </c>
      <c r="HI30" s="3">
        <f t="shared" si="83"/>
        <v>3</v>
      </c>
      <c r="HJ30" s="69">
        <f>SUMPRODUCT(HK30:HM30,设定参考!$A$2:$C$2)</f>
        <v>-371678.39638759871</v>
      </c>
      <c r="HK30" s="30">
        <v>-177922.94563444299</v>
      </c>
      <c r="HL30" s="30">
        <v>-180828.14139888799</v>
      </c>
      <c r="HM30" s="62">
        <v>-183733.337163333</v>
      </c>
    </row>
    <row r="31" spans="1:221" x14ac:dyDescent="0.15">
      <c r="A31" s="48">
        <v>28</v>
      </c>
      <c r="B31" s="57" t="str">
        <f t="shared" si="50"/>
        <v>制服太妹</v>
      </c>
      <c r="C31" s="47">
        <f>VLOOKUP(B31,马仔属性!$G$14:$I$30,3,FALSE)</f>
        <v>0</v>
      </c>
      <c r="D31" s="58">
        <f>VLOOKUP(B31,马仔属性!$G$14:$H$30,2,FALSE)</f>
        <v>101101</v>
      </c>
      <c r="E31" s="3">
        <f t="shared" si="0"/>
        <v>28</v>
      </c>
      <c r="F31" s="3">
        <f t="shared" si="66"/>
        <v>3</v>
      </c>
      <c r="G31" s="3">
        <f t="shared" si="66"/>
        <v>3</v>
      </c>
      <c r="H31" s="69">
        <f>SUMPRODUCT(I31:K31,设定参考!$A$2:$C$2)</f>
        <v>1000.6995502707284</v>
      </c>
      <c r="I31" s="30">
        <v>8597.9497354983178</v>
      </c>
      <c r="J31" s="30">
        <v>468.7744581818182</v>
      </c>
      <c r="K31" s="62">
        <v>188.0071026689775</v>
      </c>
      <c r="L31" s="57" t="str">
        <f t="shared" si="51"/>
        <v>蟹仔</v>
      </c>
      <c r="M31" s="47">
        <f>VLOOKUP(L31,马仔属性!$G$14:$I$30,3,FALSE)</f>
        <v>0</v>
      </c>
      <c r="N31" s="58">
        <f>VLOOKUP(L31,马仔属性!$G$14:$H$30,2,FALSE)</f>
        <v>101102</v>
      </c>
      <c r="O31" s="3">
        <f t="shared" si="2"/>
        <v>28</v>
      </c>
      <c r="P31" s="3">
        <f t="shared" si="67"/>
        <v>3</v>
      </c>
      <c r="Q31" s="3">
        <f t="shared" si="67"/>
        <v>3</v>
      </c>
      <c r="R31" s="69">
        <f>SUMPRODUCT(S31:U31,设定参考!$A$2:$C$2)</f>
        <v>993.13955027072836</v>
      </c>
      <c r="S31" s="30">
        <v>7508.9497354983159</v>
      </c>
      <c r="T31" s="30">
        <v>490.7744581818182</v>
      </c>
      <c r="U31" s="62">
        <v>202.0071026689775</v>
      </c>
      <c r="V31" s="57" t="str">
        <f t="shared" si="52"/>
        <v>比利</v>
      </c>
      <c r="W31" s="47">
        <f>VLOOKUP(V31,马仔属性!$G$14:$I$30,3,FALSE)</f>
        <v>0</v>
      </c>
      <c r="X31" s="58">
        <f>VLOOKUP(V31,马仔属性!$G$14:$H$30,2,FALSE)</f>
        <v>101103</v>
      </c>
      <c r="Y31" s="3">
        <f t="shared" si="4"/>
        <v>28</v>
      </c>
      <c r="Z31" s="3">
        <f t="shared" si="68"/>
        <v>3</v>
      </c>
      <c r="AA31" s="3">
        <f t="shared" si="68"/>
        <v>3</v>
      </c>
      <c r="AB31" s="69">
        <f>SUMPRODUCT(AC31:AE31,设定参考!$A$2:$C$2)</f>
        <v>1019.1395502707284</v>
      </c>
      <c r="AC31" s="30">
        <v>7508.9497354983159</v>
      </c>
      <c r="AD31" s="30">
        <v>534.7744581818182</v>
      </c>
      <c r="AE31" s="62">
        <v>184.0071026689775</v>
      </c>
      <c r="AF31" s="57" t="str">
        <f t="shared" si="53"/>
        <v>黎九</v>
      </c>
      <c r="AG31" s="47">
        <f>VLOOKUP(AF31,马仔属性!$G$14:$I$30,3,FALSE)</f>
        <v>0</v>
      </c>
      <c r="AH31" s="58">
        <f>VLOOKUP(AF31,马仔属性!$G$14:$H$30,2,FALSE)</f>
        <v>101104</v>
      </c>
      <c r="AI31" s="3">
        <f t="shared" si="6"/>
        <v>28</v>
      </c>
      <c r="AJ31" s="3">
        <f t="shared" si="69"/>
        <v>3</v>
      </c>
      <c r="AK31" s="3">
        <f t="shared" si="69"/>
        <v>3</v>
      </c>
      <c r="AL31" s="69">
        <f>SUMPRODUCT(AM31:AO31,设定参考!$A$2:$C$2)</f>
        <v>1024.2595502707284</v>
      </c>
      <c r="AM31" s="30">
        <v>8161.9497354983159</v>
      </c>
      <c r="AN31" s="30">
        <v>523.7744581818182</v>
      </c>
      <c r="AO31" s="62">
        <v>174.0071026689775</v>
      </c>
      <c r="AP31" s="57" t="str">
        <f t="shared" si="54"/>
        <v>黑古</v>
      </c>
      <c r="AQ31" s="47">
        <f>VLOOKUP(AP31,马仔属性!$G$14:$I$30,3,FALSE)</f>
        <v>0</v>
      </c>
      <c r="AR31" s="58">
        <f>VLOOKUP(AP31,马仔属性!$G$14:$H$30,2,FALSE)</f>
        <v>101105</v>
      </c>
      <c r="AS31" s="3">
        <f t="shared" si="8"/>
        <v>28</v>
      </c>
      <c r="AT31" s="3">
        <f t="shared" si="70"/>
        <v>3</v>
      </c>
      <c r="AU31" s="3">
        <f t="shared" si="70"/>
        <v>3</v>
      </c>
      <c r="AV31" s="69">
        <f>SUMPRODUCT(AW31:AY31,设定参考!$A$2:$C$2)</f>
        <v>999.81955027072854</v>
      </c>
      <c r="AW31" s="30">
        <v>9250.9497354983178</v>
      </c>
      <c r="AX31" s="30">
        <v>446.77445818181826</v>
      </c>
      <c r="AY31" s="62">
        <v>183.0071026689775</v>
      </c>
      <c r="AZ31" s="57" t="str">
        <f t="shared" si="55"/>
        <v>靓坤</v>
      </c>
      <c r="BA31" s="47">
        <f>VLOOKUP(AZ31,马仔属性!$G$14:$I$30,3,FALSE)</f>
        <v>1</v>
      </c>
      <c r="BB31" s="58">
        <f>VLOOKUP(AZ31,马仔属性!$G$14:$H$30,2,FALSE)</f>
        <v>101106</v>
      </c>
      <c r="BC31" s="3">
        <f t="shared" si="10"/>
        <v>28</v>
      </c>
      <c r="BD31" s="3">
        <f t="shared" si="71"/>
        <v>3</v>
      </c>
      <c r="BE31" s="3">
        <f t="shared" si="71"/>
        <v>3</v>
      </c>
      <c r="BF31" s="69">
        <f>SUMPRODUCT(BG31:BI31,设定参考!$A$2:$C$2)</f>
        <v>1526.3338725604676</v>
      </c>
      <c r="BG31" s="30">
        <v>13144.936274599822</v>
      </c>
      <c r="BH31" s="30">
        <v>721.72914310160445</v>
      </c>
      <c r="BI31" s="62">
        <v>278.80727847487003</v>
      </c>
      <c r="BJ31" s="57" t="str">
        <f t="shared" si="56"/>
        <v>乌鸦</v>
      </c>
      <c r="BK31" s="47">
        <f>VLOOKUP(BJ31,马仔属性!$G$14:$I$30,3,FALSE)</f>
        <v>2</v>
      </c>
      <c r="BL31" s="58">
        <f>VLOOKUP(BJ31,马仔属性!$G$14:$H$30,2,FALSE)</f>
        <v>101110</v>
      </c>
      <c r="BM31" s="3">
        <f t="shared" si="12"/>
        <v>28</v>
      </c>
      <c r="BN31" s="3">
        <f t="shared" si="72"/>
        <v>3</v>
      </c>
      <c r="BO31" s="3">
        <f t="shared" si="72"/>
        <v>3</v>
      </c>
      <c r="BP31" s="69">
        <f>SUMPRODUCT(BQ31:BS31,设定参考!$A$2:$C$2)</f>
        <v>2506.722517139945</v>
      </c>
      <c r="BQ31" s="30">
        <v>22891.909352802832</v>
      </c>
      <c r="BR31" s="30">
        <v>1084.6385129411767</v>
      </c>
      <c r="BS31" s="62">
        <v>506.40763008665522</v>
      </c>
      <c r="BT31" s="57" t="str">
        <f t="shared" si="57"/>
        <v>肥仔</v>
      </c>
      <c r="BU31" s="47">
        <f>VLOOKUP(BT31,马仔属性!$G$14:$I$30,3,FALSE)</f>
        <v>1</v>
      </c>
      <c r="BV31" s="58">
        <f>VLOOKUP(BT31,马仔属性!$G$14:$H$30,2,FALSE)</f>
        <v>101108</v>
      </c>
      <c r="BW31" s="3">
        <f t="shared" si="14"/>
        <v>28</v>
      </c>
      <c r="BX31" s="3">
        <f t="shared" si="73"/>
        <v>3</v>
      </c>
      <c r="BY31" s="3">
        <f t="shared" si="73"/>
        <v>3</v>
      </c>
      <c r="BZ31" s="69">
        <f>SUMPRODUCT(CA31:CC31,设定参考!$A$2:$C$2)</f>
        <v>1515.6138725604674</v>
      </c>
      <c r="CA31" s="30">
        <v>12926.936274599822</v>
      </c>
      <c r="CB31" s="30">
        <v>710.72914310160445</v>
      </c>
      <c r="CC31" s="62">
        <v>287.80727847487003</v>
      </c>
      <c r="CD31" s="57" t="str">
        <f t="shared" si="58"/>
        <v>司徒浩南</v>
      </c>
      <c r="CE31" s="47">
        <f>VLOOKUP(CD31,马仔属性!$G$14:$I$30,3,FALSE)</f>
        <v>2</v>
      </c>
      <c r="CF31" s="58">
        <f>VLOOKUP(CD31,马仔属性!$G$14:$H$30,2,FALSE)</f>
        <v>101109</v>
      </c>
      <c r="CG31" s="3">
        <f t="shared" si="16"/>
        <v>28</v>
      </c>
      <c r="CH31" s="3">
        <f t="shared" si="74"/>
        <v>3</v>
      </c>
      <c r="CI31" s="3">
        <f t="shared" si="74"/>
        <v>3</v>
      </c>
      <c r="CJ31" s="69">
        <f>SUMPRODUCT(CK31:CM31,设定参考!$A$2:$C$2)</f>
        <v>2557.6025171399451</v>
      </c>
      <c r="CK31" s="30">
        <v>22238.909352802832</v>
      </c>
      <c r="CL31" s="30">
        <v>1194.6385129411769</v>
      </c>
      <c r="CM31" s="62">
        <v>473.40763008665522</v>
      </c>
      <c r="CN31" s="57" t="s">
        <v>380</v>
      </c>
      <c r="CO31" s="47">
        <f>VLOOKUP(CN31,马仔属性!$G$14:$I$30,3,FALSE)</f>
        <v>2</v>
      </c>
      <c r="CP31" s="58">
        <f>VLOOKUP(CN31,马仔属性!$G$14:$H$30,2,FALSE)</f>
        <v>101111</v>
      </c>
      <c r="CQ31" s="3">
        <f t="shared" si="18"/>
        <v>28</v>
      </c>
      <c r="CR31" s="3">
        <f t="shared" si="75"/>
        <v>3</v>
      </c>
      <c r="CS31" s="3">
        <f t="shared" si="75"/>
        <v>3</v>
      </c>
      <c r="CT31" s="69">
        <f>SUMPRODUCT(CU31:CW31,设定参考!$A$2:$C$2)</f>
        <v>2519.6025171399451</v>
      </c>
      <c r="CU31" s="30">
        <v>22238.909352802832</v>
      </c>
      <c r="CV31" s="30">
        <v>1128.6385129411769</v>
      </c>
      <c r="CW31" s="62">
        <v>501.40763008665522</v>
      </c>
      <c r="CX31" s="57" t="str">
        <f t="shared" si="59"/>
        <v>雷功</v>
      </c>
      <c r="CY31" s="47" t="e">
        <f>VLOOKUP(CX31,马仔属性!$G$14:$I$30,3,FALSE)</f>
        <v>#N/A</v>
      </c>
      <c r="CZ31" s="58" t="e">
        <f>VLOOKUP(CX31,马仔属性!$G$14:$H$30,2,FALSE)</f>
        <v>#N/A</v>
      </c>
      <c r="DA31" s="3">
        <f t="shared" si="20"/>
        <v>28</v>
      </c>
      <c r="DB31" s="3">
        <f t="shared" si="76"/>
        <v>3</v>
      </c>
      <c r="DC31" s="3">
        <f t="shared" si="76"/>
        <v>3</v>
      </c>
      <c r="DD31" s="69">
        <f>SUMPRODUCT(DE31:DG31,设定参考!$A$2:$C$2)</f>
        <v>0</v>
      </c>
      <c r="DE31" s="30">
        <v>0</v>
      </c>
      <c r="DF31" s="30">
        <v>0</v>
      </c>
      <c r="DG31" s="62">
        <v>0</v>
      </c>
      <c r="DH31" s="57" t="str">
        <f t="shared" si="60"/>
        <v>山下忠秀</v>
      </c>
      <c r="DI31" s="47">
        <f>VLOOKUP(DH31,马仔属性!$G$14:$I$30,3,FALSE)</f>
        <v>2</v>
      </c>
      <c r="DJ31" s="58">
        <f>VLOOKUP(DH31,马仔属性!$G$14:$H$30,2,FALSE)</f>
        <v>101112</v>
      </c>
      <c r="DK31" s="3">
        <f t="shared" si="22"/>
        <v>28</v>
      </c>
      <c r="DL31" s="3">
        <f t="shared" si="77"/>
        <v>3</v>
      </c>
      <c r="DM31" s="3">
        <f t="shared" si="77"/>
        <v>3</v>
      </c>
      <c r="DN31" s="69">
        <f>SUMPRODUCT(DO31:DQ31,设定参考!$A$2:$C$2)</f>
        <v>2521.8825171399458</v>
      </c>
      <c r="DO31" s="30">
        <v>22020.909352802832</v>
      </c>
      <c r="DP31" s="30">
        <v>1139.6385129411769</v>
      </c>
      <c r="DQ31" s="62">
        <v>501.40763008665522</v>
      </c>
      <c r="DR31" s="57" t="str">
        <f t="shared" si="61"/>
        <v>宫本一</v>
      </c>
      <c r="DS31" s="47">
        <f>VLOOKUP(DR31,马仔属性!$G$14:$I$30,3,FALSE)</f>
        <v>2</v>
      </c>
      <c r="DT31" s="58">
        <f>VLOOKUP(DR31,马仔属性!$G$14:$H$30,2,FALSE)</f>
        <v>101113</v>
      </c>
      <c r="DU31" s="3">
        <f t="shared" si="24"/>
        <v>28</v>
      </c>
      <c r="DV31" s="3">
        <f t="shared" si="78"/>
        <v>3</v>
      </c>
      <c r="DW31" s="3">
        <f t="shared" si="78"/>
        <v>3</v>
      </c>
      <c r="DX31" s="69">
        <f>SUMPRODUCT(DY31:EA31,设定参考!$A$2:$C$2)</f>
        <v>2535.7625171399454</v>
      </c>
      <c r="DY31" s="30">
        <v>21367.909352802832</v>
      </c>
      <c r="DZ31" s="30">
        <v>1183.6385129411769</v>
      </c>
      <c r="EA31" s="62">
        <v>497.40763008665522</v>
      </c>
      <c r="EB31" s="57" t="str">
        <f t="shared" si="62"/>
        <v>陈浩南</v>
      </c>
      <c r="EC31" s="47">
        <f>VLOOKUP(EB31,马仔属性!$G$14:$I$30,3,FALSE)</f>
        <v>3</v>
      </c>
      <c r="ED31" s="58">
        <f>VLOOKUP(EB31,马仔属性!$G$14:$H$30,2,FALSE)</f>
        <v>101114</v>
      </c>
      <c r="EE31" s="3">
        <f t="shared" si="26"/>
        <v>28</v>
      </c>
      <c r="EF31" s="3">
        <f t="shared" si="79"/>
        <v>3</v>
      </c>
      <c r="EG31" s="3">
        <f t="shared" si="79"/>
        <v>3</v>
      </c>
      <c r="EH31" s="69">
        <f>SUMPRODUCT(EI31:EK31,设定参考!$A$2:$C$2)</f>
        <v>3543.431161719423</v>
      </c>
      <c r="EI31" s="30">
        <v>30896.882431005844</v>
      </c>
      <c r="EJ31" s="30">
        <v>1601.547882780749</v>
      </c>
      <c r="EK31" s="62">
        <v>706.00798169844029</v>
      </c>
      <c r="EL31" s="57" t="str">
        <f t="shared" si="63"/>
        <v>山鸡</v>
      </c>
      <c r="EM31" s="47">
        <f>VLOOKUP(EL31,马仔属性!$G$14:$I$30,3,FALSE)</f>
        <v>3</v>
      </c>
      <c r="EN31" s="58">
        <f>VLOOKUP(EL31,马仔属性!$G$14:$H$30,2,FALSE)</f>
        <v>101115</v>
      </c>
      <c r="EO31" s="3">
        <f t="shared" si="28"/>
        <v>28</v>
      </c>
      <c r="EP31" s="3">
        <f t="shared" si="80"/>
        <v>3</v>
      </c>
      <c r="EQ31" s="3">
        <f t="shared" si="80"/>
        <v>3</v>
      </c>
      <c r="ER31" s="69">
        <f>SUMPRODUCT(ES31:EU31,设定参考!$A$2:$C$2)</f>
        <v>3553.2711617194232</v>
      </c>
      <c r="ES31" s="30">
        <v>31767.882431005844</v>
      </c>
      <c r="ET31" s="30">
        <v>1590.547882780749</v>
      </c>
      <c r="EU31" s="62">
        <v>692.00798169844029</v>
      </c>
      <c r="EV31" s="57" t="str">
        <f t="shared" si="64"/>
        <v>大天二</v>
      </c>
      <c r="EW31" s="47">
        <f>VLOOKUP(EV31,马仔属性!$G$14:$I$30,3,FALSE)</f>
        <v>3</v>
      </c>
      <c r="EX31" s="58">
        <f>VLOOKUP(EV31,马仔属性!$G$14:$H$30,2,FALSE)</f>
        <v>101116</v>
      </c>
      <c r="EY31" s="3">
        <f t="shared" si="30"/>
        <v>28</v>
      </c>
      <c r="EZ31" s="3">
        <f t="shared" si="81"/>
        <v>3</v>
      </c>
      <c r="FA31" s="3">
        <f t="shared" si="81"/>
        <v>3</v>
      </c>
      <c r="FB31" s="69">
        <f>SUMPRODUCT(FC31:FE31,设定参考!$A$2:$C$2)</f>
        <v>3552.3911617194231</v>
      </c>
      <c r="FC31" s="30">
        <v>32420.882431005844</v>
      </c>
      <c r="FD31" s="30">
        <v>1568.547882780749</v>
      </c>
      <c r="FE31" s="62">
        <v>687.00798169844029</v>
      </c>
      <c r="FF31" s="57" t="str">
        <f t="shared" si="85"/>
        <v>亚芝</v>
      </c>
      <c r="FG31" s="47" t="e">
        <f>VLOOKUP(FF31,马仔属性!$G$14:$I$30,3,FALSE)</f>
        <v>#N/A</v>
      </c>
      <c r="FH31" s="58" t="e">
        <f>VLOOKUP(FF31,马仔属性!$G$14:$H$30,2,FALSE)</f>
        <v>#N/A</v>
      </c>
      <c r="FI31" s="3">
        <f t="shared" si="82"/>
        <v>28</v>
      </c>
      <c r="FJ31" s="3">
        <f t="shared" si="83"/>
        <v>3</v>
      </c>
      <c r="FK31" s="3">
        <f t="shared" si="83"/>
        <v>3</v>
      </c>
      <c r="FL31" s="69">
        <f>SUMPRODUCT(FM31:FO31,设定参考!$A$2:$C$2)</f>
        <v>-287866.35885276285</v>
      </c>
      <c r="FM31" s="30">
        <v>-136761.735162197</v>
      </c>
      <c r="FN31" s="30">
        <v>-139719.208202824</v>
      </c>
      <c r="FO31" s="62">
        <v>-142676.68124345099</v>
      </c>
      <c r="FP31" s="57" t="str">
        <f t="shared" si="85"/>
        <v>亚芝</v>
      </c>
      <c r="FQ31" s="47" t="e">
        <f>VLOOKUP(FP31,马仔属性!$G$14:$I$30,3,FALSE)</f>
        <v>#N/A</v>
      </c>
      <c r="FR31" s="58" t="e">
        <f>VLOOKUP(FP31,马仔属性!$G$14:$H$30,2,FALSE)</f>
        <v>#N/A</v>
      </c>
      <c r="FS31" s="3">
        <f t="shared" si="82"/>
        <v>28</v>
      </c>
      <c r="FT31" s="3">
        <f t="shared" si="83"/>
        <v>3</v>
      </c>
      <c r="FU31" s="3">
        <f t="shared" si="83"/>
        <v>3</v>
      </c>
      <c r="FV31" s="69">
        <f>SUMPRODUCT(FW31:FY31,设定参考!$A$2:$C$2)</f>
        <v>-305966.09386140015</v>
      </c>
      <c r="FW31" s="30">
        <v>-145634.15428407799</v>
      </c>
      <c r="FX31" s="30">
        <v>-148591.62732470501</v>
      </c>
      <c r="FY31" s="62">
        <v>-151549.10036533201</v>
      </c>
      <c r="FZ31" s="57" t="str">
        <f t="shared" si="85"/>
        <v>亚芝</v>
      </c>
      <c r="GA31" s="47" t="e">
        <f>VLOOKUP(FZ31,马仔属性!$G$14:$I$30,3,FALSE)</f>
        <v>#N/A</v>
      </c>
      <c r="GB31" s="58" t="e">
        <f>VLOOKUP(FZ31,马仔属性!$G$14:$H$30,2,FALSE)</f>
        <v>#N/A</v>
      </c>
      <c r="GC31" s="3">
        <f t="shared" si="82"/>
        <v>28</v>
      </c>
      <c r="GD31" s="3">
        <f t="shared" si="83"/>
        <v>3</v>
      </c>
      <c r="GE31" s="3">
        <f t="shared" si="83"/>
        <v>3</v>
      </c>
      <c r="GF31" s="69">
        <f>SUMPRODUCT(GG31:GI31,设定参考!$A$2:$C$2)</f>
        <v>-324065.82887003734</v>
      </c>
      <c r="GG31" s="30">
        <v>-154506.573405959</v>
      </c>
      <c r="GH31" s="30">
        <v>-157464.046446586</v>
      </c>
      <c r="GI31" s="62">
        <v>-160421.51948721299</v>
      </c>
      <c r="GJ31" s="57" t="str">
        <f t="shared" si="85"/>
        <v>亚芝</v>
      </c>
      <c r="GK31" s="47" t="e">
        <f>VLOOKUP(GJ31,马仔属性!$G$14:$I$30,3,FALSE)</f>
        <v>#N/A</v>
      </c>
      <c r="GL31" s="58" t="e">
        <f>VLOOKUP(GJ31,马仔属性!$G$14:$H$30,2,FALSE)</f>
        <v>#N/A</v>
      </c>
      <c r="GM31" s="3">
        <f t="shared" si="82"/>
        <v>28</v>
      </c>
      <c r="GN31" s="3">
        <f t="shared" si="83"/>
        <v>3</v>
      </c>
      <c r="GO31" s="3">
        <f t="shared" si="83"/>
        <v>3</v>
      </c>
      <c r="GP31" s="69">
        <f>SUMPRODUCT(GQ31:GS31,设定参考!$A$2:$C$2)</f>
        <v>-342165.56387867464</v>
      </c>
      <c r="GQ31" s="30">
        <v>-163378.99252783999</v>
      </c>
      <c r="GR31" s="30">
        <v>-166336.46556846701</v>
      </c>
      <c r="GS31" s="62">
        <v>-169293.93860909401</v>
      </c>
      <c r="GT31" s="57" t="str">
        <f t="shared" si="85"/>
        <v>亚芝</v>
      </c>
      <c r="GU31" s="47" t="e">
        <f>VLOOKUP(GT31,马仔属性!$G$14:$I$30,3,FALSE)</f>
        <v>#N/A</v>
      </c>
      <c r="GV31" s="58" t="e">
        <f>VLOOKUP(GT31,马仔属性!$G$14:$H$30,2,FALSE)</f>
        <v>#N/A</v>
      </c>
      <c r="GW31" s="3">
        <f t="shared" si="82"/>
        <v>28</v>
      </c>
      <c r="GX31" s="3">
        <f t="shared" si="83"/>
        <v>3</v>
      </c>
      <c r="GY31" s="3">
        <f t="shared" si="83"/>
        <v>3</v>
      </c>
      <c r="GZ31" s="69">
        <f>SUMPRODUCT(HA31:HC31,设定参考!$A$2:$C$2)</f>
        <v>-360265.29888731183</v>
      </c>
      <c r="HA31" s="30">
        <v>-172251.41164972101</v>
      </c>
      <c r="HB31" s="30">
        <v>-175208.884690348</v>
      </c>
      <c r="HC31" s="62">
        <v>-178166.357730975</v>
      </c>
      <c r="HD31" s="57" t="str">
        <f t="shared" si="85"/>
        <v>亚芝</v>
      </c>
      <c r="HE31" s="47" t="e">
        <f>VLOOKUP(HD31,马仔属性!$G$14:$I$30,3,FALSE)</f>
        <v>#N/A</v>
      </c>
      <c r="HF31" s="58" t="e">
        <f>VLOOKUP(HD31,马仔属性!$G$14:$H$30,2,FALSE)</f>
        <v>#N/A</v>
      </c>
      <c r="HG31" s="3">
        <f t="shared" si="82"/>
        <v>28</v>
      </c>
      <c r="HH31" s="3">
        <f t="shared" si="83"/>
        <v>3</v>
      </c>
      <c r="HI31" s="3">
        <f t="shared" si="83"/>
        <v>3</v>
      </c>
      <c r="HJ31" s="69">
        <f>SUMPRODUCT(HK31:HM31,设定参考!$A$2:$C$2)</f>
        <v>-378365.03389594908</v>
      </c>
      <c r="HK31" s="30">
        <v>-181123.83077160199</v>
      </c>
      <c r="HL31" s="30">
        <v>-184081.30381222899</v>
      </c>
      <c r="HM31" s="62">
        <v>-187038.77685285601</v>
      </c>
    </row>
    <row r="32" spans="1:221" x14ac:dyDescent="0.15">
      <c r="A32" s="48">
        <v>29</v>
      </c>
      <c r="B32" s="57" t="str">
        <f t="shared" si="50"/>
        <v>制服太妹</v>
      </c>
      <c r="C32" s="47">
        <f>VLOOKUP(B32,马仔属性!$G$14:$I$30,3,FALSE)</f>
        <v>0</v>
      </c>
      <c r="D32" s="58">
        <f>VLOOKUP(B32,马仔属性!$G$14:$H$30,2,FALSE)</f>
        <v>101101</v>
      </c>
      <c r="E32" s="3">
        <f t="shared" si="0"/>
        <v>29</v>
      </c>
      <c r="F32" s="3">
        <f t="shared" si="66"/>
        <v>3</v>
      </c>
      <c r="G32" s="3">
        <f t="shared" si="66"/>
        <v>3</v>
      </c>
      <c r="H32" s="69">
        <f>SUMPRODUCT(I32:K32,设定参考!$A$2:$C$2)</f>
        <v>1011.9932182905216</v>
      </c>
      <c r="I32" s="30">
        <v>8698.1228105934642</v>
      </c>
      <c r="J32" s="30">
        <v>473.86254032085566</v>
      </c>
      <c r="K32" s="62">
        <v>190.20576554592725</v>
      </c>
      <c r="L32" s="57" t="str">
        <f t="shared" si="51"/>
        <v>蟹仔</v>
      </c>
      <c r="M32" s="47">
        <f>VLOOKUP(L32,马仔属性!$G$14:$I$30,3,FALSE)</f>
        <v>0</v>
      </c>
      <c r="N32" s="58">
        <f>VLOOKUP(L32,马仔属性!$G$14:$H$30,2,FALSE)</f>
        <v>101102</v>
      </c>
      <c r="O32" s="3">
        <f t="shared" si="2"/>
        <v>29</v>
      </c>
      <c r="P32" s="3">
        <f t="shared" si="67"/>
        <v>3</v>
      </c>
      <c r="Q32" s="3">
        <f t="shared" si="67"/>
        <v>3</v>
      </c>
      <c r="R32" s="69">
        <f>SUMPRODUCT(S32:U32,设定参考!$A$2:$C$2)</f>
        <v>1004.4332182905216</v>
      </c>
      <c r="S32" s="30">
        <v>7609.1228105934642</v>
      </c>
      <c r="T32" s="30">
        <v>495.86254032085566</v>
      </c>
      <c r="U32" s="62">
        <v>204.20576554592725</v>
      </c>
      <c r="V32" s="57" t="str">
        <f t="shared" si="52"/>
        <v>比利</v>
      </c>
      <c r="W32" s="47">
        <f>VLOOKUP(V32,马仔属性!$G$14:$I$30,3,FALSE)</f>
        <v>0</v>
      </c>
      <c r="X32" s="58">
        <f>VLOOKUP(V32,马仔属性!$G$14:$H$30,2,FALSE)</f>
        <v>101103</v>
      </c>
      <c r="Y32" s="3">
        <f t="shared" si="4"/>
        <v>29</v>
      </c>
      <c r="Z32" s="3">
        <f t="shared" si="68"/>
        <v>3</v>
      </c>
      <c r="AA32" s="3">
        <f t="shared" si="68"/>
        <v>3</v>
      </c>
      <c r="AB32" s="69">
        <f>SUMPRODUCT(AC32:AE32,设定参考!$A$2:$C$2)</f>
        <v>1030.4332182905216</v>
      </c>
      <c r="AC32" s="30">
        <v>7609.1228105934642</v>
      </c>
      <c r="AD32" s="30">
        <v>539.86254032085571</v>
      </c>
      <c r="AE32" s="62">
        <v>186.20576554592725</v>
      </c>
      <c r="AF32" s="57" t="str">
        <f t="shared" si="53"/>
        <v>黎九</v>
      </c>
      <c r="AG32" s="47">
        <f>VLOOKUP(AF32,马仔属性!$G$14:$I$30,3,FALSE)</f>
        <v>0</v>
      </c>
      <c r="AH32" s="58">
        <f>VLOOKUP(AF32,马仔属性!$G$14:$H$30,2,FALSE)</f>
        <v>101104</v>
      </c>
      <c r="AI32" s="3">
        <f t="shared" si="6"/>
        <v>29</v>
      </c>
      <c r="AJ32" s="3">
        <f t="shared" si="69"/>
        <v>3</v>
      </c>
      <c r="AK32" s="3">
        <f t="shared" si="69"/>
        <v>3</v>
      </c>
      <c r="AL32" s="69">
        <f>SUMPRODUCT(AM32:AO32,设定参考!$A$2:$C$2)</f>
        <v>1035.5532182905215</v>
      </c>
      <c r="AM32" s="30">
        <v>8262.1228105934642</v>
      </c>
      <c r="AN32" s="30">
        <v>528.86254032085571</v>
      </c>
      <c r="AO32" s="62">
        <v>176.20576554592725</v>
      </c>
      <c r="AP32" s="57" t="str">
        <f t="shared" si="54"/>
        <v>黑古</v>
      </c>
      <c r="AQ32" s="47">
        <f>VLOOKUP(AP32,马仔属性!$G$14:$I$30,3,FALSE)</f>
        <v>0</v>
      </c>
      <c r="AR32" s="58">
        <f>VLOOKUP(AP32,马仔属性!$G$14:$H$30,2,FALSE)</f>
        <v>101105</v>
      </c>
      <c r="AS32" s="3">
        <f t="shared" si="8"/>
        <v>29</v>
      </c>
      <c r="AT32" s="3">
        <f t="shared" si="70"/>
        <v>3</v>
      </c>
      <c r="AU32" s="3">
        <f t="shared" si="70"/>
        <v>3</v>
      </c>
      <c r="AV32" s="69">
        <f>SUMPRODUCT(AW32:AY32,设定参考!$A$2:$C$2)</f>
        <v>1011.1132182905217</v>
      </c>
      <c r="AW32" s="30">
        <v>9351.1228105934642</v>
      </c>
      <c r="AX32" s="30">
        <v>451.86254032085571</v>
      </c>
      <c r="AY32" s="62">
        <v>185.20576554592725</v>
      </c>
      <c r="AZ32" s="57" t="str">
        <f t="shared" si="55"/>
        <v>靓坤</v>
      </c>
      <c r="BA32" s="47">
        <f>VLOOKUP(AZ32,马仔属性!$G$14:$I$30,3,FALSE)</f>
        <v>1</v>
      </c>
      <c r="BB32" s="58">
        <f>VLOOKUP(AZ32,马仔属性!$G$14:$H$30,2,FALSE)</f>
        <v>101106</v>
      </c>
      <c r="BC32" s="3">
        <f t="shared" si="10"/>
        <v>29</v>
      </c>
      <c r="BD32" s="3">
        <f t="shared" si="71"/>
        <v>3</v>
      </c>
      <c r="BE32" s="3">
        <f t="shared" si="71"/>
        <v>3</v>
      </c>
      <c r="BF32" s="69">
        <f>SUMPRODUCT(BG32:BI32,设定参考!$A$2:$C$2)</f>
        <v>1548.9212086000537</v>
      </c>
      <c r="BG32" s="30">
        <v>13345.282424790119</v>
      </c>
      <c r="BH32" s="30">
        <v>731.90530737967924</v>
      </c>
      <c r="BI32" s="62">
        <v>283.20460422876954</v>
      </c>
      <c r="BJ32" s="57" t="str">
        <f t="shared" si="56"/>
        <v>乌鸦</v>
      </c>
      <c r="BK32" s="47">
        <f>VLOOKUP(BJ32,马仔属性!$G$14:$I$30,3,FALSE)</f>
        <v>2</v>
      </c>
      <c r="BL32" s="58">
        <f>VLOOKUP(BJ32,马仔属性!$G$14:$H$30,2,FALSE)</f>
        <v>101110</v>
      </c>
      <c r="BM32" s="3">
        <f t="shared" si="12"/>
        <v>29</v>
      </c>
      <c r="BN32" s="3">
        <f t="shared" si="72"/>
        <v>3</v>
      </c>
      <c r="BO32" s="3">
        <f t="shared" si="72"/>
        <v>3</v>
      </c>
      <c r="BP32" s="69">
        <f>SUMPRODUCT(BQ32:BS32,设定参考!$A$2:$C$2)</f>
        <v>2551.8971892191175</v>
      </c>
      <c r="BQ32" s="30">
        <v>23292.601653183425</v>
      </c>
      <c r="BR32" s="30">
        <v>1104.9908414973265</v>
      </c>
      <c r="BS32" s="62">
        <v>515.20228159445423</v>
      </c>
      <c r="BT32" s="57" t="str">
        <f t="shared" si="57"/>
        <v>肥仔</v>
      </c>
      <c r="BU32" s="47">
        <f>VLOOKUP(BT32,马仔属性!$G$14:$I$30,3,FALSE)</f>
        <v>1</v>
      </c>
      <c r="BV32" s="58">
        <f>VLOOKUP(BT32,马仔属性!$G$14:$H$30,2,FALSE)</f>
        <v>101108</v>
      </c>
      <c r="BW32" s="3">
        <f t="shared" si="14"/>
        <v>29</v>
      </c>
      <c r="BX32" s="3">
        <f t="shared" si="73"/>
        <v>3</v>
      </c>
      <c r="BY32" s="3">
        <f t="shared" si="73"/>
        <v>3</v>
      </c>
      <c r="BZ32" s="69">
        <f>SUMPRODUCT(CA32:CC32,设定参考!$A$2:$C$2)</f>
        <v>1538.2012086000534</v>
      </c>
      <c r="CA32" s="30">
        <v>13127.282424790119</v>
      </c>
      <c r="CB32" s="30">
        <v>720.90530737967924</v>
      </c>
      <c r="CC32" s="62">
        <v>292.20460422876954</v>
      </c>
      <c r="CD32" s="57" t="str">
        <f t="shared" si="58"/>
        <v>司徒浩南</v>
      </c>
      <c r="CE32" s="47">
        <f>VLOOKUP(CD32,马仔属性!$G$14:$I$30,3,FALSE)</f>
        <v>2</v>
      </c>
      <c r="CF32" s="58">
        <f>VLOOKUP(CD32,马仔属性!$G$14:$H$30,2,FALSE)</f>
        <v>101109</v>
      </c>
      <c r="CG32" s="3">
        <f t="shared" si="16"/>
        <v>29</v>
      </c>
      <c r="CH32" s="3">
        <f t="shared" si="74"/>
        <v>3</v>
      </c>
      <c r="CI32" s="3">
        <f t="shared" si="74"/>
        <v>3</v>
      </c>
      <c r="CJ32" s="69">
        <f>SUMPRODUCT(CK32:CM32,设定参考!$A$2:$C$2)</f>
        <v>2602.7771892191176</v>
      </c>
      <c r="CK32" s="30">
        <v>22639.601653183425</v>
      </c>
      <c r="CL32" s="30">
        <v>1214.9908414973265</v>
      </c>
      <c r="CM32" s="62">
        <v>482.20228159445418</v>
      </c>
      <c r="CN32" s="57" t="s">
        <v>380</v>
      </c>
      <c r="CO32" s="47">
        <f>VLOOKUP(CN32,马仔属性!$G$14:$I$30,3,FALSE)</f>
        <v>2</v>
      </c>
      <c r="CP32" s="58">
        <f>VLOOKUP(CN32,马仔属性!$G$14:$H$30,2,FALSE)</f>
        <v>101111</v>
      </c>
      <c r="CQ32" s="3">
        <f t="shared" si="18"/>
        <v>29</v>
      </c>
      <c r="CR32" s="3">
        <f t="shared" si="75"/>
        <v>3</v>
      </c>
      <c r="CS32" s="3">
        <f t="shared" si="75"/>
        <v>3</v>
      </c>
      <c r="CT32" s="69">
        <f>SUMPRODUCT(CU32:CW32,设定参考!$A$2:$C$2)</f>
        <v>2564.7771892191176</v>
      </c>
      <c r="CU32" s="30">
        <v>22639.601653183425</v>
      </c>
      <c r="CV32" s="30">
        <v>1148.9908414973265</v>
      </c>
      <c r="CW32" s="62">
        <v>510.20228159445418</v>
      </c>
      <c r="CX32" s="57" t="str">
        <f t="shared" si="59"/>
        <v>雷功</v>
      </c>
      <c r="CY32" s="47" t="e">
        <f>VLOOKUP(CX32,马仔属性!$G$14:$I$30,3,FALSE)</f>
        <v>#N/A</v>
      </c>
      <c r="CZ32" s="58" t="e">
        <f>VLOOKUP(CX32,马仔属性!$G$14:$H$30,2,FALSE)</f>
        <v>#N/A</v>
      </c>
      <c r="DA32" s="3">
        <f t="shared" si="20"/>
        <v>29</v>
      </c>
      <c r="DB32" s="3">
        <f t="shared" si="76"/>
        <v>3</v>
      </c>
      <c r="DC32" s="3">
        <f t="shared" si="76"/>
        <v>3</v>
      </c>
      <c r="DD32" s="69">
        <f>SUMPRODUCT(DE32:DG32,设定参考!$A$2:$C$2)</f>
        <v>0</v>
      </c>
      <c r="DE32" s="30">
        <v>0</v>
      </c>
      <c r="DF32" s="30">
        <v>0</v>
      </c>
      <c r="DG32" s="62">
        <v>0</v>
      </c>
      <c r="DH32" s="57" t="str">
        <f t="shared" si="60"/>
        <v>山下忠秀</v>
      </c>
      <c r="DI32" s="47">
        <f>VLOOKUP(DH32,马仔属性!$G$14:$I$30,3,FALSE)</f>
        <v>2</v>
      </c>
      <c r="DJ32" s="58">
        <f>VLOOKUP(DH32,马仔属性!$G$14:$H$30,2,FALSE)</f>
        <v>101112</v>
      </c>
      <c r="DK32" s="3">
        <f t="shared" si="22"/>
        <v>29</v>
      </c>
      <c r="DL32" s="3">
        <f t="shared" si="77"/>
        <v>3</v>
      </c>
      <c r="DM32" s="3">
        <f t="shared" si="77"/>
        <v>3</v>
      </c>
      <c r="DN32" s="69">
        <f>SUMPRODUCT(DO32:DQ32,设定参考!$A$2:$C$2)</f>
        <v>2567.0571892191178</v>
      </c>
      <c r="DO32" s="30">
        <v>22421.601653183425</v>
      </c>
      <c r="DP32" s="30">
        <v>1159.9908414973265</v>
      </c>
      <c r="DQ32" s="62">
        <v>510.20228159445418</v>
      </c>
      <c r="DR32" s="57" t="str">
        <f t="shared" si="61"/>
        <v>宫本一</v>
      </c>
      <c r="DS32" s="47">
        <f>VLOOKUP(DR32,马仔属性!$G$14:$I$30,3,FALSE)</f>
        <v>2</v>
      </c>
      <c r="DT32" s="58">
        <f>VLOOKUP(DR32,马仔属性!$G$14:$H$30,2,FALSE)</f>
        <v>101113</v>
      </c>
      <c r="DU32" s="3">
        <f t="shared" si="24"/>
        <v>29</v>
      </c>
      <c r="DV32" s="3">
        <f t="shared" si="78"/>
        <v>3</v>
      </c>
      <c r="DW32" s="3">
        <f t="shared" si="78"/>
        <v>3</v>
      </c>
      <c r="DX32" s="69">
        <f>SUMPRODUCT(DY32:EA32,设定参考!$A$2:$C$2)</f>
        <v>2580.937189219118</v>
      </c>
      <c r="DY32" s="30">
        <v>21768.601653183425</v>
      </c>
      <c r="DZ32" s="30">
        <v>1203.9908414973265</v>
      </c>
      <c r="EA32" s="62">
        <v>506.20228159445418</v>
      </c>
      <c r="EB32" s="57" t="str">
        <f t="shared" si="62"/>
        <v>陈浩南</v>
      </c>
      <c r="EC32" s="47">
        <f>VLOOKUP(EB32,马仔属性!$G$14:$I$30,3,FALSE)</f>
        <v>3</v>
      </c>
      <c r="ED32" s="58">
        <f>VLOOKUP(EB32,马仔属性!$G$14:$H$30,2,FALSE)</f>
        <v>101114</v>
      </c>
      <c r="EE32" s="3">
        <f t="shared" si="26"/>
        <v>29</v>
      </c>
      <c r="EF32" s="3">
        <f t="shared" si="79"/>
        <v>3</v>
      </c>
      <c r="EG32" s="3">
        <f t="shared" si="79"/>
        <v>3</v>
      </c>
      <c r="EH32" s="69">
        <f>SUMPRODUCT(EI32:EK32,设定参考!$A$2:$C$2)</f>
        <v>3611.1931698381818</v>
      </c>
      <c r="EI32" s="30">
        <v>31497.920881576731</v>
      </c>
      <c r="EJ32" s="30">
        <v>1632.0763756149736</v>
      </c>
      <c r="EK32" s="62">
        <v>719.1999589601387</v>
      </c>
      <c r="EL32" s="57" t="str">
        <f t="shared" si="63"/>
        <v>山鸡</v>
      </c>
      <c r="EM32" s="47">
        <f>VLOOKUP(EL32,马仔属性!$G$14:$I$30,3,FALSE)</f>
        <v>3</v>
      </c>
      <c r="EN32" s="58">
        <f>VLOOKUP(EL32,马仔属性!$G$14:$H$30,2,FALSE)</f>
        <v>101115</v>
      </c>
      <c r="EO32" s="3">
        <f t="shared" si="28"/>
        <v>29</v>
      </c>
      <c r="EP32" s="3">
        <f t="shared" si="80"/>
        <v>3</v>
      </c>
      <c r="EQ32" s="3">
        <f t="shared" si="80"/>
        <v>3</v>
      </c>
      <c r="ER32" s="69">
        <f>SUMPRODUCT(ES32:EU32,设定参考!$A$2:$C$2)</f>
        <v>3621.0331698381815</v>
      </c>
      <c r="ES32" s="30">
        <v>32368.920881576731</v>
      </c>
      <c r="ET32" s="30">
        <v>1621.0763756149736</v>
      </c>
      <c r="EU32" s="62">
        <v>705.1999589601387</v>
      </c>
      <c r="EV32" s="57" t="str">
        <f t="shared" si="64"/>
        <v>大天二</v>
      </c>
      <c r="EW32" s="47">
        <f>VLOOKUP(EV32,马仔属性!$G$14:$I$30,3,FALSE)</f>
        <v>3</v>
      </c>
      <c r="EX32" s="58">
        <f>VLOOKUP(EV32,马仔属性!$G$14:$H$30,2,FALSE)</f>
        <v>101116</v>
      </c>
      <c r="EY32" s="3">
        <f t="shared" si="30"/>
        <v>29</v>
      </c>
      <c r="EZ32" s="3">
        <f t="shared" si="81"/>
        <v>3</v>
      </c>
      <c r="FA32" s="3">
        <f t="shared" si="81"/>
        <v>3</v>
      </c>
      <c r="FB32" s="69">
        <f>SUMPRODUCT(FC32:FE32,设定参考!$A$2:$C$2)</f>
        <v>3620.1531698381818</v>
      </c>
      <c r="FC32" s="30">
        <v>33021.920881576734</v>
      </c>
      <c r="FD32" s="30">
        <v>1599.0763756149736</v>
      </c>
      <c r="FE32" s="62">
        <v>700.1999589601387</v>
      </c>
      <c r="FF32" s="57" t="str">
        <f t="shared" si="85"/>
        <v>亚芝</v>
      </c>
      <c r="FG32" s="47" t="e">
        <f>VLOOKUP(FF32,马仔属性!$G$14:$I$30,3,FALSE)</f>
        <v>#N/A</v>
      </c>
      <c r="FH32" s="58" t="e">
        <f>VLOOKUP(FF32,马仔属性!$G$14:$H$30,2,FALSE)</f>
        <v>#N/A</v>
      </c>
      <c r="FI32" s="3">
        <f t="shared" si="82"/>
        <v>29</v>
      </c>
      <c r="FJ32" s="3">
        <f t="shared" si="83"/>
        <v>3</v>
      </c>
      <c r="FK32" s="3">
        <f t="shared" si="83"/>
        <v>3</v>
      </c>
      <c r="FL32" s="69">
        <f>SUMPRODUCT(FM32:FO32,设定参考!$A$2:$C$2)</f>
        <v>-292953.31170994608</v>
      </c>
      <c r="FM32" s="30">
        <v>-139178.46115662699</v>
      </c>
      <c r="FN32" s="30">
        <v>-142188.21147343601</v>
      </c>
      <c r="FO32" s="62">
        <v>-145197.961790245</v>
      </c>
      <c r="FP32" s="57" t="str">
        <f t="shared" si="85"/>
        <v>亚芝</v>
      </c>
      <c r="FQ32" s="47" t="e">
        <f>VLOOKUP(FP32,马仔属性!$G$14:$I$30,3,FALSE)</f>
        <v>#N/A</v>
      </c>
      <c r="FR32" s="58" t="e">
        <f>VLOOKUP(FP32,马仔属性!$G$14:$H$30,2,FALSE)</f>
        <v>#N/A</v>
      </c>
      <c r="FS32" s="3">
        <f t="shared" si="82"/>
        <v>29</v>
      </c>
      <c r="FT32" s="3">
        <f t="shared" si="83"/>
        <v>3</v>
      </c>
      <c r="FU32" s="3">
        <f t="shared" si="83"/>
        <v>3</v>
      </c>
      <c r="FV32" s="69">
        <f>SUMPRODUCT(FW32:FY32,设定参考!$A$2:$C$2)</f>
        <v>-311372.98364881717</v>
      </c>
      <c r="FW32" s="30">
        <v>-148207.71210705399</v>
      </c>
      <c r="FX32" s="30">
        <v>-151217.46242386301</v>
      </c>
      <c r="FY32" s="62">
        <v>-154227.212740672</v>
      </c>
      <c r="FZ32" s="57" t="str">
        <f t="shared" si="85"/>
        <v>亚芝</v>
      </c>
      <c r="GA32" s="47" t="e">
        <f>VLOOKUP(FZ32,马仔属性!$G$14:$I$30,3,FALSE)</f>
        <v>#N/A</v>
      </c>
      <c r="GB32" s="58" t="e">
        <f>VLOOKUP(FZ32,马仔属性!$G$14:$H$30,2,FALSE)</f>
        <v>#N/A</v>
      </c>
      <c r="GC32" s="3">
        <f t="shared" si="82"/>
        <v>29</v>
      </c>
      <c r="GD32" s="3">
        <f t="shared" si="83"/>
        <v>3</v>
      </c>
      <c r="GE32" s="3">
        <f t="shared" si="83"/>
        <v>3</v>
      </c>
      <c r="GF32" s="69">
        <f>SUMPRODUCT(GG32:GI32,设定参考!$A$2:$C$2)</f>
        <v>-329792.6555876882</v>
      </c>
      <c r="GG32" s="30">
        <v>-157236.96305748101</v>
      </c>
      <c r="GH32" s="30">
        <v>-160246.71337429</v>
      </c>
      <c r="GI32" s="62">
        <v>-163256.46369109899</v>
      </c>
      <c r="GJ32" s="57" t="str">
        <f t="shared" si="85"/>
        <v>亚芝</v>
      </c>
      <c r="GK32" s="47" t="e">
        <f>VLOOKUP(GJ32,马仔属性!$G$14:$I$30,3,FALSE)</f>
        <v>#N/A</v>
      </c>
      <c r="GL32" s="58" t="e">
        <f>VLOOKUP(GJ32,马仔属性!$G$14:$H$30,2,FALSE)</f>
        <v>#N/A</v>
      </c>
      <c r="GM32" s="3">
        <f t="shared" si="82"/>
        <v>29</v>
      </c>
      <c r="GN32" s="3">
        <f t="shared" si="83"/>
        <v>3</v>
      </c>
      <c r="GO32" s="3">
        <f t="shared" si="83"/>
        <v>3</v>
      </c>
      <c r="GP32" s="69">
        <f>SUMPRODUCT(GQ32:GS32,设定参考!$A$2:$C$2)</f>
        <v>-348212.32752655935</v>
      </c>
      <c r="GQ32" s="30">
        <v>-166266.21400790801</v>
      </c>
      <c r="GR32" s="30">
        <v>-169275.964324717</v>
      </c>
      <c r="GS32" s="62">
        <v>-172285.71464152599</v>
      </c>
      <c r="GT32" s="57" t="str">
        <f t="shared" si="85"/>
        <v>亚芝</v>
      </c>
      <c r="GU32" s="47" t="e">
        <f>VLOOKUP(GT32,马仔属性!$G$14:$I$30,3,FALSE)</f>
        <v>#N/A</v>
      </c>
      <c r="GV32" s="58" t="e">
        <f>VLOOKUP(GT32,马仔属性!$G$14:$H$30,2,FALSE)</f>
        <v>#N/A</v>
      </c>
      <c r="GW32" s="3">
        <f t="shared" si="82"/>
        <v>29</v>
      </c>
      <c r="GX32" s="3">
        <f t="shared" si="83"/>
        <v>3</v>
      </c>
      <c r="GY32" s="3">
        <f t="shared" si="83"/>
        <v>3</v>
      </c>
      <c r="GZ32" s="69">
        <f>SUMPRODUCT(HA32:HC32,设定参考!$A$2:$C$2)</f>
        <v>-366631.99946543039</v>
      </c>
      <c r="HA32" s="30">
        <v>-175295.46495833501</v>
      </c>
      <c r="HB32" s="30">
        <v>-178305.215275144</v>
      </c>
      <c r="HC32" s="62">
        <v>-181314.96559195299</v>
      </c>
      <c r="HD32" s="57" t="str">
        <f t="shared" si="85"/>
        <v>亚芝</v>
      </c>
      <c r="HE32" s="47" t="e">
        <f>VLOOKUP(HD32,马仔属性!$G$14:$I$30,3,FALSE)</f>
        <v>#N/A</v>
      </c>
      <c r="HF32" s="58" t="e">
        <f>VLOOKUP(HD32,马仔属性!$G$14:$H$30,2,FALSE)</f>
        <v>#N/A</v>
      </c>
      <c r="HG32" s="3">
        <f t="shared" si="82"/>
        <v>29</v>
      </c>
      <c r="HH32" s="3">
        <f t="shared" si="83"/>
        <v>3</v>
      </c>
      <c r="HI32" s="3">
        <f t="shared" si="83"/>
        <v>3</v>
      </c>
      <c r="HJ32" s="69">
        <f>SUMPRODUCT(HK32:HM32,设定参考!$A$2:$C$2)</f>
        <v>-385051.6714042995</v>
      </c>
      <c r="HK32" s="30">
        <v>-184324.71590876201</v>
      </c>
      <c r="HL32" s="30">
        <v>-187334.46622557001</v>
      </c>
      <c r="HM32" s="62">
        <v>-190344.216542379</v>
      </c>
    </row>
    <row r="33" spans="1:221" x14ac:dyDescent="0.15">
      <c r="A33" s="48">
        <v>30</v>
      </c>
      <c r="B33" s="57" t="str">
        <f t="shared" si="50"/>
        <v>制服太妹</v>
      </c>
      <c r="C33" s="47">
        <f>VLOOKUP(B33,马仔属性!$G$14:$I$30,3,FALSE)</f>
        <v>0</v>
      </c>
      <c r="D33" s="58">
        <f>VLOOKUP(B33,马仔属性!$G$14:$H$30,2,FALSE)</f>
        <v>101101</v>
      </c>
      <c r="E33" s="3">
        <f t="shared" si="0"/>
        <v>30</v>
      </c>
      <c r="F33" s="3">
        <f t="shared" si="66"/>
        <v>3</v>
      </c>
      <c r="G33" s="3">
        <f t="shared" si="66"/>
        <v>3</v>
      </c>
      <c r="H33" s="69">
        <f>SUMPRODUCT(I33:K33,设定参考!$A$2:$C$2)</f>
        <v>1023.2868863103147</v>
      </c>
      <c r="I33" s="30">
        <v>8798.2958856886144</v>
      </c>
      <c r="J33" s="30">
        <v>478.95062245989311</v>
      </c>
      <c r="K33" s="62">
        <v>192.40442842287698</v>
      </c>
      <c r="L33" s="57" t="str">
        <f t="shared" si="51"/>
        <v>蟹仔</v>
      </c>
      <c r="M33" s="47">
        <f>VLOOKUP(L33,马仔属性!$G$14:$I$30,3,FALSE)</f>
        <v>0</v>
      </c>
      <c r="N33" s="58">
        <f>VLOOKUP(L33,马仔属性!$G$14:$H$30,2,FALSE)</f>
        <v>101102</v>
      </c>
      <c r="O33" s="3">
        <f t="shared" si="2"/>
        <v>30</v>
      </c>
      <c r="P33" s="3">
        <f t="shared" si="67"/>
        <v>3</v>
      </c>
      <c r="Q33" s="3">
        <f t="shared" si="67"/>
        <v>3</v>
      </c>
      <c r="R33" s="69">
        <f>SUMPRODUCT(S33:U33,设定参考!$A$2:$C$2)</f>
        <v>1015.7268863103146</v>
      </c>
      <c r="S33" s="30">
        <v>7709.2958856886125</v>
      </c>
      <c r="T33" s="30">
        <v>500.95062245989311</v>
      </c>
      <c r="U33" s="62">
        <v>206.40442842287698</v>
      </c>
      <c r="V33" s="57" t="str">
        <f t="shared" si="52"/>
        <v>比利</v>
      </c>
      <c r="W33" s="47">
        <f>VLOOKUP(V33,马仔属性!$G$14:$I$30,3,FALSE)</f>
        <v>0</v>
      </c>
      <c r="X33" s="58">
        <f>VLOOKUP(V33,马仔属性!$G$14:$H$30,2,FALSE)</f>
        <v>101103</v>
      </c>
      <c r="Y33" s="3">
        <f t="shared" si="4"/>
        <v>30</v>
      </c>
      <c r="Z33" s="3">
        <f t="shared" si="68"/>
        <v>3</v>
      </c>
      <c r="AA33" s="3">
        <f t="shared" si="68"/>
        <v>3</v>
      </c>
      <c r="AB33" s="69">
        <f>SUMPRODUCT(AC33:AE33,设定参考!$A$2:$C$2)</f>
        <v>1041.7268863103145</v>
      </c>
      <c r="AC33" s="30">
        <v>7709.2958856886125</v>
      </c>
      <c r="AD33" s="30">
        <v>544.95062245989311</v>
      </c>
      <c r="AE33" s="62">
        <v>188.40442842287698</v>
      </c>
      <c r="AF33" s="57" t="str">
        <f t="shared" si="53"/>
        <v>黎九</v>
      </c>
      <c r="AG33" s="47">
        <f>VLOOKUP(AF33,马仔属性!$G$14:$I$30,3,FALSE)</f>
        <v>0</v>
      </c>
      <c r="AH33" s="58">
        <f>VLOOKUP(AF33,马仔属性!$G$14:$H$30,2,FALSE)</f>
        <v>101104</v>
      </c>
      <c r="AI33" s="3">
        <f t="shared" si="6"/>
        <v>30</v>
      </c>
      <c r="AJ33" s="3">
        <f t="shared" si="69"/>
        <v>3</v>
      </c>
      <c r="AK33" s="3">
        <f t="shared" si="69"/>
        <v>3</v>
      </c>
      <c r="AL33" s="69">
        <f>SUMPRODUCT(AM33:AO33,设定参考!$A$2:$C$2)</f>
        <v>1046.8468863103146</v>
      </c>
      <c r="AM33" s="30">
        <v>8362.2958856886125</v>
      </c>
      <c r="AN33" s="30">
        <v>533.95062245989311</v>
      </c>
      <c r="AO33" s="62">
        <v>178.40442842287698</v>
      </c>
      <c r="AP33" s="57" t="str">
        <f t="shared" si="54"/>
        <v>黑古</v>
      </c>
      <c r="AQ33" s="47">
        <f>VLOOKUP(AP33,马仔属性!$G$14:$I$30,3,FALSE)</f>
        <v>0</v>
      </c>
      <c r="AR33" s="58">
        <f>VLOOKUP(AP33,马仔属性!$G$14:$H$30,2,FALSE)</f>
        <v>101105</v>
      </c>
      <c r="AS33" s="3">
        <f t="shared" si="8"/>
        <v>30</v>
      </c>
      <c r="AT33" s="3">
        <f t="shared" si="70"/>
        <v>3</v>
      </c>
      <c r="AU33" s="3">
        <f t="shared" si="70"/>
        <v>3</v>
      </c>
      <c r="AV33" s="69">
        <f>SUMPRODUCT(AW33:AY33,设定参考!$A$2:$C$2)</f>
        <v>1022.4068863103147</v>
      </c>
      <c r="AW33" s="30">
        <v>9451.2958856886144</v>
      </c>
      <c r="AX33" s="30">
        <v>456.95062245989311</v>
      </c>
      <c r="AY33" s="62">
        <v>187.40442842287698</v>
      </c>
      <c r="AZ33" s="57" t="str">
        <f t="shared" si="55"/>
        <v>靓坤</v>
      </c>
      <c r="BA33" s="47">
        <f>VLOOKUP(AZ33,马仔属性!$G$14:$I$30,3,FALSE)</f>
        <v>1</v>
      </c>
      <c r="BB33" s="58">
        <f>VLOOKUP(AZ33,马仔属性!$G$14:$H$30,2,FALSE)</f>
        <v>101106</v>
      </c>
      <c r="BC33" s="3">
        <f t="shared" si="10"/>
        <v>30</v>
      </c>
      <c r="BD33" s="3">
        <f t="shared" si="71"/>
        <v>3</v>
      </c>
      <c r="BE33" s="3">
        <f t="shared" si="71"/>
        <v>3</v>
      </c>
      <c r="BF33" s="69">
        <f>SUMPRODUCT(BG33:BI33,设定参考!$A$2:$C$2)</f>
        <v>1571.5085446396397</v>
      </c>
      <c r="BG33" s="30">
        <v>13545.628574980416</v>
      </c>
      <c r="BH33" s="30">
        <v>742.08147165775426</v>
      </c>
      <c r="BI33" s="62">
        <v>287.60192998266905</v>
      </c>
      <c r="BJ33" s="57" t="str">
        <f t="shared" si="56"/>
        <v>乌鸦</v>
      </c>
      <c r="BK33" s="47">
        <f>VLOOKUP(BJ33,马仔属性!$G$14:$I$30,3,FALSE)</f>
        <v>2</v>
      </c>
      <c r="BL33" s="58">
        <f>VLOOKUP(BJ33,马仔属性!$G$14:$H$30,2,FALSE)</f>
        <v>101110</v>
      </c>
      <c r="BM33" s="3">
        <f t="shared" si="12"/>
        <v>30</v>
      </c>
      <c r="BN33" s="3">
        <f t="shared" si="72"/>
        <v>3</v>
      </c>
      <c r="BO33" s="3">
        <f t="shared" si="72"/>
        <v>3</v>
      </c>
      <c r="BP33" s="69">
        <f>SUMPRODUCT(BQ33:BS33,设定参考!$A$2:$C$2)</f>
        <v>2597.0718612982901</v>
      </c>
      <c r="BQ33" s="30">
        <v>23693.293953564018</v>
      </c>
      <c r="BR33" s="30">
        <v>1125.3431700534763</v>
      </c>
      <c r="BS33" s="62">
        <v>523.99693310225314</v>
      </c>
      <c r="BT33" s="57" t="str">
        <f t="shared" si="57"/>
        <v>肥仔</v>
      </c>
      <c r="BU33" s="47">
        <f>VLOOKUP(BT33,马仔属性!$G$14:$I$30,3,FALSE)</f>
        <v>1</v>
      </c>
      <c r="BV33" s="58">
        <f>VLOOKUP(BT33,马仔属性!$G$14:$H$30,2,FALSE)</f>
        <v>101108</v>
      </c>
      <c r="BW33" s="3">
        <f t="shared" si="14"/>
        <v>30</v>
      </c>
      <c r="BX33" s="3">
        <f t="shared" si="73"/>
        <v>3</v>
      </c>
      <c r="BY33" s="3">
        <f t="shared" si="73"/>
        <v>3</v>
      </c>
      <c r="BZ33" s="69">
        <f>SUMPRODUCT(CA33:CC33,设定参考!$A$2:$C$2)</f>
        <v>1560.7885446396399</v>
      </c>
      <c r="CA33" s="30">
        <v>13327.628574980416</v>
      </c>
      <c r="CB33" s="30">
        <v>731.08147165775426</v>
      </c>
      <c r="CC33" s="62">
        <v>296.60192998266905</v>
      </c>
      <c r="CD33" s="57" t="str">
        <f t="shared" si="58"/>
        <v>司徒浩南</v>
      </c>
      <c r="CE33" s="47">
        <f>VLOOKUP(CD33,马仔属性!$G$14:$I$30,3,FALSE)</f>
        <v>2</v>
      </c>
      <c r="CF33" s="58">
        <f>VLOOKUP(CD33,马仔属性!$G$14:$H$30,2,FALSE)</f>
        <v>101109</v>
      </c>
      <c r="CG33" s="3">
        <f t="shared" si="16"/>
        <v>30</v>
      </c>
      <c r="CH33" s="3">
        <f t="shared" si="74"/>
        <v>3</v>
      </c>
      <c r="CI33" s="3">
        <f t="shared" si="74"/>
        <v>3</v>
      </c>
      <c r="CJ33" s="69">
        <f>SUMPRODUCT(CK33:CM33,设定参考!$A$2:$C$2)</f>
        <v>2647.9518612982902</v>
      </c>
      <c r="CK33" s="30">
        <v>23040.293953564018</v>
      </c>
      <c r="CL33" s="30">
        <v>1235.3431700534763</v>
      </c>
      <c r="CM33" s="62">
        <v>490.99693310225314</v>
      </c>
      <c r="CN33" s="57" t="s">
        <v>380</v>
      </c>
      <c r="CO33" s="47">
        <f>VLOOKUP(CN33,马仔属性!$G$14:$I$30,3,FALSE)</f>
        <v>2</v>
      </c>
      <c r="CP33" s="58">
        <f>VLOOKUP(CN33,马仔属性!$G$14:$H$30,2,FALSE)</f>
        <v>101111</v>
      </c>
      <c r="CQ33" s="3">
        <f t="shared" si="18"/>
        <v>30</v>
      </c>
      <c r="CR33" s="3">
        <f t="shared" si="75"/>
        <v>3</v>
      </c>
      <c r="CS33" s="3">
        <f t="shared" si="75"/>
        <v>3</v>
      </c>
      <c r="CT33" s="69">
        <f>SUMPRODUCT(CU33:CW33,设定参考!$A$2:$C$2)</f>
        <v>2609.9518612982902</v>
      </c>
      <c r="CU33" s="30">
        <v>23040.293953564018</v>
      </c>
      <c r="CV33" s="30">
        <v>1169.3431700534763</v>
      </c>
      <c r="CW33" s="62">
        <v>518.99693310225314</v>
      </c>
      <c r="CX33" s="57" t="str">
        <f t="shared" si="59"/>
        <v>雷功</v>
      </c>
      <c r="CY33" s="47" t="e">
        <f>VLOOKUP(CX33,马仔属性!$G$14:$I$30,3,FALSE)</f>
        <v>#N/A</v>
      </c>
      <c r="CZ33" s="58" t="e">
        <f>VLOOKUP(CX33,马仔属性!$G$14:$H$30,2,FALSE)</f>
        <v>#N/A</v>
      </c>
      <c r="DA33" s="3">
        <f t="shared" si="20"/>
        <v>30</v>
      </c>
      <c r="DB33" s="3">
        <f t="shared" si="76"/>
        <v>3</v>
      </c>
      <c r="DC33" s="3">
        <f t="shared" si="76"/>
        <v>3</v>
      </c>
      <c r="DD33" s="69">
        <f>SUMPRODUCT(DE33:DG33,设定参考!$A$2:$C$2)</f>
        <v>0</v>
      </c>
      <c r="DE33" s="30">
        <v>0</v>
      </c>
      <c r="DF33" s="30">
        <v>0</v>
      </c>
      <c r="DG33" s="62">
        <v>0</v>
      </c>
      <c r="DH33" s="57" t="str">
        <f t="shared" si="60"/>
        <v>山下忠秀</v>
      </c>
      <c r="DI33" s="47">
        <f>VLOOKUP(DH33,马仔属性!$G$14:$I$30,3,FALSE)</f>
        <v>2</v>
      </c>
      <c r="DJ33" s="58">
        <f>VLOOKUP(DH33,马仔属性!$G$14:$H$30,2,FALSE)</f>
        <v>101112</v>
      </c>
      <c r="DK33" s="3">
        <f t="shared" si="22"/>
        <v>30</v>
      </c>
      <c r="DL33" s="3">
        <f t="shared" si="77"/>
        <v>3</v>
      </c>
      <c r="DM33" s="3">
        <f t="shared" si="77"/>
        <v>3</v>
      </c>
      <c r="DN33" s="69">
        <f>SUMPRODUCT(DO33:DQ33,设定参考!$A$2:$C$2)</f>
        <v>2612.2318612982899</v>
      </c>
      <c r="DO33" s="30">
        <v>22822.293953564018</v>
      </c>
      <c r="DP33" s="30">
        <v>1180.3431700534763</v>
      </c>
      <c r="DQ33" s="62">
        <v>518.99693310225314</v>
      </c>
      <c r="DR33" s="57" t="str">
        <f t="shared" si="61"/>
        <v>宫本一</v>
      </c>
      <c r="DS33" s="47">
        <f>VLOOKUP(DR33,马仔属性!$G$14:$I$30,3,FALSE)</f>
        <v>2</v>
      </c>
      <c r="DT33" s="58">
        <f>VLOOKUP(DR33,马仔属性!$G$14:$H$30,2,FALSE)</f>
        <v>101113</v>
      </c>
      <c r="DU33" s="3">
        <f t="shared" si="24"/>
        <v>30</v>
      </c>
      <c r="DV33" s="3">
        <f t="shared" si="78"/>
        <v>3</v>
      </c>
      <c r="DW33" s="3">
        <f t="shared" si="78"/>
        <v>3</v>
      </c>
      <c r="DX33" s="69">
        <f>SUMPRODUCT(DY33:EA33,设定参考!$A$2:$C$2)</f>
        <v>2626.11186129829</v>
      </c>
      <c r="DY33" s="30">
        <v>22169.293953564018</v>
      </c>
      <c r="DZ33" s="30">
        <v>1224.3431700534763</v>
      </c>
      <c r="EA33" s="62">
        <v>514.99693310225314</v>
      </c>
      <c r="EB33" s="57" t="str">
        <f t="shared" si="62"/>
        <v>陈浩南</v>
      </c>
      <c r="EC33" s="47">
        <f>VLOOKUP(EB33,马仔属性!$G$14:$I$30,3,FALSE)</f>
        <v>3</v>
      </c>
      <c r="ED33" s="58">
        <f>VLOOKUP(EB33,马仔属性!$G$14:$H$30,2,FALSE)</f>
        <v>101114</v>
      </c>
      <c r="EE33" s="3">
        <f t="shared" si="26"/>
        <v>30</v>
      </c>
      <c r="EF33" s="3">
        <f t="shared" si="79"/>
        <v>3</v>
      </c>
      <c r="EG33" s="3">
        <f t="shared" si="79"/>
        <v>3</v>
      </c>
      <c r="EH33" s="69">
        <f>SUMPRODUCT(EI33:EK33,设定参考!$A$2:$C$2)</f>
        <v>3678.9551779569397</v>
      </c>
      <c r="EI33" s="30">
        <v>32098.959332147617</v>
      </c>
      <c r="EJ33" s="30">
        <v>1662.6048684491982</v>
      </c>
      <c r="EK33" s="62">
        <v>732.39193622183723</v>
      </c>
      <c r="EL33" s="57" t="str">
        <f t="shared" si="63"/>
        <v>山鸡</v>
      </c>
      <c r="EM33" s="47">
        <f>VLOOKUP(EL33,马仔属性!$G$14:$I$30,3,FALSE)</f>
        <v>3</v>
      </c>
      <c r="EN33" s="58">
        <f>VLOOKUP(EL33,马仔属性!$G$14:$H$30,2,FALSE)</f>
        <v>101115</v>
      </c>
      <c r="EO33" s="3">
        <f t="shared" si="28"/>
        <v>30</v>
      </c>
      <c r="EP33" s="3">
        <f t="shared" si="80"/>
        <v>3</v>
      </c>
      <c r="EQ33" s="3">
        <f t="shared" si="80"/>
        <v>3</v>
      </c>
      <c r="ER33" s="69">
        <f>SUMPRODUCT(ES33:EU33,设定参考!$A$2:$C$2)</f>
        <v>3688.7951779569398</v>
      </c>
      <c r="ES33" s="30">
        <v>32969.959332147613</v>
      </c>
      <c r="ET33" s="30">
        <v>1651.6048684491982</v>
      </c>
      <c r="EU33" s="62">
        <v>718.39193622183723</v>
      </c>
      <c r="EV33" s="57" t="str">
        <f t="shared" si="64"/>
        <v>大天二</v>
      </c>
      <c r="EW33" s="47">
        <f>VLOOKUP(EV33,马仔属性!$G$14:$I$30,3,FALSE)</f>
        <v>3</v>
      </c>
      <c r="EX33" s="58">
        <f>VLOOKUP(EV33,马仔属性!$G$14:$H$30,2,FALSE)</f>
        <v>101116</v>
      </c>
      <c r="EY33" s="3">
        <f t="shared" si="30"/>
        <v>30</v>
      </c>
      <c r="EZ33" s="3">
        <f t="shared" si="81"/>
        <v>3</v>
      </c>
      <c r="FA33" s="3">
        <f t="shared" si="81"/>
        <v>3</v>
      </c>
      <c r="FB33" s="69">
        <f>SUMPRODUCT(FC33:FE33,设定参考!$A$2:$C$2)</f>
        <v>3687.9151779569397</v>
      </c>
      <c r="FC33" s="30">
        <v>33622.959332147613</v>
      </c>
      <c r="FD33" s="30">
        <v>1629.6048684491982</v>
      </c>
      <c r="FE33" s="62">
        <v>713.39193622183723</v>
      </c>
      <c r="FF33" s="57" t="str">
        <f t="shared" si="85"/>
        <v>亚芝</v>
      </c>
      <c r="FG33" s="47" t="e">
        <f>VLOOKUP(FF33,马仔属性!$G$14:$I$30,3,FALSE)</f>
        <v>#N/A</v>
      </c>
      <c r="FH33" s="58" t="e">
        <f>VLOOKUP(FF33,马仔属性!$G$14:$H$30,2,FALSE)</f>
        <v>#N/A</v>
      </c>
      <c r="FI33" s="3">
        <f t="shared" si="82"/>
        <v>30</v>
      </c>
      <c r="FJ33" s="3">
        <f t="shared" si="83"/>
        <v>3</v>
      </c>
      <c r="FK33" s="3">
        <f t="shared" si="83"/>
        <v>3</v>
      </c>
      <c r="FL33" s="69">
        <f>SUMPRODUCT(FM33:FO33,设定参考!$A$2:$C$2)</f>
        <v>-298040.26456712931</v>
      </c>
      <c r="FM33" s="30">
        <v>-141595.18715105701</v>
      </c>
      <c r="FN33" s="30">
        <v>-144657.21474404799</v>
      </c>
      <c r="FO33" s="62">
        <v>-147719.242337039</v>
      </c>
      <c r="FP33" s="57" t="str">
        <f t="shared" si="85"/>
        <v>亚芝</v>
      </c>
      <c r="FQ33" s="47" t="e">
        <f>VLOOKUP(FP33,马仔属性!$G$14:$I$30,3,FALSE)</f>
        <v>#N/A</v>
      </c>
      <c r="FR33" s="58" t="e">
        <f>VLOOKUP(FP33,马仔属性!$G$14:$H$30,2,FALSE)</f>
        <v>#N/A</v>
      </c>
      <c r="FS33" s="3">
        <f t="shared" si="82"/>
        <v>30</v>
      </c>
      <c r="FT33" s="3">
        <f t="shared" si="83"/>
        <v>3</v>
      </c>
      <c r="FU33" s="3">
        <f t="shared" si="83"/>
        <v>3</v>
      </c>
      <c r="FV33" s="69">
        <f>SUMPRODUCT(FW33:FY33,设定参考!$A$2:$C$2)</f>
        <v>-316779.87343623419</v>
      </c>
      <c r="FW33" s="30">
        <v>-150781.26993002999</v>
      </c>
      <c r="FX33" s="30">
        <v>-153843.297523021</v>
      </c>
      <c r="FY33" s="62">
        <v>-156905.32511601201</v>
      </c>
      <c r="FZ33" s="57" t="str">
        <f t="shared" si="85"/>
        <v>亚芝</v>
      </c>
      <c r="GA33" s="47" t="e">
        <f>VLOOKUP(FZ33,马仔属性!$G$14:$I$30,3,FALSE)</f>
        <v>#N/A</v>
      </c>
      <c r="GB33" s="58" t="e">
        <f>VLOOKUP(FZ33,马仔属性!$G$14:$H$30,2,FALSE)</f>
        <v>#N/A</v>
      </c>
      <c r="GC33" s="3">
        <f t="shared" si="82"/>
        <v>30</v>
      </c>
      <c r="GD33" s="3">
        <f t="shared" si="83"/>
        <v>3</v>
      </c>
      <c r="GE33" s="3">
        <f t="shared" si="83"/>
        <v>3</v>
      </c>
      <c r="GF33" s="69">
        <f>SUMPRODUCT(GG33:GI33,设定参考!$A$2:$C$2)</f>
        <v>-335519.48230533814</v>
      </c>
      <c r="GG33" s="30">
        <v>-159967.352709003</v>
      </c>
      <c r="GH33" s="30">
        <v>-163029.38030199401</v>
      </c>
      <c r="GI33" s="62">
        <v>-166091.407894984</v>
      </c>
      <c r="GJ33" s="57" t="str">
        <f t="shared" si="85"/>
        <v>亚芝</v>
      </c>
      <c r="GK33" s="47" t="e">
        <f>VLOOKUP(GJ33,马仔属性!$G$14:$I$30,3,FALSE)</f>
        <v>#N/A</v>
      </c>
      <c r="GL33" s="58" t="e">
        <f>VLOOKUP(GJ33,马仔属性!$G$14:$H$30,2,FALSE)</f>
        <v>#N/A</v>
      </c>
      <c r="GM33" s="3">
        <f t="shared" si="82"/>
        <v>30</v>
      </c>
      <c r="GN33" s="3">
        <f t="shared" si="83"/>
        <v>3</v>
      </c>
      <c r="GO33" s="3">
        <f t="shared" si="83"/>
        <v>3</v>
      </c>
      <c r="GP33" s="69">
        <f>SUMPRODUCT(GQ33:GS33,设定参考!$A$2:$C$2)</f>
        <v>-354259.09117444197</v>
      </c>
      <c r="GQ33" s="30">
        <v>-169153.43548797499</v>
      </c>
      <c r="GR33" s="30">
        <v>-172215.463080966</v>
      </c>
      <c r="GS33" s="62">
        <v>-175277.49067395701</v>
      </c>
      <c r="GT33" s="57" t="str">
        <f t="shared" si="85"/>
        <v>亚芝</v>
      </c>
      <c r="GU33" s="47" t="e">
        <f>VLOOKUP(GT33,马仔属性!$G$14:$I$30,3,FALSE)</f>
        <v>#N/A</v>
      </c>
      <c r="GV33" s="58" t="e">
        <f>VLOOKUP(GT33,马仔属性!$G$14:$H$30,2,FALSE)</f>
        <v>#N/A</v>
      </c>
      <c r="GW33" s="3">
        <f t="shared" si="82"/>
        <v>30</v>
      </c>
      <c r="GX33" s="3">
        <f t="shared" si="83"/>
        <v>3</v>
      </c>
      <c r="GY33" s="3">
        <f t="shared" si="83"/>
        <v>3</v>
      </c>
      <c r="GZ33" s="69">
        <f>SUMPRODUCT(HA33:HC33,设定参考!$A$2:$C$2)</f>
        <v>-372998.70004354697</v>
      </c>
      <c r="HA33" s="30">
        <v>-178339.518266948</v>
      </c>
      <c r="HB33" s="30">
        <v>-181401.54585993901</v>
      </c>
      <c r="HC33" s="62">
        <v>-184463.57345293</v>
      </c>
      <c r="HD33" s="57" t="str">
        <f t="shared" si="85"/>
        <v>亚芝</v>
      </c>
      <c r="HE33" s="47" t="e">
        <f>VLOOKUP(HD33,马仔属性!$G$14:$I$30,3,FALSE)</f>
        <v>#N/A</v>
      </c>
      <c r="HF33" s="58" t="e">
        <f>VLOOKUP(HD33,马仔属性!$G$14:$H$30,2,FALSE)</f>
        <v>#N/A</v>
      </c>
      <c r="HG33" s="3">
        <f t="shared" si="82"/>
        <v>30</v>
      </c>
      <c r="HH33" s="3">
        <f t="shared" si="83"/>
        <v>3</v>
      </c>
      <c r="HI33" s="3">
        <f t="shared" si="83"/>
        <v>3</v>
      </c>
      <c r="HJ33" s="69">
        <f>SUMPRODUCT(HK33:HM33,设定参考!$A$2:$C$2)</f>
        <v>-391738.30891265185</v>
      </c>
      <c r="HK33" s="30">
        <v>-187525.60104592101</v>
      </c>
      <c r="HL33" s="30">
        <v>-190587.62863891199</v>
      </c>
      <c r="HM33" s="62">
        <v>-193649.65623190301</v>
      </c>
    </row>
    <row r="34" spans="1:221" x14ac:dyDescent="0.15">
      <c r="A34" s="48">
        <v>31</v>
      </c>
      <c r="B34" s="57" t="str">
        <f t="shared" si="50"/>
        <v>制服太妹</v>
      </c>
      <c r="C34" s="47">
        <f>VLOOKUP(B34,马仔属性!$G$14:$I$30,3,FALSE)</f>
        <v>0</v>
      </c>
      <c r="D34" s="58">
        <f>VLOOKUP(B34,马仔属性!$G$14:$H$30,2,FALSE)</f>
        <v>101101</v>
      </c>
      <c r="E34" s="3">
        <f t="shared" si="0"/>
        <v>31</v>
      </c>
      <c r="F34" s="3">
        <f t="shared" si="66"/>
        <v>3</v>
      </c>
      <c r="G34" s="3">
        <f t="shared" si="66"/>
        <v>3</v>
      </c>
      <c r="H34" s="69">
        <f>SUMPRODUCT(I34:K34,设定参考!$A$2:$C$2)</f>
        <v>1034.5805543301076</v>
      </c>
      <c r="I34" s="30">
        <v>8898.4689607837608</v>
      </c>
      <c r="J34" s="30">
        <v>484.03870459893051</v>
      </c>
      <c r="K34" s="62">
        <v>194.6030912998267</v>
      </c>
      <c r="L34" s="57" t="str">
        <f t="shared" si="51"/>
        <v>蟹仔</v>
      </c>
      <c r="M34" s="47">
        <f>VLOOKUP(L34,马仔属性!$G$14:$I$30,3,FALSE)</f>
        <v>0</v>
      </c>
      <c r="N34" s="58">
        <f>VLOOKUP(L34,马仔属性!$G$14:$H$30,2,FALSE)</f>
        <v>101102</v>
      </c>
      <c r="O34" s="3">
        <f t="shared" si="2"/>
        <v>31</v>
      </c>
      <c r="P34" s="3">
        <f t="shared" si="67"/>
        <v>3</v>
      </c>
      <c r="Q34" s="3">
        <f t="shared" si="67"/>
        <v>3</v>
      </c>
      <c r="R34" s="69">
        <f>SUMPRODUCT(S34:U34,设定参考!$A$2:$C$2)</f>
        <v>1027.0205543301076</v>
      </c>
      <c r="S34" s="30">
        <v>7809.4689607837608</v>
      </c>
      <c r="T34" s="30">
        <v>506.03870459893051</v>
      </c>
      <c r="U34" s="62">
        <v>208.6030912998267</v>
      </c>
      <c r="V34" s="57" t="str">
        <f t="shared" si="52"/>
        <v>比利</v>
      </c>
      <c r="W34" s="47">
        <f>VLOOKUP(V34,马仔属性!$G$14:$I$30,3,FALSE)</f>
        <v>0</v>
      </c>
      <c r="X34" s="58">
        <f>VLOOKUP(V34,马仔属性!$G$14:$H$30,2,FALSE)</f>
        <v>101103</v>
      </c>
      <c r="Y34" s="3">
        <f t="shared" si="4"/>
        <v>31</v>
      </c>
      <c r="Z34" s="3">
        <f t="shared" si="68"/>
        <v>3</v>
      </c>
      <c r="AA34" s="3">
        <f t="shared" si="68"/>
        <v>3</v>
      </c>
      <c r="AB34" s="69">
        <f>SUMPRODUCT(AC34:AE34,设定参考!$A$2:$C$2)</f>
        <v>1053.0205543301076</v>
      </c>
      <c r="AC34" s="30">
        <v>7809.4689607837608</v>
      </c>
      <c r="AD34" s="30">
        <v>550.03870459893051</v>
      </c>
      <c r="AE34" s="62">
        <v>190.6030912998267</v>
      </c>
      <c r="AF34" s="57" t="str">
        <f t="shared" si="53"/>
        <v>黎九</v>
      </c>
      <c r="AG34" s="47">
        <f>VLOOKUP(AF34,马仔属性!$G$14:$I$30,3,FALSE)</f>
        <v>0</v>
      </c>
      <c r="AH34" s="58">
        <f>VLOOKUP(AF34,马仔属性!$G$14:$H$30,2,FALSE)</f>
        <v>101104</v>
      </c>
      <c r="AI34" s="3">
        <f t="shared" si="6"/>
        <v>31</v>
      </c>
      <c r="AJ34" s="3">
        <f t="shared" si="69"/>
        <v>3</v>
      </c>
      <c r="AK34" s="3">
        <f t="shared" si="69"/>
        <v>3</v>
      </c>
      <c r="AL34" s="69">
        <f>SUMPRODUCT(AM34:AO34,设定参考!$A$2:$C$2)</f>
        <v>1058.1405543301075</v>
      </c>
      <c r="AM34" s="30">
        <v>8462.4689607837608</v>
      </c>
      <c r="AN34" s="30">
        <v>539.03870459893051</v>
      </c>
      <c r="AO34" s="62">
        <v>180.6030912998267</v>
      </c>
      <c r="AP34" s="57" t="str">
        <f t="shared" si="54"/>
        <v>黑古</v>
      </c>
      <c r="AQ34" s="47">
        <f>VLOOKUP(AP34,马仔属性!$G$14:$I$30,3,FALSE)</f>
        <v>0</v>
      </c>
      <c r="AR34" s="58">
        <f>VLOOKUP(AP34,马仔属性!$G$14:$H$30,2,FALSE)</f>
        <v>101105</v>
      </c>
      <c r="AS34" s="3">
        <f t="shared" si="8"/>
        <v>31</v>
      </c>
      <c r="AT34" s="3">
        <f t="shared" si="70"/>
        <v>3</v>
      </c>
      <c r="AU34" s="3">
        <f t="shared" si="70"/>
        <v>3</v>
      </c>
      <c r="AV34" s="69">
        <f>SUMPRODUCT(AW34:AY34,设定参考!$A$2:$C$2)</f>
        <v>1033.7005543301077</v>
      </c>
      <c r="AW34" s="30">
        <v>9551.4689607837608</v>
      </c>
      <c r="AX34" s="30">
        <v>462.03870459893056</v>
      </c>
      <c r="AY34" s="62">
        <v>189.6030912998267</v>
      </c>
      <c r="AZ34" s="57" t="str">
        <f t="shared" si="55"/>
        <v>靓坤</v>
      </c>
      <c r="BA34" s="47">
        <f>VLOOKUP(AZ34,马仔属性!$G$14:$I$30,3,FALSE)</f>
        <v>1</v>
      </c>
      <c r="BB34" s="58">
        <f>VLOOKUP(AZ34,马仔属性!$G$14:$H$30,2,FALSE)</f>
        <v>101106</v>
      </c>
      <c r="BC34" s="3">
        <f t="shared" si="10"/>
        <v>31</v>
      </c>
      <c r="BD34" s="3">
        <f t="shared" si="71"/>
        <v>3</v>
      </c>
      <c r="BE34" s="3">
        <f t="shared" si="71"/>
        <v>3</v>
      </c>
      <c r="BF34" s="69">
        <f>SUMPRODUCT(BG34:BI34,设定参考!$A$2:$C$2)</f>
        <v>1594.095880679226</v>
      </c>
      <c r="BG34" s="30">
        <v>13745.974725170712</v>
      </c>
      <c r="BH34" s="30">
        <v>752.25763593582906</v>
      </c>
      <c r="BI34" s="62">
        <v>291.9992557365685</v>
      </c>
      <c r="BJ34" s="57" t="str">
        <f t="shared" si="56"/>
        <v>乌鸦</v>
      </c>
      <c r="BK34" s="47">
        <f>VLOOKUP(BJ34,马仔属性!$G$14:$I$30,3,FALSE)</f>
        <v>2</v>
      </c>
      <c r="BL34" s="58">
        <f>VLOOKUP(BJ34,马仔属性!$G$14:$H$30,2,FALSE)</f>
        <v>101110</v>
      </c>
      <c r="BM34" s="3">
        <f t="shared" si="12"/>
        <v>31</v>
      </c>
      <c r="BN34" s="3">
        <f t="shared" si="72"/>
        <v>3</v>
      </c>
      <c r="BO34" s="3">
        <f t="shared" si="72"/>
        <v>3</v>
      </c>
      <c r="BP34" s="69">
        <f>SUMPRODUCT(BQ34:BS34,设定参考!$A$2:$C$2)</f>
        <v>2642.2465333774626</v>
      </c>
      <c r="BQ34" s="30">
        <v>24093.986253944611</v>
      </c>
      <c r="BR34" s="30">
        <v>1145.6954986096259</v>
      </c>
      <c r="BS34" s="62">
        <v>532.79158461005204</v>
      </c>
      <c r="BT34" s="57" t="str">
        <f t="shared" si="57"/>
        <v>肥仔</v>
      </c>
      <c r="BU34" s="47">
        <f>VLOOKUP(BT34,马仔属性!$G$14:$I$30,3,FALSE)</f>
        <v>1</v>
      </c>
      <c r="BV34" s="58">
        <f>VLOOKUP(BT34,马仔属性!$G$14:$H$30,2,FALSE)</f>
        <v>101108</v>
      </c>
      <c r="BW34" s="3">
        <f t="shared" si="14"/>
        <v>31</v>
      </c>
      <c r="BX34" s="3">
        <f t="shared" si="73"/>
        <v>3</v>
      </c>
      <c r="BY34" s="3">
        <f t="shared" si="73"/>
        <v>3</v>
      </c>
      <c r="BZ34" s="69">
        <f>SUMPRODUCT(CA34:CC34,设定参考!$A$2:$C$2)</f>
        <v>1583.3758806792262</v>
      </c>
      <c r="CA34" s="30">
        <v>13527.974725170712</v>
      </c>
      <c r="CB34" s="30">
        <v>741.25763593582906</v>
      </c>
      <c r="CC34" s="62">
        <v>300.9992557365685</v>
      </c>
      <c r="CD34" s="57" t="str">
        <f t="shared" si="58"/>
        <v>司徒浩南</v>
      </c>
      <c r="CE34" s="47">
        <f>VLOOKUP(CD34,马仔属性!$G$14:$I$30,3,FALSE)</f>
        <v>2</v>
      </c>
      <c r="CF34" s="58">
        <f>VLOOKUP(CD34,马仔属性!$G$14:$H$30,2,FALSE)</f>
        <v>101109</v>
      </c>
      <c r="CG34" s="3">
        <f t="shared" si="16"/>
        <v>31</v>
      </c>
      <c r="CH34" s="3">
        <f t="shared" si="74"/>
        <v>3</v>
      </c>
      <c r="CI34" s="3">
        <f t="shared" si="74"/>
        <v>3</v>
      </c>
      <c r="CJ34" s="69">
        <f>SUMPRODUCT(CK34:CM34,设定参考!$A$2:$C$2)</f>
        <v>2693.1265333774627</v>
      </c>
      <c r="CK34" s="30">
        <v>23440.986253944611</v>
      </c>
      <c r="CL34" s="30">
        <v>1255.6954986096262</v>
      </c>
      <c r="CM34" s="62">
        <v>499.7915846100521</v>
      </c>
      <c r="CN34" s="57" t="s">
        <v>380</v>
      </c>
      <c r="CO34" s="47">
        <f>VLOOKUP(CN34,马仔属性!$G$14:$I$30,3,FALSE)</f>
        <v>2</v>
      </c>
      <c r="CP34" s="58">
        <f>VLOOKUP(CN34,马仔属性!$G$14:$H$30,2,FALSE)</f>
        <v>101111</v>
      </c>
      <c r="CQ34" s="3">
        <f t="shared" si="18"/>
        <v>31</v>
      </c>
      <c r="CR34" s="3">
        <f t="shared" si="75"/>
        <v>3</v>
      </c>
      <c r="CS34" s="3">
        <f t="shared" si="75"/>
        <v>3</v>
      </c>
      <c r="CT34" s="69">
        <f>SUMPRODUCT(CU34:CW34,设定参考!$A$2:$C$2)</f>
        <v>2655.1265333774627</v>
      </c>
      <c r="CU34" s="30">
        <v>23440.986253944611</v>
      </c>
      <c r="CV34" s="30">
        <v>1189.6954986096262</v>
      </c>
      <c r="CW34" s="62">
        <v>527.79158461005204</v>
      </c>
      <c r="CX34" s="57" t="str">
        <f t="shared" si="59"/>
        <v>雷功</v>
      </c>
      <c r="CY34" s="47" t="e">
        <f>VLOOKUP(CX34,马仔属性!$G$14:$I$30,3,FALSE)</f>
        <v>#N/A</v>
      </c>
      <c r="CZ34" s="58" t="e">
        <f>VLOOKUP(CX34,马仔属性!$G$14:$H$30,2,FALSE)</f>
        <v>#N/A</v>
      </c>
      <c r="DA34" s="3">
        <f t="shared" si="20"/>
        <v>31</v>
      </c>
      <c r="DB34" s="3">
        <f t="shared" si="76"/>
        <v>3</v>
      </c>
      <c r="DC34" s="3">
        <f t="shared" si="76"/>
        <v>3</v>
      </c>
      <c r="DD34" s="69">
        <f>SUMPRODUCT(DE34:DG34,设定参考!$A$2:$C$2)</f>
        <v>0</v>
      </c>
      <c r="DE34" s="30">
        <v>0</v>
      </c>
      <c r="DF34" s="30">
        <v>0</v>
      </c>
      <c r="DG34" s="62">
        <v>0</v>
      </c>
      <c r="DH34" s="57" t="str">
        <f t="shared" si="60"/>
        <v>山下忠秀</v>
      </c>
      <c r="DI34" s="47">
        <f>VLOOKUP(DH34,马仔属性!$G$14:$I$30,3,FALSE)</f>
        <v>2</v>
      </c>
      <c r="DJ34" s="58">
        <f>VLOOKUP(DH34,马仔属性!$G$14:$H$30,2,FALSE)</f>
        <v>101112</v>
      </c>
      <c r="DK34" s="3">
        <f t="shared" si="22"/>
        <v>31</v>
      </c>
      <c r="DL34" s="3">
        <f t="shared" si="77"/>
        <v>3</v>
      </c>
      <c r="DM34" s="3">
        <f t="shared" si="77"/>
        <v>3</v>
      </c>
      <c r="DN34" s="69">
        <f>SUMPRODUCT(DO34:DQ34,设定参考!$A$2:$C$2)</f>
        <v>2657.4065333774624</v>
      </c>
      <c r="DO34" s="30">
        <v>23222.986253944611</v>
      </c>
      <c r="DP34" s="30">
        <v>1200.6954986096262</v>
      </c>
      <c r="DQ34" s="62">
        <v>527.79158461005204</v>
      </c>
      <c r="DR34" s="57" t="str">
        <f t="shared" si="61"/>
        <v>宫本一</v>
      </c>
      <c r="DS34" s="47">
        <f>VLOOKUP(DR34,马仔属性!$G$14:$I$30,3,FALSE)</f>
        <v>2</v>
      </c>
      <c r="DT34" s="58">
        <f>VLOOKUP(DR34,马仔属性!$G$14:$H$30,2,FALSE)</f>
        <v>101113</v>
      </c>
      <c r="DU34" s="3">
        <f t="shared" si="24"/>
        <v>31</v>
      </c>
      <c r="DV34" s="3">
        <f t="shared" si="78"/>
        <v>3</v>
      </c>
      <c r="DW34" s="3">
        <f t="shared" si="78"/>
        <v>3</v>
      </c>
      <c r="DX34" s="69">
        <f>SUMPRODUCT(DY34:EA34,设定参考!$A$2:$C$2)</f>
        <v>2671.2865333774625</v>
      </c>
      <c r="DY34" s="30">
        <v>22569.986253944611</v>
      </c>
      <c r="DZ34" s="30">
        <v>1244.6954986096262</v>
      </c>
      <c r="EA34" s="62">
        <v>523.79158461005204</v>
      </c>
      <c r="EB34" s="57" t="str">
        <f t="shared" si="62"/>
        <v>陈浩南</v>
      </c>
      <c r="EC34" s="47">
        <f>VLOOKUP(EB34,马仔属性!$G$14:$I$30,3,FALSE)</f>
        <v>3</v>
      </c>
      <c r="ED34" s="58">
        <f>VLOOKUP(EB34,马仔属性!$G$14:$H$30,2,FALSE)</f>
        <v>101114</v>
      </c>
      <c r="EE34" s="3">
        <f t="shared" si="26"/>
        <v>31</v>
      </c>
      <c r="EF34" s="3">
        <f t="shared" si="79"/>
        <v>3</v>
      </c>
      <c r="EG34" s="3">
        <f t="shared" si="79"/>
        <v>3</v>
      </c>
      <c r="EH34" s="69">
        <f>SUMPRODUCT(EI34:EK34,设定参考!$A$2:$C$2)</f>
        <v>3746.7171860756985</v>
      </c>
      <c r="EI34" s="30">
        <v>32699.99778271851</v>
      </c>
      <c r="EJ34" s="30">
        <v>1693.1333612834228</v>
      </c>
      <c r="EK34" s="62">
        <v>745.58391348353564</v>
      </c>
      <c r="EL34" s="57" t="str">
        <f t="shared" si="63"/>
        <v>山鸡</v>
      </c>
      <c r="EM34" s="47">
        <f>VLOOKUP(EL34,马仔属性!$G$14:$I$30,3,FALSE)</f>
        <v>3</v>
      </c>
      <c r="EN34" s="58">
        <f>VLOOKUP(EL34,马仔属性!$G$14:$H$30,2,FALSE)</f>
        <v>101115</v>
      </c>
      <c r="EO34" s="3">
        <f t="shared" si="28"/>
        <v>31</v>
      </c>
      <c r="EP34" s="3">
        <f t="shared" si="80"/>
        <v>3</v>
      </c>
      <c r="EQ34" s="3">
        <f t="shared" si="80"/>
        <v>3</v>
      </c>
      <c r="ER34" s="69">
        <f>SUMPRODUCT(ES34:EU34,设定参考!$A$2:$C$2)</f>
        <v>3756.5571860756986</v>
      </c>
      <c r="ES34" s="30">
        <v>33570.997782718507</v>
      </c>
      <c r="ET34" s="30">
        <v>1682.1333612834228</v>
      </c>
      <c r="EU34" s="62">
        <v>731.58391348353564</v>
      </c>
      <c r="EV34" s="57" t="str">
        <f t="shared" si="64"/>
        <v>大天二</v>
      </c>
      <c r="EW34" s="47">
        <f>VLOOKUP(EV34,马仔属性!$G$14:$I$30,3,FALSE)</f>
        <v>3</v>
      </c>
      <c r="EX34" s="58">
        <f>VLOOKUP(EV34,马仔属性!$G$14:$H$30,2,FALSE)</f>
        <v>101116</v>
      </c>
      <c r="EY34" s="3">
        <f t="shared" si="30"/>
        <v>31</v>
      </c>
      <c r="EZ34" s="3">
        <f t="shared" si="81"/>
        <v>3</v>
      </c>
      <c r="FA34" s="3">
        <f t="shared" si="81"/>
        <v>3</v>
      </c>
      <c r="FB34" s="69">
        <f>SUMPRODUCT(FC34:FE34,设定参考!$A$2:$C$2)</f>
        <v>3755.6771860756985</v>
      </c>
      <c r="FC34" s="30">
        <v>34223.997782718507</v>
      </c>
      <c r="FD34" s="30">
        <v>1660.1333612834228</v>
      </c>
      <c r="FE34" s="62">
        <v>726.58391348353564</v>
      </c>
      <c r="FF34" s="57" t="str">
        <f t="shared" si="85"/>
        <v>亚芝</v>
      </c>
      <c r="FG34" s="47" t="e">
        <f>VLOOKUP(FF34,马仔属性!$G$14:$I$30,3,FALSE)</f>
        <v>#N/A</v>
      </c>
      <c r="FH34" s="58" t="e">
        <f>VLOOKUP(FF34,马仔属性!$G$14:$H$30,2,FALSE)</f>
        <v>#N/A</v>
      </c>
      <c r="FI34" s="3">
        <f t="shared" si="82"/>
        <v>31</v>
      </c>
      <c r="FJ34" s="3">
        <f t="shared" si="83"/>
        <v>3</v>
      </c>
      <c r="FK34" s="3">
        <f t="shared" si="83"/>
        <v>3</v>
      </c>
      <c r="FL34" s="69">
        <f>SUMPRODUCT(FM34:FO34,设定参考!$A$2:$C$2)</f>
        <v>-303127.21742431249</v>
      </c>
      <c r="FM34" s="30">
        <v>-144011.91314548699</v>
      </c>
      <c r="FN34" s="30">
        <v>-147126.21801466</v>
      </c>
      <c r="FO34" s="62">
        <v>-150240.52288383301</v>
      </c>
      <c r="FP34" s="57" t="str">
        <f t="shared" si="85"/>
        <v>亚芝</v>
      </c>
      <c r="FQ34" s="47" t="e">
        <f>VLOOKUP(FP34,马仔属性!$G$14:$I$30,3,FALSE)</f>
        <v>#N/A</v>
      </c>
      <c r="FR34" s="58" t="e">
        <f>VLOOKUP(FP34,马仔属性!$G$14:$H$30,2,FALSE)</f>
        <v>#N/A</v>
      </c>
      <c r="FS34" s="3">
        <f t="shared" si="82"/>
        <v>31</v>
      </c>
      <c r="FT34" s="3">
        <f t="shared" si="83"/>
        <v>3</v>
      </c>
      <c r="FU34" s="3">
        <f t="shared" si="83"/>
        <v>3</v>
      </c>
      <c r="FV34" s="69">
        <f>SUMPRODUCT(FW34:FY34,设定参考!$A$2:$C$2)</f>
        <v>-322186.76322365028</v>
      </c>
      <c r="FW34" s="30">
        <v>-153354.82775300599</v>
      </c>
      <c r="FX34" s="30">
        <v>-156469.13262217899</v>
      </c>
      <c r="FY34" s="62">
        <v>-159583.43749135101</v>
      </c>
      <c r="FZ34" s="57" t="str">
        <f t="shared" si="85"/>
        <v>亚芝</v>
      </c>
      <c r="GA34" s="47" t="e">
        <f>VLOOKUP(FZ34,马仔属性!$G$14:$I$30,3,FALSE)</f>
        <v>#N/A</v>
      </c>
      <c r="GB34" s="58" t="e">
        <f>VLOOKUP(FZ34,马仔属性!$G$14:$H$30,2,FALSE)</f>
        <v>#N/A</v>
      </c>
      <c r="GC34" s="3">
        <f t="shared" si="82"/>
        <v>31</v>
      </c>
      <c r="GD34" s="3">
        <f t="shared" si="83"/>
        <v>3</v>
      </c>
      <c r="GE34" s="3">
        <f t="shared" si="83"/>
        <v>3</v>
      </c>
      <c r="GF34" s="69">
        <f>SUMPRODUCT(GG34:GI34,设定参考!$A$2:$C$2)</f>
        <v>-341246.30902298796</v>
      </c>
      <c r="GG34" s="30">
        <v>-162697.74236052399</v>
      </c>
      <c r="GH34" s="30">
        <v>-165812.047229697</v>
      </c>
      <c r="GI34" s="62">
        <v>-168926.35209887</v>
      </c>
      <c r="GJ34" s="57" t="str">
        <f t="shared" si="85"/>
        <v>亚芝</v>
      </c>
      <c r="GK34" s="47" t="e">
        <f>VLOOKUP(GJ34,马仔属性!$G$14:$I$30,3,FALSE)</f>
        <v>#N/A</v>
      </c>
      <c r="GL34" s="58" t="e">
        <f>VLOOKUP(GJ34,马仔属性!$G$14:$H$30,2,FALSE)</f>
        <v>#N/A</v>
      </c>
      <c r="GM34" s="3">
        <f t="shared" si="82"/>
        <v>31</v>
      </c>
      <c r="GN34" s="3">
        <f t="shared" si="83"/>
        <v>3</v>
      </c>
      <c r="GO34" s="3">
        <f t="shared" si="83"/>
        <v>3</v>
      </c>
      <c r="GP34" s="69">
        <f>SUMPRODUCT(GQ34:GS34,设定参考!$A$2:$C$2)</f>
        <v>-360305.85482232668</v>
      </c>
      <c r="GQ34" s="30">
        <v>-172040.65696804301</v>
      </c>
      <c r="GR34" s="30">
        <v>-175154.96183721599</v>
      </c>
      <c r="GS34" s="62">
        <v>-178269.266706389</v>
      </c>
      <c r="GT34" s="57" t="str">
        <f t="shared" si="85"/>
        <v>亚芝</v>
      </c>
      <c r="GU34" s="47" t="e">
        <f>VLOOKUP(GT34,马仔属性!$G$14:$I$30,3,FALSE)</f>
        <v>#N/A</v>
      </c>
      <c r="GV34" s="58" t="e">
        <f>VLOOKUP(GT34,马仔属性!$G$14:$H$30,2,FALSE)</f>
        <v>#N/A</v>
      </c>
      <c r="GW34" s="3">
        <f t="shared" si="82"/>
        <v>31</v>
      </c>
      <c r="GX34" s="3">
        <f t="shared" si="83"/>
        <v>3</v>
      </c>
      <c r="GY34" s="3">
        <f t="shared" si="83"/>
        <v>3</v>
      </c>
      <c r="GZ34" s="69">
        <f>SUMPRODUCT(HA34:HC34,设定参考!$A$2:$C$2)</f>
        <v>-379365.40062166343</v>
      </c>
      <c r="HA34" s="30">
        <v>-181383.57157556101</v>
      </c>
      <c r="HB34" s="30">
        <v>-184497.87644473399</v>
      </c>
      <c r="HC34" s="62">
        <v>-187612.181313907</v>
      </c>
      <c r="HD34" s="57" t="str">
        <f t="shared" si="85"/>
        <v>亚芝</v>
      </c>
      <c r="HE34" s="47" t="e">
        <f>VLOOKUP(HD34,马仔属性!$G$14:$I$30,3,FALSE)</f>
        <v>#N/A</v>
      </c>
      <c r="HF34" s="58" t="e">
        <f>VLOOKUP(HD34,马仔属性!$G$14:$H$30,2,FALSE)</f>
        <v>#N/A</v>
      </c>
      <c r="HG34" s="3">
        <f t="shared" si="82"/>
        <v>31</v>
      </c>
      <c r="HH34" s="3">
        <f t="shared" si="83"/>
        <v>3</v>
      </c>
      <c r="HI34" s="3">
        <f t="shared" si="83"/>
        <v>3</v>
      </c>
      <c r="HJ34" s="69">
        <f>SUMPRODUCT(HK34:HM34,设定参考!$A$2:$C$2)</f>
        <v>-398424.94642100215</v>
      </c>
      <c r="HK34" s="30">
        <v>-190726.48618308001</v>
      </c>
      <c r="HL34" s="30">
        <v>-193840.79105225299</v>
      </c>
      <c r="HM34" s="62">
        <v>-196955.09592142599</v>
      </c>
    </row>
    <row r="35" spans="1:221" x14ac:dyDescent="0.15">
      <c r="A35" s="48">
        <v>32</v>
      </c>
      <c r="B35" s="57" t="str">
        <f t="shared" si="50"/>
        <v>制服太妹</v>
      </c>
      <c r="C35" s="47">
        <f>VLOOKUP(B35,马仔属性!$G$14:$I$30,3,FALSE)</f>
        <v>0</v>
      </c>
      <c r="D35" s="58">
        <f>VLOOKUP(B35,马仔属性!$G$14:$H$30,2,FALSE)</f>
        <v>101101</v>
      </c>
      <c r="E35" s="3">
        <f t="shared" si="0"/>
        <v>32</v>
      </c>
      <c r="F35" s="3">
        <f t="shared" si="66"/>
        <v>4</v>
      </c>
      <c r="G35" s="3">
        <f t="shared" si="66"/>
        <v>4</v>
      </c>
      <c r="H35" s="69">
        <f>SUMPRODUCT(I35:K35,设定参考!$A$2:$C$2)</f>
        <v>1432.5635165383267</v>
      </c>
      <c r="I35" s="30">
        <v>11481.354385028795</v>
      </c>
      <c r="J35" s="30">
        <v>702.91749475935842</v>
      </c>
      <c r="K35" s="62">
        <v>270.39184637781636</v>
      </c>
      <c r="L35" s="57" t="str">
        <f t="shared" si="51"/>
        <v>蟹仔</v>
      </c>
      <c r="M35" s="47">
        <f>VLOOKUP(L35,马仔属性!$G$14:$I$30,3,FALSE)</f>
        <v>0</v>
      </c>
      <c r="N35" s="58">
        <f>VLOOKUP(L35,马仔属性!$G$14:$H$30,2,FALSE)</f>
        <v>101102</v>
      </c>
      <c r="O35" s="3">
        <f t="shared" si="2"/>
        <v>32</v>
      </c>
      <c r="P35" s="3">
        <f t="shared" si="67"/>
        <v>4</v>
      </c>
      <c r="Q35" s="3">
        <f t="shared" si="67"/>
        <v>4</v>
      </c>
      <c r="R35" s="69">
        <f>SUMPRODUCT(S35:U35,设定参考!$A$2:$C$2)</f>
        <v>1424.5635165383267</v>
      </c>
      <c r="S35" s="30">
        <v>11481.354385028795</v>
      </c>
      <c r="T35" s="30">
        <v>680.91749475935842</v>
      </c>
      <c r="U35" s="62">
        <v>284.39184637781636</v>
      </c>
      <c r="V35" s="57" t="str">
        <f t="shared" si="52"/>
        <v>比利</v>
      </c>
      <c r="W35" s="47">
        <f>VLOOKUP(V35,马仔属性!$G$14:$I$30,3,FALSE)</f>
        <v>0</v>
      </c>
      <c r="X35" s="58">
        <f>VLOOKUP(V35,马仔属性!$G$14:$H$30,2,FALSE)</f>
        <v>101103</v>
      </c>
      <c r="Y35" s="3">
        <f t="shared" si="4"/>
        <v>32</v>
      </c>
      <c r="Z35" s="3">
        <f t="shared" si="68"/>
        <v>4</v>
      </c>
      <c r="AA35" s="3">
        <f t="shared" si="68"/>
        <v>4</v>
      </c>
      <c r="AB35" s="69">
        <f>SUMPRODUCT(AC35:AE35,设定参考!$A$2:$C$2)</f>
        <v>1441.8435165383266</v>
      </c>
      <c r="AC35" s="30">
        <v>11263.354385028795</v>
      </c>
      <c r="AD35" s="30">
        <v>724.91749475935842</v>
      </c>
      <c r="AE35" s="62">
        <v>266.39184637781636</v>
      </c>
      <c r="AF35" s="57" t="str">
        <f t="shared" si="53"/>
        <v>黎九</v>
      </c>
      <c r="AG35" s="47">
        <f>VLOOKUP(AF35,马仔属性!$G$14:$I$30,3,FALSE)</f>
        <v>0</v>
      </c>
      <c r="AH35" s="58">
        <f>VLOOKUP(AF35,马仔属性!$G$14:$H$30,2,FALSE)</f>
        <v>101104</v>
      </c>
      <c r="AI35" s="3">
        <f t="shared" si="6"/>
        <v>32</v>
      </c>
      <c r="AJ35" s="3">
        <f t="shared" si="69"/>
        <v>4</v>
      </c>
      <c r="AK35" s="3">
        <f t="shared" si="69"/>
        <v>4</v>
      </c>
      <c r="AL35" s="69">
        <f>SUMPRODUCT(AM35:AO35,设定参考!$A$2:$C$2)</f>
        <v>1446.9635165383265</v>
      </c>
      <c r="AM35" s="30">
        <v>11916.354385028795</v>
      </c>
      <c r="AN35" s="30">
        <v>713.91749475935842</v>
      </c>
      <c r="AO35" s="62">
        <v>256.39184637781636</v>
      </c>
      <c r="AP35" s="57" t="str">
        <f t="shared" si="54"/>
        <v>黑古</v>
      </c>
      <c r="AQ35" s="47">
        <f>VLOOKUP(AP35,马仔属性!$G$14:$I$30,3,FALSE)</f>
        <v>0</v>
      </c>
      <c r="AR35" s="58">
        <f>VLOOKUP(AP35,马仔属性!$G$14:$H$30,2,FALSE)</f>
        <v>101105</v>
      </c>
      <c r="AS35" s="3">
        <f t="shared" si="8"/>
        <v>32</v>
      </c>
      <c r="AT35" s="3">
        <f t="shared" si="70"/>
        <v>4</v>
      </c>
      <c r="AU35" s="3">
        <f t="shared" si="70"/>
        <v>4</v>
      </c>
      <c r="AV35" s="69">
        <f>SUMPRODUCT(AW35:AY35,设定参考!$A$2:$C$2)</f>
        <v>1436.0835165383266</v>
      </c>
      <c r="AW35" s="30">
        <v>14094.354385028795</v>
      </c>
      <c r="AX35" s="30">
        <v>625.91749475935842</v>
      </c>
      <c r="AY35" s="62">
        <v>246.39184637781634</v>
      </c>
      <c r="AZ35" s="57" t="str">
        <f t="shared" si="55"/>
        <v>靓坤</v>
      </c>
      <c r="BA35" s="47">
        <f>VLOOKUP(AZ35,马仔属性!$G$14:$I$30,3,FALSE)</f>
        <v>1</v>
      </c>
      <c r="BB35" s="58">
        <f>VLOOKUP(AZ35,马仔属性!$G$14:$H$30,2,FALSE)</f>
        <v>101106</v>
      </c>
      <c r="BC35" s="3">
        <f t="shared" si="10"/>
        <v>32</v>
      </c>
      <c r="BD35" s="3">
        <f t="shared" si="71"/>
        <v>4</v>
      </c>
      <c r="BE35" s="3">
        <f t="shared" si="71"/>
        <v>4</v>
      </c>
      <c r="BF35" s="69">
        <f>SUMPRODUCT(BG35:BI35,设定参考!$A$2:$C$2)</f>
        <v>2141.4400624353339</v>
      </c>
      <c r="BG35" s="30">
        <v>19521.424508195174</v>
      </c>
      <c r="BH35" s="30">
        <v>989.74195850267415</v>
      </c>
      <c r="BI35" s="62">
        <v>370.84112360485278</v>
      </c>
      <c r="BJ35" s="57" t="str">
        <f t="shared" si="56"/>
        <v>乌鸦</v>
      </c>
      <c r="BK35" s="47">
        <f>VLOOKUP(BJ35,马仔属性!$G$14:$I$30,3,FALSE)</f>
        <v>2</v>
      </c>
      <c r="BL35" s="58">
        <f>VLOOKUP(BJ35,马仔属性!$G$14:$H$30,2,FALSE)</f>
        <v>101110</v>
      </c>
      <c r="BM35" s="3">
        <f t="shared" si="12"/>
        <v>32</v>
      </c>
      <c r="BN35" s="3">
        <f t="shared" si="72"/>
        <v>4</v>
      </c>
      <c r="BO35" s="3">
        <f t="shared" si="72"/>
        <v>4</v>
      </c>
      <c r="BP35" s="69">
        <f>SUMPRODUCT(BQ35:BS35,设定参考!$A$2:$C$2)</f>
        <v>3436.5131542293484</v>
      </c>
      <c r="BQ35" s="30">
        <v>32334.564754527935</v>
      </c>
      <c r="BR35" s="30">
        <v>1453.3908859893054</v>
      </c>
      <c r="BS35" s="62">
        <v>689.73967805892562</v>
      </c>
      <c r="BT35" s="57" t="str">
        <f t="shared" si="57"/>
        <v>肥仔</v>
      </c>
      <c r="BU35" s="47">
        <f>VLOOKUP(BT35,马仔属性!$G$14:$I$30,3,FALSE)</f>
        <v>1</v>
      </c>
      <c r="BV35" s="58">
        <f>VLOOKUP(BT35,马仔属性!$G$14:$H$30,2,FALSE)</f>
        <v>101108</v>
      </c>
      <c r="BW35" s="3">
        <f t="shared" si="14"/>
        <v>32</v>
      </c>
      <c r="BX35" s="3">
        <f t="shared" si="73"/>
        <v>4</v>
      </c>
      <c r="BY35" s="3">
        <f t="shared" si="73"/>
        <v>4</v>
      </c>
      <c r="BZ35" s="69">
        <f>SUMPRODUCT(CA35:CC35,设定参考!$A$2:$C$2)</f>
        <v>2110.7200624353341</v>
      </c>
      <c r="CA35" s="30">
        <v>19303.424508195174</v>
      </c>
      <c r="CB35" s="30">
        <v>934.74195850267415</v>
      </c>
      <c r="CC35" s="62">
        <v>403.84112360485278</v>
      </c>
      <c r="CD35" s="57" t="str">
        <f t="shared" si="58"/>
        <v>司徒浩南</v>
      </c>
      <c r="CE35" s="47">
        <f>VLOOKUP(CD35,马仔属性!$G$14:$I$30,3,FALSE)</f>
        <v>2</v>
      </c>
      <c r="CF35" s="58">
        <f>VLOOKUP(CD35,马仔属性!$G$14:$H$30,2,FALSE)</f>
        <v>101109</v>
      </c>
      <c r="CG35" s="3">
        <f t="shared" si="16"/>
        <v>32</v>
      </c>
      <c r="CH35" s="3">
        <f t="shared" si="74"/>
        <v>4</v>
      </c>
      <c r="CI35" s="3">
        <f t="shared" si="74"/>
        <v>4</v>
      </c>
      <c r="CJ35" s="69">
        <f>SUMPRODUCT(CK35:CM35,设定参考!$A$2:$C$2)</f>
        <v>3499.2731542293482</v>
      </c>
      <c r="CK35" s="30">
        <v>29503.564754527935</v>
      </c>
      <c r="CL35" s="30">
        <v>1662.3908859893054</v>
      </c>
      <c r="CM35" s="62">
        <v>656.73967805892562</v>
      </c>
      <c r="CN35" s="57" t="s">
        <v>380</v>
      </c>
      <c r="CO35" s="47">
        <f>VLOOKUP(CN35,马仔属性!$G$14:$I$30,3,FALSE)</f>
        <v>2</v>
      </c>
      <c r="CP35" s="58">
        <f>VLOOKUP(CN35,马仔属性!$G$14:$H$30,2,FALSE)</f>
        <v>101111</v>
      </c>
      <c r="CQ35" s="3">
        <f t="shared" si="18"/>
        <v>32</v>
      </c>
      <c r="CR35" s="3">
        <f t="shared" si="75"/>
        <v>4</v>
      </c>
      <c r="CS35" s="3">
        <f t="shared" si="75"/>
        <v>4</v>
      </c>
      <c r="CT35" s="69">
        <f>SUMPRODUCT(CU35:CW35,设定参考!$A$2:$C$2)</f>
        <v>3460.3931542293485</v>
      </c>
      <c r="CU35" s="30">
        <v>31681.564754527935</v>
      </c>
      <c r="CV35" s="30">
        <v>1508.3908859893054</v>
      </c>
      <c r="CW35" s="62">
        <v>684.73967805892562</v>
      </c>
      <c r="CX35" s="57" t="str">
        <f t="shared" si="59"/>
        <v>雷功</v>
      </c>
      <c r="CY35" s="47" t="e">
        <f>VLOOKUP(CX35,马仔属性!$G$14:$I$30,3,FALSE)</f>
        <v>#N/A</v>
      </c>
      <c r="CZ35" s="58" t="e">
        <f>VLOOKUP(CX35,马仔属性!$G$14:$H$30,2,FALSE)</f>
        <v>#N/A</v>
      </c>
      <c r="DA35" s="3">
        <f t="shared" si="20"/>
        <v>32</v>
      </c>
      <c r="DB35" s="3">
        <f t="shared" si="76"/>
        <v>4</v>
      </c>
      <c r="DC35" s="3">
        <f t="shared" si="76"/>
        <v>4</v>
      </c>
      <c r="DD35" s="69">
        <f>SUMPRODUCT(DE35:DG35,设定参考!$A$2:$C$2)</f>
        <v>0</v>
      </c>
      <c r="DE35" s="30">
        <v>0</v>
      </c>
      <c r="DF35" s="30">
        <v>0</v>
      </c>
      <c r="DG35" s="62">
        <v>0</v>
      </c>
      <c r="DH35" s="57" t="str">
        <f t="shared" si="60"/>
        <v>山下忠秀</v>
      </c>
      <c r="DI35" s="47">
        <f>VLOOKUP(DH35,马仔属性!$G$14:$I$30,3,FALSE)</f>
        <v>2</v>
      </c>
      <c r="DJ35" s="58">
        <f>VLOOKUP(DH35,马仔属性!$G$14:$H$30,2,FALSE)</f>
        <v>101112</v>
      </c>
      <c r="DK35" s="3">
        <f t="shared" si="22"/>
        <v>32</v>
      </c>
      <c r="DL35" s="3">
        <f t="shared" si="77"/>
        <v>4</v>
      </c>
      <c r="DM35" s="3">
        <f t="shared" si="77"/>
        <v>4</v>
      </c>
      <c r="DN35" s="69">
        <f>SUMPRODUCT(DO35:DQ35,设定参考!$A$2:$C$2)</f>
        <v>3452.1131542293483</v>
      </c>
      <c r="DO35" s="30">
        <v>30374.564754527935</v>
      </c>
      <c r="DP35" s="30">
        <v>1552.3908859893054</v>
      </c>
      <c r="DQ35" s="62">
        <v>684.73967805892562</v>
      </c>
      <c r="DR35" s="57" t="str">
        <f t="shared" si="61"/>
        <v>宫本一</v>
      </c>
      <c r="DS35" s="47">
        <f>VLOOKUP(DR35,马仔属性!$G$14:$I$30,3,FALSE)</f>
        <v>2</v>
      </c>
      <c r="DT35" s="58">
        <f>VLOOKUP(DR35,马仔属性!$G$14:$H$30,2,FALSE)</f>
        <v>101113</v>
      </c>
      <c r="DU35" s="3">
        <f t="shared" si="24"/>
        <v>32</v>
      </c>
      <c r="DV35" s="3">
        <f t="shared" si="78"/>
        <v>4</v>
      </c>
      <c r="DW35" s="3">
        <f t="shared" si="78"/>
        <v>4</v>
      </c>
      <c r="DX35" s="69">
        <f>SUMPRODUCT(DY35:EA35,设定参考!$A$2:$C$2)</f>
        <v>3485.7131542293487</v>
      </c>
      <c r="DY35" s="30">
        <v>29939.564754527935</v>
      </c>
      <c r="DZ35" s="30">
        <v>1607.3908859893054</v>
      </c>
      <c r="EA35" s="62">
        <v>680.73967805892562</v>
      </c>
      <c r="EB35" s="57" t="str">
        <f t="shared" si="62"/>
        <v>陈浩南</v>
      </c>
      <c r="EC35" s="47">
        <f>VLOOKUP(EB35,马仔属性!$G$14:$I$30,3,FALSE)</f>
        <v>3</v>
      </c>
      <c r="ED35" s="58">
        <f>VLOOKUP(EB35,马仔属性!$G$14:$H$30,2,FALSE)</f>
        <v>101114</v>
      </c>
      <c r="EE35" s="3">
        <f t="shared" si="26"/>
        <v>32</v>
      </c>
      <c r="EF35" s="3">
        <f t="shared" si="79"/>
        <v>4</v>
      </c>
      <c r="EG35" s="3">
        <f t="shared" si="79"/>
        <v>4</v>
      </c>
      <c r="EH35" s="69">
        <f>SUMPRODUCT(EI35:EK35,设定参考!$A$2:$C$2)</f>
        <v>4830.3462460233623</v>
      </c>
      <c r="EI35" s="30">
        <v>42316.705000860697</v>
      </c>
      <c r="EJ35" s="30">
        <v>2181.0398134759366</v>
      </c>
      <c r="EK35" s="62">
        <v>956.63823251299846</v>
      </c>
      <c r="EL35" s="57" t="str">
        <f t="shared" si="63"/>
        <v>山鸡</v>
      </c>
      <c r="EM35" s="47">
        <f>VLOOKUP(EL35,马仔属性!$G$14:$I$30,3,FALSE)</f>
        <v>3</v>
      </c>
      <c r="EN35" s="58">
        <f>VLOOKUP(EL35,马仔属性!$G$14:$H$30,2,FALSE)</f>
        <v>101115</v>
      </c>
      <c r="EO35" s="3">
        <f t="shared" si="28"/>
        <v>32</v>
      </c>
      <c r="EP35" s="3">
        <f t="shared" si="80"/>
        <v>4</v>
      </c>
      <c r="EQ35" s="3">
        <f t="shared" si="80"/>
        <v>4</v>
      </c>
      <c r="ER35" s="69">
        <f>SUMPRODUCT(ES35:EU35,设定参考!$A$2:$C$2)</f>
        <v>4840.6262460233629</v>
      </c>
      <c r="ES35" s="30">
        <v>42098.705000860697</v>
      </c>
      <c r="ET35" s="30">
        <v>2214.0398134759366</v>
      </c>
      <c r="EU35" s="62">
        <v>942.63823251299846</v>
      </c>
      <c r="EV35" s="57" t="str">
        <f t="shared" si="64"/>
        <v>大天二</v>
      </c>
      <c r="EW35" s="47">
        <f>VLOOKUP(EV35,马仔属性!$G$14:$I$30,3,FALSE)</f>
        <v>3</v>
      </c>
      <c r="EX35" s="58">
        <f>VLOOKUP(EV35,马仔属性!$G$14:$H$30,2,FALSE)</f>
        <v>101116</v>
      </c>
      <c r="EY35" s="3">
        <f t="shared" si="30"/>
        <v>32</v>
      </c>
      <c r="EZ35" s="3">
        <f t="shared" si="81"/>
        <v>4</v>
      </c>
      <c r="FA35" s="3">
        <f t="shared" si="81"/>
        <v>4</v>
      </c>
      <c r="FB35" s="69">
        <f>SUMPRODUCT(FC35:FE35,设定参考!$A$2:$C$2)</f>
        <v>4839.3062460233632</v>
      </c>
      <c r="FC35" s="30">
        <v>43840.705000860697</v>
      </c>
      <c r="FD35" s="30">
        <v>2148.0398134759366</v>
      </c>
      <c r="FE35" s="62">
        <v>937.63823251299846</v>
      </c>
      <c r="FF35" s="57" t="str">
        <f t="shared" si="85"/>
        <v>亚芝</v>
      </c>
      <c r="FG35" s="47" t="e">
        <f>VLOOKUP(FF35,马仔属性!$G$14:$I$30,3,FALSE)</f>
        <v>#N/A</v>
      </c>
      <c r="FH35" s="58" t="e">
        <f>VLOOKUP(FF35,马仔属性!$G$14:$H$30,2,FALSE)</f>
        <v>#N/A</v>
      </c>
      <c r="FI35" s="3">
        <f t="shared" si="82"/>
        <v>32</v>
      </c>
      <c r="FJ35" s="3">
        <f t="shared" si="83"/>
        <v>4</v>
      </c>
      <c r="FK35" s="3">
        <f t="shared" si="83"/>
        <v>4</v>
      </c>
      <c r="FL35" s="69">
        <f>SUMPRODUCT(FM35:FO35,设定参考!$A$2:$C$2)</f>
        <v>-356450.28264852648</v>
      </c>
      <c r="FM35" s="30">
        <v>-169344.33573948799</v>
      </c>
      <c r="FN35" s="30">
        <v>-173006.94831947799</v>
      </c>
      <c r="FO35" s="62">
        <v>-176669.56089946901</v>
      </c>
      <c r="FP35" s="57" t="str">
        <f t="shared" si="85"/>
        <v>亚芝</v>
      </c>
      <c r="FQ35" s="47" t="e">
        <f>VLOOKUP(FP35,马仔属性!$G$14:$I$30,3,FALSE)</f>
        <v>#N/A</v>
      </c>
      <c r="FR35" s="58" t="e">
        <f>VLOOKUP(FP35,马仔属性!$G$14:$H$30,2,FALSE)</f>
        <v>#N/A</v>
      </c>
      <c r="FS35" s="3">
        <f t="shared" si="82"/>
        <v>32</v>
      </c>
      <c r="FT35" s="3">
        <f t="shared" si="83"/>
        <v>4</v>
      </c>
      <c r="FU35" s="3">
        <f t="shared" si="83"/>
        <v>4</v>
      </c>
      <c r="FV35" s="69">
        <f>SUMPRODUCT(FW35:FY35,设定参考!$A$2:$C$2)</f>
        <v>-378865.47163806838</v>
      </c>
      <c r="FW35" s="30">
        <v>-180332.17347945899</v>
      </c>
      <c r="FX35" s="30">
        <v>-183994.78605945001</v>
      </c>
      <c r="FY35" s="62">
        <v>-187657.39863944001</v>
      </c>
      <c r="FZ35" s="57" t="str">
        <f t="shared" si="85"/>
        <v>亚芝</v>
      </c>
      <c r="GA35" s="47" t="e">
        <f>VLOOKUP(FZ35,马仔属性!$G$14:$I$30,3,FALSE)</f>
        <v>#N/A</v>
      </c>
      <c r="GB35" s="58" t="e">
        <f>VLOOKUP(FZ35,马仔属性!$G$14:$H$30,2,FALSE)</f>
        <v>#N/A</v>
      </c>
      <c r="GC35" s="3">
        <f t="shared" si="82"/>
        <v>32</v>
      </c>
      <c r="GD35" s="3">
        <f t="shared" si="83"/>
        <v>4</v>
      </c>
      <c r="GE35" s="3">
        <f t="shared" si="83"/>
        <v>4</v>
      </c>
      <c r="GF35" s="69">
        <f>SUMPRODUCT(GG35:GI35,设定参考!$A$2:$C$2)</f>
        <v>-401280.66062760924</v>
      </c>
      <c r="GG35" s="30">
        <v>-191320.01121942999</v>
      </c>
      <c r="GH35" s="30">
        <v>-194982.62379942101</v>
      </c>
      <c r="GI35" s="62">
        <v>-198645.23637941101</v>
      </c>
      <c r="GJ35" s="57" t="str">
        <f t="shared" si="85"/>
        <v>亚芝</v>
      </c>
      <c r="GK35" s="47" t="e">
        <f>VLOOKUP(GJ35,马仔属性!$G$14:$I$30,3,FALSE)</f>
        <v>#N/A</v>
      </c>
      <c r="GL35" s="58" t="e">
        <f>VLOOKUP(GJ35,马仔属性!$G$14:$H$30,2,FALSE)</f>
        <v>#N/A</v>
      </c>
      <c r="GM35" s="3">
        <f t="shared" si="82"/>
        <v>32</v>
      </c>
      <c r="GN35" s="3">
        <f t="shared" si="83"/>
        <v>4</v>
      </c>
      <c r="GO35" s="3">
        <f t="shared" si="83"/>
        <v>4</v>
      </c>
      <c r="GP35" s="69">
        <f>SUMPRODUCT(GQ35:GS35,设定参考!$A$2:$C$2)</f>
        <v>-423695.84961715108</v>
      </c>
      <c r="GQ35" s="30">
        <v>-202307.84895940201</v>
      </c>
      <c r="GR35" s="30">
        <v>-205970.46153939201</v>
      </c>
      <c r="GS35" s="62">
        <v>-209633.074119383</v>
      </c>
      <c r="GT35" s="57" t="str">
        <f t="shared" si="85"/>
        <v>亚芝</v>
      </c>
      <c r="GU35" s="47" t="e">
        <f>VLOOKUP(GT35,马仔属性!$G$14:$I$30,3,FALSE)</f>
        <v>#N/A</v>
      </c>
      <c r="GV35" s="58" t="e">
        <f>VLOOKUP(GT35,马仔属性!$G$14:$H$30,2,FALSE)</f>
        <v>#N/A</v>
      </c>
      <c r="GW35" s="3">
        <f t="shared" si="82"/>
        <v>32</v>
      </c>
      <c r="GX35" s="3">
        <f t="shared" si="83"/>
        <v>4</v>
      </c>
      <c r="GY35" s="3">
        <f t="shared" si="83"/>
        <v>4</v>
      </c>
      <c r="GZ35" s="69">
        <f>SUMPRODUCT(HA35:HC35,设定参考!$A$2:$C$2)</f>
        <v>-446111.03860669193</v>
      </c>
      <c r="HA35" s="30">
        <v>-213295.68669937301</v>
      </c>
      <c r="HB35" s="30">
        <v>-216958.29927936301</v>
      </c>
      <c r="HC35" s="62">
        <v>-220620.911859354</v>
      </c>
      <c r="HD35" s="57" t="str">
        <f t="shared" si="85"/>
        <v>亚芝</v>
      </c>
      <c r="HE35" s="47" t="e">
        <f>VLOOKUP(HD35,马仔属性!$G$14:$I$30,3,FALSE)</f>
        <v>#N/A</v>
      </c>
      <c r="HF35" s="58" t="e">
        <f>VLOOKUP(HD35,马仔属性!$G$14:$H$30,2,FALSE)</f>
        <v>#N/A</v>
      </c>
      <c r="HG35" s="3">
        <f t="shared" si="82"/>
        <v>32</v>
      </c>
      <c r="HH35" s="3">
        <f t="shared" si="83"/>
        <v>4</v>
      </c>
      <c r="HI35" s="3">
        <f t="shared" si="83"/>
        <v>4</v>
      </c>
      <c r="HJ35" s="69">
        <f>SUMPRODUCT(HK35:HM35,设定参考!$A$2:$C$2)</f>
        <v>-468526.22759623377</v>
      </c>
      <c r="HK35" s="30">
        <v>-224283.52443934401</v>
      </c>
      <c r="HL35" s="30">
        <v>-227946.137019335</v>
      </c>
      <c r="HM35" s="62">
        <v>-231608.749599325</v>
      </c>
    </row>
    <row r="36" spans="1:221" x14ac:dyDescent="0.15">
      <c r="A36" s="48">
        <v>33</v>
      </c>
      <c r="B36" s="57" t="str">
        <f t="shared" si="50"/>
        <v>制服太妹</v>
      </c>
      <c r="C36" s="47">
        <f>VLOOKUP(B36,马仔属性!$G$14:$I$30,3,FALSE)</f>
        <v>0</v>
      </c>
      <c r="D36" s="58">
        <f>VLOOKUP(B36,马仔属性!$G$14:$H$30,2,FALSE)</f>
        <v>101101</v>
      </c>
      <c r="E36" s="3">
        <f t="shared" si="0"/>
        <v>33</v>
      </c>
      <c r="F36" s="3">
        <f t="shared" ref="F36:G51" si="86">ROUNDDOWN($A36*10/80*F$2,0)</f>
        <v>4</v>
      </c>
      <c r="G36" s="3">
        <f t="shared" si="86"/>
        <v>4</v>
      </c>
      <c r="H36" s="69">
        <f>SUMPRODUCT(I36:K36,设定参考!$A$2:$C$2)</f>
        <v>1446.3123297798138</v>
      </c>
      <c r="I36" s="30">
        <v>11603.30421557941</v>
      </c>
      <c r="J36" s="30">
        <v>709.11168171123006</v>
      </c>
      <c r="K36" s="62">
        <v>273.06847944540732</v>
      </c>
      <c r="L36" s="57" t="str">
        <f t="shared" si="51"/>
        <v>蟹仔</v>
      </c>
      <c r="M36" s="47">
        <f>VLOOKUP(L36,马仔属性!$G$14:$I$30,3,FALSE)</f>
        <v>0</v>
      </c>
      <c r="N36" s="58">
        <f>VLOOKUP(L36,马仔属性!$G$14:$H$30,2,FALSE)</f>
        <v>101102</v>
      </c>
      <c r="O36" s="3">
        <f t="shared" si="2"/>
        <v>33</v>
      </c>
      <c r="P36" s="3">
        <f t="shared" ref="P36:Q51" si="87">ROUNDDOWN($A36*10/80*P$2,0)</f>
        <v>4</v>
      </c>
      <c r="Q36" s="3">
        <f t="shared" si="87"/>
        <v>4</v>
      </c>
      <c r="R36" s="69">
        <f>SUMPRODUCT(S36:U36,设定参考!$A$2:$C$2)</f>
        <v>1438.3123297798138</v>
      </c>
      <c r="S36" s="30">
        <v>11603.30421557941</v>
      </c>
      <c r="T36" s="30">
        <v>687.11168171123006</v>
      </c>
      <c r="U36" s="62">
        <v>287.06847944540732</v>
      </c>
      <c r="V36" s="57" t="str">
        <f t="shared" si="52"/>
        <v>比利</v>
      </c>
      <c r="W36" s="47">
        <f>VLOOKUP(V36,马仔属性!$G$14:$I$30,3,FALSE)</f>
        <v>0</v>
      </c>
      <c r="X36" s="58">
        <f>VLOOKUP(V36,马仔属性!$G$14:$H$30,2,FALSE)</f>
        <v>101103</v>
      </c>
      <c r="Y36" s="3">
        <f t="shared" si="4"/>
        <v>33</v>
      </c>
      <c r="Z36" s="3">
        <f t="shared" ref="Z36:AA51" si="88">ROUNDDOWN($A36*10/80*Z$2,0)</f>
        <v>4</v>
      </c>
      <c r="AA36" s="3">
        <f t="shared" si="88"/>
        <v>4</v>
      </c>
      <c r="AB36" s="69">
        <f>SUMPRODUCT(AC36:AE36,设定参考!$A$2:$C$2)</f>
        <v>1455.5923297798138</v>
      </c>
      <c r="AC36" s="30">
        <v>11385.30421557941</v>
      </c>
      <c r="AD36" s="30">
        <v>731.11168171123006</v>
      </c>
      <c r="AE36" s="62">
        <v>269.06847944540732</v>
      </c>
      <c r="AF36" s="57" t="str">
        <f t="shared" si="53"/>
        <v>黎九</v>
      </c>
      <c r="AG36" s="47">
        <f>VLOOKUP(AF36,马仔属性!$G$14:$I$30,3,FALSE)</f>
        <v>0</v>
      </c>
      <c r="AH36" s="58">
        <f>VLOOKUP(AF36,马仔属性!$G$14:$H$30,2,FALSE)</f>
        <v>101104</v>
      </c>
      <c r="AI36" s="3">
        <f t="shared" si="6"/>
        <v>33</v>
      </c>
      <c r="AJ36" s="3">
        <f t="shared" ref="AJ36:AK51" si="89">ROUNDDOWN($A36*10/80*AJ$2,0)</f>
        <v>4</v>
      </c>
      <c r="AK36" s="3">
        <f t="shared" si="89"/>
        <v>4</v>
      </c>
      <c r="AL36" s="69">
        <f>SUMPRODUCT(AM36:AO36,设定参考!$A$2:$C$2)</f>
        <v>1460.7123297798139</v>
      </c>
      <c r="AM36" s="30">
        <v>12038.30421557941</v>
      </c>
      <c r="AN36" s="30">
        <v>720.11168171123006</v>
      </c>
      <c r="AO36" s="62">
        <v>259.06847944540732</v>
      </c>
      <c r="AP36" s="57" t="str">
        <f t="shared" si="54"/>
        <v>黑古</v>
      </c>
      <c r="AQ36" s="47">
        <f>VLOOKUP(AP36,马仔属性!$G$14:$I$30,3,FALSE)</f>
        <v>0</v>
      </c>
      <c r="AR36" s="58">
        <f>VLOOKUP(AP36,马仔属性!$G$14:$H$30,2,FALSE)</f>
        <v>101105</v>
      </c>
      <c r="AS36" s="3">
        <f t="shared" si="8"/>
        <v>33</v>
      </c>
      <c r="AT36" s="3">
        <f t="shared" ref="AT36:AU51" si="90">ROUNDDOWN($A36*10/80*AT$2,0)</f>
        <v>4</v>
      </c>
      <c r="AU36" s="3">
        <f t="shared" si="90"/>
        <v>4</v>
      </c>
      <c r="AV36" s="69">
        <f>SUMPRODUCT(AW36:AY36,设定参考!$A$2:$C$2)</f>
        <v>1449.8323297798138</v>
      </c>
      <c r="AW36" s="30">
        <v>14216.30421557941</v>
      </c>
      <c r="AX36" s="30">
        <v>632.11168171123006</v>
      </c>
      <c r="AY36" s="62">
        <v>249.06847944540732</v>
      </c>
      <c r="AZ36" s="57" t="str">
        <f t="shared" si="55"/>
        <v>靓坤</v>
      </c>
      <c r="BA36" s="47">
        <f>VLOOKUP(AZ36,马仔属性!$G$14:$I$30,3,FALSE)</f>
        <v>1</v>
      </c>
      <c r="BB36" s="58">
        <f>VLOOKUP(AZ36,马仔属性!$G$14:$H$30,2,FALSE)</f>
        <v>101106</v>
      </c>
      <c r="BC36" s="3">
        <f t="shared" si="10"/>
        <v>33</v>
      </c>
      <c r="BD36" s="3">
        <f t="shared" ref="BD36:BE51" si="91">ROUNDDOWN($A36*10/80*BD$2,0)</f>
        <v>4</v>
      </c>
      <c r="BE36" s="3">
        <f t="shared" si="91"/>
        <v>4</v>
      </c>
      <c r="BF36" s="69">
        <f>SUMPRODUCT(BG36:BI36,设定参考!$A$2:$C$2)</f>
        <v>2168.9376889183086</v>
      </c>
      <c r="BG36" s="30">
        <v>19765.324169296407</v>
      </c>
      <c r="BH36" s="30">
        <v>1002.1303324064174</v>
      </c>
      <c r="BI36" s="62">
        <v>376.19438974003475</v>
      </c>
      <c r="BJ36" s="57" t="str">
        <f t="shared" si="56"/>
        <v>乌鸦</v>
      </c>
      <c r="BK36" s="47">
        <f>VLOOKUP(BJ36,马仔属性!$G$14:$I$30,3,FALSE)</f>
        <v>2</v>
      </c>
      <c r="BL36" s="58">
        <f>VLOOKUP(BJ36,马仔属性!$G$14:$H$30,2,FALSE)</f>
        <v>101110</v>
      </c>
      <c r="BM36" s="3">
        <f t="shared" si="12"/>
        <v>33</v>
      </c>
      <c r="BN36" s="3">
        <f t="shared" ref="BN36:BO51" si="92">ROUNDDOWN($A36*10/80*BN$2,0)</f>
        <v>4</v>
      </c>
      <c r="BO36" s="3">
        <f t="shared" si="92"/>
        <v>4</v>
      </c>
      <c r="BP36" s="69">
        <f>SUMPRODUCT(BQ36:BS36,设定参考!$A$2:$C$2)</f>
        <v>3491.5084071952974</v>
      </c>
      <c r="BQ36" s="30">
        <v>32822.364076730395</v>
      </c>
      <c r="BR36" s="30">
        <v>1478.167633796792</v>
      </c>
      <c r="BS36" s="62">
        <v>700.44621032928956</v>
      </c>
      <c r="BT36" s="57" t="str">
        <f t="shared" si="57"/>
        <v>肥仔</v>
      </c>
      <c r="BU36" s="47">
        <f>VLOOKUP(BT36,马仔属性!$G$14:$I$30,3,FALSE)</f>
        <v>1</v>
      </c>
      <c r="BV36" s="58">
        <f>VLOOKUP(BT36,马仔属性!$G$14:$H$30,2,FALSE)</f>
        <v>101108</v>
      </c>
      <c r="BW36" s="3">
        <f t="shared" si="14"/>
        <v>33</v>
      </c>
      <c r="BX36" s="3">
        <f t="shared" ref="BX36:BY51" si="93">ROUNDDOWN($A36*10/80*BX$2,0)</f>
        <v>4</v>
      </c>
      <c r="BY36" s="3">
        <f t="shared" si="93"/>
        <v>4</v>
      </c>
      <c r="BZ36" s="69">
        <f>SUMPRODUCT(CA36:CC36,设定参考!$A$2:$C$2)</f>
        <v>2138.2176889183083</v>
      </c>
      <c r="CA36" s="30">
        <v>19547.324169296404</v>
      </c>
      <c r="CB36" s="30">
        <v>947.13033240641744</v>
      </c>
      <c r="CC36" s="62">
        <v>409.19438974003469</v>
      </c>
      <c r="CD36" s="57" t="str">
        <f t="shared" si="58"/>
        <v>司徒浩南</v>
      </c>
      <c r="CE36" s="47">
        <f>VLOOKUP(CD36,马仔属性!$G$14:$I$30,3,FALSE)</f>
        <v>2</v>
      </c>
      <c r="CF36" s="58">
        <f>VLOOKUP(CD36,马仔属性!$G$14:$H$30,2,FALSE)</f>
        <v>101109</v>
      </c>
      <c r="CG36" s="3">
        <f t="shared" si="16"/>
        <v>33</v>
      </c>
      <c r="CH36" s="3">
        <f t="shared" ref="CH36:CI51" si="94">ROUNDDOWN($A36*10/80*CH$2,0)</f>
        <v>4</v>
      </c>
      <c r="CI36" s="3">
        <f t="shared" si="94"/>
        <v>4</v>
      </c>
      <c r="CJ36" s="69">
        <f>SUMPRODUCT(CK36:CM36,设定参考!$A$2:$C$2)</f>
        <v>3554.2684071952972</v>
      </c>
      <c r="CK36" s="30">
        <v>29991.364076730395</v>
      </c>
      <c r="CL36" s="30">
        <v>1687.167633796792</v>
      </c>
      <c r="CM36" s="62">
        <v>667.44621032928956</v>
      </c>
      <c r="CN36" s="57" t="s">
        <v>380</v>
      </c>
      <c r="CO36" s="47">
        <f>VLOOKUP(CN36,马仔属性!$G$14:$I$30,3,FALSE)</f>
        <v>2</v>
      </c>
      <c r="CP36" s="58">
        <f>VLOOKUP(CN36,马仔属性!$G$14:$H$30,2,FALSE)</f>
        <v>101111</v>
      </c>
      <c r="CQ36" s="3">
        <f t="shared" si="18"/>
        <v>33</v>
      </c>
      <c r="CR36" s="3">
        <f t="shared" ref="CR36:CS51" si="95">ROUNDDOWN($A36*10/80*CR$2,0)</f>
        <v>4</v>
      </c>
      <c r="CS36" s="3">
        <f t="shared" si="95"/>
        <v>4</v>
      </c>
      <c r="CT36" s="69">
        <f>SUMPRODUCT(CU36:CW36,设定参考!$A$2:$C$2)</f>
        <v>3515.3884071952975</v>
      </c>
      <c r="CU36" s="30">
        <v>32169.364076730395</v>
      </c>
      <c r="CV36" s="30">
        <v>1533.167633796792</v>
      </c>
      <c r="CW36" s="62">
        <v>695.44621032928956</v>
      </c>
      <c r="CX36" s="57" t="str">
        <f t="shared" si="59"/>
        <v>雷功</v>
      </c>
      <c r="CY36" s="47" t="e">
        <f>VLOOKUP(CX36,马仔属性!$G$14:$I$30,3,FALSE)</f>
        <v>#N/A</v>
      </c>
      <c r="CZ36" s="58" t="e">
        <f>VLOOKUP(CX36,马仔属性!$G$14:$H$30,2,FALSE)</f>
        <v>#N/A</v>
      </c>
      <c r="DA36" s="3">
        <f t="shared" si="20"/>
        <v>33</v>
      </c>
      <c r="DB36" s="3">
        <f t="shared" ref="DB36:DC51" si="96">ROUNDDOWN($A36*10/80*DB$2,0)</f>
        <v>4</v>
      </c>
      <c r="DC36" s="3">
        <f t="shared" si="96"/>
        <v>4</v>
      </c>
      <c r="DD36" s="69">
        <f>SUMPRODUCT(DE36:DG36,设定参考!$A$2:$C$2)</f>
        <v>0</v>
      </c>
      <c r="DE36" s="30">
        <v>0</v>
      </c>
      <c r="DF36" s="30">
        <v>0</v>
      </c>
      <c r="DG36" s="62">
        <v>0</v>
      </c>
      <c r="DH36" s="57" t="str">
        <f t="shared" si="60"/>
        <v>山下忠秀</v>
      </c>
      <c r="DI36" s="47">
        <f>VLOOKUP(DH36,马仔属性!$G$14:$I$30,3,FALSE)</f>
        <v>2</v>
      </c>
      <c r="DJ36" s="58">
        <f>VLOOKUP(DH36,马仔属性!$G$14:$H$30,2,FALSE)</f>
        <v>101112</v>
      </c>
      <c r="DK36" s="3">
        <f t="shared" si="22"/>
        <v>33</v>
      </c>
      <c r="DL36" s="3">
        <f t="shared" ref="DL36:DM51" si="97">ROUNDDOWN($A36*10/80*DL$2,0)</f>
        <v>4</v>
      </c>
      <c r="DM36" s="3">
        <f t="shared" si="97"/>
        <v>4</v>
      </c>
      <c r="DN36" s="69">
        <f>SUMPRODUCT(DO36:DQ36,设定参考!$A$2:$C$2)</f>
        <v>3507.1084071952973</v>
      </c>
      <c r="DO36" s="30">
        <v>30862.364076730395</v>
      </c>
      <c r="DP36" s="30">
        <v>1577.167633796792</v>
      </c>
      <c r="DQ36" s="62">
        <v>695.44621032928956</v>
      </c>
      <c r="DR36" s="57" t="str">
        <f t="shared" si="61"/>
        <v>宫本一</v>
      </c>
      <c r="DS36" s="47">
        <f>VLOOKUP(DR36,马仔属性!$G$14:$I$30,3,FALSE)</f>
        <v>2</v>
      </c>
      <c r="DT36" s="58">
        <f>VLOOKUP(DR36,马仔属性!$G$14:$H$30,2,FALSE)</f>
        <v>101113</v>
      </c>
      <c r="DU36" s="3">
        <f t="shared" si="24"/>
        <v>33</v>
      </c>
      <c r="DV36" s="3">
        <f t="shared" ref="DV36:DW51" si="98">ROUNDDOWN($A36*10/80*DV$2,0)</f>
        <v>4</v>
      </c>
      <c r="DW36" s="3">
        <f t="shared" si="98"/>
        <v>4</v>
      </c>
      <c r="DX36" s="69">
        <f>SUMPRODUCT(DY36:EA36,设定参考!$A$2:$C$2)</f>
        <v>3540.7084071952972</v>
      </c>
      <c r="DY36" s="30">
        <v>30427.364076730395</v>
      </c>
      <c r="DZ36" s="30">
        <v>1632.167633796792</v>
      </c>
      <c r="EA36" s="62">
        <v>691.44621032928956</v>
      </c>
      <c r="EB36" s="57" t="str">
        <f t="shared" si="62"/>
        <v>陈浩南</v>
      </c>
      <c r="EC36" s="47">
        <f>VLOOKUP(EB36,马仔属性!$G$14:$I$30,3,FALSE)</f>
        <v>3</v>
      </c>
      <c r="ED36" s="58">
        <f>VLOOKUP(EB36,马仔属性!$G$14:$H$30,2,FALSE)</f>
        <v>101114</v>
      </c>
      <c r="EE36" s="3">
        <f t="shared" si="26"/>
        <v>33</v>
      </c>
      <c r="EF36" s="3">
        <f t="shared" ref="EF36:EG51" si="99">ROUNDDOWN($A36*10/80*EF$2,0)</f>
        <v>4</v>
      </c>
      <c r="EG36" s="3">
        <f t="shared" si="99"/>
        <v>4</v>
      </c>
      <c r="EH36" s="69">
        <f>SUMPRODUCT(EI36:EK36,设定参考!$A$2:$C$2)</f>
        <v>4912.8391254722865</v>
      </c>
      <c r="EI36" s="30">
        <v>43048.403984164383</v>
      </c>
      <c r="EJ36" s="30">
        <v>2218.2049351871665</v>
      </c>
      <c r="EK36" s="62">
        <v>972.69803091854442</v>
      </c>
      <c r="EL36" s="57" t="str">
        <f t="shared" si="63"/>
        <v>山鸡</v>
      </c>
      <c r="EM36" s="47">
        <f>VLOOKUP(EL36,马仔属性!$G$14:$I$30,3,FALSE)</f>
        <v>3</v>
      </c>
      <c r="EN36" s="58">
        <f>VLOOKUP(EL36,马仔属性!$G$14:$H$30,2,FALSE)</f>
        <v>101115</v>
      </c>
      <c r="EO36" s="3">
        <f t="shared" si="28"/>
        <v>33</v>
      </c>
      <c r="EP36" s="3">
        <f t="shared" ref="EP36:EQ51" si="100">ROUNDDOWN($A36*10/80*EP$2,0)</f>
        <v>4</v>
      </c>
      <c r="EQ36" s="3">
        <f t="shared" si="100"/>
        <v>4</v>
      </c>
      <c r="ER36" s="69">
        <f>SUMPRODUCT(ES36:EU36,设定参考!$A$2:$C$2)</f>
        <v>4923.1191254722862</v>
      </c>
      <c r="ES36" s="30">
        <v>42830.403984164383</v>
      </c>
      <c r="ET36" s="30">
        <v>2251.2049351871665</v>
      </c>
      <c r="EU36" s="62">
        <v>958.69803091854442</v>
      </c>
      <c r="EV36" s="57" t="str">
        <f t="shared" si="64"/>
        <v>大天二</v>
      </c>
      <c r="EW36" s="47">
        <f>VLOOKUP(EV36,马仔属性!$G$14:$I$30,3,FALSE)</f>
        <v>3</v>
      </c>
      <c r="EX36" s="58">
        <f>VLOOKUP(EV36,马仔属性!$G$14:$H$30,2,FALSE)</f>
        <v>101116</v>
      </c>
      <c r="EY36" s="3">
        <f t="shared" si="30"/>
        <v>33</v>
      </c>
      <c r="EZ36" s="3">
        <f t="shared" ref="EZ36:FA51" si="101">ROUNDDOWN($A36*10/80*EZ$2,0)</f>
        <v>4</v>
      </c>
      <c r="FA36" s="3">
        <f t="shared" si="101"/>
        <v>4</v>
      </c>
      <c r="FB36" s="69">
        <f>SUMPRODUCT(FC36:FE36,设定参考!$A$2:$C$2)</f>
        <v>4921.7991254722865</v>
      </c>
      <c r="FC36" s="30">
        <v>44572.403984164383</v>
      </c>
      <c r="FD36" s="30">
        <v>2185.2049351871665</v>
      </c>
      <c r="FE36" s="62">
        <v>953.69803091854442</v>
      </c>
      <c r="FF36" s="57" t="str">
        <f t="shared" si="85"/>
        <v>亚芝</v>
      </c>
      <c r="FG36" s="47" t="e">
        <f>VLOOKUP(FF36,马仔属性!$G$14:$I$30,3,FALSE)</f>
        <v>#N/A</v>
      </c>
      <c r="FH36" s="58" t="e">
        <f>VLOOKUP(FF36,马仔属性!$G$14:$H$30,2,FALSE)</f>
        <v>#N/A</v>
      </c>
      <c r="FI36" s="3">
        <f t="shared" ref="FI36:HG51" si="102">ROUNDDOWN($A36*FI$2,0)</f>
        <v>33</v>
      </c>
      <c r="FJ36" s="3">
        <f t="shared" ref="FJ36:HI51" si="103">ROUNDDOWN($A36*10/80*FJ$2,0)</f>
        <v>4</v>
      </c>
      <c r="FK36" s="3">
        <f t="shared" si="103"/>
        <v>4</v>
      </c>
      <c r="FL36" s="69">
        <f>SUMPRODUCT(FM36:FO36,设定参考!$A$2:$C$2)</f>
        <v>-362368.5272001524</v>
      </c>
      <c r="FM36" s="30">
        <v>-172155.99704253499</v>
      </c>
      <c r="FN36" s="30">
        <v>-175879.42812032899</v>
      </c>
      <c r="FO36" s="62">
        <v>-179602.85919812199</v>
      </c>
      <c r="FP36" s="57" t="str">
        <f t="shared" si="85"/>
        <v>亚芝</v>
      </c>
      <c r="FQ36" s="47" t="e">
        <f>VLOOKUP(FP36,马仔属性!$G$14:$I$30,3,FALSE)</f>
        <v>#N/A</v>
      </c>
      <c r="FR36" s="58" t="e">
        <f>VLOOKUP(FP36,马仔属性!$G$14:$H$30,2,FALSE)</f>
        <v>#N/A</v>
      </c>
      <c r="FS36" s="3">
        <f t="shared" si="102"/>
        <v>33</v>
      </c>
      <c r="FT36" s="3">
        <f t="shared" si="103"/>
        <v>4</v>
      </c>
      <c r="FU36" s="3">
        <f t="shared" si="103"/>
        <v>4</v>
      </c>
      <c r="FV36" s="69">
        <f>SUMPRODUCT(FW36:FY36,设定参考!$A$2:$C$2)</f>
        <v>-385155.9253962466</v>
      </c>
      <c r="FW36" s="30">
        <v>-183326.290275915</v>
      </c>
      <c r="FX36" s="30">
        <v>-187049.72135370801</v>
      </c>
      <c r="FY36" s="62">
        <v>-190773.15243150201</v>
      </c>
      <c r="FZ36" s="57" t="str">
        <f t="shared" si="85"/>
        <v>亚芝</v>
      </c>
      <c r="GA36" s="47" t="e">
        <f>VLOOKUP(FZ36,马仔属性!$G$14:$I$30,3,FALSE)</f>
        <v>#N/A</v>
      </c>
      <c r="GB36" s="58" t="e">
        <f>VLOOKUP(FZ36,马仔属性!$G$14:$H$30,2,FALSE)</f>
        <v>#N/A</v>
      </c>
      <c r="GC36" s="3">
        <f t="shared" si="102"/>
        <v>33</v>
      </c>
      <c r="GD36" s="3">
        <f t="shared" si="103"/>
        <v>4</v>
      </c>
      <c r="GE36" s="3">
        <f t="shared" si="103"/>
        <v>4</v>
      </c>
      <c r="GF36" s="69">
        <f>SUMPRODUCT(GG36:GI36,设定参考!$A$2:$C$2)</f>
        <v>-407943.3235923418</v>
      </c>
      <c r="GG36" s="30">
        <v>-194496.58350929499</v>
      </c>
      <c r="GH36" s="30">
        <v>-198220.01458708799</v>
      </c>
      <c r="GI36" s="62">
        <v>-201943.44566488199</v>
      </c>
      <c r="GJ36" s="57" t="str">
        <f t="shared" si="85"/>
        <v>亚芝</v>
      </c>
      <c r="GK36" s="47" t="e">
        <f>VLOOKUP(GJ36,马仔属性!$G$14:$I$30,3,FALSE)</f>
        <v>#N/A</v>
      </c>
      <c r="GL36" s="58" t="e">
        <f>VLOOKUP(GJ36,马仔属性!$G$14:$H$30,2,FALSE)</f>
        <v>#N/A</v>
      </c>
      <c r="GM36" s="3">
        <f t="shared" si="102"/>
        <v>33</v>
      </c>
      <c r="GN36" s="3">
        <f t="shared" si="103"/>
        <v>4</v>
      </c>
      <c r="GO36" s="3">
        <f t="shared" si="103"/>
        <v>4</v>
      </c>
      <c r="GP36" s="69">
        <f>SUMPRODUCT(GQ36:GS36,设定参考!$A$2:$C$2)</f>
        <v>-430730.72178843699</v>
      </c>
      <c r="GQ36" s="30">
        <v>-205666.876742675</v>
      </c>
      <c r="GR36" s="30">
        <v>-209390.30782046801</v>
      </c>
      <c r="GS36" s="62">
        <v>-213113.738898262</v>
      </c>
      <c r="GT36" s="57" t="str">
        <f t="shared" si="85"/>
        <v>亚芝</v>
      </c>
      <c r="GU36" s="47" t="e">
        <f>VLOOKUP(GT36,马仔属性!$G$14:$I$30,3,FALSE)</f>
        <v>#N/A</v>
      </c>
      <c r="GV36" s="58" t="e">
        <f>VLOOKUP(GT36,马仔属性!$G$14:$H$30,2,FALSE)</f>
        <v>#N/A</v>
      </c>
      <c r="GW36" s="3">
        <f t="shared" si="102"/>
        <v>33</v>
      </c>
      <c r="GX36" s="3">
        <f t="shared" si="103"/>
        <v>4</v>
      </c>
      <c r="GY36" s="3">
        <f t="shared" si="103"/>
        <v>4</v>
      </c>
      <c r="GZ36" s="69">
        <f>SUMPRODUCT(HA36:HC36,设定参考!$A$2:$C$2)</f>
        <v>-453518.11998453218</v>
      </c>
      <c r="HA36" s="30">
        <v>-216837.16997605501</v>
      </c>
      <c r="HB36" s="30">
        <v>-220560.60105384799</v>
      </c>
      <c r="HC36" s="62">
        <v>-224284.03213164199</v>
      </c>
      <c r="HD36" s="57" t="str">
        <f t="shared" si="85"/>
        <v>亚芝</v>
      </c>
      <c r="HE36" s="47" t="e">
        <f>VLOOKUP(HD36,马仔属性!$G$14:$I$30,3,FALSE)</f>
        <v>#N/A</v>
      </c>
      <c r="HF36" s="58" t="e">
        <f>VLOOKUP(HD36,马仔属性!$G$14:$H$30,2,FALSE)</f>
        <v>#N/A</v>
      </c>
      <c r="HG36" s="3">
        <f t="shared" si="102"/>
        <v>33</v>
      </c>
      <c r="HH36" s="3">
        <f t="shared" si="103"/>
        <v>4</v>
      </c>
      <c r="HI36" s="3">
        <f t="shared" si="103"/>
        <v>4</v>
      </c>
      <c r="HJ36" s="69">
        <f>SUMPRODUCT(HK36:HM36,设定参考!$A$2:$C$2)</f>
        <v>-476305.51818062738</v>
      </c>
      <c r="HK36" s="30">
        <v>-228007.46320943499</v>
      </c>
      <c r="HL36" s="30">
        <v>-231730.894287228</v>
      </c>
      <c r="HM36" s="62">
        <v>-235454.325365022</v>
      </c>
    </row>
    <row r="37" spans="1:221" x14ac:dyDescent="0.15">
      <c r="A37" s="48">
        <v>34</v>
      </c>
      <c r="B37" s="57" t="str">
        <f t="shared" si="50"/>
        <v>制服太妹</v>
      </c>
      <c r="C37" s="47">
        <f>VLOOKUP(B37,马仔属性!$G$14:$I$30,3,FALSE)</f>
        <v>0</v>
      </c>
      <c r="D37" s="58">
        <f>VLOOKUP(B37,马仔属性!$G$14:$H$30,2,FALSE)</f>
        <v>101101</v>
      </c>
      <c r="E37" s="3">
        <f t="shared" si="0"/>
        <v>34</v>
      </c>
      <c r="F37" s="3">
        <f t="shared" si="86"/>
        <v>4</v>
      </c>
      <c r="G37" s="3">
        <f t="shared" si="86"/>
        <v>4</v>
      </c>
      <c r="H37" s="69">
        <f>SUMPRODUCT(I37:K37,设定参考!$A$2:$C$2)</f>
        <v>1460.0611430213012</v>
      </c>
      <c r="I37" s="30">
        <v>11725.254046130027</v>
      </c>
      <c r="J37" s="30">
        <v>715.30586866310171</v>
      </c>
      <c r="K37" s="62">
        <v>275.74511251299828</v>
      </c>
      <c r="L37" s="57" t="str">
        <f t="shared" si="51"/>
        <v>蟹仔</v>
      </c>
      <c r="M37" s="47">
        <f>VLOOKUP(L37,马仔属性!$G$14:$I$30,3,FALSE)</f>
        <v>0</v>
      </c>
      <c r="N37" s="58">
        <f>VLOOKUP(L37,马仔属性!$G$14:$H$30,2,FALSE)</f>
        <v>101102</v>
      </c>
      <c r="O37" s="3">
        <f t="shared" si="2"/>
        <v>34</v>
      </c>
      <c r="P37" s="3">
        <f t="shared" si="87"/>
        <v>4</v>
      </c>
      <c r="Q37" s="3">
        <f t="shared" si="87"/>
        <v>4</v>
      </c>
      <c r="R37" s="69">
        <f>SUMPRODUCT(S37:U37,设定参考!$A$2:$C$2)</f>
        <v>1452.0611430213012</v>
      </c>
      <c r="S37" s="30">
        <v>11725.254046130027</v>
      </c>
      <c r="T37" s="30">
        <v>693.30586866310171</v>
      </c>
      <c r="U37" s="62">
        <v>289.74511251299828</v>
      </c>
      <c r="V37" s="57" t="str">
        <f t="shared" si="52"/>
        <v>比利</v>
      </c>
      <c r="W37" s="47">
        <f>VLOOKUP(V37,马仔属性!$G$14:$I$30,3,FALSE)</f>
        <v>0</v>
      </c>
      <c r="X37" s="58">
        <f>VLOOKUP(V37,马仔属性!$G$14:$H$30,2,FALSE)</f>
        <v>101103</v>
      </c>
      <c r="Y37" s="3">
        <f t="shared" si="4"/>
        <v>34</v>
      </c>
      <c r="Z37" s="3">
        <f t="shared" si="88"/>
        <v>4</v>
      </c>
      <c r="AA37" s="3">
        <f t="shared" si="88"/>
        <v>4</v>
      </c>
      <c r="AB37" s="69">
        <f>SUMPRODUCT(AC37:AE37,设定参考!$A$2:$C$2)</f>
        <v>1469.3411430213009</v>
      </c>
      <c r="AC37" s="30">
        <v>11507.254046130027</v>
      </c>
      <c r="AD37" s="30">
        <v>737.30586866310171</v>
      </c>
      <c r="AE37" s="62">
        <v>271.74511251299828</v>
      </c>
      <c r="AF37" s="57" t="str">
        <f t="shared" si="53"/>
        <v>黎九</v>
      </c>
      <c r="AG37" s="47">
        <f>VLOOKUP(AF37,马仔属性!$G$14:$I$30,3,FALSE)</f>
        <v>0</v>
      </c>
      <c r="AH37" s="58">
        <f>VLOOKUP(AF37,马仔属性!$G$14:$H$30,2,FALSE)</f>
        <v>101104</v>
      </c>
      <c r="AI37" s="3">
        <f t="shared" si="6"/>
        <v>34</v>
      </c>
      <c r="AJ37" s="3">
        <f t="shared" si="89"/>
        <v>4</v>
      </c>
      <c r="AK37" s="3">
        <f t="shared" si="89"/>
        <v>4</v>
      </c>
      <c r="AL37" s="69">
        <f>SUMPRODUCT(AM37:AO37,设定参考!$A$2:$C$2)</f>
        <v>1474.461143021301</v>
      </c>
      <c r="AM37" s="30">
        <v>12160.254046130027</v>
      </c>
      <c r="AN37" s="30">
        <v>726.30586866310171</v>
      </c>
      <c r="AO37" s="62">
        <v>261.74511251299828</v>
      </c>
      <c r="AP37" s="57" t="str">
        <f t="shared" si="54"/>
        <v>黑古</v>
      </c>
      <c r="AQ37" s="47">
        <f>VLOOKUP(AP37,马仔属性!$G$14:$I$30,3,FALSE)</f>
        <v>0</v>
      </c>
      <c r="AR37" s="58">
        <f>VLOOKUP(AP37,马仔属性!$G$14:$H$30,2,FALSE)</f>
        <v>101105</v>
      </c>
      <c r="AS37" s="3">
        <f t="shared" si="8"/>
        <v>34</v>
      </c>
      <c r="AT37" s="3">
        <f t="shared" si="90"/>
        <v>4</v>
      </c>
      <c r="AU37" s="3">
        <f t="shared" si="90"/>
        <v>4</v>
      </c>
      <c r="AV37" s="69">
        <f>SUMPRODUCT(AW37:AY37,设定参考!$A$2:$C$2)</f>
        <v>1463.5811430213012</v>
      </c>
      <c r="AW37" s="30">
        <v>14338.254046130027</v>
      </c>
      <c r="AX37" s="30">
        <v>638.30586866310171</v>
      </c>
      <c r="AY37" s="62">
        <v>251.7451125129983</v>
      </c>
      <c r="AZ37" s="57" t="str">
        <f t="shared" si="55"/>
        <v>靓坤</v>
      </c>
      <c r="BA37" s="47">
        <f>VLOOKUP(AZ37,马仔属性!$G$14:$I$30,3,FALSE)</f>
        <v>1</v>
      </c>
      <c r="BB37" s="58">
        <f>VLOOKUP(AZ37,马仔属性!$G$14:$H$30,2,FALSE)</f>
        <v>101106</v>
      </c>
      <c r="BC37" s="3">
        <f t="shared" si="10"/>
        <v>34</v>
      </c>
      <c r="BD37" s="3">
        <f t="shared" si="91"/>
        <v>4</v>
      </c>
      <c r="BE37" s="3">
        <f t="shared" si="91"/>
        <v>4</v>
      </c>
      <c r="BF37" s="69">
        <f>SUMPRODUCT(BG37:BI37,设定参考!$A$2:$C$2)</f>
        <v>2196.4353154012829</v>
      </c>
      <c r="BG37" s="30">
        <v>20009.223830397637</v>
      </c>
      <c r="BH37" s="30">
        <v>1014.5187063101607</v>
      </c>
      <c r="BI37" s="62">
        <v>381.54765587521672</v>
      </c>
      <c r="BJ37" s="57" t="str">
        <f t="shared" si="56"/>
        <v>乌鸦</v>
      </c>
      <c r="BK37" s="47">
        <f>VLOOKUP(BJ37,马仔属性!$G$14:$I$30,3,FALSE)</f>
        <v>2</v>
      </c>
      <c r="BL37" s="58">
        <f>VLOOKUP(BJ37,马仔属性!$G$14:$H$30,2,FALSE)</f>
        <v>101110</v>
      </c>
      <c r="BM37" s="3">
        <f t="shared" si="12"/>
        <v>34</v>
      </c>
      <c r="BN37" s="3">
        <f t="shared" si="92"/>
        <v>4</v>
      </c>
      <c r="BO37" s="3">
        <f t="shared" si="92"/>
        <v>4</v>
      </c>
      <c r="BP37" s="69">
        <f>SUMPRODUCT(BQ37:BS37,设定参考!$A$2:$C$2)</f>
        <v>3546.5036601612464</v>
      </c>
      <c r="BQ37" s="30">
        <v>33310.163398932855</v>
      </c>
      <c r="BR37" s="30">
        <v>1502.9443816042785</v>
      </c>
      <c r="BS37" s="62">
        <v>711.15274259965349</v>
      </c>
      <c r="BT37" s="57" t="str">
        <f t="shared" si="57"/>
        <v>肥仔</v>
      </c>
      <c r="BU37" s="47">
        <f>VLOOKUP(BT37,马仔属性!$G$14:$I$30,3,FALSE)</f>
        <v>1</v>
      </c>
      <c r="BV37" s="58">
        <f>VLOOKUP(BT37,马仔属性!$G$14:$H$30,2,FALSE)</f>
        <v>101108</v>
      </c>
      <c r="BW37" s="3">
        <f t="shared" si="14"/>
        <v>34</v>
      </c>
      <c r="BX37" s="3">
        <f t="shared" si="93"/>
        <v>4</v>
      </c>
      <c r="BY37" s="3">
        <f t="shared" si="93"/>
        <v>4</v>
      </c>
      <c r="BZ37" s="69">
        <f>SUMPRODUCT(CA37:CC37,设定参考!$A$2:$C$2)</f>
        <v>2165.7153154012831</v>
      </c>
      <c r="CA37" s="30">
        <v>19791.223830397637</v>
      </c>
      <c r="CB37" s="30">
        <v>959.51870631016072</v>
      </c>
      <c r="CC37" s="62">
        <v>414.54765587521672</v>
      </c>
      <c r="CD37" s="57" t="str">
        <f t="shared" si="58"/>
        <v>司徒浩南</v>
      </c>
      <c r="CE37" s="47">
        <f>VLOOKUP(CD37,马仔属性!$G$14:$I$30,3,FALSE)</f>
        <v>2</v>
      </c>
      <c r="CF37" s="58">
        <f>VLOOKUP(CD37,马仔属性!$G$14:$H$30,2,FALSE)</f>
        <v>101109</v>
      </c>
      <c r="CG37" s="3">
        <f t="shared" si="16"/>
        <v>34</v>
      </c>
      <c r="CH37" s="3">
        <f t="shared" si="94"/>
        <v>4</v>
      </c>
      <c r="CI37" s="3">
        <f t="shared" si="94"/>
        <v>4</v>
      </c>
      <c r="CJ37" s="69">
        <f>SUMPRODUCT(CK37:CM37,设定参考!$A$2:$C$2)</f>
        <v>3609.2636601612467</v>
      </c>
      <c r="CK37" s="30">
        <v>30479.163398932858</v>
      </c>
      <c r="CL37" s="30">
        <v>1711.9443816042785</v>
      </c>
      <c r="CM37" s="62">
        <v>678.15274259965349</v>
      </c>
      <c r="CN37" s="57" t="s">
        <v>380</v>
      </c>
      <c r="CO37" s="47">
        <f>VLOOKUP(CN37,马仔属性!$G$14:$I$30,3,FALSE)</f>
        <v>2</v>
      </c>
      <c r="CP37" s="58">
        <f>VLOOKUP(CN37,马仔属性!$G$14:$H$30,2,FALSE)</f>
        <v>101111</v>
      </c>
      <c r="CQ37" s="3">
        <f t="shared" si="18"/>
        <v>34</v>
      </c>
      <c r="CR37" s="3">
        <f t="shared" si="95"/>
        <v>4</v>
      </c>
      <c r="CS37" s="3">
        <f t="shared" si="95"/>
        <v>4</v>
      </c>
      <c r="CT37" s="69">
        <f>SUMPRODUCT(CU37:CW37,设定参考!$A$2:$C$2)</f>
        <v>3570.3836601612466</v>
      </c>
      <c r="CU37" s="30">
        <v>32657.163398932858</v>
      </c>
      <c r="CV37" s="30">
        <v>1557.9443816042785</v>
      </c>
      <c r="CW37" s="62">
        <v>706.15274259965349</v>
      </c>
      <c r="CX37" s="57" t="str">
        <f t="shared" si="59"/>
        <v>雷功</v>
      </c>
      <c r="CY37" s="47" t="e">
        <f>VLOOKUP(CX37,马仔属性!$G$14:$I$30,3,FALSE)</f>
        <v>#N/A</v>
      </c>
      <c r="CZ37" s="58" t="e">
        <f>VLOOKUP(CX37,马仔属性!$G$14:$H$30,2,FALSE)</f>
        <v>#N/A</v>
      </c>
      <c r="DA37" s="3">
        <f t="shared" si="20"/>
        <v>34</v>
      </c>
      <c r="DB37" s="3">
        <f t="shared" si="96"/>
        <v>4</v>
      </c>
      <c r="DC37" s="3">
        <f t="shared" si="96"/>
        <v>4</v>
      </c>
      <c r="DD37" s="69">
        <f>SUMPRODUCT(DE37:DG37,设定参考!$A$2:$C$2)</f>
        <v>0</v>
      </c>
      <c r="DE37" s="30">
        <v>0</v>
      </c>
      <c r="DF37" s="30">
        <v>0</v>
      </c>
      <c r="DG37" s="62">
        <v>0</v>
      </c>
      <c r="DH37" s="57" t="str">
        <f t="shared" si="60"/>
        <v>山下忠秀</v>
      </c>
      <c r="DI37" s="47">
        <f>VLOOKUP(DH37,马仔属性!$G$14:$I$30,3,FALSE)</f>
        <v>2</v>
      </c>
      <c r="DJ37" s="58">
        <f>VLOOKUP(DH37,马仔属性!$G$14:$H$30,2,FALSE)</f>
        <v>101112</v>
      </c>
      <c r="DK37" s="3">
        <f t="shared" si="22"/>
        <v>34</v>
      </c>
      <c r="DL37" s="3">
        <f t="shared" si="97"/>
        <v>4</v>
      </c>
      <c r="DM37" s="3">
        <f t="shared" si="97"/>
        <v>4</v>
      </c>
      <c r="DN37" s="69">
        <f>SUMPRODUCT(DO37:DQ37,设定参考!$A$2:$C$2)</f>
        <v>3562.1036601612468</v>
      </c>
      <c r="DO37" s="30">
        <v>31350.163398932858</v>
      </c>
      <c r="DP37" s="30">
        <v>1601.9443816042785</v>
      </c>
      <c r="DQ37" s="62">
        <v>706.15274259965349</v>
      </c>
      <c r="DR37" s="57" t="str">
        <f t="shared" si="61"/>
        <v>宫本一</v>
      </c>
      <c r="DS37" s="47">
        <f>VLOOKUP(DR37,马仔属性!$G$14:$I$30,3,FALSE)</f>
        <v>2</v>
      </c>
      <c r="DT37" s="58">
        <f>VLOOKUP(DR37,马仔属性!$G$14:$H$30,2,FALSE)</f>
        <v>101113</v>
      </c>
      <c r="DU37" s="3">
        <f t="shared" si="24"/>
        <v>34</v>
      </c>
      <c r="DV37" s="3">
        <f t="shared" si="98"/>
        <v>4</v>
      </c>
      <c r="DW37" s="3">
        <f t="shared" si="98"/>
        <v>4</v>
      </c>
      <c r="DX37" s="69">
        <f>SUMPRODUCT(DY37:EA37,设定参考!$A$2:$C$2)</f>
        <v>3595.7036601612463</v>
      </c>
      <c r="DY37" s="30">
        <v>30915.163398932858</v>
      </c>
      <c r="DZ37" s="30">
        <v>1656.9443816042785</v>
      </c>
      <c r="EA37" s="62">
        <v>702.15274259965349</v>
      </c>
      <c r="EB37" s="57" t="str">
        <f t="shared" si="62"/>
        <v>陈浩南</v>
      </c>
      <c r="EC37" s="47">
        <f>VLOOKUP(EB37,马仔属性!$G$14:$I$30,3,FALSE)</f>
        <v>3</v>
      </c>
      <c r="ED37" s="58">
        <f>VLOOKUP(EB37,马仔属性!$G$14:$H$30,2,FALSE)</f>
        <v>101114</v>
      </c>
      <c r="EE37" s="3">
        <f t="shared" si="26"/>
        <v>34</v>
      </c>
      <c r="EF37" s="3">
        <f t="shared" si="99"/>
        <v>4</v>
      </c>
      <c r="EG37" s="3">
        <f t="shared" si="99"/>
        <v>4</v>
      </c>
      <c r="EH37" s="69">
        <f>SUMPRODUCT(EI37:EK37,设定参考!$A$2:$C$2)</f>
        <v>4995.3320049212098</v>
      </c>
      <c r="EI37" s="30">
        <v>43780.102967468076</v>
      </c>
      <c r="EJ37" s="30">
        <v>2255.3700568983963</v>
      </c>
      <c r="EK37" s="62">
        <v>988.75782932409038</v>
      </c>
      <c r="EL37" s="57" t="str">
        <f t="shared" si="63"/>
        <v>山鸡</v>
      </c>
      <c r="EM37" s="47">
        <f>VLOOKUP(EL37,马仔属性!$G$14:$I$30,3,FALSE)</f>
        <v>3</v>
      </c>
      <c r="EN37" s="58">
        <f>VLOOKUP(EL37,马仔属性!$G$14:$H$30,2,FALSE)</f>
        <v>101115</v>
      </c>
      <c r="EO37" s="3">
        <f t="shared" si="28"/>
        <v>34</v>
      </c>
      <c r="EP37" s="3">
        <f t="shared" si="100"/>
        <v>4</v>
      </c>
      <c r="EQ37" s="3">
        <f t="shared" si="100"/>
        <v>4</v>
      </c>
      <c r="ER37" s="69">
        <f>SUMPRODUCT(ES37:EU37,设定参考!$A$2:$C$2)</f>
        <v>5005.6120049212095</v>
      </c>
      <c r="ES37" s="30">
        <v>43562.102967468076</v>
      </c>
      <c r="ET37" s="30">
        <v>2288.3700568983963</v>
      </c>
      <c r="EU37" s="62">
        <v>974.75782932409038</v>
      </c>
      <c r="EV37" s="57" t="str">
        <f t="shared" si="64"/>
        <v>大天二</v>
      </c>
      <c r="EW37" s="47">
        <f>VLOOKUP(EV37,马仔属性!$G$14:$I$30,3,FALSE)</f>
        <v>3</v>
      </c>
      <c r="EX37" s="58">
        <f>VLOOKUP(EV37,马仔属性!$G$14:$H$30,2,FALSE)</f>
        <v>101116</v>
      </c>
      <c r="EY37" s="3">
        <f t="shared" si="30"/>
        <v>34</v>
      </c>
      <c r="EZ37" s="3">
        <f t="shared" si="101"/>
        <v>4</v>
      </c>
      <c r="FA37" s="3">
        <f t="shared" si="101"/>
        <v>4</v>
      </c>
      <c r="FB37" s="69">
        <f>SUMPRODUCT(FC37:FE37,设定参考!$A$2:$C$2)</f>
        <v>5004.2920049212098</v>
      </c>
      <c r="FC37" s="30">
        <v>45304.102967468076</v>
      </c>
      <c r="FD37" s="30">
        <v>2222.3700568983963</v>
      </c>
      <c r="FE37" s="62">
        <v>969.75782932409038</v>
      </c>
      <c r="FF37" s="57" t="str">
        <f t="shared" si="85"/>
        <v>亚芝</v>
      </c>
      <c r="FG37" s="47" t="e">
        <f>VLOOKUP(FF37,马仔属性!$G$14:$I$30,3,FALSE)</f>
        <v>#N/A</v>
      </c>
      <c r="FH37" s="58" t="e">
        <f>VLOOKUP(FF37,马仔属性!$G$14:$H$30,2,FALSE)</f>
        <v>#N/A</v>
      </c>
      <c r="FI37" s="3">
        <f t="shared" si="102"/>
        <v>34</v>
      </c>
      <c r="FJ37" s="3">
        <f t="shared" si="103"/>
        <v>4</v>
      </c>
      <c r="FK37" s="3">
        <f t="shared" si="103"/>
        <v>4</v>
      </c>
      <c r="FL37" s="69">
        <f>SUMPRODUCT(FM37:FO37,设定参考!$A$2:$C$2)</f>
        <v>-368286.77175177733</v>
      </c>
      <c r="FM37" s="30">
        <v>-174967.65834558301</v>
      </c>
      <c r="FN37" s="30">
        <v>-178751.90792117899</v>
      </c>
      <c r="FO37" s="62">
        <v>-182536.15749677501</v>
      </c>
      <c r="FP37" s="57" t="str">
        <f t="shared" si="85"/>
        <v>亚芝</v>
      </c>
      <c r="FQ37" s="47" t="e">
        <f>VLOOKUP(FP37,马仔属性!$G$14:$I$30,3,FALSE)</f>
        <v>#N/A</v>
      </c>
      <c r="FR37" s="58" t="e">
        <f>VLOOKUP(FP37,马仔属性!$G$14:$H$30,2,FALSE)</f>
        <v>#N/A</v>
      </c>
      <c r="FS37" s="3">
        <f t="shared" si="102"/>
        <v>34</v>
      </c>
      <c r="FT37" s="3">
        <f t="shared" si="103"/>
        <v>4</v>
      </c>
      <c r="FU37" s="3">
        <f t="shared" si="103"/>
        <v>4</v>
      </c>
      <c r="FV37" s="69">
        <f>SUMPRODUCT(FW37:FY37,设定参考!$A$2:$C$2)</f>
        <v>-391446.37915442581</v>
      </c>
      <c r="FW37" s="30">
        <v>-186320.40707237099</v>
      </c>
      <c r="FX37" s="30">
        <v>-190104.656647967</v>
      </c>
      <c r="FY37" s="62">
        <v>-193888.906223564</v>
      </c>
      <c r="FZ37" s="57" t="str">
        <f t="shared" si="85"/>
        <v>亚芝</v>
      </c>
      <c r="GA37" s="47" t="e">
        <f>VLOOKUP(FZ37,马仔属性!$G$14:$I$30,3,FALSE)</f>
        <v>#N/A</v>
      </c>
      <c r="GB37" s="58" t="e">
        <f>VLOOKUP(FZ37,马仔属性!$G$14:$H$30,2,FALSE)</f>
        <v>#N/A</v>
      </c>
      <c r="GC37" s="3">
        <f t="shared" si="102"/>
        <v>34</v>
      </c>
      <c r="GD37" s="3">
        <f t="shared" si="103"/>
        <v>4</v>
      </c>
      <c r="GE37" s="3">
        <f t="shared" si="103"/>
        <v>4</v>
      </c>
      <c r="GF37" s="69">
        <f>SUMPRODUCT(GG37:GI37,设定参考!$A$2:$C$2)</f>
        <v>-414605.98655707442</v>
      </c>
      <c r="GG37" s="30">
        <v>-197673.15579916001</v>
      </c>
      <c r="GH37" s="30">
        <v>-201457.405374756</v>
      </c>
      <c r="GI37" s="62">
        <v>-205241.65495035201</v>
      </c>
      <c r="GJ37" s="57" t="str">
        <f t="shared" si="85"/>
        <v>亚芝</v>
      </c>
      <c r="GK37" s="47" t="e">
        <f>VLOOKUP(GJ37,马仔属性!$G$14:$I$30,3,FALSE)</f>
        <v>#N/A</v>
      </c>
      <c r="GL37" s="58" t="e">
        <f>VLOOKUP(GJ37,马仔属性!$G$14:$H$30,2,FALSE)</f>
        <v>#N/A</v>
      </c>
      <c r="GM37" s="3">
        <f t="shared" si="102"/>
        <v>34</v>
      </c>
      <c r="GN37" s="3">
        <f t="shared" si="103"/>
        <v>4</v>
      </c>
      <c r="GO37" s="3">
        <f t="shared" si="103"/>
        <v>4</v>
      </c>
      <c r="GP37" s="69">
        <f>SUMPRODUCT(GQ37:GS37,设定参考!$A$2:$C$2)</f>
        <v>-437765.59395972395</v>
      </c>
      <c r="GQ37" s="30">
        <v>-209025.90452594799</v>
      </c>
      <c r="GR37" s="30">
        <v>-212810.15410154499</v>
      </c>
      <c r="GS37" s="62">
        <v>-216594.403677141</v>
      </c>
      <c r="GT37" s="57" t="str">
        <f t="shared" si="85"/>
        <v>亚芝</v>
      </c>
      <c r="GU37" s="47" t="e">
        <f>VLOOKUP(GT37,马仔属性!$G$14:$I$30,3,FALSE)</f>
        <v>#N/A</v>
      </c>
      <c r="GV37" s="58" t="e">
        <f>VLOOKUP(GT37,马仔属性!$G$14:$H$30,2,FALSE)</f>
        <v>#N/A</v>
      </c>
      <c r="GW37" s="3">
        <f t="shared" si="102"/>
        <v>34</v>
      </c>
      <c r="GX37" s="3">
        <f t="shared" si="103"/>
        <v>4</v>
      </c>
      <c r="GY37" s="3">
        <f t="shared" si="103"/>
        <v>4</v>
      </c>
      <c r="GZ37" s="69">
        <f>SUMPRODUCT(HA37:HC37,设定参考!$A$2:$C$2)</f>
        <v>-460925.20136237144</v>
      </c>
      <c r="HA37" s="30">
        <v>-220378.65325273701</v>
      </c>
      <c r="HB37" s="30">
        <v>-224162.902828333</v>
      </c>
      <c r="HC37" s="62">
        <v>-227947.15240392901</v>
      </c>
      <c r="HD37" s="57" t="str">
        <f t="shared" si="85"/>
        <v>亚芝</v>
      </c>
      <c r="HE37" s="47" t="e">
        <f>VLOOKUP(HD37,马仔属性!$G$14:$I$30,3,FALSE)</f>
        <v>#N/A</v>
      </c>
      <c r="HF37" s="58" t="e">
        <f>VLOOKUP(HD37,马仔属性!$G$14:$H$30,2,FALSE)</f>
        <v>#N/A</v>
      </c>
      <c r="HG37" s="3">
        <f t="shared" si="102"/>
        <v>34</v>
      </c>
      <c r="HH37" s="3">
        <f t="shared" si="103"/>
        <v>4</v>
      </c>
      <c r="HI37" s="3">
        <f t="shared" si="103"/>
        <v>4</v>
      </c>
      <c r="HJ37" s="69">
        <f>SUMPRODUCT(HK37:HM37,设定参考!$A$2:$C$2)</f>
        <v>-484084.80876502104</v>
      </c>
      <c r="HK37" s="30">
        <v>-231731.40197952601</v>
      </c>
      <c r="HL37" s="30">
        <v>-235515.65155512199</v>
      </c>
      <c r="HM37" s="62">
        <v>-239299.901130718</v>
      </c>
    </row>
    <row r="38" spans="1:221" x14ac:dyDescent="0.15">
      <c r="A38" s="48">
        <v>35</v>
      </c>
      <c r="B38" s="57" t="str">
        <f t="shared" si="50"/>
        <v>制服太妹</v>
      </c>
      <c r="C38" s="47">
        <f>VLOOKUP(B38,马仔属性!$G$14:$I$30,3,FALSE)</f>
        <v>0</v>
      </c>
      <c r="D38" s="58">
        <f>VLOOKUP(B38,马仔属性!$G$14:$H$30,2,FALSE)</f>
        <v>101101</v>
      </c>
      <c r="E38" s="3">
        <f t="shared" si="0"/>
        <v>35</v>
      </c>
      <c r="F38" s="3">
        <f t="shared" si="86"/>
        <v>4</v>
      </c>
      <c r="G38" s="3">
        <f t="shared" si="86"/>
        <v>4</v>
      </c>
      <c r="H38" s="69">
        <f>SUMPRODUCT(I38:K38,设定参考!$A$2:$C$2)</f>
        <v>1473.8099562627881</v>
      </c>
      <c r="I38" s="30">
        <v>11847.20387668064</v>
      </c>
      <c r="J38" s="30">
        <v>721.50005561497335</v>
      </c>
      <c r="K38" s="62">
        <v>278.42174558058929</v>
      </c>
      <c r="L38" s="57" t="str">
        <f t="shared" si="51"/>
        <v>蟹仔</v>
      </c>
      <c r="M38" s="47">
        <f>VLOOKUP(L38,马仔属性!$G$14:$I$30,3,FALSE)</f>
        <v>0</v>
      </c>
      <c r="N38" s="58">
        <f>VLOOKUP(L38,马仔属性!$G$14:$H$30,2,FALSE)</f>
        <v>101102</v>
      </c>
      <c r="O38" s="3">
        <f t="shared" si="2"/>
        <v>35</v>
      </c>
      <c r="P38" s="3">
        <f t="shared" si="87"/>
        <v>4</v>
      </c>
      <c r="Q38" s="3">
        <f t="shared" si="87"/>
        <v>4</v>
      </c>
      <c r="R38" s="69">
        <f>SUMPRODUCT(S38:U38,设定参考!$A$2:$C$2)</f>
        <v>1465.8099562627881</v>
      </c>
      <c r="S38" s="30">
        <v>11847.20387668064</v>
      </c>
      <c r="T38" s="30">
        <v>699.50005561497335</v>
      </c>
      <c r="U38" s="62">
        <v>292.42174558058929</v>
      </c>
      <c r="V38" s="57" t="str">
        <f t="shared" si="52"/>
        <v>比利</v>
      </c>
      <c r="W38" s="47">
        <f>VLOOKUP(V38,马仔属性!$G$14:$I$30,3,FALSE)</f>
        <v>0</v>
      </c>
      <c r="X38" s="58">
        <f>VLOOKUP(V38,马仔属性!$G$14:$H$30,2,FALSE)</f>
        <v>101103</v>
      </c>
      <c r="Y38" s="3">
        <f t="shared" si="4"/>
        <v>35</v>
      </c>
      <c r="Z38" s="3">
        <f t="shared" si="88"/>
        <v>4</v>
      </c>
      <c r="AA38" s="3">
        <f t="shared" si="88"/>
        <v>4</v>
      </c>
      <c r="AB38" s="69">
        <f>SUMPRODUCT(AC38:AE38,设定参考!$A$2:$C$2)</f>
        <v>1483.0899562627883</v>
      </c>
      <c r="AC38" s="30">
        <v>11629.20387668064</v>
      </c>
      <c r="AD38" s="30">
        <v>743.50005561497335</v>
      </c>
      <c r="AE38" s="62">
        <v>274.42174558058929</v>
      </c>
      <c r="AF38" s="57" t="str">
        <f t="shared" si="53"/>
        <v>黎九</v>
      </c>
      <c r="AG38" s="47">
        <f>VLOOKUP(AF38,马仔属性!$G$14:$I$30,3,FALSE)</f>
        <v>0</v>
      </c>
      <c r="AH38" s="58">
        <f>VLOOKUP(AF38,马仔属性!$G$14:$H$30,2,FALSE)</f>
        <v>101104</v>
      </c>
      <c r="AI38" s="3">
        <f t="shared" si="6"/>
        <v>35</v>
      </c>
      <c r="AJ38" s="3">
        <f t="shared" si="89"/>
        <v>4</v>
      </c>
      <c r="AK38" s="3">
        <f t="shared" si="89"/>
        <v>4</v>
      </c>
      <c r="AL38" s="69">
        <f>SUMPRODUCT(AM38:AO38,设定参考!$A$2:$C$2)</f>
        <v>1488.2099562627882</v>
      </c>
      <c r="AM38" s="30">
        <v>12282.20387668064</v>
      </c>
      <c r="AN38" s="30">
        <v>732.50005561497335</v>
      </c>
      <c r="AO38" s="62">
        <v>264.42174558058929</v>
      </c>
      <c r="AP38" s="57" t="str">
        <f t="shared" si="54"/>
        <v>黑古</v>
      </c>
      <c r="AQ38" s="47">
        <f>VLOOKUP(AP38,马仔属性!$G$14:$I$30,3,FALSE)</f>
        <v>0</v>
      </c>
      <c r="AR38" s="58">
        <f>VLOOKUP(AP38,马仔属性!$G$14:$H$30,2,FALSE)</f>
        <v>101105</v>
      </c>
      <c r="AS38" s="3">
        <f t="shared" si="8"/>
        <v>35</v>
      </c>
      <c r="AT38" s="3">
        <f t="shared" si="90"/>
        <v>4</v>
      </c>
      <c r="AU38" s="3">
        <f t="shared" si="90"/>
        <v>4</v>
      </c>
      <c r="AV38" s="69">
        <f>SUMPRODUCT(AW38:AY38,设定参考!$A$2:$C$2)</f>
        <v>1477.3299562627881</v>
      </c>
      <c r="AW38" s="30">
        <v>14460.20387668064</v>
      </c>
      <c r="AX38" s="30">
        <v>644.50005561497335</v>
      </c>
      <c r="AY38" s="62">
        <v>254.42174558058929</v>
      </c>
      <c r="AZ38" s="57" t="str">
        <f t="shared" si="55"/>
        <v>靓坤</v>
      </c>
      <c r="BA38" s="47">
        <f>VLOOKUP(AZ38,马仔属性!$G$14:$I$30,3,FALSE)</f>
        <v>1</v>
      </c>
      <c r="BB38" s="58">
        <f>VLOOKUP(AZ38,马仔属性!$G$14:$H$30,2,FALSE)</f>
        <v>101106</v>
      </c>
      <c r="BC38" s="3">
        <f t="shared" si="10"/>
        <v>35</v>
      </c>
      <c r="BD38" s="3">
        <f t="shared" si="91"/>
        <v>4</v>
      </c>
      <c r="BE38" s="3">
        <f t="shared" si="91"/>
        <v>4</v>
      </c>
      <c r="BF38" s="69">
        <f>SUMPRODUCT(BG38:BI38,设定参考!$A$2:$C$2)</f>
        <v>2223.9329418842572</v>
      </c>
      <c r="BG38" s="30">
        <v>20253.123491498867</v>
      </c>
      <c r="BH38" s="30">
        <v>1026.907080213904</v>
      </c>
      <c r="BI38" s="62">
        <v>386.90092201039869</v>
      </c>
      <c r="BJ38" s="57" t="str">
        <f t="shared" si="56"/>
        <v>乌鸦</v>
      </c>
      <c r="BK38" s="47">
        <f>VLOOKUP(BJ38,马仔属性!$G$14:$I$30,3,FALSE)</f>
        <v>2</v>
      </c>
      <c r="BL38" s="58">
        <f>VLOOKUP(BJ38,马仔属性!$G$14:$H$30,2,FALSE)</f>
        <v>101110</v>
      </c>
      <c r="BM38" s="3">
        <f t="shared" si="12"/>
        <v>35</v>
      </c>
      <c r="BN38" s="3">
        <f t="shared" si="92"/>
        <v>4</v>
      </c>
      <c r="BO38" s="3">
        <f t="shared" si="92"/>
        <v>4</v>
      </c>
      <c r="BP38" s="69">
        <f>SUMPRODUCT(BQ38:BS38,设定参考!$A$2:$C$2)</f>
        <v>3601.4989131271955</v>
      </c>
      <c r="BQ38" s="30">
        <v>33797.962721135322</v>
      </c>
      <c r="BR38" s="30">
        <v>1527.7211294117651</v>
      </c>
      <c r="BS38" s="62">
        <v>721.85927487001743</v>
      </c>
      <c r="BT38" s="57" t="str">
        <f t="shared" si="57"/>
        <v>肥仔</v>
      </c>
      <c r="BU38" s="47">
        <f>VLOOKUP(BT38,马仔属性!$G$14:$I$30,3,FALSE)</f>
        <v>1</v>
      </c>
      <c r="BV38" s="58">
        <f>VLOOKUP(BT38,马仔属性!$G$14:$H$30,2,FALSE)</f>
        <v>101108</v>
      </c>
      <c r="BW38" s="3">
        <f t="shared" si="14"/>
        <v>35</v>
      </c>
      <c r="BX38" s="3">
        <f t="shared" si="93"/>
        <v>4</v>
      </c>
      <c r="BY38" s="3">
        <f t="shared" si="93"/>
        <v>4</v>
      </c>
      <c r="BZ38" s="69">
        <f>SUMPRODUCT(CA38:CC38,设定参考!$A$2:$C$2)</f>
        <v>2193.2129418842574</v>
      </c>
      <c r="CA38" s="30">
        <v>20035.123491498867</v>
      </c>
      <c r="CB38" s="30">
        <v>971.90708021390401</v>
      </c>
      <c r="CC38" s="62">
        <v>419.90092201039863</v>
      </c>
      <c r="CD38" s="57" t="str">
        <f t="shared" si="58"/>
        <v>司徒浩南</v>
      </c>
      <c r="CE38" s="47">
        <f>VLOOKUP(CD38,马仔属性!$G$14:$I$30,3,FALSE)</f>
        <v>2</v>
      </c>
      <c r="CF38" s="58">
        <f>VLOOKUP(CD38,马仔属性!$G$14:$H$30,2,FALSE)</f>
        <v>101109</v>
      </c>
      <c r="CG38" s="3">
        <f t="shared" si="16"/>
        <v>35</v>
      </c>
      <c r="CH38" s="3">
        <f t="shared" si="94"/>
        <v>4</v>
      </c>
      <c r="CI38" s="3">
        <f t="shared" si="94"/>
        <v>4</v>
      </c>
      <c r="CJ38" s="69">
        <f>SUMPRODUCT(CK38:CM38,设定参考!$A$2:$C$2)</f>
        <v>3664.2589131271952</v>
      </c>
      <c r="CK38" s="30">
        <v>30966.962721135318</v>
      </c>
      <c r="CL38" s="30">
        <v>1736.7211294117651</v>
      </c>
      <c r="CM38" s="62">
        <v>688.85927487001743</v>
      </c>
      <c r="CN38" s="57" t="s">
        <v>380</v>
      </c>
      <c r="CO38" s="47">
        <f>VLOOKUP(CN38,马仔属性!$G$14:$I$30,3,FALSE)</f>
        <v>2</v>
      </c>
      <c r="CP38" s="58">
        <f>VLOOKUP(CN38,马仔属性!$G$14:$H$30,2,FALSE)</f>
        <v>101111</v>
      </c>
      <c r="CQ38" s="3">
        <f t="shared" si="18"/>
        <v>35</v>
      </c>
      <c r="CR38" s="3">
        <f t="shared" si="95"/>
        <v>4</v>
      </c>
      <c r="CS38" s="3">
        <f t="shared" si="95"/>
        <v>4</v>
      </c>
      <c r="CT38" s="69">
        <f>SUMPRODUCT(CU38:CW38,设定参考!$A$2:$C$2)</f>
        <v>3625.3789131271956</v>
      </c>
      <c r="CU38" s="30">
        <v>33144.962721135322</v>
      </c>
      <c r="CV38" s="30">
        <v>1582.7211294117651</v>
      </c>
      <c r="CW38" s="62">
        <v>716.85927487001743</v>
      </c>
      <c r="CX38" s="57" t="str">
        <f t="shared" si="59"/>
        <v>雷功</v>
      </c>
      <c r="CY38" s="47" t="e">
        <f>VLOOKUP(CX38,马仔属性!$G$14:$I$30,3,FALSE)</f>
        <v>#N/A</v>
      </c>
      <c r="CZ38" s="58" t="e">
        <f>VLOOKUP(CX38,马仔属性!$G$14:$H$30,2,FALSE)</f>
        <v>#N/A</v>
      </c>
      <c r="DA38" s="3">
        <f t="shared" si="20"/>
        <v>35</v>
      </c>
      <c r="DB38" s="3">
        <f t="shared" si="96"/>
        <v>4</v>
      </c>
      <c r="DC38" s="3">
        <f t="shared" si="96"/>
        <v>4</v>
      </c>
      <c r="DD38" s="69">
        <f>SUMPRODUCT(DE38:DG38,设定参考!$A$2:$C$2)</f>
        <v>0</v>
      </c>
      <c r="DE38" s="30">
        <v>0</v>
      </c>
      <c r="DF38" s="30">
        <v>0</v>
      </c>
      <c r="DG38" s="62">
        <v>0</v>
      </c>
      <c r="DH38" s="57" t="str">
        <f t="shared" si="60"/>
        <v>山下忠秀</v>
      </c>
      <c r="DI38" s="47">
        <f>VLOOKUP(DH38,马仔属性!$G$14:$I$30,3,FALSE)</f>
        <v>2</v>
      </c>
      <c r="DJ38" s="58">
        <f>VLOOKUP(DH38,马仔属性!$G$14:$H$30,2,FALSE)</f>
        <v>101112</v>
      </c>
      <c r="DK38" s="3">
        <f t="shared" si="22"/>
        <v>35</v>
      </c>
      <c r="DL38" s="3">
        <f t="shared" si="97"/>
        <v>4</v>
      </c>
      <c r="DM38" s="3">
        <f t="shared" si="97"/>
        <v>4</v>
      </c>
      <c r="DN38" s="69">
        <f>SUMPRODUCT(DO38:DQ38,设定参考!$A$2:$C$2)</f>
        <v>3617.0989131271954</v>
      </c>
      <c r="DO38" s="30">
        <v>31837.962721135318</v>
      </c>
      <c r="DP38" s="30">
        <v>1626.7211294117651</v>
      </c>
      <c r="DQ38" s="62">
        <v>716.85927487001743</v>
      </c>
      <c r="DR38" s="57" t="str">
        <f t="shared" si="61"/>
        <v>宫本一</v>
      </c>
      <c r="DS38" s="47">
        <f>VLOOKUP(DR38,马仔属性!$G$14:$I$30,3,FALSE)</f>
        <v>2</v>
      </c>
      <c r="DT38" s="58">
        <f>VLOOKUP(DR38,马仔属性!$G$14:$H$30,2,FALSE)</f>
        <v>101113</v>
      </c>
      <c r="DU38" s="3">
        <f t="shared" si="24"/>
        <v>35</v>
      </c>
      <c r="DV38" s="3">
        <f t="shared" si="98"/>
        <v>4</v>
      </c>
      <c r="DW38" s="3">
        <f t="shared" si="98"/>
        <v>4</v>
      </c>
      <c r="DX38" s="69">
        <f>SUMPRODUCT(DY38:EA38,设定参考!$A$2:$C$2)</f>
        <v>3650.6989131271957</v>
      </c>
      <c r="DY38" s="30">
        <v>31402.962721135318</v>
      </c>
      <c r="DZ38" s="30">
        <v>1681.7211294117651</v>
      </c>
      <c r="EA38" s="62">
        <v>712.85927487001743</v>
      </c>
      <c r="EB38" s="57" t="str">
        <f t="shared" si="62"/>
        <v>陈浩南</v>
      </c>
      <c r="EC38" s="47">
        <f>VLOOKUP(EB38,马仔属性!$G$14:$I$30,3,FALSE)</f>
        <v>3</v>
      </c>
      <c r="ED38" s="58">
        <f>VLOOKUP(EB38,马仔属性!$G$14:$H$30,2,FALSE)</f>
        <v>101114</v>
      </c>
      <c r="EE38" s="3">
        <f t="shared" si="26"/>
        <v>35</v>
      </c>
      <c r="EF38" s="3">
        <f t="shared" si="99"/>
        <v>4</v>
      </c>
      <c r="EG38" s="3">
        <f t="shared" si="99"/>
        <v>4</v>
      </c>
      <c r="EH38" s="69">
        <f>SUMPRODUCT(EI38:EK38,设定参考!$A$2:$C$2)</f>
        <v>5077.8248843701331</v>
      </c>
      <c r="EI38" s="30">
        <v>44511.801950771769</v>
      </c>
      <c r="EJ38" s="30">
        <v>2292.5351786096267</v>
      </c>
      <c r="EK38" s="62">
        <v>1004.8176277296361</v>
      </c>
      <c r="EL38" s="57" t="str">
        <f t="shared" si="63"/>
        <v>山鸡</v>
      </c>
      <c r="EM38" s="47">
        <f>VLOOKUP(EL38,马仔属性!$G$14:$I$30,3,FALSE)</f>
        <v>3</v>
      </c>
      <c r="EN38" s="58">
        <f>VLOOKUP(EL38,马仔属性!$G$14:$H$30,2,FALSE)</f>
        <v>101115</v>
      </c>
      <c r="EO38" s="3">
        <f t="shared" si="28"/>
        <v>35</v>
      </c>
      <c r="EP38" s="3">
        <f t="shared" si="100"/>
        <v>4</v>
      </c>
      <c r="EQ38" s="3">
        <f t="shared" si="100"/>
        <v>4</v>
      </c>
      <c r="ER38" s="69">
        <f>SUMPRODUCT(ES38:EU38,设定参考!$A$2:$C$2)</f>
        <v>5088.1048843701337</v>
      </c>
      <c r="ES38" s="30">
        <v>44293.801950771769</v>
      </c>
      <c r="ET38" s="30">
        <v>2325.5351786096267</v>
      </c>
      <c r="EU38" s="62">
        <v>990.81762772963611</v>
      </c>
      <c r="EV38" s="57" t="str">
        <f t="shared" si="64"/>
        <v>大天二</v>
      </c>
      <c r="EW38" s="47">
        <f>VLOOKUP(EV38,马仔属性!$G$14:$I$30,3,FALSE)</f>
        <v>3</v>
      </c>
      <c r="EX38" s="58">
        <f>VLOOKUP(EV38,马仔属性!$G$14:$H$30,2,FALSE)</f>
        <v>101116</v>
      </c>
      <c r="EY38" s="3">
        <f t="shared" si="30"/>
        <v>35</v>
      </c>
      <c r="EZ38" s="3">
        <f t="shared" si="101"/>
        <v>4</v>
      </c>
      <c r="FA38" s="3">
        <f t="shared" si="101"/>
        <v>4</v>
      </c>
      <c r="FB38" s="69">
        <f>SUMPRODUCT(FC38:FE38,设定参考!$A$2:$C$2)</f>
        <v>5086.7848843701331</v>
      </c>
      <c r="FC38" s="30">
        <v>46035.801950771769</v>
      </c>
      <c r="FD38" s="30">
        <v>2259.5351786096267</v>
      </c>
      <c r="FE38" s="62">
        <v>985.81762772963611</v>
      </c>
      <c r="FF38" s="57" t="str">
        <f t="shared" si="85"/>
        <v>亚芝</v>
      </c>
      <c r="FG38" s="47" t="e">
        <f>VLOOKUP(FF38,马仔属性!$G$14:$I$30,3,FALSE)</f>
        <v>#N/A</v>
      </c>
      <c r="FH38" s="58" t="e">
        <f>VLOOKUP(FF38,马仔属性!$G$14:$H$30,2,FALSE)</f>
        <v>#N/A</v>
      </c>
      <c r="FI38" s="3">
        <f t="shared" si="102"/>
        <v>35</v>
      </c>
      <c r="FJ38" s="3">
        <f t="shared" si="103"/>
        <v>4</v>
      </c>
      <c r="FK38" s="3">
        <f t="shared" si="103"/>
        <v>4</v>
      </c>
      <c r="FL38" s="69">
        <f>SUMPRODUCT(FM38:FO38,设定参考!$A$2:$C$2)</f>
        <v>-374205.0163034022</v>
      </c>
      <c r="FM38" s="30">
        <v>-177779.31964862999</v>
      </c>
      <c r="FN38" s="30">
        <v>-181624.387722029</v>
      </c>
      <c r="FO38" s="62">
        <v>-185469.45579542799</v>
      </c>
      <c r="FP38" s="57" t="str">
        <f t="shared" si="85"/>
        <v>亚芝</v>
      </c>
      <c r="FQ38" s="47" t="e">
        <f>VLOOKUP(FP38,马仔属性!$G$14:$I$30,3,FALSE)</f>
        <v>#N/A</v>
      </c>
      <c r="FR38" s="58" t="e">
        <f>VLOOKUP(FP38,马仔属性!$G$14:$H$30,2,FALSE)</f>
        <v>#N/A</v>
      </c>
      <c r="FS38" s="3">
        <f t="shared" si="102"/>
        <v>35</v>
      </c>
      <c r="FT38" s="3">
        <f t="shared" si="103"/>
        <v>4</v>
      </c>
      <c r="FU38" s="3">
        <f t="shared" si="103"/>
        <v>4</v>
      </c>
      <c r="FV38" s="69">
        <f>SUMPRODUCT(FW38:FY38,设定参考!$A$2:$C$2)</f>
        <v>-397736.83291260409</v>
      </c>
      <c r="FW38" s="30">
        <v>-189314.523868827</v>
      </c>
      <c r="FX38" s="30">
        <v>-193159.59194222599</v>
      </c>
      <c r="FY38" s="62">
        <v>-197004.66001562501</v>
      </c>
      <c r="FZ38" s="57" t="str">
        <f t="shared" si="85"/>
        <v>亚芝</v>
      </c>
      <c r="GA38" s="47" t="e">
        <f>VLOOKUP(FZ38,马仔属性!$G$14:$I$30,3,FALSE)</f>
        <v>#N/A</v>
      </c>
      <c r="GB38" s="58" t="e">
        <f>VLOOKUP(FZ38,马仔属性!$G$14:$H$30,2,FALSE)</f>
        <v>#N/A</v>
      </c>
      <c r="GC38" s="3">
        <f t="shared" si="102"/>
        <v>35</v>
      </c>
      <c r="GD38" s="3">
        <f t="shared" si="103"/>
        <v>4</v>
      </c>
      <c r="GE38" s="3">
        <f t="shared" si="103"/>
        <v>4</v>
      </c>
      <c r="GF38" s="69">
        <f>SUMPRODUCT(GG38:GI38,设定参考!$A$2:$C$2)</f>
        <v>-421268.64952180802</v>
      </c>
      <c r="GG38" s="30">
        <v>-200849.72808902501</v>
      </c>
      <c r="GH38" s="30">
        <v>-204694.796162424</v>
      </c>
      <c r="GI38" s="62">
        <v>-208539.86423582301</v>
      </c>
      <c r="GJ38" s="57" t="str">
        <f t="shared" si="85"/>
        <v>亚芝</v>
      </c>
      <c r="GK38" s="47" t="e">
        <f>VLOOKUP(GJ38,马仔属性!$G$14:$I$30,3,FALSE)</f>
        <v>#N/A</v>
      </c>
      <c r="GL38" s="58" t="e">
        <f>VLOOKUP(GJ38,马仔属性!$G$14:$H$30,2,FALSE)</f>
        <v>#N/A</v>
      </c>
      <c r="GM38" s="3">
        <f t="shared" si="102"/>
        <v>35</v>
      </c>
      <c r="GN38" s="3">
        <f t="shared" si="103"/>
        <v>4</v>
      </c>
      <c r="GO38" s="3">
        <f t="shared" si="103"/>
        <v>4</v>
      </c>
      <c r="GP38" s="69">
        <f>SUMPRODUCT(GQ38:GS38,设定参考!$A$2:$C$2)</f>
        <v>-444800.46613100986</v>
      </c>
      <c r="GQ38" s="30">
        <v>-212384.932309222</v>
      </c>
      <c r="GR38" s="30">
        <v>-216230.00038262099</v>
      </c>
      <c r="GS38" s="62">
        <v>-220075.06845602</v>
      </c>
      <c r="GT38" s="57" t="str">
        <f t="shared" si="85"/>
        <v>亚芝</v>
      </c>
      <c r="GU38" s="47" t="e">
        <f>VLOOKUP(GT38,马仔属性!$G$14:$I$30,3,FALSE)</f>
        <v>#N/A</v>
      </c>
      <c r="GV38" s="58" t="e">
        <f>VLOOKUP(GT38,马仔属性!$G$14:$H$30,2,FALSE)</f>
        <v>#N/A</v>
      </c>
      <c r="GW38" s="3">
        <f t="shared" si="102"/>
        <v>35</v>
      </c>
      <c r="GX38" s="3">
        <f t="shared" si="103"/>
        <v>4</v>
      </c>
      <c r="GY38" s="3">
        <f t="shared" si="103"/>
        <v>4</v>
      </c>
      <c r="GZ38" s="69">
        <f>SUMPRODUCT(HA38:HC38,设定参考!$A$2:$C$2)</f>
        <v>-468332.28274021175</v>
      </c>
      <c r="HA38" s="30">
        <v>-223920.13652941899</v>
      </c>
      <c r="HB38" s="30">
        <v>-227765.204602818</v>
      </c>
      <c r="HC38" s="62">
        <v>-231610.27267621699</v>
      </c>
      <c r="HD38" s="57" t="str">
        <f t="shared" si="85"/>
        <v>亚芝</v>
      </c>
      <c r="HE38" s="47" t="e">
        <f>VLOOKUP(HD38,马仔属性!$G$14:$I$30,3,FALSE)</f>
        <v>#N/A</v>
      </c>
      <c r="HF38" s="58" t="e">
        <f>VLOOKUP(HD38,马仔属性!$G$14:$H$30,2,FALSE)</f>
        <v>#N/A</v>
      </c>
      <c r="HG38" s="3">
        <f t="shared" si="102"/>
        <v>35</v>
      </c>
      <c r="HH38" s="3">
        <f t="shared" si="103"/>
        <v>4</v>
      </c>
      <c r="HI38" s="3">
        <f t="shared" si="103"/>
        <v>4</v>
      </c>
      <c r="HJ38" s="69">
        <f>SUMPRODUCT(HK38:HM38,设定参考!$A$2:$C$2)</f>
        <v>-491864.09934941365</v>
      </c>
      <c r="HK38" s="30">
        <v>-235455.34074961601</v>
      </c>
      <c r="HL38" s="30">
        <v>-239300.40882301499</v>
      </c>
      <c r="HM38" s="62">
        <v>-243145.47689641401</v>
      </c>
    </row>
    <row r="39" spans="1:221" x14ac:dyDescent="0.15">
      <c r="A39" s="48">
        <v>36</v>
      </c>
      <c r="B39" s="57" t="str">
        <f t="shared" si="50"/>
        <v>制服太妹</v>
      </c>
      <c r="C39" s="47">
        <f>VLOOKUP(B39,马仔属性!$G$14:$I$30,3,FALSE)</f>
        <v>0</v>
      </c>
      <c r="D39" s="58">
        <f>VLOOKUP(B39,马仔属性!$G$14:$H$30,2,FALSE)</f>
        <v>101101</v>
      </c>
      <c r="E39" s="3">
        <f t="shared" si="0"/>
        <v>36</v>
      </c>
      <c r="F39" s="3">
        <f t="shared" si="86"/>
        <v>4</v>
      </c>
      <c r="G39" s="3">
        <f t="shared" si="86"/>
        <v>4</v>
      </c>
      <c r="H39" s="69">
        <f>SUMPRODUCT(I39:K39,设定参考!$A$2:$C$2)</f>
        <v>1487.5587695042755</v>
      </c>
      <c r="I39" s="30">
        <v>11969.153707231257</v>
      </c>
      <c r="J39" s="30">
        <v>727.69424256684499</v>
      </c>
      <c r="K39" s="62">
        <v>281.0983786481803</v>
      </c>
      <c r="L39" s="57" t="str">
        <f t="shared" si="51"/>
        <v>蟹仔</v>
      </c>
      <c r="M39" s="47">
        <f>VLOOKUP(L39,马仔属性!$G$14:$I$30,3,FALSE)</f>
        <v>0</v>
      </c>
      <c r="N39" s="58">
        <f>VLOOKUP(L39,马仔属性!$G$14:$H$30,2,FALSE)</f>
        <v>101102</v>
      </c>
      <c r="O39" s="3">
        <f t="shared" si="2"/>
        <v>36</v>
      </c>
      <c r="P39" s="3">
        <f t="shared" si="87"/>
        <v>4</v>
      </c>
      <c r="Q39" s="3">
        <f t="shared" si="87"/>
        <v>4</v>
      </c>
      <c r="R39" s="69">
        <f>SUMPRODUCT(S39:U39,设定参考!$A$2:$C$2)</f>
        <v>1479.5587695042755</v>
      </c>
      <c r="S39" s="30">
        <v>11969.153707231257</v>
      </c>
      <c r="T39" s="30">
        <v>705.69424256684499</v>
      </c>
      <c r="U39" s="62">
        <v>295.0983786481803</v>
      </c>
      <c r="V39" s="57" t="str">
        <f t="shared" si="52"/>
        <v>比利</v>
      </c>
      <c r="W39" s="47">
        <f>VLOOKUP(V39,马仔属性!$G$14:$I$30,3,FALSE)</f>
        <v>0</v>
      </c>
      <c r="X39" s="58">
        <f>VLOOKUP(V39,马仔属性!$G$14:$H$30,2,FALSE)</f>
        <v>101103</v>
      </c>
      <c r="Y39" s="3">
        <f t="shared" si="4"/>
        <v>36</v>
      </c>
      <c r="Z39" s="3">
        <f t="shared" si="88"/>
        <v>4</v>
      </c>
      <c r="AA39" s="3">
        <f t="shared" si="88"/>
        <v>4</v>
      </c>
      <c r="AB39" s="69">
        <f>SUMPRODUCT(AC39:AE39,设定参考!$A$2:$C$2)</f>
        <v>1496.8387695042757</v>
      </c>
      <c r="AC39" s="30">
        <v>11751.153707231257</v>
      </c>
      <c r="AD39" s="30">
        <v>749.69424256684499</v>
      </c>
      <c r="AE39" s="62">
        <v>277.0983786481803</v>
      </c>
      <c r="AF39" s="57" t="str">
        <f t="shared" si="53"/>
        <v>黎九</v>
      </c>
      <c r="AG39" s="47">
        <f>VLOOKUP(AF39,马仔属性!$G$14:$I$30,3,FALSE)</f>
        <v>0</v>
      </c>
      <c r="AH39" s="58">
        <f>VLOOKUP(AF39,马仔属性!$G$14:$H$30,2,FALSE)</f>
        <v>101104</v>
      </c>
      <c r="AI39" s="3">
        <f t="shared" si="6"/>
        <v>36</v>
      </c>
      <c r="AJ39" s="3">
        <f t="shared" si="89"/>
        <v>4</v>
      </c>
      <c r="AK39" s="3">
        <f t="shared" si="89"/>
        <v>4</v>
      </c>
      <c r="AL39" s="69">
        <f>SUMPRODUCT(AM39:AO39,设定参考!$A$2:$C$2)</f>
        <v>1501.9587695042756</v>
      </c>
      <c r="AM39" s="30">
        <v>12404.153707231257</v>
      </c>
      <c r="AN39" s="30">
        <v>738.69424256684499</v>
      </c>
      <c r="AO39" s="62">
        <v>267.0983786481803</v>
      </c>
      <c r="AP39" s="57" t="str">
        <f t="shared" si="54"/>
        <v>黑古</v>
      </c>
      <c r="AQ39" s="47">
        <f>VLOOKUP(AP39,马仔属性!$G$14:$I$30,3,FALSE)</f>
        <v>0</v>
      </c>
      <c r="AR39" s="58">
        <f>VLOOKUP(AP39,马仔属性!$G$14:$H$30,2,FALSE)</f>
        <v>101105</v>
      </c>
      <c r="AS39" s="3">
        <f t="shared" si="8"/>
        <v>36</v>
      </c>
      <c r="AT39" s="3">
        <f t="shared" si="90"/>
        <v>4</v>
      </c>
      <c r="AU39" s="3">
        <f t="shared" si="90"/>
        <v>4</v>
      </c>
      <c r="AV39" s="69">
        <f>SUMPRODUCT(AW39:AY39,设定参考!$A$2:$C$2)</f>
        <v>1491.0787695042754</v>
      </c>
      <c r="AW39" s="30">
        <v>14582.153707231257</v>
      </c>
      <c r="AX39" s="30">
        <v>650.69424256684499</v>
      </c>
      <c r="AY39" s="62">
        <v>257.0983786481803</v>
      </c>
      <c r="AZ39" s="57" t="str">
        <f t="shared" si="55"/>
        <v>靓坤</v>
      </c>
      <c r="BA39" s="47">
        <f>VLOOKUP(AZ39,马仔属性!$G$14:$I$30,3,FALSE)</f>
        <v>1</v>
      </c>
      <c r="BB39" s="58">
        <f>VLOOKUP(AZ39,马仔属性!$G$14:$H$30,2,FALSE)</f>
        <v>101106</v>
      </c>
      <c r="BC39" s="3">
        <f t="shared" si="10"/>
        <v>36</v>
      </c>
      <c r="BD39" s="3">
        <f t="shared" si="91"/>
        <v>4</v>
      </c>
      <c r="BE39" s="3">
        <f t="shared" si="91"/>
        <v>4</v>
      </c>
      <c r="BF39" s="69">
        <f>SUMPRODUCT(BG39:BI39,设定参考!$A$2:$C$2)</f>
        <v>2251.4305683672319</v>
      </c>
      <c r="BG39" s="30">
        <v>20497.023152600097</v>
      </c>
      <c r="BH39" s="30">
        <v>1039.2954541176473</v>
      </c>
      <c r="BI39" s="62">
        <v>392.25418814558071</v>
      </c>
      <c r="BJ39" s="57" t="str">
        <f t="shared" si="56"/>
        <v>乌鸦</v>
      </c>
      <c r="BK39" s="47">
        <f>VLOOKUP(BJ39,马仔属性!$G$14:$I$30,3,FALSE)</f>
        <v>2</v>
      </c>
      <c r="BL39" s="58">
        <f>VLOOKUP(BJ39,马仔属性!$G$14:$H$30,2,FALSE)</f>
        <v>101110</v>
      </c>
      <c r="BM39" s="3">
        <f t="shared" si="12"/>
        <v>36</v>
      </c>
      <c r="BN39" s="3">
        <f t="shared" si="92"/>
        <v>4</v>
      </c>
      <c r="BO39" s="3">
        <f t="shared" si="92"/>
        <v>4</v>
      </c>
      <c r="BP39" s="69">
        <f>SUMPRODUCT(BQ39:BS39,设定参考!$A$2:$C$2)</f>
        <v>3656.494166093144</v>
      </c>
      <c r="BQ39" s="30">
        <v>34285.762043337774</v>
      </c>
      <c r="BR39" s="30">
        <v>1552.4978772192517</v>
      </c>
      <c r="BS39" s="62">
        <v>732.56580714038148</v>
      </c>
      <c r="BT39" s="57" t="str">
        <f t="shared" si="57"/>
        <v>肥仔</v>
      </c>
      <c r="BU39" s="47">
        <f>VLOOKUP(BT39,马仔属性!$G$14:$I$30,3,FALSE)</f>
        <v>1</v>
      </c>
      <c r="BV39" s="58">
        <f>VLOOKUP(BT39,马仔属性!$G$14:$H$30,2,FALSE)</f>
        <v>101108</v>
      </c>
      <c r="BW39" s="3">
        <f t="shared" si="14"/>
        <v>36</v>
      </c>
      <c r="BX39" s="3">
        <f t="shared" si="93"/>
        <v>4</v>
      </c>
      <c r="BY39" s="3">
        <f t="shared" si="93"/>
        <v>4</v>
      </c>
      <c r="BZ39" s="69">
        <f>SUMPRODUCT(CA39:CC39,设定参考!$A$2:$C$2)</f>
        <v>2220.7105683672316</v>
      </c>
      <c r="CA39" s="30">
        <v>20279.023152600097</v>
      </c>
      <c r="CB39" s="30">
        <v>984.2954541176473</v>
      </c>
      <c r="CC39" s="62">
        <v>425.25418814558066</v>
      </c>
      <c r="CD39" s="57" t="str">
        <f t="shared" si="58"/>
        <v>司徒浩南</v>
      </c>
      <c r="CE39" s="47">
        <f>VLOOKUP(CD39,马仔属性!$G$14:$I$30,3,FALSE)</f>
        <v>2</v>
      </c>
      <c r="CF39" s="58">
        <f>VLOOKUP(CD39,马仔属性!$G$14:$H$30,2,FALSE)</f>
        <v>101109</v>
      </c>
      <c r="CG39" s="3">
        <f t="shared" si="16"/>
        <v>36</v>
      </c>
      <c r="CH39" s="3">
        <f t="shared" si="94"/>
        <v>4</v>
      </c>
      <c r="CI39" s="3">
        <f t="shared" si="94"/>
        <v>4</v>
      </c>
      <c r="CJ39" s="69">
        <f>SUMPRODUCT(CK39:CM39,设定参考!$A$2:$C$2)</f>
        <v>3719.2541660931442</v>
      </c>
      <c r="CK39" s="30">
        <v>31454.762043337778</v>
      </c>
      <c r="CL39" s="30">
        <v>1761.4978772192517</v>
      </c>
      <c r="CM39" s="62">
        <v>699.56580714038148</v>
      </c>
      <c r="CN39" s="57" t="s">
        <v>380</v>
      </c>
      <c r="CO39" s="47">
        <f>VLOOKUP(CN39,马仔属性!$G$14:$I$30,3,FALSE)</f>
        <v>2</v>
      </c>
      <c r="CP39" s="58">
        <f>VLOOKUP(CN39,马仔属性!$G$14:$H$30,2,FALSE)</f>
        <v>101111</v>
      </c>
      <c r="CQ39" s="3">
        <f t="shared" si="18"/>
        <v>36</v>
      </c>
      <c r="CR39" s="3">
        <f t="shared" si="95"/>
        <v>4</v>
      </c>
      <c r="CS39" s="3">
        <f t="shared" si="95"/>
        <v>4</v>
      </c>
      <c r="CT39" s="69">
        <f>SUMPRODUCT(CU39:CW39,设定参考!$A$2:$C$2)</f>
        <v>3680.3741660931441</v>
      </c>
      <c r="CU39" s="30">
        <v>33632.762043337774</v>
      </c>
      <c r="CV39" s="30">
        <v>1607.4978772192517</v>
      </c>
      <c r="CW39" s="62">
        <v>727.56580714038148</v>
      </c>
      <c r="CX39" s="57" t="str">
        <f t="shared" si="59"/>
        <v>雷功</v>
      </c>
      <c r="CY39" s="47" t="e">
        <f>VLOOKUP(CX39,马仔属性!$G$14:$I$30,3,FALSE)</f>
        <v>#N/A</v>
      </c>
      <c r="CZ39" s="58" t="e">
        <f>VLOOKUP(CX39,马仔属性!$G$14:$H$30,2,FALSE)</f>
        <v>#N/A</v>
      </c>
      <c r="DA39" s="3">
        <f t="shared" si="20"/>
        <v>36</v>
      </c>
      <c r="DB39" s="3">
        <f t="shared" si="96"/>
        <v>4</v>
      </c>
      <c r="DC39" s="3">
        <f t="shared" si="96"/>
        <v>4</v>
      </c>
      <c r="DD39" s="69">
        <f>SUMPRODUCT(DE39:DG39,设定参考!$A$2:$C$2)</f>
        <v>0</v>
      </c>
      <c r="DE39" s="30">
        <v>0</v>
      </c>
      <c r="DF39" s="30">
        <v>0</v>
      </c>
      <c r="DG39" s="62">
        <v>0</v>
      </c>
      <c r="DH39" s="57" t="str">
        <f t="shared" si="60"/>
        <v>山下忠秀</v>
      </c>
      <c r="DI39" s="47">
        <f>VLOOKUP(DH39,马仔属性!$G$14:$I$30,3,FALSE)</f>
        <v>2</v>
      </c>
      <c r="DJ39" s="58">
        <f>VLOOKUP(DH39,马仔属性!$G$14:$H$30,2,FALSE)</f>
        <v>101112</v>
      </c>
      <c r="DK39" s="3">
        <f t="shared" si="22"/>
        <v>36</v>
      </c>
      <c r="DL39" s="3">
        <f t="shared" si="97"/>
        <v>4</v>
      </c>
      <c r="DM39" s="3">
        <f t="shared" si="97"/>
        <v>4</v>
      </c>
      <c r="DN39" s="69">
        <f>SUMPRODUCT(DO39:DQ39,设定参考!$A$2:$C$2)</f>
        <v>3672.0941660931439</v>
      </c>
      <c r="DO39" s="30">
        <v>32325.762043337778</v>
      </c>
      <c r="DP39" s="30">
        <v>1651.4978772192517</v>
      </c>
      <c r="DQ39" s="62">
        <v>727.56580714038148</v>
      </c>
      <c r="DR39" s="57" t="str">
        <f t="shared" si="61"/>
        <v>宫本一</v>
      </c>
      <c r="DS39" s="47">
        <f>VLOOKUP(DR39,马仔属性!$G$14:$I$30,3,FALSE)</f>
        <v>2</v>
      </c>
      <c r="DT39" s="58">
        <f>VLOOKUP(DR39,马仔属性!$G$14:$H$30,2,FALSE)</f>
        <v>101113</v>
      </c>
      <c r="DU39" s="3">
        <f t="shared" si="24"/>
        <v>36</v>
      </c>
      <c r="DV39" s="3">
        <f t="shared" si="98"/>
        <v>4</v>
      </c>
      <c r="DW39" s="3">
        <f t="shared" si="98"/>
        <v>4</v>
      </c>
      <c r="DX39" s="69">
        <f>SUMPRODUCT(DY39:EA39,设定参考!$A$2:$C$2)</f>
        <v>3705.6941660931443</v>
      </c>
      <c r="DY39" s="30">
        <v>31890.762043337778</v>
      </c>
      <c r="DZ39" s="30">
        <v>1706.4978772192517</v>
      </c>
      <c r="EA39" s="62">
        <v>723.56580714038148</v>
      </c>
      <c r="EB39" s="57" t="str">
        <f t="shared" si="62"/>
        <v>陈浩南</v>
      </c>
      <c r="EC39" s="47">
        <f>VLOOKUP(EB39,马仔属性!$G$14:$I$30,3,FALSE)</f>
        <v>3</v>
      </c>
      <c r="ED39" s="58">
        <f>VLOOKUP(EB39,马仔属性!$G$14:$H$30,2,FALSE)</f>
        <v>101114</v>
      </c>
      <c r="EE39" s="3">
        <f t="shared" si="26"/>
        <v>36</v>
      </c>
      <c r="EF39" s="3">
        <f t="shared" si="99"/>
        <v>4</v>
      </c>
      <c r="EG39" s="3">
        <f t="shared" si="99"/>
        <v>4</v>
      </c>
      <c r="EH39" s="69">
        <f>SUMPRODUCT(EI39:EK39,设定参考!$A$2:$C$2)</f>
        <v>5160.3177638190564</v>
      </c>
      <c r="EI39" s="30">
        <v>45243.500934075462</v>
      </c>
      <c r="EJ39" s="30">
        <v>2329.7003003208565</v>
      </c>
      <c r="EK39" s="62">
        <v>1020.8774261351821</v>
      </c>
      <c r="EL39" s="57" t="str">
        <f t="shared" si="63"/>
        <v>山鸡</v>
      </c>
      <c r="EM39" s="47">
        <f>VLOOKUP(EL39,马仔属性!$G$14:$I$30,3,FALSE)</f>
        <v>3</v>
      </c>
      <c r="EN39" s="58">
        <f>VLOOKUP(EL39,马仔属性!$G$14:$H$30,2,FALSE)</f>
        <v>101115</v>
      </c>
      <c r="EO39" s="3">
        <f t="shared" si="28"/>
        <v>36</v>
      </c>
      <c r="EP39" s="3">
        <f t="shared" si="100"/>
        <v>4</v>
      </c>
      <c r="EQ39" s="3">
        <f t="shared" si="100"/>
        <v>4</v>
      </c>
      <c r="ER39" s="69">
        <f>SUMPRODUCT(ES39:EU39,设定参考!$A$2:$C$2)</f>
        <v>5170.597763819057</v>
      </c>
      <c r="ES39" s="30">
        <v>45025.500934075462</v>
      </c>
      <c r="ET39" s="30">
        <v>2362.7003003208565</v>
      </c>
      <c r="EU39" s="62">
        <v>1006.8774261351821</v>
      </c>
      <c r="EV39" s="57" t="str">
        <f t="shared" si="64"/>
        <v>大天二</v>
      </c>
      <c r="EW39" s="47">
        <f>VLOOKUP(EV39,马仔属性!$G$14:$I$30,3,FALSE)</f>
        <v>3</v>
      </c>
      <c r="EX39" s="58">
        <f>VLOOKUP(EV39,马仔属性!$G$14:$H$30,2,FALSE)</f>
        <v>101116</v>
      </c>
      <c r="EY39" s="3">
        <f t="shared" si="30"/>
        <v>36</v>
      </c>
      <c r="EZ39" s="3">
        <f t="shared" si="101"/>
        <v>4</v>
      </c>
      <c r="FA39" s="3">
        <f t="shared" si="101"/>
        <v>4</v>
      </c>
      <c r="FB39" s="69">
        <f>SUMPRODUCT(FC39:FE39,设定参考!$A$2:$C$2)</f>
        <v>5169.2777638190573</v>
      </c>
      <c r="FC39" s="30">
        <v>46767.500934075462</v>
      </c>
      <c r="FD39" s="30">
        <v>2296.7003003208565</v>
      </c>
      <c r="FE39" s="62">
        <v>1001.8774261351821</v>
      </c>
      <c r="FF39" s="57" t="str">
        <f t="shared" si="85"/>
        <v>亚芝</v>
      </c>
      <c r="FG39" s="47" t="e">
        <f>VLOOKUP(FF39,马仔属性!$G$14:$I$30,3,FALSE)</f>
        <v>#N/A</v>
      </c>
      <c r="FH39" s="58" t="e">
        <f>VLOOKUP(FF39,马仔属性!$G$14:$H$30,2,FALSE)</f>
        <v>#N/A</v>
      </c>
      <c r="FI39" s="3">
        <f t="shared" si="102"/>
        <v>36</v>
      </c>
      <c r="FJ39" s="3">
        <f t="shared" si="103"/>
        <v>4</v>
      </c>
      <c r="FK39" s="3">
        <f t="shared" si="103"/>
        <v>4</v>
      </c>
      <c r="FL39" s="69">
        <f>SUMPRODUCT(FM39:FO39,设定参考!$A$2:$C$2)</f>
        <v>-380123.26085502713</v>
      </c>
      <c r="FM39" s="30">
        <v>-180590.98095167699</v>
      </c>
      <c r="FN39" s="30">
        <v>-184496.86752287901</v>
      </c>
      <c r="FO39" s="62">
        <v>-188402.754094081</v>
      </c>
      <c r="FP39" s="57" t="str">
        <f t="shared" si="85"/>
        <v>亚芝</v>
      </c>
      <c r="FQ39" s="47" t="e">
        <f>VLOOKUP(FP39,马仔属性!$G$14:$I$30,3,FALSE)</f>
        <v>#N/A</v>
      </c>
      <c r="FR39" s="58" t="e">
        <f>VLOOKUP(FP39,马仔属性!$G$14:$H$30,2,FALSE)</f>
        <v>#N/A</v>
      </c>
      <c r="FS39" s="3">
        <f t="shared" si="102"/>
        <v>36</v>
      </c>
      <c r="FT39" s="3">
        <f t="shared" si="103"/>
        <v>4</v>
      </c>
      <c r="FU39" s="3">
        <f t="shared" si="103"/>
        <v>4</v>
      </c>
      <c r="FV39" s="69">
        <f>SUMPRODUCT(FW39:FY39,设定参考!$A$2:$C$2)</f>
        <v>-404027.2866707833</v>
      </c>
      <c r="FW39" s="30">
        <v>-192308.64066528299</v>
      </c>
      <c r="FX39" s="30">
        <v>-196214.52723648501</v>
      </c>
      <c r="FY39" s="62">
        <v>-200120.413807687</v>
      </c>
      <c r="FZ39" s="57" t="str">
        <f t="shared" si="85"/>
        <v>亚芝</v>
      </c>
      <c r="GA39" s="47" t="e">
        <f>VLOOKUP(FZ39,马仔属性!$G$14:$I$30,3,FALSE)</f>
        <v>#N/A</v>
      </c>
      <c r="GB39" s="58" t="e">
        <f>VLOOKUP(FZ39,马仔属性!$G$14:$H$30,2,FALSE)</f>
        <v>#N/A</v>
      </c>
      <c r="GC39" s="3">
        <f t="shared" si="102"/>
        <v>36</v>
      </c>
      <c r="GD39" s="3">
        <f t="shared" si="103"/>
        <v>4</v>
      </c>
      <c r="GE39" s="3">
        <f t="shared" si="103"/>
        <v>4</v>
      </c>
      <c r="GF39" s="69">
        <f>SUMPRODUCT(GG39:GI39,设定参考!$A$2:$C$2)</f>
        <v>-427931.31248653959</v>
      </c>
      <c r="GG39" s="30">
        <v>-204026.30037888899</v>
      </c>
      <c r="GH39" s="30">
        <v>-207932.18695009101</v>
      </c>
      <c r="GI39" s="62">
        <v>-211838.073521293</v>
      </c>
      <c r="GJ39" s="57" t="str">
        <f t="shared" si="85"/>
        <v>亚芝</v>
      </c>
      <c r="GK39" s="47" t="e">
        <f>VLOOKUP(GJ39,马仔属性!$G$14:$I$30,3,FALSE)</f>
        <v>#N/A</v>
      </c>
      <c r="GL39" s="58" t="e">
        <f>VLOOKUP(GJ39,马仔属性!$G$14:$H$30,2,FALSE)</f>
        <v>#N/A</v>
      </c>
      <c r="GM39" s="3">
        <f t="shared" si="102"/>
        <v>36</v>
      </c>
      <c r="GN39" s="3">
        <f t="shared" si="103"/>
        <v>4</v>
      </c>
      <c r="GO39" s="3">
        <f t="shared" si="103"/>
        <v>4</v>
      </c>
      <c r="GP39" s="69">
        <f>SUMPRODUCT(GQ39:GS39,设定参考!$A$2:$C$2)</f>
        <v>-451835.33830229577</v>
      </c>
      <c r="GQ39" s="30">
        <v>-215743.96009249499</v>
      </c>
      <c r="GR39" s="30">
        <v>-219649.84666369701</v>
      </c>
      <c r="GS39" s="62">
        <v>-223555.733234899</v>
      </c>
      <c r="GT39" s="57" t="str">
        <f t="shared" si="85"/>
        <v>亚芝</v>
      </c>
      <c r="GU39" s="47" t="e">
        <f>VLOOKUP(GT39,马仔属性!$G$14:$I$30,3,FALSE)</f>
        <v>#N/A</v>
      </c>
      <c r="GV39" s="58" t="e">
        <f>VLOOKUP(GT39,马仔属性!$G$14:$H$30,2,FALSE)</f>
        <v>#N/A</v>
      </c>
      <c r="GW39" s="3">
        <f t="shared" si="102"/>
        <v>36</v>
      </c>
      <c r="GX39" s="3">
        <f t="shared" si="103"/>
        <v>4</v>
      </c>
      <c r="GY39" s="3">
        <f t="shared" si="103"/>
        <v>4</v>
      </c>
      <c r="GZ39" s="69">
        <f>SUMPRODUCT(HA39:HC39,设定参考!$A$2:$C$2)</f>
        <v>-475739.36411805206</v>
      </c>
      <c r="HA39" s="30">
        <v>-227461.61980610099</v>
      </c>
      <c r="HB39" s="30">
        <v>-231367.50637730301</v>
      </c>
      <c r="HC39" s="62">
        <v>-235273.392948505</v>
      </c>
      <c r="HD39" s="57" t="str">
        <f t="shared" si="85"/>
        <v>亚芝</v>
      </c>
      <c r="HE39" s="47" t="e">
        <f>VLOOKUP(HD39,马仔属性!$G$14:$I$30,3,FALSE)</f>
        <v>#N/A</v>
      </c>
      <c r="HF39" s="58" t="e">
        <f>VLOOKUP(HD39,马仔属性!$G$14:$H$30,2,FALSE)</f>
        <v>#N/A</v>
      </c>
      <c r="HG39" s="3">
        <f t="shared" si="102"/>
        <v>36</v>
      </c>
      <c r="HH39" s="3">
        <f t="shared" si="103"/>
        <v>4</v>
      </c>
      <c r="HI39" s="3">
        <f t="shared" si="103"/>
        <v>4</v>
      </c>
      <c r="HJ39" s="69">
        <f>SUMPRODUCT(HK39:HM39,设定参考!$A$2:$C$2)</f>
        <v>-499643.3899338083</v>
      </c>
      <c r="HK39" s="30">
        <v>-239179.27951970699</v>
      </c>
      <c r="HL39" s="30">
        <v>-243085.16609090901</v>
      </c>
      <c r="HM39" s="62">
        <v>-246991.052662111</v>
      </c>
    </row>
    <row r="40" spans="1:221" x14ac:dyDescent="0.15">
      <c r="A40" s="48">
        <v>37</v>
      </c>
      <c r="B40" s="57" t="str">
        <f t="shared" si="50"/>
        <v>制服太妹</v>
      </c>
      <c r="C40" s="47">
        <f>VLOOKUP(B40,马仔属性!$G$14:$I$30,3,FALSE)</f>
        <v>0</v>
      </c>
      <c r="D40" s="58">
        <f>VLOOKUP(B40,马仔属性!$G$14:$H$30,2,FALSE)</f>
        <v>101101</v>
      </c>
      <c r="E40" s="3">
        <f t="shared" si="0"/>
        <v>37</v>
      </c>
      <c r="F40" s="3">
        <f t="shared" si="86"/>
        <v>4</v>
      </c>
      <c r="G40" s="3">
        <f t="shared" si="86"/>
        <v>4</v>
      </c>
      <c r="H40" s="69">
        <f>SUMPRODUCT(I40:K40,设定参考!$A$2:$C$2)</f>
        <v>1501.3075827457628</v>
      </c>
      <c r="I40" s="30">
        <v>12091.10353778187</v>
      </c>
      <c r="J40" s="30">
        <v>733.88842951871675</v>
      </c>
      <c r="K40" s="62">
        <v>283.77501171577126</v>
      </c>
      <c r="L40" s="57" t="str">
        <f t="shared" si="51"/>
        <v>蟹仔</v>
      </c>
      <c r="M40" s="47">
        <f>VLOOKUP(L40,马仔属性!$G$14:$I$30,3,FALSE)</f>
        <v>0</v>
      </c>
      <c r="N40" s="58">
        <f>VLOOKUP(L40,马仔属性!$G$14:$H$30,2,FALSE)</f>
        <v>101102</v>
      </c>
      <c r="O40" s="3">
        <f t="shared" si="2"/>
        <v>37</v>
      </c>
      <c r="P40" s="3">
        <f t="shared" si="87"/>
        <v>4</v>
      </c>
      <c r="Q40" s="3">
        <f t="shared" si="87"/>
        <v>4</v>
      </c>
      <c r="R40" s="69">
        <f>SUMPRODUCT(S40:U40,设定参考!$A$2:$C$2)</f>
        <v>1493.3075827457628</v>
      </c>
      <c r="S40" s="30">
        <v>12091.10353778187</v>
      </c>
      <c r="T40" s="30">
        <v>711.88842951871675</v>
      </c>
      <c r="U40" s="62">
        <v>297.77501171577126</v>
      </c>
      <c r="V40" s="57" t="str">
        <f t="shared" si="52"/>
        <v>比利</v>
      </c>
      <c r="W40" s="47">
        <f>VLOOKUP(V40,马仔属性!$G$14:$I$30,3,FALSE)</f>
        <v>0</v>
      </c>
      <c r="X40" s="58">
        <f>VLOOKUP(V40,马仔属性!$G$14:$H$30,2,FALSE)</f>
        <v>101103</v>
      </c>
      <c r="Y40" s="3">
        <f t="shared" si="4"/>
        <v>37</v>
      </c>
      <c r="Z40" s="3">
        <f t="shared" si="88"/>
        <v>4</v>
      </c>
      <c r="AA40" s="3">
        <f t="shared" si="88"/>
        <v>4</v>
      </c>
      <c r="AB40" s="69">
        <f>SUMPRODUCT(AC40:AE40,设定参考!$A$2:$C$2)</f>
        <v>1510.5875827457626</v>
      </c>
      <c r="AC40" s="30">
        <v>11873.10353778187</v>
      </c>
      <c r="AD40" s="30">
        <v>755.88842951871675</v>
      </c>
      <c r="AE40" s="62">
        <v>279.77501171577126</v>
      </c>
      <c r="AF40" s="57" t="str">
        <f t="shared" si="53"/>
        <v>黎九</v>
      </c>
      <c r="AG40" s="47">
        <f>VLOOKUP(AF40,马仔属性!$G$14:$I$30,3,FALSE)</f>
        <v>0</v>
      </c>
      <c r="AH40" s="58">
        <f>VLOOKUP(AF40,马仔属性!$G$14:$H$30,2,FALSE)</f>
        <v>101104</v>
      </c>
      <c r="AI40" s="3">
        <f t="shared" si="6"/>
        <v>37</v>
      </c>
      <c r="AJ40" s="3">
        <f t="shared" si="89"/>
        <v>4</v>
      </c>
      <c r="AK40" s="3">
        <f t="shared" si="89"/>
        <v>4</v>
      </c>
      <c r="AL40" s="69">
        <f>SUMPRODUCT(AM40:AO40,设定参考!$A$2:$C$2)</f>
        <v>1515.7075827457629</v>
      </c>
      <c r="AM40" s="30">
        <v>12526.10353778187</v>
      </c>
      <c r="AN40" s="30">
        <v>744.88842951871675</v>
      </c>
      <c r="AO40" s="62">
        <v>269.77501171577126</v>
      </c>
      <c r="AP40" s="57" t="str">
        <f t="shared" si="54"/>
        <v>黑古</v>
      </c>
      <c r="AQ40" s="47">
        <f>VLOOKUP(AP40,马仔属性!$G$14:$I$30,3,FALSE)</f>
        <v>0</v>
      </c>
      <c r="AR40" s="58">
        <f>VLOOKUP(AP40,马仔属性!$G$14:$H$30,2,FALSE)</f>
        <v>101105</v>
      </c>
      <c r="AS40" s="3">
        <f t="shared" si="8"/>
        <v>37</v>
      </c>
      <c r="AT40" s="3">
        <f t="shared" si="90"/>
        <v>4</v>
      </c>
      <c r="AU40" s="3">
        <f t="shared" si="90"/>
        <v>4</v>
      </c>
      <c r="AV40" s="69">
        <f>SUMPRODUCT(AW40:AY40,设定参考!$A$2:$C$2)</f>
        <v>1504.8275827457628</v>
      </c>
      <c r="AW40" s="30">
        <v>14704.10353778187</v>
      </c>
      <c r="AX40" s="30">
        <v>656.88842951871675</v>
      </c>
      <c r="AY40" s="62">
        <v>259.77501171577126</v>
      </c>
      <c r="AZ40" s="57" t="str">
        <f t="shared" si="55"/>
        <v>靓坤</v>
      </c>
      <c r="BA40" s="47">
        <f>VLOOKUP(AZ40,马仔属性!$G$14:$I$30,3,FALSE)</f>
        <v>1</v>
      </c>
      <c r="BB40" s="58">
        <f>VLOOKUP(AZ40,马仔属性!$G$14:$H$30,2,FALSE)</f>
        <v>101106</v>
      </c>
      <c r="BC40" s="3">
        <f t="shared" si="10"/>
        <v>37</v>
      </c>
      <c r="BD40" s="3">
        <f t="shared" si="91"/>
        <v>4</v>
      </c>
      <c r="BE40" s="3">
        <f t="shared" si="91"/>
        <v>4</v>
      </c>
      <c r="BF40" s="69">
        <f>SUMPRODUCT(BG40:BI40,设定参考!$A$2:$C$2)</f>
        <v>2278.9281948502066</v>
      </c>
      <c r="BG40" s="30">
        <v>20740.922813701327</v>
      </c>
      <c r="BH40" s="30">
        <v>1051.6838280213906</v>
      </c>
      <c r="BI40" s="62">
        <v>397.60745428076268</v>
      </c>
      <c r="BJ40" s="57" t="str">
        <f t="shared" si="56"/>
        <v>乌鸦</v>
      </c>
      <c r="BK40" s="47">
        <f>VLOOKUP(BJ40,马仔属性!$G$14:$I$30,3,FALSE)</f>
        <v>2</v>
      </c>
      <c r="BL40" s="58">
        <f>VLOOKUP(BJ40,马仔属性!$G$14:$H$30,2,FALSE)</f>
        <v>101110</v>
      </c>
      <c r="BM40" s="3">
        <f t="shared" si="12"/>
        <v>37</v>
      </c>
      <c r="BN40" s="3">
        <f t="shared" si="92"/>
        <v>4</v>
      </c>
      <c r="BO40" s="3">
        <f t="shared" si="92"/>
        <v>4</v>
      </c>
      <c r="BP40" s="69">
        <f>SUMPRODUCT(BQ40:BS40,设定参考!$A$2:$C$2)</f>
        <v>3711.4894190590931</v>
      </c>
      <c r="BQ40" s="30">
        <v>34773.561365540241</v>
      </c>
      <c r="BR40" s="30">
        <v>1577.2746250267385</v>
      </c>
      <c r="BS40" s="62">
        <v>743.27233941074542</v>
      </c>
      <c r="BT40" s="57" t="str">
        <f t="shared" si="57"/>
        <v>肥仔</v>
      </c>
      <c r="BU40" s="47">
        <f>VLOOKUP(BT40,马仔属性!$G$14:$I$30,3,FALSE)</f>
        <v>1</v>
      </c>
      <c r="BV40" s="58">
        <f>VLOOKUP(BT40,马仔属性!$G$14:$H$30,2,FALSE)</f>
        <v>101108</v>
      </c>
      <c r="BW40" s="3">
        <f t="shared" si="14"/>
        <v>37</v>
      </c>
      <c r="BX40" s="3">
        <f t="shared" si="93"/>
        <v>4</v>
      </c>
      <c r="BY40" s="3">
        <f t="shared" si="93"/>
        <v>4</v>
      </c>
      <c r="BZ40" s="69">
        <f>SUMPRODUCT(CA40:CC40,设定参考!$A$2:$C$2)</f>
        <v>2248.2081948502064</v>
      </c>
      <c r="CA40" s="30">
        <v>20522.922813701327</v>
      </c>
      <c r="CB40" s="30">
        <v>996.68382802139058</v>
      </c>
      <c r="CC40" s="62">
        <v>430.60745428076268</v>
      </c>
      <c r="CD40" s="57" t="str">
        <f t="shared" si="58"/>
        <v>司徒浩南</v>
      </c>
      <c r="CE40" s="47">
        <f>VLOOKUP(CD40,马仔属性!$G$14:$I$30,3,FALSE)</f>
        <v>2</v>
      </c>
      <c r="CF40" s="58">
        <f>VLOOKUP(CD40,马仔属性!$G$14:$H$30,2,FALSE)</f>
        <v>101109</v>
      </c>
      <c r="CG40" s="3">
        <f t="shared" si="16"/>
        <v>37</v>
      </c>
      <c r="CH40" s="3">
        <f t="shared" si="94"/>
        <v>4</v>
      </c>
      <c r="CI40" s="3">
        <f t="shared" si="94"/>
        <v>4</v>
      </c>
      <c r="CJ40" s="69">
        <f>SUMPRODUCT(CK40:CM40,设定参考!$A$2:$C$2)</f>
        <v>3774.2494190590933</v>
      </c>
      <c r="CK40" s="30">
        <v>31942.561365540238</v>
      </c>
      <c r="CL40" s="30">
        <v>1786.2746250267385</v>
      </c>
      <c r="CM40" s="62">
        <v>710.27233941074542</v>
      </c>
      <c r="CN40" s="57" t="s">
        <v>380</v>
      </c>
      <c r="CO40" s="47">
        <f>VLOOKUP(CN40,马仔属性!$G$14:$I$30,3,FALSE)</f>
        <v>2</v>
      </c>
      <c r="CP40" s="58">
        <f>VLOOKUP(CN40,马仔属性!$G$14:$H$30,2,FALSE)</f>
        <v>101111</v>
      </c>
      <c r="CQ40" s="3">
        <f t="shared" si="18"/>
        <v>37</v>
      </c>
      <c r="CR40" s="3">
        <f t="shared" si="95"/>
        <v>4</v>
      </c>
      <c r="CS40" s="3">
        <f t="shared" si="95"/>
        <v>4</v>
      </c>
      <c r="CT40" s="69">
        <f>SUMPRODUCT(CU40:CW40,设定参考!$A$2:$C$2)</f>
        <v>3735.3694190590932</v>
      </c>
      <c r="CU40" s="30">
        <v>34120.561365540241</v>
      </c>
      <c r="CV40" s="30">
        <v>1632.2746250267385</v>
      </c>
      <c r="CW40" s="62">
        <v>738.27233941074542</v>
      </c>
      <c r="CX40" s="57" t="str">
        <f t="shared" si="59"/>
        <v>雷功</v>
      </c>
      <c r="CY40" s="47" t="e">
        <f>VLOOKUP(CX40,马仔属性!$G$14:$I$30,3,FALSE)</f>
        <v>#N/A</v>
      </c>
      <c r="CZ40" s="58" t="e">
        <f>VLOOKUP(CX40,马仔属性!$G$14:$H$30,2,FALSE)</f>
        <v>#N/A</v>
      </c>
      <c r="DA40" s="3">
        <f t="shared" si="20"/>
        <v>37</v>
      </c>
      <c r="DB40" s="3">
        <f t="shared" si="96"/>
        <v>4</v>
      </c>
      <c r="DC40" s="3">
        <f t="shared" si="96"/>
        <v>4</v>
      </c>
      <c r="DD40" s="69">
        <f>SUMPRODUCT(DE40:DG40,设定参考!$A$2:$C$2)</f>
        <v>0</v>
      </c>
      <c r="DE40" s="30">
        <v>0</v>
      </c>
      <c r="DF40" s="30">
        <v>0</v>
      </c>
      <c r="DG40" s="62">
        <v>0</v>
      </c>
      <c r="DH40" s="57" t="str">
        <f t="shared" si="60"/>
        <v>山下忠秀</v>
      </c>
      <c r="DI40" s="47">
        <f>VLOOKUP(DH40,马仔属性!$G$14:$I$30,3,FALSE)</f>
        <v>2</v>
      </c>
      <c r="DJ40" s="58">
        <f>VLOOKUP(DH40,马仔属性!$G$14:$H$30,2,FALSE)</f>
        <v>101112</v>
      </c>
      <c r="DK40" s="3">
        <f t="shared" si="22"/>
        <v>37</v>
      </c>
      <c r="DL40" s="3">
        <f t="shared" si="97"/>
        <v>4</v>
      </c>
      <c r="DM40" s="3">
        <f t="shared" si="97"/>
        <v>4</v>
      </c>
      <c r="DN40" s="69">
        <f>SUMPRODUCT(DO40:DQ40,设定参考!$A$2:$C$2)</f>
        <v>3727.0894190590934</v>
      </c>
      <c r="DO40" s="30">
        <v>32813.561365540241</v>
      </c>
      <c r="DP40" s="30">
        <v>1676.2746250267385</v>
      </c>
      <c r="DQ40" s="62">
        <v>738.27233941074542</v>
      </c>
      <c r="DR40" s="57" t="str">
        <f t="shared" si="61"/>
        <v>宫本一</v>
      </c>
      <c r="DS40" s="47">
        <f>VLOOKUP(DR40,马仔属性!$G$14:$I$30,3,FALSE)</f>
        <v>2</v>
      </c>
      <c r="DT40" s="58">
        <f>VLOOKUP(DR40,马仔属性!$G$14:$H$30,2,FALSE)</f>
        <v>101113</v>
      </c>
      <c r="DU40" s="3">
        <f t="shared" si="24"/>
        <v>37</v>
      </c>
      <c r="DV40" s="3">
        <f t="shared" si="98"/>
        <v>4</v>
      </c>
      <c r="DW40" s="3">
        <f t="shared" si="98"/>
        <v>4</v>
      </c>
      <c r="DX40" s="69">
        <f>SUMPRODUCT(DY40:EA40,设定参考!$A$2:$C$2)</f>
        <v>3760.6894190590929</v>
      </c>
      <c r="DY40" s="30">
        <v>32378.561365540238</v>
      </c>
      <c r="DZ40" s="30">
        <v>1731.2746250267385</v>
      </c>
      <c r="EA40" s="62">
        <v>734.27233941074542</v>
      </c>
      <c r="EB40" s="57" t="str">
        <f t="shared" si="62"/>
        <v>陈浩南</v>
      </c>
      <c r="EC40" s="47">
        <f>VLOOKUP(EB40,马仔属性!$G$14:$I$30,3,FALSE)</f>
        <v>3</v>
      </c>
      <c r="ED40" s="58">
        <f>VLOOKUP(EB40,马仔属性!$G$14:$H$30,2,FALSE)</f>
        <v>101114</v>
      </c>
      <c r="EE40" s="3">
        <f t="shared" si="26"/>
        <v>37</v>
      </c>
      <c r="EF40" s="3">
        <f t="shared" si="99"/>
        <v>4</v>
      </c>
      <c r="EG40" s="3">
        <f t="shared" si="99"/>
        <v>4</v>
      </c>
      <c r="EH40" s="69">
        <f>SUMPRODUCT(EI40:EK40,设定参考!$A$2:$C$2)</f>
        <v>5242.8106432679797</v>
      </c>
      <c r="EI40" s="30">
        <v>45975.199917379148</v>
      </c>
      <c r="EJ40" s="30">
        <v>2366.8654220320864</v>
      </c>
      <c r="EK40" s="62">
        <v>1036.937224540728</v>
      </c>
      <c r="EL40" s="57" t="str">
        <f t="shared" si="63"/>
        <v>山鸡</v>
      </c>
      <c r="EM40" s="47">
        <f>VLOOKUP(EL40,马仔属性!$G$14:$I$30,3,FALSE)</f>
        <v>3</v>
      </c>
      <c r="EN40" s="58">
        <f>VLOOKUP(EL40,马仔属性!$G$14:$H$30,2,FALSE)</f>
        <v>101115</v>
      </c>
      <c r="EO40" s="3">
        <f t="shared" si="28"/>
        <v>37</v>
      </c>
      <c r="EP40" s="3">
        <f t="shared" si="100"/>
        <v>4</v>
      </c>
      <c r="EQ40" s="3">
        <f t="shared" si="100"/>
        <v>4</v>
      </c>
      <c r="ER40" s="69">
        <f>SUMPRODUCT(ES40:EU40,设定参考!$A$2:$C$2)</f>
        <v>5253.0906432679803</v>
      </c>
      <c r="ES40" s="30">
        <v>45757.199917379148</v>
      </c>
      <c r="ET40" s="30">
        <v>2399.8654220320864</v>
      </c>
      <c r="EU40" s="62">
        <v>1022.937224540728</v>
      </c>
      <c r="EV40" s="57" t="str">
        <f t="shared" si="64"/>
        <v>大天二</v>
      </c>
      <c r="EW40" s="47">
        <f>VLOOKUP(EV40,马仔属性!$G$14:$I$30,3,FALSE)</f>
        <v>3</v>
      </c>
      <c r="EX40" s="58">
        <f>VLOOKUP(EV40,马仔属性!$G$14:$H$30,2,FALSE)</f>
        <v>101116</v>
      </c>
      <c r="EY40" s="3">
        <f t="shared" si="30"/>
        <v>37</v>
      </c>
      <c r="EZ40" s="3">
        <f t="shared" si="101"/>
        <v>4</v>
      </c>
      <c r="FA40" s="3">
        <f t="shared" si="101"/>
        <v>4</v>
      </c>
      <c r="FB40" s="69">
        <f>SUMPRODUCT(FC40:FE40,设定参考!$A$2:$C$2)</f>
        <v>5251.7706432679806</v>
      </c>
      <c r="FC40" s="30">
        <v>47499.199917379148</v>
      </c>
      <c r="FD40" s="30">
        <v>2333.8654220320864</v>
      </c>
      <c r="FE40" s="62">
        <v>1017.937224540728</v>
      </c>
      <c r="FF40" s="57" t="str">
        <f t="shared" ref="FF40:HD55" si="104">FF39</f>
        <v>亚芝</v>
      </c>
      <c r="FG40" s="47" t="e">
        <f>VLOOKUP(FF40,马仔属性!$G$14:$I$30,3,FALSE)</f>
        <v>#N/A</v>
      </c>
      <c r="FH40" s="58" t="e">
        <f>VLOOKUP(FF40,马仔属性!$G$14:$H$30,2,FALSE)</f>
        <v>#N/A</v>
      </c>
      <c r="FI40" s="3">
        <f t="shared" si="102"/>
        <v>37</v>
      </c>
      <c r="FJ40" s="3">
        <f t="shared" si="103"/>
        <v>4</v>
      </c>
      <c r="FK40" s="3">
        <f t="shared" si="103"/>
        <v>4</v>
      </c>
      <c r="FL40" s="69">
        <f>SUMPRODUCT(FM40:FO40,设定参考!$A$2:$C$2)</f>
        <v>-386041.50540665502</v>
      </c>
      <c r="FM40" s="30">
        <v>-183402.64225472501</v>
      </c>
      <c r="FN40" s="30">
        <v>-187369.347323731</v>
      </c>
      <c r="FO40" s="62">
        <v>-191336.052392735</v>
      </c>
      <c r="FP40" s="57" t="str">
        <f t="shared" si="104"/>
        <v>亚芝</v>
      </c>
      <c r="FQ40" s="47" t="e">
        <f>VLOOKUP(FP40,马仔属性!$G$14:$I$30,3,FALSE)</f>
        <v>#N/A</v>
      </c>
      <c r="FR40" s="58" t="e">
        <f>VLOOKUP(FP40,马仔属性!$G$14:$H$30,2,FALSE)</f>
        <v>#N/A</v>
      </c>
      <c r="FS40" s="3">
        <f t="shared" si="102"/>
        <v>37</v>
      </c>
      <c r="FT40" s="3">
        <f t="shared" si="103"/>
        <v>4</v>
      </c>
      <c r="FU40" s="3">
        <f t="shared" si="103"/>
        <v>4</v>
      </c>
      <c r="FV40" s="69">
        <f>SUMPRODUCT(FW40:FY40,设定参考!$A$2:$C$2)</f>
        <v>-410317.74042896263</v>
      </c>
      <c r="FW40" s="30">
        <v>-195302.75746174</v>
      </c>
      <c r="FX40" s="30">
        <v>-199269.462530744</v>
      </c>
      <c r="FY40" s="62">
        <v>-203236.16759974899</v>
      </c>
      <c r="FZ40" s="57" t="str">
        <f t="shared" si="104"/>
        <v>亚芝</v>
      </c>
      <c r="GA40" s="47" t="e">
        <f>VLOOKUP(FZ40,马仔属性!$G$14:$I$30,3,FALSE)</f>
        <v>#N/A</v>
      </c>
      <c r="GB40" s="58" t="e">
        <f>VLOOKUP(FZ40,马仔属性!$G$14:$H$30,2,FALSE)</f>
        <v>#N/A</v>
      </c>
      <c r="GC40" s="3">
        <f t="shared" si="102"/>
        <v>37</v>
      </c>
      <c r="GD40" s="3">
        <f t="shared" si="103"/>
        <v>4</v>
      </c>
      <c r="GE40" s="3">
        <f t="shared" si="103"/>
        <v>4</v>
      </c>
      <c r="GF40" s="69">
        <f>SUMPRODUCT(GG40:GI40,设定参考!$A$2:$C$2)</f>
        <v>-434593.97545127419</v>
      </c>
      <c r="GG40" s="30">
        <v>-207202.87266875399</v>
      </c>
      <c r="GH40" s="30">
        <v>-211169.57773775901</v>
      </c>
      <c r="GI40" s="62">
        <v>-215136.282806765</v>
      </c>
      <c r="GJ40" s="57" t="str">
        <f t="shared" si="104"/>
        <v>亚芝</v>
      </c>
      <c r="GK40" s="47" t="e">
        <f>VLOOKUP(GJ40,马仔属性!$G$14:$I$30,3,FALSE)</f>
        <v>#N/A</v>
      </c>
      <c r="GL40" s="58" t="e">
        <f>VLOOKUP(GJ40,马仔属性!$G$14:$H$30,2,FALSE)</f>
        <v>#N/A</v>
      </c>
      <c r="GM40" s="3">
        <f t="shared" si="102"/>
        <v>37</v>
      </c>
      <c r="GN40" s="3">
        <f t="shared" si="103"/>
        <v>4</v>
      </c>
      <c r="GO40" s="3">
        <f t="shared" si="103"/>
        <v>4</v>
      </c>
      <c r="GP40" s="69">
        <f>SUMPRODUCT(GQ40:GS40,设定参考!$A$2:$C$2)</f>
        <v>-458870.21047358273</v>
      </c>
      <c r="GQ40" s="30">
        <v>-219102.98787576801</v>
      </c>
      <c r="GR40" s="30">
        <v>-223069.692944774</v>
      </c>
      <c r="GS40" s="62">
        <v>-227036.398013778</v>
      </c>
      <c r="GT40" s="57" t="str">
        <f t="shared" si="104"/>
        <v>亚芝</v>
      </c>
      <c r="GU40" s="47" t="e">
        <f>VLOOKUP(GT40,马仔属性!$G$14:$I$30,3,FALSE)</f>
        <v>#N/A</v>
      </c>
      <c r="GV40" s="58" t="e">
        <f>VLOOKUP(GT40,马仔属性!$G$14:$H$30,2,FALSE)</f>
        <v>#N/A</v>
      </c>
      <c r="GW40" s="3">
        <f t="shared" si="102"/>
        <v>37</v>
      </c>
      <c r="GX40" s="3">
        <f t="shared" si="103"/>
        <v>4</v>
      </c>
      <c r="GY40" s="3">
        <f t="shared" si="103"/>
        <v>4</v>
      </c>
      <c r="GZ40" s="69">
        <f>SUMPRODUCT(HA40:HC40,设定参考!$A$2:$C$2)</f>
        <v>-483146.44549589232</v>
      </c>
      <c r="HA40" s="30">
        <v>-231003.103082783</v>
      </c>
      <c r="HB40" s="30">
        <v>-234969.80815178799</v>
      </c>
      <c r="HC40" s="62">
        <v>-238936.51322079299</v>
      </c>
      <c r="HD40" s="57" t="str">
        <f t="shared" si="104"/>
        <v>亚芝</v>
      </c>
      <c r="HE40" s="47" t="e">
        <f>VLOOKUP(HD40,马仔属性!$G$14:$I$30,3,FALSE)</f>
        <v>#N/A</v>
      </c>
      <c r="HF40" s="58" t="e">
        <f>VLOOKUP(HD40,马仔属性!$G$14:$H$30,2,FALSE)</f>
        <v>#N/A</v>
      </c>
      <c r="HG40" s="3">
        <f t="shared" si="102"/>
        <v>37</v>
      </c>
      <c r="HH40" s="3">
        <f t="shared" si="103"/>
        <v>4</v>
      </c>
      <c r="HI40" s="3">
        <f t="shared" si="103"/>
        <v>4</v>
      </c>
      <c r="HJ40" s="69">
        <f>SUMPRODUCT(HK40:HM40,设定参考!$A$2:$C$2)</f>
        <v>-507422.68051820097</v>
      </c>
      <c r="HK40" s="30">
        <v>-242903.21828979801</v>
      </c>
      <c r="HL40" s="30">
        <v>-246869.92335880201</v>
      </c>
      <c r="HM40" s="62">
        <v>-250836.62842780701</v>
      </c>
    </row>
    <row r="41" spans="1:221" x14ac:dyDescent="0.15">
      <c r="A41" s="48">
        <v>38</v>
      </c>
      <c r="B41" s="57" t="str">
        <f t="shared" si="50"/>
        <v>制服太妹</v>
      </c>
      <c r="C41" s="47">
        <f>VLOOKUP(B41,马仔属性!$G$14:$I$30,3,FALSE)</f>
        <v>0</v>
      </c>
      <c r="D41" s="58">
        <f>VLOOKUP(B41,马仔属性!$G$14:$H$30,2,FALSE)</f>
        <v>101101</v>
      </c>
      <c r="E41" s="3">
        <f t="shared" si="0"/>
        <v>38</v>
      </c>
      <c r="F41" s="3">
        <f t="shared" si="86"/>
        <v>4</v>
      </c>
      <c r="G41" s="3">
        <f t="shared" si="86"/>
        <v>4</v>
      </c>
      <c r="H41" s="69">
        <f>SUMPRODUCT(I41:K41,设定参考!$A$2:$C$2)</f>
        <v>1515.0563959872502</v>
      </c>
      <c r="I41" s="30">
        <v>12213.053368332487</v>
      </c>
      <c r="J41" s="30">
        <v>740.08261647058839</v>
      </c>
      <c r="K41" s="62">
        <v>286.45164478336227</v>
      </c>
      <c r="L41" s="57" t="str">
        <f t="shared" si="51"/>
        <v>蟹仔</v>
      </c>
      <c r="M41" s="47">
        <f>VLOOKUP(L41,马仔属性!$G$14:$I$30,3,FALSE)</f>
        <v>0</v>
      </c>
      <c r="N41" s="58">
        <f>VLOOKUP(L41,马仔属性!$G$14:$H$30,2,FALSE)</f>
        <v>101102</v>
      </c>
      <c r="O41" s="3">
        <f t="shared" si="2"/>
        <v>38</v>
      </c>
      <c r="P41" s="3">
        <f t="shared" si="87"/>
        <v>4</v>
      </c>
      <c r="Q41" s="3">
        <f t="shared" si="87"/>
        <v>4</v>
      </c>
      <c r="R41" s="69">
        <f>SUMPRODUCT(S41:U41,设定参考!$A$2:$C$2)</f>
        <v>1507.0563959872502</v>
      </c>
      <c r="S41" s="30">
        <v>12213.053368332487</v>
      </c>
      <c r="T41" s="30">
        <v>718.08261647058839</v>
      </c>
      <c r="U41" s="62">
        <v>300.45164478336227</v>
      </c>
      <c r="V41" s="57" t="str">
        <f t="shared" si="52"/>
        <v>比利</v>
      </c>
      <c r="W41" s="47">
        <f>VLOOKUP(V41,马仔属性!$G$14:$I$30,3,FALSE)</f>
        <v>0</v>
      </c>
      <c r="X41" s="58">
        <f>VLOOKUP(V41,马仔属性!$G$14:$H$30,2,FALSE)</f>
        <v>101103</v>
      </c>
      <c r="Y41" s="3">
        <f t="shared" si="4"/>
        <v>38</v>
      </c>
      <c r="Z41" s="3">
        <f t="shared" si="88"/>
        <v>4</v>
      </c>
      <c r="AA41" s="3">
        <f t="shared" si="88"/>
        <v>4</v>
      </c>
      <c r="AB41" s="69">
        <f>SUMPRODUCT(AC41:AE41,设定参考!$A$2:$C$2)</f>
        <v>1524.3363959872502</v>
      </c>
      <c r="AC41" s="30">
        <v>11995.053368332487</v>
      </c>
      <c r="AD41" s="30">
        <v>762.08261647058839</v>
      </c>
      <c r="AE41" s="62">
        <v>282.45164478336227</v>
      </c>
      <c r="AF41" s="57" t="str">
        <f t="shared" si="53"/>
        <v>黎九</v>
      </c>
      <c r="AG41" s="47">
        <f>VLOOKUP(AF41,马仔属性!$G$14:$I$30,3,FALSE)</f>
        <v>0</v>
      </c>
      <c r="AH41" s="58">
        <f>VLOOKUP(AF41,马仔属性!$G$14:$H$30,2,FALSE)</f>
        <v>101104</v>
      </c>
      <c r="AI41" s="3">
        <f t="shared" si="6"/>
        <v>38</v>
      </c>
      <c r="AJ41" s="3">
        <f t="shared" si="89"/>
        <v>4</v>
      </c>
      <c r="AK41" s="3">
        <f t="shared" si="89"/>
        <v>4</v>
      </c>
      <c r="AL41" s="69">
        <f>SUMPRODUCT(AM41:AO41,设定参考!$A$2:$C$2)</f>
        <v>1529.4563959872501</v>
      </c>
      <c r="AM41" s="30">
        <v>12648.053368332487</v>
      </c>
      <c r="AN41" s="30">
        <v>751.08261647058839</v>
      </c>
      <c r="AO41" s="62">
        <v>272.45164478336227</v>
      </c>
      <c r="AP41" s="57" t="str">
        <f t="shared" si="54"/>
        <v>黑古</v>
      </c>
      <c r="AQ41" s="47">
        <f>VLOOKUP(AP41,马仔属性!$G$14:$I$30,3,FALSE)</f>
        <v>0</v>
      </c>
      <c r="AR41" s="58">
        <f>VLOOKUP(AP41,马仔属性!$G$14:$H$30,2,FALSE)</f>
        <v>101105</v>
      </c>
      <c r="AS41" s="3">
        <f t="shared" si="8"/>
        <v>38</v>
      </c>
      <c r="AT41" s="3">
        <f t="shared" si="90"/>
        <v>4</v>
      </c>
      <c r="AU41" s="3">
        <f t="shared" si="90"/>
        <v>4</v>
      </c>
      <c r="AV41" s="69">
        <f>SUMPRODUCT(AW41:AY41,设定参考!$A$2:$C$2)</f>
        <v>1518.5763959872502</v>
      </c>
      <c r="AW41" s="30">
        <v>14826.053368332487</v>
      </c>
      <c r="AX41" s="30">
        <v>663.08261647058839</v>
      </c>
      <c r="AY41" s="62">
        <v>262.45164478336227</v>
      </c>
      <c r="AZ41" s="57" t="str">
        <f t="shared" si="55"/>
        <v>靓坤</v>
      </c>
      <c r="BA41" s="47">
        <f>VLOOKUP(AZ41,马仔属性!$G$14:$I$30,3,FALSE)</f>
        <v>1</v>
      </c>
      <c r="BB41" s="58">
        <f>VLOOKUP(AZ41,马仔属性!$G$14:$H$30,2,FALSE)</f>
        <v>101106</v>
      </c>
      <c r="BC41" s="3">
        <f t="shared" si="10"/>
        <v>38</v>
      </c>
      <c r="BD41" s="3">
        <f t="shared" si="91"/>
        <v>4</v>
      </c>
      <c r="BE41" s="3">
        <f t="shared" si="91"/>
        <v>4</v>
      </c>
      <c r="BF41" s="69">
        <f>SUMPRODUCT(BG41:BI41,设定参考!$A$2:$C$2)</f>
        <v>2306.4258213331809</v>
      </c>
      <c r="BG41" s="30">
        <v>20984.822474802557</v>
      </c>
      <c r="BH41" s="30">
        <v>1064.0722019251339</v>
      </c>
      <c r="BI41" s="62">
        <v>402.96072041594465</v>
      </c>
      <c r="BJ41" s="57" t="str">
        <f t="shared" si="56"/>
        <v>乌鸦</v>
      </c>
      <c r="BK41" s="47">
        <f>VLOOKUP(BJ41,马仔属性!$G$14:$I$30,3,FALSE)</f>
        <v>2</v>
      </c>
      <c r="BL41" s="58">
        <f>VLOOKUP(BJ41,马仔属性!$G$14:$H$30,2,FALSE)</f>
        <v>101110</v>
      </c>
      <c r="BM41" s="3">
        <f t="shared" si="12"/>
        <v>38</v>
      </c>
      <c r="BN41" s="3">
        <f t="shared" si="92"/>
        <v>4</v>
      </c>
      <c r="BO41" s="3">
        <f t="shared" si="92"/>
        <v>4</v>
      </c>
      <c r="BP41" s="69">
        <f>SUMPRODUCT(BQ41:BS41,设定参考!$A$2:$C$2)</f>
        <v>3766.4846720250421</v>
      </c>
      <c r="BQ41" s="30">
        <v>35261.360687742694</v>
      </c>
      <c r="BR41" s="30">
        <v>1602.051372834225</v>
      </c>
      <c r="BS41" s="62">
        <v>753.97887168110935</v>
      </c>
      <c r="BT41" s="57" t="str">
        <f t="shared" si="57"/>
        <v>肥仔</v>
      </c>
      <c r="BU41" s="47">
        <f>VLOOKUP(BT41,马仔属性!$G$14:$I$30,3,FALSE)</f>
        <v>1</v>
      </c>
      <c r="BV41" s="58">
        <f>VLOOKUP(BT41,马仔属性!$G$14:$H$30,2,FALSE)</f>
        <v>101108</v>
      </c>
      <c r="BW41" s="3">
        <f t="shared" si="14"/>
        <v>38</v>
      </c>
      <c r="BX41" s="3">
        <f t="shared" si="93"/>
        <v>4</v>
      </c>
      <c r="BY41" s="3">
        <f t="shared" si="93"/>
        <v>4</v>
      </c>
      <c r="BZ41" s="69">
        <f>SUMPRODUCT(CA41:CC41,设定参考!$A$2:$C$2)</f>
        <v>2275.7058213331807</v>
      </c>
      <c r="CA41" s="30">
        <v>20766.822474802557</v>
      </c>
      <c r="CB41" s="30">
        <v>1009.0722019251339</v>
      </c>
      <c r="CC41" s="62">
        <v>435.96072041594459</v>
      </c>
      <c r="CD41" s="57" t="str">
        <f t="shared" si="58"/>
        <v>司徒浩南</v>
      </c>
      <c r="CE41" s="47">
        <f>VLOOKUP(CD41,马仔属性!$G$14:$I$30,3,FALSE)</f>
        <v>2</v>
      </c>
      <c r="CF41" s="58">
        <f>VLOOKUP(CD41,马仔属性!$G$14:$H$30,2,FALSE)</f>
        <v>101109</v>
      </c>
      <c r="CG41" s="3">
        <f t="shared" si="16"/>
        <v>38</v>
      </c>
      <c r="CH41" s="3">
        <f t="shared" si="94"/>
        <v>4</v>
      </c>
      <c r="CI41" s="3">
        <f t="shared" si="94"/>
        <v>4</v>
      </c>
      <c r="CJ41" s="69">
        <f>SUMPRODUCT(CK41:CM41,设定参考!$A$2:$C$2)</f>
        <v>3829.2446720250423</v>
      </c>
      <c r="CK41" s="30">
        <v>32430.360687742697</v>
      </c>
      <c r="CL41" s="30">
        <v>1811.051372834225</v>
      </c>
      <c r="CM41" s="62">
        <v>720.97887168110935</v>
      </c>
      <c r="CN41" s="57" t="s">
        <v>380</v>
      </c>
      <c r="CO41" s="47">
        <f>VLOOKUP(CN41,马仔属性!$G$14:$I$30,3,FALSE)</f>
        <v>2</v>
      </c>
      <c r="CP41" s="58">
        <f>VLOOKUP(CN41,马仔属性!$G$14:$H$30,2,FALSE)</f>
        <v>101111</v>
      </c>
      <c r="CQ41" s="3">
        <f t="shared" si="18"/>
        <v>38</v>
      </c>
      <c r="CR41" s="3">
        <f t="shared" si="95"/>
        <v>4</v>
      </c>
      <c r="CS41" s="3">
        <f t="shared" si="95"/>
        <v>4</v>
      </c>
      <c r="CT41" s="69">
        <f>SUMPRODUCT(CU41:CW41,设定参考!$A$2:$C$2)</f>
        <v>3790.3646720250422</v>
      </c>
      <c r="CU41" s="30">
        <v>34608.360687742694</v>
      </c>
      <c r="CV41" s="30">
        <v>1657.051372834225</v>
      </c>
      <c r="CW41" s="62">
        <v>748.97887168110935</v>
      </c>
      <c r="CX41" s="57" t="str">
        <f t="shared" si="59"/>
        <v>雷功</v>
      </c>
      <c r="CY41" s="47" t="e">
        <f>VLOOKUP(CX41,马仔属性!$G$14:$I$30,3,FALSE)</f>
        <v>#N/A</v>
      </c>
      <c r="CZ41" s="58" t="e">
        <f>VLOOKUP(CX41,马仔属性!$G$14:$H$30,2,FALSE)</f>
        <v>#N/A</v>
      </c>
      <c r="DA41" s="3">
        <f t="shared" si="20"/>
        <v>38</v>
      </c>
      <c r="DB41" s="3">
        <f t="shared" si="96"/>
        <v>4</v>
      </c>
      <c r="DC41" s="3">
        <f t="shared" si="96"/>
        <v>4</v>
      </c>
      <c r="DD41" s="69">
        <f>SUMPRODUCT(DE41:DG41,设定参考!$A$2:$C$2)</f>
        <v>0</v>
      </c>
      <c r="DE41" s="30">
        <v>0</v>
      </c>
      <c r="DF41" s="30">
        <v>0</v>
      </c>
      <c r="DG41" s="62">
        <v>0</v>
      </c>
      <c r="DH41" s="57" t="str">
        <f t="shared" si="60"/>
        <v>山下忠秀</v>
      </c>
      <c r="DI41" s="47">
        <f>VLOOKUP(DH41,马仔属性!$G$14:$I$30,3,FALSE)</f>
        <v>2</v>
      </c>
      <c r="DJ41" s="58">
        <f>VLOOKUP(DH41,马仔属性!$G$14:$H$30,2,FALSE)</f>
        <v>101112</v>
      </c>
      <c r="DK41" s="3">
        <f t="shared" si="22"/>
        <v>38</v>
      </c>
      <c r="DL41" s="3">
        <f t="shared" si="97"/>
        <v>4</v>
      </c>
      <c r="DM41" s="3">
        <f t="shared" si="97"/>
        <v>4</v>
      </c>
      <c r="DN41" s="69">
        <f>SUMPRODUCT(DO41:DQ41,设定参考!$A$2:$C$2)</f>
        <v>3782.0846720250424</v>
      </c>
      <c r="DO41" s="30">
        <v>33301.360687742694</v>
      </c>
      <c r="DP41" s="30">
        <v>1701.051372834225</v>
      </c>
      <c r="DQ41" s="62">
        <v>748.97887168110935</v>
      </c>
      <c r="DR41" s="57" t="str">
        <f t="shared" si="61"/>
        <v>宫本一</v>
      </c>
      <c r="DS41" s="47">
        <f>VLOOKUP(DR41,马仔属性!$G$14:$I$30,3,FALSE)</f>
        <v>2</v>
      </c>
      <c r="DT41" s="58">
        <f>VLOOKUP(DR41,马仔属性!$G$14:$H$30,2,FALSE)</f>
        <v>101113</v>
      </c>
      <c r="DU41" s="3">
        <f t="shared" si="24"/>
        <v>38</v>
      </c>
      <c r="DV41" s="3">
        <f t="shared" si="98"/>
        <v>4</v>
      </c>
      <c r="DW41" s="3">
        <f t="shared" si="98"/>
        <v>4</v>
      </c>
      <c r="DX41" s="69">
        <f>SUMPRODUCT(DY41:EA41,设定参考!$A$2:$C$2)</f>
        <v>3815.6846720250423</v>
      </c>
      <c r="DY41" s="30">
        <v>32866.360687742694</v>
      </c>
      <c r="DZ41" s="30">
        <v>1756.051372834225</v>
      </c>
      <c r="EA41" s="62">
        <v>744.97887168110935</v>
      </c>
      <c r="EB41" s="57" t="str">
        <f t="shared" si="62"/>
        <v>陈浩南</v>
      </c>
      <c r="EC41" s="47">
        <f>VLOOKUP(EB41,马仔属性!$G$14:$I$30,3,FALSE)</f>
        <v>3</v>
      </c>
      <c r="ED41" s="58">
        <f>VLOOKUP(EB41,马仔属性!$G$14:$H$30,2,FALSE)</f>
        <v>101114</v>
      </c>
      <c r="EE41" s="3">
        <f t="shared" si="26"/>
        <v>38</v>
      </c>
      <c r="EF41" s="3">
        <f t="shared" si="99"/>
        <v>4</v>
      </c>
      <c r="EG41" s="3">
        <f t="shared" si="99"/>
        <v>4</v>
      </c>
      <c r="EH41" s="69">
        <f>SUMPRODUCT(EI41:EK41,设定参考!$A$2:$C$2)</f>
        <v>5325.3035227169039</v>
      </c>
      <c r="EI41" s="30">
        <v>46706.898900682834</v>
      </c>
      <c r="EJ41" s="30">
        <v>2404.0305437433162</v>
      </c>
      <c r="EK41" s="62">
        <v>1052.997022946274</v>
      </c>
      <c r="EL41" s="57" t="str">
        <f t="shared" si="63"/>
        <v>山鸡</v>
      </c>
      <c r="EM41" s="47">
        <f>VLOOKUP(EL41,马仔属性!$G$14:$I$30,3,FALSE)</f>
        <v>3</v>
      </c>
      <c r="EN41" s="58">
        <f>VLOOKUP(EL41,马仔属性!$G$14:$H$30,2,FALSE)</f>
        <v>101115</v>
      </c>
      <c r="EO41" s="3">
        <f t="shared" si="28"/>
        <v>38</v>
      </c>
      <c r="EP41" s="3">
        <f t="shared" si="100"/>
        <v>4</v>
      </c>
      <c r="EQ41" s="3">
        <f t="shared" si="100"/>
        <v>4</v>
      </c>
      <c r="ER41" s="69">
        <f>SUMPRODUCT(ES41:EU41,设定参考!$A$2:$C$2)</f>
        <v>5335.5835227169036</v>
      </c>
      <c r="ES41" s="30">
        <v>46488.898900682834</v>
      </c>
      <c r="ET41" s="30">
        <v>2437.0305437433162</v>
      </c>
      <c r="EU41" s="62">
        <v>1038.997022946274</v>
      </c>
      <c r="EV41" s="57" t="str">
        <f t="shared" si="64"/>
        <v>大天二</v>
      </c>
      <c r="EW41" s="47">
        <f>VLOOKUP(EV41,马仔属性!$G$14:$I$30,3,FALSE)</f>
        <v>3</v>
      </c>
      <c r="EX41" s="58">
        <f>VLOOKUP(EV41,马仔属性!$G$14:$H$30,2,FALSE)</f>
        <v>101116</v>
      </c>
      <c r="EY41" s="3">
        <f t="shared" si="30"/>
        <v>38</v>
      </c>
      <c r="EZ41" s="3">
        <f t="shared" si="101"/>
        <v>4</v>
      </c>
      <c r="FA41" s="3">
        <f t="shared" si="101"/>
        <v>4</v>
      </c>
      <c r="FB41" s="69">
        <f>SUMPRODUCT(FC41:FE41,设定参考!$A$2:$C$2)</f>
        <v>5334.2635227169039</v>
      </c>
      <c r="FC41" s="30">
        <v>48230.898900682834</v>
      </c>
      <c r="FD41" s="30">
        <v>2371.0305437433162</v>
      </c>
      <c r="FE41" s="62">
        <v>1033.997022946274</v>
      </c>
      <c r="FF41" s="57" t="str">
        <f t="shared" si="104"/>
        <v>亚芝</v>
      </c>
      <c r="FG41" s="47" t="e">
        <f>VLOOKUP(FF41,马仔属性!$G$14:$I$30,3,FALSE)</f>
        <v>#N/A</v>
      </c>
      <c r="FH41" s="58" t="e">
        <f>VLOOKUP(FF41,马仔属性!$G$14:$H$30,2,FALSE)</f>
        <v>#N/A</v>
      </c>
      <c r="FI41" s="3">
        <f t="shared" si="102"/>
        <v>38</v>
      </c>
      <c r="FJ41" s="3">
        <f t="shared" si="103"/>
        <v>4</v>
      </c>
      <c r="FK41" s="3">
        <f t="shared" si="103"/>
        <v>4</v>
      </c>
      <c r="FL41" s="69">
        <f>SUMPRODUCT(FM41:FO41,设定参考!$A$2:$C$2)</f>
        <v>-391959.74995828094</v>
      </c>
      <c r="FM41" s="30">
        <v>-186214.303557773</v>
      </c>
      <c r="FN41" s="30">
        <v>-190241.827124581</v>
      </c>
      <c r="FO41" s="62">
        <v>-194269.350691389</v>
      </c>
      <c r="FP41" s="57" t="str">
        <f t="shared" si="104"/>
        <v>亚芝</v>
      </c>
      <c r="FQ41" s="47" t="e">
        <f>VLOOKUP(FP41,马仔属性!$G$14:$I$30,3,FALSE)</f>
        <v>#N/A</v>
      </c>
      <c r="FR41" s="58" t="e">
        <f>VLOOKUP(FP41,马仔属性!$G$14:$H$30,2,FALSE)</f>
        <v>#N/A</v>
      </c>
      <c r="FS41" s="3">
        <f t="shared" si="102"/>
        <v>38</v>
      </c>
      <c r="FT41" s="3">
        <f t="shared" si="103"/>
        <v>4</v>
      </c>
      <c r="FU41" s="3">
        <f t="shared" si="103"/>
        <v>4</v>
      </c>
      <c r="FV41" s="69">
        <f>SUMPRODUCT(FW41:FY41,设定参考!$A$2:$C$2)</f>
        <v>-416608.19418714382</v>
      </c>
      <c r="FW41" s="30">
        <v>-198296.87425819499</v>
      </c>
      <c r="FX41" s="30">
        <v>-202324.39782500401</v>
      </c>
      <c r="FY41" s="62">
        <v>-206351.92139181201</v>
      </c>
      <c r="FZ41" s="57" t="str">
        <f t="shared" si="104"/>
        <v>亚芝</v>
      </c>
      <c r="GA41" s="47" t="e">
        <f>VLOOKUP(FZ41,马仔属性!$G$14:$I$30,3,FALSE)</f>
        <v>#N/A</v>
      </c>
      <c r="GB41" s="58" t="e">
        <f>VLOOKUP(FZ41,马仔属性!$G$14:$H$30,2,FALSE)</f>
        <v>#N/A</v>
      </c>
      <c r="GC41" s="3">
        <f t="shared" si="102"/>
        <v>38</v>
      </c>
      <c r="GD41" s="3">
        <f t="shared" si="103"/>
        <v>4</v>
      </c>
      <c r="GE41" s="3">
        <f t="shared" si="103"/>
        <v>4</v>
      </c>
      <c r="GF41" s="69">
        <f>SUMPRODUCT(GG41:GI41,设定参考!$A$2:$C$2)</f>
        <v>-441256.63841600483</v>
      </c>
      <c r="GG41" s="30">
        <v>-210379.44495862001</v>
      </c>
      <c r="GH41" s="30">
        <v>-214406.968525426</v>
      </c>
      <c r="GI41" s="62">
        <v>-218434.492092234</v>
      </c>
      <c r="GJ41" s="57" t="str">
        <f t="shared" si="104"/>
        <v>亚芝</v>
      </c>
      <c r="GK41" s="47" t="e">
        <f>VLOOKUP(GJ41,马仔属性!$G$14:$I$30,3,FALSE)</f>
        <v>#N/A</v>
      </c>
      <c r="GL41" s="58" t="e">
        <f>VLOOKUP(GJ41,马仔属性!$G$14:$H$30,2,FALSE)</f>
        <v>#N/A</v>
      </c>
      <c r="GM41" s="3">
        <f t="shared" si="102"/>
        <v>38</v>
      </c>
      <c r="GN41" s="3">
        <f t="shared" si="103"/>
        <v>4</v>
      </c>
      <c r="GO41" s="3">
        <f t="shared" si="103"/>
        <v>4</v>
      </c>
      <c r="GP41" s="69">
        <f>SUMPRODUCT(GQ41:GS41,设定参考!$A$2:$C$2)</f>
        <v>-465905.08264486771</v>
      </c>
      <c r="GQ41" s="30">
        <v>-222462.01565904199</v>
      </c>
      <c r="GR41" s="30">
        <v>-226489.539225849</v>
      </c>
      <c r="GS41" s="62">
        <v>-230517.062792657</v>
      </c>
      <c r="GT41" s="57" t="str">
        <f t="shared" si="104"/>
        <v>亚芝</v>
      </c>
      <c r="GU41" s="47" t="e">
        <f>VLOOKUP(GT41,马仔属性!$G$14:$I$30,3,FALSE)</f>
        <v>#N/A</v>
      </c>
      <c r="GV41" s="58" t="e">
        <f>VLOOKUP(GT41,马仔属性!$G$14:$H$30,2,FALSE)</f>
        <v>#N/A</v>
      </c>
      <c r="GW41" s="3">
        <f t="shared" si="102"/>
        <v>38</v>
      </c>
      <c r="GX41" s="3">
        <f t="shared" si="103"/>
        <v>4</v>
      </c>
      <c r="GY41" s="3">
        <f t="shared" si="103"/>
        <v>4</v>
      </c>
      <c r="GZ41" s="69">
        <f>SUMPRODUCT(HA41:HC41,设定参考!$A$2:$C$2)</f>
        <v>-490553.52687373257</v>
      </c>
      <c r="HA41" s="30">
        <v>-234544.586359465</v>
      </c>
      <c r="HB41" s="30">
        <v>-238572.109926273</v>
      </c>
      <c r="HC41" s="62">
        <v>-242599.633493081</v>
      </c>
      <c r="HD41" s="57" t="str">
        <f t="shared" si="104"/>
        <v>亚芝</v>
      </c>
      <c r="HE41" s="47" t="e">
        <f>VLOOKUP(HD41,马仔属性!$G$14:$I$30,3,FALSE)</f>
        <v>#N/A</v>
      </c>
      <c r="HF41" s="58" t="e">
        <f>VLOOKUP(HD41,马仔属性!$G$14:$H$30,2,FALSE)</f>
        <v>#N/A</v>
      </c>
      <c r="HG41" s="3">
        <f t="shared" si="102"/>
        <v>38</v>
      </c>
      <c r="HH41" s="3">
        <f t="shared" si="103"/>
        <v>4</v>
      </c>
      <c r="HI41" s="3">
        <f t="shared" si="103"/>
        <v>4</v>
      </c>
      <c r="HJ41" s="69">
        <f>SUMPRODUCT(HK41:HM41,设定参考!$A$2:$C$2)</f>
        <v>-515201.97110259556</v>
      </c>
      <c r="HK41" s="30">
        <v>-246627.157059889</v>
      </c>
      <c r="HL41" s="30">
        <v>-250654.680626696</v>
      </c>
      <c r="HM41" s="62">
        <v>-254682.204193504</v>
      </c>
    </row>
    <row r="42" spans="1:221" x14ac:dyDescent="0.15">
      <c r="A42" s="48">
        <v>39</v>
      </c>
      <c r="B42" s="57" t="str">
        <f t="shared" si="50"/>
        <v>制服太妹</v>
      </c>
      <c r="C42" s="47">
        <f>VLOOKUP(B42,马仔属性!$G$14:$I$30,3,FALSE)</f>
        <v>0</v>
      </c>
      <c r="D42" s="58">
        <f>VLOOKUP(B42,马仔属性!$G$14:$H$30,2,FALSE)</f>
        <v>101101</v>
      </c>
      <c r="E42" s="3">
        <f t="shared" si="0"/>
        <v>39</v>
      </c>
      <c r="F42" s="3">
        <f t="shared" si="86"/>
        <v>4</v>
      </c>
      <c r="G42" s="3">
        <f t="shared" si="86"/>
        <v>4</v>
      </c>
      <c r="H42" s="69">
        <f>SUMPRODUCT(I42:K42,设定参考!$A$2:$C$2)</f>
        <v>1528.8052092287373</v>
      </c>
      <c r="I42" s="30">
        <v>12335.0031988831</v>
      </c>
      <c r="J42" s="30">
        <v>746.27680342246003</v>
      </c>
      <c r="K42" s="62">
        <v>289.12827785095328</v>
      </c>
      <c r="L42" s="57" t="str">
        <f t="shared" si="51"/>
        <v>蟹仔</v>
      </c>
      <c r="M42" s="47">
        <f>VLOOKUP(L42,马仔属性!$G$14:$I$30,3,FALSE)</f>
        <v>0</v>
      </c>
      <c r="N42" s="58">
        <f>VLOOKUP(L42,马仔属性!$G$14:$H$30,2,FALSE)</f>
        <v>101102</v>
      </c>
      <c r="O42" s="3">
        <f t="shared" si="2"/>
        <v>39</v>
      </c>
      <c r="P42" s="3">
        <f t="shared" si="87"/>
        <v>4</v>
      </c>
      <c r="Q42" s="3">
        <f t="shared" si="87"/>
        <v>4</v>
      </c>
      <c r="R42" s="69">
        <f>SUMPRODUCT(S42:U42,设定参考!$A$2:$C$2)</f>
        <v>1520.8052092287373</v>
      </c>
      <c r="S42" s="30">
        <v>12335.0031988831</v>
      </c>
      <c r="T42" s="30">
        <v>724.27680342246003</v>
      </c>
      <c r="U42" s="62">
        <v>303.12827785095328</v>
      </c>
      <c r="V42" s="57" t="str">
        <f t="shared" si="52"/>
        <v>比利</v>
      </c>
      <c r="W42" s="47">
        <f>VLOOKUP(V42,马仔属性!$G$14:$I$30,3,FALSE)</f>
        <v>0</v>
      </c>
      <c r="X42" s="58">
        <f>VLOOKUP(V42,马仔属性!$G$14:$H$30,2,FALSE)</f>
        <v>101103</v>
      </c>
      <c r="Y42" s="3">
        <f t="shared" si="4"/>
        <v>39</v>
      </c>
      <c r="Z42" s="3">
        <f t="shared" si="88"/>
        <v>4</v>
      </c>
      <c r="AA42" s="3">
        <f t="shared" si="88"/>
        <v>4</v>
      </c>
      <c r="AB42" s="69">
        <f>SUMPRODUCT(AC42:AE42,设定参考!$A$2:$C$2)</f>
        <v>1538.0852092287373</v>
      </c>
      <c r="AC42" s="30">
        <v>12117.0031988831</v>
      </c>
      <c r="AD42" s="30">
        <v>768.27680342246003</v>
      </c>
      <c r="AE42" s="62">
        <v>285.12827785095328</v>
      </c>
      <c r="AF42" s="57" t="str">
        <f t="shared" si="53"/>
        <v>黎九</v>
      </c>
      <c r="AG42" s="47">
        <f>VLOOKUP(AF42,马仔属性!$G$14:$I$30,3,FALSE)</f>
        <v>0</v>
      </c>
      <c r="AH42" s="58">
        <f>VLOOKUP(AF42,马仔属性!$G$14:$H$30,2,FALSE)</f>
        <v>101104</v>
      </c>
      <c r="AI42" s="3">
        <f t="shared" si="6"/>
        <v>39</v>
      </c>
      <c r="AJ42" s="3">
        <f t="shared" si="89"/>
        <v>4</v>
      </c>
      <c r="AK42" s="3">
        <f t="shared" si="89"/>
        <v>4</v>
      </c>
      <c r="AL42" s="69">
        <f>SUMPRODUCT(AM42:AO42,设定参考!$A$2:$C$2)</f>
        <v>1543.2052092287374</v>
      </c>
      <c r="AM42" s="30">
        <v>12770.0031988831</v>
      </c>
      <c r="AN42" s="30">
        <v>757.27680342246003</v>
      </c>
      <c r="AO42" s="62">
        <v>275.12827785095328</v>
      </c>
      <c r="AP42" s="57" t="str">
        <f t="shared" si="54"/>
        <v>黑古</v>
      </c>
      <c r="AQ42" s="47">
        <f>VLOOKUP(AP42,马仔属性!$G$14:$I$30,3,FALSE)</f>
        <v>0</v>
      </c>
      <c r="AR42" s="58">
        <f>VLOOKUP(AP42,马仔属性!$G$14:$H$30,2,FALSE)</f>
        <v>101105</v>
      </c>
      <c r="AS42" s="3">
        <f t="shared" si="8"/>
        <v>39</v>
      </c>
      <c r="AT42" s="3">
        <f t="shared" si="90"/>
        <v>4</v>
      </c>
      <c r="AU42" s="3">
        <f t="shared" si="90"/>
        <v>4</v>
      </c>
      <c r="AV42" s="69">
        <f>SUMPRODUCT(AW42:AY42,设定参考!$A$2:$C$2)</f>
        <v>1532.3252092287373</v>
      </c>
      <c r="AW42" s="30">
        <v>14948.0031988831</v>
      </c>
      <c r="AX42" s="30">
        <v>669.27680342246003</v>
      </c>
      <c r="AY42" s="62">
        <v>265.12827785095328</v>
      </c>
      <c r="AZ42" s="57" t="str">
        <f t="shared" si="55"/>
        <v>靓坤</v>
      </c>
      <c r="BA42" s="47">
        <f>VLOOKUP(AZ42,马仔属性!$G$14:$I$30,3,FALSE)</f>
        <v>1</v>
      </c>
      <c r="BB42" s="58">
        <f>VLOOKUP(AZ42,马仔属性!$G$14:$H$30,2,FALSE)</f>
        <v>101106</v>
      </c>
      <c r="BC42" s="3">
        <f t="shared" si="10"/>
        <v>39</v>
      </c>
      <c r="BD42" s="3">
        <f t="shared" si="91"/>
        <v>4</v>
      </c>
      <c r="BE42" s="3">
        <f t="shared" si="91"/>
        <v>4</v>
      </c>
      <c r="BF42" s="69">
        <f>SUMPRODUCT(BG42:BI42,设定参考!$A$2:$C$2)</f>
        <v>2333.9234478161552</v>
      </c>
      <c r="BG42" s="30">
        <v>21228.722135903787</v>
      </c>
      <c r="BH42" s="30">
        <v>1076.4605758288774</v>
      </c>
      <c r="BI42" s="62">
        <v>408.31398655112662</v>
      </c>
      <c r="BJ42" s="57" t="str">
        <f t="shared" si="56"/>
        <v>乌鸦</v>
      </c>
      <c r="BK42" s="47">
        <f>VLOOKUP(BJ42,马仔属性!$G$14:$I$30,3,FALSE)</f>
        <v>2</v>
      </c>
      <c r="BL42" s="58">
        <f>VLOOKUP(BJ42,马仔属性!$G$14:$H$30,2,FALSE)</f>
        <v>101110</v>
      </c>
      <c r="BM42" s="3">
        <f t="shared" si="12"/>
        <v>39</v>
      </c>
      <c r="BN42" s="3">
        <f t="shared" si="92"/>
        <v>4</v>
      </c>
      <c r="BO42" s="3">
        <f t="shared" si="92"/>
        <v>4</v>
      </c>
      <c r="BP42" s="69">
        <f>SUMPRODUCT(BQ42:BS42,设定参考!$A$2:$C$2)</f>
        <v>3821.4799249909915</v>
      </c>
      <c r="BQ42" s="30">
        <v>35749.160009945161</v>
      </c>
      <c r="BR42" s="30">
        <v>1626.8281206417118</v>
      </c>
      <c r="BS42" s="62">
        <v>764.68540395147329</v>
      </c>
      <c r="BT42" s="57" t="str">
        <f t="shared" si="57"/>
        <v>肥仔</v>
      </c>
      <c r="BU42" s="47">
        <f>VLOOKUP(BT42,马仔属性!$G$14:$I$30,3,FALSE)</f>
        <v>1</v>
      </c>
      <c r="BV42" s="58">
        <f>VLOOKUP(BT42,马仔属性!$G$14:$H$30,2,FALSE)</f>
        <v>101108</v>
      </c>
      <c r="BW42" s="3">
        <f t="shared" si="14"/>
        <v>39</v>
      </c>
      <c r="BX42" s="3">
        <f t="shared" si="93"/>
        <v>4</v>
      </c>
      <c r="BY42" s="3">
        <f t="shared" si="93"/>
        <v>4</v>
      </c>
      <c r="BZ42" s="69">
        <f>SUMPRODUCT(CA42:CC42,设定参考!$A$2:$C$2)</f>
        <v>2303.2034478161554</v>
      </c>
      <c r="CA42" s="30">
        <v>21010.722135903787</v>
      </c>
      <c r="CB42" s="30">
        <v>1021.4605758288774</v>
      </c>
      <c r="CC42" s="62">
        <v>441.31398655112662</v>
      </c>
      <c r="CD42" s="57" t="str">
        <f t="shared" si="58"/>
        <v>司徒浩南</v>
      </c>
      <c r="CE42" s="47">
        <f>VLOOKUP(CD42,马仔属性!$G$14:$I$30,3,FALSE)</f>
        <v>2</v>
      </c>
      <c r="CF42" s="58">
        <f>VLOOKUP(CD42,马仔属性!$G$14:$H$30,2,FALSE)</f>
        <v>101109</v>
      </c>
      <c r="CG42" s="3">
        <f t="shared" si="16"/>
        <v>39</v>
      </c>
      <c r="CH42" s="3">
        <f t="shared" si="94"/>
        <v>4</v>
      </c>
      <c r="CI42" s="3">
        <f t="shared" si="94"/>
        <v>4</v>
      </c>
      <c r="CJ42" s="69">
        <f>SUMPRODUCT(CK42:CM42,设定参考!$A$2:$C$2)</f>
        <v>3884.2399249909918</v>
      </c>
      <c r="CK42" s="30">
        <v>32918.160009945161</v>
      </c>
      <c r="CL42" s="30">
        <v>1835.8281206417118</v>
      </c>
      <c r="CM42" s="62">
        <v>731.68540395147329</v>
      </c>
      <c r="CN42" s="57" t="s">
        <v>380</v>
      </c>
      <c r="CO42" s="47">
        <f>VLOOKUP(CN42,马仔属性!$G$14:$I$30,3,FALSE)</f>
        <v>2</v>
      </c>
      <c r="CP42" s="58">
        <f>VLOOKUP(CN42,马仔属性!$G$14:$H$30,2,FALSE)</f>
        <v>101111</v>
      </c>
      <c r="CQ42" s="3">
        <f t="shared" si="18"/>
        <v>39</v>
      </c>
      <c r="CR42" s="3">
        <f t="shared" si="95"/>
        <v>4</v>
      </c>
      <c r="CS42" s="3">
        <f t="shared" si="95"/>
        <v>4</v>
      </c>
      <c r="CT42" s="69">
        <f>SUMPRODUCT(CU42:CW42,设定参考!$A$2:$C$2)</f>
        <v>3845.3599249909917</v>
      </c>
      <c r="CU42" s="30">
        <v>35096.160009945161</v>
      </c>
      <c r="CV42" s="30">
        <v>1681.8281206417118</v>
      </c>
      <c r="CW42" s="62">
        <v>759.68540395147329</v>
      </c>
      <c r="CX42" s="57" t="str">
        <f t="shared" si="59"/>
        <v>雷功</v>
      </c>
      <c r="CY42" s="47" t="e">
        <f>VLOOKUP(CX42,马仔属性!$G$14:$I$30,3,FALSE)</f>
        <v>#N/A</v>
      </c>
      <c r="CZ42" s="58" t="e">
        <f>VLOOKUP(CX42,马仔属性!$G$14:$H$30,2,FALSE)</f>
        <v>#N/A</v>
      </c>
      <c r="DA42" s="3">
        <f t="shared" si="20"/>
        <v>39</v>
      </c>
      <c r="DB42" s="3">
        <f t="shared" si="96"/>
        <v>4</v>
      </c>
      <c r="DC42" s="3">
        <f t="shared" si="96"/>
        <v>4</v>
      </c>
      <c r="DD42" s="69">
        <f>SUMPRODUCT(DE42:DG42,设定参考!$A$2:$C$2)</f>
        <v>0</v>
      </c>
      <c r="DE42" s="30">
        <v>0</v>
      </c>
      <c r="DF42" s="30">
        <v>0</v>
      </c>
      <c r="DG42" s="62">
        <v>0</v>
      </c>
      <c r="DH42" s="57" t="str">
        <f t="shared" si="60"/>
        <v>山下忠秀</v>
      </c>
      <c r="DI42" s="47">
        <f>VLOOKUP(DH42,马仔属性!$G$14:$I$30,3,FALSE)</f>
        <v>2</v>
      </c>
      <c r="DJ42" s="58">
        <f>VLOOKUP(DH42,马仔属性!$G$14:$H$30,2,FALSE)</f>
        <v>101112</v>
      </c>
      <c r="DK42" s="3">
        <f t="shared" si="22"/>
        <v>39</v>
      </c>
      <c r="DL42" s="3">
        <f t="shared" si="97"/>
        <v>4</v>
      </c>
      <c r="DM42" s="3">
        <f t="shared" si="97"/>
        <v>4</v>
      </c>
      <c r="DN42" s="69">
        <f>SUMPRODUCT(DO42:DQ42,设定参考!$A$2:$C$2)</f>
        <v>3837.0799249909919</v>
      </c>
      <c r="DO42" s="30">
        <v>33789.160009945161</v>
      </c>
      <c r="DP42" s="30">
        <v>1725.8281206417118</v>
      </c>
      <c r="DQ42" s="62">
        <v>759.68540395147329</v>
      </c>
      <c r="DR42" s="57" t="str">
        <f t="shared" si="61"/>
        <v>宫本一</v>
      </c>
      <c r="DS42" s="47">
        <f>VLOOKUP(DR42,马仔属性!$G$14:$I$30,3,FALSE)</f>
        <v>2</v>
      </c>
      <c r="DT42" s="58">
        <f>VLOOKUP(DR42,马仔属性!$G$14:$H$30,2,FALSE)</f>
        <v>101113</v>
      </c>
      <c r="DU42" s="3">
        <f t="shared" si="24"/>
        <v>39</v>
      </c>
      <c r="DV42" s="3">
        <f t="shared" si="98"/>
        <v>4</v>
      </c>
      <c r="DW42" s="3">
        <f t="shared" si="98"/>
        <v>4</v>
      </c>
      <c r="DX42" s="69">
        <f>SUMPRODUCT(DY42:EA42,设定参考!$A$2:$C$2)</f>
        <v>3870.6799249909914</v>
      </c>
      <c r="DY42" s="30">
        <v>33354.160009945161</v>
      </c>
      <c r="DZ42" s="30">
        <v>1780.8281206417118</v>
      </c>
      <c r="EA42" s="62">
        <v>755.68540395147329</v>
      </c>
      <c r="EB42" s="57" t="str">
        <f t="shared" si="62"/>
        <v>陈浩南</v>
      </c>
      <c r="EC42" s="47">
        <f>VLOOKUP(EB42,马仔属性!$G$14:$I$30,3,FALSE)</f>
        <v>3</v>
      </c>
      <c r="ED42" s="58">
        <f>VLOOKUP(EB42,马仔属性!$G$14:$H$30,2,FALSE)</f>
        <v>101114</v>
      </c>
      <c r="EE42" s="3">
        <f t="shared" si="26"/>
        <v>39</v>
      </c>
      <c r="EF42" s="3">
        <f t="shared" si="99"/>
        <v>4</v>
      </c>
      <c r="EG42" s="3">
        <f t="shared" si="99"/>
        <v>4</v>
      </c>
      <c r="EH42" s="69">
        <f>SUMPRODUCT(EI42:EK42,设定参考!$A$2:$C$2)</f>
        <v>5407.7964021658281</v>
      </c>
      <c r="EI42" s="30">
        <v>47438.597883986527</v>
      </c>
      <c r="EJ42" s="30">
        <v>2441.1956654545465</v>
      </c>
      <c r="EK42" s="62">
        <v>1069.05682135182</v>
      </c>
      <c r="EL42" s="57" t="str">
        <f t="shared" si="63"/>
        <v>山鸡</v>
      </c>
      <c r="EM42" s="47">
        <f>VLOOKUP(EL42,马仔属性!$G$14:$I$30,3,FALSE)</f>
        <v>3</v>
      </c>
      <c r="EN42" s="58">
        <f>VLOOKUP(EL42,马仔属性!$G$14:$H$30,2,FALSE)</f>
        <v>101115</v>
      </c>
      <c r="EO42" s="3">
        <f t="shared" si="28"/>
        <v>39</v>
      </c>
      <c r="EP42" s="3">
        <f t="shared" si="100"/>
        <v>4</v>
      </c>
      <c r="EQ42" s="3">
        <f t="shared" si="100"/>
        <v>4</v>
      </c>
      <c r="ER42" s="69">
        <f>SUMPRODUCT(ES42:EU42,设定参考!$A$2:$C$2)</f>
        <v>5418.0764021658279</v>
      </c>
      <c r="ES42" s="30">
        <v>47220.597883986527</v>
      </c>
      <c r="ET42" s="30">
        <v>2474.1956654545465</v>
      </c>
      <c r="EU42" s="62">
        <v>1055.05682135182</v>
      </c>
      <c r="EV42" s="57" t="str">
        <f t="shared" si="64"/>
        <v>大天二</v>
      </c>
      <c r="EW42" s="47">
        <f>VLOOKUP(EV42,马仔属性!$G$14:$I$30,3,FALSE)</f>
        <v>3</v>
      </c>
      <c r="EX42" s="58">
        <f>VLOOKUP(EV42,马仔属性!$G$14:$H$30,2,FALSE)</f>
        <v>101116</v>
      </c>
      <c r="EY42" s="3">
        <f t="shared" si="30"/>
        <v>39</v>
      </c>
      <c r="EZ42" s="3">
        <f t="shared" si="101"/>
        <v>4</v>
      </c>
      <c r="FA42" s="3">
        <f t="shared" si="101"/>
        <v>4</v>
      </c>
      <c r="FB42" s="69">
        <f>SUMPRODUCT(FC42:FE42,设定参考!$A$2:$C$2)</f>
        <v>5416.7564021658272</v>
      </c>
      <c r="FC42" s="30">
        <v>48962.597883986527</v>
      </c>
      <c r="FD42" s="30">
        <v>2408.1956654545465</v>
      </c>
      <c r="FE42" s="62">
        <v>1050.05682135182</v>
      </c>
      <c r="FF42" s="57" t="str">
        <f t="shared" si="104"/>
        <v>亚芝</v>
      </c>
      <c r="FG42" s="47" t="e">
        <f>VLOOKUP(FF42,马仔属性!$G$14:$I$30,3,FALSE)</f>
        <v>#N/A</v>
      </c>
      <c r="FH42" s="58" t="e">
        <f>VLOOKUP(FF42,马仔属性!$G$14:$H$30,2,FALSE)</f>
        <v>#N/A</v>
      </c>
      <c r="FI42" s="3">
        <f t="shared" si="102"/>
        <v>39</v>
      </c>
      <c r="FJ42" s="3">
        <f t="shared" si="103"/>
        <v>4</v>
      </c>
      <c r="FK42" s="3">
        <f t="shared" si="103"/>
        <v>4</v>
      </c>
      <c r="FL42" s="69">
        <f>SUMPRODUCT(FM42:FO42,设定参考!$A$2:$C$2)</f>
        <v>-397877.99450990587</v>
      </c>
      <c r="FM42" s="30">
        <v>-189025.964860821</v>
      </c>
      <c r="FN42" s="30">
        <v>-193114.30692543101</v>
      </c>
      <c r="FO42" s="62">
        <v>-197202.64899004201</v>
      </c>
      <c r="FP42" s="57" t="str">
        <f t="shared" si="104"/>
        <v>亚芝</v>
      </c>
      <c r="FQ42" s="47" t="e">
        <f>VLOOKUP(FP42,马仔属性!$G$14:$I$30,3,FALSE)</f>
        <v>#N/A</v>
      </c>
      <c r="FR42" s="58" t="e">
        <f>VLOOKUP(FP42,马仔属性!$G$14:$H$30,2,FALSE)</f>
        <v>#N/A</v>
      </c>
      <c r="FS42" s="3">
        <f t="shared" si="102"/>
        <v>39</v>
      </c>
      <c r="FT42" s="3">
        <f t="shared" si="103"/>
        <v>4</v>
      </c>
      <c r="FU42" s="3">
        <f t="shared" si="103"/>
        <v>4</v>
      </c>
      <c r="FV42" s="69">
        <f>SUMPRODUCT(FW42:FY42,设定参考!$A$2:$C$2)</f>
        <v>-422898.64794532309</v>
      </c>
      <c r="FW42" s="30">
        <v>-201290.991054652</v>
      </c>
      <c r="FX42" s="30">
        <v>-205379.333119263</v>
      </c>
      <c r="FY42" s="62">
        <v>-209467.675183874</v>
      </c>
      <c r="FZ42" s="57" t="str">
        <f t="shared" si="104"/>
        <v>亚芝</v>
      </c>
      <c r="GA42" s="47" t="e">
        <f>VLOOKUP(FZ42,马仔属性!$G$14:$I$30,3,FALSE)</f>
        <v>#N/A</v>
      </c>
      <c r="GB42" s="58" t="e">
        <f>VLOOKUP(FZ42,马仔属性!$G$14:$H$30,2,FALSE)</f>
        <v>#N/A</v>
      </c>
      <c r="GC42" s="3">
        <f t="shared" si="102"/>
        <v>39</v>
      </c>
      <c r="GD42" s="3">
        <f t="shared" si="103"/>
        <v>4</v>
      </c>
      <c r="GE42" s="3">
        <f t="shared" si="103"/>
        <v>4</v>
      </c>
      <c r="GF42" s="69">
        <f>SUMPRODUCT(GG42:GI42,设定参考!$A$2:$C$2)</f>
        <v>-447919.30138073931</v>
      </c>
      <c r="GG42" s="30">
        <v>-213556.01724848399</v>
      </c>
      <c r="GH42" s="30">
        <v>-217644.35931309499</v>
      </c>
      <c r="GI42" s="62">
        <v>-221732.701377705</v>
      </c>
      <c r="GJ42" s="57" t="str">
        <f t="shared" si="104"/>
        <v>亚芝</v>
      </c>
      <c r="GK42" s="47" t="e">
        <f>VLOOKUP(GJ42,马仔属性!$G$14:$I$30,3,FALSE)</f>
        <v>#N/A</v>
      </c>
      <c r="GL42" s="58" t="e">
        <f>VLOOKUP(GJ42,马仔属性!$G$14:$H$30,2,FALSE)</f>
        <v>#N/A</v>
      </c>
      <c r="GM42" s="3">
        <f t="shared" si="102"/>
        <v>39</v>
      </c>
      <c r="GN42" s="3">
        <f t="shared" si="103"/>
        <v>4</v>
      </c>
      <c r="GO42" s="3">
        <f t="shared" si="103"/>
        <v>4</v>
      </c>
      <c r="GP42" s="69">
        <f>SUMPRODUCT(GQ42:GS42,设定参考!$A$2:$C$2)</f>
        <v>-472939.95481615665</v>
      </c>
      <c r="GQ42" s="30">
        <v>-225821.043442316</v>
      </c>
      <c r="GR42" s="30">
        <v>-229909.38550692701</v>
      </c>
      <c r="GS42" s="62">
        <v>-233997.72757153699</v>
      </c>
      <c r="GT42" s="57" t="str">
        <f t="shared" si="104"/>
        <v>亚芝</v>
      </c>
      <c r="GU42" s="47" t="e">
        <f>VLOOKUP(GT42,马仔属性!$G$14:$I$30,3,FALSE)</f>
        <v>#N/A</v>
      </c>
      <c r="GV42" s="58" t="e">
        <f>VLOOKUP(GT42,马仔属性!$G$14:$H$30,2,FALSE)</f>
        <v>#N/A</v>
      </c>
      <c r="GW42" s="3">
        <f t="shared" si="102"/>
        <v>39</v>
      </c>
      <c r="GX42" s="3">
        <f t="shared" si="103"/>
        <v>4</v>
      </c>
      <c r="GY42" s="3">
        <f t="shared" si="103"/>
        <v>4</v>
      </c>
      <c r="GZ42" s="69">
        <f>SUMPRODUCT(HA42:HC42,设定参考!$A$2:$C$2)</f>
        <v>-497960.60825157387</v>
      </c>
      <c r="HA42" s="30">
        <v>-238086.069636147</v>
      </c>
      <c r="HB42" s="30">
        <v>-242174.411700759</v>
      </c>
      <c r="HC42" s="62">
        <v>-246262.75376536901</v>
      </c>
      <c r="HD42" s="57" t="str">
        <f t="shared" si="104"/>
        <v>亚芝</v>
      </c>
      <c r="HE42" s="47" t="e">
        <f>VLOOKUP(HD42,马仔属性!$G$14:$I$30,3,FALSE)</f>
        <v>#N/A</v>
      </c>
      <c r="HF42" s="58" t="e">
        <f>VLOOKUP(HD42,马仔属性!$G$14:$H$30,2,FALSE)</f>
        <v>#N/A</v>
      </c>
      <c r="HG42" s="3">
        <f t="shared" si="102"/>
        <v>39</v>
      </c>
      <c r="HH42" s="3">
        <f t="shared" si="103"/>
        <v>4</v>
      </c>
      <c r="HI42" s="3">
        <f t="shared" si="103"/>
        <v>4</v>
      </c>
      <c r="HJ42" s="69">
        <f>SUMPRODUCT(HK42:HM42,设定参考!$A$2:$C$2)</f>
        <v>-522981.26168699021</v>
      </c>
      <c r="HK42" s="30">
        <v>-250351.09582998001</v>
      </c>
      <c r="HL42" s="30">
        <v>-254439.43789459</v>
      </c>
      <c r="HM42" s="62">
        <v>-258527.779959201</v>
      </c>
    </row>
    <row r="43" spans="1:221" x14ac:dyDescent="0.15">
      <c r="A43" s="48">
        <v>40</v>
      </c>
      <c r="B43" s="57" t="str">
        <f t="shared" si="50"/>
        <v>制服太妹</v>
      </c>
      <c r="C43" s="47">
        <f>VLOOKUP(B43,马仔属性!$G$14:$I$30,3,FALSE)</f>
        <v>0</v>
      </c>
      <c r="D43" s="58">
        <f>VLOOKUP(B43,马仔属性!$G$14:$H$30,2,FALSE)</f>
        <v>101101</v>
      </c>
      <c r="E43" s="3">
        <f t="shared" si="0"/>
        <v>40</v>
      </c>
      <c r="F43" s="3">
        <f t="shared" si="86"/>
        <v>5</v>
      </c>
      <c r="G43" s="3">
        <f t="shared" si="86"/>
        <v>5</v>
      </c>
      <c r="H43" s="69">
        <f>SUMPRODUCT(I43:K43,设定参考!$A$2:$C$2)</f>
        <v>1939.7244784322036</v>
      </c>
      <c r="I43" s="30">
        <v>15984.879422227339</v>
      </c>
      <c r="J43" s="30">
        <v>931.11053689839582</v>
      </c>
      <c r="K43" s="62">
        <v>369.21876464471416</v>
      </c>
      <c r="L43" s="57" t="str">
        <f t="shared" si="51"/>
        <v>蟹仔</v>
      </c>
      <c r="M43" s="47">
        <f>VLOOKUP(L43,马仔属性!$G$14:$I$30,3,FALSE)</f>
        <v>0</v>
      </c>
      <c r="N43" s="58">
        <f>VLOOKUP(L43,马仔属性!$G$14:$H$30,2,FALSE)</f>
        <v>101102</v>
      </c>
      <c r="O43" s="3">
        <f t="shared" si="2"/>
        <v>40</v>
      </c>
      <c r="P43" s="3">
        <f t="shared" si="87"/>
        <v>5</v>
      </c>
      <c r="Q43" s="3">
        <f t="shared" si="87"/>
        <v>5</v>
      </c>
      <c r="R43" s="69">
        <f>SUMPRODUCT(S43:U43,设定参考!$A$2:$C$2)</f>
        <v>1931.7244784322036</v>
      </c>
      <c r="S43" s="30">
        <v>15984.879422227339</v>
      </c>
      <c r="T43" s="30">
        <v>909.11053689839582</v>
      </c>
      <c r="U43" s="62">
        <v>383.21876464471416</v>
      </c>
      <c r="V43" s="57" t="str">
        <f t="shared" si="52"/>
        <v>比利</v>
      </c>
      <c r="W43" s="47">
        <f>VLOOKUP(V43,马仔属性!$G$14:$I$30,3,FALSE)</f>
        <v>0</v>
      </c>
      <c r="X43" s="58">
        <f>VLOOKUP(V43,马仔属性!$G$14:$H$30,2,FALSE)</f>
        <v>101103</v>
      </c>
      <c r="Y43" s="3">
        <f t="shared" si="4"/>
        <v>40</v>
      </c>
      <c r="Z43" s="3">
        <f t="shared" si="88"/>
        <v>5</v>
      </c>
      <c r="AA43" s="3">
        <f t="shared" si="88"/>
        <v>5</v>
      </c>
      <c r="AB43" s="69">
        <f>SUMPRODUCT(AC43:AE43,设定参考!$A$2:$C$2)</f>
        <v>1974.0044784322035</v>
      </c>
      <c r="AC43" s="30">
        <v>15766.879422227339</v>
      </c>
      <c r="AD43" s="30">
        <v>997.11053689839571</v>
      </c>
      <c r="AE43" s="62">
        <v>346.21876464471416</v>
      </c>
      <c r="AF43" s="57" t="str">
        <f t="shared" si="53"/>
        <v>黎九</v>
      </c>
      <c r="AG43" s="47">
        <f>VLOOKUP(AF43,马仔属性!$G$14:$I$30,3,FALSE)</f>
        <v>0</v>
      </c>
      <c r="AH43" s="58">
        <f>VLOOKUP(AF43,马仔属性!$G$14:$H$30,2,FALSE)</f>
        <v>101104</v>
      </c>
      <c r="AI43" s="3">
        <f t="shared" si="6"/>
        <v>40</v>
      </c>
      <c r="AJ43" s="3">
        <f t="shared" si="89"/>
        <v>5</v>
      </c>
      <c r="AK43" s="3">
        <f t="shared" si="89"/>
        <v>5</v>
      </c>
      <c r="AL43" s="69">
        <f>SUMPRODUCT(AM43:AO43,设定参考!$A$2:$C$2)</f>
        <v>1978.6844784322036</v>
      </c>
      <c r="AM43" s="30">
        <v>17508.879422227343</v>
      </c>
      <c r="AN43" s="30">
        <v>942.11053689839571</v>
      </c>
      <c r="AO43" s="62">
        <v>336.21876464471416</v>
      </c>
      <c r="AP43" s="57" t="str">
        <f t="shared" si="54"/>
        <v>黑古</v>
      </c>
      <c r="AQ43" s="47">
        <f>VLOOKUP(AP43,马仔属性!$G$14:$I$30,3,FALSE)</f>
        <v>0</v>
      </c>
      <c r="AR43" s="58">
        <f>VLOOKUP(AP43,马仔属性!$G$14:$H$30,2,FALSE)</f>
        <v>101105</v>
      </c>
      <c r="AS43" s="3">
        <f t="shared" si="8"/>
        <v>40</v>
      </c>
      <c r="AT43" s="3">
        <f t="shared" si="90"/>
        <v>5</v>
      </c>
      <c r="AU43" s="3">
        <f t="shared" si="90"/>
        <v>5</v>
      </c>
      <c r="AV43" s="69">
        <f>SUMPRODUCT(AW43:AY43,设定参考!$A$2:$C$2)</f>
        <v>1940.9644784322036</v>
      </c>
      <c r="AW43" s="30">
        <v>18815.879422227339</v>
      </c>
      <c r="AX43" s="30">
        <v>843.11053689839582</v>
      </c>
      <c r="AY43" s="62">
        <v>345.21876464471416</v>
      </c>
      <c r="AZ43" s="57" t="str">
        <f t="shared" si="55"/>
        <v>靓坤</v>
      </c>
      <c r="BA43" s="47">
        <f>VLOOKUP(AZ43,马仔属性!$G$14:$I$30,3,FALSE)</f>
        <v>1</v>
      </c>
      <c r="BB43" s="58">
        <f>VLOOKUP(AZ43,马仔属性!$G$14:$H$30,2,FALSE)</f>
        <v>101106</v>
      </c>
      <c r="BC43" s="3">
        <f t="shared" si="10"/>
        <v>40</v>
      </c>
      <c r="BD43" s="3">
        <f t="shared" si="91"/>
        <v>5</v>
      </c>
      <c r="BE43" s="3">
        <f t="shared" si="91"/>
        <v>5</v>
      </c>
      <c r="BF43" s="69">
        <f>SUMPRODUCT(BG43:BI43,设定参考!$A$2:$C$2)</f>
        <v>2905.9002435627581</v>
      </c>
      <c r="BG43" s="30">
        <v>26307.153517126662</v>
      </c>
      <c r="BH43" s="30">
        <v>1333.8547850267382</v>
      </c>
      <c r="BI43" s="62">
        <v>519.75931785095338</v>
      </c>
      <c r="BJ43" s="57" t="str">
        <f t="shared" si="56"/>
        <v>乌鸦</v>
      </c>
      <c r="BK43" s="47">
        <f>VLOOKUP(BJ43,马仔属性!$G$14:$I$30,3,FALSE)</f>
        <v>2</v>
      </c>
      <c r="BL43" s="58">
        <f>VLOOKUP(BJ43,马仔属性!$G$14:$H$30,2,FALSE)</f>
        <v>101110</v>
      </c>
      <c r="BM43" s="3">
        <f t="shared" si="12"/>
        <v>40</v>
      </c>
      <c r="BN43" s="3">
        <f t="shared" si="92"/>
        <v>5</v>
      </c>
      <c r="BO43" s="3">
        <f t="shared" si="92"/>
        <v>5</v>
      </c>
      <c r="BP43" s="69">
        <f>SUMPRODUCT(BQ43:BS43,设定参考!$A$2:$C$2)</f>
        <v>4735.1317738238668</v>
      </c>
      <c r="BQ43" s="30">
        <v>44773.701706925305</v>
      </c>
      <c r="BR43" s="30">
        <v>2029.3432812834226</v>
      </c>
      <c r="BS43" s="62">
        <v>914.84042426343183</v>
      </c>
      <c r="BT43" s="57" t="str">
        <f t="shared" si="57"/>
        <v>肥仔</v>
      </c>
      <c r="BU43" s="47">
        <f>VLOOKUP(BT43,马仔属性!$G$14:$I$30,3,FALSE)</f>
        <v>1</v>
      </c>
      <c r="BV43" s="58">
        <f>VLOOKUP(BT43,马仔属性!$G$14:$H$30,2,FALSE)</f>
        <v>101108</v>
      </c>
      <c r="BW43" s="3">
        <f t="shared" si="14"/>
        <v>40</v>
      </c>
      <c r="BX43" s="3">
        <f t="shared" si="93"/>
        <v>5</v>
      </c>
      <c r="BY43" s="3">
        <f t="shared" si="93"/>
        <v>5</v>
      </c>
      <c r="BZ43" s="69">
        <f>SUMPRODUCT(CA43:CC43,设定参考!$A$2:$C$2)</f>
        <v>2874.7402435627582</v>
      </c>
      <c r="CA43" s="30">
        <v>27178.153517126662</v>
      </c>
      <c r="CB43" s="30">
        <v>1234.8547850267382</v>
      </c>
      <c r="CC43" s="62">
        <v>552.75931785095338</v>
      </c>
      <c r="CD43" s="57" t="str">
        <f t="shared" si="58"/>
        <v>司徒浩南</v>
      </c>
      <c r="CE43" s="47">
        <f>VLOOKUP(CD43,马仔属性!$G$14:$I$30,3,FALSE)</f>
        <v>2</v>
      </c>
      <c r="CF43" s="58">
        <f>VLOOKUP(CD43,马仔属性!$G$14:$H$30,2,FALSE)</f>
        <v>101109</v>
      </c>
      <c r="CG43" s="3">
        <f t="shared" si="16"/>
        <v>40</v>
      </c>
      <c r="CH43" s="3">
        <f t="shared" si="94"/>
        <v>5</v>
      </c>
      <c r="CI43" s="3">
        <f t="shared" si="94"/>
        <v>5</v>
      </c>
      <c r="CJ43" s="69">
        <f>SUMPRODUCT(CK43:CM43,设定参考!$A$2:$C$2)</f>
        <v>4791.8917738238661</v>
      </c>
      <c r="CK43" s="30">
        <v>41942.701706925305</v>
      </c>
      <c r="CL43" s="30">
        <v>2227.3432812834226</v>
      </c>
      <c r="CM43" s="62">
        <v>886.84042426343183</v>
      </c>
      <c r="CN43" s="57" t="s">
        <v>380</v>
      </c>
      <c r="CO43" s="47">
        <f>VLOOKUP(CN43,马仔属性!$G$14:$I$30,3,FALSE)</f>
        <v>2</v>
      </c>
      <c r="CP43" s="58">
        <f>VLOOKUP(CN43,马仔属性!$G$14:$H$30,2,FALSE)</f>
        <v>101111</v>
      </c>
      <c r="CQ43" s="3">
        <f t="shared" si="18"/>
        <v>40</v>
      </c>
      <c r="CR43" s="3">
        <f t="shared" si="95"/>
        <v>5</v>
      </c>
      <c r="CS43" s="3">
        <f t="shared" si="95"/>
        <v>5</v>
      </c>
      <c r="CT43" s="69">
        <f>SUMPRODUCT(CU43:CW43,设定参考!$A$2:$C$2)</f>
        <v>4737.1717738238667</v>
      </c>
      <c r="CU43" s="30">
        <v>43249.701706925305</v>
      </c>
      <c r="CV43" s="30">
        <v>2073.3432812834226</v>
      </c>
      <c r="CW43" s="62">
        <v>933.84042426343183</v>
      </c>
      <c r="CX43" s="57" t="str">
        <f t="shared" si="59"/>
        <v>雷功</v>
      </c>
      <c r="CY43" s="47" t="e">
        <f>VLOOKUP(CX43,马仔属性!$G$14:$I$30,3,FALSE)</f>
        <v>#N/A</v>
      </c>
      <c r="CZ43" s="58" t="e">
        <f>VLOOKUP(CX43,马仔属性!$G$14:$H$30,2,FALSE)</f>
        <v>#N/A</v>
      </c>
      <c r="DA43" s="3">
        <f t="shared" si="20"/>
        <v>40</v>
      </c>
      <c r="DB43" s="3">
        <f t="shared" si="96"/>
        <v>5</v>
      </c>
      <c r="DC43" s="3">
        <f t="shared" si="96"/>
        <v>5</v>
      </c>
      <c r="DD43" s="69">
        <f>SUMPRODUCT(DE43:DG43,设定参考!$A$2:$C$2)</f>
        <v>0</v>
      </c>
      <c r="DE43" s="30">
        <v>0</v>
      </c>
      <c r="DF43" s="30">
        <v>0</v>
      </c>
      <c r="DG43" s="62">
        <v>0</v>
      </c>
      <c r="DH43" s="57" t="str">
        <f t="shared" si="60"/>
        <v>山下忠秀</v>
      </c>
      <c r="DI43" s="47">
        <f>VLOOKUP(DH43,马仔属性!$G$14:$I$30,3,FALSE)</f>
        <v>2</v>
      </c>
      <c r="DJ43" s="58">
        <f>VLOOKUP(DH43,马仔属性!$G$14:$H$30,2,FALSE)</f>
        <v>101112</v>
      </c>
      <c r="DK43" s="3">
        <f t="shared" si="22"/>
        <v>40</v>
      </c>
      <c r="DL43" s="3">
        <f t="shared" si="97"/>
        <v>5</v>
      </c>
      <c r="DM43" s="3">
        <f t="shared" si="97"/>
        <v>5</v>
      </c>
      <c r="DN43" s="69">
        <f>SUMPRODUCT(DO43:DQ43,设定参考!$A$2:$C$2)</f>
        <v>4756.1717738238667</v>
      </c>
      <c r="DO43" s="30">
        <v>41724.701706925305</v>
      </c>
      <c r="DP43" s="30">
        <v>2172.3432812834226</v>
      </c>
      <c r="DQ43" s="62">
        <v>914.84042426343183</v>
      </c>
      <c r="DR43" s="57" t="str">
        <f t="shared" si="61"/>
        <v>宫本一</v>
      </c>
      <c r="DS43" s="47">
        <f>VLOOKUP(DR43,马仔属性!$G$14:$I$30,3,FALSE)</f>
        <v>2</v>
      </c>
      <c r="DT43" s="58">
        <f>VLOOKUP(DR43,马仔属性!$G$14:$H$30,2,FALSE)</f>
        <v>101113</v>
      </c>
      <c r="DU43" s="3">
        <f t="shared" si="24"/>
        <v>40</v>
      </c>
      <c r="DV43" s="3">
        <f t="shared" si="98"/>
        <v>5</v>
      </c>
      <c r="DW43" s="3">
        <f t="shared" si="98"/>
        <v>5</v>
      </c>
      <c r="DX43" s="69">
        <f>SUMPRODUCT(DY43:EA43,设定参考!$A$2:$C$2)</f>
        <v>4773.931773823866</v>
      </c>
      <c r="DY43" s="30">
        <v>40418.701706925305</v>
      </c>
      <c r="DZ43" s="30">
        <v>2227.3432812834226</v>
      </c>
      <c r="EA43" s="62">
        <v>929.84042426343183</v>
      </c>
      <c r="EB43" s="57" t="str">
        <f t="shared" si="62"/>
        <v>陈浩南</v>
      </c>
      <c r="EC43" s="47">
        <f>VLOOKUP(EB43,马仔属性!$G$14:$I$30,3,FALSE)</f>
        <v>3</v>
      </c>
      <c r="ED43" s="58">
        <f>VLOOKUP(EB43,马仔属性!$G$14:$H$30,2,FALSE)</f>
        <v>101114</v>
      </c>
      <c r="EE43" s="3">
        <f t="shared" si="26"/>
        <v>40</v>
      </c>
      <c r="EF43" s="3">
        <f t="shared" si="99"/>
        <v>5</v>
      </c>
      <c r="EG43" s="3">
        <f t="shared" si="99"/>
        <v>5</v>
      </c>
      <c r="EH43" s="69">
        <f>SUMPRODUCT(EI43:EK43,设定参考!$A$2:$C$2)</f>
        <v>6613.0033040849758</v>
      </c>
      <c r="EI43" s="30">
        <v>58231.249896723937</v>
      </c>
      <c r="EJ43" s="30">
        <v>2977.8317775401074</v>
      </c>
      <c r="EK43" s="62">
        <v>1305.9215306759102</v>
      </c>
      <c r="EL43" s="57" t="str">
        <f t="shared" si="63"/>
        <v>山鸡</v>
      </c>
      <c r="EM43" s="47">
        <f>VLOOKUP(EL43,马仔属性!$G$14:$I$30,3,FALSE)</f>
        <v>3</v>
      </c>
      <c r="EN43" s="58">
        <f>VLOOKUP(EL43,马仔属性!$G$14:$H$30,2,FALSE)</f>
        <v>101115</v>
      </c>
      <c r="EO43" s="3">
        <f t="shared" si="28"/>
        <v>40</v>
      </c>
      <c r="EP43" s="3">
        <f t="shared" si="100"/>
        <v>5</v>
      </c>
      <c r="EQ43" s="3">
        <f t="shared" si="100"/>
        <v>5</v>
      </c>
      <c r="ER43" s="69">
        <f>SUMPRODUCT(ES43:EU43,设定参考!$A$2:$C$2)</f>
        <v>6668.0033040849758</v>
      </c>
      <c r="ES43" s="30">
        <v>58231.249896723937</v>
      </c>
      <c r="ET43" s="30">
        <v>3065.8317775401074</v>
      </c>
      <c r="EU43" s="62">
        <v>1272.9215306759102</v>
      </c>
      <c r="EV43" s="57" t="str">
        <f t="shared" si="64"/>
        <v>大天二</v>
      </c>
      <c r="EW43" s="47">
        <f>VLOOKUP(EV43,马仔属性!$G$14:$I$30,3,FALSE)</f>
        <v>3</v>
      </c>
      <c r="EX43" s="58">
        <f>VLOOKUP(EV43,马仔属性!$G$14:$H$30,2,FALSE)</f>
        <v>101116</v>
      </c>
      <c r="EY43" s="3">
        <f t="shared" si="30"/>
        <v>40</v>
      </c>
      <c r="EZ43" s="3">
        <f t="shared" si="101"/>
        <v>5</v>
      </c>
      <c r="FA43" s="3">
        <f t="shared" si="101"/>
        <v>5</v>
      </c>
      <c r="FB43" s="69">
        <f>SUMPRODUCT(FC43:FE43,设定参考!$A$2:$C$2)</f>
        <v>6652.5233040849762</v>
      </c>
      <c r="FC43" s="30">
        <v>60844.249896723937</v>
      </c>
      <c r="FD43" s="30">
        <v>2955.8317775401074</v>
      </c>
      <c r="FE43" s="62">
        <v>1262.9215306759102</v>
      </c>
      <c r="FF43" s="57" t="str">
        <f t="shared" si="104"/>
        <v>亚芝</v>
      </c>
      <c r="FG43" s="47" t="e">
        <f>VLOOKUP(FF43,马仔属性!$G$14:$I$30,3,FALSE)</f>
        <v>#N/A</v>
      </c>
      <c r="FH43" s="58" t="e">
        <f>VLOOKUP(FF43,马仔属性!$G$14:$H$30,2,FALSE)</f>
        <v>#N/A</v>
      </c>
      <c r="FI43" s="3">
        <f t="shared" si="102"/>
        <v>40</v>
      </c>
      <c r="FJ43" s="3">
        <f t="shared" si="103"/>
        <v>5</v>
      </c>
      <c r="FK43" s="3">
        <f t="shared" si="103"/>
        <v>5</v>
      </c>
      <c r="FL43" s="69">
        <f>SUMPRODUCT(FM43:FO43,设定参考!$A$2:$C$2)</f>
        <v>-479324.48498409905</v>
      </c>
      <c r="FM43" s="30">
        <v>-227720.305232377</v>
      </c>
      <c r="FN43" s="30">
        <v>-232645.32600239399</v>
      </c>
      <c r="FO43" s="62">
        <v>-237570.34677241</v>
      </c>
      <c r="FP43" s="57" t="str">
        <f t="shared" si="104"/>
        <v>亚芝</v>
      </c>
      <c r="FQ43" s="47" t="e">
        <f>VLOOKUP(FP43,马仔属性!$G$14:$I$30,3,FALSE)</f>
        <v>#N/A</v>
      </c>
      <c r="FR43" s="58" t="e">
        <f>VLOOKUP(FP43,马仔属性!$G$14:$H$30,2,FALSE)</f>
        <v>#N/A</v>
      </c>
      <c r="FS43" s="3">
        <f t="shared" si="102"/>
        <v>40</v>
      </c>
      <c r="FT43" s="3">
        <f t="shared" si="103"/>
        <v>5</v>
      </c>
      <c r="FU43" s="3">
        <f t="shared" si="103"/>
        <v>5</v>
      </c>
      <c r="FV43" s="69">
        <f>SUMPRODUCT(FW43:FY43,设定参考!$A$2:$C$2)</f>
        <v>-509465.61209660012</v>
      </c>
      <c r="FW43" s="30">
        <v>-242495.367542427</v>
      </c>
      <c r="FX43" s="30">
        <v>-247420.38831244301</v>
      </c>
      <c r="FY43" s="62">
        <v>-252345.40908246001</v>
      </c>
      <c r="FZ43" s="57" t="str">
        <f t="shared" si="104"/>
        <v>亚芝</v>
      </c>
      <c r="GA43" s="47" t="e">
        <f>VLOOKUP(FZ43,马仔属性!$G$14:$I$30,3,FALSE)</f>
        <v>#N/A</v>
      </c>
      <c r="GB43" s="58" t="e">
        <f>VLOOKUP(FZ43,马仔属性!$G$14:$H$30,2,FALSE)</f>
        <v>#N/A</v>
      </c>
      <c r="GC43" s="3">
        <f t="shared" si="102"/>
        <v>40</v>
      </c>
      <c r="GD43" s="3">
        <f t="shared" si="103"/>
        <v>5</v>
      </c>
      <c r="GE43" s="3">
        <f t="shared" si="103"/>
        <v>5</v>
      </c>
      <c r="GF43" s="69">
        <f>SUMPRODUCT(GG43:GI43,设定参考!$A$2:$C$2)</f>
        <v>-539606.739209102</v>
      </c>
      <c r="GG43" s="30">
        <v>-257270.42985247599</v>
      </c>
      <c r="GH43" s="30">
        <v>-262195.45062249299</v>
      </c>
      <c r="GI43" s="62">
        <v>-267120.47139250999</v>
      </c>
      <c r="GJ43" s="57" t="str">
        <f t="shared" si="104"/>
        <v>亚芝</v>
      </c>
      <c r="GK43" s="47" t="e">
        <f>VLOOKUP(GJ43,马仔属性!$G$14:$I$30,3,FALSE)</f>
        <v>#N/A</v>
      </c>
      <c r="GL43" s="58" t="e">
        <f>VLOOKUP(GJ43,马仔属性!$G$14:$H$30,2,FALSE)</f>
        <v>#N/A</v>
      </c>
      <c r="GM43" s="3">
        <f t="shared" si="102"/>
        <v>40</v>
      </c>
      <c r="GN43" s="3">
        <f t="shared" si="103"/>
        <v>5</v>
      </c>
      <c r="GO43" s="3">
        <f t="shared" si="103"/>
        <v>5</v>
      </c>
      <c r="GP43" s="69">
        <f>SUMPRODUCT(GQ43:GS43,设定参考!$A$2:$C$2)</f>
        <v>-569747.86632160307</v>
      </c>
      <c r="GQ43" s="30">
        <v>-272045.492162526</v>
      </c>
      <c r="GR43" s="30">
        <v>-276970.512932543</v>
      </c>
      <c r="GS43" s="62">
        <v>-281895.53370255901</v>
      </c>
      <c r="GT43" s="57" t="str">
        <f t="shared" si="104"/>
        <v>亚芝</v>
      </c>
      <c r="GU43" s="47" t="e">
        <f>VLOOKUP(GT43,马仔属性!$G$14:$I$30,3,FALSE)</f>
        <v>#N/A</v>
      </c>
      <c r="GV43" s="58" t="e">
        <f>VLOOKUP(GT43,马仔属性!$G$14:$H$30,2,FALSE)</f>
        <v>#N/A</v>
      </c>
      <c r="GW43" s="3">
        <f t="shared" si="102"/>
        <v>40</v>
      </c>
      <c r="GX43" s="3">
        <f t="shared" si="103"/>
        <v>5</v>
      </c>
      <c r="GY43" s="3">
        <f t="shared" si="103"/>
        <v>5</v>
      </c>
      <c r="GZ43" s="69">
        <f>SUMPRODUCT(HA43:HC43,设定参考!$A$2:$C$2)</f>
        <v>-599888.99343410414</v>
      </c>
      <c r="HA43" s="30">
        <v>-286820.55447257601</v>
      </c>
      <c r="HB43" s="30">
        <v>-291745.57524259202</v>
      </c>
      <c r="HC43" s="62">
        <v>-296670.59601260902</v>
      </c>
      <c r="HD43" s="57" t="str">
        <f t="shared" si="104"/>
        <v>亚芝</v>
      </c>
      <c r="HE43" s="47" t="e">
        <f>VLOOKUP(HD43,马仔属性!$G$14:$I$30,3,FALSE)</f>
        <v>#N/A</v>
      </c>
      <c r="HF43" s="58" t="e">
        <f>VLOOKUP(HD43,马仔属性!$G$14:$H$30,2,FALSE)</f>
        <v>#N/A</v>
      </c>
      <c r="HG43" s="3">
        <f t="shared" si="102"/>
        <v>40</v>
      </c>
      <c r="HH43" s="3">
        <f t="shared" si="103"/>
        <v>5</v>
      </c>
      <c r="HI43" s="3">
        <f t="shared" si="103"/>
        <v>5</v>
      </c>
      <c r="HJ43" s="69">
        <f>SUMPRODUCT(HK43:HM43,设定参考!$A$2:$C$2)</f>
        <v>-630030.12054660497</v>
      </c>
      <c r="HK43" s="30">
        <v>-301595.61678262497</v>
      </c>
      <c r="HL43" s="30">
        <v>-306520.63755264197</v>
      </c>
      <c r="HM43" s="62">
        <v>-311445.65832265798</v>
      </c>
    </row>
    <row r="44" spans="1:221" x14ac:dyDescent="0.15">
      <c r="A44" s="48">
        <v>41</v>
      </c>
      <c r="B44" s="57" t="str">
        <f t="shared" si="50"/>
        <v>制服太妹</v>
      </c>
      <c r="C44" s="47">
        <f>VLOOKUP(B44,马仔属性!$G$14:$I$30,3,FALSE)</f>
        <v>0</v>
      </c>
      <c r="D44" s="58">
        <f>VLOOKUP(B44,马仔属性!$G$14:$H$30,2,FALSE)</f>
        <v>101101</v>
      </c>
      <c r="E44" s="3">
        <f t="shared" si="0"/>
        <v>41</v>
      </c>
      <c r="F44" s="3">
        <f t="shared" si="86"/>
        <v>5</v>
      </c>
      <c r="G44" s="3">
        <f t="shared" si="86"/>
        <v>5</v>
      </c>
      <c r="H44" s="69">
        <f>SUMPRODUCT(I44:K44,设定参考!$A$2:$C$2)</f>
        <v>1955.9284368953849</v>
      </c>
      <c r="I44" s="30">
        <v>16128.606008233422</v>
      </c>
      <c r="J44" s="30">
        <v>938.41082866310171</v>
      </c>
      <c r="K44" s="62">
        <v>372.37336790294637</v>
      </c>
      <c r="L44" s="57" t="str">
        <f t="shared" si="51"/>
        <v>蟹仔</v>
      </c>
      <c r="M44" s="47">
        <f>VLOOKUP(L44,马仔属性!$G$14:$I$30,3,FALSE)</f>
        <v>0</v>
      </c>
      <c r="N44" s="58">
        <f>VLOOKUP(L44,马仔属性!$G$14:$H$30,2,FALSE)</f>
        <v>101102</v>
      </c>
      <c r="O44" s="3">
        <f t="shared" si="2"/>
        <v>41</v>
      </c>
      <c r="P44" s="3">
        <f t="shared" si="87"/>
        <v>5</v>
      </c>
      <c r="Q44" s="3">
        <f t="shared" si="87"/>
        <v>5</v>
      </c>
      <c r="R44" s="69">
        <f>SUMPRODUCT(S44:U44,设定参考!$A$2:$C$2)</f>
        <v>1947.9284368953849</v>
      </c>
      <c r="S44" s="30">
        <v>16128.606008233422</v>
      </c>
      <c r="T44" s="30">
        <v>916.41082866310171</v>
      </c>
      <c r="U44" s="62">
        <v>386.37336790294637</v>
      </c>
      <c r="V44" s="57" t="str">
        <f t="shared" si="52"/>
        <v>比利</v>
      </c>
      <c r="W44" s="47">
        <f>VLOOKUP(V44,马仔属性!$G$14:$I$30,3,FALSE)</f>
        <v>0</v>
      </c>
      <c r="X44" s="58">
        <f>VLOOKUP(V44,马仔属性!$G$14:$H$30,2,FALSE)</f>
        <v>101103</v>
      </c>
      <c r="Y44" s="3">
        <f t="shared" si="4"/>
        <v>41</v>
      </c>
      <c r="Z44" s="3">
        <f t="shared" si="88"/>
        <v>5</v>
      </c>
      <c r="AA44" s="3">
        <f t="shared" si="88"/>
        <v>5</v>
      </c>
      <c r="AB44" s="69">
        <f>SUMPRODUCT(AC44:AE44,设定参考!$A$2:$C$2)</f>
        <v>1990.2084368953851</v>
      </c>
      <c r="AC44" s="30">
        <v>15910.606008233422</v>
      </c>
      <c r="AD44" s="30">
        <v>1004.4108286631016</v>
      </c>
      <c r="AE44" s="62">
        <v>349.37336790294637</v>
      </c>
      <c r="AF44" s="57" t="str">
        <f t="shared" si="53"/>
        <v>黎九</v>
      </c>
      <c r="AG44" s="47">
        <f>VLOOKUP(AF44,马仔属性!$G$14:$I$30,3,FALSE)</f>
        <v>0</v>
      </c>
      <c r="AH44" s="58">
        <f>VLOOKUP(AF44,马仔属性!$G$14:$H$30,2,FALSE)</f>
        <v>101104</v>
      </c>
      <c r="AI44" s="3">
        <f t="shared" si="6"/>
        <v>41</v>
      </c>
      <c r="AJ44" s="3">
        <f t="shared" si="89"/>
        <v>5</v>
      </c>
      <c r="AK44" s="3">
        <f t="shared" si="89"/>
        <v>5</v>
      </c>
      <c r="AL44" s="69">
        <f>SUMPRODUCT(AM44:AO44,设定参考!$A$2:$C$2)</f>
        <v>1994.888436895385</v>
      </c>
      <c r="AM44" s="30">
        <v>17652.606008233422</v>
      </c>
      <c r="AN44" s="30">
        <v>949.4108286631016</v>
      </c>
      <c r="AO44" s="62">
        <v>339.37336790294637</v>
      </c>
      <c r="AP44" s="57" t="str">
        <f t="shared" si="54"/>
        <v>黑古</v>
      </c>
      <c r="AQ44" s="47">
        <f>VLOOKUP(AP44,马仔属性!$G$14:$I$30,3,FALSE)</f>
        <v>0</v>
      </c>
      <c r="AR44" s="58">
        <f>VLOOKUP(AP44,马仔属性!$G$14:$H$30,2,FALSE)</f>
        <v>101105</v>
      </c>
      <c r="AS44" s="3">
        <f t="shared" si="8"/>
        <v>41</v>
      </c>
      <c r="AT44" s="3">
        <f t="shared" si="90"/>
        <v>5</v>
      </c>
      <c r="AU44" s="3">
        <f t="shared" si="90"/>
        <v>5</v>
      </c>
      <c r="AV44" s="69">
        <f>SUMPRODUCT(AW44:AY44,设定参考!$A$2:$C$2)</f>
        <v>1957.1684368953852</v>
      </c>
      <c r="AW44" s="30">
        <v>18959.606008233422</v>
      </c>
      <c r="AX44" s="30">
        <v>850.41082866310171</v>
      </c>
      <c r="AY44" s="62">
        <v>348.37336790294637</v>
      </c>
      <c r="AZ44" s="57" t="str">
        <f t="shared" si="55"/>
        <v>靓坤</v>
      </c>
      <c r="BA44" s="47">
        <f>VLOOKUP(AZ44,马仔属性!$G$14:$I$30,3,FALSE)</f>
        <v>1</v>
      </c>
      <c r="BB44" s="58">
        <f>VLOOKUP(AZ44,马仔属性!$G$14:$H$30,2,FALSE)</f>
        <v>101106</v>
      </c>
      <c r="BC44" s="3">
        <f t="shared" si="10"/>
        <v>41</v>
      </c>
      <c r="BD44" s="3">
        <f t="shared" si="91"/>
        <v>5</v>
      </c>
      <c r="BE44" s="3">
        <f t="shared" si="91"/>
        <v>5</v>
      </c>
      <c r="BF44" s="69">
        <f>SUMPRODUCT(BG44:BI44,设定参考!$A$2:$C$2)</f>
        <v>2938.3081604891213</v>
      </c>
      <c r="BG44" s="30">
        <v>26594.606689138825</v>
      </c>
      <c r="BH44" s="30">
        <v>1348.45536855615</v>
      </c>
      <c r="BI44" s="62">
        <v>526.06852436741781</v>
      </c>
      <c r="BJ44" s="57" t="str">
        <f t="shared" si="56"/>
        <v>乌鸦</v>
      </c>
      <c r="BK44" s="47">
        <f>VLOOKUP(BJ44,马仔属性!$G$14:$I$30,3,FALSE)</f>
        <v>2</v>
      </c>
      <c r="BL44" s="58">
        <f>VLOOKUP(BJ44,马仔属性!$G$14:$H$30,2,FALSE)</f>
        <v>101110</v>
      </c>
      <c r="BM44" s="3">
        <f t="shared" si="12"/>
        <v>41</v>
      </c>
      <c r="BN44" s="3">
        <f t="shared" si="92"/>
        <v>5</v>
      </c>
      <c r="BO44" s="3">
        <f t="shared" si="92"/>
        <v>5</v>
      </c>
      <c r="BP44" s="69">
        <f>SUMPRODUCT(BQ44:BS44,设定参考!$A$2:$C$2)</f>
        <v>4799.9476076765923</v>
      </c>
      <c r="BQ44" s="30">
        <v>45348.608050949624</v>
      </c>
      <c r="BR44" s="30">
        <v>2058.5444483422461</v>
      </c>
      <c r="BS44" s="62">
        <v>927.45883729636068</v>
      </c>
      <c r="BT44" s="57" t="str">
        <f t="shared" si="57"/>
        <v>肥仔</v>
      </c>
      <c r="BU44" s="47">
        <f>VLOOKUP(BT44,马仔属性!$G$14:$I$30,3,FALSE)</f>
        <v>1</v>
      </c>
      <c r="BV44" s="58">
        <f>VLOOKUP(BT44,马仔属性!$G$14:$H$30,2,FALSE)</f>
        <v>101108</v>
      </c>
      <c r="BW44" s="3">
        <f t="shared" si="14"/>
        <v>41</v>
      </c>
      <c r="BX44" s="3">
        <f t="shared" si="93"/>
        <v>5</v>
      </c>
      <c r="BY44" s="3">
        <f t="shared" si="93"/>
        <v>5</v>
      </c>
      <c r="BZ44" s="69">
        <f>SUMPRODUCT(CA44:CC44,设定参考!$A$2:$C$2)</f>
        <v>2907.148160489121</v>
      </c>
      <c r="CA44" s="30">
        <v>27465.606689138825</v>
      </c>
      <c r="CB44" s="30">
        <v>1249.45536855615</v>
      </c>
      <c r="CC44" s="62">
        <v>559.06852436741781</v>
      </c>
      <c r="CD44" s="57" t="str">
        <f t="shared" si="58"/>
        <v>司徒浩南</v>
      </c>
      <c r="CE44" s="47">
        <f>VLOOKUP(CD44,马仔属性!$G$14:$I$30,3,FALSE)</f>
        <v>2</v>
      </c>
      <c r="CF44" s="58">
        <f>VLOOKUP(CD44,马仔属性!$G$14:$H$30,2,FALSE)</f>
        <v>101109</v>
      </c>
      <c r="CG44" s="3">
        <f t="shared" si="16"/>
        <v>41</v>
      </c>
      <c r="CH44" s="3">
        <f t="shared" si="94"/>
        <v>5</v>
      </c>
      <c r="CI44" s="3">
        <f t="shared" si="94"/>
        <v>5</v>
      </c>
      <c r="CJ44" s="69">
        <f>SUMPRODUCT(CK44:CM44,设定参考!$A$2:$C$2)</f>
        <v>4856.7076076765925</v>
      </c>
      <c r="CK44" s="30">
        <v>42517.608050949631</v>
      </c>
      <c r="CL44" s="30">
        <v>2256.5444483422461</v>
      </c>
      <c r="CM44" s="62">
        <v>899.45883729636068</v>
      </c>
      <c r="CN44" s="57" t="s">
        <v>381</v>
      </c>
      <c r="CO44" s="47">
        <f>VLOOKUP(CN44,马仔属性!$G$14:$I$30,3,FALSE)</f>
        <v>2</v>
      </c>
      <c r="CP44" s="58">
        <f>VLOOKUP(CN44,马仔属性!$G$14:$H$30,2,FALSE)</f>
        <v>101111</v>
      </c>
      <c r="CQ44" s="3">
        <f t="shared" si="18"/>
        <v>41</v>
      </c>
      <c r="CR44" s="3">
        <f t="shared" si="95"/>
        <v>5</v>
      </c>
      <c r="CS44" s="3">
        <f t="shared" si="95"/>
        <v>5</v>
      </c>
      <c r="CT44" s="69">
        <f>SUMPRODUCT(CU44:CW44,设定参考!$A$2:$C$2)</f>
        <v>4801.9876076765922</v>
      </c>
      <c r="CU44" s="30">
        <v>43824.608050949631</v>
      </c>
      <c r="CV44" s="30">
        <v>2102.5444483422461</v>
      </c>
      <c r="CW44" s="62">
        <v>946.45883729636068</v>
      </c>
      <c r="CX44" s="57" t="str">
        <f t="shared" si="59"/>
        <v>雷功</v>
      </c>
      <c r="CY44" s="47" t="e">
        <f>VLOOKUP(CX44,马仔属性!$G$14:$I$30,3,FALSE)</f>
        <v>#N/A</v>
      </c>
      <c r="CZ44" s="58" t="e">
        <f>VLOOKUP(CX44,马仔属性!$G$14:$H$30,2,FALSE)</f>
        <v>#N/A</v>
      </c>
      <c r="DA44" s="3">
        <f t="shared" si="20"/>
        <v>41</v>
      </c>
      <c r="DB44" s="3">
        <f t="shared" si="96"/>
        <v>5</v>
      </c>
      <c r="DC44" s="3">
        <f t="shared" si="96"/>
        <v>5</v>
      </c>
      <c r="DD44" s="69">
        <f>SUMPRODUCT(DE44:DG44,设定参考!$A$2:$C$2)</f>
        <v>0</v>
      </c>
      <c r="DE44" s="30">
        <v>0</v>
      </c>
      <c r="DF44" s="30">
        <v>0</v>
      </c>
      <c r="DG44" s="62">
        <v>0</v>
      </c>
      <c r="DH44" s="57" t="str">
        <f t="shared" si="60"/>
        <v>山下忠秀</v>
      </c>
      <c r="DI44" s="47">
        <f>VLOOKUP(DH44,马仔属性!$G$14:$I$30,3,FALSE)</f>
        <v>2</v>
      </c>
      <c r="DJ44" s="58">
        <f>VLOOKUP(DH44,马仔属性!$G$14:$H$30,2,FALSE)</f>
        <v>101112</v>
      </c>
      <c r="DK44" s="3">
        <f t="shared" si="22"/>
        <v>41</v>
      </c>
      <c r="DL44" s="3">
        <f t="shared" si="97"/>
        <v>5</v>
      </c>
      <c r="DM44" s="3">
        <f t="shared" si="97"/>
        <v>5</v>
      </c>
      <c r="DN44" s="69">
        <f>SUMPRODUCT(DO44:DQ44,设定参考!$A$2:$C$2)</f>
        <v>4820.9876076765922</v>
      </c>
      <c r="DO44" s="30">
        <v>42299.608050949631</v>
      </c>
      <c r="DP44" s="30">
        <v>2201.5444483422461</v>
      </c>
      <c r="DQ44" s="62">
        <v>927.45883729636068</v>
      </c>
      <c r="DR44" s="57" t="str">
        <f t="shared" si="61"/>
        <v>宫本一</v>
      </c>
      <c r="DS44" s="47">
        <f>VLOOKUP(DR44,马仔属性!$G$14:$I$30,3,FALSE)</f>
        <v>2</v>
      </c>
      <c r="DT44" s="58">
        <f>VLOOKUP(DR44,马仔属性!$G$14:$H$30,2,FALSE)</f>
        <v>101113</v>
      </c>
      <c r="DU44" s="3">
        <f t="shared" si="24"/>
        <v>41</v>
      </c>
      <c r="DV44" s="3">
        <f t="shared" si="98"/>
        <v>5</v>
      </c>
      <c r="DW44" s="3">
        <f t="shared" si="98"/>
        <v>5</v>
      </c>
      <c r="DX44" s="69">
        <f>SUMPRODUCT(DY44:EA44,设定参考!$A$2:$C$2)</f>
        <v>4838.7476076765925</v>
      </c>
      <c r="DY44" s="30">
        <v>40993.608050949631</v>
      </c>
      <c r="DZ44" s="30">
        <v>2256.5444483422461</v>
      </c>
      <c r="EA44" s="62">
        <v>942.45883729636068</v>
      </c>
      <c r="EB44" s="57" t="str">
        <f t="shared" si="62"/>
        <v>陈浩南</v>
      </c>
      <c r="EC44" s="47">
        <f>VLOOKUP(EB44,马仔属性!$G$14:$I$30,3,FALSE)</f>
        <v>3</v>
      </c>
      <c r="ED44" s="58">
        <f>VLOOKUP(EB44,马仔属性!$G$14:$H$30,2,FALSE)</f>
        <v>101114</v>
      </c>
      <c r="EE44" s="3">
        <f t="shared" si="26"/>
        <v>41</v>
      </c>
      <c r="EF44" s="3">
        <f t="shared" si="99"/>
        <v>5</v>
      </c>
      <c r="EG44" s="3">
        <f t="shared" si="99"/>
        <v>5</v>
      </c>
      <c r="EH44" s="69">
        <f>SUMPRODUCT(EI44:EK44,设定参考!$A$2:$C$2)</f>
        <v>6710.2270548640636</v>
      </c>
      <c r="EI44" s="30">
        <v>59093.60941276043</v>
      </c>
      <c r="EJ44" s="30">
        <v>3021.6335281283427</v>
      </c>
      <c r="EK44" s="62">
        <v>1324.8491502253037</v>
      </c>
      <c r="EL44" s="57" t="str">
        <f t="shared" si="63"/>
        <v>山鸡</v>
      </c>
      <c r="EM44" s="47">
        <f>VLOOKUP(EL44,马仔属性!$G$14:$I$30,3,FALSE)</f>
        <v>3</v>
      </c>
      <c r="EN44" s="58">
        <f>VLOOKUP(EL44,马仔属性!$G$14:$H$30,2,FALSE)</f>
        <v>101115</v>
      </c>
      <c r="EO44" s="3">
        <f t="shared" si="28"/>
        <v>41</v>
      </c>
      <c r="EP44" s="3">
        <f t="shared" si="100"/>
        <v>5</v>
      </c>
      <c r="EQ44" s="3">
        <f t="shared" si="100"/>
        <v>5</v>
      </c>
      <c r="ER44" s="69">
        <f>SUMPRODUCT(ES44:EU44,设定参考!$A$2:$C$2)</f>
        <v>6765.2270548640636</v>
      </c>
      <c r="ES44" s="30">
        <v>59093.60941276043</v>
      </c>
      <c r="ET44" s="30">
        <v>3109.6335281283427</v>
      </c>
      <c r="EU44" s="62">
        <v>1291.8491502253037</v>
      </c>
      <c r="EV44" s="57" t="str">
        <f t="shared" si="64"/>
        <v>大天二</v>
      </c>
      <c r="EW44" s="47">
        <f>VLOOKUP(EV44,马仔属性!$G$14:$I$30,3,FALSE)</f>
        <v>3</v>
      </c>
      <c r="EX44" s="58">
        <f>VLOOKUP(EV44,马仔属性!$G$14:$H$30,2,FALSE)</f>
        <v>101116</v>
      </c>
      <c r="EY44" s="3">
        <f t="shared" si="30"/>
        <v>41</v>
      </c>
      <c r="EZ44" s="3">
        <f t="shared" si="101"/>
        <v>5</v>
      </c>
      <c r="FA44" s="3">
        <f t="shared" si="101"/>
        <v>5</v>
      </c>
      <c r="FB44" s="69">
        <f>SUMPRODUCT(FC44:FE44,设定参考!$A$2:$C$2)</f>
        <v>6749.7470548640631</v>
      </c>
      <c r="FC44" s="30">
        <v>61706.60941276043</v>
      </c>
      <c r="FD44" s="30">
        <v>2999.6335281283427</v>
      </c>
      <c r="FE44" s="62">
        <v>1281.8491502253037</v>
      </c>
      <c r="FF44" s="57" t="str">
        <f t="shared" si="104"/>
        <v>亚芝</v>
      </c>
      <c r="FG44" s="47" t="e">
        <f>VLOOKUP(FF44,马仔属性!$G$14:$I$30,3,FALSE)</f>
        <v>#N/A</v>
      </c>
      <c r="FH44" s="58" t="e">
        <f>VLOOKUP(FF44,马仔属性!$G$14:$H$30,2,FALSE)</f>
        <v>#N/A</v>
      </c>
      <c r="FI44" s="3">
        <f t="shared" si="102"/>
        <v>41</v>
      </c>
      <c r="FJ44" s="3">
        <f t="shared" si="103"/>
        <v>5</v>
      </c>
      <c r="FK44" s="3">
        <f t="shared" si="103"/>
        <v>5</v>
      </c>
      <c r="FL44" s="69">
        <f>SUMPRODUCT(FM44:FO44,设定参考!$A$2:$C$2)</f>
        <v>-486074.02123016771</v>
      </c>
      <c r="FM44" s="30">
        <v>-230926.901844042</v>
      </c>
      <c r="FN44" s="30">
        <v>-235921.28233348299</v>
      </c>
      <c r="FO44" s="62">
        <v>-240915.66282292301</v>
      </c>
      <c r="FP44" s="57" t="str">
        <f t="shared" si="104"/>
        <v>亚芝</v>
      </c>
      <c r="FQ44" s="47" t="e">
        <f>VLOOKUP(FP44,马仔属性!$G$14:$I$30,3,FALSE)</f>
        <v>#N/A</v>
      </c>
      <c r="FR44" s="58" t="e">
        <f>VLOOKUP(FP44,马仔属性!$G$14:$H$30,2,FALSE)</f>
        <v>#N/A</v>
      </c>
      <c r="FS44" s="3">
        <f t="shared" si="102"/>
        <v>41</v>
      </c>
      <c r="FT44" s="3">
        <f t="shared" si="103"/>
        <v>5</v>
      </c>
      <c r="FU44" s="3">
        <f t="shared" si="103"/>
        <v>5</v>
      </c>
      <c r="FV44" s="69">
        <f>SUMPRODUCT(FW44:FY44,设定参考!$A$2:$C$2)</f>
        <v>-516639.62982554256</v>
      </c>
      <c r="FW44" s="30">
        <v>-245910.04331236301</v>
      </c>
      <c r="FX44" s="30">
        <v>-250904.42380180399</v>
      </c>
      <c r="FY44" s="62">
        <v>-255898.80429124401</v>
      </c>
      <c r="FZ44" s="57" t="str">
        <f t="shared" si="104"/>
        <v>亚芝</v>
      </c>
      <c r="GA44" s="47" t="e">
        <f>VLOOKUP(FZ44,马仔属性!$G$14:$I$30,3,FALSE)</f>
        <v>#N/A</v>
      </c>
      <c r="GB44" s="58" t="e">
        <f>VLOOKUP(FZ44,马仔属性!$G$14:$H$30,2,FALSE)</f>
        <v>#N/A</v>
      </c>
      <c r="GC44" s="3">
        <f t="shared" si="102"/>
        <v>41</v>
      </c>
      <c r="GD44" s="3">
        <f t="shared" si="103"/>
        <v>5</v>
      </c>
      <c r="GE44" s="3">
        <f t="shared" si="103"/>
        <v>5</v>
      </c>
      <c r="GF44" s="69">
        <f>SUMPRODUCT(GG44:GI44,设定参考!$A$2:$C$2)</f>
        <v>-547205.23842091742</v>
      </c>
      <c r="GG44" s="30">
        <v>-260893.18478068401</v>
      </c>
      <c r="GH44" s="30">
        <v>-265887.56527012499</v>
      </c>
      <c r="GI44" s="62">
        <v>-270881.94575956499</v>
      </c>
      <c r="GJ44" s="57" t="str">
        <f t="shared" si="104"/>
        <v>亚芝</v>
      </c>
      <c r="GK44" s="47" t="e">
        <f>VLOOKUP(GJ44,马仔属性!$G$14:$I$30,3,FALSE)</f>
        <v>#N/A</v>
      </c>
      <c r="GL44" s="58" t="e">
        <f>VLOOKUP(GJ44,马仔属性!$G$14:$H$30,2,FALSE)</f>
        <v>#N/A</v>
      </c>
      <c r="GM44" s="3">
        <f t="shared" si="102"/>
        <v>41</v>
      </c>
      <c r="GN44" s="3">
        <f t="shared" si="103"/>
        <v>5</v>
      </c>
      <c r="GO44" s="3">
        <f t="shared" si="103"/>
        <v>5</v>
      </c>
      <c r="GP44" s="69">
        <f>SUMPRODUCT(GQ44:GS44,设定参考!$A$2:$C$2)</f>
        <v>-577770.84701629216</v>
      </c>
      <c r="GQ44" s="30">
        <v>-275876.32624900498</v>
      </c>
      <c r="GR44" s="30">
        <v>-280870.70673844602</v>
      </c>
      <c r="GS44" s="62">
        <v>-285865.08722788602</v>
      </c>
      <c r="GT44" s="57" t="str">
        <f t="shared" si="104"/>
        <v>亚芝</v>
      </c>
      <c r="GU44" s="47" t="e">
        <f>VLOOKUP(GT44,马仔属性!$G$14:$I$30,3,FALSE)</f>
        <v>#N/A</v>
      </c>
      <c r="GV44" s="58" t="e">
        <f>VLOOKUP(GT44,马仔属性!$G$14:$H$30,2,FALSE)</f>
        <v>#N/A</v>
      </c>
      <c r="GW44" s="3">
        <f t="shared" si="102"/>
        <v>41</v>
      </c>
      <c r="GX44" s="3">
        <f t="shared" si="103"/>
        <v>5</v>
      </c>
      <c r="GY44" s="3">
        <f t="shared" si="103"/>
        <v>5</v>
      </c>
      <c r="GZ44" s="69">
        <f>SUMPRODUCT(HA44:HC44,设定参考!$A$2:$C$2)</f>
        <v>-608336.45561166701</v>
      </c>
      <c r="HA44" s="30">
        <v>-290859.46771732601</v>
      </c>
      <c r="HB44" s="30">
        <v>-295853.848206767</v>
      </c>
      <c r="HC44" s="62">
        <v>-300848.22869620699</v>
      </c>
      <c r="HD44" s="57" t="str">
        <f t="shared" si="104"/>
        <v>亚芝</v>
      </c>
      <c r="HE44" s="47" t="e">
        <f>VLOOKUP(HD44,马仔属性!$G$14:$I$30,3,FALSE)</f>
        <v>#N/A</v>
      </c>
      <c r="HF44" s="58" t="e">
        <f>VLOOKUP(HD44,马仔属性!$G$14:$H$30,2,FALSE)</f>
        <v>#N/A</v>
      </c>
      <c r="HG44" s="3">
        <f t="shared" si="102"/>
        <v>41</v>
      </c>
      <c r="HH44" s="3">
        <f t="shared" si="103"/>
        <v>5</v>
      </c>
      <c r="HI44" s="3">
        <f t="shared" si="103"/>
        <v>5</v>
      </c>
      <c r="HJ44" s="69">
        <f>SUMPRODUCT(HK44:HM44,设定参考!$A$2:$C$2)</f>
        <v>-638902.06420704187</v>
      </c>
      <c r="HK44" s="30">
        <v>-305842.60918564699</v>
      </c>
      <c r="HL44" s="30">
        <v>-310836.98967508803</v>
      </c>
      <c r="HM44" s="62">
        <v>-315831.37016452802</v>
      </c>
    </row>
    <row r="45" spans="1:221" x14ac:dyDescent="0.15">
      <c r="A45" s="48">
        <v>42</v>
      </c>
      <c r="B45" s="57" t="str">
        <f t="shared" si="50"/>
        <v>制服太妹</v>
      </c>
      <c r="C45" s="47">
        <f>VLOOKUP(B45,马仔属性!$G$14:$I$30,3,FALSE)</f>
        <v>0</v>
      </c>
      <c r="D45" s="58">
        <f>VLOOKUP(B45,马仔属性!$G$14:$H$30,2,FALSE)</f>
        <v>101101</v>
      </c>
      <c r="E45" s="3">
        <f t="shared" si="0"/>
        <v>42</v>
      </c>
      <c r="F45" s="3">
        <f t="shared" si="86"/>
        <v>5</v>
      </c>
      <c r="G45" s="3">
        <f t="shared" si="86"/>
        <v>5</v>
      </c>
      <c r="H45" s="69">
        <f>SUMPRODUCT(I45:K45,设定参考!$A$2:$C$2)</f>
        <v>1972.1323953585663</v>
      </c>
      <c r="I45" s="30">
        <v>16272.332594239506</v>
      </c>
      <c r="J45" s="30">
        <v>945.7111204278076</v>
      </c>
      <c r="K45" s="62">
        <v>375.52797116117858</v>
      </c>
      <c r="L45" s="57" t="str">
        <f t="shared" si="51"/>
        <v>蟹仔</v>
      </c>
      <c r="M45" s="47">
        <f>VLOOKUP(L45,马仔属性!$G$14:$I$30,3,FALSE)</f>
        <v>0</v>
      </c>
      <c r="N45" s="58">
        <f>VLOOKUP(L45,马仔属性!$G$14:$H$30,2,FALSE)</f>
        <v>101102</v>
      </c>
      <c r="O45" s="3">
        <f t="shared" si="2"/>
        <v>42</v>
      </c>
      <c r="P45" s="3">
        <f t="shared" si="87"/>
        <v>5</v>
      </c>
      <c r="Q45" s="3">
        <f t="shared" si="87"/>
        <v>5</v>
      </c>
      <c r="R45" s="69">
        <f>SUMPRODUCT(S45:U45,设定参考!$A$2:$C$2)</f>
        <v>1964.1323953585663</v>
      </c>
      <c r="S45" s="30">
        <v>16272.332594239506</v>
      </c>
      <c r="T45" s="30">
        <v>923.7111204278076</v>
      </c>
      <c r="U45" s="62">
        <v>389.52797116117858</v>
      </c>
      <c r="V45" s="57" t="str">
        <f t="shared" si="52"/>
        <v>比利</v>
      </c>
      <c r="W45" s="47">
        <f>VLOOKUP(V45,马仔属性!$G$14:$I$30,3,FALSE)</f>
        <v>0</v>
      </c>
      <c r="X45" s="58">
        <f>VLOOKUP(V45,马仔属性!$G$14:$H$30,2,FALSE)</f>
        <v>101103</v>
      </c>
      <c r="Y45" s="3">
        <f t="shared" si="4"/>
        <v>42</v>
      </c>
      <c r="Z45" s="3">
        <f t="shared" si="88"/>
        <v>5</v>
      </c>
      <c r="AA45" s="3">
        <f t="shared" si="88"/>
        <v>5</v>
      </c>
      <c r="AB45" s="69">
        <f>SUMPRODUCT(AC45:AE45,设定参考!$A$2:$C$2)</f>
        <v>2006.4123953585663</v>
      </c>
      <c r="AC45" s="30">
        <v>16054.332594239506</v>
      </c>
      <c r="AD45" s="30">
        <v>1011.7111204278075</v>
      </c>
      <c r="AE45" s="62">
        <v>352.52797116117858</v>
      </c>
      <c r="AF45" s="57" t="str">
        <f t="shared" si="53"/>
        <v>黎九</v>
      </c>
      <c r="AG45" s="47">
        <f>VLOOKUP(AF45,马仔属性!$G$14:$I$30,3,FALSE)</f>
        <v>0</v>
      </c>
      <c r="AH45" s="58">
        <f>VLOOKUP(AF45,马仔属性!$G$14:$H$30,2,FALSE)</f>
        <v>101104</v>
      </c>
      <c r="AI45" s="3">
        <f t="shared" si="6"/>
        <v>42</v>
      </c>
      <c r="AJ45" s="3">
        <f t="shared" si="89"/>
        <v>5</v>
      </c>
      <c r="AK45" s="3">
        <f t="shared" si="89"/>
        <v>5</v>
      </c>
      <c r="AL45" s="69">
        <f>SUMPRODUCT(AM45:AO45,设定参考!$A$2:$C$2)</f>
        <v>2011.0923953585664</v>
      </c>
      <c r="AM45" s="30">
        <v>17796.332594239506</v>
      </c>
      <c r="AN45" s="30">
        <v>956.71112042780749</v>
      </c>
      <c r="AO45" s="62">
        <v>342.52797116117858</v>
      </c>
      <c r="AP45" s="57" t="str">
        <f t="shared" si="54"/>
        <v>黑古</v>
      </c>
      <c r="AQ45" s="47">
        <f>VLOOKUP(AP45,马仔属性!$G$14:$I$30,3,FALSE)</f>
        <v>0</v>
      </c>
      <c r="AR45" s="58">
        <f>VLOOKUP(AP45,马仔属性!$G$14:$H$30,2,FALSE)</f>
        <v>101105</v>
      </c>
      <c r="AS45" s="3">
        <f t="shared" si="8"/>
        <v>42</v>
      </c>
      <c r="AT45" s="3">
        <f t="shared" si="90"/>
        <v>5</v>
      </c>
      <c r="AU45" s="3">
        <f t="shared" si="90"/>
        <v>5</v>
      </c>
      <c r="AV45" s="69">
        <f>SUMPRODUCT(AW45:AY45,设定参考!$A$2:$C$2)</f>
        <v>1973.3723953585663</v>
      </c>
      <c r="AW45" s="30">
        <v>19103.332594239502</v>
      </c>
      <c r="AX45" s="30">
        <v>857.7111204278076</v>
      </c>
      <c r="AY45" s="62">
        <v>351.52797116117858</v>
      </c>
      <c r="AZ45" s="57" t="str">
        <f t="shared" si="55"/>
        <v>靓坤</v>
      </c>
      <c r="BA45" s="47">
        <f>VLOOKUP(AZ45,马仔属性!$G$14:$I$30,3,FALSE)</f>
        <v>1</v>
      </c>
      <c r="BB45" s="58">
        <f>VLOOKUP(AZ45,马仔属性!$G$14:$H$30,2,FALSE)</f>
        <v>101106</v>
      </c>
      <c r="BC45" s="3">
        <f t="shared" si="10"/>
        <v>42</v>
      </c>
      <c r="BD45" s="3">
        <f t="shared" si="91"/>
        <v>5</v>
      </c>
      <c r="BE45" s="3">
        <f t="shared" si="91"/>
        <v>5</v>
      </c>
      <c r="BF45" s="69">
        <f>SUMPRODUCT(BG45:BI45,设定参考!$A$2:$C$2)</f>
        <v>2970.7160774154836</v>
      </c>
      <c r="BG45" s="30">
        <v>26882.059861150992</v>
      </c>
      <c r="BH45" s="30">
        <v>1363.0559520855618</v>
      </c>
      <c r="BI45" s="62">
        <v>532.37773088388235</v>
      </c>
      <c r="BJ45" s="57" t="str">
        <f t="shared" si="56"/>
        <v>乌鸦</v>
      </c>
      <c r="BK45" s="47">
        <f>VLOOKUP(BJ45,马仔属性!$G$14:$I$30,3,FALSE)</f>
        <v>2</v>
      </c>
      <c r="BL45" s="58">
        <f>VLOOKUP(BJ45,马仔属性!$G$14:$H$30,2,FALSE)</f>
        <v>101110</v>
      </c>
      <c r="BM45" s="3">
        <f t="shared" si="12"/>
        <v>42</v>
      </c>
      <c r="BN45" s="3">
        <f t="shared" si="92"/>
        <v>5</v>
      </c>
      <c r="BO45" s="3">
        <f t="shared" si="92"/>
        <v>5</v>
      </c>
      <c r="BP45" s="69">
        <f>SUMPRODUCT(BQ45:BS45,设定参考!$A$2:$C$2)</f>
        <v>4864.7634415293178</v>
      </c>
      <c r="BQ45" s="30">
        <v>45923.514394973958</v>
      </c>
      <c r="BR45" s="30">
        <v>2087.7456154010697</v>
      </c>
      <c r="BS45" s="62">
        <v>940.07725032928977</v>
      </c>
      <c r="BT45" s="57" t="str">
        <f t="shared" si="57"/>
        <v>肥仔</v>
      </c>
      <c r="BU45" s="47">
        <f>VLOOKUP(BT45,马仔属性!$G$14:$I$30,3,FALSE)</f>
        <v>1</v>
      </c>
      <c r="BV45" s="58">
        <f>VLOOKUP(BT45,马仔属性!$G$14:$H$30,2,FALSE)</f>
        <v>101108</v>
      </c>
      <c r="BW45" s="3">
        <f t="shared" si="14"/>
        <v>42</v>
      </c>
      <c r="BX45" s="3">
        <f t="shared" si="93"/>
        <v>5</v>
      </c>
      <c r="BY45" s="3">
        <f t="shared" si="93"/>
        <v>5</v>
      </c>
      <c r="BZ45" s="69">
        <f>SUMPRODUCT(CA45:CC45,设定参考!$A$2:$C$2)</f>
        <v>2939.5560774154837</v>
      </c>
      <c r="CA45" s="30">
        <v>27753.059861150992</v>
      </c>
      <c r="CB45" s="30">
        <v>1264.0559520855618</v>
      </c>
      <c r="CC45" s="62">
        <v>565.37773088388235</v>
      </c>
      <c r="CD45" s="57" t="str">
        <f t="shared" si="58"/>
        <v>司徒浩南</v>
      </c>
      <c r="CE45" s="47">
        <f>VLOOKUP(CD45,马仔属性!$G$14:$I$30,3,FALSE)</f>
        <v>2</v>
      </c>
      <c r="CF45" s="58">
        <f>VLOOKUP(CD45,马仔属性!$G$14:$H$30,2,FALSE)</f>
        <v>101109</v>
      </c>
      <c r="CG45" s="3">
        <f t="shared" si="16"/>
        <v>42</v>
      </c>
      <c r="CH45" s="3">
        <f t="shared" si="94"/>
        <v>5</v>
      </c>
      <c r="CI45" s="3">
        <f t="shared" si="94"/>
        <v>5</v>
      </c>
      <c r="CJ45" s="69">
        <f>SUMPRODUCT(CK45:CM45,设定参考!$A$2:$C$2)</f>
        <v>4921.523441529318</v>
      </c>
      <c r="CK45" s="30">
        <v>43092.514394973965</v>
      </c>
      <c r="CL45" s="30">
        <v>2285.7456154010697</v>
      </c>
      <c r="CM45" s="62">
        <v>912.07725032928977</v>
      </c>
      <c r="CN45" s="57" t="s">
        <v>380</v>
      </c>
      <c r="CO45" s="47">
        <f>VLOOKUP(CN45,马仔属性!$G$14:$I$30,3,FALSE)</f>
        <v>2</v>
      </c>
      <c r="CP45" s="58">
        <f>VLOOKUP(CN45,马仔属性!$G$14:$H$30,2,FALSE)</f>
        <v>101111</v>
      </c>
      <c r="CQ45" s="3">
        <f t="shared" si="18"/>
        <v>42</v>
      </c>
      <c r="CR45" s="3">
        <f t="shared" si="95"/>
        <v>5</v>
      </c>
      <c r="CS45" s="3">
        <f t="shared" si="95"/>
        <v>5</v>
      </c>
      <c r="CT45" s="69">
        <f>SUMPRODUCT(CU45:CW45,设定参考!$A$2:$C$2)</f>
        <v>4866.8034415293187</v>
      </c>
      <c r="CU45" s="30">
        <v>44399.514394973965</v>
      </c>
      <c r="CV45" s="30">
        <v>2131.7456154010697</v>
      </c>
      <c r="CW45" s="62">
        <v>959.07725032928977</v>
      </c>
      <c r="CX45" s="57" t="str">
        <f t="shared" si="59"/>
        <v>雷功</v>
      </c>
      <c r="CY45" s="47" t="e">
        <f>VLOOKUP(CX45,马仔属性!$G$14:$I$30,3,FALSE)</f>
        <v>#N/A</v>
      </c>
      <c r="CZ45" s="58" t="e">
        <f>VLOOKUP(CX45,马仔属性!$G$14:$H$30,2,FALSE)</f>
        <v>#N/A</v>
      </c>
      <c r="DA45" s="3">
        <f t="shared" si="20"/>
        <v>42</v>
      </c>
      <c r="DB45" s="3">
        <f t="shared" si="96"/>
        <v>5</v>
      </c>
      <c r="DC45" s="3">
        <f t="shared" si="96"/>
        <v>5</v>
      </c>
      <c r="DD45" s="69">
        <f>SUMPRODUCT(DE45:DG45,设定参考!$A$2:$C$2)</f>
        <v>0</v>
      </c>
      <c r="DE45" s="30">
        <v>0</v>
      </c>
      <c r="DF45" s="30">
        <v>0</v>
      </c>
      <c r="DG45" s="62">
        <v>0</v>
      </c>
      <c r="DH45" s="57" t="str">
        <f t="shared" si="60"/>
        <v>山下忠秀</v>
      </c>
      <c r="DI45" s="47">
        <f>VLOOKUP(DH45,马仔属性!$G$14:$I$30,3,FALSE)</f>
        <v>2</v>
      </c>
      <c r="DJ45" s="58">
        <f>VLOOKUP(DH45,马仔属性!$G$14:$H$30,2,FALSE)</f>
        <v>101112</v>
      </c>
      <c r="DK45" s="3">
        <f t="shared" si="22"/>
        <v>42</v>
      </c>
      <c r="DL45" s="3">
        <f t="shared" si="97"/>
        <v>5</v>
      </c>
      <c r="DM45" s="3">
        <f t="shared" si="97"/>
        <v>5</v>
      </c>
      <c r="DN45" s="69">
        <f>SUMPRODUCT(DO45:DQ45,设定参考!$A$2:$C$2)</f>
        <v>4885.8034415293187</v>
      </c>
      <c r="DO45" s="30">
        <v>42874.514394973965</v>
      </c>
      <c r="DP45" s="30">
        <v>2230.7456154010697</v>
      </c>
      <c r="DQ45" s="62">
        <v>940.07725032928977</v>
      </c>
      <c r="DR45" s="57" t="str">
        <f t="shared" si="61"/>
        <v>宫本一</v>
      </c>
      <c r="DS45" s="47">
        <f>VLOOKUP(DR45,马仔属性!$G$14:$I$30,3,FALSE)</f>
        <v>2</v>
      </c>
      <c r="DT45" s="58">
        <f>VLOOKUP(DR45,马仔属性!$G$14:$H$30,2,FALSE)</f>
        <v>101113</v>
      </c>
      <c r="DU45" s="3">
        <f t="shared" si="24"/>
        <v>42</v>
      </c>
      <c r="DV45" s="3">
        <f t="shared" si="98"/>
        <v>5</v>
      </c>
      <c r="DW45" s="3">
        <f t="shared" si="98"/>
        <v>5</v>
      </c>
      <c r="DX45" s="69">
        <f>SUMPRODUCT(DY45:EA45,设定参考!$A$2:$C$2)</f>
        <v>4903.563441529318</v>
      </c>
      <c r="DY45" s="30">
        <v>41568.514394973965</v>
      </c>
      <c r="DZ45" s="30">
        <v>2285.7456154010697</v>
      </c>
      <c r="EA45" s="62">
        <v>955.07725032928977</v>
      </c>
      <c r="EB45" s="57" t="str">
        <f t="shared" si="62"/>
        <v>陈浩南</v>
      </c>
      <c r="EC45" s="47">
        <f>VLOOKUP(EB45,马仔属性!$G$14:$I$30,3,FALSE)</f>
        <v>3</v>
      </c>
      <c r="ED45" s="58">
        <f>VLOOKUP(EB45,马仔属性!$G$14:$H$30,2,FALSE)</f>
        <v>101114</v>
      </c>
      <c r="EE45" s="3">
        <f t="shared" si="26"/>
        <v>42</v>
      </c>
      <c r="EF45" s="3">
        <f t="shared" si="99"/>
        <v>5</v>
      </c>
      <c r="EG45" s="3">
        <f t="shared" si="99"/>
        <v>5</v>
      </c>
      <c r="EH45" s="69">
        <f>SUMPRODUCT(EI45:EK45,设定参考!$A$2:$C$2)</f>
        <v>6807.4508056431514</v>
      </c>
      <c r="EI45" s="30">
        <v>59955.968928796923</v>
      </c>
      <c r="EJ45" s="30">
        <v>3065.4352787165781</v>
      </c>
      <c r="EK45" s="62">
        <v>1343.7767697746972</v>
      </c>
      <c r="EL45" s="57" t="str">
        <f t="shared" si="63"/>
        <v>山鸡</v>
      </c>
      <c r="EM45" s="47">
        <f>VLOOKUP(EL45,马仔属性!$G$14:$I$30,3,FALSE)</f>
        <v>3</v>
      </c>
      <c r="EN45" s="58">
        <f>VLOOKUP(EL45,马仔属性!$G$14:$H$30,2,FALSE)</f>
        <v>101115</v>
      </c>
      <c r="EO45" s="3">
        <f t="shared" si="28"/>
        <v>42</v>
      </c>
      <c r="EP45" s="3">
        <f t="shared" si="100"/>
        <v>5</v>
      </c>
      <c r="EQ45" s="3">
        <f t="shared" si="100"/>
        <v>5</v>
      </c>
      <c r="ER45" s="69">
        <f>SUMPRODUCT(ES45:EU45,设定参考!$A$2:$C$2)</f>
        <v>6862.4508056431514</v>
      </c>
      <c r="ES45" s="30">
        <v>59955.968928796923</v>
      </c>
      <c r="ET45" s="30">
        <v>3153.4352787165781</v>
      </c>
      <c r="EU45" s="62">
        <v>1310.7767697746972</v>
      </c>
      <c r="EV45" s="57" t="str">
        <f t="shared" si="64"/>
        <v>大天二</v>
      </c>
      <c r="EW45" s="47">
        <f>VLOOKUP(EV45,马仔属性!$G$14:$I$30,3,FALSE)</f>
        <v>3</v>
      </c>
      <c r="EX45" s="58">
        <f>VLOOKUP(EV45,马仔属性!$G$14:$H$30,2,FALSE)</f>
        <v>101116</v>
      </c>
      <c r="EY45" s="3">
        <f t="shared" si="30"/>
        <v>42</v>
      </c>
      <c r="EZ45" s="3">
        <f t="shared" si="101"/>
        <v>5</v>
      </c>
      <c r="FA45" s="3">
        <f t="shared" si="101"/>
        <v>5</v>
      </c>
      <c r="FB45" s="69">
        <f>SUMPRODUCT(FC45:FE45,设定参考!$A$2:$C$2)</f>
        <v>6846.9708056431518</v>
      </c>
      <c r="FC45" s="30">
        <v>62568.968928796923</v>
      </c>
      <c r="FD45" s="30">
        <v>3043.4352787165781</v>
      </c>
      <c r="FE45" s="62">
        <v>1300.7767697746972</v>
      </c>
      <c r="FF45" s="57" t="str">
        <f t="shared" si="104"/>
        <v>亚芝</v>
      </c>
      <c r="FG45" s="47" t="e">
        <f>VLOOKUP(FF45,马仔属性!$G$14:$I$30,3,FALSE)</f>
        <v>#N/A</v>
      </c>
      <c r="FH45" s="58" t="e">
        <f>VLOOKUP(FF45,马仔属性!$G$14:$H$30,2,FALSE)</f>
        <v>#N/A</v>
      </c>
      <c r="FI45" s="3">
        <f t="shared" si="102"/>
        <v>42</v>
      </c>
      <c r="FJ45" s="3">
        <f t="shared" si="103"/>
        <v>5</v>
      </c>
      <c r="FK45" s="3">
        <f t="shared" si="103"/>
        <v>5</v>
      </c>
      <c r="FL45" s="69">
        <f>SUMPRODUCT(FM45:FO45,设定参考!$A$2:$C$2)</f>
        <v>-492823.55747623427</v>
      </c>
      <c r="FM45" s="30">
        <v>-234133.49845570701</v>
      </c>
      <c r="FN45" s="30">
        <v>-239197.23866457099</v>
      </c>
      <c r="FO45" s="62">
        <v>-244260.978873435</v>
      </c>
      <c r="FP45" s="57" t="str">
        <f t="shared" si="104"/>
        <v>亚芝</v>
      </c>
      <c r="FQ45" s="47" t="e">
        <f>VLOOKUP(FP45,马仔属性!$G$14:$I$30,3,FALSE)</f>
        <v>#N/A</v>
      </c>
      <c r="FR45" s="58" t="e">
        <f>VLOOKUP(FP45,马仔属性!$G$14:$H$30,2,FALSE)</f>
        <v>#N/A</v>
      </c>
      <c r="FS45" s="3">
        <f t="shared" si="102"/>
        <v>42</v>
      </c>
      <c r="FT45" s="3">
        <f t="shared" si="103"/>
        <v>5</v>
      </c>
      <c r="FU45" s="3">
        <f t="shared" si="103"/>
        <v>5</v>
      </c>
      <c r="FV45" s="69">
        <f>SUMPRODUCT(FW45:FY45,设定参考!$A$2:$C$2)</f>
        <v>-523813.64755448292</v>
      </c>
      <c r="FW45" s="30">
        <v>-249324.71908229901</v>
      </c>
      <c r="FX45" s="30">
        <v>-254388.45929116299</v>
      </c>
      <c r="FY45" s="62">
        <v>-259452.19950002799</v>
      </c>
      <c r="FZ45" s="57" t="str">
        <f t="shared" si="104"/>
        <v>亚芝</v>
      </c>
      <c r="GA45" s="47" t="e">
        <f>VLOOKUP(FZ45,马仔属性!$G$14:$I$30,3,FALSE)</f>
        <v>#N/A</v>
      </c>
      <c r="GB45" s="58" t="e">
        <f>VLOOKUP(FZ45,马仔属性!$G$14:$H$30,2,FALSE)</f>
        <v>#N/A</v>
      </c>
      <c r="GC45" s="3">
        <f t="shared" si="102"/>
        <v>42</v>
      </c>
      <c r="GD45" s="3">
        <f t="shared" si="103"/>
        <v>5</v>
      </c>
      <c r="GE45" s="3">
        <f t="shared" si="103"/>
        <v>5</v>
      </c>
      <c r="GF45" s="69">
        <f>SUMPRODUCT(GG45:GI45,设定参考!$A$2:$C$2)</f>
        <v>-554803.73763273167</v>
      </c>
      <c r="GG45" s="30">
        <v>-264515.93970889202</v>
      </c>
      <c r="GH45" s="30">
        <v>-269579.679917756</v>
      </c>
      <c r="GI45" s="62">
        <v>-274643.42012661998</v>
      </c>
      <c r="GJ45" s="57" t="str">
        <f t="shared" si="104"/>
        <v>亚芝</v>
      </c>
      <c r="GK45" s="47" t="e">
        <f>VLOOKUP(GJ45,马仔属性!$G$14:$I$30,3,FALSE)</f>
        <v>#N/A</v>
      </c>
      <c r="GL45" s="58" t="e">
        <f>VLOOKUP(GJ45,马仔属性!$G$14:$H$30,2,FALSE)</f>
        <v>#N/A</v>
      </c>
      <c r="GM45" s="3">
        <f t="shared" si="102"/>
        <v>42</v>
      </c>
      <c r="GN45" s="3">
        <f t="shared" si="103"/>
        <v>5</v>
      </c>
      <c r="GO45" s="3">
        <f t="shared" si="103"/>
        <v>5</v>
      </c>
      <c r="GP45" s="69">
        <f>SUMPRODUCT(GQ45:GS45,设定参考!$A$2:$C$2)</f>
        <v>-585793.82771097939</v>
      </c>
      <c r="GQ45" s="30">
        <v>-279707.16033548402</v>
      </c>
      <c r="GR45" s="30">
        <v>-284770.900544348</v>
      </c>
      <c r="GS45" s="62">
        <v>-289834.64075321198</v>
      </c>
      <c r="GT45" s="57" t="str">
        <f t="shared" si="104"/>
        <v>亚芝</v>
      </c>
      <c r="GU45" s="47" t="e">
        <f>VLOOKUP(GT45,马仔属性!$G$14:$I$30,3,FALSE)</f>
        <v>#N/A</v>
      </c>
      <c r="GV45" s="58" t="e">
        <f>VLOOKUP(GT45,马仔属性!$G$14:$H$30,2,FALSE)</f>
        <v>#N/A</v>
      </c>
      <c r="GW45" s="3">
        <f t="shared" si="102"/>
        <v>42</v>
      </c>
      <c r="GX45" s="3">
        <f t="shared" si="103"/>
        <v>5</v>
      </c>
      <c r="GY45" s="3">
        <f t="shared" si="103"/>
        <v>5</v>
      </c>
      <c r="GZ45" s="69">
        <f>SUMPRODUCT(HA45:HC45,设定参考!$A$2:$C$2)</f>
        <v>-616783.91778922908</v>
      </c>
      <c r="HA45" s="30">
        <v>-294898.380962077</v>
      </c>
      <c r="HB45" s="30">
        <v>-299962.12117094098</v>
      </c>
      <c r="HC45" s="62">
        <v>-305025.86137980502</v>
      </c>
      <c r="HD45" s="57" t="str">
        <f t="shared" si="104"/>
        <v>亚芝</v>
      </c>
      <c r="HE45" s="47" t="e">
        <f>VLOOKUP(HD45,马仔属性!$G$14:$I$30,3,FALSE)</f>
        <v>#N/A</v>
      </c>
      <c r="HF45" s="58" t="e">
        <f>VLOOKUP(HD45,马仔属性!$G$14:$H$30,2,FALSE)</f>
        <v>#N/A</v>
      </c>
      <c r="HG45" s="3">
        <f t="shared" si="102"/>
        <v>42</v>
      </c>
      <c r="HH45" s="3">
        <f t="shared" si="103"/>
        <v>5</v>
      </c>
      <c r="HI45" s="3">
        <f t="shared" si="103"/>
        <v>5</v>
      </c>
      <c r="HJ45" s="69">
        <f>SUMPRODUCT(HK45:HM45,设定参考!$A$2:$C$2)</f>
        <v>-647774.00786747667</v>
      </c>
      <c r="HK45" s="30">
        <v>-310089.601588669</v>
      </c>
      <c r="HL45" s="30">
        <v>-315153.34179753298</v>
      </c>
      <c r="HM45" s="62">
        <v>-320217.08200639702</v>
      </c>
    </row>
    <row r="46" spans="1:221" x14ac:dyDescent="0.15">
      <c r="A46" s="48">
        <v>43</v>
      </c>
      <c r="B46" s="57" t="str">
        <f t="shared" si="50"/>
        <v>制服太妹</v>
      </c>
      <c r="C46" s="47">
        <f>VLOOKUP(B46,马仔属性!$G$14:$I$30,3,FALSE)</f>
        <v>0</v>
      </c>
      <c r="D46" s="58">
        <f>VLOOKUP(B46,马仔属性!$G$14:$H$30,2,FALSE)</f>
        <v>101101</v>
      </c>
      <c r="E46" s="3">
        <f t="shared" si="0"/>
        <v>43</v>
      </c>
      <c r="F46" s="3">
        <f t="shared" si="86"/>
        <v>5</v>
      </c>
      <c r="G46" s="3">
        <f t="shared" si="86"/>
        <v>5</v>
      </c>
      <c r="H46" s="69">
        <f>SUMPRODUCT(I46:K46,设定参考!$A$2:$C$2)</f>
        <v>1988.3363538217477</v>
      </c>
      <c r="I46" s="30">
        <v>16416.059180245586</v>
      </c>
      <c r="J46" s="30">
        <v>953.01141219251349</v>
      </c>
      <c r="K46" s="62">
        <v>378.6825744194108</v>
      </c>
      <c r="L46" s="57" t="str">
        <f t="shared" si="51"/>
        <v>蟹仔</v>
      </c>
      <c r="M46" s="47">
        <f>VLOOKUP(L46,马仔属性!$G$14:$I$30,3,FALSE)</f>
        <v>0</v>
      </c>
      <c r="N46" s="58">
        <f>VLOOKUP(L46,马仔属性!$G$14:$H$30,2,FALSE)</f>
        <v>101102</v>
      </c>
      <c r="O46" s="3">
        <f t="shared" si="2"/>
        <v>43</v>
      </c>
      <c r="P46" s="3">
        <f t="shared" si="87"/>
        <v>5</v>
      </c>
      <c r="Q46" s="3">
        <f t="shared" si="87"/>
        <v>5</v>
      </c>
      <c r="R46" s="69">
        <f>SUMPRODUCT(S46:U46,设定参考!$A$2:$C$2)</f>
        <v>1980.3363538217477</v>
      </c>
      <c r="S46" s="30">
        <v>16416.059180245586</v>
      </c>
      <c r="T46" s="30">
        <v>931.01141219251349</v>
      </c>
      <c r="U46" s="62">
        <v>392.6825744194108</v>
      </c>
      <c r="V46" s="57" t="str">
        <f t="shared" si="52"/>
        <v>比利</v>
      </c>
      <c r="W46" s="47">
        <f>VLOOKUP(V46,马仔属性!$G$14:$I$30,3,FALSE)</f>
        <v>0</v>
      </c>
      <c r="X46" s="58">
        <f>VLOOKUP(V46,马仔属性!$G$14:$H$30,2,FALSE)</f>
        <v>101103</v>
      </c>
      <c r="Y46" s="3">
        <f t="shared" si="4"/>
        <v>43</v>
      </c>
      <c r="Z46" s="3">
        <f t="shared" si="88"/>
        <v>5</v>
      </c>
      <c r="AA46" s="3">
        <f t="shared" si="88"/>
        <v>5</v>
      </c>
      <c r="AB46" s="69">
        <f>SUMPRODUCT(AC46:AE46,设定参考!$A$2:$C$2)</f>
        <v>2022.6163538217475</v>
      </c>
      <c r="AC46" s="30">
        <v>16198.059180245586</v>
      </c>
      <c r="AD46" s="30">
        <v>1019.0114121925134</v>
      </c>
      <c r="AE46" s="62">
        <v>355.6825744194108</v>
      </c>
      <c r="AF46" s="57" t="str">
        <f t="shared" si="53"/>
        <v>黎九</v>
      </c>
      <c r="AG46" s="47">
        <f>VLOOKUP(AF46,马仔属性!$G$14:$I$30,3,FALSE)</f>
        <v>0</v>
      </c>
      <c r="AH46" s="58">
        <f>VLOOKUP(AF46,马仔属性!$G$14:$H$30,2,FALSE)</f>
        <v>101104</v>
      </c>
      <c r="AI46" s="3">
        <f t="shared" si="6"/>
        <v>43</v>
      </c>
      <c r="AJ46" s="3">
        <f t="shared" si="89"/>
        <v>5</v>
      </c>
      <c r="AK46" s="3">
        <f t="shared" si="89"/>
        <v>5</v>
      </c>
      <c r="AL46" s="69">
        <f>SUMPRODUCT(AM46:AO46,设定参考!$A$2:$C$2)</f>
        <v>2027.2963538217477</v>
      </c>
      <c r="AM46" s="30">
        <v>17940.059180245586</v>
      </c>
      <c r="AN46" s="30">
        <v>964.01141219251338</v>
      </c>
      <c r="AO46" s="62">
        <v>345.6825744194108</v>
      </c>
      <c r="AP46" s="57" t="str">
        <f t="shared" si="54"/>
        <v>黑古</v>
      </c>
      <c r="AQ46" s="47">
        <f>VLOOKUP(AP46,马仔属性!$G$14:$I$30,3,FALSE)</f>
        <v>0</v>
      </c>
      <c r="AR46" s="58">
        <f>VLOOKUP(AP46,马仔属性!$G$14:$H$30,2,FALSE)</f>
        <v>101105</v>
      </c>
      <c r="AS46" s="3">
        <f t="shared" si="8"/>
        <v>43</v>
      </c>
      <c r="AT46" s="3">
        <f t="shared" si="90"/>
        <v>5</v>
      </c>
      <c r="AU46" s="3">
        <f t="shared" si="90"/>
        <v>5</v>
      </c>
      <c r="AV46" s="69">
        <f>SUMPRODUCT(AW46:AY46,设定参考!$A$2:$C$2)</f>
        <v>1989.5763538217475</v>
      </c>
      <c r="AW46" s="30">
        <v>19247.059180245582</v>
      </c>
      <c r="AX46" s="30">
        <v>865.01141219251349</v>
      </c>
      <c r="AY46" s="62">
        <v>354.6825744194108</v>
      </c>
      <c r="AZ46" s="57" t="str">
        <f t="shared" si="55"/>
        <v>靓坤</v>
      </c>
      <c r="BA46" s="47">
        <f>VLOOKUP(AZ46,马仔属性!$G$14:$I$30,3,FALSE)</f>
        <v>1</v>
      </c>
      <c r="BB46" s="58">
        <f>VLOOKUP(AZ46,马仔属性!$G$14:$H$30,2,FALSE)</f>
        <v>101106</v>
      </c>
      <c r="BC46" s="3">
        <f t="shared" si="10"/>
        <v>43</v>
      </c>
      <c r="BD46" s="3">
        <f t="shared" si="91"/>
        <v>5</v>
      </c>
      <c r="BE46" s="3">
        <f t="shared" si="91"/>
        <v>5</v>
      </c>
      <c r="BF46" s="69">
        <f>SUMPRODUCT(BG46:BI46,设定参考!$A$2:$C$2)</f>
        <v>3003.1239943418464</v>
      </c>
      <c r="BG46" s="30">
        <v>27169.513033163152</v>
      </c>
      <c r="BH46" s="30">
        <v>1377.6565356149736</v>
      </c>
      <c r="BI46" s="62">
        <v>538.68693740034678</v>
      </c>
      <c r="BJ46" s="57" t="str">
        <f t="shared" si="56"/>
        <v>乌鸦</v>
      </c>
      <c r="BK46" s="47">
        <f>VLOOKUP(BJ46,马仔属性!$G$14:$I$30,3,FALSE)</f>
        <v>2</v>
      </c>
      <c r="BL46" s="58">
        <f>VLOOKUP(BJ46,马仔属性!$G$14:$H$30,2,FALSE)</f>
        <v>101110</v>
      </c>
      <c r="BM46" s="3">
        <f t="shared" si="12"/>
        <v>43</v>
      </c>
      <c r="BN46" s="3">
        <f t="shared" si="92"/>
        <v>5</v>
      </c>
      <c r="BO46" s="3">
        <f t="shared" si="92"/>
        <v>5</v>
      </c>
      <c r="BP46" s="69">
        <f>SUMPRODUCT(BQ46:BS46,设定参考!$A$2:$C$2)</f>
        <v>4929.5792753820433</v>
      </c>
      <c r="BQ46" s="30">
        <v>46498.420738998277</v>
      </c>
      <c r="BR46" s="30">
        <v>2116.9467824598933</v>
      </c>
      <c r="BS46" s="62">
        <v>952.69566336221862</v>
      </c>
      <c r="BT46" s="57" t="str">
        <f t="shared" si="57"/>
        <v>肥仔</v>
      </c>
      <c r="BU46" s="47">
        <f>VLOOKUP(BT46,马仔属性!$G$14:$I$30,3,FALSE)</f>
        <v>1</v>
      </c>
      <c r="BV46" s="58">
        <f>VLOOKUP(BT46,马仔属性!$G$14:$H$30,2,FALSE)</f>
        <v>101108</v>
      </c>
      <c r="BW46" s="3">
        <f t="shared" si="14"/>
        <v>43</v>
      </c>
      <c r="BX46" s="3">
        <f t="shared" si="93"/>
        <v>5</v>
      </c>
      <c r="BY46" s="3">
        <f t="shared" si="93"/>
        <v>5</v>
      </c>
      <c r="BZ46" s="69">
        <f>SUMPRODUCT(CA46:CC46,设定参考!$A$2:$C$2)</f>
        <v>2971.9639943418465</v>
      </c>
      <c r="CA46" s="30">
        <v>28040.513033163152</v>
      </c>
      <c r="CB46" s="30">
        <v>1278.6565356149736</v>
      </c>
      <c r="CC46" s="62">
        <v>571.68693740034678</v>
      </c>
      <c r="CD46" s="57" t="str">
        <f t="shared" si="58"/>
        <v>司徒浩南</v>
      </c>
      <c r="CE46" s="47">
        <f>VLOOKUP(CD46,马仔属性!$G$14:$I$30,3,FALSE)</f>
        <v>2</v>
      </c>
      <c r="CF46" s="58">
        <f>VLOOKUP(CD46,马仔属性!$G$14:$H$30,2,FALSE)</f>
        <v>101109</v>
      </c>
      <c r="CG46" s="3">
        <f t="shared" si="16"/>
        <v>43</v>
      </c>
      <c r="CH46" s="3">
        <f t="shared" si="94"/>
        <v>5</v>
      </c>
      <c r="CI46" s="3">
        <f t="shared" si="94"/>
        <v>5</v>
      </c>
      <c r="CJ46" s="69">
        <f>SUMPRODUCT(CK46:CM46,设定参考!$A$2:$C$2)</f>
        <v>4986.3392753820435</v>
      </c>
      <c r="CK46" s="30">
        <v>43667.420738998284</v>
      </c>
      <c r="CL46" s="30">
        <v>2314.9467824598933</v>
      </c>
      <c r="CM46" s="62">
        <v>924.69566336221862</v>
      </c>
      <c r="CN46" s="57" t="s">
        <v>380</v>
      </c>
      <c r="CO46" s="47">
        <f>VLOOKUP(CN46,马仔属性!$G$14:$I$30,3,FALSE)</f>
        <v>2</v>
      </c>
      <c r="CP46" s="58">
        <f>VLOOKUP(CN46,马仔属性!$G$14:$H$30,2,FALSE)</f>
        <v>101111</v>
      </c>
      <c r="CQ46" s="3">
        <f t="shared" si="18"/>
        <v>43</v>
      </c>
      <c r="CR46" s="3">
        <f t="shared" si="95"/>
        <v>5</v>
      </c>
      <c r="CS46" s="3">
        <f t="shared" si="95"/>
        <v>5</v>
      </c>
      <c r="CT46" s="69">
        <f>SUMPRODUCT(CU46:CW46,设定参考!$A$2:$C$2)</f>
        <v>4931.6192753820433</v>
      </c>
      <c r="CU46" s="30">
        <v>44974.420738998284</v>
      </c>
      <c r="CV46" s="30">
        <v>2160.9467824598933</v>
      </c>
      <c r="CW46" s="62">
        <v>971.69566336221862</v>
      </c>
      <c r="CX46" s="57" t="str">
        <f t="shared" si="59"/>
        <v>雷功</v>
      </c>
      <c r="CY46" s="47" t="e">
        <f>VLOOKUP(CX46,马仔属性!$G$14:$I$30,3,FALSE)</f>
        <v>#N/A</v>
      </c>
      <c r="CZ46" s="58" t="e">
        <f>VLOOKUP(CX46,马仔属性!$G$14:$H$30,2,FALSE)</f>
        <v>#N/A</v>
      </c>
      <c r="DA46" s="3">
        <f t="shared" si="20"/>
        <v>43</v>
      </c>
      <c r="DB46" s="3">
        <f t="shared" si="96"/>
        <v>5</v>
      </c>
      <c r="DC46" s="3">
        <f t="shared" si="96"/>
        <v>5</v>
      </c>
      <c r="DD46" s="69">
        <f>SUMPRODUCT(DE46:DG46,设定参考!$A$2:$C$2)</f>
        <v>0</v>
      </c>
      <c r="DE46" s="30">
        <v>0</v>
      </c>
      <c r="DF46" s="30">
        <v>0</v>
      </c>
      <c r="DG46" s="62">
        <v>0</v>
      </c>
      <c r="DH46" s="57" t="str">
        <f t="shared" si="60"/>
        <v>山下忠秀</v>
      </c>
      <c r="DI46" s="47">
        <f>VLOOKUP(DH46,马仔属性!$G$14:$I$30,3,FALSE)</f>
        <v>2</v>
      </c>
      <c r="DJ46" s="58">
        <f>VLOOKUP(DH46,马仔属性!$G$14:$H$30,2,FALSE)</f>
        <v>101112</v>
      </c>
      <c r="DK46" s="3">
        <f t="shared" si="22"/>
        <v>43</v>
      </c>
      <c r="DL46" s="3">
        <f t="shared" si="97"/>
        <v>5</v>
      </c>
      <c r="DM46" s="3">
        <f t="shared" si="97"/>
        <v>5</v>
      </c>
      <c r="DN46" s="69">
        <f>SUMPRODUCT(DO46:DQ46,设定参考!$A$2:$C$2)</f>
        <v>4950.6192753820433</v>
      </c>
      <c r="DO46" s="30">
        <v>43449.420738998284</v>
      </c>
      <c r="DP46" s="30">
        <v>2259.9467824598933</v>
      </c>
      <c r="DQ46" s="62">
        <v>952.69566336221862</v>
      </c>
      <c r="DR46" s="57" t="str">
        <f t="shared" si="61"/>
        <v>宫本一</v>
      </c>
      <c r="DS46" s="47">
        <f>VLOOKUP(DR46,马仔属性!$G$14:$I$30,3,FALSE)</f>
        <v>2</v>
      </c>
      <c r="DT46" s="58">
        <f>VLOOKUP(DR46,马仔属性!$G$14:$H$30,2,FALSE)</f>
        <v>101113</v>
      </c>
      <c r="DU46" s="3">
        <f t="shared" si="24"/>
        <v>43</v>
      </c>
      <c r="DV46" s="3">
        <f t="shared" si="98"/>
        <v>5</v>
      </c>
      <c r="DW46" s="3">
        <f t="shared" si="98"/>
        <v>5</v>
      </c>
      <c r="DX46" s="69">
        <f>SUMPRODUCT(DY46:EA46,设定参考!$A$2:$C$2)</f>
        <v>4968.3792753820435</v>
      </c>
      <c r="DY46" s="30">
        <v>42143.420738998284</v>
      </c>
      <c r="DZ46" s="30">
        <v>2314.9467824598933</v>
      </c>
      <c r="EA46" s="62">
        <v>967.69566336221862</v>
      </c>
      <c r="EB46" s="57" t="str">
        <f t="shared" si="62"/>
        <v>陈浩南</v>
      </c>
      <c r="EC46" s="47">
        <f>VLOOKUP(EB46,马仔属性!$G$14:$I$30,3,FALSE)</f>
        <v>3</v>
      </c>
      <c r="ED46" s="58">
        <f>VLOOKUP(EB46,马仔属性!$G$14:$H$30,2,FALSE)</f>
        <v>101114</v>
      </c>
      <c r="EE46" s="3">
        <f t="shared" si="26"/>
        <v>43</v>
      </c>
      <c r="EF46" s="3">
        <f t="shared" si="99"/>
        <v>5</v>
      </c>
      <c r="EG46" s="3">
        <f t="shared" si="99"/>
        <v>5</v>
      </c>
      <c r="EH46" s="69">
        <f>SUMPRODUCT(EI46:EK46,设定参考!$A$2:$C$2)</f>
        <v>6904.674556422241</v>
      </c>
      <c r="EI46" s="30">
        <v>60818.328444833416</v>
      </c>
      <c r="EJ46" s="30">
        <v>3109.2370293048134</v>
      </c>
      <c r="EK46" s="62">
        <v>1362.7043893240905</v>
      </c>
      <c r="EL46" s="57" t="str">
        <f t="shared" si="63"/>
        <v>山鸡</v>
      </c>
      <c r="EM46" s="47">
        <f>VLOOKUP(EL46,马仔属性!$G$14:$I$30,3,FALSE)</f>
        <v>3</v>
      </c>
      <c r="EN46" s="58">
        <f>VLOOKUP(EL46,马仔属性!$G$14:$H$30,2,FALSE)</f>
        <v>101115</v>
      </c>
      <c r="EO46" s="3">
        <f t="shared" si="28"/>
        <v>43</v>
      </c>
      <c r="EP46" s="3">
        <f t="shared" si="100"/>
        <v>5</v>
      </c>
      <c r="EQ46" s="3">
        <f t="shared" si="100"/>
        <v>5</v>
      </c>
      <c r="ER46" s="69">
        <f>SUMPRODUCT(ES46:EU46,设定参考!$A$2:$C$2)</f>
        <v>6959.674556422241</v>
      </c>
      <c r="ES46" s="30">
        <v>60818.328444833416</v>
      </c>
      <c r="ET46" s="30">
        <v>3197.2370293048134</v>
      </c>
      <c r="EU46" s="62">
        <v>1329.7043893240905</v>
      </c>
      <c r="EV46" s="57" t="str">
        <f t="shared" si="64"/>
        <v>大天二</v>
      </c>
      <c r="EW46" s="47">
        <f>VLOOKUP(EV46,马仔属性!$G$14:$I$30,3,FALSE)</f>
        <v>3</v>
      </c>
      <c r="EX46" s="58">
        <f>VLOOKUP(EV46,马仔属性!$G$14:$H$30,2,FALSE)</f>
        <v>101116</v>
      </c>
      <c r="EY46" s="3">
        <f t="shared" si="30"/>
        <v>43</v>
      </c>
      <c r="EZ46" s="3">
        <f t="shared" si="101"/>
        <v>5</v>
      </c>
      <c r="FA46" s="3">
        <f t="shared" si="101"/>
        <v>5</v>
      </c>
      <c r="FB46" s="69">
        <f>SUMPRODUCT(FC46:FE46,设定参考!$A$2:$C$2)</f>
        <v>6944.1945564222415</v>
      </c>
      <c r="FC46" s="30">
        <v>63431.328444833416</v>
      </c>
      <c r="FD46" s="30">
        <v>3087.2370293048134</v>
      </c>
      <c r="FE46" s="62">
        <v>1319.7043893240905</v>
      </c>
      <c r="FF46" s="57" t="str">
        <f t="shared" si="104"/>
        <v>亚芝</v>
      </c>
      <c r="FG46" s="47" t="e">
        <f>VLOOKUP(FF46,马仔属性!$G$14:$I$30,3,FALSE)</f>
        <v>#N/A</v>
      </c>
      <c r="FH46" s="58" t="e">
        <f>VLOOKUP(FF46,马仔属性!$G$14:$H$30,2,FALSE)</f>
        <v>#N/A</v>
      </c>
      <c r="FI46" s="3">
        <f t="shared" si="102"/>
        <v>43</v>
      </c>
      <c r="FJ46" s="3">
        <f t="shared" si="103"/>
        <v>5</v>
      </c>
      <c r="FK46" s="3">
        <f t="shared" si="103"/>
        <v>5</v>
      </c>
      <c r="FL46" s="69">
        <f>SUMPRODUCT(FM46:FO46,设定参考!$A$2:$C$2)</f>
        <v>-499573.09372230287</v>
      </c>
      <c r="FM46" s="30">
        <v>-237340.09506737199</v>
      </c>
      <c r="FN46" s="30">
        <v>-242473.19499565999</v>
      </c>
      <c r="FO46" s="62">
        <v>-247606.29492394801</v>
      </c>
      <c r="FP46" s="57" t="str">
        <f t="shared" si="104"/>
        <v>亚芝</v>
      </c>
      <c r="FQ46" s="47" t="e">
        <f>VLOOKUP(FP46,马仔属性!$G$14:$I$30,3,FALSE)</f>
        <v>#N/A</v>
      </c>
      <c r="FR46" s="58" t="e">
        <f>VLOOKUP(FP46,马仔属性!$G$14:$H$30,2,FALSE)</f>
        <v>#N/A</v>
      </c>
      <c r="FS46" s="3">
        <f t="shared" si="102"/>
        <v>43</v>
      </c>
      <c r="FT46" s="3">
        <f t="shared" si="103"/>
        <v>5</v>
      </c>
      <c r="FU46" s="3">
        <f t="shared" si="103"/>
        <v>5</v>
      </c>
      <c r="FV46" s="69">
        <f>SUMPRODUCT(FW46:FY46,设定参考!$A$2:$C$2)</f>
        <v>-530987.66528342548</v>
      </c>
      <c r="FW46" s="30">
        <v>-252739.394852236</v>
      </c>
      <c r="FX46" s="30">
        <v>-257872.49478052399</v>
      </c>
      <c r="FY46" s="62">
        <v>-263005.59470881202</v>
      </c>
      <c r="FZ46" s="57" t="str">
        <f t="shared" si="104"/>
        <v>亚芝</v>
      </c>
      <c r="GA46" s="47" t="e">
        <f>VLOOKUP(FZ46,马仔属性!$G$14:$I$30,3,FALSE)</f>
        <v>#N/A</v>
      </c>
      <c r="GB46" s="58" t="e">
        <f>VLOOKUP(FZ46,马仔属性!$G$14:$H$30,2,FALSE)</f>
        <v>#N/A</v>
      </c>
      <c r="GC46" s="3">
        <f t="shared" si="102"/>
        <v>43</v>
      </c>
      <c r="GD46" s="3">
        <f t="shared" si="103"/>
        <v>5</v>
      </c>
      <c r="GE46" s="3">
        <f t="shared" si="103"/>
        <v>5</v>
      </c>
      <c r="GF46" s="69">
        <f>SUMPRODUCT(GG46:GI46,设定参考!$A$2:$C$2)</f>
        <v>-562402.23684454593</v>
      </c>
      <c r="GG46" s="30">
        <v>-268138.69463709998</v>
      </c>
      <c r="GH46" s="30">
        <v>-273271.79456538701</v>
      </c>
      <c r="GI46" s="62">
        <v>-278404.89449367498</v>
      </c>
      <c r="GJ46" s="57" t="str">
        <f t="shared" si="104"/>
        <v>亚芝</v>
      </c>
      <c r="GK46" s="47" t="e">
        <f>VLOOKUP(GJ46,马仔属性!$G$14:$I$30,3,FALSE)</f>
        <v>#N/A</v>
      </c>
      <c r="GL46" s="58" t="e">
        <f>VLOOKUP(GJ46,马仔属性!$G$14:$H$30,2,FALSE)</f>
        <v>#N/A</v>
      </c>
      <c r="GM46" s="3">
        <f t="shared" si="102"/>
        <v>43</v>
      </c>
      <c r="GN46" s="3">
        <f t="shared" si="103"/>
        <v>5</v>
      </c>
      <c r="GO46" s="3">
        <f t="shared" si="103"/>
        <v>5</v>
      </c>
      <c r="GP46" s="69">
        <f>SUMPRODUCT(GQ46:GS46,设定参考!$A$2:$C$2)</f>
        <v>-593816.80840566847</v>
      </c>
      <c r="GQ46" s="30">
        <v>-283537.994421963</v>
      </c>
      <c r="GR46" s="30">
        <v>-288671.09435025102</v>
      </c>
      <c r="GS46" s="62">
        <v>-293804.19427853898</v>
      </c>
      <c r="GT46" s="57" t="str">
        <f t="shared" si="104"/>
        <v>亚芝</v>
      </c>
      <c r="GU46" s="47" t="e">
        <f>VLOOKUP(GT46,马仔属性!$G$14:$I$30,3,FALSE)</f>
        <v>#N/A</v>
      </c>
      <c r="GV46" s="58" t="e">
        <f>VLOOKUP(GT46,马仔属性!$G$14:$H$30,2,FALSE)</f>
        <v>#N/A</v>
      </c>
      <c r="GW46" s="3">
        <f t="shared" si="102"/>
        <v>43</v>
      </c>
      <c r="GX46" s="3">
        <f t="shared" si="103"/>
        <v>5</v>
      </c>
      <c r="GY46" s="3">
        <f t="shared" si="103"/>
        <v>5</v>
      </c>
      <c r="GZ46" s="69">
        <f>SUMPRODUCT(HA46:HC46,设定参考!$A$2:$C$2)</f>
        <v>-625231.37996679102</v>
      </c>
      <c r="HA46" s="30">
        <v>-298937.29420682701</v>
      </c>
      <c r="HB46" s="30">
        <v>-304070.39413511503</v>
      </c>
      <c r="HC46" s="62">
        <v>-309203.49406340299</v>
      </c>
      <c r="HD46" s="57" t="str">
        <f t="shared" si="104"/>
        <v>亚芝</v>
      </c>
      <c r="HE46" s="47" t="e">
        <f>VLOOKUP(HD46,马仔属性!$G$14:$I$30,3,FALSE)</f>
        <v>#N/A</v>
      </c>
      <c r="HF46" s="58" t="e">
        <f>VLOOKUP(HD46,马仔属性!$G$14:$H$30,2,FALSE)</f>
        <v>#N/A</v>
      </c>
      <c r="HG46" s="3">
        <f t="shared" si="102"/>
        <v>43</v>
      </c>
      <c r="HH46" s="3">
        <f t="shared" si="103"/>
        <v>5</v>
      </c>
      <c r="HI46" s="3">
        <f t="shared" si="103"/>
        <v>5</v>
      </c>
      <c r="HJ46" s="69">
        <f>SUMPRODUCT(HK46:HM46,设定参考!$A$2:$C$2)</f>
        <v>-656645.95152791357</v>
      </c>
      <c r="HK46" s="30">
        <v>-314336.59399169101</v>
      </c>
      <c r="HL46" s="30">
        <v>-319469.69391997898</v>
      </c>
      <c r="HM46" s="62">
        <v>-324602.793848267</v>
      </c>
    </row>
    <row r="47" spans="1:221" x14ac:dyDescent="0.15">
      <c r="A47" s="48">
        <v>44</v>
      </c>
      <c r="B47" s="57" t="str">
        <f t="shared" si="50"/>
        <v>制服太妹</v>
      </c>
      <c r="C47" s="47">
        <f>VLOOKUP(B47,马仔属性!$G$14:$I$30,3,FALSE)</f>
        <v>0</v>
      </c>
      <c r="D47" s="58">
        <f>VLOOKUP(B47,马仔属性!$G$14:$H$30,2,FALSE)</f>
        <v>101101</v>
      </c>
      <c r="E47" s="3">
        <f t="shared" si="0"/>
        <v>44</v>
      </c>
      <c r="F47" s="3">
        <f t="shared" si="86"/>
        <v>5</v>
      </c>
      <c r="G47" s="3">
        <f t="shared" si="86"/>
        <v>5</v>
      </c>
      <c r="H47" s="69">
        <f>SUMPRODUCT(I47:K47,设定参考!$A$2:$C$2)</f>
        <v>2004.5403122849293</v>
      </c>
      <c r="I47" s="30">
        <v>16559.785766251669</v>
      </c>
      <c r="J47" s="30">
        <v>960.31170395721938</v>
      </c>
      <c r="K47" s="62">
        <v>381.83717767764301</v>
      </c>
      <c r="L47" s="57" t="str">
        <f t="shared" si="51"/>
        <v>蟹仔</v>
      </c>
      <c r="M47" s="47">
        <f>VLOOKUP(L47,马仔属性!$G$14:$I$30,3,FALSE)</f>
        <v>0</v>
      </c>
      <c r="N47" s="58">
        <f>VLOOKUP(L47,马仔属性!$G$14:$H$30,2,FALSE)</f>
        <v>101102</v>
      </c>
      <c r="O47" s="3">
        <f t="shared" si="2"/>
        <v>44</v>
      </c>
      <c r="P47" s="3">
        <f t="shared" si="87"/>
        <v>5</v>
      </c>
      <c r="Q47" s="3">
        <f t="shared" si="87"/>
        <v>5</v>
      </c>
      <c r="R47" s="69">
        <f>SUMPRODUCT(S47:U47,设定参考!$A$2:$C$2)</f>
        <v>1996.5403122849293</v>
      </c>
      <c r="S47" s="30">
        <v>16559.785766251669</v>
      </c>
      <c r="T47" s="30">
        <v>938.31170395721938</v>
      </c>
      <c r="U47" s="62">
        <v>395.83717767764301</v>
      </c>
      <c r="V47" s="57" t="str">
        <f t="shared" si="52"/>
        <v>比利</v>
      </c>
      <c r="W47" s="47">
        <f>VLOOKUP(V47,马仔属性!$G$14:$I$30,3,FALSE)</f>
        <v>0</v>
      </c>
      <c r="X47" s="58">
        <f>VLOOKUP(V47,马仔属性!$G$14:$H$30,2,FALSE)</f>
        <v>101103</v>
      </c>
      <c r="Y47" s="3">
        <f t="shared" si="4"/>
        <v>44</v>
      </c>
      <c r="Z47" s="3">
        <f t="shared" si="88"/>
        <v>5</v>
      </c>
      <c r="AA47" s="3">
        <f t="shared" si="88"/>
        <v>5</v>
      </c>
      <c r="AB47" s="69">
        <f>SUMPRODUCT(AC47:AE47,设定参考!$A$2:$C$2)</f>
        <v>2038.8203122849291</v>
      </c>
      <c r="AC47" s="30">
        <v>16341.785766251669</v>
      </c>
      <c r="AD47" s="30">
        <v>1026.3117039572194</v>
      </c>
      <c r="AE47" s="62">
        <v>358.83717767764301</v>
      </c>
      <c r="AF47" s="57" t="str">
        <f t="shared" si="53"/>
        <v>黎九</v>
      </c>
      <c r="AG47" s="47">
        <f>VLOOKUP(AF47,马仔属性!$G$14:$I$30,3,FALSE)</f>
        <v>0</v>
      </c>
      <c r="AH47" s="58">
        <f>VLOOKUP(AF47,马仔属性!$G$14:$H$30,2,FALSE)</f>
        <v>101104</v>
      </c>
      <c r="AI47" s="3">
        <f t="shared" si="6"/>
        <v>44</v>
      </c>
      <c r="AJ47" s="3">
        <f t="shared" si="89"/>
        <v>5</v>
      </c>
      <c r="AK47" s="3">
        <f t="shared" si="89"/>
        <v>5</v>
      </c>
      <c r="AL47" s="69">
        <f>SUMPRODUCT(AM47:AO47,设定参考!$A$2:$C$2)</f>
        <v>2043.5003122849289</v>
      </c>
      <c r="AM47" s="30">
        <v>18083.785766251669</v>
      </c>
      <c r="AN47" s="30">
        <v>971.31170395721927</v>
      </c>
      <c r="AO47" s="62">
        <v>348.83717767764301</v>
      </c>
      <c r="AP47" s="57" t="str">
        <f t="shared" si="54"/>
        <v>黑古</v>
      </c>
      <c r="AQ47" s="47">
        <f>VLOOKUP(AP47,马仔属性!$G$14:$I$30,3,FALSE)</f>
        <v>0</v>
      </c>
      <c r="AR47" s="58">
        <f>VLOOKUP(AP47,马仔属性!$G$14:$H$30,2,FALSE)</f>
        <v>101105</v>
      </c>
      <c r="AS47" s="3">
        <f t="shared" si="8"/>
        <v>44</v>
      </c>
      <c r="AT47" s="3">
        <f t="shared" si="90"/>
        <v>5</v>
      </c>
      <c r="AU47" s="3">
        <f t="shared" si="90"/>
        <v>5</v>
      </c>
      <c r="AV47" s="69">
        <f>SUMPRODUCT(AW47:AY47,设定参考!$A$2:$C$2)</f>
        <v>2005.7803122849291</v>
      </c>
      <c r="AW47" s="30">
        <v>19390.785766251669</v>
      </c>
      <c r="AX47" s="30">
        <v>872.31170395721938</v>
      </c>
      <c r="AY47" s="62">
        <v>357.83717767764301</v>
      </c>
      <c r="AZ47" s="57" t="str">
        <f t="shared" si="55"/>
        <v>靓坤</v>
      </c>
      <c r="BA47" s="47">
        <f>VLOOKUP(AZ47,马仔属性!$G$14:$I$30,3,FALSE)</f>
        <v>1</v>
      </c>
      <c r="BB47" s="58">
        <f>VLOOKUP(AZ47,马仔属性!$G$14:$H$30,2,FALSE)</f>
        <v>101106</v>
      </c>
      <c r="BC47" s="3">
        <f t="shared" si="10"/>
        <v>44</v>
      </c>
      <c r="BD47" s="3">
        <f t="shared" si="91"/>
        <v>5</v>
      </c>
      <c r="BE47" s="3">
        <f t="shared" si="91"/>
        <v>5</v>
      </c>
      <c r="BF47" s="69">
        <f>SUMPRODUCT(BG47:BI47,设定参考!$A$2:$C$2)</f>
        <v>3035.5319112682091</v>
      </c>
      <c r="BG47" s="30">
        <v>27456.966205175318</v>
      </c>
      <c r="BH47" s="30">
        <v>1392.2571191443853</v>
      </c>
      <c r="BI47" s="62">
        <v>544.99614391681121</v>
      </c>
      <c r="BJ47" s="57" t="str">
        <f t="shared" si="56"/>
        <v>乌鸦</v>
      </c>
      <c r="BK47" s="47">
        <f>VLOOKUP(BJ47,马仔属性!$G$14:$I$30,3,FALSE)</f>
        <v>2</v>
      </c>
      <c r="BL47" s="58">
        <f>VLOOKUP(BJ47,马仔属性!$G$14:$H$30,2,FALSE)</f>
        <v>101110</v>
      </c>
      <c r="BM47" s="3">
        <f t="shared" si="12"/>
        <v>44</v>
      </c>
      <c r="BN47" s="3">
        <f t="shared" si="92"/>
        <v>5</v>
      </c>
      <c r="BO47" s="3">
        <f t="shared" si="92"/>
        <v>5</v>
      </c>
      <c r="BP47" s="69">
        <f>SUMPRODUCT(BQ47:BS47,设定参考!$A$2:$C$2)</f>
        <v>4994.3951092347688</v>
      </c>
      <c r="BQ47" s="30">
        <v>47073.32708302261</v>
      </c>
      <c r="BR47" s="30">
        <v>2146.1479495187168</v>
      </c>
      <c r="BS47" s="62">
        <v>965.31407639514748</v>
      </c>
      <c r="BT47" s="57" t="str">
        <f t="shared" si="57"/>
        <v>肥仔</v>
      </c>
      <c r="BU47" s="47">
        <f>VLOOKUP(BT47,马仔属性!$G$14:$I$30,3,FALSE)</f>
        <v>1</v>
      </c>
      <c r="BV47" s="58">
        <f>VLOOKUP(BT47,马仔属性!$G$14:$H$30,2,FALSE)</f>
        <v>101108</v>
      </c>
      <c r="BW47" s="3">
        <f t="shared" si="14"/>
        <v>44</v>
      </c>
      <c r="BX47" s="3">
        <f t="shared" si="93"/>
        <v>5</v>
      </c>
      <c r="BY47" s="3">
        <f t="shared" si="93"/>
        <v>5</v>
      </c>
      <c r="BZ47" s="69">
        <f>SUMPRODUCT(CA47:CC47,设定参考!$A$2:$C$2)</f>
        <v>3004.3719112682093</v>
      </c>
      <c r="CA47" s="30">
        <v>28327.966205175318</v>
      </c>
      <c r="CB47" s="30">
        <v>1293.2571191443853</v>
      </c>
      <c r="CC47" s="62">
        <v>577.99614391681121</v>
      </c>
      <c r="CD47" s="57" t="str">
        <f t="shared" si="58"/>
        <v>司徒浩南</v>
      </c>
      <c r="CE47" s="47">
        <f>VLOOKUP(CD47,马仔属性!$G$14:$I$30,3,FALSE)</f>
        <v>2</v>
      </c>
      <c r="CF47" s="58">
        <f>VLOOKUP(CD47,马仔属性!$G$14:$H$30,2,FALSE)</f>
        <v>101109</v>
      </c>
      <c r="CG47" s="3">
        <f t="shared" si="16"/>
        <v>44</v>
      </c>
      <c r="CH47" s="3">
        <f t="shared" si="94"/>
        <v>5</v>
      </c>
      <c r="CI47" s="3">
        <f t="shared" si="94"/>
        <v>5</v>
      </c>
      <c r="CJ47" s="69">
        <f>SUMPRODUCT(CK47:CM47,设定参考!$A$2:$C$2)</f>
        <v>5051.155109234769</v>
      </c>
      <c r="CK47" s="30">
        <v>44242.327083022617</v>
      </c>
      <c r="CL47" s="30">
        <v>2344.1479495187168</v>
      </c>
      <c r="CM47" s="62">
        <v>937.31407639514748</v>
      </c>
      <c r="CN47" s="57" t="s">
        <v>380</v>
      </c>
      <c r="CO47" s="47">
        <f>VLOOKUP(CN47,马仔属性!$G$14:$I$30,3,FALSE)</f>
        <v>2</v>
      </c>
      <c r="CP47" s="58">
        <f>VLOOKUP(CN47,马仔属性!$G$14:$H$30,2,FALSE)</f>
        <v>101111</v>
      </c>
      <c r="CQ47" s="3">
        <f t="shared" si="18"/>
        <v>44</v>
      </c>
      <c r="CR47" s="3">
        <f t="shared" si="95"/>
        <v>5</v>
      </c>
      <c r="CS47" s="3">
        <f t="shared" si="95"/>
        <v>5</v>
      </c>
      <c r="CT47" s="69">
        <f>SUMPRODUCT(CU47:CW47,设定参考!$A$2:$C$2)</f>
        <v>4996.4351092347697</v>
      </c>
      <c r="CU47" s="30">
        <v>45549.327083022617</v>
      </c>
      <c r="CV47" s="30">
        <v>2190.1479495187168</v>
      </c>
      <c r="CW47" s="62">
        <v>984.31407639514748</v>
      </c>
      <c r="CX47" s="57" t="str">
        <f t="shared" si="59"/>
        <v>雷功</v>
      </c>
      <c r="CY47" s="47" t="e">
        <f>VLOOKUP(CX47,马仔属性!$G$14:$I$30,3,FALSE)</f>
        <v>#N/A</v>
      </c>
      <c r="CZ47" s="58" t="e">
        <f>VLOOKUP(CX47,马仔属性!$G$14:$H$30,2,FALSE)</f>
        <v>#N/A</v>
      </c>
      <c r="DA47" s="3">
        <f t="shared" si="20"/>
        <v>44</v>
      </c>
      <c r="DB47" s="3">
        <f t="shared" si="96"/>
        <v>5</v>
      </c>
      <c r="DC47" s="3">
        <f t="shared" si="96"/>
        <v>5</v>
      </c>
      <c r="DD47" s="69">
        <f>SUMPRODUCT(DE47:DG47,设定参考!$A$2:$C$2)</f>
        <v>0</v>
      </c>
      <c r="DE47" s="30">
        <v>0</v>
      </c>
      <c r="DF47" s="30">
        <v>0</v>
      </c>
      <c r="DG47" s="62">
        <v>0</v>
      </c>
      <c r="DH47" s="57" t="str">
        <f t="shared" si="60"/>
        <v>山下忠秀</v>
      </c>
      <c r="DI47" s="47">
        <f>VLOOKUP(DH47,马仔属性!$G$14:$I$30,3,FALSE)</f>
        <v>2</v>
      </c>
      <c r="DJ47" s="58">
        <f>VLOOKUP(DH47,马仔属性!$G$14:$H$30,2,FALSE)</f>
        <v>101112</v>
      </c>
      <c r="DK47" s="3">
        <f t="shared" si="22"/>
        <v>44</v>
      </c>
      <c r="DL47" s="3">
        <f t="shared" si="97"/>
        <v>5</v>
      </c>
      <c r="DM47" s="3">
        <f t="shared" si="97"/>
        <v>5</v>
      </c>
      <c r="DN47" s="69">
        <f>SUMPRODUCT(DO47:DQ47,设定参考!$A$2:$C$2)</f>
        <v>5015.4351092347697</v>
      </c>
      <c r="DO47" s="30">
        <v>44024.327083022617</v>
      </c>
      <c r="DP47" s="30">
        <v>2289.1479495187168</v>
      </c>
      <c r="DQ47" s="62">
        <v>965.31407639514748</v>
      </c>
      <c r="DR47" s="57" t="str">
        <f t="shared" si="61"/>
        <v>宫本一</v>
      </c>
      <c r="DS47" s="47">
        <f>VLOOKUP(DR47,马仔属性!$G$14:$I$30,3,FALSE)</f>
        <v>2</v>
      </c>
      <c r="DT47" s="58">
        <f>VLOOKUP(DR47,马仔属性!$G$14:$H$30,2,FALSE)</f>
        <v>101113</v>
      </c>
      <c r="DU47" s="3">
        <f t="shared" si="24"/>
        <v>44</v>
      </c>
      <c r="DV47" s="3">
        <f t="shared" si="98"/>
        <v>5</v>
      </c>
      <c r="DW47" s="3">
        <f t="shared" si="98"/>
        <v>5</v>
      </c>
      <c r="DX47" s="69">
        <f>SUMPRODUCT(DY47:EA47,设定参考!$A$2:$C$2)</f>
        <v>5033.195109234769</v>
      </c>
      <c r="DY47" s="30">
        <v>42718.327083022617</v>
      </c>
      <c r="DZ47" s="30">
        <v>2344.1479495187168</v>
      </c>
      <c r="EA47" s="62">
        <v>980.31407639514748</v>
      </c>
      <c r="EB47" s="57" t="str">
        <f t="shared" si="62"/>
        <v>陈浩南</v>
      </c>
      <c r="EC47" s="47">
        <f>VLOOKUP(EB47,马仔属性!$G$14:$I$30,3,FALSE)</f>
        <v>3</v>
      </c>
      <c r="ED47" s="58">
        <f>VLOOKUP(EB47,马仔属性!$G$14:$H$30,2,FALSE)</f>
        <v>101114</v>
      </c>
      <c r="EE47" s="3">
        <f t="shared" si="26"/>
        <v>44</v>
      </c>
      <c r="EF47" s="3">
        <f t="shared" si="99"/>
        <v>5</v>
      </c>
      <c r="EG47" s="3">
        <f t="shared" si="99"/>
        <v>5</v>
      </c>
      <c r="EH47" s="69">
        <f>SUMPRODUCT(EI47:EK47,设定参考!$A$2:$C$2)</f>
        <v>7001.8983072013289</v>
      </c>
      <c r="EI47" s="30">
        <v>61680.687960869909</v>
      </c>
      <c r="EJ47" s="30">
        <v>3153.0387798930487</v>
      </c>
      <c r="EK47" s="62">
        <v>1381.6320088734838</v>
      </c>
      <c r="EL47" s="57" t="str">
        <f t="shared" si="63"/>
        <v>山鸡</v>
      </c>
      <c r="EM47" s="47">
        <f>VLOOKUP(EL47,马仔属性!$G$14:$I$30,3,FALSE)</f>
        <v>3</v>
      </c>
      <c r="EN47" s="58">
        <f>VLOOKUP(EL47,马仔属性!$G$14:$H$30,2,FALSE)</f>
        <v>101115</v>
      </c>
      <c r="EO47" s="3">
        <f t="shared" si="28"/>
        <v>44</v>
      </c>
      <c r="EP47" s="3">
        <f t="shared" si="100"/>
        <v>5</v>
      </c>
      <c r="EQ47" s="3">
        <f t="shared" si="100"/>
        <v>5</v>
      </c>
      <c r="ER47" s="69">
        <f>SUMPRODUCT(ES47:EU47,设定参考!$A$2:$C$2)</f>
        <v>7056.8983072013289</v>
      </c>
      <c r="ES47" s="30">
        <v>61680.687960869909</v>
      </c>
      <c r="ET47" s="30">
        <v>3241.0387798930487</v>
      </c>
      <c r="EU47" s="62">
        <v>1348.6320088734838</v>
      </c>
      <c r="EV47" s="57" t="str">
        <f t="shared" si="64"/>
        <v>大天二</v>
      </c>
      <c r="EW47" s="47">
        <f>VLOOKUP(EV47,马仔属性!$G$14:$I$30,3,FALSE)</f>
        <v>3</v>
      </c>
      <c r="EX47" s="58">
        <f>VLOOKUP(EV47,马仔属性!$G$14:$H$30,2,FALSE)</f>
        <v>101116</v>
      </c>
      <c r="EY47" s="3">
        <f t="shared" si="30"/>
        <v>44</v>
      </c>
      <c r="EZ47" s="3">
        <f t="shared" si="101"/>
        <v>5</v>
      </c>
      <c r="FA47" s="3">
        <f t="shared" si="101"/>
        <v>5</v>
      </c>
      <c r="FB47" s="69">
        <f>SUMPRODUCT(FC47:FE47,设定参考!$A$2:$C$2)</f>
        <v>7041.4183072013284</v>
      </c>
      <c r="FC47" s="30">
        <v>64293.687960869909</v>
      </c>
      <c r="FD47" s="30">
        <v>3131.0387798930487</v>
      </c>
      <c r="FE47" s="62">
        <v>1338.6320088734838</v>
      </c>
      <c r="FF47" s="57" t="str">
        <f t="shared" si="104"/>
        <v>亚芝</v>
      </c>
      <c r="FG47" s="47" t="e">
        <f>VLOOKUP(FF47,马仔属性!$G$14:$I$30,3,FALSE)</f>
        <v>#N/A</v>
      </c>
      <c r="FH47" s="58" t="e">
        <f>VLOOKUP(FF47,马仔属性!$G$14:$H$30,2,FALSE)</f>
        <v>#N/A</v>
      </c>
      <c r="FI47" s="3">
        <f t="shared" si="102"/>
        <v>44</v>
      </c>
      <c r="FJ47" s="3">
        <f t="shared" si="103"/>
        <v>5</v>
      </c>
      <c r="FK47" s="3">
        <f t="shared" si="103"/>
        <v>5</v>
      </c>
      <c r="FL47" s="69">
        <f>SUMPRODUCT(FM47:FO47,设定参考!$A$2:$C$2)</f>
        <v>-506322.6299683695</v>
      </c>
      <c r="FM47" s="30">
        <v>-240546.691679037</v>
      </c>
      <c r="FN47" s="30">
        <v>-245749.15132674799</v>
      </c>
      <c r="FO47" s="62">
        <v>-250951.61097446</v>
      </c>
      <c r="FP47" s="57" t="str">
        <f t="shared" si="104"/>
        <v>亚芝</v>
      </c>
      <c r="FQ47" s="47" t="e">
        <f>VLOOKUP(FP47,马仔属性!$G$14:$I$30,3,FALSE)</f>
        <v>#N/A</v>
      </c>
      <c r="FR47" s="58" t="e">
        <f>VLOOKUP(FP47,马仔属性!$G$14:$H$30,2,FALSE)</f>
        <v>#N/A</v>
      </c>
      <c r="FS47" s="3">
        <f t="shared" si="102"/>
        <v>44</v>
      </c>
      <c r="FT47" s="3">
        <f t="shared" si="103"/>
        <v>5</v>
      </c>
      <c r="FU47" s="3">
        <f t="shared" si="103"/>
        <v>5</v>
      </c>
      <c r="FV47" s="69">
        <f>SUMPRODUCT(FW47:FY47,设定参考!$A$2:$C$2)</f>
        <v>-538161.68301236583</v>
      </c>
      <c r="FW47" s="30">
        <v>-256154.070622172</v>
      </c>
      <c r="FX47" s="30">
        <v>-261356.53026988401</v>
      </c>
      <c r="FY47" s="62">
        <v>-266558.989917595</v>
      </c>
      <c r="FZ47" s="57" t="str">
        <f t="shared" si="104"/>
        <v>亚芝</v>
      </c>
      <c r="GA47" s="47" t="e">
        <f>VLOOKUP(FZ47,马仔属性!$G$14:$I$30,3,FALSE)</f>
        <v>#N/A</v>
      </c>
      <c r="GB47" s="58" t="e">
        <f>VLOOKUP(FZ47,马仔属性!$G$14:$H$30,2,FALSE)</f>
        <v>#N/A</v>
      </c>
      <c r="GC47" s="3">
        <f t="shared" si="102"/>
        <v>44</v>
      </c>
      <c r="GD47" s="3">
        <f t="shared" si="103"/>
        <v>5</v>
      </c>
      <c r="GE47" s="3">
        <f t="shared" si="103"/>
        <v>5</v>
      </c>
      <c r="GF47" s="69">
        <f>SUMPRODUCT(GG47:GI47,设定参考!$A$2:$C$2)</f>
        <v>-570000.73605636228</v>
      </c>
      <c r="GG47" s="30">
        <v>-271761.449565307</v>
      </c>
      <c r="GH47" s="30">
        <v>-276963.90921301901</v>
      </c>
      <c r="GI47" s="62">
        <v>-282166.36886073102</v>
      </c>
      <c r="GJ47" s="57" t="str">
        <f t="shared" si="104"/>
        <v>亚芝</v>
      </c>
      <c r="GK47" s="47" t="e">
        <f>VLOOKUP(GJ47,马仔属性!$G$14:$I$30,3,FALSE)</f>
        <v>#N/A</v>
      </c>
      <c r="GL47" s="58" t="e">
        <f>VLOOKUP(GJ47,马仔属性!$G$14:$H$30,2,FALSE)</f>
        <v>#N/A</v>
      </c>
      <c r="GM47" s="3">
        <f t="shared" si="102"/>
        <v>44</v>
      </c>
      <c r="GN47" s="3">
        <f t="shared" si="103"/>
        <v>5</v>
      </c>
      <c r="GO47" s="3">
        <f t="shared" si="103"/>
        <v>5</v>
      </c>
      <c r="GP47" s="69">
        <f>SUMPRODUCT(GQ47:GS47,设定参考!$A$2:$C$2)</f>
        <v>-601839.78910035768</v>
      </c>
      <c r="GQ47" s="30">
        <v>-287368.82850844198</v>
      </c>
      <c r="GR47" s="30">
        <v>-292571.28815615398</v>
      </c>
      <c r="GS47" s="62">
        <v>-297773.74780386599</v>
      </c>
      <c r="GT47" s="57" t="str">
        <f t="shared" si="104"/>
        <v>亚芝</v>
      </c>
      <c r="GU47" s="47" t="e">
        <f>VLOOKUP(GT47,马仔属性!$G$14:$I$30,3,FALSE)</f>
        <v>#N/A</v>
      </c>
      <c r="GV47" s="58" t="e">
        <f>VLOOKUP(GT47,马仔属性!$G$14:$H$30,2,FALSE)</f>
        <v>#N/A</v>
      </c>
      <c r="GW47" s="3">
        <f t="shared" si="102"/>
        <v>44</v>
      </c>
      <c r="GX47" s="3">
        <f t="shared" si="103"/>
        <v>5</v>
      </c>
      <c r="GY47" s="3">
        <f t="shared" si="103"/>
        <v>5</v>
      </c>
      <c r="GZ47" s="69">
        <f>SUMPRODUCT(HA47:HC47,设定参考!$A$2:$C$2)</f>
        <v>-633678.84214435413</v>
      </c>
      <c r="HA47" s="30">
        <v>-302976.207451578</v>
      </c>
      <c r="HB47" s="30">
        <v>-308178.66709929</v>
      </c>
      <c r="HC47" s="62">
        <v>-313381.12674700102</v>
      </c>
      <c r="HD47" s="57" t="str">
        <f t="shared" si="104"/>
        <v>亚芝</v>
      </c>
      <c r="HE47" s="47" t="e">
        <f>VLOOKUP(HD47,马仔属性!$G$14:$I$30,3,FALSE)</f>
        <v>#N/A</v>
      </c>
      <c r="HF47" s="58" t="e">
        <f>VLOOKUP(HD47,马仔属性!$G$14:$H$30,2,FALSE)</f>
        <v>#N/A</v>
      </c>
      <c r="HG47" s="3">
        <f t="shared" si="102"/>
        <v>44</v>
      </c>
      <c r="HH47" s="3">
        <f t="shared" si="103"/>
        <v>5</v>
      </c>
      <c r="HI47" s="3">
        <f t="shared" si="103"/>
        <v>5</v>
      </c>
      <c r="HJ47" s="69">
        <f>SUMPRODUCT(HK47:HM47,设定参考!$A$2:$C$2)</f>
        <v>-665517.89518835046</v>
      </c>
      <c r="HK47" s="30">
        <v>-318583.58639471303</v>
      </c>
      <c r="HL47" s="30">
        <v>-323786.04604242498</v>
      </c>
      <c r="HM47" s="62">
        <v>-328988.50569013698</v>
      </c>
    </row>
    <row r="48" spans="1:221" x14ac:dyDescent="0.15">
      <c r="A48" s="48">
        <v>45</v>
      </c>
      <c r="B48" s="57" t="str">
        <f t="shared" si="50"/>
        <v>制服太妹</v>
      </c>
      <c r="C48" s="47">
        <f>VLOOKUP(B48,马仔属性!$G$14:$I$30,3,FALSE)</f>
        <v>0</v>
      </c>
      <c r="D48" s="58">
        <f>VLOOKUP(B48,马仔属性!$G$14:$H$30,2,FALSE)</f>
        <v>101101</v>
      </c>
      <c r="E48" s="3">
        <f t="shared" si="0"/>
        <v>45</v>
      </c>
      <c r="F48" s="3">
        <f t="shared" si="86"/>
        <v>5</v>
      </c>
      <c r="G48" s="3">
        <f t="shared" si="86"/>
        <v>5</v>
      </c>
      <c r="H48" s="69">
        <f>SUMPRODUCT(I48:K48,设定参考!$A$2:$C$2)</f>
        <v>2020.7442707481105</v>
      </c>
      <c r="I48" s="30">
        <v>16703.512352257749</v>
      </c>
      <c r="J48" s="30">
        <v>967.61199572192527</v>
      </c>
      <c r="K48" s="62">
        <v>384.99178093587534</v>
      </c>
      <c r="L48" s="57" t="str">
        <f t="shared" si="51"/>
        <v>蟹仔</v>
      </c>
      <c r="M48" s="47">
        <f>VLOOKUP(L48,马仔属性!$G$14:$I$30,3,FALSE)</f>
        <v>0</v>
      </c>
      <c r="N48" s="58">
        <f>VLOOKUP(L48,马仔属性!$G$14:$H$30,2,FALSE)</f>
        <v>101102</v>
      </c>
      <c r="O48" s="3">
        <f t="shared" si="2"/>
        <v>45</v>
      </c>
      <c r="P48" s="3">
        <f t="shared" si="87"/>
        <v>5</v>
      </c>
      <c r="Q48" s="3">
        <f t="shared" si="87"/>
        <v>5</v>
      </c>
      <c r="R48" s="69">
        <f>SUMPRODUCT(S48:U48,设定参考!$A$2:$C$2)</f>
        <v>2012.7442707481105</v>
      </c>
      <c r="S48" s="30">
        <v>16703.512352257749</v>
      </c>
      <c r="T48" s="30">
        <v>945.61199572192527</v>
      </c>
      <c r="U48" s="62">
        <v>398.99178093587534</v>
      </c>
      <c r="V48" s="57" t="str">
        <f t="shared" si="52"/>
        <v>比利</v>
      </c>
      <c r="W48" s="47">
        <f>VLOOKUP(V48,马仔属性!$G$14:$I$30,3,FALSE)</f>
        <v>0</v>
      </c>
      <c r="X48" s="58">
        <f>VLOOKUP(V48,马仔属性!$G$14:$H$30,2,FALSE)</f>
        <v>101103</v>
      </c>
      <c r="Y48" s="3">
        <f t="shared" si="4"/>
        <v>45</v>
      </c>
      <c r="Z48" s="3">
        <f t="shared" si="88"/>
        <v>5</v>
      </c>
      <c r="AA48" s="3">
        <f t="shared" si="88"/>
        <v>5</v>
      </c>
      <c r="AB48" s="69">
        <f>SUMPRODUCT(AC48:AE48,设定参考!$A$2:$C$2)</f>
        <v>2055.0242707481107</v>
      </c>
      <c r="AC48" s="30">
        <v>16485.512352257749</v>
      </c>
      <c r="AD48" s="30">
        <v>1033.6119957219253</v>
      </c>
      <c r="AE48" s="62">
        <v>361.99178093587534</v>
      </c>
      <c r="AF48" s="57" t="str">
        <f t="shared" si="53"/>
        <v>黎九</v>
      </c>
      <c r="AG48" s="47">
        <f>VLOOKUP(AF48,马仔属性!$G$14:$I$30,3,FALSE)</f>
        <v>0</v>
      </c>
      <c r="AH48" s="58">
        <f>VLOOKUP(AF48,马仔属性!$G$14:$H$30,2,FALSE)</f>
        <v>101104</v>
      </c>
      <c r="AI48" s="3">
        <f t="shared" si="6"/>
        <v>45</v>
      </c>
      <c r="AJ48" s="3">
        <f t="shared" si="89"/>
        <v>5</v>
      </c>
      <c r="AK48" s="3">
        <f t="shared" si="89"/>
        <v>5</v>
      </c>
      <c r="AL48" s="69">
        <f>SUMPRODUCT(AM48:AO48,设定参考!$A$2:$C$2)</f>
        <v>2059.7042707481105</v>
      </c>
      <c r="AM48" s="30">
        <v>18227.512352257749</v>
      </c>
      <c r="AN48" s="30">
        <v>978.61199572192515</v>
      </c>
      <c r="AO48" s="62">
        <v>351.99178093587534</v>
      </c>
      <c r="AP48" s="57" t="str">
        <f t="shared" si="54"/>
        <v>黑古</v>
      </c>
      <c r="AQ48" s="47">
        <f>VLOOKUP(AP48,马仔属性!$G$14:$I$30,3,FALSE)</f>
        <v>0</v>
      </c>
      <c r="AR48" s="58">
        <f>VLOOKUP(AP48,马仔属性!$G$14:$H$30,2,FALSE)</f>
        <v>101105</v>
      </c>
      <c r="AS48" s="3">
        <f t="shared" si="8"/>
        <v>45</v>
      </c>
      <c r="AT48" s="3">
        <f t="shared" si="90"/>
        <v>5</v>
      </c>
      <c r="AU48" s="3">
        <f t="shared" si="90"/>
        <v>5</v>
      </c>
      <c r="AV48" s="69">
        <f>SUMPRODUCT(AW48:AY48,设定参考!$A$2:$C$2)</f>
        <v>2021.9842707481107</v>
      </c>
      <c r="AW48" s="30">
        <v>19534.512352257749</v>
      </c>
      <c r="AX48" s="30">
        <v>879.61199572192527</v>
      </c>
      <c r="AY48" s="62">
        <v>360.99178093587534</v>
      </c>
      <c r="AZ48" s="57" t="str">
        <f t="shared" si="55"/>
        <v>靓坤</v>
      </c>
      <c r="BA48" s="47">
        <f>VLOOKUP(AZ48,马仔属性!$G$14:$I$30,3,FALSE)</f>
        <v>1</v>
      </c>
      <c r="BB48" s="58">
        <f>VLOOKUP(AZ48,马仔属性!$G$14:$H$30,2,FALSE)</f>
        <v>101106</v>
      </c>
      <c r="BC48" s="3">
        <f t="shared" si="10"/>
        <v>45</v>
      </c>
      <c r="BD48" s="3">
        <f t="shared" si="91"/>
        <v>5</v>
      </c>
      <c r="BE48" s="3">
        <f t="shared" si="91"/>
        <v>5</v>
      </c>
      <c r="BF48" s="69">
        <f>SUMPRODUCT(BG48:BI48,设定参考!$A$2:$C$2)</f>
        <v>3067.9398281945723</v>
      </c>
      <c r="BG48" s="30">
        <v>27744.419377187482</v>
      </c>
      <c r="BH48" s="30">
        <v>1406.8577026737971</v>
      </c>
      <c r="BI48" s="62">
        <v>551.30535043327575</v>
      </c>
      <c r="BJ48" s="57" t="str">
        <f t="shared" si="56"/>
        <v>乌鸦</v>
      </c>
      <c r="BK48" s="47">
        <f>VLOOKUP(BJ48,马仔属性!$G$14:$I$30,3,FALSE)</f>
        <v>2</v>
      </c>
      <c r="BL48" s="58">
        <f>VLOOKUP(BJ48,马仔属性!$G$14:$H$30,2,FALSE)</f>
        <v>101110</v>
      </c>
      <c r="BM48" s="3">
        <f t="shared" si="12"/>
        <v>45</v>
      </c>
      <c r="BN48" s="3">
        <f t="shared" si="92"/>
        <v>5</v>
      </c>
      <c r="BO48" s="3">
        <f t="shared" si="92"/>
        <v>5</v>
      </c>
      <c r="BP48" s="69">
        <f>SUMPRODUCT(BQ48:BS48,设定参考!$A$2:$C$2)</f>
        <v>5059.2109430874943</v>
      </c>
      <c r="BQ48" s="30">
        <v>47648.233427046944</v>
      </c>
      <c r="BR48" s="30">
        <v>2175.3491165775404</v>
      </c>
      <c r="BS48" s="62">
        <v>977.93248942807656</v>
      </c>
      <c r="BT48" s="57" t="str">
        <f t="shared" si="57"/>
        <v>肥仔</v>
      </c>
      <c r="BU48" s="47">
        <f>VLOOKUP(BT48,马仔属性!$G$14:$I$30,3,FALSE)</f>
        <v>1</v>
      </c>
      <c r="BV48" s="58">
        <f>VLOOKUP(BT48,马仔属性!$G$14:$H$30,2,FALSE)</f>
        <v>101108</v>
      </c>
      <c r="BW48" s="3">
        <f t="shared" si="14"/>
        <v>45</v>
      </c>
      <c r="BX48" s="3">
        <f t="shared" si="93"/>
        <v>5</v>
      </c>
      <c r="BY48" s="3">
        <f t="shared" si="93"/>
        <v>5</v>
      </c>
      <c r="BZ48" s="69">
        <f>SUMPRODUCT(CA48:CC48,设定参考!$A$2:$C$2)</f>
        <v>3036.779828194572</v>
      </c>
      <c r="CA48" s="30">
        <v>28615.419377187482</v>
      </c>
      <c r="CB48" s="30">
        <v>1307.8577026737971</v>
      </c>
      <c r="CC48" s="62">
        <v>584.30535043327575</v>
      </c>
      <c r="CD48" s="57" t="str">
        <f t="shared" si="58"/>
        <v>司徒浩南</v>
      </c>
      <c r="CE48" s="47">
        <f>VLOOKUP(CD48,马仔属性!$G$14:$I$30,3,FALSE)</f>
        <v>2</v>
      </c>
      <c r="CF48" s="58">
        <f>VLOOKUP(CD48,马仔属性!$G$14:$H$30,2,FALSE)</f>
        <v>101109</v>
      </c>
      <c r="CG48" s="3">
        <f t="shared" si="16"/>
        <v>45</v>
      </c>
      <c r="CH48" s="3">
        <f t="shared" si="94"/>
        <v>5</v>
      </c>
      <c r="CI48" s="3">
        <f t="shared" si="94"/>
        <v>5</v>
      </c>
      <c r="CJ48" s="69">
        <f>SUMPRODUCT(CK48:CM48,设定参考!$A$2:$C$2)</f>
        <v>5115.9709430874946</v>
      </c>
      <c r="CK48" s="30">
        <v>44817.233427046944</v>
      </c>
      <c r="CL48" s="30">
        <v>2373.3491165775404</v>
      </c>
      <c r="CM48" s="62">
        <v>949.93248942807656</v>
      </c>
      <c r="CN48" s="57" t="s">
        <v>380</v>
      </c>
      <c r="CO48" s="47">
        <f>VLOOKUP(CN48,马仔属性!$G$14:$I$30,3,FALSE)</f>
        <v>2</v>
      </c>
      <c r="CP48" s="58">
        <f>VLOOKUP(CN48,马仔属性!$G$14:$H$30,2,FALSE)</f>
        <v>101111</v>
      </c>
      <c r="CQ48" s="3">
        <f t="shared" si="18"/>
        <v>45</v>
      </c>
      <c r="CR48" s="3">
        <f t="shared" si="95"/>
        <v>5</v>
      </c>
      <c r="CS48" s="3">
        <f t="shared" si="95"/>
        <v>5</v>
      </c>
      <c r="CT48" s="69">
        <f>SUMPRODUCT(CU48:CW48,设定参考!$A$2:$C$2)</f>
        <v>5061.2509430874943</v>
      </c>
      <c r="CU48" s="30">
        <v>46124.233427046944</v>
      </c>
      <c r="CV48" s="30">
        <v>2219.3491165775404</v>
      </c>
      <c r="CW48" s="62">
        <v>996.93248942807656</v>
      </c>
      <c r="CX48" s="57" t="str">
        <f t="shared" si="59"/>
        <v>雷功</v>
      </c>
      <c r="CY48" s="47" t="e">
        <f>VLOOKUP(CX48,马仔属性!$G$14:$I$30,3,FALSE)</f>
        <v>#N/A</v>
      </c>
      <c r="CZ48" s="58" t="e">
        <f>VLOOKUP(CX48,马仔属性!$G$14:$H$30,2,FALSE)</f>
        <v>#N/A</v>
      </c>
      <c r="DA48" s="3">
        <f t="shared" si="20"/>
        <v>45</v>
      </c>
      <c r="DB48" s="3">
        <f t="shared" si="96"/>
        <v>5</v>
      </c>
      <c r="DC48" s="3">
        <f t="shared" si="96"/>
        <v>5</v>
      </c>
      <c r="DD48" s="69">
        <f>SUMPRODUCT(DE48:DG48,设定参考!$A$2:$C$2)</f>
        <v>0</v>
      </c>
      <c r="DE48" s="30">
        <v>0</v>
      </c>
      <c r="DF48" s="30">
        <v>0</v>
      </c>
      <c r="DG48" s="62">
        <v>0</v>
      </c>
      <c r="DH48" s="57" t="str">
        <f t="shared" si="60"/>
        <v>山下忠秀</v>
      </c>
      <c r="DI48" s="47">
        <f>VLOOKUP(DH48,马仔属性!$G$14:$I$30,3,FALSE)</f>
        <v>2</v>
      </c>
      <c r="DJ48" s="58">
        <f>VLOOKUP(DH48,马仔属性!$G$14:$H$30,2,FALSE)</f>
        <v>101112</v>
      </c>
      <c r="DK48" s="3">
        <f t="shared" si="22"/>
        <v>45</v>
      </c>
      <c r="DL48" s="3">
        <f t="shared" si="97"/>
        <v>5</v>
      </c>
      <c r="DM48" s="3">
        <f t="shared" si="97"/>
        <v>5</v>
      </c>
      <c r="DN48" s="69">
        <f>SUMPRODUCT(DO48:DQ48,设定参考!$A$2:$C$2)</f>
        <v>5080.2509430874943</v>
      </c>
      <c r="DO48" s="30">
        <v>44599.233427046944</v>
      </c>
      <c r="DP48" s="30">
        <v>2318.3491165775404</v>
      </c>
      <c r="DQ48" s="62">
        <v>977.93248942807656</v>
      </c>
      <c r="DR48" s="57" t="str">
        <f t="shared" si="61"/>
        <v>宫本一</v>
      </c>
      <c r="DS48" s="47">
        <f>VLOOKUP(DR48,马仔属性!$G$14:$I$30,3,FALSE)</f>
        <v>2</v>
      </c>
      <c r="DT48" s="58">
        <f>VLOOKUP(DR48,马仔属性!$G$14:$H$30,2,FALSE)</f>
        <v>101113</v>
      </c>
      <c r="DU48" s="3">
        <f t="shared" si="24"/>
        <v>45</v>
      </c>
      <c r="DV48" s="3">
        <f t="shared" si="98"/>
        <v>5</v>
      </c>
      <c r="DW48" s="3">
        <f t="shared" si="98"/>
        <v>5</v>
      </c>
      <c r="DX48" s="69">
        <f>SUMPRODUCT(DY48:EA48,设定参考!$A$2:$C$2)</f>
        <v>5098.0109430874945</v>
      </c>
      <c r="DY48" s="30">
        <v>43293.233427046944</v>
      </c>
      <c r="DZ48" s="30">
        <v>2373.3491165775404</v>
      </c>
      <c r="EA48" s="62">
        <v>992.93248942807656</v>
      </c>
      <c r="EB48" s="57" t="str">
        <f t="shared" si="62"/>
        <v>陈浩南</v>
      </c>
      <c r="EC48" s="47">
        <f>VLOOKUP(EB48,马仔属性!$G$14:$I$30,3,FALSE)</f>
        <v>3</v>
      </c>
      <c r="ED48" s="58">
        <f>VLOOKUP(EB48,马仔属性!$G$14:$H$30,2,FALSE)</f>
        <v>101114</v>
      </c>
      <c r="EE48" s="3">
        <f t="shared" si="26"/>
        <v>45</v>
      </c>
      <c r="EF48" s="3">
        <f t="shared" si="99"/>
        <v>5</v>
      </c>
      <c r="EG48" s="3">
        <f t="shared" si="99"/>
        <v>5</v>
      </c>
      <c r="EH48" s="69">
        <f>SUMPRODUCT(EI48:EK48,设定参考!$A$2:$C$2)</f>
        <v>7099.1220579804176</v>
      </c>
      <c r="EI48" s="30">
        <v>62543.047476906402</v>
      </c>
      <c r="EJ48" s="30">
        <v>3196.8405304812841</v>
      </c>
      <c r="EK48" s="62">
        <v>1400.5596284228773</v>
      </c>
      <c r="EL48" s="57" t="str">
        <f t="shared" si="63"/>
        <v>山鸡</v>
      </c>
      <c r="EM48" s="47">
        <f>VLOOKUP(EL48,马仔属性!$G$14:$I$30,3,FALSE)</f>
        <v>3</v>
      </c>
      <c r="EN48" s="58">
        <f>VLOOKUP(EL48,马仔属性!$G$14:$H$30,2,FALSE)</f>
        <v>101115</v>
      </c>
      <c r="EO48" s="3">
        <f t="shared" si="28"/>
        <v>45</v>
      </c>
      <c r="EP48" s="3">
        <f t="shared" si="100"/>
        <v>5</v>
      </c>
      <c r="EQ48" s="3">
        <f t="shared" si="100"/>
        <v>5</v>
      </c>
      <c r="ER48" s="69">
        <f>SUMPRODUCT(ES48:EU48,设定参考!$A$2:$C$2)</f>
        <v>7154.1220579804176</v>
      </c>
      <c r="ES48" s="30">
        <v>62543.047476906402</v>
      </c>
      <c r="ET48" s="30">
        <v>3284.8405304812841</v>
      </c>
      <c r="EU48" s="62">
        <v>1367.5596284228773</v>
      </c>
      <c r="EV48" s="57" t="str">
        <f t="shared" si="64"/>
        <v>大天二</v>
      </c>
      <c r="EW48" s="47">
        <f>VLOOKUP(EV48,马仔属性!$G$14:$I$30,3,FALSE)</f>
        <v>3</v>
      </c>
      <c r="EX48" s="58">
        <f>VLOOKUP(EV48,马仔属性!$G$14:$H$30,2,FALSE)</f>
        <v>101116</v>
      </c>
      <c r="EY48" s="3">
        <f t="shared" si="30"/>
        <v>45</v>
      </c>
      <c r="EZ48" s="3">
        <f t="shared" si="101"/>
        <v>5</v>
      </c>
      <c r="FA48" s="3">
        <f t="shared" si="101"/>
        <v>5</v>
      </c>
      <c r="FB48" s="69">
        <f>SUMPRODUCT(FC48:FE48,设定参考!$A$2:$C$2)</f>
        <v>7138.642057980418</v>
      </c>
      <c r="FC48" s="30">
        <v>65156.047476906402</v>
      </c>
      <c r="FD48" s="30">
        <v>3174.8405304812841</v>
      </c>
      <c r="FE48" s="62">
        <v>1357.5596284228773</v>
      </c>
      <c r="FF48" s="57" t="str">
        <f t="shared" si="104"/>
        <v>亚芝</v>
      </c>
      <c r="FG48" s="47" t="e">
        <f>VLOOKUP(FF48,马仔属性!$G$14:$I$30,3,FALSE)</f>
        <v>#N/A</v>
      </c>
      <c r="FH48" s="58" t="e">
        <f>VLOOKUP(FF48,马仔属性!$G$14:$H$30,2,FALSE)</f>
        <v>#N/A</v>
      </c>
      <c r="FI48" s="3">
        <f t="shared" si="102"/>
        <v>45</v>
      </c>
      <c r="FJ48" s="3">
        <f t="shared" si="103"/>
        <v>5</v>
      </c>
      <c r="FK48" s="3">
        <f t="shared" si="103"/>
        <v>5</v>
      </c>
      <c r="FL48" s="69">
        <f>SUMPRODUCT(FM48:FO48,设定参考!$A$2:$C$2)</f>
        <v>-513072.1662144381</v>
      </c>
      <c r="FM48" s="30">
        <v>-243753.28829070201</v>
      </c>
      <c r="FN48" s="30">
        <v>-249025.10765783701</v>
      </c>
      <c r="FO48" s="62">
        <v>-254296.927024973</v>
      </c>
      <c r="FP48" s="57" t="str">
        <f t="shared" si="104"/>
        <v>亚芝</v>
      </c>
      <c r="FQ48" s="47" t="e">
        <f>VLOOKUP(FP48,马仔属性!$G$14:$I$30,3,FALSE)</f>
        <v>#N/A</v>
      </c>
      <c r="FR48" s="58" t="e">
        <f>VLOOKUP(FP48,马仔属性!$G$14:$H$30,2,FALSE)</f>
        <v>#N/A</v>
      </c>
      <c r="FS48" s="3">
        <f t="shared" si="102"/>
        <v>45</v>
      </c>
      <c r="FT48" s="3">
        <f t="shared" si="103"/>
        <v>5</v>
      </c>
      <c r="FU48" s="3">
        <f t="shared" si="103"/>
        <v>5</v>
      </c>
      <c r="FV48" s="69">
        <f>SUMPRODUCT(FW48:FY48,设定参考!$A$2:$C$2)</f>
        <v>-545335.70074130734</v>
      </c>
      <c r="FW48" s="30">
        <v>-259568.74639210801</v>
      </c>
      <c r="FX48" s="30">
        <v>-264840.56575924403</v>
      </c>
      <c r="FY48" s="62">
        <v>-270112.38512637903</v>
      </c>
      <c r="FZ48" s="57" t="str">
        <f t="shared" si="104"/>
        <v>亚芝</v>
      </c>
      <c r="GA48" s="47" t="e">
        <f>VLOOKUP(FZ48,马仔属性!$G$14:$I$30,3,FALSE)</f>
        <v>#N/A</v>
      </c>
      <c r="GB48" s="58" t="e">
        <f>VLOOKUP(FZ48,马仔属性!$G$14:$H$30,2,FALSE)</f>
        <v>#N/A</v>
      </c>
      <c r="GC48" s="3">
        <f t="shared" si="102"/>
        <v>45</v>
      </c>
      <c r="GD48" s="3">
        <f t="shared" si="103"/>
        <v>5</v>
      </c>
      <c r="GE48" s="3">
        <f t="shared" si="103"/>
        <v>5</v>
      </c>
      <c r="GF48" s="69">
        <f>SUMPRODUCT(GG48:GI48,设定参考!$A$2:$C$2)</f>
        <v>-577599.2352681777</v>
      </c>
      <c r="GG48" s="30">
        <v>-275384.20449351502</v>
      </c>
      <c r="GH48" s="30">
        <v>-280656.02386065101</v>
      </c>
      <c r="GI48" s="62">
        <v>-285927.84322778601</v>
      </c>
      <c r="GJ48" s="57" t="str">
        <f t="shared" si="104"/>
        <v>亚芝</v>
      </c>
      <c r="GK48" s="47" t="e">
        <f>VLOOKUP(GJ48,马仔属性!$G$14:$I$30,3,FALSE)</f>
        <v>#N/A</v>
      </c>
      <c r="GL48" s="58" t="e">
        <f>VLOOKUP(GJ48,马仔属性!$G$14:$H$30,2,FALSE)</f>
        <v>#N/A</v>
      </c>
      <c r="GM48" s="3">
        <f t="shared" si="102"/>
        <v>45</v>
      </c>
      <c r="GN48" s="3">
        <f t="shared" si="103"/>
        <v>5</v>
      </c>
      <c r="GO48" s="3">
        <f t="shared" si="103"/>
        <v>5</v>
      </c>
      <c r="GP48" s="69">
        <f>SUMPRODUCT(GQ48:GS48,设定参考!$A$2:$C$2)</f>
        <v>-609862.76979504689</v>
      </c>
      <c r="GQ48" s="30">
        <v>-291199.662594922</v>
      </c>
      <c r="GR48" s="30">
        <v>-296471.48196205701</v>
      </c>
      <c r="GS48" s="62">
        <v>-301743.301329193</v>
      </c>
      <c r="GT48" s="57" t="str">
        <f t="shared" si="104"/>
        <v>亚芝</v>
      </c>
      <c r="GU48" s="47" t="e">
        <f>VLOOKUP(GT48,马仔属性!$G$14:$I$30,3,FALSE)</f>
        <v>#N/A</v>
      </c>
      <c r="GV48" s="58" t="e">
        <f>VLOOKUP(GT48,马仔属性!$G$14:$H$30,2,FALSE)</f>
        <v>#N/A</v>
      </c>
      <c r="GW48" s="3">
        <f t="shared" si="102"/>
        <v>45</v>
      </c>
      <c r="GX48" s="3">
        <f t="shared" si="103"/>
        <v>5</v>
      </c>
      <c r="GY48" s="3">
        <f t="shared" si="103"/>
        <v>5</v>
      </c>
      <c r="GZ48" s="69">
        <f>SUMPRODUCT(HA48:HC48,设定参考!$A$2:$C$2)</f>
        <v>-642126.30432191701</v>
      </c>
      <c r="HA48" s="30">
        <v>-307015.120696328</v>
      </c>
      <c r="HB48" s="30">
        <v>-312286.94006346399</v>
      </c>
      <c r="HC48" s="62">
        <v>-317558.75943059998</v>
      </c>
      <c r="HD48" s="57" t="str">
        <f t="shared" si="104"/>
        <v>亚芝</v>
      </c>
      <c r="HE48" s="47" t="e">
        <f>VLOOKUP(HD48,马仔属性!$G$14:$I$30,3,FALSE)</f>
        <v>#N/A</v>
      </c>
      <c r="HF48" s="58" t="e">
        <f>VLOOKUP(HD48,马仔属性!$G$14:$H$30,2,FALSE)</f>
        <v>#N/A</v>
      </c>
      <c r="HG48" s="3">
        <f t="shared" si="102"/>
        <v>45</v>
      </c>
      <c r="HH48" s="3">
        <f t="shared" si="103"/>
        <v>5</v>
      </c>
      <c r="HI48" s="3">
        <f t="shared" si="103"/>
        <v>5</v>
      </c>
      <c r="HJ48" s="69">
        <f>SUMPRODUCT(HK48:HM48,设定参考!$A$2:$C$2)</f>
        <v>-674389.83884878643</v>
      </c>
      <c r="HK48" s="30">
        <v>-322830.57879773498</v>
      </c>
      <c r="HL48" s="30">
        <v>-328102.39816487097</v>
      </c>
      <c r="HM48" s="62">
        <v>-333374.21753200598</v>
      </c>
    </row>
    <row r="49" spans="1:221" x14ac:dyDescent="0.15">
      <c r="A49" s="48">
        <v>46</v>
      </c>
      <c r="B49" s="57" t="str">
        <f t="shared" si="50"/>
        <v>制服太妹</v>
      </c>
      <c r="C49" s="47">
        <f>VLOOKUP(B49,马仔属性!$G$14:$I$30,3,FALSE)</f>
        <v>0</v>
      </c>
      <c r="D49" s="58">
        <f>VLOOKUP(B49,马仔属性!$G$14:$H$30,2,FALSE)</f>
        <v>101101</v>
      </c>
      <c r="E49" s="3">
        <f t="shared" si="0"/>
        <v>46</v>
      </c>
      <c r="F49" s="3">
        <f t="shared" si="86"/>
        <v>5</v>
      </c>
      <c r="G49" s="3">
        <f t="shared" si="86"/>
        <v>5</v>
      </c>
      <c r="H49" s="69">
        <f>SUMPRODUCT(I49:K49,设定参考!$A$2:$C$2)</f>
        <v>2036.9482292112921</v>
      </c>
      <c r="I49" s="30">
        <v>16847.238938263832</v>
      </c>
      <c r="J49" s="30">
        <v>974.91228748663116</v>
      </c>
      <c r="K49" s="62">
        <v>388.14638419410755</v>
      </c>
      <c r="L49" s="57" t="str">
        <f t="shared" si="51"/>
        <v>蟹仔</v>
      </c>
      <c r="M49" s="47">
        <f>VLOOKUP(L49,马仔属性!$G$14:$I$30,3,FALSE)</f>
        <v>0</v>
      </c>
      <c r="N49" s="58">
        <f>VLOOKUP(L49,马仔属性!$G$14:$H$30,2,FALSE)</f>
        <v>101102</v>
      </c>
      <c r="O49" s="3">
        <f t="shared" si="2"/>
        <v>46</v>
      </c>
      <c r="P49" s="3">
        <f t="shared" si="87"/>
        <v>5</v>
      </c>
      <c r="Q49" s="3">
        <f t="shared" si="87"/>
        <v>5</v>
      </c>
      <c r="R49" s="69">
        <f>SUMPRODUCT(S49:U49,设定参考!$A$2:$C$2)</f>
        <v>2028.9482292112921</v>
      </c>
      <c r="S49" s="30">
        <v>16847.238938263832</v>
      </c>
      <c r="T49" s="30">
        <v>952.91228748663116</v>
      </c>
      <c r="U49" s="62">
        <v>402.14638419410755</v>
      </c>
      <c r="V49" s="57" t="str">
        <f t="shared" si="52"/>
        <v>比利</v>
      </c>
      <c r="W49" s="47">
        <f>VLOOKUP(V49,马仔属性!$G$14:$I$30,3,FALSE)</f>
        <v>0</v>
      </c>
      <c r="X49" s="58">
        <f>VLOOKUP(V49,马仔属性!$G$14:$H$30,2,FALSE)</f>
        <v>101103</v>
      </c>
      <c r="Y49" s="3">
        <f t="shared" si="4"/>
        <v>46</v>
      </c>
      <c r="Z49" s="3">
        <f t="shared" si="88"/>
        <v>5</v>
      </c>
      <c r="AA49" s="3">
        <f t="shared" si="88"/>
        <v>5</v>
      </c>
      <c r="AB49" s="69">
        <f>SUMPRODUCT(AC49:AE49,设定参考!$A$2:$C$2)</f>
        <v>2071.2282292112923</v>
      </c>
      <c r="AC49" s="30">
        <v>16629.238938263832</v>
      </c>
      <c r="AD49" s="30">
        <v>1040.9122874866312</v>
      </c>
      <c r="AE49" s="62">
        <v>365.14638419410755</v>
      </c>
      <c r="AF49" s="57" t="str">
        <f t="shared" si="53"/>
        <v>黎九</v>
      </c>
      <c r="AG49" s="47">
        <f>VLOOKUP(AF49,马仔属性!$G$14:$I$30,3,FALSE)</f>
        <v>0</v>
      </c>
      <c r="AH49" s="58">
        <f>VLOOKUP(AF49,马仔属性!$G$14:$H$30,2,FALSE)</f>
        <v>101104</v>
      </c>
      <c r="AI49" s="3">
        <f t="shared" si="6"/>
        <v>46</v>
      </c>
      <c r="AJ49" s="3">
        <f t="shared" si="89"/>
        <v>5</v>
      </c>
      <c r="AK49" s="3">
        <f t="shared" si="89"/>
        <v>5</v>
      </c>
      <c r="AL49" s="69">
        <f>SUMPRODUCT(AM49:AO49,设定参考!$A$2:$C$2)</f>
        <v>2075.9082292112921</v>
      </c>
      <c r="AM49" s="30">
        <v>18371.238938263832</v>
      </c>
      <c r="AN49" s="30">
        <v>985.91228748663104</v>
      </c>
      <c r="AO49" s="62">
        <v>355.14638419410755</v>
      </c>
      <c r="AP49" s="57" t="str">
        <f t="shared" si="54"/>
        <v>黑古</v>
      </c>
      <c r="AQ49" s="47">
        <f>VLOOKUP(AP49,马仔属性!$G$14:$I$30,3,FALSE)</f>
        <v>0</v>
      </c>
      <c r="AR49" s="58">
        <f>VLOOKUP(AP49,马仔属性!$G$14:$H$30,2,FALSE)</f>
        <v>101105</v>
      </c>
      <c r="AS49" s="3">
        <f t="shared" si="8"/>
        <v>46</v>
      </c>
      <c r="AT49" s="3">
        <f t="shared" si="90"/>
        <v>5</v>
      </c>
      <c r="AU49" s="3">
        <f t="shared" si="90"/>
        <v>5</v>
      </c>
      <c r="AV49" s="69">
        <f>SUMPRODUCT(AW49:AY49,设定参考!$A$2:$C$2)</f>
        <v>2038.1882292112919</v>
      </c>
      <c r="AW49" s="30">
        <v>19678.238938263828</v>
      </c>
      <c r="AX49" s="30">
        <v>886.91228748663116</v>
      </c>
      <c r="AY49" s="62">
        <v>364.14638419410755</v>
      </c>
      <c r="AZ49" s="57" t="str">
        <f t="shared" si="55"/>
        <v>靓坤</v>
      </c>
      <c r="BA49" s="47">
        <f>VLOOKUP(AZ49,马仔属性!$G$14:$I$30,3,FALSE)</f>
        <v>1</v>
      </c>
      <c r="BB49" s="58">
        <f>VLOOKUP(AZ49,马仔属性!$G$14:$H$30,2,FALSE)</f>
        <v>101106</v>
      </c>
      <c r="BC49" s="3">
        <f t="shared" si="10"/>
        <v>46</v>
      </c>
      <c r="BD49" s="3">
        <f t="shared" si="91"/>
        <v>5</v>
      </c>
      <c r="BE49" s="3">
        <f t="shared" si="91"/>
        <v>5</v>
      </c>
      <c r="BF49" s="69">
        <f>SUMPRODUCT(BG49:BI49,设定参考!$A$2:$C$2)</f>
        <v>3100.3477451209351</v>
      </c>
      <c r="BG49" s="30">
        <v>28031.872549199645</v>
      </c>
      <c r="BH49" s="30">
        <v>1421.4582862032089</v>
      </c>
      <c r="BI49" s="62">
        <v>557.61455694974018</v>
      </c>
      <c r="BJ49" s="57" t="str">
        <f t="shared" si="56"/>
        <v>乌鸦</v>
      </c>
      <c r="BK49" s="47">
        <f>VLOOKUP(BJ49,马仔属性!$G$14:$I$30,3,FALSE)</f>
        <v>2</v>
      </c>
      <c r="BL49" s="58">
        <f>VLOOKUP(BJ49,马仔属性!$G$14:$H$30,2,FALSE)</f>
        <v>101110</v>
      </c>
      <c r="BM49" s="3">
        <f t="shared" si="12"/>
        <v>46</v>
      </c>
      <c r="BN49" s="3">
        <f t="shared" si="92"/>
        <v>5</v>
      </c>
      <c r="BO49" s="3">
        <f t="shared" si="92"/>
        <v>5</v>
      </c>
      <c r="BP49" s="69">
        <f>SUMPRODUCT(BQ49:BS49,设定参考!$A$2:$C$2)</f>
        <v>5124.0267769402199</v>
      </c>
      <c r="BQ49" s="30">
        <v>48223.139771071263</v>
      </c>
      <c r="BR49" s="30">
        <v>2204.5502836363639</v>
      </c>
      <c r="BS49" s="62">
        <v>990.55090246100542</v>
      </c>
      <c r="BT49" s="57" t="str">
        <f t="shared" si="57"/>
        <v>肥仔</v>
      </c>
      <c r="BU49" s="47">
        <f>VLOOKUP(BT49,马仔属性!$G$14:$I$30,3,FALSE)</f>
        <v>1</v>
      </c>
      <c r="BV49" s="58">
        <f>VLOOKUP(BT49,马仔属性!$G$14:$H$30,2,FALSE)</f>
        <v>101108</v>
      </c>
      <c r="BW49" s="3">
        <f t="shared" si="14"/>
        <v>46</v>
      </c>
      <c r="BX49" s="3">
        <f t="shared" si="93"/>
        <v>5</v>
      </c>
      <c r="BY49" s="3">
        <f t="shared" si="93"/>
        <v>5</v>
      </c>
      <c r="BZ49" s="69">
        <f>SUMPRODUCT(CA49:CC49,设定参考!$A$2:$C$2)</f>
        <v>3069.1877451209348</v>
      </c>
      <c r="CA49" s="30">
        <v>28902.872549199645</v>
      </c>
      <c r="CB49" s="30">
        <v>1322.4582862032089</v>
      </c>
      <c r="CC49" s="62">
        <v>590.61455694974018</v>
      </c>
      <c r="CD49" s="57" t="str">
        <f t="shared" si="58"/>
        <v>司徒浩南</v>
      </c>
      <c r="CE49" s="47">
        <f>VLOOKUP(CD49,马仔属性!$G$14:$I$30,3,FALSE)</f>
        <v>2</v>
      </c>
      <c r="CF49" s="58">
        <f>VLOOKUP(CD49,马仔属性!$G$14:$H$30,2,FALSE)</f>
        <v>101109</v>
      </c>
      <c r="CG49" s="3">
        <f t="shared" si="16"/>
        <v>46</v>
      </c>
      <c r="CH49" s="3">
        <f t="shared" si="94"/>
        <v>5</v>
      </c>
      <c r="CI49" s="3">
        <f t="shared" si="94"/>
        <v>5</v>
      </c>
      <c r="CJ49" s="69">
        <f>SUMPRODUCT(CK49:CM49,设定参考!$A$2:$C$2)</f>
        <v>5180.7867769402201</v>
      </c>
      <c r="CK49" s="30">
        <v>45392.13977107127</v>
      </c>
      <c r="CL49" s="30">
        <v>2402.5502836363639</v>
      </c>
      <c r="CM49" s="62">
        <v>962.55090246100542</v>
      </c>
      <c r="CN49" s="57" t="s">
        <v>380</v>
      </c>
      <c r="CO49" s="47">
        <f>VLOOKUP(CN49,马仔属性!$G$14:$I$30,3,FALSE)</f>
        <v>2</v>
      </c>
      <c r="CP49" s="58">
        <f>VLOOKUP(CN49,马仔属性!$G$14:$H$30,2,FALSE)</f>
        <v>101111</v>
      </c>
      <c r="CQ49" s="3">
        <f t="shared" si="18"/>
        <v>46</v>
      </c>
      <c r="CR49" s="3">
        <f t="shared" si="95"/>
        <v>5</v>
      </c>
      <c r="CS49" s="3">
        <f t="shared" si="95"/>
        <v>5</v>
      </c>
      <c r="CT49" s="69">
        <f>SUMPRODUCT(CU49:CW49,设定参考!$A$2:$C$2)</f>
        <v>5126.0667769402207</v>
      </c>
      <c r="CU49" s="30">
        <v>46699.13977107127</v>
      </c>
      <c r="CV49" s="30">
        <v>2248.5502836363639</v>
      </c>
      <c r="CW49" s="62">
        <v>1009.5509024610054</v>
      </c>
      <c r="CX49" s="57" t="str">
        <f t="shared" si="59"/>
        <v>雷功</v>
      </c>
      <c r="CY49" s="47" t="e">
        <f>VLOOKUP(CX49,马仔属性!$G$14:$I$30,3,FALSE)</f>
        <v>#N/A</v>
      </c>
      <c r="CZ49" s="58" t="e">
        <f>VLOOKUP(CX49,马仔属性!$G$14:$H$30,2,FALSE)</f>
        <v>#N/A</v>
      </c>
      <c r="DA49" s="3">
        <f t="shared" si="20"/>
        <v>46</v>
      </c>
      <c r="DB49" s="3">
        <f t="shared" si="96"/>
        <v>5</v>
      </c>
      <c r="DC49" s="3">
        <f t="shared" si="96"/>
        <v>5</v>
      </c>
      <c r="DD49" s="69">
        <f>SUMPRODUCT(DE49:DG49,设定参考!$A$2:$C$2)</f>
        <v>0</v>
      </c>
      <c r="DE49" s="30">
        <v>0</v>
      </c>
      <c r="DF49" s="30">
        <v>0</v>
      </c>
      <c r="DG49" s="62">
        <v>0</v>
      </c>
      <c r="DH49" s="57" t="str">
        <f t="shared" si="60"/>
        <v>山下忠秀</v>
      </c>
      <c r="DI49" s="47">
        <f>VLOOKUP(DH49,马仔属性!$G$14:$I$30,3,FALSE)</f>
        <v>2</v>
      </c>
      <c r="DJ49" s="58">
        <f>VLOOKUP(DH49,马仔属性!$G$14:$H$30,2,FALSE)</f>
        <v>101112</v>
      </c>
      <c r="DK49" s="3">
        <f t="shared" si="22"/>
        <v>46</v>
      </c>
      <c r="DL49" s="3">
        <f t="shared" si="97"/>
        <v>5</v>
      </c>
      <c r="DM49" s="3">
        <f t="shared" si="97"/>
        <v>5</v>
      </c>
      <c r="DN49" s="69">
        <f>SUMPRODUCT(DO49:DQ49,设定参考!$A$2:$C$2)</f>
        <v>5145.0667769402207</v>
      </c>
      <c r="DO49" s="30">
        <v>45174.13977107127</v>
      </c>
      <c r="DP49" s="30">
        <v>2347.5502836363639</v>
      </c>
      <c r="DQ49" s="62">
        <v>990.55090246100542</v>
      </c>
      <c r="DR49" s="57" t="str">
        <f t="shared" si="61"/>
        <v>宫本一</v>
      </c>
      <c r="DS49" s="47">
        <f>VLOOKUP(DR49,马仔属性!$G$14:$I$30,3,FALSE)</f>
        <v>2</v>
      </c>
      <c r="DT49" s="58">
        <f>VLOOKUP(DR49,马仔属性!$G$14:$H$30,2,FALSE)</f>
        <v>101113</v>
      </c>
      <c r="DU49" s="3">
        <f t="shared" si="24"/>
        <v>46</v>
      </c>
      <c r="DV49" s="3">
        <f t="shared" si="98"/>
        <v>5</v>
      </c>
      <c r="DW49" s="3">
        <f t="shared" si="98"/>
        <v>5</v>
      </c>
      <c r="DX49" s="69">
        <f>SUMPRODUCT(DY49:EA49,设定参考!$A$2:$C$2)</f>
        <v>5162.82677694022</v>
      </c>
      <c r="DY49" s="30">
        <v>43868.13977107127</v>
      </c>
      <c r="DZ49" s="30">
        <v>2402.5502836363639</v>
      </c>
      <c r="EA49" s="62">
        <v>1005.5509024610054</v>
      </c>
      <c r="EB49" s="57" t="str">
        <f t="shared" si="62"/>
        <v>陈浩南</v>
      </c>
      <c r="EC49" s="47">
        <f>VLOOKUP(EB49,马仔属性!$G$14:$I$30,3,FALSE)</f>
        <v>3</v>
      </c>
      <c r="ED49" s="58">
        <f>VLOOKUP(EB49,马仔属性!$G$14:$H$30,2,FALSE)</f>
        <v>101114</v>
      </c>
      <c r="EE49" s="3">
        <f t="shared" si="26"/>
        <v>46</v>
      </c>
      <c r="EF49" s="3">
        <f t="shared" si="99"/>
        <v>5</v>
      </c>
      <c r="EG49" s="3">
        <f t="shared" si="99"/>
        <v>5</v>
      </c>
      <c r="EH49" s="69">
        <f>SUMPRODUCT(EI49:EK49,设定参考!$A$2:$C$2)</f>
        <v>7196.3458087595063</v>
      </c>
      <c r="EI49" s="30">
        <v>63405.406992942895</v>
      </c>
      <c r="EJ49" s="30">
        <v>3240.6422810695194</v>
      </c>
      <c r="EK49" s="62">
        <v>1419.4872479722708</v>
      </c>
      <c r="EL49" s="57" t="str">
        <f t="shared" si="63"/>
        <v>山鸡</v>
      </c>
      <c r="EM49" s="47">
        <f>VLOOKUP(EL49,马仔属性!$G$14:$I$30,3,FALSE)</f>
        <v>3</v>
      </c>
      <c r="EN49" s="58">
        <f>VLOOKUP(EL49,马仔属性!$G$14:$H$30,2,FALSE)</f>
        <v>101115</v>
      </c>
      <c r="EO49" s="3">
        <f t="shared" si="28"/>
        <v>46</v>
      </c>
      <c r="EP49" s="3">
        <f t="shared" si="100"/>
        <v>5</v>
      </c>
      <c r="EQ49" s="3">
        <f t="shared" si="100"/>
        <v>5</v>
      </c>
      <c r="ER49" s="69">
        <f>SUMPRODUCT(ES49:EU49,设定参考!$A$2:$C$2)</f>
        <v>7251.3458087595063</v>
      </c>
      <c r="ES49" s="30">
        <v>63405.406992942895</v>
      </c>
      <c r="ET49" s="30">
        <v>3328.6422810695194</v>
      </c>
      <c r="EU49" s="62">
        <v>1386.4872479722708</v>
      </c>
      <c r="EV49" s="57" t="str">
        <f t="shared" si="64"/>
        <v>大天二</v>
      </c>
      <c r="EW49" s="47">
        <f>VLOOKUP(EV49,马仔属性!$G$14:$I$30,3,FALSE)</f>
        <v>3</v>
      </c>
      <c r="EX49" s="58">
        <f>VLOOKUP(EV49,马仔属性!$G$14:$H$30,2,FALSE)</f>
        <v>101116</v>
      </c>
      <c r="EY49" s="3">
        <f t="shared" si="30"/>
        <v>46</v>
      </c>
      <c r="EZ49" s="3">
        <f t="shared" si="101"/>
        <v>5</v>
      </c>
      <c r="FA49" s="3">
        <f t="shared" si="101"/>
        <v>5</v>
      </c>
      <c r="FB49" s="69">
        <f>SUMPRODUCT(FC49:FE49,设定参考!$A$2:$C$2)</f>
        <v>7235.8658087595059</v>
      </c>
      <c r="FC49" s="30">
        <v>66018.406992942895</v>
      </c>
      <c r="FD49" s="30">
        <v>3218.6422810695194</v>
      </c>
      <c r="FE49" s="62">
        <v>1376.4872479722708</v>
      </c>
      <c r="FF49" s="57" t="str">
        <f t="shared" si="104"/>
        <v>亚芝</v>
      </c>
      <c r="FG49" s="47" t="e">
        <f>VLOOKUP(FF49,马仔属性!$G$14:$I$30,3,FALSE)</f>
        <v>#N/A</v>
      </c>
      <c r="FH49" s="58" t="e">
        <f>VLOOKUP(FF49,马仔属性!$G$14:$H$30,2,FALSE)</f>
        <v>#N/A</v>
      </c>
      <c r="FI49" s="3">
        <f t="shared" si="102"/>
        <v>46</v>
      </c>
      <c r="FJ49" s="3">
        <f t="shared" si="103"/>
        <v>5</v>
      </c>
      <c r="FK49" s="3">
        <f t="shared" si="103"/>
        <v>5</v>
      </c>
      <c r="FL49" s="69">
        <f>SUMPRODUCT(FM49:FO49,设定参考!$A$2:$C$2)</f>
        <v>-519821.70246050565</v>
      </c>
      <c r="FM49" s="30">
        <v>-246959.884902366</v>
      </c>
      <c r="FN49" s="30">
        <v>-252301.06398892601</v>
      </c>
      <c r="FO49" s="62">
        <v>-257642.24307548499</v>
      </c>
      <c r="FP49" s="57" t="str">
        <f t="shared" si="104"/>
        <v>亚芝</v>
      </c>
      <c r="FQ49" s="47" t="e">
        <f>VLOOKUP(FP49,马仔属性!$G$14:$I$30,3,FALSE)</f>
        <v>#N/A</v>
      </c>
      <c r="FR49" s="58" t="e">
        <f>VLOOKUP(FP49,马仔属性!$G$14:$H$30,2,FALSE)</f>
        <v>#N/A</v>
      </c>
      <c r="FS49" s="3">
        <f t="shared" si="102"/>
        <v>46</v>
      </c>
      <c r="FT49" s="3">
        <f t="shared" si="103"/>
        <v>5</v>
      </c>
      <c r="FU49" s="3">
        <f t="shared" si="103"/>
        <v>5</v>
      </c>
      <c r="FV49" s="69">
        <f>SUMPRODUCT(FW49:FY49,设定参考!$A$2:$C$2)</f>
        <v>-552509.71847024886</v>
      </c>
      <c r="FW49" s="30">
        <v>-262983.42216204503</v>
      </c>
      <c r="FX49" s="30">
        <v>-268324.60124860401</v>
      </c>
      <c r="FY49" s="62">
        <v>-273665.780335163</v>
      </c>
      <c r="FZ49" s="57" t="str">
        <f t="shared" si="104"/>
        <v>亚芝</v>
      </c>
      <c r="GA49" s="47" t="e">
        <f>VLOOKUP(FZ49,马仔属性!$G$14:$I$30,3,FALSE)</f>
        <v>#N/A</v>
      </c>
      <c r="GB49" s="58" t="e">
        <f>VLOOKUP(FZ49,马仔属性!$G$14:$H$30,2,FALSE)</f>
        <v>#N/A</v>
      </c>
      <c r="GC49" s="3">
        <f t="shared" si="102"/>
        <v>46</v>
      </c>
      <c r="GD49" s="3">
        <f t="shared" si="103"/>
        <v>5</v>
      </c>
      <c r="GE49" s="3">
        <f t="shared" si="103"/>
        <v>5</v>
      </c>
      <c r="GF49" s="69">
        <f>SUMPRODUCT(GG49:GI49,设定参考!$A$2:$C$2)</f>
        <v>-585197.73447999195</v>
      </c>
      <c r="GG49" s="30">
        <v>-279006.95942172298</v>
      </c>
      <c r="GH49" s="30">
        <v>-284348.13850828202</v>
      </c>
      <c r="GI49" s="62">
        <v>-289689.31759484101</v>
      </c>
      <c r="GJ49" s="57" t="str">
        <f t="shared" si="104"/>
        <v>亚芝</v>
      </c>
      <c r="GK49" s="47" t="e">
        <f>VLOOKUP(GJ49,马仔属性!$G$14:$I$30,3,FALSE)</f>
        <v>#N/A</v>
      </c>
      <c r="GL49" s="58" t="e">
        <f>VLOOKUP(GJ49,马仔属性!$G$14:$H$30,2,FALSE)</f>
        <v>#N/A</v>
      </c>
      <c r="GM49" s="3">
        <f t="shared" si="102"/>
        <v>46</v>
      </c>
      <c r="GN49" s="3">
        <f t="shared" si="103"/>
        <v>5</v>
      </c>
      <c r="GO49" s="3">
        <f t="shared" si="103"/>
        <v>5</v>
      </c>
      <c r="GP49" s="69">
        <f>SUMPRODUCT(GQ49:GS49,设定参考!$A$2:$C$2)</f>
        <v>-617885.75048973609</v>
      </c>
      <c r="GQ49" s="30">
        <v>-295030.49668140098</v>
      </c>
      <c r="GR49" s="30">
        <v>-300371.67576796003</v>
      </c>
      <c r="GS49" s="62">
        <v>-305712.85485452</v>
      </c>
      <c r="GT49" s="57" t="str">
        <f t="shared" si="104"/>
        <v>亚芝</v>
      </c>
      <c r="GU49" s="47" t="e">
        <f>VLOOKUP(GT49,马仔属性!$G$14:$I$30,3,FALSE)</f>
        <v>#N/A</v>
      </c>
      <c r="GV49" s="58" t="e">
        <f>VLOOKUP(GT49,马仔属性!$G$14:$H$30,2,FALSE)</f>
        <v>#N/A</v>
      </c>
      <c r="GW49" s="3">
        <f t="shared" si="102"/>
        <v>46</v>
      </c>
      <c r="GX49" s="3">
        <f t="shared" si="103"/>
        <v>5</v>
      </c>
      <c r="GY49" s="3">
        <f t="shared" si="103"/>
        <v>5</v>
      </c>
      <c r="GZ49" s="69">
        <f>SUMPRODUCT(HA49:HC49,设定参考!$A$2:$C$2)</f>
        <v>-650573.76649947907</v>
      </c>
      <c r="HA49" s="30">
        <v>-311054.03394107899</v>
      </c>
      <c r="HB49" s="30">
        <v>-316395.21302763798</v>
      </c>
      <c r="HC49" s="62">
        <v>-321736.39211419801</v>
      </c>
      <c r="HD49" s="57" t="str">
        <f t="shared" si="104"/>
        <v>亚芝</v>
      </c>
      <c r="HE49" s="47" t="e">
        <f>VLOOKUP(HD49,马仔属性!$G$14:$I$30,3,FALSE)</f>
        <v>#N/A</v>
      </c>
      <c r="HF49" s="58" t="e">
        <f>VLOOKUP(HD49,马仔属性!$G$14:$H$30,2,FALSE)</f>
        <v>#N/A</v>
      </c>
      <c r="HG49" s="3">
        <f t="shared" si="102"/>
        <v>46</v>
      </c>
      <c r="HH49" s="3">
        <f t="shared" si="103"/>
        <v>5</v>
      </c>
      <c r="HI49" s="3">
        <f t="shared" si="103"/>
        <v>5</v>
      </c>
      <c r="HJ49" s="69">
        <f>SUMPRODUCT(HK49:HM49,设定参考!$A$2:$C$2)</f>
        <v>-683261.78250922228</v>
      </c>
      <c r="HK49" s="30">
        <v>-327077.571200757</v>
      </c>
      <c r="HL49" s="30">
        <v>-332418.75028731598</v>
      </c>
      <c r="HM49" s="62">
        <v>-337759.92937387602</v>
      </c>
    </row>
    <row r="50" spans="1:221" x14ac:dyDescent="0.15">
      <c r="A50" s="48">
        <v>47</v>
      </c>
      <c r="B50" s="57" t="str">
        <f t="shared" si="50"/>
        <v>制服太妹</v>
      </c>
      <c r="C50" s="47">
        <f>VLOOKUP(B50,马仔属性!$G$14:$I$30,3,FALSE)</f>
        <v>0</v>
      </c>
      <c r="D50" s="58">
        <f>VLOOKUP(B50,马仔属性!$G$14:$H$30,2,FALSE)</f>
        <v>101101</v>
      </c>
      <c r="E50" s="3">
        <f t="shared" si="0"/>
        <v>47</v>
      </c>
      <c r="F50" s="3">
        <f t="shared" si="86"/>
        <v>5</v>
      </c>
      <c r="G50" s="3">
        <f t="shared" si="86"/>
        <v>5</v>
      </c>
      <c r="H50" s="69">
        <f>SUMPRODUCT(I50:K50,设定参考!$A$2:$C$2)</f>
        <v>2053.1521876744737</v>
      </c>
      <c r="I50" s="30">
        <v>16990.965524269915</v>
      </c>
      <c r="J50" s="30">
        <v>982.21257925133705</v>
      </c>
      <c r="K50" s="62">
        <v>391.30098745233977</v>
      </c>
      <c r="L50" s="57" t="str">
        <f t="shared" si="51"/>
        <v>蟹仔</v>
      </c>
      <c r="M50" s="47">
        <f>VLOOKUP(L50,马仔属性!$G$14:$I$30,3,FALSE)</f>
        <v>0</v>
      </c>
      <c r="N50" s="58">
        <f>VLOOKUP(L50,马仔属性!$G$14:$H$30,2,FALSE)</f>
        <v>101102</v>
      </c>
      <c r="O50" s="3">
        <f t="shared" si="2"/>
        <v>47</v>
      </c>
      <c r="P50" s="3">
        <f t="shared" si="87"/>
        <v>5</v>
      </c>
      <c r="Q50" s="3">
        <f t="shared" si="87"/>
        <v>5</v>
      </c>
      <c r="R50" s="69">
        <f>SUMPRODUCT(S50:U50,设定参考!$A$2:$C$2)</f>
        <v>2045.1521876744735</v>
      </c>
      <c r="S50" s="30">
        <v>16990.965524269915</v>
      </c>
      <c r="T50" s="30">
        <v>960.21257925133705</v>
      </c>
      <c r="U50" s="62">
        <v>405.30098745233977</v>
      </c>
      <c r="V50" s="57" t="str">
        <f t="shared" si="52"/>
        <v>比利</v>
      </c>
      <c r="W50" s="47">
        <f>VLOOKUP(V50,马仔属性!$G$14:$I$30,3,FALSE)</f>
        <v>0</v>
      </c>
      <c r="X50" s="58">
        <f>VLOOKUP(V50,马仔属性!$G$14:$H$30,2,FALSE)</f>
        <v>101103</v>
      </c>
      <c r="Y50" s="3">
        <f t="shared" si="4"/>
        <v>47</v>
      </c>
      <c r="Z50" s="3">
        <f t="shared" si="88"/>
        <v>5</v>
      </c>
      <c r="AA50" s="3">
        <f t="shared" si="88"/>
        <v>5</v>
      </c>
      <c r="AB50" s="69">
        <f>SUMPRODUCT(AC50:AE50,设定参考!$A$2:$C$2)</f>
        <v>2087.4321876744734</v>
      </c>
      <c r="AC50" s="30">
        <v>16772.965524269915</v>
      </c>
      <c r="AD50" s="30">
        <v>1048.212579251337</v>
      </c>
      <c r="AE50" s="62">
        <v>368.30098745233977</v>
      </c>
      <c r="AF50" s="57" t="str">
        <f t="shared" si="53"/>
        <v>黎九</v>
      </c>
      <c r="AG50" s="47">
        <f>VLOOKUP(AF50,马仔属性!$G$14:$I$30,3,FALSE)</f>
        <v>0</v>
      </c>
      <c r="AH50" s="58">
        <f>VLOOKUP(AF50,马仔属性!$G$14:$H$30,2,FALSE)</f>
        <v>101104</v>
      </c>
      <c r="AI50" s="3">
        <f t="shared" si="6"/>
        <v>47</v>
      </c>
      <c r="AJ50" s="3">
        <f t="shared" si="89"/>
        <v>5</v>
      </c>
      <c r="AK50" s="3">
        <f t="shared" si="89"/>
        <v>5</v>
      </c>
      <c r="AL50" s="69">
        <f>SUMPRODUCT(AM50:AO50,设定参考!$A$2:$C$2)</f>
        <v>2092.1121876744737</v>
      </c>
      <c r="AM50" s="30">
        <v>18514.965524269915</v>
      </c>
      <c r="AN50" s="30">
        <v>993.21257925133693</v>
      </c>
      <c r="AO50" s="62">
        <v>358.30098745233977</v>
      </c>
      <c r="AP50" s="57" t="str">
        <f t="shared" si="54"/>
        <v>黑古</v>
      </c>
      <c r="AQ50" s="47">
        <f>VLOOKUP(AP50,马仔属性!$G$14:$I$30,3,FALSE)</f>
        <v>0</v>
      </c>
      <c r="AR50" s="58">
        <f>VLOOKUP(AP50,马仔属性!$G$14:$H$30,2,FALSE)</f>
        <v>101105</v>
      </c>
      <c r="AS50" s="3">
        <f t="shared" si="8"/>
        <v>47</v>
      </c>
      <c r="AT50" s="3">
        <f t="shared" si="90"/>
        <v>5</v>
      </c>
      <c r="AU50" s="3">
        <f t="shared" si="90"/>
        <v>5</v>
      </c>
      <c r="AV50" s="69">
        <f>SUMPRODUCT(AW50:AY50,设定参考!$A$2:$C$2)</f>
        <v>2054.3921876744735</v>
      </c>
      <c r="AW50" s="30">
        <v>19821.965524269915</v>
      </c>
      <c r="AX50" s="30">
        <v>894.21257925133705</v>
      </c>
      <c r="AY50" s="62">
        <v>367.30098745233977</v>
      </c>
      <c r="AZ50" s="57" t="str">
        <f t="shared" si="55"/>
        <v>靓坤</v>
      </c>
      <c r="BA50" s="47">
        <f>VLOOKUP(AZ50,马仔属性!$G$14:$I$30,3,FALSE)</f>
        <v>1</v>
      </c>
      <c r="BB50" s="58">
        <f>VLOOKUP(AZ50,马仔属性!$G$14:$H$30,2,FALSE)</f>
        <v>101106</v>
      </c>
      <c r="BC50" s="3">
        <f t="shared" si="10"/>
        <v>47</v>
      </c>
      <c r="BD50" s="3">
        <f t="shared" si="91"/>
        <v>5</v>
      </c>
      <c r="BE50" s="3">
        <f t="shared" si="91"/>
        <v>5</v>
      </c>
      <c r="BF50" s="69">
        <f>SUMPRODUCT(BG50:BI50,设定参考!$A$2:$C$2)</f>
        <v>3132.7556620472978</v>
      </c>
      <c r="BG50" s="30">
        <v>28319.325721211811</v>
      </c>
      <c r="BH50" s="30">
        <v>1436.0588697326207</v>
      </c>
      <c r="BI50" s="62">
        <v>563.92376346620472</v>
      </c>
      <c r="BJ50" s="57" t="str">
        <f t="shared" si="56"/>
        <v>乌鸦</v>
      </c>
      <c r="BK50" s="47">
        <f>VLOOKUP(BJ50,马仔属性!$G$14:$I$30,3,FALSE)</f>
        <v>2</v>
      </c>
      <c r="BL50" s="58">
        <f>VLOOKUP(BJ50,马仔属性!$G$14:$H$30,2,FALSE)</f>
        <v>101110</v>
      </c>
      <c r="BM50" s="3">
        <f t="shared" si="12"/>
        <v>47</v>
      </c>
      <c r="BN50" s="3">
        <f t="shared" si="92"/>
        <v>5</v>
      </c>
      <c r="BO50" s="3">
        <f t="shared" si="92"/>
        <v>5</v>
      </c>
      <c r="BP50" s="69">
        <f>SUMPRODUCT(BQ50:BS50,设定参考!$A$2:$C$2)</f>
        <v>5188.8426107929463</v>
      </c>
      <c r="BQ50" s="30">
        <v>48798.046115095596</v>
      </c>
      <c r="BR50" s="30">
        <v>2233.7514506951875</v>
      </c>
      <c r="BS50" s="62">
        <v>1003.1693154939345</v>
      </c>
      <c r="BT50" s="57" t="str">
        <f t="shared" si="57"/>
        <v>肥仔</v>
      </c>
      <c r="BU50" s="47">
        <f>VLOOKUP(BT50,马仔属性!$G$14:$I$30,3,FALSE)</f>
        <v>1</v>
      </c>
      <c r="BV50" s="58">
        <f>VLOOKUP(BT50,马仔属性!$G$14:$H$30,2,FALSE)</f>
        <v>101108</v>
      </c>
      <c r="BW50" s="3">
        <f t="shared" si="14"/>
        <v>47</v>
      </c>
      <c r="BX50" s="3">
        <f t="shared" si="93"/>
        <v>5</v>
      </c>
      <c r="BY50" s="3">
        <f t="shared" si="93"/>
        <v>5</v>
      </c>
      <c r="BZ50" s="69">
        <f>SUMPRODUCT(CA50:CC50,设定参考!$A$2:$C$2)</f>
        <v>3101.595662047298</v>
      </c>
      <c r="CA50" s="30">
        <v>29190.325721211811</v>
      </c>
      <c r="CB50" s="30">
        <v>1337.0588697326207</v>
      </c>
      <c r="CC50" s="62">
        <v>596.92376346620472</v>
      </c>
      <c r="CD50" s="57" t="str">
        <f t="shared" si="58"/>
        <v>司徒浩南</v>
      </c>
      <c r="CE50" s="47">
        <f>VLOOKUP(CD50,马仔属性!$G$14:$I$30,3,FALSE)</f>
        <v>2</v>
      </c>
      <c r="CF50" s="58">
        <f>VLOOKUP(CD50,马仔属性!$G$14:$H$30,2,FALSE)</f>
        <v>101109</v>
      </c>
      <c r="CG50" s="3">
        <f t="shared" si="16"/>
        <v>47</v>
      </c>
      <c r="CH50" s="3">
        <f t="shared" si="94"/>
        <v>5</v>
      </c>
      <c r="CI50" s="3">
        <f t="shared" si="94"/>
        <v>5</v>
      </c>
      <c r="CJ50" s="69">
        <f>SUMPRODUCT(CK50:CM50,设定参考!$A$2:$C$2)</f>
        <v>5245.6026107929465</v>
      </c>
      <c r="CK50" s="30">
        <v>45967.046115095603</v>
      </c>
      <c r="CL50" s="30">
        <v>2431.7514506951875</v>
      </c>
      <c r="CM50" s="62">
        <v>975.1693154939345</v>
      </c>
      <c r="CN50" s="57" t="s">
        <v>382</v>
      </c>
      <c r="CO50" s="47">
        <f>VLOOKUP(CN50,马仔属性!$G$14:$I$30,3,FALSE)</f>
        <v>2</v>
      </c>
      <c r="CP50" s="58">
        <f>VLOOKUP(CN50,马仔属性!$G$14:$H$30,2,FALSE)</f>
        <v>101111</v>
      </c>
      <c r="CQ50" s="3">
        <f t="shared" si="18"/>
        <v>47</v>
      </c>
      <c r="CR50" s="3">
        <f t="shared" si="95"/>
        <v>5</v>
      </c>
      <c r="CS50" s="3">
        <f t="shared" si="95"/>
        <v>5</v>
      </c>
      <c r="CT50" s="69">
        <f>SUMPRODUCT(CU50:CW50,设定参考!$A$2:$C$2)</f>
        <v>5190.8826107929463</v>
      </c>
      <c r="CU50" s="30">
        <v>47274.046115095603</v>
      </c>
      <c r="CV50" s="30">
        <v>2277.7514506951875</v>
      </c>
      <c r="CW50" s="62">
        <v>1022.1693154939345</v>
      </c>
      <c r="CX50" s="57" t="str">
        <f t="shared" si="59"/>
        <v>雷功</v>
      </c>
      <c r="CY50" s="47" t="e">
        <f>VLOOKUP(CX50,马仔属性!$G$14:$I$30,3,FALSE)</f>
        <v>#N/A</v>
      </c>
      <c r="CZ50" s="58" t="e">
        <f>VLOOKUP(CX50,马仔属性!$G$14:$H$30,2,FALSE)</f>
        <v>#N/A</v>
      </c>
      <c r="DA50" s="3">
        <f t="shared" si="20"/>
        <v>47</v>
      </c>
      <c r="DB50" s="3">
        <f t="shared" si="96"/>
        <v>5</v>
      </c>
      <c r="DC50" s="3">
        <f t="shared" si="96"/>
        <v>5</v>
      </c>
      <c r="DD50" s="69">
        <f>SUMPRODUCT(DE50:DG50,设定参考!$A$2:$C$2)</f>
        <v>0</v>
      </c>
      <c r="DE50" s="30">
        <v>0</v>
      </c>
      <c r="DF50" s="30">
        <v>0</v>
      </c>
      <c r="DG50" s="62">
        <v>0</v>
      </c>
      <c r="DH50" s="57" t="str">
        <f t="shared" si="60"/>
        <v>山下忠秀</v>
      </c>
      <c r="DI50" s="47">
        <f>VLOOKUP(DH50,马仔属性!$G$14:$I$30,3,FALSE)</f>
        <v>2</v>
      </c>
      <c r="DJ50" s="58">
        <f>VLOOKUP(DH50,马仔属性!$G$14:$H$30,2,FALSE)</f>
        <v>101112</v>
      </c>
      <c r="DK50" s="3">
        <f t="shared" si="22"/>
        <v>47</v>
      </c>
      <c r="DL50" s="3">
        <f t="shared" si="97"/>
        <v>5</v>
      </c>
      <c r="DM50" s="3">
        <f t="shared" si="97"/>
        <v>5</v>
      </c>
      <c r="DN50" s="69">
        <f>SUMPRODUCT(DO50:DQ50,设定参考!$A$2:$C$2)</f>
        <v>5209.8826107929463</v>
      </c>
      <c r="DO50" s="30">
        <v>45749.046115095603</v>
      </c>
      <c r="DP50" s="30">
        <v>2376.7514506951875</v>
      </c>
      <c r="DQ50" s="62">
        <v>1003.1693154939345</v>
      </c>
      <c r="DR50" s="57" t="str">
        <f t="shared" si="61"/>
        <v>宫本一</v>
      </c>
      <c r="DS50" s="47">
        <f>VLOOKUP(DR50,马仔属性!$G$14:$I$30,3,FALSE)</f>
        <v>2</v>
      </c>
      <c r="DT50" s="58">
        <f>VLOOKUP(DR50,马仔属性!$G$14:$H$30,2,FALSE)</f>
        <v>101113</v>
      </c>
      <c r="DU50" s="3">
        <f t="shared" si="24"/>
        <v>47</v>
      </c>
      <c r="DV50" s="3">
        <f t="shared" si="98"/>
        <v>5</v>
      </c>
      <c r="DW50" s="3">
        <f t="shared" si="98"/>
        <v>5</v>
      </c>
      <c r="DX50" s="69">
        <f>SUMPRODUCT(DY50:EA50,设定参考!$A$2:$C$2)</f>
        <v>5227.6426107929465</v>
      </c>
      <c r="DY50" s="30">
        <v>44443.046115095603</v>
      </c>
      <c r="DZ50" s="30">
        <v>2431.7514506951875</v>
      </c>
      <c r="EA50" s="62">
        <v>1018.1693154939345</v>
      </c>
      <c r="EB50" s="57" t="str">
        <f t="shared" si="62"/>
        <v>陈浩南</v>
      </c>
      <c r="EC50" s="47">
        <f>VLOOKUP(EB50,马仔属性!$G$14:$I$30,3,FALSE)</f>
        <v>3</v>
      </c>
      <c r="ED50" s="58">
        <f>VLOOKUP(EB50,马仔属性!$G$14:$H$30,2,FALSE)</f>
        <v>101114</v>
      </c>
      <c r="EE50" s="3">
        <f t="shared" si="26"/>
        <v>47</v>
      </c>
      <c r="EF50" s="3">
        <f t="shared" si="99"/>
        <v>5</v>
      </c>
      <c r="EG50" s="3">
        <f t="shared" si="99"/>
        <v>5</v>
      </c>
      <c r="EH50" s="69">
        <f>SUMPRODUCT(EI50:EK50,设定参考!$A$2:$C$2)</f>
        <v>7293.5695595385951</v>
      </c>
      <c r="EI50" s="30">
        <v>64267.766508979388</v>
      </c>
      <c r="EJ50" s="30">
        <v>3284.4440316577547</v>
      </c>
      <c r="EK50" s="62">
        <v>1438.4148675216643</v>
      </c>
      <c r="EL50" s="57" t="str">
        <f t="shared" si="63"/>
        <v>山鸡</v>
      </c>
      <c r="EM50" s="47">
        <f>VLOOKUP(EL50,马仔属性!$G$14:$I$30,3,FALSE)</f>
        <v>3</v>
      </c>
      <c r="EN50" s="58">
        <f>VLOOKUP(EL50,马仔属性!$G$14:$H$30,2,FALSE)</f>
        <v>101115</v>
      </c>
      <c r="EO50" s="3">
        <f t="shared" si="28"/>
        <v>47</v>
      </c>
      <c r="EP50" s="3">
        <f t="shared" si="100"/>
        <v>5</v>
      </c>
      <c r="EQ50" s="3">
        <f t="shared" si="100"/>
        <v>5</v>
      </c>
      <c r="ER50" s="69">
        <f>SUMPRODUCT(ES50:EU50,设定参考!$A$2:$C$2)</f>
        <v>7348.5695595385951</v>
      </c>
      <c r="ES50" s="30">
        <v>64267.766508979388</v>
      </c>
      <c r="ET50" s="30">
        <v>3372.4440316577547</v>
      </c>
      <c r="EU50" s="62">
        <v>1405.4148675216643</v>
      </c>
      <c r="EV50" s="57" t="str">
        <f t="shared" si="64"/>
        <v>大天二</v>
      </c>
      <c r="EW50" s="47">
        <f>VLOOKUP(EV50,马仔属性!$G$14:$I$30,3,FALSE)</f>
        <v>3</v>
      </c>
      <c r="EX50" s="58">
        <f>VLOOKUP(EV50,马仔属性!$G$14:$H$30,2,FALSE)</f>
        <v>101116</v>
      </c>
      <c r="EY50" s="3">
        <f t="shared" si="30"/>
        <v>47</v>
      </c>
      <c r="EZ50" s="3">
        <f t="shared" si="101"/>
        <v>5</v>
      </c>
      <c r="FA50" s="3">
        <f t="shared" si="101"/>
        <v>5</v>
      </c>
      <c r="FB50" s="69">
        <f>SUMPRODUCT(FC50:FE50,设定参考!$A$2:$C$2)</f>
        <v>7333.0895595385937</v>
      </c>
      <c r="FC50" s="30">
        <v>66880.766508979388</v>
      </c>
      <c r="FD50" s="30">
        <v>3262.4440316577547</v>
      </c>
      <c r="FE50" s="62">
        <v>1395.4148675216643</v>
      </c>
      <c r="FF50" s="57" t="str">
        <f t="shared" si="104"/>
        <v>亚芝</v>
      </c>
      <c r="FG50" s="47" t="e">
        <f>VLOOKUP(FF50,马仔属性!$G$14:$I$30,3,FALSE)</f>
        <v>#N/A</v>
      </c>
      <c r="FH50" s="58" t="e">
        <f>VLOOKUP(FF50,马仔属性!$G$14:$H$30,2,FALSE)</f>
        <v>#N/A</v>
      </c>
      <c r="FI50" s="3">
        <f t="shared" si="102"/>
        <v>47</v>
      </c>
      <c r="FJ50" s="3">
        <f t="shared" si="103"/>
        <v>5</v>
      </c>
      <c r="FK50" s="3">
        <f t="shared" si="103"/>
        <v>5</v>
      </c>
      <c r="FL50" s="69">
        <f>SUMPRODUCT(FM50:FO50,设定参考!$A$2:$C$2)</f>
        <v>-526571.23870657326</v>
      </c>
      <c r="FM50" s="30">
        <v>-250166.48151403101</v>
      </c>
      <c r="FN50" s="30">
        <v>-255577.02032001401</v>
      </c>
      <c r="FO50" s="62">
        <v>-260987.559125998</v>
      </c>
      <c r="FP50" s="57" t="str">
        <f t="shared" si="104"/>
        <v>亚芝</v>
      </c>
      <c r="FQ50" s="47" t="e">
        <f>VLOOKUP(FP50,马仔属性!$G$14:$I$30,3,FALSE)</f>
        <v>#N/A</v>
      </c>
      <c r="FR50" s="58" t="e">
        <f>VLOOKUP(FP50,马仔属性!$G$14:$H$30,2,FALSE)</f>
        <v>#N/A</v>
      </c>
      <c r="FS50" s="3">
        <f t="shared" si="102"/>
        <v>47</v>
      </c>
      <c r="FT50" s="3">
        <f t="shared" si="103"/>
        <v>5</v>
      </c>
      <c r="FU50" s="3">
        <f t="shared" si="103"/>
        <v>5</v>
      </c>
      <c r="FV50" s="69">
        <f>SUMPRODUCT(FW50:FY50,设定参考!$A$2:$C$2)</f>
        <v>-559683.73619919026</v>
      </c>
      <c r="FW50" s="30">
        <v>-266398.09793198103</v>
      </c>
      <c r="FX50" s="30">
        <v>-271808.636737964</v>
      </c>
      <c r="FY50" s="62">
        <v>-277219.17554394703</v>
      </c>
      <c r="FZ50" s="57" t="str">
        <f t="shared" si="104"/>
        <v>亚芝</v>
      </c>
      <c r="GA50" s="47" t="e">
        <f>VLOOKUP(FZ50,马仔属性!$G$14:$I$30,3,FALSE)</f>
        <v>#N/A</v>
      </c>
      <c r="GB50" s="58" t="e">
        <f>VLOOKUP(FZ50,马仔属性!$G$14:$H$30,2,FALSE)</f>
        <v>#N/A</v>
      </c>
      <c r="GC50" s="3">
        <f t="shared" si="102"/>
        <v>47</v>
      </c>
      <c r="GD50" s="3">
        <f t="shared" si="103"/>
        <v>5</v>
      </c>
      <c r="GE50" s="3">
        <f t="shared" si="103"/>
        <v>5</v>
      </c>
      <c r="GF50" s="69">
        <f>SUMPRODUCT(GG50:GI50,设定参考!$A$2:$C$2)</f>
        <v>-592796.23369180819</v>
      </c>
      <c r="GG50" s="30">
        <v>-282629.71434993</v>
      </c>
      <c r="GH50" s="30">
        <v>-288040.25315591402</v>
      </c>
      <c r="GI50" s="62">
        <v>-293450.79196189699</v>
      </c>
      <c r="GJ50" s="57" t="str">
        <f t="shared" si="104"/>
        <v>亚芝</v>
      </c>
      <c r="GK50" s="47" t="e">
        <f>VLOOKUP(GJ50,马仔属性!$G$14:$I$30,3,FALSE)</f>
        <v>#N/A</v>
      </c>
      <c r="GL50" s="58" t="e">
        <f>VLOOKUP(GJ50,马仔属性!$G$14:$H$30,2,FALSE)</f>
        <v>#N/A</v>
      </c>
      <c r="GM50" s="3">
        <f t="shared" si="102"/>
        <v>47</v>
      </c>
      <c r="GN50" s="3">
        <f t="shared" si="103"/>
        <v>5</v>
      </c>
      <c r="GO50" s="3">
        <f t="shared" si="103"/>
        <v>5</v>
      </c>
      <c r="GP50" s="69">
        <f>SUMPRODUCT(GQ50:GS50,设定参考!$A$2:$C$2)</f>
        <v>-625908.73118442413</v>
      </c>
      <c r="GQ50" s="30">
        <v>-298861.33076788002</v>
      </c>
      <c r="GR50" s="30">
        <v>-304271.86957386299</v>
      </c>
      <c r="GS50" s="62">
        <v>-309682.40837984602</v>
      </c>
      <c r="GT50" s="57" t="str">
        <f t="shared" si="104"/>
        <v>亚芝</v>
      </c>
      <c r="GU50" s="47" t="e">
        <f>VLOOKUP(GT50,马仔属性!$G$14:$I$30,3,FALSE)</f>
        <v>#N/A</v>
      </c>
      <c r="GV50" s="58" t="e">
        <f>VLOOKUP(GT50,马仔属性!$G$14:$H$30,2,FALSE)</f>
        <v>#N/A</v>
      </c>
      <c r="GW50" s="3">
        <f t="shared" si="102"/>
        <v>47</v>
      </c>
      <c r="GX50" s="3">
        <f t="shared" si="103"/>
        <v>5</v>
      </c>
      <c r="GY50" s="3">
        <f t="shared" si="103"/>
        <v>5</v>
      </c>
      <c r="GZ50" s="69">
        <f>SUMPRODUCT(HA50:HC50,设定参考!$A$2:$C$2)</f>
        <v>-659021.22867704218</v>
      </c>
      <c r="HA50" s="30">
        <v>-315092.94718582998</v>
      </c>
      <c r="HB50" s="30">
        <v>-320503.48599181301</v>
      </c>
      <c r="HC50" s="62">
        <v>-325914.02479779598</v>
      </c>
      <c r="HD50" s="57" t="str">
        <f t="shared" si="104"/>
        <v>亚芝</v>
      </c>
      <c r="HE50" s="47" t="e">
        <f>VLOOKUP(HD50,马仔属性!$G$14:$I$30,3,FALSE)</f>
        <v>#N/A</v>
      </c>
      <c r="HF50" s="58" t="e">
        <f>VLOOKUP(HD50,马仔属性!$G$14:$H$30,2,FALSE)</f>
        <v>#N/A</v>
      </c>
      <c r="HG50" s="3">
        <f t="shared" si="102"/>
        <v>47</v>
      </c>
      <c r="HH50" s="3">
        <f t="shared" si="103"/>
        <v>5</v>
      </c>
      <c r="HI50" s="3">
        <f t="shared" si="103"/>
        <v>5</v>
      </c>
      <c r="HJ50" s="69">
        <f>SUMPRODUCT(HK50:HM50,设定参考!$A$2:$C$2)</f>
        <v>-692133.72616965813</v>
      </c>
      <c r="HK50" s="30">
        <v>-331324.56360377901</v>
      </c>
      <c r="HL50" s="30">
        <v>-336735.10240976198</v>
      </c>
      <c r="HM50" s="62">
        <v>-342145.64121574501</v>
      </c>
    </row>
    <row r="51" spans="1:221" x14ac:dyDescent="0.15">
      <c r="A51" s="48">
        <v>48</v>
      </c>
      <c r="B51" s="57" t="str">
        <f t="shared" si="50"/>
        <v>制服太妹</v>
      </c>
      <c r="C51" s="47">
        <f>VLOOKUP(B51,马仔属性!$G$14:$I$30,3,FALSE)</f>
        <v>0</v>
      </c>
      <c r="D51" s="58">
        <f>VLOOKUP(B51,马仔属性!$G$14:$H$30,2,FALSE)</f>
        <v>101101</v>
      </c>
      <c r="E51" s="3">
        <f t="shared" si="0"/>
        <v>48</v>
      </c>
      <c r="F51" s="3">
        <f t="shared" si="86"/>
        <v>6</v>
      </c>
      <c r="G51" s="3">
        <f t="shared" si="86"/>
        <v>6</v>
      </c>
      <c r="H51" s="69">
        <f>SUMPRODUCT(I51:K51,设定参考!$A$2:$C$2)</f>
        <v>2540.0077638731868</v>
      </c>
      <c r="I51" s="30">
        <v>21707.832546713355</v>
      </c>
      <c r="J51" s="30">
        <v>1144.0012560427808</v>
      </c>
      <c r="K51" s="62">
        <v>527.69320596187185</v>
      </c>
      <c r="L51" s="57" t="str">
        <f t="shared" si="51"/>
        <v>蟹仔</v>
      </c>
      <c r="M51" s="47">
        <f>VLOOKUP(L51,马仔属性!$G$14:$I$30,3,FALSE)</f>
        <v>0</v>
      </c>
      <c r="N51" s="58">
        <f>VLOOKUP(L51,马仔属性!$G$14:$H$30,2,FALSE)</f>
        <v>101102</v>
      </c>
      <c r="O51" s="3">
        <f t="shared" si="2"/>
        <v>48</v>
      </c>
      <c r="P51" s="3">
        <f t="shared" si="87"/>
        <v>6</v>
      </c>
      <c r="Q51" s="3">
        <f t="shared" si="87"/>
        <v>6</v>
      </c>
      <c r="R51" s="69">
        <f>SUMPRODUCT(S51:U51,设定参考!$A$2:$C$2)</f>
        <v>2523.327763873187</v>
      </c>
      <c r="S51" s="30">
        <v>21490.832546713355</v>
      </c>
      <c r="T51" s="30">
        <v>1122.0012560427808</v>
      </c>
      <c r="U51" s="62">
        <v>541.69320596187185</v>
      </c>
      <c r="V51" s="57" t="str">
        <f t="shared" si="52"/>
        <v>比利</v>
      </c>
      <c r="W51" s="47">
        <f>VLOOKUP(V51,马仔属性!$G$14:$I$30,3,FALSE)</f>
        <v>0</v>
      </c>
      <c r="X51" s="58">
        <f>VLOOKUP(V51,马仔属性!$G$14:$H$30,2,FALSE)</f>
        <v>101103</v>
      </c>
      <c r="Y51" s="3">
        <f t="shared" si="4"/>
        <v>48</v>
      </c>
      <c r="Z51" s="3">
        <f t="shared" si="88"/>
        <v>6</v>
      </c>
      <c r="AA51" s="3">
        <f t="shared" si="88"/>
        <v>6</v>
      </c>
      <c r="AB51" s="69">
        <f>SUMPRODUCT(AC51:AE51,设定参考!$A$2:$C$2)</f>
        <v>2565.6077638731867</v>
      </c>
      <c r="AC51" s="30">
        <v>21272.832546713355</v>
      </c>
      <c r="AD51" s="30">
        <v>1210.0012560427808</v>
      </c>
      <c r="AE51" s="62">
        <v>504.6932059618718</v>
      </c>
      <c r="AF51" s="57" t="str">
        <f t="shared" si="53"/>
        <v>黎九</v>
      </c>
      <c r="AG51" s="47">
        <f>VLOOKUP(AF51,马仔属性!$G$14:$I$30,3,FALSE)</f>
        <v>0</v>
      </c>
      <c r="AH51" s="58">
        <f>VLOOKUP(AF51,马仔属性!$G$14:$H$30,2,FALSE)</f>
        <v>101104</v>
      </c>
      <c r="AI51" s="3">
        <f t="shared" si="6"/>
        <v>48</v>
      </c>
      <c r="AJ51" s="3">
        <f t="shared" si="89"/>
        <v>6</v>
      </c>
      <c r="AK51" s="3">
        <f t="shared" si="89"/>
        <v>6</v>
      </c>
      <c r="AL51" s="69">
        <f>SUMPRODUCT(AM51:AO51,设定参考!$A$2:$C$2)</f>
        <v>2570.2877638731866</v>
      </c>
      <c r="AM51" s="30">
        <v>23014.832546713355</v>
      </c>
      <c r="AN51" s="30">
        <v>1155.0012560427808</v>
      </c>
      <c r="AO51" s="62">
        <v>494.6932059618718</v>
      </c>
      <c r="AP51" s="57" t="str">
        <f t="shared" si="54"/>
        <v>黑古</v>
      </c>
      <c r="AQ51" s="47">
        <f>VLOOKUP(AP51,马仔属性!$G$14:$I$30,3,FALSE)</f>
        <v>0</v>
      </c>
      <c r="AR51" s="58">
        <f>VLOOKUP(AP51,马仔属性!$G$14:$H$30,2,FALSE)</f>
        <v>101105</v>
      </c>
      <c r="AS51" s="3">
        <f t="shared" si="8"/>
        <v>48</v>
      </c>
      <c r="AT51" s="3">
        <f t="shared" si="90"/>
        <v>6</v>
      </c>
      <c r="AU51" s="3">
        <f t="shared" si="90"/>
        <v>6</v>
      </c>
      <c r="AV51" s="69">
        <f>SUMPRODUCT(AW51:AY51,设定参考!$A$2:$C$2)</f>
        <v>2545.2477638731866</v>
      </c>
      <c r="AW51" s="30">
        <v>24538.832546713355</v>
      </c>
      <c r="AX51" s="30">
        <v>1056.0012560427808</v>
      </c>
      <c r="AY51" s="62">
        <v>507.6932059618718</v>
      </c>
      <c r="AZ51" s="57" t="str">
        <f t="shared" si="55"/>
        <v>靓坤</v>
      </c>
      <c r="BA51" s="47">
        <f>VLOOKUP(AZ51,马仔属性!$G$14:$I$30,3,FALSE)</f>
        <v>1</v>
      </c>
      <c r="BB51" s="58">
        <f>VLOOKUP(AZ51,马仔属性!$G$14:$H$30,2,FALSE)</f>
        <v>101106</v>
      </c>
      <c r="BC51" s="3">
        <f t="shared" si="10"/>
        <v>48</v>
      </c>
      <c r="BD51" s="3">
        <f t="shared" si="91"/>
        <v>6</v>
      </c>
      <c r="BE51" s="3">
        <f t="shared" si="91"/>
        <v>6</v>
      </c>
      <c r="BF51" s="69">
        <f>SUMPRODUCT(BG51:BI51,设定参考!$A$2:$C$2)</f>
        <v>3774.8050717843944</v>
      </c>
      <c r="BG51" s="30">
        <v>33136.738700633083</v>
      </c>
      <c r="BH51" s="30">
        <v>1680.3629655614975</v>
      </c>
      <c r="BI51" s="62">
        <v>768.97255819757379</v>
      </c>
      <c r="BJ51" s="57" t="str">
        <f t="shared" si="56"/>
        <v>乌鸦</v>
      </c>
      <c r="BK51" s="47">
        <f>VLOOKUP(BJ51,马仔属性!$G$14:$I$30,3,FALSE)</f>
        <v>2</v>
      </c>
      <c r="BL51" s="58">
        <f>VLOOKUP(BJ51,马仔属性!$G$14:$H$30,2,FALSE)</f>
        <v>101110</v>
      </c>
      <c r="BM51" s="3">
        <f t="shared" si="12"/>
        <v>48</v>
      </c>
      <c r="BN51" s="3">
        <f t="shared" si="92"/>
        <v>6</v>
      </c>
      <c r="BO51" s="3">
        <f t="shared" si="92"/>
        <v>6</v>
      </c>
      <c r="BP51" s="69">
        <f>SUMPRODUCT(BQ51:BS51,设定参考!$A$2:$C$2)</f>
        <v>6205.87968760681</v>
      </c>
      <c r="BQ51" s="30">
        <v>57081.551008472547</v>
      </c>
      <c r="BR51" s="30">
        <v>2643.0863845989311</v>
      </c>
      <c r="BS51" s="62">
        <v>1279.5312626689777</v>
      </c>
      <c r="BT51" s="57" t="str">
        <f t="shared" si="57"/>
        <v>肥仔</v>
      </c>
      <c r="BU51" s="47">
        <f>VLOOKUP(BT51,马仔属性!$G$14:$I$30,3,FALSE)</f>
        <v>1</v>
      </c>
      <c r="BV51" s="58">
        <f>VLOOKUP(BT51,马仔属性!$G$14:$H$30,2,FALSE)</f>
        <v>101108</v>
      </c>
      <c r="BW51" s="3">
        <f t="shared" si="14"/>
        <v>48</v>
      </c>
      <c r="BX51" s="3">
        <f t="shared" si="93"/>
        <v>6</v>
      </c>
      <c r="BY51" s="3">
        <f t="shared" si="93"/>
        <v>6</v>
      </c>
      <c r="BZ51" s="69">
        <f>SUMPRODUCT(CA51:CC51,设定参考!$A$2:$C$2)</f>
        <v>3762.9250717843943</v>
      </c>
      <c r="CA51" s="30">
        <v>35314.738700633083</v>
      </c>
      <c r="CB51" s="30">
        <v>1581.3629655614975</v>
      </c>
      <c r="CC51" s="62">
        <v>768.97255819757379</v>
      </c>
      <c r="CD51" s="57" t="str">
        <f t="shared" si="58"/>
        <v>司徒浩南</v>
      </c>
      <c r="CE51" s="47">
        <f>VLOOKUP(CD51,马仔属性!$G$14:$I$30,3,FALSE)</f>
        <v>2</v>
      </c>
      <c r="CF51" s="58">
        <f>VLOOKUP(CD51,马仔属性!$G$14:$H$30,2,FALSE)</f>
        <v>101109</v>
      </c>
      <c r="CG51" s="3">
        <f t="shared" si="16"/>
        <v>48</v>
      </c>
      <c r="CH51" s="3">
        <f t="shared" si="94"/>
        <v>6</v>
      </c>
      <c r="CI51" s="3">
        <f t="shared" si="94"/>
        <v>6</v>
      </c>
      <c r="CJ51" s="69">
        <f>SUMPRODUCT(CK51:CM51,设定参考!$A$2:$C$2)</f>
        <v>6273.2396876068105</v>
      </c>
      <c r="CK51" s="30">
        <v>55340.551008472547</v>
      </c>
      <c r="CL51" s="30">
        <v>2841.0863845989311</v>
      </c>
      <c r="CM51" s="62">
        <v>1218.5312626689777</v>
      </c>
      <c r="CN51" s="57" t="s">
        <v>383</v>
      </c>
      <c r="CO51" s="47">
        <f>VLOOKUP(CN51,马仔属性!$G$14:$I$30,3,FALSE)</f>
        <v>2</v>
      </c>
      <c r="CP51" s="58">
        <f>VLOOKUP(CN51,马仔属性!$G$14:$H$30,2,FALSE)</f>
        <v>101111</v>
      </c>
      <c r="CQ51" s="3">
        <f t="shared" si="18"/>
        <v>48</v>
      </c>
      <c r="CR51" s="3">
        <f t="shared" si="95"/>
        <v>6</v>
      </c>
      <c r="CS51" s="3">
        <f t="shared" si="95"/>
        <v>6</v>
      </c>
      <c r="CT51" s="69">
        <f>SUMPRODUCT(CU51:CW51,设定参考!$A$2:$C$2)</f>
        <v>6222.5196876068103</v>
      </c>
      <c r="CU51" s="30">
        <v>56647.551008472547</v>
      </c>
      <c r="CV51" s="30">
        <v>2687.0863845989311</v>
      </c>
      <c r="CW51" s="62">
        <v>1269.5312626689777</v>
      </c>
      <c r="CX51" s="57" t="str">
        <f t="shared" si="59"/>
        <v>雷功</v>
      </c>
      <c r="CY51" s="47" t="e">
        <f>VLOOKUP(CX51,马仔属性!$G$14:$I$30,3,FALSE)</f>
        <v>#N/A</v>
      </c>
      <c r="CZ51" s="58" t="e">
        <f>VLOOKUP(CX51,马仔属性!$G$14:$H$30,2,FALSE)</f>
        <v>#N/A</v>
      </c>
      <c r="DA51" s="3">
        <f t="shared" si="20"/>
        <v>48</v>
      </c>
      <c r="DB51" s="3">
        <f t="shared" si="96"/>
        <v>6</v>
      </c>
      <c r="DC51" s="3">
        <f t="shared" si="96"/>
        <v>6</v>
      </c>
      <c r="DD51" s="69">
        <f>SUMPRODUCT(DE51:DG51,设定参考!$A$2:$C$2)</f>
        <v>0</v>
      </c>
      <c r="DE51" s="30">
        <v>0</v>
      </c>
      <c r="DF51" s="30">
        <v>0</v>
      </c>
      <c r="DG51" s="62">
        <v>0</v>
      </c>
      <c r="DH51" s="57" t="str">
        <f t="shared" si="60"/>
        <v>山下忠秀</v>
      </c>
      <c r="DI51" s="47">
        <f>VLOOKUP(DH51,马仔属性!$G$14:$I$30,3,FALSE)</f>
        <v>2</v>
      </c>
      <c r="DJ51" s="58">
        <f>VLOOKUP(DH51,马仔属性!$G$14:$H$30,2,FALSE)</f>
        <v>101112</v>
      </c>
      <c r="DK51" s="3">
        <f t="shared" si="22"/>
        <v>48</v>
      </c>
      <c r="DL51" s="3">
        <f t="shared" si="97"/>
        <v>6</v>
      </c>
      <c r="DM51" s="3">
        <f t="shared" si="97"/>
        <v>6</v>
      </c>
      <c r="DN51" s="69">
        <f>SUMPRODUCT(DO51:DQ51,设定参考!$A$2:$C$2)</f>
        <v>6246.1996876068106</v>
      </c>
      <c r="DO51" s="30">
        <v>55339.551008472547</v>
      </c>
      <c r="DP51" s="30">
        <v>2786.0863845989311</v>
      </c>
      <c r="DQ51" s="62">
        <v>1246.5312626689777</v>
      </c>
      <c r="DR51" s="57" t="str">
        <f t="shared" si="61"/>
        <v>宫本一</v>
      </c>
      <c r="DS51" s="47">
        <f>VLOOKUP(DR51,马仔属性!$G$14:$I$30,3,FALSE)</f>
        <v>2</v>
      </c>
      <c r="DT51" s="58">
        <f>VLOOKUP(DR51,马仔属性!$G$14:$H$30,2,FALSE)</f>
        <v>101113</v>
      </c>
      <c r="DU51" s="3">
        <f t="shared" si="24"/>
        <v>48</v>
      </c>
      <c r="DV51" s="3">
        <f t="shared" si="98"/>
        <v>6</v>
      </c>
      <c r="DW51" s="3">
        <f t="shared" si="98"/>
        <v>6</v>
      </c>
      <c r="DX51" s="69">
        <f>SUMPRODUCT(DY51:EA51,设定参考!$A$2:$C$2)</f>
        <v>6259.2796876068105</v>
      </c>
      <c r="DY51" s="30">
        <v>53816.551008472547</v>
      </c>
      <c r="DZ51" s="30">
        <v>2841.0863845989311</v>
      </c>
      <c r="EA51" s="62">
        <v>1265.5312626689777</v>
      </c>
      <c r="EB51" s="57" t="str">
        <f t="shared" si="62"/>
        <v>陈浩南</v>
      </c>
      <c r="EC51" s="47">
        <f>VLOOKUP(EB51,马仔属性!$G$14:$I$30,3,FALSE)</f>
        <v>3</v>
      </c>
      <c r="ED51" s="58">
        <f>VLOOKUP(EB51,马仔属性!$G$14:$H$30,2,FALSE)</f>
        <v>101114</v>
      </c>
      <c r="EE51" s="3">
        <f t="shared" si="26"/>
        <v>48</v>
      </c>
      <c r="EF51" s="3">
        <f t="shared" si="99"/>
        <v>6</v>
      </c>
      <c r="EG51" s="3">
        <f t="shared" si="99"/>
        <v>6</v>
      </c>
      <c r="EH51" s="69">
        <f>SUMPRODUCT(EI51:EK51,设定参考!$A$2:$C$2)</f>
        <v>8700.1943034292271</v>
      </c>
      <c r="EI51" s="30">
        <v>77107.36331631201</v>
      </c>
      <c r="EJ51" s="30">
        <v>3858.8098036363649</v>
      </c>
      <c r="EK51" s="62">
        <v>1757.0899671403815</v>
      </c>
      <c r="EL51" s="57" t="str">
        <f t="shared" si="63"/>
        <v>山鸡</v>
      </c>
      <c r="EM51" s="47">
        <f>VLOOKUP(EL51,马仔属性!$G$14:$I$30,3,FALSE)</f>
        <v>3</v>
      </c>
      <c r="EN51" s="58">
        <f>VLOOKUP(EL51,马仔属性!$G$14:$H$30,2,FALSE)</f>
        <v>101115</v>
      </c>
      <c r="EO51" s="3">
        <f t="shared" si="28"/>
        <v>48</v>
      </c>
      <c r="EP51" s="3">
        <f t="shared" si="100"/>
        <v>6</v>
      </c>
      <c r="EQ51" s="3">
        <f t="shared" si="100"/>
        <v>6</v>
      </c>
      <c r="ER51" s="69">
        <f>SUMPRODUCT(ES51:EU51,设定参考!$A$2:$C$2)</f>
        <v>8731.9143034292265</v>
      </c>
      <c r="ES51" s="30">
        <v>75800.36331631201</v>
      </c>
      <c r="ET51" s="30">
        <v>3946.8098036363649</v>
      </c>
      <c r="EU51" s="62">
        <v>1753.0899671403815</v>
      </c>
      <c r="EV51" s="57" t="str">
        <f t="shared" si="64"/>
        <v>大天二</v>
      </c>
      <c r="EW51" s="47">
        <f>VLOOKUP(EV51,马仔属性!$G$14:$I$30,3,FALSE)</f>
        <v>3</v>
      </c>
      <c r="EX51" s="58">
        <f>VLOOKUP(EV51,马仔属性!$G$14:$H$30,2,FALSE)</f>
        <v>101116</v>
      </c>
      <c r="EY51" s="3">
        <f t="shared" si="30"/>
        <v>48</v>
      </c>
      <c r="EZ51" s="3">
        <f t="shared" si="101"/>
        <v>6</v>
      </c>
      <c r="FA51" s="3">
        <f t="shared" si="101"/>
        <v>6</v>
      </c>
      <c r="FB51" s="69">
        <f>SUMPRODUCT(FC51:FE51,设定参考!$A$2:$C$2)</f>
        <v>8735.7143034292276</v>
      </c>
      <c r="FC51" s="30">
        <v>79720.36331631201</v>
      </c>
      <c r="FD51" s="30">
        <v>3836.8098036363649</v>
      </c>
      <c r="FE51" s="62">
        <v>1710.0899671403815</v>
      </c>
      <c r="FF51" s="57" t="str">
        <f t="shared" si="104"/>
        <v>亚芝</v>
      </c>
      <c r="FG51" s="47" t="e">
        <f>VLOOKUP(FF51,马仔属性!$G$14:$I$30,3,FALSE)</f>
        <v>#N/A</v>
      </c>
      <c r="FH51" s="58" t="e">
        <f>VLOOKUP(FF51,马仔属性!$G$14:$H$30,2,FALSE)</f>
        <v>#N/A</v>
      </c>
      <c r="FI51" s="3">
        <f t="shared" si="102"/>
        <v>48</v>
      </c>
      <c r="FJ51" s="3">
        <f t="shared" si="103"/>
        <v>6</v>
      </c>
      <c r="FK51" s="3">
        <f t="shared" si="103"/>
        <v>6</v>
      </c>
      <c r="FL51" s="69">
        <f>SUMPRODUCT(FM51:FO51,设定参考!$A$2:$C$2)</f>
        <v>-598159.63443074748</v>
      </c>
      <c r="FM51" s="30">
        <v>-284176.40632981103</v>
      </c>
      <c r="FN51" s="30">
        <v>-290322.99483578902</v>
      </c>
      <c r="FO51" s="62">
        <v>-296469.58334176597</v>
      </c>
      <c r="FP51" s="57" t="str">
        <f t="shared" si="104"/>
        <v>亚芝</v>
      </c>
      <c r="FQ51" s="47" t="e">
        <f>VLOOKUP(FP51,马仔属性!$G$14:$I$30,3,FALSE)</f>
        <v>#N/A</v>
      </c>
      <c r="FR51" s="58" t="e">
        <f>VLOOKUP(FP51,马仔属性!$G$14:$H$30,2,FALSE)</f>
        <v>#N/A</v>
      </c>
      <c r="FS51" s="3">
        <f t="shared" si="102"/>
        <v>48</v>
      </c>
      <c r="FT51" s="3">
        <f t="shared" si="103"/>
        <v>6</v>
      </c>
      <c r="FU51" s="3">
        <f t="shared" si="103"/>
        <v>6</v>
      </c>
      <c r="FV51" s="69">
        <f>SUMPRODUCT(FW51:FY51,设定参考!$A$2:$C$2)</f>
        <v>-635776.75608732877</v>
      </c>
      <c r="FW51" s="30">
        <v>-302616.17184774298</v>
      </c>
      <c r="FX51" s="30">
        <v>-308762.76035372098</v>
      </c>
      <c r="FY51" s="62">
        <v>-314909.34885969799</v>
      </c>
      <c r="FZ51" s="57" t="str">
        <f t="shared" si="104"/>
        <v>亚芝</v>
      </c>
      <c r="GA51" s="47" t="e">
        <f>VLOOKUP(FZ51,马仔属性!$G$14:$I$30,3,FALSE)</f>
        <v>#N/A</v>
      </c>
      <c r="GB51" s="58" t="e">
        <f>VLOOKUP(FZ51,马仔属性!$G$14:$H$30,2,FALSE)</f>
        <v>#N/A</v>
      </c>
      <c r="GC51" s="3">
        <f t="shared" si="102"/>
        <v>48</v>
      </c>
      <c r="GD51" s="3">
        <f t="shared" si="103"/>
        <v>6</v>
      </c>
      <c r="GE51" s="3">
        <f t="shared" si="103"/>
        <v>6</v>
      </c>
      <c r="GF51" s="69">
        <f>SUMPRODUCT(GG51:GI51,设定参考!$A$2:$C$2)</f>
        <v>-673393.877743911</v>
      </c>
      <c r="GG51" s="30">
        <v>-321055.93736567599</v>
      </c>
      <c r="GH51" s="30">
        <v>-327202.52587165299</v>
      </c>
      <c r="GI51" s="62">
        <v>-333349.11437763099</v>
      </c>
      <c r="GJ51" s="57" t="str">
        <f t="shared" si="104"/>
        <v>亚芝</v>
      </c>
      <c r="GK51" s="47" t="e">
        <f>VLOOKUP(GJ51,马仔属性!$G$14:$I$30,3,FALSE)</f>
        <v>#N/A</v>
      </c>
      <c r="GL51" s="58" t="e">
        <f>VLOOKUP(GJ51,马仔属性!$G$14:$H$30,2,FALSE)</f>
        <v>#N/A</v>
      </c>
      <c r="GM51" s="3">
        <f t="shared" si="102"/>
        <v>48</v>
      </c>
      <c r="GN51" s="3">
        <f t="shared" si="103"/>
        <v>6</v>
      </c>
      <c r="GO51" s="3">
        <f t="shared" si="103"/>
        <v>6</v>
      </c>
      <c r="GP51" s="69">
        <f>SUMPRODUCT(GQ51:GS51,设定参考!$A$2:$C$2)</f>
        <v>-711010.99940049229</v>
      </c>
      <c r="GQ51" s="30">
        <v>-339495.702883608</v>
      </c>
      <c r="GR51" s="30">
        <v>-345642.29138958501</v>
      </c>
      <c r="GS51" s="62">
        <v>-351788.879895563</v>
      </c>
      <c r="GT51" s="57" t="str">
        <f t="shared" si="104"/>
        <v>亚芝</v>
      </c>
      <c r="GU51" s="47" t="e">
        <f>VLOOKUP(GT51,马仔属性!$G$14:$I$30,3,FALSE)</f>
        <v>#N/A</v>
      </c>
      <c r="GV51" s="58" t="e">
        <f>VLOOKUP(GT51,马仔属性!$G$14:$H$30,2,FALSE)</f>
        <v>#N/A</v>
      </c>
      <c r="GW51" s="3">
        <f t="shared" si="102"/>
        <v>48</v>
      </c>
      <c r="GX51" s="3">
        <f t="shared" si="103"/>
        <v>6</v>
      </c>
      <c r="GY51" s="3">
        <f t="shared" si="103"/>
        <v>6</v>
      </c>
      <c r="GZ51" s="69">
        <f>SUMPRODUCT(HA51:HC51,设定参考!$A$2:$C$2)</f>
        <v>-748628.12105707463</v>
      </c>
      <c r="HA51" s="30">
        <v>-357935.46840154001</v>
      </c>
      <c r="HB51" s="30">
        <v>-364082.05690751801</v>
      </c>
      <c r="HC51" s="62">
        <v>-370228.64541349502</v>
      </c>
      <c r="HD51" s="57" t="str">
        <f t="shared" si="104"/>
        <v>亚芝</v>
      </c>
      <c r="HE51" s="47" t="e">
        <f>VLOOKUP(HD51,马仔属性!$G$14:$I$30,3,FALSE)</f>
        <v>#N/A</v>
      </c>
      <c r="HF51" s="58" t="e">
        <f>VLOOKUP(HD51,马仔属性!$G$14:$H$30,2,FALSE)</f>
        <v>#N/A</v>
      </c>
      <c r="HG51" s="3">
        <f t="shared" si="102"/>
        <v>48</v>
      </c>
      <c r="HH51" s="3">
        <f t="shared" si="103"/>
        <v>6</v>
      </c>
      <c r="HI51" s="3">
        <f t="shared" si="103"/>
        <v>6</v>
      </c>
      <c r="HJ51" s="69">
        <f>SUMPRODUCT(HK51:HM51,设定参考!$A$2:$C$2)</f>
        <v>-786245.24271365697</v>
      </c>
      <c r="HK51" s="30">
        <v>-376375.23391947302</v>
      </c>
      <c r="HL51" s="30">
        <v>-382521.82242545002</v>
      </c>
      <c r="HM51" s="62">
        <v>-388668.41093142802</v>
      </c>
    </row>
    <row r="52" spans="1:221" x14ac:dyDescent="0.15">
      <c r="A52" s="48">
        <v>49</v>
      </c>
      <c r="B52" s="57" t="str">
        <f t="shared" si="50"/>
        <v>制服太妹</v>
      </c>
      <c r="C52" s="47">
        <f>VLOOKUP(B52,马仔属性!$G$14:$I$30,3,FALSE)</f>
        <v>0</v>
      </c>
      <c r="D52" s="58">
        <f>VLOOKUP(B52,马仔属性!$G$14:$H$30,2,FALSE)</f>
        <v>101101</v>
      </c>
      <c r="E52" s="3">
        <f t="shared" si="0"/>
        <v>49</v>
      </c>
      <c r="F52" s="3">
        <f t="shared" ref="F52:G67" si="105">ROUNDDOWN($A52*10/80*F$2,0)</f>
        <v>6</v>
      </c>
      <c r="G52" s="3">
        <f t="shared" si="105"/>
        <v>6</v>
      </c>
      <c r="H52" s="69">
        <f>SUMPRODUCT(I52:K52,设定参考!$A$2:$C$2)</f>
        <v>2558.6668675580622</v>
      </c>
      <c r="I52" s="30">
        <v>21873.335888174901</v>
      </c>
      <c r="J52" s="30">
        <v>1152.407652620321</v>
      </c>
      <c r="K52" s="62">
        <v>531.32577941074533</v>
      </c>
      <c r="L52" s="57" t="str">
        <f t="shared" si="51"/>
        <v>蟹仔</v>
      </c>
      <c r="M52" s="47">
        <f>VLOOKUP(L52,马仔属性!$G$14:$I$30,3,FALSE)</f>
        <v>0</v>
      </c>
      <c r="N52" s="58">
        <f>VLOOKUP(L52,马仔属性!$G$14:$H$30,2,FALSE)</f>
        <v>101102</v>
      </c>
      <c r="O52" s="3">
        <f t="shared" si="2"/>
        <v>49</v>
      </c>
      <c r="P52" s="3">
        <f t="shared" ref="P52:Q67" si="106">ROUNDDOWN($A52*10/80*P$2,0)</f>
        <v>6</v>
      </c>
      <c r="Q52" s="3">
        <f t="shared" si="106"/>
        <v>6</v>
      </c>
      <c r="R52" s="69">
        <f>SUMPRODUCT(S52:U52,设定参考!$A$2:$C$2)</f>
        <v>2541.9868675580624</v>
      </c>
      <c r="S52" s="30">
        <v>21656.335888174901</v>
      </c>
      <c r="T52" s="30">
        <v>1130.407652620321</v>
      </c>
      <c r="U52" s="62">
        <v>545.32577941074533</v>
      </c>
      <c r="V52" s="57" t="str">
        <f t="shared" si="52"/>
        <v>比利</v>
      </c>
      <c r="W52" s="47">
        <f>VLOOKUP(V52,马仔属性!$G$14:$I$30,3,FALSE)</f>
        <v>0</v>
      </c>
      <c r="X52" s="58">
        <f>VLOOKUP(V52,马仔属性!$G$14:$H$30,2,FALSE)</f>
        <v>101103</v>
      </c>
      <c r="Y52" s="3">
        <f t="shared" si="4"/>
        <v>49</v>
      </c>
      <c r="Z52" s="3">
        <f t="shared" ref="Z52:AA67" si="107">ROUNDDOWN($A52*10/80*Z$2,0)</f>
        <v>6</v>
      </c>
      <c r="AA52" s="3">
        <f t="shared" si="107"/>
        <v>6</v>
      </c>
      <c r="AB52" s="69">
        <f>SUMPRODUCT(AC52:AE52,设定参考!$A$2:$C$2)</f>
        <v>2584.2668675580621</v>
      </c>
      <c r="AC52" s="30">
        <v>21438.335888174901</v>
      </c>
      <c r="AD52" s="30">
        <v>1218.407652620321</v>
      </c>
      <c r="AE52" s="62">
        <v>508.32577941074527</v>
      </c>
      <c r="AF52" s="57" t="str">
        <f t="shared" si="53"/>
        <v>黎九</v>
      </c>
      <c r="AG52" s="47">
        <f>VLOOKUP(AF52,马仔属性!$G$14:$I$30,3,FALSE)</f>
        <v>0</v>
      </c>
      <c r="AH52" s="58">
        <f>VLOOKUP(AF52,马仔属性!$G$14:$H$30,2,FALSE)</f>
        <v>101104</v>
      </c>
      <c r="AI52" s="3">
        <f t="shared" si="6"/>
        <v>49</v>
      </c>
      <c r="AJ52" s="3">
        <f t="shared" ref="AJ52:AK67" si="108">ROUNDDOWN($A52*10/80*AJ$2,0)</f>
        <v>6</v>
      </c>
      <c r="AK52" s="3">
        <f t="shared" si="108"/>
        <v>6</v>
      </c>
      <c r="AL52" s="69">
        <f>SUMPRODUCT(AM52:AO52,设定参考!$A$2:$C$2)</f>
        <v>2588.9468675580624</v>
      </c>
      <c r="AM52" s="30">
        <v>23180.335888174901</v>
      </c>
      <c r="AN52" s="30">
        <v>1163.407652620321</v>
      </c>
      <c r="AO52" s="62">
        <v>498.32577941074527</v>
      </c>
      <c r="AP52" s="57" t="str">
        <f t="shared" si="54"/>
        <v>黑古</v>
      </c>
      <c r="AQ52" s="47">
        <f>VLOOKUP(AP52,马仔属性!$G$14:$I$30,3,FALSE)</f>
        <v>0</v>
      </c>
      <c r="AR52" s="58">
        <f>VLOOKUP(AP52,马仔属性!$G$14:$H$30,2,FALSE)</f>
        <v>101105</v>
      </c>
      <c r="AS52" s="3">
        <f t="shared" si="8"/>
        <v>49</v>
      </c>
      <c r="AT52" s="3">
        <f t="shared" ref="AT52:AU67" si="109">ROUNDDOWN($A52*10/80*AT$2,0)</f>
        <v>6</v>
      </c>
      <c r="AU52" s="3">
        <f t="shared" si="109"/>
        <v>6</v>
      </c>
      <c r="AV52" s="69">
        <f>SUMPRODUCT(AW52:AY52,设定参考!$A$2:$C$2)</f>
        <v>2563.9068675580625</v>
      </c>
      <c r="AW52" s="30">
        <v>24704.335888174901</v>
      </c>
      <c r="AX52" s="30">
        <v>1064.407652620321</v>
      </c>
      <c r="AY52" s="62">
        <v>511.32577941074527</v>
      </c>
      <c r="AZ52" s="57" t="str">
        <f t="shared" si="55"/>
        <v>靓坤</v>
      </c>
      <c r="BA52" s="47">
        <f>VLOOKUP(AZ52,马仔属性!$G$14:$I$30,3,FALSE)</f>
        <v>1</v>
      </c>
      <c r="BB52" s="58">
        <f>VLOOKUP(AZ52,马仔属性!$G$14:$H$30,2,FALSE)</f>
        <v>101106</v>
      </c>
      <c r="BC52" s="3">
        <f t="shared" si="10"/>
        <v>49</v>
      </c>
      <c r="BD52" s="3">
        <f t="shared" ref="BD52:BE67" si="110">ROUNDDOWN($A52*10/80*BD$2,0)</f>
        <v>6</v>
      </c>
      <c r="BE52" s="3">
        <f t="shared" si="110"/>
        <v>6</v>
      </c>
      <c r="BF52" s="69">
        <f>SUMPRODUCT(BG52:BI52,设定参考!$A$2:$C$2)</f>
        <v>3812.1232791541461</v>
      </c>
      <c r="BG52" s="30">
        <v>33467.745383556183</v>
      </c>
      <c r="BH52" s="30">
        <v>1697.1757587165778</v>
      </c>
      <c r="BI52" s="62">
        <v>776.23770509532073</v>
      </c>
      <c r="BJ52" s="57" t="str">
        <f t="shared" si="56"/>
        <v>乌鸦</v>
      </c>
      <c r="BK52" s="47">
        <f>VLOOKUP(BJ52,马仔属性!$G$14:$I$30,3,FALSE)</f>
        <v>2</v>
      </c>
      <c r="BL52" s="58">
        <f>VLOOKUP(BJ52,马仔属性!$G$14:$H$30,2,FALSE)</f>
        <v>101110</v>
      </c>
      <c r="BM52" s="3">
        <f t="shared" si="12"/>
        <v>49</v>
      </c>
      <c r="BN52" s="3">
        <f t="shared" ref="BN52:BO67" si="111">ROUNDDOWN($A52*10/80*BN$2,0)</f>
        <v>6</v>
      </c>
      <c r="BO52" s="3">
        <f t="shared" si="111"/>
        <v>6</v>
      </c>
      <c r="BP52" s="69">
        <f>SUMPRODUCT(BQ52:BS52,设定参考!$A$2:$C$2)</f>
        <v>6280.5161023463124</v>
      </c>
      <c r="BQ52" s="30">
        <v>57743.564374318739</v>
      </c>
      <c r="BR52" s="30">
        <v>2676.7119709090916</v>
      </c>
      <c r="BS52" s="62">
        <v>1294.0615564644716</v>
      </c>
      <c r="BT52" s="57" t="str">
        <f t="shared" si="57"/>
        <v>肥仔</v>
      </c>
      <c r="BU52" s="47">
        <f>VLOOKUP(BT52,马仔属性!$G$14:$I$30,3,FALSE)</f>
        <v>1</v>
      </c>
      <c r="BV52" s="58">
        <f>VLOOKUP(BT52,马仔属性!$G$14:$H$30,2,FALSE)</f>
        <v>101108</v>
      </c>
      <c r="BW52" s="3">
        <f t="shared" si="14"/>
        <v>49</v>
      </c>
      <c r="BX52" s="3">
        <f t="shared" ref="BX52:BY67" si="112">ROUNDDOWN($A52*10/80*BX$2,0)</f>
        <v>6</v>
      </c>
      <c r="BY52" s="3">
        <f t="shared" si="112"/>
        <v>6</v>
      </c>
      <c r="BZ52" s="69">
        <f>SUMPRODUCT(CA52:CC52,设定参考!$A$2:$C$2)</f>
        <v>3800.243279154146</v>
      </c>
      <c r="CA52" s="30">
        <v>35645.745383556183</v>
      </c>
      <c r="CB52" s="30">
        <v>1598.1757587165778</v>
      </c>
      <c r="CC52" s="62">
        <v>776.23770509532073</v>
      </c>
      <c r="CD52" s="57" t="str">
        <f t="shared" si="58"/>
        <v>司徒浩南</v>
      </c>
      <c r="CE52" s="47">
        <f>VLOOKUP(CD52,马仔属性!$G$14:$I$30,3,FALSE)</f>
        <v>2</v>
      </c>
      <c r="CF52" s="58">
        <f>VLOOKUP(CD52,马仔属性!$G$14:$H$30,2,FALSE)</f>
        <v>101109</v>
      </c>
      <c r="CG52" s="3">
        <f t="shared" si="16"/>
        <v>49</v>
      </c>
      <c r="CH52" s="3">
        <f t="shared" ref="CH52:CI67" si="113">ROUNDDOWN($A52*10/80*CH$2,0)</f>
        <v>6</v>
      </c>
      <c r="CI52" s="3">
        <f t="shared" si="113"/>
        <v>6</v>
      </c>
      <c r="CJ52" s="69">
        <f>SUMPRODUCT(CK52:CM52,设定参考!$A$2:$C$2)</f>
        <v>6347.876102346313</v>
      </c>
      <c r="CK52" s="30">
        <v>56002.564374318739</v>
      </c>
      <c r="CL52" s="30">
        <v>2874.7119709090916</v>
      </c>
      <c r="CM52" s="62">
        <v>1233.0615564644716</v>
      </c>
      <c r="CN52" s="57" t="s">
        <v>384</v>
      </c>
      <c r="CO52" s="47">
        <f>VLOOKUP(CN52,马仔属性!$G$14:$I$30,3,FALSE)</f>
        <v>2</v>
      </c>
      <c r="CP52" s="58">
        <f>VLOOKUP(CN52,马仔属性!$G$14:$H$30,2,FALSE)</f>
        <v>101111</v>
      </c>
      <c r="CQ52" s="3">
        <f t="shared" si="18"/>
        <v>49</v>
      </c>
      <c r="CR52" s="3">
        <f t="shared" ref="CR52:CS67" si="114">ROUNDDOWN($A52*10/80*CR$2,0)</f>
        <v>6</v>
      </c>
      <c r="CS52" s="3">
        <f t="shared" si="114"/>
        <v>6</v>
      </c>
      <c r="CT52" s="69">
        <f>SUMPRODUCT(CU52:CW52,设定参考!$A$2:$C$2)</f>
        <v>6297.1561023463128</v>
      </c>
      <c r="CU52" s="30">
        <v>57309.564374318739</v>
      </c>
      <c r="CV52" s="30">
        <v>2720.7119709090916</v>
      </c>
      <c r="CW52" s="62">
        <v>1284.0615564644716</v>
      </c>
      <c r="CX52" s="57" t="str">
        <f t="shared" si="59"/>
        <v>雷功</v>
      </c>
      <c r="CY52" s="47" t="e">
        <f>VLOOKUP(CX52,马仔属性!$G$14:$I$30,3,FALSE)</f>
        <v>#N/A</v>
      </c>
      <c r="CZ52" s="58" t="e">
        <f>VLOOKUP(CX52,马仔属性!$G$14:$H$30,2,FALSE)</f>
        <v>#N/A</v>
      </c>
      <c r="DA52" s="3">
        <f t="shared" si="20"/>
        <v>49</v>
      </c>
      <c r="DB52" s="3">
        <f t="shared" ref="DB52:DC67" si="115">ROUNDDOWN($A52*10/80*DB$2,0)</f>
        <v>6</v>
      </c>
      <c r="DC52" s="3">
        <f t="shared" si="115"/>
        <v>6</v>
      </c>
      <c r="DD52" s="69">
        <f>SUMPRODUCT(DE52:DG52,设定参考!$A$2:$C$2)</f>
        <v>0</v>
      </c>
      <c r="DE52" s="30">
        <v>0</v>
      </c>
      <c r="DF52" s="30">
        <v>0</v>
      </c>
      <c r="DG52" s="62">
        <v>0</v>
      </c>
      <c r="DH52" s="57" t="str">
        <f t="shared" si="60"/>
        <v>山下忠秀</v>
      </c>
      <c r="DI52" s="47">
        <f>VLOOKUP(DH52,马仔属性!$G$14:$I$30,3,FALSE)</f>
        <v>2</v>
      </c>
      <c r="DJ52" s="58">
        <f>VLOOKUP(DH52,马仔属性!$G$14:$H$30,2,FALSE)</f>
        <v>101112</v>
      </c>
      <c r="DK52" s="3">
        <f t="shared" si="22"/>
        <v>49</v>
      </c>
      <c r="DL52" s="3">
        <f t="shared" ref="DL52:DM67" si="116">ROUNDDOWN($A52*10/80*DL$2,0)</f>
        <v>6</v>
      </c>
      <c r="DM52" s="3">
        <f t="shared" si="116"/>
        <v>6</v>
      </c>
      <c r="DN52" s="69">
        <f>SUMPRODUCT(DO52:DQ52,设定参考!$A$2:$C$2)</f>
        <v>6320.8361023463121</v>
      </c>
      <c r="DO52" s="30">
        <v>56001.564374318739</v>
      </c>
      <c r="DP52" s="30">
        <v>2819.7119709090916</v>
      </c>
      <c r="DQ52" s="62">
        <v>1261.0615564644716</v>
      </c>
      <c r="DR52" s="57" t="str">
        <f t="shared" si="61"/>
        <v>宫本一</v>
      </c>
      <c r="DS52" s="47">
        <f>VLOOKUP(DR52,马仔属性!$G$14:$I$30,3,FALSE)</f>
        <v>2</v>
      </c>
      <c r="DT52" s="58">
        <f>VLOOKUP(DR52,马仔属性!$G$14:$H$30,2,FALSE)</f>
        <v>101113</v>
      </c>
      <c r="DU52" s="3">
        <f t="shared" si="24"/>
        <v>49</v>
      </c>
      <c r="DV52" s="3">
        <f t="shared" ref="DV52:DW67" si="117">ROUNDDOWN($A52*10/80*DV$2,0)</f>
        <v>6</v>
      </c>
      <c r="DW52" s="3">
        <f t="shared" si="117"/>
        <v>6</v>
      </c>
      <c r="DX52" s="69">
        <f>SUMPRODUCT(DY52:EA52,设定参考!$A$2:$C$2)</f>
        <v>6333.9161023463121</v>
      </c>
      <c r="DY52" s="30">
        <v>54478.564374318739</v>
      </c>
      <c r="DZ52" s="30">
        <v>2874.7119709090916</v>
      </c>
      <c r="EA52" s="62">
        <v>1280.0615564644716</v>
      </c>
      <c r="EB52" s="57" t="str">
        <f t="shared" si="62"/>
        <v>陈浩南</v>
      </c>
      <c r="EC52" s="47">
        <f>VLOOKUP(EB52,马仔属性!$G$14:$I$30,3,FALSE)</f>
        <v>3</v>
      </c>
      <c r="ED52" s="58">
        <f>VLOOKUP(EB52,马仔属性!$G$14:$H$30,2,FALSE)</f>
        <v>101114</v>
      </c>
      <c r="EE52" s="3">
        <f t="shared" si="26"/>
        <v>49</v>
      </c>
      <c r="EF52" s="3">
        <f t="shared" ref="EF52:EG67" si="118">ROUNDDOWN($A52*10/80*EF$2,0)</f>
        <v>6</v>
      </c>
      <c r="EG52" s="3">
        <f t="shared" si="118"/>
        <v>6</v>
      </c>
      <c r="EH52" s="69">
        <f>SUMPRODUCT(EI52:EK52,设定参考!$A$2:$C$2)</f>
        <v>8812.1489255384804</v>
      </c>
      <c r="EI52" s="30">
        <v>78100.383365081303</v>
      </c>
      <c r="EJ52" s="30">
        <v>3909.2481831016057</v>
      </c>
      <c r="EK52" s="62">
        <v>1778.8854078336224</v>
      </c>
      <c r="EL52" s="57" t="str">
        <f t="shared" si="63"/>
        <v>山鸡</v>
      </c>
      <c r="EM52" s="47">
        <f>VLOOKUP(EL52,马仔属性!$G$14:$I$30,3,FALSE)</f>
        <v>3</v>
      </c>
      <c r="EN52" s="58">
        <f>VLOOKUP(EL52,马仔属性!$G$14:$H$30,2,FALSE)</f>
        <v>101115</v>
      </c>
      <c r="EO52" s="3">
        <f t="shared" si="28"/>
        <v>49</v>
      </c>
      <c r="EP52" s="3">
        <f t="shared" ref="EP52:EQ67" si="119">ROUNDDOWN($A52*10/80*EP$2,0)</f>
        <v>6</v>
      </c>
      <c r="EQ52" s="3">
        <f t="shared" si="119"/>
        <v>6</v>
      </c>
      <c r="ER52" s="69">
        <f>SUMPRODUCT(ES52:EU52,设定参考!$A$2:$C$2)</f>
        <v>8843.8689255384797</v>
      </c>
      <c r="ES52" s="30">
        <v>76793.383365081303</v>
      </c>
      <c r="ET52" s="30">
        <v>3997.2481831016057</v>
      </c>
      <c r="EU52" s="62">
        <v>1774.8854078336224</v>
      </c>
      <c r="EV52" s="57" t="str">
        <f t="shared" si="64"/>
        <v>大天二</v>
      </c>
      <c r="EW52" s="47">
        <f>VLOOKUP(EV52,马仔属性!$G$14:$I$30,3,FALSE)</f>
        <v>3</v>
      </c>
      <c r="EX52" s="58">
        <f>VLOOKUP(EV52,马仔属性!$G$14:$H$30,2,FALSE)</f>
        <v>101116</v>
      </c>
      <c r="EY52" s="3">
        <f t="shared" si="30"/>
        <v>49</v>
      </c>
      <c r="EZ52" s="3">
        <f t="shared" ref="EZ52:FA67" si="120">ROUNDDOWN($A52*10/80*EZ$2,0)</f>
        <v>6</v>
      </c>
      <c r="FA52" s="3">
        <f t="shared" si="120"/>
        <v>6</v>
      </c>
      <c r="FB52" s="69">
        <f>SUMPRODUCT(FC52:FE52,设定参考!$A$2:$C$2)</f>
        <v>8847.6689255384808</v>
      </c>
      <c r="FC52" s="30">
        <v>80713.383365081303</v>
      </c>
      <c r="FD52" s="30">
        <v>3887.2481831016057</v>
      </c>
      <c r="FE52" s="62">
        <v>1731.8854078336224</v>
      </c>
      <c r="FF52" s="57" t="str">
        <f t="shared" si="104"/>
        <v>亚芝</v>
      </c>
      <c r="FG52" s="47" t="e">
        <f>VLOOKUP(FF52,马仔属性!$G$14:$I$30,3,FALSE)</f>
        <v>#N/A</v>
      </c>
      <c r="FH52" s="58" t="e">
        <f>VLOOKUP(FF52,马仔属性!$G$14:$H$30,2,FALSE)</f>
        <v>#N/A</v>
      </c>
      <c r="FI52" s="3">
        <f t="shared" ref="FI52:HG67" si="121">ROUNDDOWN($A52*FI$2,0)</f>
        <v>49</v>
      </c>
      <c r="FJ52" s="3">
        <f t="shared" ref="FJ52:HI67" si="122">ROUNDDOWN($A52*10/80*FJ$2,0)</f>
        <v>6</v>
      </c>
      <c r="FK52" s="3">
        <f t="shared" si="122"/>
        <v>6</v>
      </c>
      <c r="FL52" s="69">
        <f>SUMPRODUCT(FM52:FO52,设定参考!$A$2:$C$2)</f>
        <v>-605740.46237125772</v>
      </c>
      <c r="FM52" s="30">
        <v>-287777.93825009302</v>
      </c>
      <c r="FN52" s="30">
        <v>-294002.42769711599</v>
      </c>
      <c r="FO52" s="62">
        <v>-300226.91714413802</v>
      </c>
      <c r="FP52" s="57" t="str">
        <f t="shared" si="104"/>
        <v>亚芝</v>
      </c>
      <c r="FQ52" s="47" t="e">
        <f>VLOOKUP(FP52,马仔属性!$G$14:$I$30,3,FALSE)</f>
        <v>#N/A</v>
      </c>
      <c r="FR52" s="58" t="e">
        <f>VLOOKUP(FP52,马仔属性!$G$14:$H$30,2,FALSE)</f>
        <v>#N/A</v>
      </c>
      <c r="FS52" s="3">
        <f t="shared" si="121"/>
        <v>49</v>
      </c>
      <c r="FT52" s="3">
        <f t="shared" si="122"/>
        <v>6</v>
      </c>
      <c r="FU52" s="3">
        <f t="shared" si="122"/>
        <v>6</v>
      </c>
      <c r="FV52" s="69">
        <f>SUMPRODUCT(FW52:FY52,设定参考!$A$2:$C$2)</f>
        <v>-643834.33778703236</v>
      </c>
      <c r="FW52" s="30">
        <v>-306451.40659115999</v>
      </c>
      <c r="FX52" s="30">
        <v>-312675.89603818202</v>
      </c>
      <c r="FY52" s="62">
        <v>-318900.38548520399</v>
      </c>
      <c r="FZ52" s="57" t="str">
        <f t="shared" si="104"/>
        <v>亚芝</v>
      </c>
      <c r="GA52" s="47" t="e">
        <f>VLOOKUP(FZ52,马仔属性!$G$14:$I$30,3,FALSE)</f>
        <v>#N/A</v>
      </c>
      <c r="GB52" s="58" t="e">
        <f>VLOOKUP(FZ52,马仔属性!$G$14:$H$30,2,FALSE)</f>
        <v>#N/A</v>
      </c>
      <c r="GC52" s="3">
        <f t="shared" si="121"/>
        <v>49</v>
      </c>
      <c r="GD52" s="3">
        <f t="shared" si="122"/>
        <v>6</v>
      </c>
      <c r="GE52" s="3">
        <f t="shared" si="122"/>
        <v>6</v>
      </c>
      <c r="GF52" s="69">
        <f>SUMPRODUCT(GG52:GI52,设定参考!$A$2:$C$2)</f>
        <v>-681928.21320280898</v>
      </c>
      <c r="GG52" s="30">
        <v>-325124.87493222603</v>
      </c>
      <c r="GH52" s="30">
        <v>-331349.36437924899</v>
      </c>
      <c r="GI52" s="62">
        <v>-337573.85382627102</v>
      </c>
      <c r="GJ52" s="57" t="str">
        <f t="shared" si="104"/>
        <v>亚芝</v>
      </c>
      <c r="GK52" s="47" t="e">
        <f>VLOOKUP(GJ52,马仔属性!$G$14:$I$30,3,FALSE)</f>
        <v>#N/A</v>
      </c>
      <c r="GL52" s="58" t="e">
        <f>VLOOKUP(GJ52,马仔属性!$G$14:$H$30,2,FALSE)</f>
        <v>#N/A</v>
      </c>
      <c r="GM52" s="3">
        <f t="shared" si="121"/>
        <v>49</v>
      </c>
      <c r="GN52" s="3">
        <f t="shared" si="122"/>
        <v>6</v>
      </c>
      <c r="GO52" s="3">
        <f t="shared" si="122"/>
        <v>6</v>
      </c>
      <c r="GP52" s="69">
        <f>SUMPRODUCT(GQ52:GS52,设定参考!$A$2:$C$2)</f>
        <v>-720022.08861858374</v>
      </c>
      <c r="GQ52" s="30">
        <v>-343798.34327329299</v>
      </c>
      <c r="GR52" s="30">
        <v>-350022.83272031503</v>
      </c>
      <c r="GS52" s="62">
        <v>-356247.322167337</v>
      </c>
      <c r="GT52" s="57" t="str">
        <f t="shared" si="104"/>
        <v>亚芝</v>
      </c>
      <c r="GU52" s="47" t="e">
        <f>VLOOKUP(GT52,马仔属性!$G$14:$I$30,3,FALSE)</f>
        <v>#N/A</v>
      </c>
      <c r="GV52" s="58" t="e">
        <f>VLOOKUP(GT52,马仔属性!$G$14:$H$30,2,FALSE)</f>
        <v>#N/A</v>
      </c>
      <c r="GW52" s="3">
        <f t="shared" si="121"/>
        <v>49</v>
      </c>
      <c r="GX52" s="3">
        <f t="shared" si="122"/>
        <v>6</v>
      </c>
      <c r="GY52" s="3">
        <f t="shared" si="122"/>
        <v>6</v>
      </c>
      <c r="GZ52" s="69">
        <f>SUMPRODUCT(HA52:HC52,设定参考!$A$2:$C$2)</f>
        <v>-758115.96403436037</v>
      </c>
      <c r="HA52" s="30">
        <v>-362471.81161436002</v>
      </c>
      <c r="HB52" s="30">
        <v>-368696.30106138199</v>
      </c>
      <c r="HC52" s="62">
        <v>-374920.79050840402</v>
      </c>
      <c r="HD52" s="57" t="str">
        <f t="shared" si="104"/>
        <v>亚芝</v>
      </c>
      <c r="HE52" s="47" t="e">
        <f>VLOOKUP(HD52,马仔属性!$G$14:$I$30,3,FALSE)</f>
        <v>#N/A</v>
      </c>
      <c r="HF52" s="58" t="e">
        <f>VLOOKUP(HD52,马仔属性!$G$14:$H$30,2,FALSE)</f>
        <v>#N/A</v>
      </c>
      <c r="HG52" s="3">
        <f t="shared" si="121"/>
        <v>49</v>
      </c>
      <c r="HH52" s="3">
        <f t="shared" si="122"/>
        <v>6</v>
      </c>
      <c r="HI52" s="3">
        <f t="shared" si="122"/>
        <v>6</v>
      </c>
      <c r="HJ52" s="69">
        <f>SUMPRODUCT(HK52:HM52,设定参考!$A$2:$C$2)</f>
        <v>-796209.83945013501</v>
      </c>
      <c r="HK52" s="30">
        <v>-381145.279955426</v>
      </c>
      <c r="HL52" s="30">
        <v>-387369.76940244797</v>
      </c>
      <c r="HM52" s="62">
        <v>-393594.25884947</v>
      </c>
    </row>
    <row r="53" spans="1:221" x14ac:dyDescent="0.15">
      <c r="A53" s="48">
        <v>50</v>
      </c>
      <c r="B53" s="57" t="str">
        <f t="shared" si="50"/>
        <v>制服太妹</v>
      </c>
      <c r="C53" s="47">
        <f>VLOOKUP(B53,马仔属性!$G$14:$I$30,3,FALSE)</f>
        <v>0</v>
      </c>
      <c r="D53" s="58">
        <f>VLOOKUP(B53,马仔属性!$G$14:$H$30,2,FALSE)</f>
        <v>101101</v>
      </c>
      <c r="E53" s="3">
        <f t="shared" si="0"/>
        <v>50</v>
      </c>
      <c r="F53" s="3">
        <f t="shared" si="105"/>
        <v>6</v>
      </c>
      <c r="G53" s="3">
        <f t="shared" si="105"/>
        <v>6</v>
      </c>
      <c r="H53" s="69">
        <f>SUMPRODUCT(I53:K53,设定参考!$A$2:$C$2)</f>
        <v>2577.3259712429381</v>
      </c>
      <c r="I53" s="30">
        <v>22038.839229636455</v>
      </c>
      <c r="J53" s="30">
        <v>1160.8140491978611</v>
      </c>
      <c r="K53" s="62">
        <v>534.9583528596188</v>
      </c>
      <c r="L53" s="57" t="str">
        <f t="shared" si="51"/>
        <v>蟹仔</v>
      </c>
      <c r="M53" s="47">
        <f>VLOOKUP(L53,马仔属性!$G$14:$I$30,3,FALSE)</f>
        <v>0</v>
      </c>
      <c r="N53" s="58">
        <f>VLOOKUP(L53,马仔属性!$G$14:$H$30,2,FALSE)</f>
        <v>101102</v>
      </c>
      <c r="O53" s="3">
        <f t="shared" si="2"/>
        <v>50</v>
      </c>
      <c r="P53" s="3">
        <f t="shared" si="106"/>
        <v>6</v>
      </c>
      <c r="Q53" s="3">
        <f t="shared" si="106"/>
        <v>6</v>
      </c>
      <c r="R53" s="69">
        <f>SUMPRODUCT(S53:U53,设定参考!$A$2:$C$2)</f>
        <v>2560.6459712429378</v>
      </c>
      <c r="S53" s="30">
        <v>21821.839229636455</v>
      </c>
      <c r="T53" s="30">
        <v>1138.8140491978611</v>
      </c>
      <c r="U53" s="62">
        <v>548.9583528596188</v>
      </c>
      <c r="V53" s="57" t="str">
        <f t="shared" si="52"/>
        <v>比利</v>
      </c>
      <c r="W53" s="47">
        <f>VLOOKUP(V53,马仔属性!$G$14:$I$30,3,FALSE)</f>
        <v>0</v>
      </c>
      <c r="X53" s="58">
        <f>VLOOKUP(V53,马仔属性!$G$14:$H$30,2,FALSE)</f>
        <v>101103</v>
      </c>
      <c r="Y53" s="3">
        <f t="shared" si="4"/>
        <v>50</v>
      </c>
      <c r="Z53" s="3">
        <f t="shared" si="107"/>
        <v>6</v>
      </c>
      <c r="AA53" s="3">
        <f t="shared" si="107"/>
        <v>6</v>
      </c>
      <c r="AB53" s="69">
        <f>SUMPRODUCT(AC53:AE53,设定参考!$A$2:$C$2)</f>
        <v>2602.925971242938</v>
      </c>
      <c r="AC53" s="30">
        <v>21603.839229636455</v>
      </c>
      <c r="AD53" s="30">
        <v>1226.8140491978611</v>
      </c>
      <c r="AE53" s="62">
        <v>511.95835285961874</v>
      </c>
      <c r="AF53" s="57" t="str">
        <f t="shared" si="53"/>
        <v>黎九</v>
      </c>
      <c r="AG53" s="47">
        <f>VLOOKUP(AF53,马仔属性!$G$14:$I$30,3,FALSE)</f>
        <v>0</v>
      </c>
      <c r="AH53" s="58">
        <f>VLOOKUP(AF53,马仔属性!$G$14:$H$30,2,FALSE)</f>
        <v>101104</v>
      </c>
      <c r="AI53" s="3">
        <f t="shared" si="6"/>
        <v>50</v>
      </c>
      <c r="AJ53" s="3">
        <f t="shared" si="108"/>
        <v>6</v>
      </c>
      <c r="AK53" s="3">
        <f t="shared" si="108"/>
        <v>6</v>
      </c>
      <c r="AL53" s="69">
        <f>SUMPRODUCT(AM53:AO53,设定参考!$A$2:$C$2)</f>
        <v>2607.6059712429378</v>
      </c>
      <c r="AM53" s="30">
        <v>23345.839229636455</v>
      </c>
      <c r="AN53" s="30">
        <v>1171.8140491978611</v>
      </c>
      <c r="AO53" s="62">
        <v>501.95835285961874</v>
      </c>
      <c r="AP53" s="57" t="str">
        <f t="shared" si="54"/>
        <v>黑古</v>
      </c>
      <c r="AQ53" s="47">
        <f>VLOOKUP(AP53,马仔属性!$G$14:$I$30,3,FALSE)</f>
        <v>0</v>
      </c>
      <c r="AR53" s="58">
        <f>VLOOKUP(AP53,马仔属性!$G$14:$H$30,2,FALSE)</f>
        <v>101105</v>
      </c>
      <c r="AS53" s="3">
        <f t="shared" si="8"/>
        <v>50</v>
      </c>
      <c r="AT53" s="3">
        <f t="shared" si="109"/>
        <v>6</v>
      </c>
      <c r="AU53" s="3">
        <f t="shared" si="109"/>
        <v>6</v>
      </c>
      <c r="AV53" s="69">
        <f>SUMPRODUCT(AW53:AY53,设定参考!$A$2:$C$2)</f>
        <v>2582.5659712429378</v>
      </c>
      <c r="AW53" s="30">
        <v>24869.839229636455</v>
      </c>
      <c r="AX53" s="30">
        <v>1072.8140491978611</v>
      </c>
      <c r="AY53" s="62">
        <v>514.9583528596188</v>
      </c>
      <c r="AZ53" s="57" t="str">
        <f t="shared" si="55"/>
        <v>靓坤</v>
      </c>
      <c r="BA53" s="47">
        <f>VLOOKUP(AZ53,马仔属性!$G$14:$I$30,3,FALSE)</f>
        <v>1</v>
      </c>
      <c r="BB53" s="58">
        <f>VLOOKUP(AZ53,马仔属性!$G$14:$H$30,2,FALSE)</f>
        <v>101106</v>
      </c>
      <c r="BC53" s="3">
        <f t="shared" si="10"/>
        <v>50</v>
      </c>
      <c r="BD53" s="3">
        <f t="shared" si="110"/>
        <v>6</v>
      </c>
      <c r="BE53" s="3">
        <f t="shared" si="110"/>
        <v>6</v>
      </c>
      <c r="BF53" s="69">
        <f>SUMPRODUCT(BG53:BI53,设定参考!$A$2:$C$2)</f>
        <v>3849.4414865238969</v>
      </c>
      <c r="BG53" s="30">
        <v>33798.752066479283</v>
      </c>
      <c r="BH53" s="30">
        <v>1713.988551871658</v>
      </c>
      <c r="BI53" s="62">
        <v>783.50285199306768</v>
      </c>
      <c r="BJ53" s="57" t="str">
        <f t="shared" si="56"/>
        <v>乌鸦</v>
      </c>
      <c r="BK53" s="47">
        <f>VLOOKUP(BJ53,马仔属性!$G$14:$I$30,3,FALSE)</f>
        <v>2</v>
      </c>
      <c r="BL53" s="58">
        <f>VLOOKUP(BJ53,马仔属性!$G$14:$H$30,2,FALSE)</f>
        <v>101110</v>
      </c>
      <c r="BM53" s="3">
        <f t="shared" si="12"/>
        <v>50</v>
      </c>
      <c r="BN53" s="3">
        <f t="shared" si="111"/>
        <v>6</v>
      </c>
      <c r="BO53" s="3">
        <f t="shared" si="111"/>
        <v>6</v>
      </c>
      <c r="BP53" s="69">
        <f>SUMPRODUCT(BQ53:BS53,设定参考!$A$2:$C$2)</f>
        <v>6355.1525170858149</v>
      </c>
      <c r="BQ53" s="30">
        <v>58405.577740164939</v>
      </c>
      <c r="BR53" s="30">
        <v>2710.3375572192522</v>
      </c>
      <c r="BS53" s="62">
        <v>1308.5918502599654</v>
      </c>
      <c r="BT53" s="57" t="str">
        <f t="shared" si="57"/>
        <v>肥仔</v>
      </c>
      <c r="BU53" s="47">
        <f>VLOOKUP(BT53,马仔属性!$G$14:$I$30,3,FALSE)</f>
        <v>1</v>
      </c>
      <c r="BV53" s="58">
        <f>VLOOKUP(BT53,马仔属性!$G$14:$H$30,2,FALSE)</f>
        <v>101108</v>
      </c>
      <c r="BW53" s="3">
        <f t="shared" si="14"/>
        <v>50</v>
      </c>
      <c r="BX53" s="3">
        <f t="shared" si="112"/>
        <v>6</v>
      </c>
      <c r="BY53" s="3">
        <f t="shared" si="112"/>
        <v>6</v>
      </c>
      <c r="BZ53" s="69">
        <f>SUMPRODUCT(CA53:CC53,设定参考!$A$2:$C$2)</f>
        <v>3837.5614865238967</v>
      </c>
      <c r="CA53" s="30">
        <v>35976.752066479283</v>
      </c>
      <c r="CB53" s="30">
        <v>1614.988551871658</v>
      </c>
      <c r="CC53" s="62">
        <v>783.50285199306768</v>
      </c>
      <c r="CD53" s="57" t="str">
        <f t="shared" si="58"/>
        <v>司徒浩南</v>
      </c>
      <c r="CE53" s="47">
        <f>VLOOKUP(CD53,马仔属性!$G$14:$I$30,3,FALSE)</f>
        <v>2</v>
      </c>
      <c r="CF53" s="58">
        <f>VLOOKUP(CD53,马仔属性!$G$14:$H$30,2,FALSE)</f>
        <v>101109</v>
      </c>
      <c r="CG53" s="3">
        <f t="shared" si="16"/>
        <v>50</v>
      </c>
      <c r="CH53" s="3">
        <f t="shared" si="113"/>
        <v>6</v>
      </c>
      <c r="CI53" s="3">
        <f t="shared" si="113"/>
        <v>6</v>
      </c>
      <c r="CJ53" s="69">
        <f>SUMPRODUCT(CK53:CM53,设定参考!$A$2:$C$2)</f>
        <v>6422.5125170858155</v>
      </c>
      <c r="CK53" s="30">
        <v>56664.577740164939</v>
      </c>
      <c r="CL53" s="30">
        <v>2908.3375572192522</v>
      </c>
      <c r="CM53" s="62">
        <v>1247.5918502599654</v>
      </c>
      <c r="CN53" s="57" t="s">
        <v>380</v>
      </c>
      <c r="CO53" s="47">
        <f>VLOOKUP(CN53,马仔属性!$G$14:$I$30,3,FALSE)</f>
        <v>2</v>
      </c>
      <c r="CP53" s="58">
        <f>VLOOKUP(CN53,马仔属性!$G$14:$H$30,2,FALSE)</f>
        <v>101111</v>
      </c>
      <c r="CQ53" s="3">
        <f t="shared" si="18"/>
        <v>50</v>
      </c>
      <c r="CR53" s="3">
        <f t="shared" si="114"/>
        <v>6</v>
      </c>
      <c r="CS53" s="3">
        <f t="shared" si="114"/>
        <v>6</v>
      </c>
      <c r="CT53" s="69">
        <f>SUMPRODUCT(CU53:CW53,设定参考!$A$2:$C$2)</f>
        <v>6371.7925170858152</v>
      </c>
      <c r="CU53" s="30">
        <v>57971.577740164939</v>
      </c>
      <c r="CV53" s="30">
        <v>2754.3375572192522</v>
      </c>
      <c r="CW53" s="62">
        <v>1298.5918502599654</v>
      </c>
      <c r="CX53" s="57" t="str">
        <f t="shared" si="59"/>
        <v>雷功</v>
      </c>
      <c r="CY53" s="47" t="e">
        <f>VLOOKUP(CX53,马仔属性!$G$14:$I$30,3,FALSE)</f>
        <v>#N/A</v>
      </c>
      <c r="CZ53" s="58" t="e">
        <f>VLOOKUP(CX53,马仔属性!$G$14:$H$30,2,FALSE)</f>
        <v>#N/A</v>
      </c>
      <c r="DA53" s="3">
        <f t="shared" si="20"/>
        <v>50</v>
      </c>
      <c r="DB53" s="3">
        <f t="shared" si="115"/>
        <v>6</v>
      </c>
      <c r="DC53" s="3">
        <f t="shared" si="115"/>
        <v>6</v>
      </c>
      <c r="DD53" s="69">
        <f>SUMPRODUCT(DE53:DG53,设定参考!$A$2:$C$2)</f>
        <v>0</v>
      </c>
      <c r="DE53" s="30">
        <v>0</v>
      </c>
      <c r="DF53" s="30">
        <v>0</v>
      </c>
      <c r="DG53" s="62">
        <v>0</v>
      </c>
      <c r="DH53" s="57" t="str">
        <f t="shared" si="60"/>
        <v>山下忠秀</v>
      </c>
      <c r="DI53" s="47">
        <f>VLOOKUP(DH53,马仔属性!$G$14:$I$30,3,FALSE)</f>
        <v>2</v>
      </c>
      <c r="DJ53" s="58">
        <f>VLOOKUP(DH53,马仔属性!$G$14:$H$30,2,FALSE)</f>
        <v>101112</v>
      </c>
      <c r="DK53" s="3">
        <f t="shared" si="22"/>
        <v>50</v>
      </c>
      <c r="DL53" s="3">
        <f t="shared" si="116"/>
        <v>6</v>
      </c>
      <c r="DM53" s="3">
        <f t="shared" si="116"/>
        <v>6</v>
      </c>
      <c r="DN53" s="69">
        <f>SUMPRODUCT(DO53:DQ53,设定参考!$A$2:$C$2)</f>
        <v>6395.4725170858146</v>
      </c>
      <c r="DO53" s="30">
        <v>56663.577740164939</v>
      </c>
      <c r="DP53" s="30">
        <v>2853.3375572192522</v>
      </c>
      <c r="DQ53" s="62">
        <v>1275.5918502599654</v>
      </c>
      <c r="DR53" s="57" t="str">
        <f t="shared" si="61"/>
        <v>宫本一</v>
      </c>
      <c r="DS53" s="47">
        <f>VLOOKUP(DR53,马仔属性!$G$14:$I$30,3,FALSE)</f>
        <v>2</v>
      </c>
      <c r="DT53" s="58">
        <f>VLOOKUP(DR53,马仔属性!$G$14:$H$30,2,FALSE)</f>
        <v>101113</v>
      </c>
      <c r="DU53" s="3">
        <f t="shared" si="24"/>
        <v>50</v>
      </c>
      <c r="DV53" s="3">
        <f t="shared" si="117"/>
        <v>6</v>
      </c>
      <c r="DW53" s="3">
        <f t="shared" si="117"/>
        <v>6</v>
      </c>
      <c r="DX53" s="69">
        <f>SUMPRODUCT(DY53:EA53,设定参考!$A$2:$C$2)</f>
        <v>6408.5525170858145</v>
      </c>
      <c r="DY53" s="30">
        <v>55140.577740164939</v>
      </c>
      <c r="DZ53" s="30">
        <v>2908.3375572192522</v>
      </c>
      <c r="EA53" s="62">
        <v>1294.5918502599654</v>
      </c>
      <c r="EB53" s="57" t="str">
        <f t="shared" si="62"/>
        <v>陈浩南</v>
      </c>
      <c r="EC53" s="47">
        <f>VLOOKUP(EB53,马仔属性!$G$14:$I$30,3,FALSE)</f>
        <v>3</v>
      </c>
      <c r="ED53" s="58">
        <f>VLOOKUP(EB53,马仔属性!$G$14:$H$30,2,FALSE)</f>
        <v>101114</v>
      </c>
      <c r="EE53" s="3">
        <f t="shared" si="26"/>
        <v>50</v>
      </c>
      <c r="EF53" s="3">
        <f t="shared" si="118"/>
        <v>6</v>
      </c>
      <c r="EG53" s="3">
        <f t="shared" si="118"/>
        <v>6</v>
      </c>
      <c r="EH53" s="69">
        <f>SUMPRODUCT(EI53:EK53,设定参考!$A$2:$C$2)</f>
        <v>8924.1035476477336</v>
      </c>
      <c r="EI53" s="30">
        <v>79093.403413850596</v>
      </c>
      <c r="EJ53" s="30">
        <v>3959.6865625668461</v>
      </c>
      <c r="EK53" s="62">
        <v>1800.6808485268632</v>
      </c>
      <c r="EL53" s="57" t="str">
        <f t="shared" si="63"/>
        <v>山鸡</v>
      </c>
      <c r="EM53" s="47">
        <f>VLOOKUP(EL53,马仔属性!$G$14:$I$30,3,FALSE)</f>
        <v>3</v>
      </c>
      <c r="EN53" s="58">
        <f>VLOOKUP(EL53,马仔属性!$G$14:$H$30,2,FALSE)</f>
        <v>101115</v>
      </c>
      <c r="EO53" s="3">
        <f t="shared" si="28"/>
        <v>50</v>
      </c>
      <c r="EP53" s="3">
        <f t="shared" si="119"/>
        <v>6</v>
      </c>
      <c r="EQ53" s="3">
        <f t="shared" si="119"/>
        <v>6</v>
      </c>
      <c r="ER53" s="69">
        <f>SUMPRODUCT(ES53:EU53,设定参考!$A$2:$C$2)</f>
        <v>8955.823547647733</v>
      </c>
      <c r="ES53" s="30">
        <v>77786.403413850596</v>
      </c>
      <c r="ET53" s="30">
        <v>4047.6865625668461</v>
      </c>
      <c r="EU53" s="62">
        <v>1796.6808485268632</v>
      </c>
      <c r="EV53" s="57" t="str">
        <f t="shared" si="64"/>
        <v>大天二</v>
      </c>
      <c r="EW53" s="47">
        <f>VLOOKUP(EV53,马仔属性!$G$14:$I$30,3,FALSE)</f>
        <v>3</v>
      </c>
      <c r="EX53" s="58">
        <f>VLOOKUP(EV53,马仔属性!$G$14:$H$30,2,FALSE)</f>
        <v>101116</v>
      </c>
      <c r="EY53" s="3">
        <f t="shared" si="30"/>
        <v>50</v>
      </c>
      <c r="EZ53" s="3">
        <f t="shared" si="120"/>
        <v>6</v>
      </c>
      <c r="FA53" s="3">
        <f t="shared" si="120"/>
        <v>6</v>
      </c>
      <c r="FB53" s="69">
        <f>SUMPRODUCT(FC53:FE53,设定参考!$A$2:$C$2)</f>
        <v>8959.6235476477341</v>
      </c>
      <c r="FC53" s="30">
        <v>81706.403413850596</v>
      </c>
      <c r="FD53" s="30">
        <v>3937.6865625668461</v>
      </c>
      <c r="FE53" s="62">
        <v>1753.6808485268632</v>
      </c>
      <c r="FF53" s="57" t="str">
        <f t="shared" si="104"/>
        <v>亚芝</v>
      </c>
      <c r="FG53" s="47" t="e">
        <f>VLOOKUP(FF53,马仔属性!$G$14:$I$30,3,FALSE)</f>
        <v>#N/A</v>
      </c>
      <c r="FH53" s="58" t="e">
        <f>VLOOKUP(FF53,马仔属性!$G$14:$H$30,2,FALSE)</f>
        <v>#N/A</v>
      </c>
      <c r="FI53" s="3">
        <f t="shared" si="121"/>
        <v>50</v>
      </c>
      <c r="FJ53" s="3">
        <f t="shared" si="122"/>
        <v>6</v>
      </c>
      <c r="FK53" s="3">
        <f t="shared" si="122"/>
        <v>6</v>
      </c>
      <c r="FL53" s="69">
        <f>SUMPRODUCT(FM53:FO53,设定参考!$A$2:$C$2)</f>
        <v>-613321.29031176807</v>
      </c>
      <c r="FM53" s="30">
        <v>-291379.47017037601</v>
      </c>
      <c r="FN53" s="30">
        <v>-297681.860558443</v>
      </c>
      <c r="FO53" s="62">
        <v>-303984.25094651</v>
      </c>
      <c r="FP53" s="57" t="str">
        <f t="shared" si="104"/>
        <v>亚芝</v>
      </c>
      <c r="FQ53" s="47" t="e">
        <f>VLOOKUP(FP53,马仔属性!$G$14:$I$30,3,FALSE)</f>
        <v>#N/A</v>
      </c>
      <c r="FR53" s="58" t="e">
        <f>VLOOKUP(FP53,马仔属性!$G$14:$H$30,2,FALSE)</f>
        <v>#N/A</v>
      </c>
      <c r="FS53" s="3">
        <f t="shared" si="121"/>
        <v>50</v>
      </c>
      <c r="FT53" s="3">
        <f t="shared" si="122"/>
        <v>6</v>
      </c>
      <c r="FU53" s="3">
        <f t="shared" si="122"/>
        <v>6</v>
      </c>
      <c r="FV53" s="69">
        <f>SUMPRODUCT(FW53:FY53,设定参考!$A$2:$C$2)</f>
        <v>-651891.91948673606</v>
      </c>
      <c r="FW53" s="30">
        <v>-310286.64133457601</v>
      </c>
      <c r="FX53" s="30">
        <v>-316589.03172264301</v>
      </c>
      <c r="FY53" s="62">
        <v>-322891.42211071</v>
      </c>
      <c r="FZ53" s="57" t="str">
        <f t="shared" si="104"/>
        <v>亚芝</v>
      </c>
      <c r="GA53" s="47" t="e">
        <f>VLOOKUP(FZ53,马仔属性!$G$14:$I$30,3,FALSE)</f>
        <v>#N/A</v>
      </c>
      <c r="GB53" s="58" t="e">
        <f>VLOOKUP(FZ53,马仔属性!$G$14:$H$30,2,FALSE)</f>
        <v>#N/A</v>
      </c>
      <c r="GC53" s="3">
        <f t="shared" si="121"/>
        <v>50</v>
      </c>
      <c r="GD53" s="3">
        <f t="shared" si="122"/>
        <v>6</v>
      </c>
      <c r="GE53" s="3">
        <f t="shared" si="122"/>
        <v>6</v>
      </c>
      <c r="GF53" s="69">
        <f>SUMPRODUCT(GG53:GI53,设定参考!$A$2:$C$2)</f>
        <v>-690462.54866170604</v>
      </c>
      <c r="GG53" s="30">
        <v>-329193.812498777</v>
      </c>
      <c r="GH53" s="30">
        <v>-335496.202886844</v>
      </c>
      <c r="GI53" s="62">
        <v>-341798.59327491099</v>
      </c>
      <c r="GJ53" s="57" t="str">
        <f t="shared" si="104"/>
        <v>亚芝</v>
      </c>
      <c r="GK53" s="47" t="e">
        <f>VLOOKUP(GJ53,马仔属性!$G$14:$I$30,3,FALSE)</f>
        <v>#N/A</v>
      </c>
      <c r="GL53" s="58" t="e">
        <f>VLOOKUP(GJ53,马仔属性!$G$14:$H$30,2,FALSE)</f>
        <v>#N/A</v>
      </c>
      <c r="GM53" s="3">
        <f t="shared" si="121"/>
        <v>50</v>
      </c>
      <c r="GN53" s="3">
        <f t="shared" si="122"/>
        <v>6</v>
      </c>
      <c r="GO53" s="3">
        <f t="shared" si="122"/>
        <v>6</v>
      </c>
      <c r="GP53" s="69">
        <f>SUMPRODUCT(GQ53:GS53,设定参考!$A$2:$C$2)</f>
        <v>-729033.17783667613</v>
      </c>
      <c r="GQ53" s="30">
        <v>-348100.98366297799</v>
      </c>
      <c r="GR53" s="30">
        <v>-354403.37405104499</v>
      </c>
      <c r="GS53" s="62">
        <v>-360705.76443911198</v>
      </c>
      <c r="GT53" s="57" t="str">
        <f t="shared" si="104"/>
        <v>亚芝</v>
      </c>
      <c r="GU53" s="47" t="e">
        <f>VLOOKUP(GT53,马仔属性!$G$14:$I$30,3,FALSE)</f>
        <v>#N/A</v>
      </c>
      <c r="GV53" s="58" t="e">
        <f>VLOOKUP(GT53,马仔属性!$G$14:$H$30,2,FALSE)</f>
        <v>#N/A</v>
      </c>
      <c r="GW53" s="3">
        <f t="shared" si="121"/>
        <v>50</v>
      </c>
      <c r="GX53" s="3">
        <f t="shared" si="122"/>
        <v>6</v>
      </c>
      <c r="GY53" s="3">
        <f t="shared" si="122"/>
        <v>6</v>
      </c>
      <c r="GZ53" s="69">
        <f>SUMPRODUCT(HA53:HC53,设定参考!$A$2:$C$2)</f>
        <v>-767603.8070116461</v>
      </c>
      <c r="HA53" s="30">
        <v>-367008.15482717898</v>
      </c>
      <c r="HB53" s="30">
        <v>-373310.54521524598</v>
      </c>
      <c r="HC53" s="62">
        <v>-379612.93560331297</v>
      </c>
      <c r="HD53" s="57" t="str">
        <f t="shared" si="104"/>
        <v>亚芝</v>
      </c>
      <c r="HE53" s="47" t="e">
        <f>VLOOKUP(HD53,马仔属性!$G$14:$I$30,3,FALSE)</f>
        <v>#N/A</v>
      </c>
      <c r="HF53" s="58" t="e">
        <f>VLOOKUP(HD53,马仔属性!$G$14:$H$30,2,FALSE)</f>
        <v>#N/A</v>
      </c>
      <c r="HG53" s="3">
        <f t="shared" si="121"/>
        <v>50</v>
      </c>
      <c r="HH53" s="3">
        <f t="shared" si="122"/>
        <v>6</v>
      </c>
      <c r="HI53" s="3">
        <f t="shared" si="122"/>
        <v>6</v>
      </c>
      <c r="HJ53" s="69">
        <f>SUMPRODUCT(HK53:HM53,设定参考!$A$2:$C$2)</f>
        <v>-806174.4361866141</v>
      </c>
      <c r="HK53" s="30">
        <v>-385915.32599137898</v>
      </c>
      <c r="HL53" s="30">
        <v>-392217.71637944598</v>
      </c>
      <c r="HM53" s="62">
        <v>-398520.10676751297</v>
      </c>
    </row>
    <row r="54" spans="1:221" x14ac:dyDescent="0.15">
      <c r="A54" s="48">
        <v>51</v>
      </c>
      <c r="B54" s="57" t="str">
        <f t="shared" si="50"/>
        <v>制服太妹</v>
      </c>
      <c r="C54" s="47">
        <f>VLOOKUP(B54,马仔属性!$G$14:$I$30,3,FALSE)</f>
        <v>0</v>
      </c>
      <c r="D54" s="58">
        <f>VLOOKUP(B54,马仔属性!$G$14:$H$30,2,FALSE)</f>
        <v>101101</v>
      </c>
      <c r="E54" s="3">
        <f t="shared" si="0"/>
        <v>51</v>
      </c>
      <c r="F54" s="3">
        <f t="shared" si="105"/>
        <v>6</v>
      </c>
      <c r="G54" s="3">
        <f t="shared" si="105"/>
        <v>6</v>
      </c>
      <c r="H54" s="69">
        <f>SUMPRODUCT(I54:K54,设定参考!$A$2:$C$2)</f>
        <v>2595.9850749278135</v>
      </c>
      <c r="I54" s="30">
        <v>22204.342571098001</v>
      </c>
      <c r="J54" s="30">
        <v>1169.2204457754012</v>
      </c>
      <c r="K54" s="62">
        <v>538.59092630849227</v>
      </c>
      <c r="L54" s="57" t="str">
        <f t="shared" si="51"/>
        <v>蟹仔</v>
      </c>
      <c r="M54" s="47">
        <f>VLOOKUP(L54,马仔属性!$G$14:$I$30,3,FALSE)</f>
        <v>0</v>
      </c>
      <c r="N54" s="58">
        <f>VLOOKUP(L54,马仔属性!$G$14:$H$30,2,FALSE)</f>
        <v>101102</v>
      </c>
      <c r="O54" s="3">
        <f t="shared" si="2"/>
        <v>51</v>
      </c>
      <c r="P54" s="3">
        <f t="shared" si="106"/>
        <v>6</v>
      </c>
      <c r="Q54" s="3">
        <f t="shared" si="106"/>
        <v>6</v>
      </c>
      <c r="R54" s="69">
        <f>SUMPRODUCT(S54:U54,设定参考!$A$2:$C$2)</f>
        <v>2579.3050749278136</v>
      </c>
      <c r="S54" s="30">
        <v>21987.342571098001</v>
      </c>
      <c r="T54" s="30">
        <v>1147.2204457754012</v>
      </c>
      <c r="U54" s="62">
        <v>552.59092630849227</v>
      </c>
      <c r="V54" s="57" t="str">
        <f t="shared" si="52"/>
        <v>比利</v>
      </c>
      <c r="W54" s="47">
        <f>VLOOKUP(V54,马仔属性!$G$14:$I$30,3,FALSE)</f>
        <v>0</v>
      </c>
      <c r="X54" s="58">
        <f>VLOOKUP(V54,马仔属性!$G$14:$H$30,2,FALSE)</f>
        <v>101103</v>
      </c>
      <c r="Y54" s="3">
        <f t="shared" si="4"/>
        <v>51</v>
      </c>
      <c r="Z54" s="3">
        <f t="shared" si="107"/>
        <v>6</v>
      </c>
      <c r="AA54" s="3">
        <f t="shared" si="107"/>
        <v>6</v>
      </c>
      <c r="AB54" s="69">
        <f>SUMPRODUCT(AC54:AE54,设定参考!$A$2:$C$2)</f>
        <v>2621.5850749278134</v>
      </c>
      <c r="AC54" s="30">
        <v>21769.342571098001</v>
      </c>
      <c r="AD54" s="30">
        <v>1235.2204457754012</v>
      </c>
      <c r="AE54" s="62">
        <v>515.59092630849227</v>
      </c>
      <c r="AF54" s="57" t="str">
        <f t="shared" si="53"/>
        <v>黎九</v>
      </c>
      <c r="AG54" s="47">
        <f>VLOOKUP(AF54,马仔属性!$G$14:$I$30,3,FALSE)</f>
        <v>0</v>
      </c>
      <c r="AH54" s="58">
        <f>VLOOKUP(AF54,马仔属性!$G$14:$H$30,2,FALSE)</f>
        <v>101104</v>
      </c>
      <c r="AI54" s="3">
        <f t="shared" si="6"/>
        <v>51</v>
      </c>
      <c r="AJ54" s="3">
        <f t="shared" si="108"/>
        <v>6</v>
      </c>
      <c r="AK54" s="3">
        <f t="shared" si="108"/>
        <v>6</v>
      </c>
      <c r="AL54" s="69">
        <f>SUMPRODUCT(AM54:AO54,设定参考!$A$2:$C$2)</f>
        <v>2626.2650749278137</v>
      </c>
      <c r="AM54" s="30">
        <v>23511.342571098001</v>
      </c>
      <c r="AN54" s="30">
        <v>1180.2204457754012</v>
      </c>
      <c r="AO54" s="62">
        <v>505.59092630849227</v>
      </c>
      <c r="AP54" s="57" t="str">
        <f t="shared" si="54"/>
        <v>黑古</v>
      </c>
      <c r="AQ54" s="47">
        <f>VLOOKUP(AP54,马仔属性!$G$14:$I$30,3,FALSE)</f>
        <v>0</v>
      </c>
      <c r="AR54" s="58">
        <f>VLOOKUP(AP54,马仔属性!$G$14:$H$30,2,FALSE)</f>
        <v>101105</v>
      </c>
      <c r="AS54" s="3">
        <f t="shared" si="8"/>
        <v>51</v>
      </c>
      <c r="AT54" s="3">
        <f t="shared" si="109"/>
        <v>6</v>
      </c>
      <c r="AU54" s="3">
        <f t="shared" si="109"/>
        <v>6</v>
      </c>
      <c r="AV54" s="69">
        <f>SUMPRODUCT(AW54:AY54,设定参考!$A$2:$C$2)</f>
        <v>2601.2250749278137</v>
      </c>
      <c r="AW54" s="30">
        <v>25035.342571098001</v>
      </c>
      <c r="AX54" s="30">
        <v>1081.2204457754012</v>
      </c>
      <c r="AY54" s="62">
        <v>518.59092630849227</v>
      </c>
      <c r="AZ54" s="57" t="str">
        <f t="shared" si="55"/>
        <v>靓坤</v>
      </c>
      <c r="BA54" s="47">
        <f>VLOOKUP(AZ54,马仔属性!$G$14:$I$30,3,FALSE)</f>
        <v>1</v>
      </c>
      <c r="BB54" s="58">
        <f>VLOOKUP(AZ54,马仔属性!$G$14:$H$30,2,FALSE)</f>
        <v>101106</v>
      </c>
      <c r="BC54" s="3">
        <f t="shared" si="10"/>
        <v>51</v>
      </c>
      <c r="BD54" s="3">
        <f t="shared" si="110"/>
        <v>6</v>
      </c>
      <c r="BE54" s="3">
        <f t="shared" si="110"/>
        <v>6</v>
      </c>
      <c r="BF54" s="69">
        <f>SUMPRODUCT(BG54:BI54,设定参考!$A$2:$C$2)</f>
        <v>3886.7596938936485</v>
      </c>
      <c r="BG54" s="30">
        <v>34129.758749402376</v>
      </c>
      <c r="BH54" s="30">
        <v>1730.8013450267383</v>
      </c>
      <c r="BI54" s="62">
        <v>790.76799889081462</v>
      </c>
      <c r="BJ54" s="57" t="str">
        <f t="shared" si="56"/>
        <v>乌鸦</v>
      </c>
      <c r="BK54" s="47">
        <f>VLOOKUP(BJ54,马仔属性!$G$14:$I$30,3,FALSE)</f>
        <v>2</v>
      </c>
      <c r="BL54" s="58">
        <f>VLOOKUP(BJ54,马仔属性!$G$14:$H$30,2,FALSE)</f>
        <v>101110</v>
      </c>
      <c r="BM54" s="3">
        <f t="shared" si="12"/>
        <v>51</v>
      </c>
      <c r="BN54" s="3">
        <f t="shared" si="111"/>
        <v>6</v>
      </c>
      <c r="BO54" s="3">
        <f t="shared" si="111"/>
        <v>6</v>
      </c>
      <c r="BP54" s="69">
        <f>SUMPRODUCT(BQ54:BS54,设定参考!$A$2:$C$2)</f>
        <v>6429.7889318253183</v>
      </c>
      <c r="BQ54" s="30">
        <v>59067.591106011132</v>
      </c>
      <c r="BR54" s="30">
        <v>2743.9631435294127</v>
      </c>
      <c r="BS54" s="62">
        <v>1323.1221440554596</v>
      </c>
      <c r="BT54" s="57" t="str">
        <f t="shared" si="57"/>
        <v>肥仔</v>
      </c>
      <c r="BU54" s="47">
        <f>VLOOKUP(BT54,马仔属性!$G$14:$I$30,3,FALSE)</f>
        <v>1</v>
      </c>
      <c r="BV54" s="58">
        <f>VLOOKUP(BT54,马仔属性!$G$14:$H$30,2,FALSE)</f>
        <v>101108</v>
      </c>
      <c r="BW54" s="3">
        <f t="shared" si="14"/>
        <v>51</v>
      </c>
      <c r="BX54" s="3">
        <f t="shared" si="112"/>
        <v>6</v>
      </c>
      <c r="BY54" s="3">
        <f t="shared" si="112"/>
        <v>6</v>
      </c>
      <c r="BZ54" s="69">
        <f>SUMPRODUCT(CA54:CC54,设定参考!$A$2:$C$2)</f>
        <v>3874.8796938936484</v>
      </c>
      <c r="CA54" s="30">
        <v>36307.758749402376</v>
      </c>
      <c r="CB54" s="30">
        <v>1631.8013450267383</v>
      </c>
      <c r="CC54" s="62">
        <v>790.76799889081462</v>
      </c>
      <c r="CD54" s="57" t="str">
        <f t="shared" si="58"/>
        <v>司徒浩南</v>
      </c>
      <c r="CE54" s="47">
        <f>VLOOKUP(CD54,马仔属性!$G$14:$I$30,3,FALSE)</f>
        <v>2</v>
      </c>
      <c r="CF54" s="58">
        <f>VLOOKUP(CD54,马仔属性!$G$14:$H$30,2,FALSE)</f>
        <v>101109</v>
      </c>
      <c r="CG54" s="3">
        <f t="shared" si="16"/>
        <v>51</v>
      </c>
      <c r="CH54" s="3">
        <f t="shared" si="113"/>
        <v>6</v>
      </c>
      <c r="CI54" s="3">
        <f t="shared" si="113"/>
        <v>6</v>
      </c>
      <c r="CJ54" s="69">
        <f>SUMPRODUCT(CK54:CM54,设定参考!$A$2:$C$2)</f>
        <v>6497.148931825317</v>
      </c>
      <c r="CK54" s="30">
        <v>57326.591106011132</v>
      </c>
      <c r="CL54" s="30">
        <v>2941.9631435294127</v>
      </c>
      <c r="CM54" s="62">
        <v>1262.1221440554596</v>
      </c>
      <c r="CN54" s="57" t="s">
        <v>380</v>
      </c>
      <c r="CO54" s="47">
        <f>VLOOKUP(CN54,马仔属性!$G$14:$I$30,3,FALSE)</f>
        <v>2</v>
      </c>
      <c r="CP54" s="58">
        <f>VLOOKUP(CN54,马仔属性!$G$14:$H$30,2,FALSE)</f>
        <v>101111</v>
      </c>
      <c r="CQ54" s="3">
        <f t="shared" si="18"/>
        <v>51</v>
      </c>
      <c r="CR54" s="3">
        <f t="shared" si="114"/>
        <v>6</v>
      </c>
      <c r="CS54" s="3">
        <f t="shared" si="114"/>
        <v>6</v>
      </c>
      <c r="CT54" s="69">
        <f>SUMPRODUCT(CU54:CW54,设定参考!$A$2:$C$2)</f>
        <v>6446.4289318253177</v>
      </c>
      <c r="CU54" s="30">
        <v>58633.591106011132</v>
      </c>
      <c r="CV54" s="30">
        <v>2787.9631435294127</v>
      </c>
      <c r="CW54" s="62">
        <v>1313.1221440554596</v>
      </c>
      <c r="CX54" s="57" t="str">
        <f t="shared" si="59"/>
        <v>雷功</v>
      </c>
      <c r="CY54" s="47" t="e">
        <f>VLOOKUP(CX54,马仔属性!$G$14:$I$30,3,FALSE)</f>
        <v>#N/A</v>
      </c>
      <c r="CZ54" s="58" t="e">
        <f>VLOOKUP(CX54,马仔属性!$G$14:$H$30,2,FALSE)</f>
        <v>#N/A</v>
      </c>
      <c r="DA54" s="3">
        <f t="shared" si="20"/>
        <v>51</v>
      </c>
      <c r="DB54" s="3">
        <f t="shared" si="115"/>
        <v>6</v>
      </c>
      <c r="DC54" s="3">
        <f t="shared" si="115"/>
        <v>6</v>
      </c>
      <c r="DD54" s="69">
        <f>SUMPRODUCT(DE54:DG54,设定参考!$A$2:$C$2)</f>
        <v>0</v>
      </c>
      <c r="DE54" s="30">
        <v>0</v>
      </c>
      <c r="DF54" s="30">
        <v>0</v>
      </c>
      <c r="DG54" s="62">
        <v>0</v>
      </c>
      <c r="DH54" s="57" t="str">
        <f t="shared" si="60"/>
        <v>山下忠秀</v>
      </c>
      <c r="DI54" s="47">
        <f>VLOOKUP(DH54,马仔属性!$G$14:$I$30,3,FALSE)</f>
        <v>2</v>
      </c>
      <c r="DJ54" s="58">
        <f>VLOOKUP(DH54,马仔属性!$G$14:$H$30,2,FALSE)</f>
        <v>101112</v>
      </c>
      <c r="DK54" s="3">
        <f t="shared" si="22"/>
        <v>51</v>
      </c>
      <c r="DL54" s="3">
        <f t="shared" si="116"/>
        <v>6</v>
      </c>
      <c r="DM54" s="3">
        <f t="shared" si="116"/>
        <v>6</v>
      </c>
      <c r="DN54" s="69">
        <f>SUMPRODUCT(DO54:DQ54,设定参考!$A$2:$C$2)</f>
        <v>6470.108931825318</v>
      </c>
      <c r="DO54" s="30">
        <v>57325.591106011132</v>
      </c>
      <c r="DP54" s="30">
        <v>2886.9631435294127</v>
      </c>
      <c r="DQ54" s="62">
        <v>1290.1221440554596</v>
      </c>
      <c r="DR54" s="57" t="str">
        <f t="shared" si="61"/>
        <v>宫本一</v>
      </c>
      <c r="DS54" s="47">
        <f>VLOOKUP(DR54,马仔属性!$G$14:$I$30,3,FALSE)</f>
        <v>2</v>
      </c>
      <c r="DT54" s="58">
        <f>VLOOKUP(DR54,马仔属性!$G$14:$H$30,2,FALSE)</f>
        <v>101113</v>
      </c>
      <c r="DU54" s="3">
        <f t="shared" si="24"/>
        <v>51</v>
      </c>
      <c r="DV54" s="3">
        <f t="shared" si="117"/>
        <v>6</v>
      </c>
      <c r="DW54" s="3">
        <f t="shared" si="117"/>
        <v>6</v>
      </c>
      <c r="DX54" s="69">
        <f>SUMPRODUCT(DY54:EA54,设定参考!$A$2:$C$2)</f>
        <v>6483.1889318253179</v>
      </c>
      <c r="DY54" s="30">
        <v>55802.591106011132</v>
      </c>
      <c r="DZ54" s="30">
        <v>2941.9631435294127</v>
      </c>
      <c r="EA54" s="62">
        <v>1309.1221440554596</v>
      </c>
      <c r="EB54" s="57" t="str">
        <f t="shared" si="62"/>
        <v>陈浩南</v>
      </c>
      <c r="EC54" s="47">
        <f>VLOOKUP(EB54,马仔属性!$G$14:$I$30,3,FALSE)</f>
        <v>3</v>
      </c>
      <c r="ED54" s="58">
        <f>VLOOKUP(EB54,马仔属性!$G$14:$H$30,2,FALSE)</f>
        <v>101114</v>
      </c>
      <c r="EE54" s="3">
        <f t="shared" si="26"/>
        <v>51</v>
      </c>
      <c r="EF54" s="3">
        <f t="shared" si="118"/>
        <v>6</v>
      </c>
      <c r="EG54" s="3">
        <f t="shared" si="118"/>
        <v>6</v>
      </c>
      <c r="EH54" s="69">
        <f>SUMPRODUCT(EI54:EK54,设定参考!$A$2:$C$2)</f>
        <v>9036.0581697569869</v>
      </c>
      <c r="EI54" s="30">
        <v>80086.423462619889</v>
      </c>
      <c r="EJ54" s="30">
        <v>4010.1249420320869</v>
      </c>
      <c r="EK54" s="62">
        <v>1822.4762892201043</v>
      </c>
      <c r="EL54" s="57" t="str">
        <f t="shared" si="63"/>
        <v>山鸡</v>
      </c>
      <c r="EM54" s="47">
        <f>VLOOKUP(EL54,马仔属性!$G$14:$I$30,3,FALSE)</f>
        <v>3</v>
      </c>
      <c r="EN54" s="58">
        <f>VLOOKUP(EL54,马仔属性!$G$14:$H$30,2,FALSE)</f>
        <v>101115</v>
      </c>
      <c r="EO54" s="3">
        <f t="shared" si="28"/>
        <v>51</v>
      </c>
      <c r="EP54" s="3">
        <f t="shared" si="119"/>
        <v>6</v>
      </c>
      <c r="EQ54" s="3">
        <f t="shared" si="119"/>
        <v>6</v>
      </c>
      <c r="ER54" s="69">
        <f>SUMPRODUCT(ES54:EU54,设定参考!$A$2:$C$2)</f>
        <v>9067.7781697569881</v>
      </c>
      <c r="ES54" s="30">
        <v>78779.423462619889</v>
      </c>
      <c r="ET54" s="30">
        <v>4098.1249420320873</v>
      </c>
      <c r="EU54" s="62">
        <v>1818.4762892201043</v>
      </c>
      <c r="EV54" s="57" t="str">
        <f t="shared" si="64"/>
        <v>大天二</v>
      </c>
      <c r="EW54" s="47">
        <f>VLOOKUP(EV54,马仔属性!$G$14:$I$30,3,FALSE)</f>
        <v>3</v>
      </c>
      <c r="EX54" s="58">
        <f>VLOOKUP(EV54,马仔属性!$G$14:$H$30,2,FALSE)</f>
        <v>101116</v>
      </c>
      <c r="EY54" s="3">
        <f t="shared" si="30"/>
        <v>51</v>
      </c>
      <c r="EZ54" s="3">
        <f t="shared" si="120"/>
        <v>6</v>
      </c>
      <c r="FA54" s="3">
        <f t="shared" si="120"/>
        <v>6</v>
      </c>
      <c r="FB54" s="69">
        <f>SUMPRODUCT(FC54:FE54,设定参考!$A$2:$C$2)</f>
        <v>9071.5781697569873</v>
      </c>
      <c r="FC54" s="30">
        <v>82699.423462619889</v>
      </c>
      <c r="FD54" s="30">
        <v>3988.1249420320869</v>
      </c>
      <c r="FE54" s="62">
        <v>1775.4762892201043</v>
      </c>
      <c r="FF54" s="57" t="str">
        <f t="shared" si="104"/>
        <v>亚芝</v>
      </c>
      <c r="FG54" s="47" t="e">
        <f>VLOOKUP(FF54,马仔属性!$G$14:$I$30,3,FALSE)</f>
        <v>#N/A</v>
      </c>
      <c r="FH54" s="58" t="e">
        <f>VLOOKUP(FF54,马仔属性!$G$14:$H$30,2,FALSE)</f>
        <v>#N/A</v>
      </c>
      <c r="FI54" s="3">
        <f t="shared" si="121"/>
        <v>51</v>
      </c>
      <c r="FJ54" s="3">
        <f t="shared" si="122"/>
        <v>6</v>
      </c>
      <c r="FK54" s="3">
        <f t="shared" si="122"/>
        <v>6</v>
      </c>
      <c r="FL54" s="69">
        <f>SUMPRODUCT(FM54:FO54,设定参考!$A$2:$C$2)</f>
        <v>-620902.11825227737</v>
      </c>
      <c r="FM54" s="30">
        <v>-294981.002090658</v>
      </c>
      <c r="FN54" s="30">
        <v>-301361.29341977002</v>
      </c>
      <c r="FO54" s="62">
        <v>-307741.584748881</v>
      </c>
      <c r="FP54" s="57" t="str">
        <f t="shared" si="104"/>
        <v>亚芝</v>
      </c>
      <c r="FQ54" s="47" t="e">
        <f>VLOOKUP(FP54,马仔属性!$G$14:$I$30,3,FALSE)</f>
        <v>#N/A</v>
      </c>
      <c r="FR54" s="58" t="e">
        <f>VLOOKUP(FP54,马仔属性!$G$14:$H$30,2,FALSE)</f>
        <v>#N/A</v>
      </c>
      <c r="FS54" s="3">
        <f t="shared" si="121"/>
        <v>51</v>
      </c>
      <c r="FT54" s="3">
        <f t="shared" si="122"/>
        <v>6</v>
      </c>
      <c r="FU54" s="3">
        <f t="shared" si="122"/>
        <v>6</v>
      </c>
      <c r="FV54" s="69">
        <f>SUMPRODUCT(FW54:FY54,设定参考!$A$2:$C$2)</f>
        <v>-659949.50118643977</v>
      </c>
      <c r="FW54" s="30">
        <v>-314121.87607799302</v>
      </c>
      <c r="FX54" s="30">
        <v>-320502.16740710399</v>
      </c>
      <c r="FY54" s="62">
        <v>-326882.45873621601</v>
      </c>
      <c r="FZ54" s="57" t="str">
        <f t="shared" si="104"/>
        <v>亚芝</v>
      </c>
      <c r="GA54" s="47" t="e">
        <f>VLOOKUP(FZ54,马仔属性!$G$14:$I$30,3,FALSE)</f>
        <v>#N/A</v>
      </c>
      <c r="GB54" s="58" t="e">
        <f>VLOOKUP(FZ54,马仔属性!$G$14:$H$30,2,FALSE)</f>
        <v>#N/A</v>
      </c>
      <c r="GC54" s="3">
        <f t="shared" si="121"/>
        <v>51</v>
      </c>
      <c r="GD54" s="3">
        <f t="shared" si="122"/>
        <v>6</v>
      </c>
      <c r="GE54" s="3">
        <f t="shared" si="122"/>
        <v>6</v>
      </c>
      <c r="GF54" s="69">
        <f>SUMPRODUCT(GG54:GI54,设定参考!$A$2:$C$2)</f>
        <v>-698996.88412060309</v>
      </c>
      <c r="GG54" s="30">
        <v>-333262.75006532797</v>
      </c>
      <c r="GH54" s="30">
        <v>-339643.041394439</v>
      </c>
      <c r="GI54" s="62">
        <v>-346023.33272355102</v>
      </c>
      <c r="GJ54" s="57" t="str">
        <f t="shared" si="104"/>
        <v>亚芝</v>
      </c>
      <c r="GK54" s="47" t="e">
        <f>VLOOKUP(GJ54,马仔属性!$G$14:$I$30,3,FALSE)</f>
        <v>#N/A</v>
      </c>
      <c r="GL54" s="58" t="e">
        <f>VLOOKUP(GJ54,马仔属性!$G$14:$H$30,2,FALSE)</f>
        <v>#N/A</v>
      </c>
      <c r="GM54" s="3">
        <f t="shared" si="121"/>
        <v>51</v>
      </c>
      <c r="GN54" s="3">
        <f t="shared" si="122"/>
        <v>6</v>
      </c>
      <c r="GO54" s="3">
        <f t="shared" si="122"/>
        <v>6</v>
      </c>
      <c r="GP54" s="69">
        <f>SUMPRODUCT(GQ54:GS54,设定参考!$A$2:$C$2)</f>
        <v>-738044.26705476653</v>
      </c>
      <c r="GQ54" s="30">
        <v>-352403.62405266298</v>
      </c>
      <c r="GR54" s="30">
        <v>-358783.91538177402</v>
      </c>
      <c r="GS54" s="62">
        <v>-365164.20671088598</v>
      </c>
      <c r="GT54" s="57" t="str">
        <f t="shared" si="104"/>
        <v>亚芝</v>
      </c>
      <c r="GU54" s="47" t="e">
        <f>VLOOKUP(GT54,马仔属性!$G$14:$I$30,3,FALSE)</f>
        <v>#N/A</v>
      </c>
      <c r="GV54" s="58" t="e">
        <f>VLOOKUP(GT54,马仔属性!$G$14:$H$30,2,FALSE)</f>
        <v>#N/A</v>
      </c>
      <c r="GW54" s="3">
        <f t="shared" si="121"/>
        <v>51</v>
      </c>
      <c r="GX54" s="3">
        <f t="shared" si="122"/>
        <v>6</v>
      </c>
      <c r="GY54" s="3">
        <f t="shared" si="122"/>
        <v>6</v>
      </c>
      <c r="GZ54" s="69">
        <f>SUMPRODUCT(HA54:HC54,设定参考!$A$2:$C$2)</f>
        <v>-777091.64998892997</v>
      </c>
      <c r="HA54" s="30">
        <v>-371544.498039998</v>
      </c>
      <c r="HB54" s="30">
        <v>-377924.78936910903</v>
      </c>
      <c r="HC54" s="62">
        <v>-384305.08069822099</v>
      </c>
      <c r="HD54" s="57" t="str">
        <f t="shared" si="104"/>
        <v>亚芝</v>
      </c>
      <c r="HE54" s="47" t="e">
        <f>VLOOKUP(HD54,马仔属性!$G$14:$I$30,3,FALSE)</f>
        <v>#N/A</v>
      </c>
      <c r="HF54" s="58" t="e">
        <f>VLOOKUP(HD54,马仔属性!$G$14:$H$30,2,FALSE)</f>
        <v>#N/A</v>
      </c>
      <c r="HG54" s="3">
        <f t="shared" si="121"/>
        <v>51</v>
      </c>
      <c r="HH54" s="3">
        <f t="shared" si="122"/>
        <v>6</v>
      </c>
      <c r="HI54" s="3">
        <f t="shared" si="122"/>
        <v>6</v>
      </c>
      <c r="HJ54" s="69">
        <f>SUMPRODUCT(HK54:HM54,设定参考!$A$2:$C$2)</f>
        <v>-816139.0329230933</v>
      </c>
      <c r="HK54" s="30">
        <v>-390685.37202733301</v>
      </c>
      <c r="HL54" s="30">
        <v>-397065.66335644398</v>
      </c>
      <c r="HM54" s="62">
        <v>-403445.954685556</v>
      </c>
    </row>
    <row r="55" spans="1:221" x14ac:dyDescent="0.15">
      <c r="A55" s="48">
        <v>52</v>
      </c>
      <c r="B55" s="57" t="str">
        <f t="shared" si="50"/>
        <v>制服太妹</v>
      </c>
      <c r="C55" s="47">
        <f>VLOOKUP(B55,马仔属性!$G$14:$I$30,3,FALSE)</f>
        <v>0</v>
      </c>
      <c r="D55" s="58">
        <f>VLOOKUP(B55,马仔属性!$G$14:$H$30,2,FALSE)</f>
        <v>101101</v>
      </c>
      <c r="E55" s="3">
        <f t="shared" si="0"/>
        <v>52</v>
      </c>
      <c r="F55" s="3">
        <f t="shared" si="105"/>
        <v>6</v>
      </c>
      <c r="G55" s="3">
        <f t="shared" si="105"/>
        <v>6</v>
      </c>
      <c r="H55" s="69">
        <f>SUMPRODUCT(I55:K55,设定参考!$A$2:$C$2)</f>
        <v>2614.6441786126888</v>
      </c>
      <c r="I55" s="30">
        <v>22369.845912559551</v>
      </c>
      <c r="J55" s="30">
        <v>1177.6268423529414</v>
      </c>
      <c r="K55" s="62">
        <v>542.22349975736574</v>
      </c>
      <c r="L55" s="57" t="str">
        <f t="shared" si="51"/>
        <v>蟹仔</v>
      </c>
      <c r="M55" s="47">
        <f>VLOOKUP(L55,马仔属性!$G$14:$I$30,3,FALSE)</f>
        <v>0</v>
      </c>
      <c r="N55" s="58">
        <f>VLOOKUP(L55,马仔属性!$G$14:$H$30,2,FALSE)</f>
        <v>101102</v>
      </c>
      <c r="O55" s="3">
        <f t="shared" si="2"/>
        <v>52</v>
      </c>
      <c r="P55" s="3">
        <f t="shared" si="106"/>
        <v>6</v>
      </c>
      <c r="Q55" s="3">
        <f t="shared" si="106"/>
        <v>6</v>
      </c>
      <c r="R55" s="69">
        <f>SUMPRODUCT(S55:U55,设定参考!$A$2:$C$2)</f>
        <v>2597.9641786126895</v>
      </c>
      <c r="S55" s="30">
        <v>22152.845912559551</v>
      </c>
      <c r="T55" s="30">
        <v>1155.6268423529414</v>
      </c>
      <c r="U55" s="62">
        <v>556.22349975736574</v>
      </c>
      <c r="V55" s="57" t="str">
        <f t="shared" si="52"/>
        <v>比利</v>
      </c>
      <c r="W55" s="47">
        <f>VLOOKUP(V55,马仔属性!$G$14:$I$30,3,FALSE)</f>
        <v>0</v>
      </c>
      <c r="X55" s="58">
        <f>VLOOKUP(V55,马仔属性!$G$14:$H$30,2,FALSE)</f>
        <v>101103</v>
      </c>
      <c r="Y55" s="3">
        <f t="shared" si="4"/>
        <v>52</v>
      </c>
      <c r="Z55" s="3">
        <f t="shared" si="107"/>
        <v>6</v>
      </c>
      <c r="AA55" s="3">
        <f t="shared" si="107"/>
        <v>6</v>
      </c>
      <c r="AB55" s="69">
        <f>SUMPRODUCT(AC55:AE55,设定参考!$A$2:$C$2)</f>
        <v>2640.2441786126892</v>
      </c>
      <c r="AC55" s="30">
        <v>21934.845912559551</v>
      </c>
      <c r="AD55" s="30">
        <v>1243.6268423529414</v>
      </c>
      <c r="AE55" s="62">
        <v>519.22349975736574</v>
      </c>
      <c r="AF55" s="57" t="str">
        <f t="shared" si="53"/>
        <v>黎九</v>
      </c>
      <c r="AG55" s="47">
        <f>VLOOKUP(AF55,马仔属性!$G$14:$I$30,3,FALSE)</f>
        <v>0</v>
      </c>
      <c r="AH55" s="58">
        <f>VLOOKUP(AF55,马仔属性!$G$14:$H$30,2,FALSE)</f>
        <v>101104</v>
      </c>
      <c r="AI55" s="3">
        <f t="shared" si="6"/>
        <v>52</v>
      </c>
      <c r="AJ55" s="3">
        <f t="shared" si="108"/>
        <v>6</v>
      </c>
      <c r="AK55" s="3">
        <f t="shared" si="108"/>
        <v>6</v>
      </c>
      <c r="AL55" s="69">
        <f>SUMPRODUCT(AM55:AO55,设定参考!$A$2:$C$2)</f>
        <v>2644.9241786126895</v>
      </c>
      <c r="AM55" s="30">
        <v>23676.845912559551</v>
      </c>
      <c r="AN55" s="30">
        <v>1188.6268423529414</v>
      </c>
      <c r="AO55" s="62">
        <v>509.22349975736574</v>
      </c>
      <c r="AP55" s="57" t="str">
        <f t="shared" si="54"/>
        <v>黑古</v>
      </c>
      <c r="AQ55" s="47">
        <f>VLOOKUP(AP55,马仔属性!$G$14:$I$30,3,FALSE)</f>
        <v>0</v>
      </c>
      <c r="AR55" s="58">
        <f>VLOOKUP(AP55,马仔属性!$G$14:$H$30,2,FALSE)</f>
        <v>101105</v>
      </c>
      <c r="AS55" s="3">
        <f t="shared" si="8"/>
        <v>52</v>
      </c>
      <c r="AT55" s="3">
        <f t="shared" si="109"/>
        <v>6</v>
      </c>
      <c r="AU55" s="3">
        <f t="shared" si="109"/>
        <v>6</v>
      </c>
      <c r="AV55" s="69">
        <f>SUMPRODUCT(AW55:AY55,设定参考!$A$2:$C$2)</f>
        <v>2619.8841786126895</v>
      </c>
      <c r="AW55" s="30">
        <v>25200.845912559551</v>
      </c>
      <c r="AX55" s="30">
        <v>1089.6268423529414</v>
      </c>
      <c r="AY55" s="62">
        <v>522.22349975736574</v>
      </c>
      <c r="AZ55" s="57" t="str">
        <f t="shared" si="55"/>
        <v>靓坤</v>
      </c>
      <c r="BA55" s="47">
        <f>VLOOKUP(AZ55,马仔属性!$G$14:$I$30,3,FALSE)</f>
        <v>1</v>
      </c>
      <c r="BB55" s="58">
        <f>VLOOKUP(AZ55,马仔属性!$G$14:$H$30,2,FALSE)</f>
        <v>101106</v>
      </c>
      <c r="BC55" s="3">
        <f t="shared" si="10"/>
        <v>52</v>
      </c>
      <c r="BD55" s="3">
        <f t="shared" si="110"/>
        <v>6</v>
      </c>
      <c r="BE55" s="3">
        <f t="shared" si="110"/>
        <v>6</v>
      </c>
      <c r="BF55" s="69">
        <f>SUMPRODUCT(BG55:BI55,设定参考!$A$2:$C$2)</f>
        <v>3924.0779012633993</v>
      </c>
      <c r="BG55" s="30">
        <v>34460.765432325483</v>
      </c>
      <c r="BH55" s="30">
        <v>1747.6141381818186</v>
      </c>
      <c r="BI55" s="62">
        <v>798.03314578856157</v>
      </c>
      <c r="BJ55" s="57" t="str">
        <f t="shared" si="56"/>
        <v>乌鸦</v>
      </c>
      <c r="BK55" s="47">
        <f>VLOOKUP(BJ55,马仔属性!$G$14:$I$30,3,FALSE)</f>
        <v>2</v>
      </c>
      <c r="BL55" s="58">
        <f>VLOOKUP(BJ55,马仔属性!$G$14:$H$30,2,FALSE)</f>
        <v>101110</v>
      </c>
      <c r="BM55" s="3">
        <f t="shared" si="12"/>
        <v>52</v>
      </c>
      <c r="BN55" s="3">
        <f t="shared" si="111"/>
        <v>6</v>
      </c>
      <c r="BO55" s="3">
        <f t="shared" si="111"/>
        <v>6</v>
      </c>
      <c r="BP55" s="69">
        <f>SUMPRODUCT(BQ55:BS55,设定参考!$A$2:$C$2)</f>
        <v>6504.4253465648198</v>
      </c>
      <c r="BQ55" s="30">
        <v>59729.604471857332</v>
      </c>
      <c r="BR55" s="30">
        <v>2777.5887298395733</v>
      </c>
      <c r="BS55" s="62">
        <v>1337.6524378509534</v>
      </c>
      <c r="BT55" s="57" t="str">
        <f t="shared" si="57"/>
        <v>肥仔</v>
      </c>
      <c r="BU55" s="47">
        <f>VLOOKUP(BT55,马仔属性!$G$14:$I$30,3,FALSE)</f>
        <v>1</v>
      </c>
      <c r="BV55" s="58">
        <f>VLOOKUP(BT55,马仔属性!$G$14:$H$30,2,FALSE)</f>
        <v>101108</v>
      </c>
      <c r="BW55" s="3">
        <f t="shared" si="14"/>
        <v>52</v>
      </c>
      <c r="BX55" s="3">
        <f t="shared" si="112"/>
        <v>6</v>
      </c>
      <c r="BY55" s="3">
        <f t="shared" si="112"/>
        <v>6</v>
      </c>
      <c r="BZ55" s="69">
        <f>SUMPRODUCT(CA55:CC55,设定参考!$A$2:$C$2)</f>
        <v>3912.1979012633992</v>
      </c>
      <c r="CA55" s="30">
        <v>36638.765432325483</v>
      </c>
      <c r="CB55" s="30">
        <v>1648.6141381818186</v>
      </c>
      <c r="CC55" s="62">
        <v>798.03314578856157</v>
      </c>
      <c r="CD55" s="57" t="str">
        <f t="shared" si="58"/>
        <v>司徒浩南</v>
      </c>
      <c r="CE55" s="47">
        <f>VLOOKUP(CD55,马仔属性!$G$14:$I$30,3,FALSE)</f>
        <v>2</v>
      </c>
      <c r="CF55" s="58">
        <f>VLOOKUP(CD55,马仔属性!$G$14:$H$30,2,FALSE)</f>
        <v>101109</v>
      </c>
      <c r="CG55" s="3">
        <f t="shared" si="16"/>
        <v>52</v>
      </c>
      <c r="CH55" s="3">
        <f t="shared" si="113"/>
        <v>6</v>
      </c>
      <c r="CI55" s="3">
        <f t="shared" si="113"/>
        <v>6</v>
      </c>
      <c r="CJ55" s="69">
        <f>SUMPRODUCT(CK55:CM55,设定参考!$A$2:$C$2)</f>
        <v>6571.7853465648204</v>
      </c>
      <c r="CK55" s="30">
        <v>57988.604471857332</v>
      </c>
      <c r="CL55" s="30">
        <v>2975.5887298395733</v>
      </c>
      <c r="CM55" s="62">
        <v>1276.6524378509534</v>
      </c>
      <c r="CN55" s="57" t="s">
        <v>380</v>
      </c>
      <c r="CO55" s="47">
        <f>VLOOKUP(CN55,马仔属性!$G$14:$I$30,3,FALSE)</f>
        <v>2</v>
      </c>
      <c r="CP55" s="58">
        <f>VLOOKUP(CN55,马仔属性!$G$14:$H$30,2,FALSE)</f>
        <v>101111</v>
      </c>
      <c r="CQ55" s="3">
        <f t="shared" si="18"/>
        <v>52</v>
      </c>
      <c r="CR55" s="3">
        <f t="shared" si="114"/>
        <v>6</v>
      </c>
      <c r="CS55" s="3">
        <f t="shared" si="114"/>
        <v>6</v>
      </c>
      <c r="CT55" s="69">
        <f>SUMPRODUCT(CU55:CW55,设定参考!$A$2:$C$2)</f>
        <v>6521.0653465648193</v>
      </c>
      <c r="CU55" s="30">
        <v>59295.604471857332</v>
      </c>
      <c r="CV55" s="30">
        <v>2821.5887298395733</v>
      </c>
      <c r="CW55" s="62">
        <v>1327.6524378509534</v>
      </c>
      <c r="CX55" s="57" t="str">
        <f t="shared" si="59"/>
        <v>雷功</v>
      </c>
      <c r="CY55" s="47" t="e">
        <f>VLOOKUP(CX55,马仔属性!$G$14:$I$30,3,FALSE)</f>
        <v>#N/A</v>
      </c>
      <c r="CZ55" s="58" t="e">
        <f>VLOOKUP(CX55,马仔属性!$G$14:$H$30,2,FALSE)</f>
        <v>#N/A</v>
      </c>
      <c r="DA55" s="3">
        <f t="shared" si="20"/>
        <v>52</v>
      </c>
      <c r="DB55" s="3">
        <f t="shared" si="115"/>
        <v>6</v>
      </c>
      <c r="DC55" s="3">
        <f t="shared" si="115"/>
        <v>6</v>
      </c>
      <c r="DD55" s="69">
        <f>SUMPRODUCT(DE55:DG55,设定参考!$A$2:$C$2)</f>
        <v>0</v>
      </c>
      <c r="DE55" s="30">
        <v>0</v>
      </c>
      <c r="DF55" s="30">
        <v>0</v>
      </c>
      <c r="DG55" s="62">
        <v>0</v>
      </c>
      <c r="DH55" s="57" t="str">
        <f t="shared" si="60"/>
        <v>山下忠秀</v>
      </c>
      <c r="DI55" s="47">
        <f>VLOOKUP(DH55,马仔属性!$G$14:$I$30,3,FALSE)</f>
        <v>2</v>
      </c>
      <c r="DJ55" s="58">
        <f>VLOOKUP(DH55,马仔属性!$G$14:$H$30,2,FALSE)</f>
        <v>101112</v>
      </c>
      <c r="DK55" s="3">
        <f t="shared" si="22"/>
        <v>52</v>
      </c>
      <c r="DL55" s="3">
        <f t="shared" si="116"/>
        <v>6</v>
      </c>
      <c r="DM55" s="3">
        <f t="shared" si="116"/>
        <v>6</v>
      </c>
      <c r="DN55" s="69">
        <f>SUMPRODUCT(DO55:DQ55,设定参考!$A$2:$C$2)</f>
        <v>6544.7453465648196</v>
      </c>
      <c r="DO55" s="30">
        <v>57987.604471857332</v>
      </c>
      <c r="DP55" s="30">
        <v>2920.5887298395733</v>
      </c>
      <c r="DQ55" s="62">
        <v>1304.6524378509534</v>
      </c>
      <c r="DR55" s="57" t="str">
        <f t="shared" si="61"/>
        <v>宫本一</v>
      </c>
      <c r="DS55" s="47">
        <f>VLOOKUP(DR55,马仔属性!$G$14:$I$30,3,FALSE)</f>
        <v>2</v>
      </c>
      <c r="DT55" s="58">
        <f>VLOOKUP(DR55,马仔属性!$G$14:$H$30,2,FALSE)</f>
        <v>101113</v>
      </c>
      <c r="DU55" s="3">
        <f t="shared" si="24"/>
        <v>52</v>
      </c>
      <c r="DV55" s="3">
        <f t="shared" si="117"/>
        <v>6</v>
      </c>
      <c r="DW55" s="3">
        <f t="shared" si="117"/>
        <v>6</v>
      </c>
      <c r="DX55" s="69">
        <f>SUMPRODUCT(DY55:EA55,设定参考!$A$2:$C$2)</f>
        <v>6557.8253465648195</v>
      </c>
      <c r="DY55" s="30">
        <v>56464.604471857332</v>
      </c>
      <c r="DZ55" s="30">
        <v>2975.5887298395733</v>
      </c>
      <c r="EA55" s="62">
        <v>1323.6524378509534</v>
      </c>
      <c r="EB55" s="57" t="str">
        <f t="shared" si="62"/>
        <v>陈浩南</v>
      </c>
      <c r="EC55" s="47">
        <f>VLOOKUP(EB55,马仔属性!$G$14:$I$30,3,FALSE)</f>
        <v>3</v>
      </c>
      <c r="ED55" s="58">
        <f>VLOOKUP(EB55,马仔属性!$G$14:$H$30,2,FALSE)</f>
        <v>101114</v>
      </c>
      <c r="EE55" s="3">
        <f t="shared" si="26"/>
        <v>52</v>
      </c>
      <c r="EF55" s="3">
        <f t="shared" si="118"/>
        <v>6</v>
      </c>
      <c r="EG55" s="3">
        <f t="shared" si="118"/>
        <v>6</v>
      </c>
      <c r="EH55" s="69">
        <f>SUMPRODUCT(EI55:EK55,设定参考!$A$2:$C$2)</f>
        <v>9148.0127918662401</v>
      </c>
      <c r="EI55" s="30">
        <v>81079.443511389181</v>
      </c>
      <c r="EJ55" s="30">
        <v>4060.5633214973277</v>
      </c>
      <c r="EK55" s="62">
        <v>1844.2717299133451</v>
      </c>
      <c r="EL55" s="57" t="str">
        <f t="shared" si="63"/>
        <v>山鸡</v>
      </c>
      <c r="EM55" s="47">
        <f>VLOOKUP(EL55,马仔属性!$G$14:$I$30,3,FALSE)</f>
        <v>3</v>
      </c>
      <c r="EN55" s="58">
        <f>VLOOKUP(EL55,马仔属性!$G$14:$H$30,2,FALSE)</f>
        <v>101115</v>
      </c>
      <c r="EO55" s="3">
        <f t="shared" si="28"/>
        <v>52</v>
      </c>
      <c r="EP55" s="3">
        <f t="shared" si="119"/>
        <v>6</v>
      </c>
      <c r="EQ55" s="3">
        <f t="shared" si="119"/>
        <v>6</v>
      </c>
      <c r="ER55" s="69">
        <f>SUMPRODUCT(ES55:EU55,设定参考!$A$2:$C$2)</f>
        <v>9179.7327918662395</v>
      </c>
      <c r="ES55" s="30">
        <v>79772.443511389181</v>
      </c>
      <c r="ET55" s="30">
        <v>4148.5633214973277</v>
      </c>
      <c r="EU55" s="62">
        <v>1840.2717299133451</v>
      </c>
      <c r="EV55" s="57" t="str">
        <f t="shared" si="64"/>
        <v>大天二</v>
      </c>
      <c r="EW55" s="47">
        <f>VLOOKUP(EV55,马仔属性!$G$14:$I$30,3,FALSE)</f>
        <v>3</v>
      </c>
      <c r="EX55" s="58">
        <f>VLOOKUP(EV55,马仔属性!$G$14:$H$30,2,FALSE)</f>
        <v>101116</v>
      </c>
      <c r="EY55" s="3">
        <f t="shared" si="30"/>
        <v>52</v>
      </c>
      <c r="EZ55" s="3">
        <f t="shared" si="120"/>
        <v>6</v>
      </c>
      <c r="FA55" s="3">
        <f t="shared" si="120"/>
        <v>6</v>
      </c>
      <c r="FB55" s="69">
        <f>SUMPRODUCT(FC55:FE55,设定参考!$A$2:$C$2)</f>
        <v>9183.5327918662406</v>
      </c>
      <c r="FC55" s="30">
        <v>83692.443511389181</v>
      </c>
      <c r="FD55" s="30">
        <v>4038.5633214973277</v>
      </c>
      <c r="FE55" s="62">
        <v>1797.2717299133451</v>
      </c>
      <c r="FF55" s="57" t="str">
        <f t="shared" si="104"/>
        <v>亚芝</v>
      </c>
      <c r="FG55" s="47" t="e">
        <f>VLOOKUP(FF55,马仔属性!$G$14:$I$30,3,FALSE)</f>
        <v>#N/A</v>
      </c>
      <c r="FH55" s="58" t="e">
        <f>VLOOKUP(FF55,马仔属性!$G$14:$H$30,2,FALSE)</f>
        <v>#N/A</v>
      </c>
      <c r="FI55" s="3">
        <f t="shared" si="121"/>
        <v>52</v>
      </c>
      <c r="FJ55" s="3">
        <f t="shared" si="122"/>
        <v>6</v>
      </c>
      <c r="FK55" s="3">
        <f t="shared" si="122"/>
        <v>6</v>
      </c>
      <c r="FL55" s="69">
        <f>SUMPRODUCT(FM55:FO55,设定参考!$A$2:$C$2)</f>
        <v>-628482.94619278749</v>
      </c>
      <c r="FM55" s="30">
        <v>-298582.53401094</v>
      </c>
      <c r="FN55" s="30">
        <v>-305040.72628109698</v>
      </c>
      <c r="FO55" s="62">
        <v>-311498.91855125298</v>
      </c>
      <c r="FP55" s="57" t="str">
        <f t="shared" si="104"/>
        <v>亚芝</v>
      </c>
      <c r="FQ55" s="47" t="e">
        <f>VLOOKUP(FP55,马仔属性!$G$14:$I$30,3,FALSE)</f>
        <v>#N/A</v>
      </c>
      <c r="FR55" s="58" t="e">
        <f>VLOOKUP(FP55,马仔属性!$G$14:$H$30,2,FALSE)</f>
        <v>#N/A</v>
      </c>
      <c r="FS55" s="3">
        <f t="shared" si="121"/>
        <v>52</v>
      </c>
      <c r="FT55" s="3">
        <f t="shared" si="122"/>
        <v>6</v>
      </c>
      <c r="FU55" s="3">
        <f t="shared" si="122"/>
        <v>6</v>
      </c>
      <c r="FV55" s="69">
        <f>SUMPRODUCT(FW55:FY55,设定参考!$A$2:$C$2)</f>
        <v>-668007.0828861444</v>
      </c>
      <c r="FW55" s="30">
        <v>-317957.11082140898</v>
      </c>
      <c r="FX55" s="30">
        <v>-324415.30309156602</v>
      </c>
      <c r="FY55" s="62">
        <v>-330873.49536172202</v>
      </c>
      <c r="FZ55" s="57" t="str">
        <f t="shared" si="104"/>
        <v>亚芝</v>
      </c>
      <c r="GA55" s="47" t="e">
        <f>VLOOKUP(FZ55,马仔属性!$G$14:$I$30,3,FALSE)</f>
        <v>#N/A</v>
      </c>
      <c r="GB55" s="58" t="e">
        <f>VLOOKUP(FZ55,马仔属性!$G$14:$H$30,2,FALSE)</f>
        <v>#N/A</v>
      </c>
      <c r="GC55" s="3">
        <f t="shared" si="121"/>
        <v>52</v>
      </c>
      <c r="GD55" s="3">
        <f t="shared" si="122"/>
        <v>6</v>
      </c>
      <c r="GE55" s="3">
        <f t="shared" si="122"/>
        <v>6</v>
      </c>
      <c r="GF55" s="69">
        <f>SUMPRODUCT(GG55:GI55,设定参考!$A$2:$C$2)</f>
        <v>-707531.21957950108</v>
      </c>
      <c r="GG55" s="30">
        <v>-337331.687631879</v>
      </c>
      <c r="GH55" s="30">
        <v>-343789.879902035</v>
      </c>
      <c r="GI55" s="62">
        <v>-350248.07217219099</v>
      </c>
      <c r="GJ55" s="57" t="str">
        <f t="shared" si="104"/>
        <v>亚芝</v>
      </c>
      <c r="GK55" s="47" t="e">
        <f>VLOOKUP(GJ55,马仔属性!$G$14:$I$30,3,FALSE)</f>
        <v>#N/A</v>
      </c>
      <c r="GL55" s="58" t="e">
        <f>VLOOKUP(GJ55,马仔属性!$G$14:$H$30,2,FALSE)</f>
        <v>#N/A</v>
      </c>
      <c r="GM55" s="3">
        <f t="shared" si="121"/>
        <v>52</v>
      </c>
      <c r="GN55" s="3">
        <f t="shared" si="122"/>
        <v>6</v>
      </c>
      <c r="GO55" s="3">
        <f t="shared" si="122"/>
        <v>6</v>
      </c>
      <c r="GP55" s="69">
        <f>SUMPRODUCT(GQ55:GS55,设定参考!$A$2:$C$2)</f>
        <v>-747055.35627285892</v>
      </c>
      <c r="GQ55" s="30">
        <v>-356706.26444234798</v>
      </c>
      <c r="GR55" s="30">
        <v>-363164.45671250398</v>
      </c>
      <c r="GS55" s="62">
        <v>-369622.64898266102</v>
      </c>
      <c r="GT55" s="57" t="str">
        <f t="shared" si="104"/>
        <v>亚芝</v>
      </c>
      <c r="GU55" s="47" t="e">
        <f>VLOOKUP(GT55,马仔属性!$G$14:$I$30,3,FALSE)</f>
        <v>#N/A</v>
      </c>
      <c r="GV55" s="58" t="e">
        <f>VLOOKUP(GT55,马仔属性!$G$14:$H$30,2,FALSE)</f>
        <v>#N/A</v>
      </c>
      <c r="GW55" s="3">
        <f t="shared" si="121"/>
        <v>52</v>
      </c>
      <c r="GX55" s="3">
        <f t="shared" si="122"/>
        <v>6</v>
      </c>
      <c r="GY55" s="3">
        <f t="shared" si="122"/>
        <v>6</v>
      </c>
      <c r="GZ55" s="69">
        <f>SUMPRODUCT(HA55:HC55,设定参考!$A$2:$C$2)</f>
        <v>-786579.49296621571</v>
      </c>
      <c r="HA55" s="30">
        <v>-376080.84125281702</v>
      </c>
      <c r="HB55" s="30">
        <v>-382539.03352297301</v>
      </c>
      <c r="HC55" s="62">
        <v>-388997.22579313</v>
      </c>
      <c r="HD55" s="57" t="str">
        <f t="shared" si="104"/>
        <v>亚芝</v>
      </c>
      <c r="HE55" s="47" t="e">
        <f>VLOOKUP(HD55,马仔属性!$G$14:$I$30,3,FALSE)</f>
        <v>#N/A</v>
      </c>
      <c r="HF55" s="58" t="e">
        <f>VLOOKUP(HD55,马仔属性!$G$14:$H$30,2,FALSE)</f>
        <v>#N/A</v>
      </c>
      <c r="HG55" s="3">
        <f t="shared" si="121"/>
        <v>52</v>
      </c>
      <c r="HH55" s="3">
        <f t="shared" si="122"/>
        <v>6</v>
      </c>
      <c r="HI55" s="3">
        <f t="shared" si="122"/>
        <v>6</v>
      </c>
      <c r="HJ55" s="69">
        <f>SUMPRODUCT(HK55:HM55,设定参考!$A$2:$C$2)</f>
        <v>-826103.62965957238</v>
      </c>
      <c r="HK55" s="30">
        <v>-395455.41806328599</v>
      </c>
      <c r="HL55" s="30">
        <v>-401913.61033344199</v>
      </c>
      <c r="HM55" s="62">
        <v>-408371.80260359898</v>
      </c>
    </row>
    <row r="56" spans="1:221" x14ac:dyDescent="0.15">
      <c r="A56" s="48">
        <v>53</v>
      </c>
      <c r="B56" s="57" t="str">
        <f t="shared" si="50"/>
        <v>制服太妹</v>
      </c>
      <c r="C56" s="47">
        <f>VLOOKUP(B56,马仔属性!$G$14:$I$30,3,FALSE)</f>
        <v>0</v>
      </c>
      <c r="D56" s="58">
        <f>VLOOKUP(B56,马仔属性!$G$14:$H$30,2,FALSE)</f>
        <v>101101</v>
      </c>
      <c r="E56" s="3">
        <f t="shared" si="0"/>
        <v>53</v>
      </c>
      <c r="F56" s="3">
        <f t="shared" si="105"/>
        <v>6</v>
      </c>
      <c r="G56" s="3">
        <f t="shared" si="105"/>
        <v>6</v>
      </c>
      <c r="H56" s="69">
        <f>SUMPRODUCT(I56:K56,设定参考!$A$2:$C$2)</f>
        <v>2633.3032822975647</v>
      </c>
      <c r="I56" s="30">
        <v>22535.349254021101</v>
      </c>
      <c r="J56" s="30">
        <v>1186.0332389304815</v>
      </c>
      <c r="K56" s="62">
        <v>545.85607320623922</v>
      </c>
      <c r="L56" s="57" t="str">
        <f t="shared" si="51"/>
        <v>蟹仔</v>
      </c>
      <c r="M56" s="47">
        <f>VLOOKUP(L56,马仔属性!$G$14:$I$30,3,FALSE)</f>
        <v>0</v>
      </c>
      <c r="N56" s="58">
        <f>VLOOKUP(L56,马仔属性!$G$14:$H$30,2,FALSE)</f>
        <v>101102</v>
      </c>
      <c r="O56" s="3">
        <f t="shared" si="2"/>
        <v>53</v>
      </c>
      <c r="P56" s="3">
        <f t="shared" si="106"/>
        <v>6</v>
      </c>
      <c r="Q56" s="3">
        <f t="shared" si="106"/>
        <v>6</v>
      </c>
      <c r="R56" s="69">
        <f>SUMPRODUCT(S56:U56,设定参考!$A$2:$C$2)</f>
        <v>2616.6232822975649</v>
      </c>
      <c r="S56" s="30">
        <v>22318.349254021101</v>
      </c>
      <c r="T56" s="30">
        <v>1164.0332389304815</v>
      </c>
      <c r="U56" s="62">
        <v>559.85607320623922</v>
      </c>
      <c r="V56" s="57" t="str">
        <f t="shared" si="52"/>
        <v>比利</v>
      </c>
      <c r="W56" s="47">
        <f>VLOOKUP(V56,马仔属性!$G$14:$I$30,3,FALSE)</f>
        <v>0</v>
      </c>
      <c r="X56" s="58">
        <f>VLOOKUP(V56,马仔属性!$G$14:$H$30,2,FALSE)</f>
        <v>101103</v>
      </c>
      <c r="Y56" s="3">
        <f t="shared" si="4"/>
        <v>53</v>
      </c>
      <c r="Z56" s="3">
        <f t="shared" si="107"/>
        <v>6</v>
      </c>
      <c r="AA56" s="3">
        <f t="shared" si="107"/>
        <v>6</v>
      </c>
      <c r="AB56" s="69">
        <f>SUMPRODUCT(AC56:AE56,设定参考!$A$2:$C$2)</f>
        <v>2658.9032822975646</v>
      </c>
      <c r="AC56" s="30">
        <v>22100.349254021101</v>
      </c>
      <c r="AD56" s="30">
        <v>1252.0332389304815</v>
      </c>
      <c r="AE56" s="62">
        <v>522.85607320623922</v>
      </c>
      <c r="AF56" s="57" t="str">
        <f t="shared" si="53"/>
        <v>黎九</v>
      </c>
      <c r="AG56" s="47">
        <f>VLOOKUP(AF56,马仔属性!$G$14:$I$30,3,FALSE)</f>
        <v>0</v>
      </c>
      <c r="AH56" s="58">
        <f>VLOOKUP(AF56,马仔属性!$G$14:$H$30,2,FALSE)</f>
        <v>101104</v>
      </c>
      <c r="AI56" s="3">
        <f t="shared" si="6"/>
        <v>53</v>
      </c>
      <c r="AJ56" s="3">
        <f t="shared" si="108"/>
        <v>6</v>
      </c>
      <c r="AK56" s="3">
        <f t="shared" si="108"/>
        <v>6</v>
      </c>
      <c r="AL56" s="69">
        <f>SUMPRODUCT(AM56:AO56,设定参考!$A$2:$C$2)</f>
        <v>2663.5832822975649</v>
      </c>
      <c r="AM56" s="30">
        <v>23842.349254021101</v>
      </c>
      <c r="AN56" s="30">
        <v>1197.0332389304815</v>
      </c>
      <c r="AO56" s="62">
        <v>512.85607320623922</v>
      </c>
      <c r="AP56" s="57" t="str">
        <f t="shared" si="54"/>
        <v>黑古</v>
      </c>
      <c r="AQ56" s="47">
        <f>VLOOKUP(AP56,马仔属性!$G$14:$I$30,3,FALSE)</f>
        <v>0</v>
      </c>
      <c r="AR56" s="58">
        <f>VLOOKUP(AP56,马仔属性!$G$14:$H$30,2,FALSE)</f>
        <v>101105</v>
      </c>
      <c r="AS56" s="3">
        <f t="shared" si="8"/>
        <v>53</v>
      </c>
      <c r="AT56" s="3">
        <f t="shared" si="109"/>
        <v>6</v>
      </c>
      <c r="AU56" s="3">
        <f t="shared" si="109"/>
        <v>6</v>
      </c>
      <c r="AV56" s="69">
        <f>SUMPRODUCT(AW56:AY56,设定参考!$A$2:$C$2)</f>
        <v>2638.5432822975649</v>
      </c>
      <c r="AW56" s="30">
        <v>25366.349254021101</v>
      </c>
      <c r="AX56" s="30">
        <v>1098.0332389304815</v>
      </c>
      <c r="AY56" s="62">
        <v>525.85607320623922</v>
      </c>
      <c r="AZ56" s="57" t="str">
        <f t="shared" si="55"/>
        <v>靓坤</v>
      </c>
      <c r="BA56" s="47">
        <f>VLOOKUP(AZ56,马仔属性!$G$14:$I$30,3,FALSE)</f>
        <v>1</v>
      </c>
      <c r="BB56" s="58">
        <f>VLOOKUP(AZ56,马仔属性!$G$14:$H$30,2,FALSE)</f>
        <v>101106</v>
      </c>
      <c r="BC56" s="3">
        <f t="shared" si="10"/>
        <v>53</v>
      </c>
      <c r="BD56" s="3">
        <f t="shared" si="110"/>
        <v>6</v>
      </c>
      <c r="BE56" s="3">
        <f t="shared" si="110"/>
        <v>6</v>
      </c>
      <c r="BF56" s="69">
        <f>SUMPRODUCT(BG56:BI56,设定参考!$A$2:$C$2)</f>
        <v>3961.3961086331506</v>
      </c>
      <c r="BG56" s="30">
        <v>34791.772115248576</v>
      </c>
      <c r="BH56" s="30">
        <v>1764.4269313368989</v>
      </c>
      <c r="BI56" s="62">
        <v>805.29829268630863</v>
      </c>
      <c r="BJ56" s="57" t="str">
        <f t="shared" si="56"/>
        <v>乌鸦</v>
      </c>
      <c r="BK56" s="47">
        <f>VLOOKUP(BJ56,马仔属性!$G$14:$I$30,3,FALSE)</f>
        <v>2</v>
      </c>
      <c r="BL56" s="58">
        <f>VLOOKUP(BJ56,马仔属性!$G$14:$H$30,2,FALSE)</f>
        <v>101110</v>
      </c>
      <c r="BM56" s="3">
        <f t="shared" si="12"/>
        <v>53</v>
      </c>
      <c r="BN56" s="3">
        <f t="shared" si="111"/>
        <v>6</v>
      </c>
      <c r="BO56" s="3">
        <f t="shared" si="111"/>
        <v>6</v>
      </c>
      <c r="BP56" s="69">
        <f>SUMPRODUCT(BQ56:BS56,设定参考!$A$2:$C$2)</f>
        <v>6579.0617613043232</v>
      </c>
      <c r="BQ56" s="30">
        <v>60391.617837703525</v>
      </c>
      <c r="BR56" s="30">
        <v>2811.2143161497338</v>
      </c>
      <c r="BS56" s="62">
        <v>1352.1827316464473</v>
      </c>
      <c r="BT56" s="57" t="str">
        <f t="shared" si="57"/>
        <v>肥仔</v>
      </c>
      <c r="BU56" s="47">
        <f>VLOOKUP(BT56,马仔属性!$G$14:$I$30,3,FALSE)</f>
        <v>1</v>
      </c>
      <c r="BV56" s="58">
        <f>VLOOKUP(BT56,马仔属性!$G$14:$H$30,2,FALSE)</f>
        <v>101108</v>
      </c>
      <c r="BW56" s="3">
        <f t="shared" si="14"/>
        <v>53</v>
      </c>
      <c r="BX56" s="3">
        <f t="shared" si="112"/>
        <v>6</v>
      </c>
      <c r="BY56" s="3">
        <f t="shared" si="112"/>
        <v>6</v>
      </c>
      <c r="BZ56" s="69">
        <f>SUMPRODUCT(CA56:CC56,设定参考!$A$2:$C$2)</f>
        <v>3949.5161086331509</v>
      </c>
      <c r="CA56" s="30">
        <v>36969.772115248576</v>
      </c>
      <c r="CB56" s="30">
        <v>1665.4269313368989</v>
      </c>
      <c r="CC56" s="62">
        <v>805.29829268630863</v>
      </c>
      <c r="CD56" s="57" t="str">
        <f t="shared" si="58"/>
        <v>司徒浩南</v>
      </c>
      <c r="CE56" s="47">
        <f>VLOOKUP(CD56,马仔属性!$G$14:$I$30,3,FALSE)</f>
        <v>2</v>
      </c>
      <c r="CF56" s="58">
        <f>VLOOKUP(CD56,马仔属性!$G$14:$H$30,2,FALSE)</f>
        <v>101109</v>
      </c>
      <c r="CG56" s="3">
        <f t="shared" si="16"/>
        <v>53</v>
      </c>
      <c r="CH56" s="3">
        <f t="shared" si="113"/>
        <v>6</v>
      </c>
      <c r="CI56" s="3">
        <f t="shared" si="113"/>
        <v>6</v>
      </c>
      <c r="CJ56" s="69">
        <f>SUMPRODUCT(CK56:CM56,设定参考!$A$2:$C$2)</f>
        <v>6646.421761304322</v>
      </c>
      <c r="CK56" s="30">
        <v>58650.617837703525</v>
      </c>
      <c r="CL56" s="30">
        <v>3009.2143161497338</v>
      </c>
      <c r="CM56" s="62">
        <v>1291.1827316464473</v>
      </c>
      <c r="CN56" s="57" t="s">
        <v>380</v>
      </c>
      <c r="CO56" s="47">
        <f>VLOOKUP(CN56,马仔属性!$G$14:$I$30,3,FALSE)</f>
        <v>2</v>
      </c>
      <c r="CP56" s="58">
        <f>VLOOKUP(CN56,马仔属性!$G$14:$H$30,2,FALSE)</f>
        <v>101111</v>
      </c>
      <c r="CQ56" s="3">
        <f t="shared" si="18"/>
        <v>53</v>
      </c>
      <c r="CR56" s="3">
        <f t="shared" si="114"/>
        <v>6</v>
      </c>
      <c r="CS56" s="3">
        <f t="shared" si="114"/>
        <v>6</v>
      </c>
      <c r="CT56" s="69">
        <f>SUMPRODUCT(CU56:CW56,设定参考!$A$2:$C$2)</f>
        <v>6595.7017613043226</v>
      </c>
      <c r="CU56" s="30">
        <v>59957.617837703525</v>
      </c>
      <c r="CV56" s="30">
        <v>2855.2143161497338</v>
      </c>
      <c r="CW56" s="62">
        <v>1342.1827316464473</v>
      </c>
      <c r="CX56" s="57" t="str">
        <f t="shared" si="59"/>
        <v>雷功</v>
      </c>
      <c r="CY56" s="47" t="e">
        <f>VLOOKUP(CX56,马仔属性!$G$14:$I$30,3,FALSE)</f>
        <v>#N/A</v>
      </c>
      <c r="CZ56" s="58" t="e">
        <f>VLOOKUP(CX56,马仔属性!$G$14:$H$30,2,FALSE)</f>
        <v>#N/A</v>
      </c>
      <c r="DA56" s="3">
        <f t="shared" si="20"/>
        <v>53</v>
      </c>
      <c r="DB56" s="3">
        <f t="shared" si="115"/>
        <v>6</v>
      </c>
      <c r="DC56" s="3">
        <f t="shared" si="115"/>
        <v>6</v>
      </c>
      <c r="DD56" s="69">
        <f>SUMPRODUCT(DE56:DG56,设定参考!$A$2:$C$2)</f>
        <v>0</v>
      </c>
      <c r="DE56" s="30">
        <v>0</v>
      </c>
      <c r="DF56" s="30">
        <v>0</v>
      </c>
      <c r="DG56" s="62">
        <v>0</v>
      </c>
      <c r="DH56" s="57" t="str">
        <f t="shared" si="60"/>
        <v>山下忠秀</v>
      </c>
      <c r="DI56" s="47">
        <f>VLOOKUP(DH56,马仔属性!$G$14:$I$30,3,FALSE)</f>
        <v>2</v>
      </c>
      <c r="DJ56" s="58">
        <f>VLOOKUP(DH56,马仔属性!$G$14:$H$30,2,FALSE)</f>
        <v>101112</v>
      </c>
      <c r="DK56" s="3">
        <f t="shared" si="22"/>
        <v>53</v>
      </c>
      <c r="DL56" s="3">
        <f t="shared" si="116"/>
        <v>6</v>
      </c>
      <c r="DM56" s="3">
        <f t="shared" si="116"/>
        <v>6</v>
      </c>
      <c r="DN56" s="69">
        <f>SUMPRODUCT(DO56:DQ56,设定参考!$A$2:$C$2)</f>
        <v>6619.3817613043229</v>
      </c>
      <c r="DO56" s="30">
        <v>58649.617837703525</v>
      </c>
      <c r="DP56" s="30">
        <v>2954.2143161497338</v>
      </c>
      <c r="DQ56" s="62">
        <v>1319.1827316464473</v>
      </c>
      <c r="DR56" s="57" t="str">
        <f t="shared" si="61"/>
        <v>宫本一</v>
      </c>
      <c r="DS56" s="47">
        <f>VLOOKUP(DR56,马仔属性!$G$14:$I$30,3,FALSE)</f>
        <v>2</v>
      </c>
      <c r="DT56" s="58">
        <f>VLOOKUP(DR56,马仔属性!$G$14:$H$30,2,FALSE)</f>
        <v>101113</v>
      </c>
      <c r="DU56" s="3">
        <f t="shared" si="24"/>
        <v>53</v>
      </c>
      <c r="DV56" s="3">
        <f t="shared" si="117"/>
        <v>6</v>
      </c>
      <c r="DW56" s="3">
        <f t="shared" si="117"/>
        <v>6</v>
      </c>
      <c r="DX56" s="69">
        <f>SUMPRODUCT(DY56:EA56,设定参考!$A$2:$C$2)</f>
        <v>6632.4617613043229</v>
      </c>
      <c r="DY56" s="30">
        <v>57126.617837703525</v>
      </c>
      <c r="DZ56" s="30">
        <v>3009.2143161497338</v>
      </c>
      <c r="EA56" s="62">
        <v>1338.1827316464473</v>
      </c>
      <c r="EB56" s="57" t="str">
        <f t="shared" si="62"/>
        <v>陈浩南</v>
      </c>
      <c r="EC56" s="47">
        <f>VLOOKUP(EB56,马仔属性!$G$14:$I$30,3,FALSE)</f>
        <v>3</v>
      </c>
      <c r="ED56" s="58">
        <f>VLOOKUP(EB56,马仔属性!$G$14:$H$30,2,FALSE)</f>
        <v>101114</v>
      </c>
      <c r="EE56" s="3">
        <f t="shared" si="26"/>
        <v>53</v>
      </c>
      <c r="EF56" s="3">
        <f t="shared" si="118"/>
        <v>6</v>
      </c>
      <c r="EG56" s="3">
        <f t="shared" si="118"/>
        <v>6</v>
      </c>
      <c r="EH56" s="69">
        <f>SUMPRODUCT(EI56:EK56,设定参考!$A$2:$C$2)</f>
        <v>9259.9674139754934</v>
      </c>
      <c r="EI56" s="30">
        <v>82072.463560158489</v>
      </c>
      <c r="EJ56" s="30">
        <v>4111.0017009625681</v>
      </c>
      <c r="EK56" s="62">
        <v>1866.0671706065859</v>
      </c>
      <c r="EL56" s="57" t="str">
        <f t="shared" si="63"/>
        <v>山鸡</v>
      </c>
      <c r="EM56" s="47">
        <f>VLOOKUP(EL56,马仔属性!$G$14:$I$30,3,FALSE)</f>
        <v>3</v>
      </c>
      <c r="EN56" s="58">
        <f>VLOOKUP(EL56,马仔属性!$G$14:$H$30,2,FALSE)</f>
        <v>101115</v>
      </c>
      <c r="EO56" s="3">
        <f t="shared" si="28"/>
        <v>53</v>
      </c>
      <c r="EP56" s="3">
        <f t="shared" si="119"/>
        <v>6</v>
      </c>
      <c r="EQ56" s="3">
        <f t="shared" si="119"/>
        <v>6</v>
      </c>
      <c r="ER56" s="69">
        <f>SUMPRODUCT(ES56:EU56,设定参考!$A$2:$C$2)</f>
        <v>9291.6874139754946</v>
      </c>
      <c r="ES56" s="30">
        <v>80765.463560158489</v>
      </c>
      <c r="ET56" s="30">
        <v>4199.0017009625681</v>
      </c>
      <c r="EU56" s="62">
        <v>1862.0671706065859</v>
      </c>
      <c r="EV56" s="57" t="str">
        <f t="shared" si="64"/>
        <v>大天二</v>
      </c>
      <c r="EW56" s="47">
        <f>VLOOKUP(EV56,马仔属性!$G$14:$I$30,3,FALSE)</f>
        <v>3</v>
      </c>
      <c r="EX56" s="58">
        <f>VLOOKUP(EV56,马仔属性!$G$14:$H$30,2,FALSE)</f>
        <v>101116</v>
      </c>
      <c r="EY56" s="3">
        <f t="shared" si="30"/>
        <v>53</v>
      </c>
      <c r="EZ56" s="3">
        <f t="shared" si="120"/>
        <v>6</v>
      </c>
      <c r="FA56" s="3">
        <f t="shared" si="120"/>
        <v>6</v>
      </c>
      <c r="FB56" s="69">
        <f>SUMPRODUCT(FC56:FE56,设定参考!$A$2:$C$2)</f>
        <v>9295.4874139754938</v>
      </c>
      <c r="FC56" s="30">
        <v>84685.463560158489</v>
      </c>
      <c r="FD56" s="30">
        <v>4089.0017009625681</v>
      </c>
      <c r="FE56" s="62">
        <v>1819.0671706065859</v>
      </c>
      <c r="FF56" s="57" t="str">
        <f t="shared" ref="FF56:HD71" si="123">FF55</f>
        <v>亚芝</v>
      </c>
      <c r="FG56" s="47" t="e">
        <f>VLOOKUP(FF56,马仔属性!$G$14:$I$30,3,FALSE)</f>
        <v>#N/A</v>
      </c>
      <c r="FH56" s="58" t="e">
        <f>VLOOKUP(FF56,马仔属性!$G$14:$H$30,2,FALSE)</f>
        <v>#N/A</v>
      </c>
      <c r="FI56" s="3">
        <f t="shared" si="121"/>
        <v>53</v>
      </c>
      <c r="FJ56" s="3">
        <f t="shared" si="122"/>
        <v>6</v>
      </c>
      <c r="FK56" s="3">
        <f t="shared" si="122"/>
        <v>6</v>
      </c>
      <c r="FL56" s="69">
        <f>SUMPRODUCT(FM56:FO56,设定参考!$A$2:$C$2)</f>
        <v>-636063.77413329587</v>
      </c>
      <c r="FM56" s="30">
        <v>-302184.06593122199</v>
      </c>
      <c r="FN56" s="30">
        <v>-308720.15914242301</v>
      </c>
      <c r="FO56" s="62">
        <v>-315256.25235362398</v>
      </c>
      <c r="FP56" s="57" t="str">
        <f t="shared" si="123"/>
        <v>亚芝</v>
      </c>
      <c r="FQ56" s="47" t="e">
        <f>VLOOKUP(FP56,马仔属性!$G$14:$I$30,3,FALSE)</f>
        <v>#N/A</v>
      </c>
      <c r="FR56" s="58" t="e">
        <f>VLOOKUP(FP56,马仔属性!$G$14:$H$30,2,FALSE)</f>
        <v>#N/A</v>
      </c>
      <c r="FS56" s="3">
        <f t="shared" si="121"/>
        <v>53</v>
      </c>
      <c r="FT56" s="3">
        <f t="shared" si="122"/>
        <v>6</v>
      </c>
      <c r="FU56" s="3">
        <f t="shared" si="122"/>
        <v>6</v>
      </c>
      <c r="FV56" s="69">
        <f>SUMPRODUCT(FW56:FY56,设定参考!$A$2:$C$2)</f>
        <v>-676064.66458584601</v>
      </c>
      <c r="FW56" s="30">
        <v>-321792.34556482499</v>
      </c>
      <c r="FX56" s="30">
        <v>-328328.43877602601</v>
      </c>
      <c r="FY56" s="62">
        <v>-334864.53198722698</v>
      </c>
      <c r="FZ56" s="57" t="str">
        <f t="shared" si="123"/>
        <v>亚芝</v>
      </c>
      <c r="GA56" s="47" t="e">
        <f>VLOOKUP(FZ56,马仔属性!$G$14:$I$30,3,FALSE)</f>
        <v>#N/A</v>
      </c>
      <c r="GB56" s="58" t="e">
        <f>VLOOKUP(FZ56,马仔属性!$G$14:$H$30,2,FALSE)</f>
        <v>#N/A</v>
      </c>
      <c r="GC56" s="3">
        <f t="shared" si="121"/>
        <v>53</v>
      </c>
      <c r="GD56" s="3">
        <f t="shared" si="122"/>
        <v>6</v>
      </c>
      <c r="GE56" s="3">
        <f t="shared" si="122"/>
        <v>6</v>
      </c>
      <c r="GF56" s="69">
        <f>SUMPRODUCT(GG56:GI56,设定参考!$A$2:$C$2)</f>
        <v>-716065.55503839604</v>
      </c>
      <c r="GG56" s="30">
        <v>-341400.625198428</v>
      </c>
      <c r="GH56" s="30">
        <v>-347936.71840962901</v>
      </c>
      <c r="GI56" s="62">
        <v>-354472.81162082998</v>
      </c>
      <c r="GJ56" s="57" t="str">
        <f t="shared" si="123"/>
        <v>亚芝</v>
      </c>
      <c r="GK56" s="47" t="e">
        <f>VLOOKUP(GJ56,马仔属性!$G$14:$I$30,3,FALSE)</f>
        <v>#N/A</v>
      </c>
      <c r="GL56" s="58" t="e">
        <f>VLOOKUP(GJ56,马仔属性!$G$14:$H$30,2,FALSE)</f>
        <v>#N/A</v>
      </c>
      <c r="GM56" s="3">
        <f t="shared" si="121"/>
        <v>53</v>
      </c>
      <c r="GN56" s="3">
        <f t="shared" si="122"/>
        <v>6</v>
      </c>
      <c r="GO56" s="3">
        <f t="shared" si="122"/>
        <v>6</v>
      </c>
      <c r="GP56" s="69">
        <f>SUMPRODUCT(GQ56:GS56,设定参考!$A$2:$C$2)</f>
        <v>-756066.44549094839</v>
      </c>
      <c r="GQ56" s="30">
        <v>-361008.90483203199</v>
      </c>
      <c r="GR56" s="30">
        <v>-367544.998043233</v>
      </c>
      <c r="GS56" s="62">
        <v>-374081.09125443402</v>
      </c>
      <c r="GT56" s="57" t="str">
        <f t="shared" si="123"/>
        <v>亚芝</v>
      </c>
      <c r="GU56" s="47" t="e">
        <f>VLOOKUP(GT56,马仔属性!$G$14:$I$30,3,FALSE)</f>
        <v>#N/A</v>
      </c>
      <c r="GV56" s="58" t="e">
        <f>VLOOKUP(GT56,马仔属性!$G$14:$H$30,2,FALSE)</f>
        <v>#N/A</v>
      </c>
      <c r="GW56" s="3">
        <f t="shared" si="121"/>
        <v>53</v>
      </c>
      <c r="GX56" s="3">
        <f t="shared" si="122"/>
        <v>6</v>
      </c>
      <c r="GY56" s="3">
        <f t="shared" si="122"/>
        <v>6</v>
      </c>
      <c r="GZ56" s="69">
        <f>SUMPRODUCT(HA56:HC56,设定参考!$A$2:$C$2)</f>
        <v>-796067.33594349842</v>
      </c>
      <c r="HA56" s="30">
        <v>-380617.18446563499</v>
      </c>
      <c r="HB56" s="30">
        <v>-387153.27767683601</v>
      </c>
      <c r="HC56" s="62">
        <v>-393689.37088803702</v>
      </c>
      <c r="HD56" s="57" t="str">
        <f t="shared" si="123"/>
        <v>亚芝</v>
      </c>
      <c r="HE56" s="47" t="e">
        <f>VLOOKUP(HD56,马仔属性!$G$14:$I$30,3,FALSE)</f>
        <v>#N/A</v>
      </c>
      <c r="HF56" s="58" t="e">
        <f>VLOOKUP(HD56,马仔属性!$G$14:$H$30,2,FALSE)</f>
        <v>#N/A</v>
      </c>
      <c r="HG56" s="3">
        <f t="shared" si="121"/>
        <v>53</v>
      </c>
      <c r="HH56" s="3">
        <f t="shared" si="122"/>
        <v>6</v>
      </c>
      <c r="HI56" s="3">
        <f t="shared" si="122"/>
        <v>6</v>
      </c>
      <c r="HJ56" s="69">
        <f>SUMPRODUCT(HK56:HM56,设定参考!$A$2:$C$2)</f>
        <v>-836068.22639604961</v>
      </c>
      <c r="HK56" s="30">
        <v>-400225.46409923799</v>
      </c>
      <c r="HL56" s="30">
        <v>-406761.55731043901</v>
      </c>
      <c r="HM56" s="62">
        <v>-413297.65052164102</v>
      </c>
    </row>
    <row r="57" spans="1:221" x14ac:dyDescent="0.15">
      <c r="A57" s="48">
        <v>54</v>
      </c>
      <c r="B57" s="57" t="str">
        <f t="shared" si="50"/>
        <v>制服太妹</v>
      </c>
      <c r="C57" s="47">
        <f>VLOOKUP(B57,马仔属性!$G$14:$I$30,3,FALSE)</f>
        <v>0</v>
      </c>
      <c r="D57" s="58">
        <f>VLOOKUP(B57,马仔属性!$G$14:$H$30,2,FALSE)</f>
        <v>101101</v>
      </c>
      <c r="E57" s="3">
        <f t="shared" si="0"/>
        <v>54</v>
      </c>
      <c r="F57" s="3">
        <f t="shared" si="105"/>
        <v>6</v>
      </c>
      <c r="G57" s="3">
        <f t="shared" si="105"/>
        <v>6</v>
      </c>
      <c r="H57" s="69">
        <f>SUMPRODUCT(I57:K57,设定参考!$A$2:$C$2)</f>
        <v>2651.9623859824405</v>
      </c>
      <c r="I57" s="30">
        <v>22700.852595482647</v>
      </c>
      <c r="J57" s="30">
        <v>1194.4396355080216</v>
      </c>
      <c r="K57" s="62">
        <v>549.48864665511269</v>
      </c>
      <c r="L57" s="57" t="str">
        <f t="shared" si="51"/>
        <v>蟹仔</v>
      </c>
      <c r="M57" s="47">
        <f>VLOOKUP(L57,马仔属性!$G$14:$I$30,3,FALSE)</f>
        <v>0</v>
      </c>
      <c r="N57" s="58">
        <f>VLOOKUP(L57,马仔属性!$G$14:$H$30,2,FALSE)</f>
        <v>101102</v>
      </c>
      <c r="O57" s="3">
        <f t="shared" si="2"/>
        <v>54</v>
      </c>
      <c r="P57" s="3">
        <f t="shared" si="106"/>
        <v>6</v>
      </c>
      <c r="Q57" s="3">
        <f t="shared" si="106"/>
        <v>6</v>
      </c>
      <c r="R57" s="69">
        <f>SUMPRODUCT(S57:U57,设定参考!$A$2:$C$2)</f>
        <v>2635.2823859824402</v>
      </c>
      <c r="S57" s="30">
        <v>22483.852595482647</v>
      </c>
      <c r="T57" s="30">
        <v>1172.4396355080216</v>
      </c>
      <c r="U57" s="62">
        <v>563.48864665511269</v>
      </c>
      <c r="V57" s="57" t="str">
        <f t="shared" si="52"/>
        <v>比利</v>
      </c>
      <c r="W57" s="47">
        <f>VLOOKUP(V57,马仔属性!$G$14:$I$30,3,FALSE)</f>
        <v>0</v>
      </c>
      <c r="X57" s="58">
        <f>VLOOKUP(V57,马仔属性!$G$14:$H$30,2,FALSE)</f>
        <v>101103</v>
      </c>
      <c r="Y57" s="3">
        <f t="shared" si="4"/>
        <v>54</v>
      </c>
      <c r="Z57" s="3">
        <f t="shared" si="107"/>
        <v>6</v>
      </c>
      <c r="AA57" s="3">
        <f t="shared" si="107"/>
        <v>6</v>
      </c>
      <c r="AB57" s="69">
        <f>SUMPRODUCT(AC57:AE57,设定参考!$A$2:$C$2)</f>
        <v>2677.56238598244</v>
      </c>
      <c r="AC57" s="30">
        <v>22265.852595482647</v>
      </c>
      <c r="AD57" s="30">
        <v>1260.4396355080216</v>
      </c>
      <c r="AE57" s="62">
        <v>526.48864665511269</v>
      </c>
      <c r="AF57" s="57" t="str">
        <f t="shared" si="53"/>
        <v>黎九</v>
      </c>
      <c r="AG57" s="47">
        <f>VLOOKUP(AF57,马仔属性!$G$14:$I$30,3,FALSE)</f>
        <v>0</v>
      </c>
      <c r="AH57" s="58">
        <f>VLOOKUP(AF57,马仔属性!$G$14:$H$30,2,FALSE)</f>
        <v>101104</v>
      </c>
      <c r="AI57" s="3">
        <f t="shared" si="6"/>
        <v>54</v>
      </c>
      <c r="AJ57" s="3">
        <f t="shared" si="108"/>
        <v>6</v>
      </c>
      <c r="AK57" s="3">
        <f t="shared" si="108"/>
        <v>6</v>
      </c>
      <c r="AL57" s="69">
        <f>SUMPRODUCT(AM57:AO57,设定参考!$A$2:$C$2)</f>
        <v>2682.2423859824403</v>
      </c>
      <c r="AM57" s="30">
        <v>24007.852595482647</v>
      </c>
      <c r="AN57" s="30">
        <v>1205.4396355080216</v>
      </c>
      <c r="AO57" s="62">
        <v>516.48864665511269</v>
      </c>
      <c r="AP57" s="57" t="str">
        <f t="shared" si="54"/>
        <v>黑古</v>
      </c>
      <c r="AQ57" s="47">
        <f>VLOOKUP(AP57,马仔属性!$G$14:$I$30,3,FALSE)</f>
        <v>0</v>
      </c>
      <c r="AR57" s="58">
        <f>VLOOKUP(AP57,马仔属性!$G$14:$H$30,2,FALSE)</f>
        <v>101105</v>
      </c>
      <c r="AS57" s="3">
        <f t="shared" si="8"/>
        <v>54</v>
      </c>
      <c r="AT57" s="3">
        <f t="shared" si="109"/>
        <v>6</v>
      </c>
      <c r="AU57" s="3">
        <f t="shared" si="109"/>
        <v>6</v>
      </c>
      <c r="AV57" s="69">
        <f>SUMPRODUCT(AW57:AY57,设定参考!$A$2:$C$2)</f>
        <v>2657.2023859824403</v>
      </c>
      <c r="AW57" s="30">
        <v>25531.852595482647</v>
      </c>
      <c r="AX57" s="30">
        <v>1106.4396355080216</v>
      </c>
      <c r="AY57" s="62">
        <v>529.48864665511269</v>
      </c>
      <c r="AZ57" s="57" t="str">
        <f t="shared" si="55"/>
        <v>靓坤</v>
      </c>
      <c r="BA57" s="47">
        <f>VLOOKUP(AZ57,马仔属性!$G$14:$I$30,3,FALSE)</f>
        <v>1</v>
      </c>
      <c r="BB57" s="58">
        <f>VLOOKUP(AZ57,马仔属性!$G$14:$H$30,2,FALSE)</f>
        <v>101106</v>
      </c>
      <c r="BC57" s="3">
        <f t="shared" si="10"/>
        <v>54</v>
      </c>
      <c r="BD57" s="3">
        <f t="shared" si="110"/>
        <v>6</v>
      </c>
      <c r="BE57" s="3">
        <f t="shared" si="110"/>
        <v>6</v>
      </c>
      <c r="BF57" s="69">
        <f>SUMPRODUCT(BG57:BI57,设定参考!$A$2:$C$2)</f>
        <v>3998.7143160029013</v>
      </c>
      <c r="BG57" s="30">
        <v>35122.778798171668</v>
      </c>
      <c r="BH57" s="30">
        <v>1781.2397244919789</v>
      </c>
      <c r="BI57" s="62">
        <v>812.56343958405557</v>
      </c>
      <c r="BJ57" s="57" t="str">
        <f t="shared" si="56"/>
        <v>乌鸦</v>
      </c>
      <c r="BK57" s="47">
        <f>VLOOKUP(BJ57,马仔属性!$G$14:$I$30,3,FALSE)</f>
        <v>2</v>
      </c>
      <c r="BL57" s="58">
        <f>VLOOKUP(BJ57,马仔属性!$G$14:$H$30,2,FALSE)</f>
        <v>101110</v>
      </c>
      <c r="BM57" s="3">
        <f t="shared" si="12"/>
        <v>54</v>
      </c>
      <c r="BN57" s="3">
        <f t="shared" si="111"/>
        <v>6</v>
      </c>
      <c r="BO57" s="3">
        <f t="shared" si="111"/>
        <v>6</v>
      </c>
      <c r="BP57" s="69">
        <f>SUMPRODUCT(BQ57:BS57,设定参考!$A$2:$C$2)</f>
        <v>6653.698176043823</v>
      </c>
      <c r="BQ57" s="30">
        <v>61053.631203549718</v>
      </c>
      <c r="BR57" s="30">
        <v>2844.8399024598939</v>
      </c>
      <c r="BS57" s="62">
        <v>1366.7130254419412</v>
      </c>
      <c r="BT57" s="57" t="str">
        <f t="shared" si="57"/>
        <v>肥仔</v>
      </c>
      <c r="BU57" s="47">
        <f>VLOOKUP(BT57,马仔属性!$G$14:$I$30,3,FALSE)</f>
        <v>1</v>
      </c>
      <c r="BV57" s="58">
        <f>VLOOKUP(BT57,马仔属性!$G$14:$H$30,2,FALSE)</f>
        <v>101108</v>
      </c>
      <c r="BW57" s="3">
        <f t="shared" si="14"/>
        <v>54</v>
      </c>
      <c r="BX57" s="3">
        <f t="shared" si="112"/>
        <v>6</v>
      </c>
      <c r="BY57" s="3">
        <f t="shared" si="112"/>
        <v>6</v>
      </c>
      <c r="BZ57" s="69">
        <f>SUMPRODUCT(CA57:CC57,设定参考!$A$2:$C$2)</f>
        <v>3986.8343160029012</v>
      </c>
      <c r="CA57" s="30">
        <v>37300.778798171668</v>
      </c>
      <c r="CB57" s="30">
        <v>1682.2397244919789</v>
      </c>
      <c r="CC57" s="62">
        <v>812.56343958405557</v>
      </c>
      <c r="CD57" s="57" t="str">
        <f t="shared" si="58"/>
        <v>司徒浩南</v>
      </c>
      <c r="CE57" s="47">
        <f>VLOOKUP(CD57,马仔属性!$G$14:$I$30,3,FALSE)</f>
        <v>2</v>
      </c>
      <c r="CF57" s="58">
        <f>VLOOKUP(CD57,马仔属性!$G$14:$H$30,2,FALSE)</f>
        <v>101109</v>
      </c>
      <c r="CG57" s="3">
        <f t="shared" si="16"/>
        <v>54</v>
      </c>
      <c r="CH57" s="3">
        <f t="shared" si="113"/>
        <v>6</v>
      </c>
      <c r="CI57" s="3">
        <f t="shared" si="113"/>
        <v>6</v>
      </c>
      <c r="CJ57" s="69">
        <f>SUMPRODUCT(CK57:CM57,设定参考!$A$2:$C$2)</f>
        <v>6721.0581760438236</v>
      </c>
      <c r="CK57" s="30">
        <v>59312.631203549718</v>
      </c>
      <c r="CL57" s="30">
        <v>3042.8399024598939</v>
      </c>
      <c r="CM57" s="62">
        <v>1305.7130254419412</v>
      </c>
      <c r="CN57" s="57" t="s">
        <v>380</v>
      </c>
      <c r="CO57" s="47">
        <f>VLOOKUP(CN57,马仔属性!$G$14:$I$30,3,FALSE)</f>
        <v>2</v>
      </c>
      <c r="CP57" s="58">
        <f>VLOOKUP(CN57,马仔属性!$G$14:$H$30,2,FALSE)</f>
        <v>101111</v>
      </c>
      <c r="CQ57" s="3">
        <f t="shared" si="18"/>
        <v>54</v>
      </c>
      <c r="CR57" s="3">
        <f t="shared" si="114"/>
        <v>6</v>
      </c>
      <c r="CS57" s="3">
        <f t="shared" si="114"/>
        <v>6</v>
      </c>
      <c r="CT57" s="69">
        <f>SUMPRODUCT(CU57:CW57,设定参考!$A$2:$C$2)</f>
        <v>6670.3381760438242</v>
      </c>
      <c r="CU57" s="30">
        <v>60619.631203549718</v>
      </c>
      <c r="CV57" s="30">
        <v>2888.8399024598939</v>
      </c>
      <c r="CW57" s="62">
        <v>1356.7130254419412</v>
      </c>
      <c r="CX57" s="57" t="str">
        <f t="shared" si="59"/>
        <v>雷功</v>
      </c>
      <c r="CY57" s="47" t="e">
        <f>VLOOKUP(CX57,马仔属性!$G$14:$I$30,3,FALSE)</f>
        <v>#N/A</v>
      </c>
      <c r="CZ57" s="58" t="e">
        <f>VLOOKUP(CX57,马仔属性!$G$14:$H$30,2,FALSE)</f>
        <v>#N/A</v>
      </c>
      <c r="DA57" s="3">
        <f t="shared" si="20"/>
        <v>54</v>
      </c>
      <c r="DB57" s="3">
        <f t="shared" si="115"/>
        <v>6</v>
      </c>
      <c r="DC57" s="3">
        <f t="shared" si="115"/>
        <v>6</v>
      </c>
      <c r="DD57" s="69">
        <f>SUMPRODUCT(DE57:DG57,设定参考!$A$2:$C$2)</f>
        <v>0</v>
      </c>
      <c r="DE57" s="30">
        <v>0</v>
      </c>
      <c r="DF57" s="30">
        <v>0</v>
      </c>
      <c r="DG57" s="62">
        <v>0</v>
      </c>
      <c r="DH57" s="57" t="str">
        <f t="shared" si="60"/>
        <v>山下忠秀</v>
      </c>
      <c r="DI57" s="47">
        <f>VLOOKUP(DH57,马仔属性!$G$14:$I$30,3,FALSE)</f>
        <v>2</v>
      </c>
      <c r="DJ57" s="58">
        <f>VLOOKUP(DH57,马仔属性!$G$14:$H$30,2,FALSE)</f>
        <v>101112</v>
      </c>
      <c r="DK57" s="3">
        <f t="shared" si="22"/>
        <v>54</v>
      </c>
      <c r="DL57" s="3">
        <f t="shared" si="116"/>
        <v>6</v>
      </c>
      <c r="DM57" s="3">
        <f t="shared" si="116"/>
        <v>6</v>
      </c>
      <c r="DN57" s="69">
        <f>SUMPRODUCT(DO57:DQ57,设定参考!$A$2:$C$2)</f>
        <v>6694.0181760438245</v>
      </c>
      <c r="DO57" s="30">
        <v>59311.631203549718</v>
      </c>
      <c r="DP57" s="30">
        <v>2987.8399024598939</v>
      </c>
      <c r="DQ57" s="62">
        <v>1333.7130254419412</v>
      </c>
      <c r="DR57" s="57" t="str">
        <f t="shared" si="61"/>
        <v>宫本一</v>
      </c>
      <c r="DS57" s="47">
        <f>VLOOKUP(DR57,马仔属性!$G$14:$I$30,3,FALSE)</f>
        <v>2</v>
      </c>
      <c r="DT57" s="58">
        <f>VLOOKUP(DR57,马仔属性!$G$14:$H$30,2,FALSE)</f>
        <v>101113</v>
      </c>
      <c r="DU57" s="3">
        <f t="shared" si="24"/>
        <v>54</v>
      </c>
      <c r="DV57" s="3">
        <f t="shared" si="117"/>
        <v>6</v>
      </c>
      <c r="DW57" s="3">
        <f t="shared" si="117"/>
        <v>6</v>
      </c>
      <c r="DX57" s="69">
        <f>SUMPRODUCT(DY57:EA57,设定参考!$A$2:$C$2)</f>
        <v>6707.0981760438244</v>
      </c>
      <c r="DY57" s="30">
        <v>57788.631203549718</v>
      </c>
      <c r="DZ57" s="30">
        <v>3042.8399024598939</v>
      </c>
      <c r="EA57" s="62">
        <v>1352.7130254419412</v>
      </c>
      <c r="EB57" s="57" t="str">
        <f t="shared" si="62"/>
        <v>陈浩南</v>
      </c>
      <c r="EC57" s="47">
        <f>VLOOKUP(EB57,马仔属性!$G$14:$I$30,3,FALSE)</f>
        <v>3</v>
      </c>
      <c r="ED57" s="58">
        <f>VLOOKUP(EB57,马仔属性!$G$14:$H$30,2,FALSE)</f>
        <v>101114</v>
      </c>
      <c r="EE57" s="3">
        <f t="shared" si="26"/>
        <v>54</v>
      </c>
      <c r="EF57" s="3">
        <f t="shared" si="118"/>
        <v>6</v>
      </c>
      <c r="EG57" s="3">
        <f t="shared" si="118"/>
        <v>6</v>
      </c>
      <c r="EH57" s="69">
        <f>SUMPRODUCT(EI57:EK57,设定参考!$A$2:$C$2)</f>
        <v>9371.9220360847467</v>
      </c>
      <c r="EI57" s="30">
        <v>83065.483608927781</v>
      </c>
      <c r="EJ57" s="30">
        <v>4161.4400804278084</v>
      </c>
      <c r="EK57" s="62">
        <v>1887.8626112998268</v>
      </c>
      <c r="EL57" s="57" t="str">
        <f t="shared" si="63"/>
        <v>山鸡</v>
      </c>
      <c r="EM57" s="47">
        <f>VLOOKUP(EL57,马仔属性!$G$14:$I$30,3,FALSE)</f>
        <v>3</v>
      </c>
      <c r="EN57" s="58">
        <f>VLOOKUP(EL57,马仔属性!$G$14:$H$30,2,FALSE)</f>
        <v>101115</v>
      </c>
      <c r="EO57" s="3">
        <f t="shared" si="28"/>
        <v>54</v>
      </c>
      <c r="EP57" s="3">
        <f t="shared" si="119"/>
        <v>6</v>
      </c>
      <c r="EQ57" s="3">
        <f t="shared" si="119"/>
        <v>6</v>
      </c>
      <c r="ER57" s="69">
        <f>SUMPRODUCT(ES57:EU57,设定参考!$A$2:$C$2)</f>
        <v>9403.642036084746</v>
      </c>
      <c r="ES57" s="30">
        <v>81758.483608927781</v>
      </c>
      <c r="ET57" s="30">
        <v>4249.4400804278084</v>
      </c>
      <c r="EU57" s="62">
        <v>1883.8626112998268</v>
      </c>
      <c r="EV57" s="57" t="str">
        <f t="shared" si="64"/>
        <v>大天二</v>
      </c>
      <c r="EW57" s="47">
        <f>VLOOKUP(EV57,马仔属性!$G$14:$I$30,3,FALSE)</f>
        <v>3</v>
      </c>
      <c r="EX57" s="58">
        <f>VLOOKUP(EV57,马仔属性!$G$14:$H$30,2,FALSE)</f>
        <v>101116</v>
      </c>
      <c r="EY57" s="3">
        <f t="shared" si="30"/>
        <v>54</v>
      </c>
      <c r="EZ57" s="3">
        <f t="shared" si="120"/>
        <v>6</v>
      </c>
      <c r="FA57" s="3">
        <f t="shared" si="120"/>
        <v>6</v>
      </c>
      <c r="FB57" s="69">
        <f>SUMPRODUCT(FC57:FE57,设定参考!$A$2:$C$2)</f>
        <v>9407.4420360847471</v>
      </c>
      <c r="FC57" s="30">
        <v>85678.483608927781</v>
      </c>
      <c r="FD57" s="30">
        <v>4139.4400804278084</v>
      </c>
      <c r="FE57" s="62">
        <v>1840.8626112998268</v>
      </c>
      <c r="FF57" s="57" t="str">
        <f t="shared" si="123"/>
        <v>亚芝</v>
      </c>
      <c r="FG57" s="47" t="e">
        <f>VLOOKUP(FF57,马仔属性!$G$14:$I$30,3,FALSE)</f>
        <v>#N/A</v>
      </c>
      <c r="FH57" s="58" t="e">
        <f>VLOOKUP(FF57,马仔属性!$G$14:$H$30,2,FALSE)</f>
        <v>#N/A</v>
      </c>
      <c r="FI57" s="3">
        <f t="shared" si="121"/>
        <v>54</v>
      </c>
      <c r="FJ57" s="3">
        <f t="shared" si="122"/>
        <v>6</v>
      </c>
      <c r="FK57" s="3">
        <f t="shared" si="122"/>
        <v>6</v>
      </c>
      <c r="FL57" s="69">
        <f>SUMPRODUCT(FM57:FO57,设定参考!$A$2:$C$2)</f>
        <v>-643644.60207380611</v>
      </c>
      <c r="FM57" s="30">
        <v>-305785.59785150399</v>
      </c>
      <c r="FN57" s="30">
        <v>-312399.59200374997</v>
      </c>
      <c r="FO57" s="62">
        <v>-319013.58615599602</v>
      </c>
      <c r="FP57" s="57" t="str">
        <f t="shared" si="123"/>
        <v>亚芝</v>
      </c>
      <c r="FQ57" s="47" t="e">
        <f>VLOOKUP(FP57,马仔属性!$G$14:$I$30,3,FALSE)</f>
        <v>#N/A</v>
      </c>
      <c r="FR57" s="58" t="e">
        <f>VLOOKUP(FP57,马仔属性!$G$14:$H$30,2,FALSE)</f>
        <v>#N/A</v>
      </c>
      <c r="FS57" s="3">
        <f t="shared" si="121"/>
        <v>54</v>
      </c>
      <c r="FT57" s="3">
        <f t="shared" si="122"/>
        <v>6</v>
      </c>
      <c r="FU57" s="3">
        <f t="shared" si="122"/>
        <v>6</v>
      </c>
      <c r="FV57" s="69">
        <f>SUMPRODUCT(FW57:FY57,设定参考!$A$2:$C$2)</f>
        <v>-684122.2462855496</v>
      </c>
      <c r="FW57" s="30">
        <v>-325627.580308242</v>
      </c>
      <c r="FX57" s="30">
        <v>-332241.574460487</v>
      </c>
      <c r="FY57" s="62">
        <v>-338855.56861273298</v>
      </c>
      <c r="FZ57" s="57" t="str">
        <f t="shared" si="123"/>
        <v>亚芝</v>
      </c>
      <c r="GA57" s="47" t="e">
        <f>VLOOKUP(FZ57,马仔属性!$G$14:$I$30,3,FALSE)</f>
        <v>#N/A</v>
      </c>
      <c r="GB57" s="58" t="e">
        <f>VLOOKUP(FZ57,马仔属性!$G$14:$H$30,2,FALSE)</f>
        <v>#N/A</v>
      </c>
      <c r="GC57" s="3">
        <f t="shared" si="121"/>
        <v>54</v>
      </c>
      <c r="GD57" s="3">
        <f t="shared" si="122"/>
        <v>6</v>
      </c>
      <c r="GE57" s="3">
        <f t="shared" si="122"/>
        <v>6</v>
      </c>
      <c r="GF57" s="69">
        <f>SUMPRODUCT(GG57:GI57,设定参考!$A$2:$C$2)</f>
        <v>-724599.89049729519</v>
      </c>
      <c r="GG57" s="30">
        <v>-345469.56276497903</v>
      </c>
      <c r="GH57" s="30">
        <v>-352083.55691722501</v>
      </c>
      <c r="GI57" s="62">
        <v>-358697.551069471</v>
      </c>
      <c r="GJ57" s="57" t="str">
        <f t="shared" si="123"/>
        <v>亚芝</v>
      </c>
      <c r="GK57" s="47" t="e">
        <f>VLOOKUP(GJ57,马仔属性!$G$14:$I$30,3,FALSE)</f>
        <v>#N/A</v>
      </c>
      <c r="GL57" s="58" t="e">
        <f>VLOOKUP(GJ57,马仔属性!$G$14:$H$30,2,FALSE)</f>
        <v>#N/A</v>
      </c>
      <c r="GM57" s="3">
        <f t="shared" si="121"/>
        <v>54</v>
      </c>
      <c r="GN57" s="3">
        <f t="shared" si="122"/>
        <v>6</v>
      </c>
      <c r="GO57" s="3">
        <f t="shared" si="122"/>
        <v>6</v>
      </c>
      <c r="GP57" s="69">
        <f>SUMPRODUCT(GQ57:GS57,设定参考!$A$2:$C$2)</f>
        <v>-765077.53470903973</v>
      </c>
      <c r="GQ57" s="30">
        <v>-365311.54522171698</v>
      </c>
      <c r="GR57" s="30">
        <v>-371925.53937396302</v>
      </c>
      <c r="GS57" s="62">
        <v>-378539.53352620802</v>
      </c>
      <c r="GT57" s="57" t="str">
        <f t="shared" si="123"/>
        <v>亚芝</v>
      </c>
      <c r="GU57" s="47" t="e">
        <f>VLOOKUP(GT57,马仔属性!$G$14:$I$30,3,FALSE)</f>
        <v>#N/A</v>
      </c>
      <c r="GV57" s="58" t="e">
        <f>VLOOKUP(GT57,马仔属性!$G$14:$H$30,2,FALSE)</f>
        <v>#N/A</v>
      </c>
      <c r="GW57" s="3">
        <f t="shared" si="121"/>
        <v>54</v>
      </c>
      <c r="GX57" s="3">
        <f t="shared" si="122"/>
        <v>6</v>
      </c>
      <c r="GY57" s="3">
        <f t="shared" si="122"/>
        <v>6</v>
      </c>
      <c r="GZ57" s="69">
        <f>SUMPRODUCT(HA57:HC57,设定参考!$A$2:$C$2)</f>
        <v>-805555.17892078415</v>
      </c>
      <c r="HA57" s="30">
        <v>-385153.527678454</v>
      </c>
      <c r="HB57" s="30">
        <v>-391767.52183069999</v>
      </c>
      <c r="HC57" s="62">
        <v>-398381.51598294597</v>
      </c>
      <c r="HD57" s="57" t="str">
        <f t="shared" si="123"/>
        <v>亚芝</v>
      </c>
      <c r="HE57" s="47" t="e">
        <f>VLOOKUP(HD57,马仔属性!$G$14:$I$30,3,FALSE)</f>
        <v>#N/A</v>
      </c>
      <c r="HF57" s="58" t="e">
        <f>VLOOKUP(HD57,马仔属性!$G$14:$H$30,2,FALSE)</f>
        <v>#N/A</v>
      </c>
      <c r="HG57" s="3">
        <f t="shared" si="121"/>
        <v>54</v>
      </c>
      <c r="HH57" s="3">
        <f t="shared" si="122"/>
        <v>6</v>
      </c>
      <c r="HI57" s="3">
        <f t="shared" si="122"/>
        <v>6</v>
      </c>
      <c r="HJ57" s="69">
        <f>SUMPRODUCT(HK57:HM57,设定参考!$A$2:$C$2)</f>
        <v>-846032.82313252962</v>
      </c>
      <c r="HK57" s="30">
        <v>-404995.51013519202</v>
      </c>
      <c r="HL57" s="30">
        <v>-411609.504287438</v>
      </c>
      <c r="HM57" s="62">
        <v>-418223.49843968399</v>
      </c>
    </row>
    <row r="58" spans="1:221" x14ac:dyDescent="0.15">
      <c r="A58" s="48">
        <v>55</v>
      </c>
      <c r="B58" s="57" t="str">
        <f t="shared" si="50"/>
        <v>制服太妹</v>
      </c>
      <c r="C58" s="47">
        <f>VLOOKUP(B58,马仔属性!$G$14:$I$30,3,FALSE)</f>
        <v>0</v>
      </c>
      <c r="D58" s="58">
        <f>VLOOKUP(B58,马仔属性!$G$14:$H$30,2,FALSE)</f>
        <v>101101</v>
      </c>
      <c r="E58" s="3">
        <f t="shared" si="0"/>
        <v>55</v>
      </c>
      <c r="F58" s="3">
        <f t="shared" si="105"/>
        <v>6</v>
      </c>
      <c r="G58" s="3">
        <f t="shared" si="105"/>
        <v>6</v>
      </c>
      <c r="H58" s="69">
        <f>SUMPRODUCT(I58:K58,设定参考!$A$2:$C$2)</f>
        <v>2670.6214896673155</v>
      </c>
      <c r="I58" s="30">
        <v>22866.355936944197</v>
      </c>
      <c r="J58" s="30">
        <v>1202.8460320855615</v>
      </c>
      <c r="K58" s="62">
        <v>553.12122010398616</v>
      </c>
      <c r="L58" s="57" t="str">
        <f t="shared" si="51"/>
        <v>蟹仔</v>
      </c>
      <c r="M58" s="47">
        <f>VLOOKUP(L58,马仔属性!$G$14:$I$30,3,FALSE)</f>
        <v>0</v>
      </c>
      <c r="N58" s="58">
        <f>VLOOKUP(L58,马仔属性!$G$14:$H$30,2,FALSE)</f>
        <v>101102</v>
      </c>
      <c r="O58" s="3">
        <f t="shared" si="2"/>
        <v>55</v>
      </c>
      <c r="P58" s="3">
        <f t="shared" si="106"/>
        <v>6</v>
      </c>
      <c r="Q58" s="3">
        <f t="shared" si="106"/>
        <v>6</v>
      </c>
      <c r="R58" s="69">
        <f>SUMPRODUCT(S58:U58,设定参考!$A$2:$C$2)</f>
        <v>2653.9414896673156</v>
      </c>
      <c r="S58" s="30">
        <v>22649.355936944197</v>
      </c>
      <c r="T58" s="30">
        <v>1180.8460320855615</v>
      </c>
      <c r="U58" s="62">
        <v>567.12122010398616</v>
      </c>
      <c r="V58" s="57" t="str">
        <f t="shared" si="52"/>
        <v>比利</v>
      </c>
      <c r="W58" s="47">
        <f>VLOOKUP(V58,马仔属性!$G$14:$I$30,3,FALSE)</f>
        <v>0</v>
      </c>
      <c r="X58" s="58">
        <f>VLOOKUP(V58,马仔属性!$G$14:$H$30,2,FALSE)</f>
        <v>101103</v>
      </c>
      <c r="Y58" s="3">
        <f t="shared" si="4"/>
        <v>55</v>
      </c>
      <c r="Z58" s="3">
        <f t="shared" si="107"/>
        <v>6</v>
      </c>
      <c r="AA58" s="3">
        <f t="shared" si="107"/>
        <v>6</v>
      </c>
      <c r="AB58" s="69">
        <f>SUMPRODUCT(AC58:AE58,设定参考!$A$2:$C$2)</f>
        <v>2696.2214896673158</v>
      </c>
      <c r="AC58" s="30">
        <v>22431.355936944197</v>
      </c>
      <c r="AD58" s="30">
        <v>1268.8460320855615</v>
      </c>
      <c r="AE58" s="62">
        <v>530.12122010398616</v>
      </c>
      <c r="AF58" s="57" t="str">
        <f t="shared" si="53"/>
        <v>黎九</v>
      </c>
      <c r="AG58" s="47">
        <f>VLOOKUP(AF58,马仔属性!$G$14:$I$30,3,FALSE)</f>
        <v>0</v>
      </c>
      <c r="AH58" s="58">
        <f>VLOOKUP(AF58,马仔属性!$G$14:$H$30,2,FALSE)</f>
        <v>101104</v>
      </c>
      <c r="AI58" s="3">
        <f t="shared" si="6"/>
        <v>55</v>
      </c>
      <c r="AJ58" s="3">
        <f t="shared" si="108"/>
        <v>6</v>
      </c>
      <c r="AK58" s="3">
        <f t="shared" si="108"/>
        <v>6</v>
      </c>
      <c r="AL58" s="69">
        <f>SUMPRODUCT(AM58:AO58,设定参考!$A$2:$C$2)</f>
        <v>2700.9014896673157</v>
      </c>
      <c r="AM58" s="30">
        <v>24173.355936944197</v>
      </c>
      <c r="AN58" s="30">
        <v>1213.8460320855615</v>
      </c>
      <c r="AO58" s="62">
        <v>520.12122010398616</v>
      </c>
      <c r="AP58" s="57" t="str">
        <f t="shared" si="54"/>
        <v>黑古</v>
      </c>
      <c r="AQ58" s="47">
        <f>VLOOKUP(AP58,马仔属性!$G$14:$I$30,3,FALSE)</f>
        <v>0</v>
      </c>
      <c r="AR58" s="58">
        <f>VLOOKUP(AP58,马仔属性!$G$14:$H$30,2,FALSE)</f>
        <v>101105</v>
      </c>
      <c r="AS58" s="3">
        <f t="shared" si="8"/>
        <v>55</v>
      </c>
      <c r="AT58" s="3">
        <f t="shared" si="109"/>
        <v>6</v>
      </c>
      <c r="AU58" s="3">
        <f t="shared" si="109"/>
        <v>6</v>
      </c>
      <c r="AV58" s="69">
        <f>SUMPRODUCT(AW58:AY58,设定参考!$A$2:$C$2)</f>
        <v>2675.8614896673157</v>
      </c>
      <c r="AW58" s="30">
        <v>25697.355936944197</v>
      </c>
      <c r="AX58" s="30">
        <v>1114.8460320855615</v>
      </c>
      <c r="AY58" s="62">
        <v>533.12122010398616</v>
      </c>
      <c r="AZ58" s="57" t="str">
        <f t="shared" si="55"/>
        <v>靓坤</v>
      </c>
      <c r="BA58" s="47">
        <f>VLOOKUP(AZ58,马仔属性!$G$14:$I$30,3,FALSE)</f>
        <v>1</v>
      </c>
      <c r="BB58" s="58">
        <f>VLOOKUP(AZ58,马仔属性!$G$14:$H$30,2,FALSE)</f>
        <v>101106</v>
      </c>
      <c r="BC58" s="3">
        <f t="shared" si="10"/>
        <v>55</v>
      </c>
      <c r="BD58" s="3">
        <f t="shared" si="110"/>
        <v>6</v>
      </c>
      <c r="BE58" s="3">
        <f t="shared" si="110"/>
        <v>6</v>
      </c>
      <c r="BF58" s="69">
        <f>SUMPRODUCT(BG58:BI58,设定参考!$A$2:$C$2)</f>
        <v>4036.0325233726526</v>
      </c>
      <c r="BG58" s="30">
        <v>35453.785481094776</v>
      </c>
      <c r="BH58" s="30">
        <v>1798.0525176470592</v>
      </c>
      <c r="BI58" s="62">
        <v>819.82858648180252</v>
      </c>
      <c r="BJ58" s="57" t="str">
        <f t="shared" si="56"/>
        <v>乌鸦</v>
      </c>
      <c r="BK58" s="47">
        <f>VLOOKUP(BJ58,马仔属性!$G$14:$I$30,3,FALSE)</f>
        <v>2</v>
      </c>
      <c r="BL58" s="58">
        <f>VLOOKUP(BJ58,马仔属性!$G$14:$H$30,2,FALSE)</f>
        <v>101110</v>
      </c>
      <c r="BM58" s="3">
        <f t="shared" si="12"/>
        <v>55</v>
      </c>
      <c r="BN58" s="3">
        <f t="shared" si="111"/>
        <v>6</v>
      </c>
      <c r="BO58" s="3">
        <f t="shared" si="111"/>
        <v>6</v>
      </c>
      <c r="BP58" s="69">
        <f>SUMPRODUCT(BQ58:BS58,设定参考!$A$2:$C$2)</f>
        <v>6728.3345907833263</v>
      </c>
      <c r="BQ58" s="30">
        <v>61715.644569395918</v>
      </c>
      <c r="BR58" s="30">
        <v>2878.4654887700544</v>
      </c>
      <c r="BS58" s="62">
        <v>1381.2433192374351</v>
      </c>
      <c r="BT58" s="57" t="str">
        <f t="shared" si="57"/>
        <v>肥仔</v>
      </c>
      <c r="BU58" s="47">
        <f>VLOOKUP(BT58,马仔属性!$G$14:$I$30,3,FALSE)</f>
        <v>1</v>
      </c>
      <c r="BV58" s="58">
        <f>VLOOKUP(BT58,马仔属性!$G$14:$H$30,2,FALSE)</f>
        <v>101108</v>
      </c>
      <c r="BW58" s="3">
        <f t="shared" si="14"/>
        <v>55</v>
      </c>
      <c r="BX58" s="3">
        <f t="shared" si="112"/>
        <v>6</v>
      </c>
      <c r="BY58" s="3">
        <f t="shared" si="112"/>
        <v>6</v>
      </c>
      <c r="BZ58" s="69">
        <f>SUMPRODUCT(CA58:CC58,设定参考!$A$2:$C$2)</f>
        <v>4024.1525233726529</v>
      </c>
      <c r="CA58" s="30">
        <v>37631.785481094776</v>
      </c>
      <c r="CB58" s="30">
        <v>1699.0525176470592</v>
      </c>
      <c r="CC58" s="62">
        <v>819.82858648180252</v>
      </c>
      <c r="CD58" s="57" t="str">
        <f t="shared" si="58"/>
        <v>司徒浩南</v>
      </c>
      <c r="CE58" s="47">
        <f>VLOOKUP(CD58,马仔属性!$G$14:$I$30,3,FALSE)</f>
        <v>2</v>
      </c>
      <c r="CF58" s="58">
        <f>VLOOKUP(CD58,马仔属性!$G$14:$H$30,2,FALSE)</f>
        <v>101109</v>
      </c>
      <c r="CG58" s="3">
        <f t="shared" si="16"/>
        <v>55</v>
      </c>
      <c r="CH58" s="3">
        <f t="shared" si="113"/>
        <v>6</v>
      </c>
      <c r="CI58" s="3">
        <f t="shared" si="113"/>
        <v>6</v>
      </c>
      <c r="CJ58" s="69">
        <f>SUMPRODUCT(CK58:CM58,设定参考!$A$2:$C$2)</f>
        <v>6795.6945907833269</v>
      </c>
      <c r="CK58" s="30">
        <v>59974.644569395918</v>
      </c>
      <c r="CL58" s="30">
        <v>3076.4654887700544</v>
      </c>
      <c r="CM58" s="62">
        <v>1320.2433192374351</v>
      </c>
      <c r="CN58" s="57" t="s">
        <v>380</v>
      </c>
      <c r="CO58" s="47">
        <f>VLOOKUP(CN58,马仔属性!$G$14:$I$30,3,FALSE)</f>
        <v>2</v>
      </c>
      <c r="CP58" s="58">
        <f>VLOOKUP(CN58,马仔属性!$G$14:$H$30,2,FALSE)</f>
        <v>101111</v>
      </c>
      <c r="CQ58" s="3">
        <f t="shared" si="18"/>
        <v>55</v>
      </c>
      <c r="CR58" s="3">
        <f t="shared" si="114"/>
        <v>6</v>
      </c>
      <c r="CS58" s="3">
        <f t="shared" si="114"/>
        <v>6</v>
      </c>
      <c r="CT58" s="69">
        <f>SUMPRODUCT(CU58:CW58,设定参考!$A$2:$C$2)</f>
        <v>6744.9745907833258</v>
      </c>
      <c r="CU58" s="30">
        <v>61281.644569395918</v>
      </c>
      <c r="CV58" s="30">
        <v>2922.4654887700544</v>
      </c>
      <c r="CW58" s="62">
        <v>1371.2433192374351</v>
      </c>
      <c r="CX58" s="57" t="str">
        <f t="shared" si="59"/>
        <v>雷功</v>
      </c>
      <c r="CY58" s="47" t="e">
        <f>VLOOKUP(CX58,马仔属性!$G$14:$I$30,3,FALSE)</f>
        <v>#N/A</v>
      </c>
      <c r="CZ58" s="58" t="e">
        <f>VLOOKUP(CX58,马仔属性!$G$14:$H$30,2,FALSE)</f>
        <v>#N/A</v>
      </c>
      <c r="DA58" s="3">
        <f t="shared" si="20"/>
        <v>55</v>
      </c>
      <c r="DB58" s="3">
        <f t="shared" si="115"/>
        <v>6</v>
      </c>
      <c r="DC58" s="3">
        <f t="shared" si="115"/>
        <v>6</v>
      </c>
      <c r="DD58" s="69">
        <f>SUMPRODUCT(DE58:DG58,设定参考!$A$2:$C$2)</f>
        <v>0</v>
      </c>
      <c r="DE58" s="30">
        <v>0</v>
      </c>
      <c r="DF58" s="30">
        <v>0</v>
      </c>
      <c r="DG58" s="62">
        <v>0</v>
      </c>
      <c r="DH58" s="57" t="str">
        <f t="shared" si="60"/>
        <v>山下忠秀</v>
      </c>
      <c r="DI58" s="47">
        <f>VLOOKUP(DH58,马仔属性!$G$14:$I$30,3,FALSE)</f>
        <v>2</v>
      </c>
      <c r="DJ58" s="58">
        <f>VLOOKUP(DH58,马仔属性!$G$14:$H$30,2,FALSE)</f>
        <v>101112</v>
      </c>
      <c r="DK58" s="3">
        <f t="shared" si="22"/>
        <v>55</v>
      </c>
      <c r="DL58" s="3">
        <f t="shared" si="116"/>
        <v>6</v>
      </c>
      <c r="DM58" s="3">
        <f t="shared" si="116"/>
        <v>6</v>
      </c>
      <c r="DN58" s="69">
        <f>SUMPRODUCT(DO58:DQ58,设定参考!$A$2:$C$2)</f>
        <v>6768.6545907833261</v>
      </c>
      <c r="DO58" s="30">
        <v>59973.644569395918</v>
      </c>
      <c r="DP58" s="30">
        <v>3021.4654887700544</v>
      </c>
      <c r="DQ58" s="62">
        <v>1348.2433192374351</v>
      </c>
      <c r="DR58" s="57" t="str">
        <f t="shared" si="61"/>
        <v>宫本一</v>
      </c>
      <c r="DS58" s="47">
        <f>VLOOKUP(DR58,马仔属性!$G$14:$I$30,3,FALSE)</f>
        <v>2</v>
      </c>
      <c r="DT58" s="58">
        <f>VLOOKUP(DR58,马仔属性!$G$14:$H$30,2,FALSE)</f>
        <v>101113</v>
      </c>
      <c r="DU58" s="3">
        <f t="shared" si="24"/>
        <v>55</v>
      </c>
      <c r="DV58" s="3">
        <f t="shared" si="117"/>
        <v>6</v>
      </c>
      <c r="DW58" s="3">
        <f t="shared" si="117"/>
        <v>6</v>
      </c>
      <c r="DX58" s="69">
        <f>SUMPRODUCT(DY58:EA58,设定参考!$A$2:$C$2)</f>
        <v>6781.734590783326</v>
      </c>
      <c r="DY58" s="30">
        <v>58450.644569395918</v>
      </c>
      <c r="DZ58" s="30">
        <v>3076.4654887700544</v>
      </c>
      <c r="EA58" s="62">
        <v>1367.2433192374351</v>
      </c>
      <c r="EB58" s="57" t="str">
        <f t="shared" si="62"/>
        <v>陈浩南</v>
      </c>
      <c r="EC58" s="47">
        <f>VLOOKUP(EB58,马仔属性!$G$14:$I$30,3,FALSE)</f>
        <v>3</v>
      </c>
      <c r="ED58" s="58">
        <f>VLOOKUP(EB58,马仔属性!$G$14:$H$30,2,FALSE)</f>
        <v>101114</v>
      </c>
      <c r="EE58" s="3">
        <f t="shared" si="26"/>
        <v>55</v>
      </c>
      <c r="EF58" s="3">
        <f t="shared" si="118"/>
        <v>6</v>
      </c>
      <c r="EG58" s="3">
        <f t="shared" si="118"/>
        <v>6</v>
      </c>
      <c r="EH58" s="69">
        <f>SUMPRODUCT(EI58:EK58,设定参考!$A$2:$C$2)</f>
        <v>9483.8766581940017</v>
      </c>
      <c r="EI58" s="30">
        <v>84058.503657697074</v>
      </c>
      <c r="EJ58" s="30">
        <v>4211.8784598930497</v>
      </c>
      <c r="EK58" s="62">
        <v>1909.6580519930678</v>
      </c>
      <c r="EL58" s="57" t="str">
        <f t="shared" si="63"/>
        <v>山鸡</v>
      </c>
      <c r="EM58" s="47">
        <f>VLOOKUP(EL58,马仔属性!$G$14:$I$30,3,FALSE)</f>
        <v>3</v>
      </c>
      <c r="EN58" s="58">
        <f>VLOOKUP(EL58,马仔属性!$G$14:$H$30,2,FALSE)</f>
        <v>101115</v>
      </c>
      <c r="EO58" s="3">
        <f t="shared" si="28"/>
        <v>55</v>
      </c>
      <c r="EP58" s="3">
        <f t="shared" si="119"/>
        <v>6</v>
      </c>
      <c r="EQ58" s="3">
        <f t="shared" si="119"/>
        <v>6</v>
      </c>
      <c r="ER58" s="69">
        <f>SUMPRODUCT(ES58:EU58,设定参考!$A$2:$C$2)</f>
        <v>9515.5966581940011</v>
      </c>
      <c r="ES58" s="30">
        <v>82751.503657697074</v>
      </c>
      <c r="ET58" s="30">
        <v>4299.8784598930497</v>
      </c>
      <c r="EU58" s="62">
        <v>1905.6580519930678</v>
      </c>
      <c r="EV58" s="57" t="str">
        <f t="shared" si="64"/>
        <v>大天二</v>
      </c>
      <c r="EW58" s="47">
        <f>VLOOKUP(EV58,马仔属性!$G$14:$I$30,3,FALSE)</f>
        <v>3</v>
      </c>
      <c r="EX58" s="58">
        <f>VLOOKUP(EV58,马仔属性!$G$14:$H$30,2,FALSE)</f>
        <v>101116</v>
      </c>
      <c r="EY58" s="3">
        <f t="shared" si="30"/>
        <v>55</v>
      </c>
      <c r="EZ58" s="3">
        <f t="shared" si="120"/>
        <v>6</v>
      </c>
      <c r="FA58" s="3">
        <f t="shared" si="120"/>
        <v>6</v>
      </c>
      <c r="FB58" s="69">
        <f>SUMPRODUCT(FC58:FE58,设定参考!$A$2:$C$2)</f>
        <v>9519.3966581940003</v>
      </c>
      <c r="FC58" s="30">
        <v>86671.503657697074</v>
      </c>
      <c r="FD58" s="30">
        <v>4189.8784598930497</v>
      </c>
      <c r="FE58" s="62">
        <v>1862.6580519930678</v>
      </c>
      <c r="FF58" s="57" t="str">
        <f t="shared" si="123"/>
        <v>亚芝</v>
      </c>
      <c r="FG58" s="47" t="e">
        <f>VLOOKUP(FF58,马仔属性!$G$14:$I$30,3,FALSE)</f>
        <v>#N/A</v>
      </c>
      <c r="FH58" s="58" t="e">
        <f>VLOOKUP(FF58,马仔属性!$G$14:$H$30,2,FALSE)</f>
        <v>#N/A</v>
      </c>
      <c r="FI58" s="3">
        <f t="shared" si="121"/>
        <v>55</v>
      </c>
      <c r="FJ58" s="3">
        <f t="shared" si="122"/>
        <v>6</v>
      </c>
      <c r="FK58" s="3">
        <f t="shared" si="122"/>
        <v>6</v>
      </c>
      <c r="FL58" s="69">
        <f>SUMPRODUCT(FM58:FO58,设定参考!$A$2:$C$2)</f>
        <v>-651225.43001431553</v>
      </c>
      <c r="FM58" s="30">
        <v>-309387.12977178599</v>
      </c>
      <c r="FN58" s="30">
        <v>-316079.02486507699</v>
      </c>
      <c r="FO58" s="62">
        <v>-322770.91995836701</v>
      </c>
      <c r="FP58" s="57" t="str">
        <f t="shared" si="123"/>
        <v>亚芝</v>
      </c>
      <c r="FQ58" s="47" t="e">
        <f>VLOOKUP(FP58,马仔属性!$G$14:$I$30,3,FALSE)</f>
        <v>#N/A</v>
      </c>
      <c r="FR58" s="58" t="e">
        <f>VLOOKUP(FP58,马仔属性!$G$14:$H$30,2,FALSE)</f>
        <v>#N/A</v>
      </c>
      <c r="FS58" s="3">
        <f t="shared" si="121"/>
        <v>55</v>
      </c>
      <c r="FT58" s="3">
        <f t="shared" si="122"/>
        <v>6</v>
      </c>
      <c r="FU58" s="3">
        <f t="shared" si="122"/>
        <v>6</v>
      </c>
      <c r="FV58" s="69">
        <f>SUMPRODUCT(FW58:FY58,设定参考!$A$2:$C$2)</f>
        <v>-692179.8279852533</v>
      </c>
      <c r="FW58" s="30">
        <v>-329462.81505165802</v>
      </c>
      <c r="FX58" s="30">
        <v>-336154.71014494798</v>
      </c>
      <c r="FY58" s="62">
        <v>-342846.60523823899</v>
      </c>
      <c r="FZ58" s="57" t="str">
        <f t="shared" si="123"/>
        <v>亚芝</v>
      </c>
      <c r="GA58" s="47" t="e">
        <f>VLOOKUP(FZ58,马仔属性!$G$14:$I$30,3,FALSE)</f>
        <v>#N/A</v>
      </c>
      <c r="GB58" s="58" t="e">
        <f>VLOOKUP(FZ58,马仔属性!$G$14:$H$30,2,FALSE)</f>
        <v>#N/A</v>
      </c>
      <c r="GC58" s="3">
        <f t="shared" si="121"/>
        <v>55</v>
      </c>
      <c r="GD58" s="3">
        <f t="shared" si="122"/>
        <v>6</v>
      </c>
      <c r="GE58" s="3">
        <f t="shared" si="122"/>
        <v>6</v>
      </c>
      <c r="GF58" s="69">
        <f>SUMPRODUCT(GG58:GI58,设定参考!$A$2:$C$2)</f>
        <v>-733134.22595619224</v>
      </c>
      <c r="GG58" s="30">
        <v>-349538.50033153</v>
      </c>
      <c r="GH58" s="30">
        <v>-356230.39542482002</v>
      </c>
      <c r="GI58" s="62">
        <v>-362922.29051811103</v>
      </c>
      <c r="GJ58" s="57" t="str">
        <f t="shared" si="123"/>
        <v>亚芝</v>
      </c>
      <c r="GK58" s="47" t="e">
        <f>VLOOKUP(GJ58,马仔属性!$G$14:$I$30,3,FALSE)</f>
        <v>#N/A</v>
      </c>
      <c r="GL58" s="58" t="e">
        <f>VLOOKUP(GJ58,马仔属性!$G$14:$H$30,2,FALSE)</f>
        <v>#N/A</v>
      </c>
      <c r="GM58" s="3">
        <f t="shared" si="121"/>
        <v>55</v>
      </c>
      <c r="GN58" s="3">
        <f t="shared" si="122"/>
        <v>6</v>
      </c>
      <c r="GO58" s="3">
        <f t="shared" si="122"/>
        <v>6</v>
      </c>
      <c r="GP58" s="69">
        <f>SUMPRODUCT(GQ58:GS58,设定参考!$A$2:$C$2)</f>
        <v>-774088.62392713013</v>
      </c>
      <c r="GQ58" s="30">
        <v>-369614.18561140099</v>
      </c>
      <c r="GR58" s="30">
        <v>-376306.08070469199</v>
      </c>
      <c r="GS58" s="62">
        <v>-382997.97579798201</v>
      </c>
      <c r="GT58" s="57" t="str">
        <f t="shared" si="123"/>
        <v>亚芝</v>
      </c>
      <c r="GU58" s="47" t="e">
        <f>VLOOKUP(GT58,马仔属性!$G$14:$I$30,3,FALSE)</f>
        <v>#N/A</v>
      </c>
      <c r="GV58" s="58" t="e">
        <f>VLOOKUP(GT58,马仔属性!$G$14:$H$30,2,FALSE)</f>
        <v>#N/A</v>
      </c>
      <c r="GW58" s="3">
        <f t="shared" si="121"/>
        <v>55</v>
      </c>
      <c r="GX58" s="3">
        <f t="shared" si="122"/>
        <v>6</v>
      </c>
      <c r="GY58" s="3">
        <f t="shared" si="122"/>
        <v>6</v>
      </c>
      <c r="GZ58" s="69">
        <f>SUMPRODUCT(HA58:HC58,设定参考!$A$2:$C$2)</f>
        <v>-815043.02189806895</v>
      </c>
      <c r="HA58" s="30">
        <v>-389689.87089127302</v>
      </c>
      <c r="HB58" s="30">
        <v>-396381.76598456397</v>
      </c>
      <c r="HC58" s="62">
        <v>-403073.66107785399</v>
      </c>
      <c r="HD58" s="57" t="str">
        <f t="shared" si="123"/>
        <v>亚芝</v>
      </c>
      <c r="HE58" s="47" t="e">
        <f>VLOOKUP(HD58,马仔属性!$G$14:$I$30,3,FALSE)</f>
        <v>#N/A</v>
      </c>
      <c r="HF58" s="58" t="e">
        <f>VLOOKUP(HD58,马仔属性!$G$14:$H$30,2,FALSE)</f>
        <v>#N/A</v>
      </c>
      <c r="HG58" s="3">
        <f t="shared" si="121"/>
        <v>55</v>
      </c>
      <c r="HH58" s="3">
        <f t="shared" si="122"/>
        <v>6</v>
      </c>
      <c r="HI58" s="3">
        <f t="shared" si="122"/>
        <v>6</v>
      </c>
      <c r="HJ58" s="69">
        <f>SUMPRODUCT(HK58:HM58,设定参考!$A$2:$C$2)</f>
        <v>-855997.41986900684</v>
      </c>
      <c r="HK58" s="30">
        <v>-409765.556171145</v>
      </c>
      <c r="HL58" s="30">
        <v>-416457.45126443502</v>
      </c>
      <c r="HM58" s="62">
        <v>-423149.34635772603</v>
      </c>
    </row>
    <row r="59" spans="1:221" x14ac:dyDescent="0.15">
      <c r="A59" s="48">
        <v>56</v>
      </c>
      <c r="B59" s="57" t="str">
        <f t="shared" si="50"/>
        <v>制服太妹</v>
      </c>
      <c r="C59" s="47">
        <f>VLOOKUP(B59,马仔属性!$G$14:$I$30,3,FALSE)</f>
        <v>0</v>
      </c>
      <c r="D59" s="58">
        <f>VLOOKUP(B59,马仔属性!$G$14:$H$30,2,FALSE)</f>
        <v>101101</v>
      </c>
      <c r="E59" s="3">
        <f t="shared" si="0"/>
        <v>56</v>
      </c>
      <c r="F59" s="3">
        <f t="shared" si="105"/>
        <v>7</v>
      </c>
      <c r="G59" s="3">
        <f t="shared" si="105"/>
        <v>7</v>
      </c>
      <c r="H59" s="69">
        <f>SUMPRODUCT(I59:K59,设定参考!$A$2:$C$2)</f>
        <v>3206.6133728612767</v>
      </c>
      <c r="I59" s="30">
        <v>26255.21375848684</v>
      </c>
      <c r="J59" s="30">
        <v>1462.5896521925138</v>
      </c>
      <c r="K59" s="62">
        <v>693.81517032928946</v>
      </c>
      <c r="L59" s="57" t="str">
        <f t="shared" si="51"/>
        <v>蟹仔</v>
      </c>
      <c r="M59" s="47">
        <f>VLOOKUP(L59,马仔属性!$G$14:$I$30,3,FALSE)</f>
        <v>0</v>
      </c>
      <c r="N59" s="58">
        <f>VLOOKUP(L59,马仔属性!$G$14:$H$30,2,FALSE)</f>
        <v>101102</v>
      </c>
      <c r="O59" s="3">
        <f t="shared" si="2"/>
        <v>56</v>
      </c>
      <c r="P59" s="3">
        <f t="shared" si="106"/>
        <v>7</v>
      </c>
      <c r="Q59" s="3">
        <f t="shared" si="106"/>
        <v>7</v>
      </c>
      <c r="R59" s="69">
        <f>SUMPRODUCT(S59:U59,设定参考!$A$2:$C$2)</f>
        <v>3254.8933728612774</v>
      </c>
      <c r="S59" s="30">
        <v>27562.21375848684</v>
      </c>
      <c r="T59" s="30">
        <v>1506.5896521925138</v>
      </c>
      <c r="U59" s="62">
        <v>645.81517032928946</v>
      </c>
      <c r="V59" s="57" t="str">
        <f t="shared" si="52"/>
        <v>比利</v>
      </c>
      <c r="W59" s="47">
        <f>VLOOKUP(V59,马仔属性!$G$14:$I$30,3,FALSE)</f>
        <v>0</v>
      </c>
      <c r="X59" s="58">
        <f>VLOOKUP(V59,马仔属性!$G$14:$H$30,2,FALSE)</f>
        <v>101103</v>
      </c>
      <c r="Y59" s="3">
        <f t="shared" si="4"/>
        <v>56</v>
      </c>
      <c r="Z59" s="3">
        <f t="shared" si="107"/>
        <v>7</v>
      </c>
      <c r="AA59" s="3">
        <f t="shared" si="107"/>
        <v>7</v>
      </c>
      <c r="AB59" s="69">
        <f>SUMPRODUCT(AC59:AE59,设定参考!$A$2:$C$2)</f>
        <v>3244.8933728612774</v>
      </c>
      <c r="AC59" s="30">
        <v>26037.21375848684</v>
      </c>
      <c r="AD59" s="30">
        <v>1528.5896521925138</v>
      </c>
      <c r="AE59" s="62">
        <v>674.81517032928946</v>
      </c>
      <c r="AF59" s="57" t="str">
        <f t="shared" si="53"/>
        <v>黎九</v>
      </c>
      <c r="AG59" s="47">
        <f>VLOOKUP(AF59,马仔属性!$G$14:$I$30,3,FALSE)</f>
        <v>0</v>
      </c>
      <c r="AH59" s="58">
        <f>VLOOKUP(AF59,马仔属性!$G$14:$H$30,2,FALSE)</f>
        <v>101104</v>
      </c>
      <c r="AI59" s="3">
        <f t="shared" si="6"/>
        <v>56</v>
      </c>
      <c r="AJ59" s="3">
        <f t="shared" si="108"/>
        <v>7</v>
      </c>
      <c r="AK59" s="3">
        <f t="shared" si="108"/>
        <v>7</v>
      </c>
      <c r="AL59" s="69">
        <f>SUMPRODUCT(AM59:AO59,设定参考!$A$2:$C$2)</f>
        <v>3301.8533728612765</v>
      </c>
      <c r="AM59" s="30">
        <v>29086.21375848684</v>
      </c>
      <c r="AN59" s="30">
        <v>1539.5896521925138</v>
      </c>
      <c r="AO59" s="62">
        <v>598.81517032928946</v>
      </c>
      <c r="AP59" s="57" t="str">
        <f t="shared" si="54"/>
        <v>黑古</v>
      </c>
      <c r="AQ59" s="47">
        <f>VLOOKUP(AP59,马仔属性!$G$14:$I$30,3,FALSE)</f>
        <v>0</v>
      </c>
      <c r="AR59" s="58">
        <f>VLOOKUP(AP59,马仔属性!$G$14:$H$30,2,FALSE)</f>
        <v>101105</v>
      </c>
      <c r="AS59" s="3">
        <f t="shared" si="8"/>
        <v>56</v>
      </c>
      <c r="AT59" s="3">
        <f t="shared" si="109"/>
        <v>7</v>
      </c>
      <c r="AU59" s="3">
        <f t="shared" si="109"/>
        <v>7</v>
      </c>
      <c r="AV59" s="69">
        <f>SUMPRODUCT(AW59:AY59,设定参考!$A$2:$C$2)</f>
        <v>3228.8133728612765</v>
      </c>
      <c r="AW59" s="30">
        <v>30610.21375848684</v>
      </c>
      <c r="AX59" s="30">
        <v>1363.5896521925138</v>
      </c>
      <c r="AY59" s="62">
        <v>640.81517032928946</v>
      </c>
      <c r="AZ59" s="57" t="str">
        <f t="shared" si="55"/>
        <v>靓坤</v>
      </c>
      <c r="BA59" s="47">
        <f>VLOOKUP(AZ59,马仔属性!$G$14:$I$30,3,FALSE)</f>
        <v>1</v>
      </c>
      <c r="BB59" s="58">
        <f>VLOOKUP(AZ59,马仔属性!$G$14:$H$30,2,FALSE)</f>
        <v>101106</v>
      </c>
      <c r="BC59" s="3">
        <f t="shared" si="10"/>
        <v>56</v>
      </c>
      <c r="BD59" s="3">
        <f t="shared" si="110"/>
        <v>7</v>
      </c>
      <c r="BE59" s="3">
        <f t="shared" si="110"/>
        <v>7</v>
      </c>
      <c r="BF59" s="69">
        <f>SUMPRODUCT(BG59:BI59,设定参考!$A$2:$C$2)</f>
        <v>4805.2345471002454</v>
      </c>
      <c r="BG59" s="30">
        <v>42187.180058714453</v>
      </c>
      <c r="BH59" s="30">
        <v>2150.2665001069527</v>
      </c>
      <c r="BI59" s="62">
        <v>967.48084464471424</v>
      </c>
      <c r="BJ59" s="57" t="str">
        <f t="shared" si="56"/>
        <v>乌鸦</v>
      </c>
      <c r="BK59" s="47">
        <f>VLOOKUP(BJ59,马仔属性!$G$14:$I$30,3,FALSE)</f>
        <v>2</v>
      </c>
      <c r="BL59" s="58">
        <f>VLOOKUP(BJ59,马仔属性!$G$14:$H$30,2,FALSE)</f>
        <v>101110</v>
      </c>
      <c r="BM59" s="3">
        <f t="shared" si="12"/>
        <v>56</v>
      </c>
      <c r="BN59" s="3">
        <f t="shared" si="111"/>
        <v>7</v>
      </c>
      <c r="BO59" s="3">
        <f t="shared" si="111"/>
        <v>7</v>
      </c>
      <c r="BP59" s="69">
        <f>SUMPRODUCT(BQ59:BS59,设定参考!$A$2:$C$2)</f>
        <v>7950.0768955781805</v>
      </c>
      <c r="BQ59" s="30">
        <v>70566.112659169681</v>
      </c>
      <c r="BR59" s="30">
        <v>3547.62019593583</v>
      </c>
      <c r="BS59" s="62">
        <v>1579.8121932755635</v>
      </c>
      <c r="BT59" s="57" t="str">
        <f t="shared" si="57"/>
        <v>肥仔</v>
      </c>
      <c r="BU59" s="47">
        <f>VLOOKUP(BT59,马仔属性!$G$14:$I$30,3,FALSE)</f>
        <v>1</v>
      </c>
      <c r="BV59" s="58">
        <f>VLOOKUP(BT59,马仔属性!$G$14:$H$30,2,FALSE)</f>
        <v>101108</v>
      </c>
      <c r="BW59" s="3">
        <f t="shared" si="14"/>
        <v>56</v>
      </c>
      <c r="BX59" s="3">
        <f t="shared" si="112"/>
        <v>7</v>
      </c>
      <c r="BY59" s="3">
        <f t="shared" si="112"/>
        <v>7</v>
      </c>
      <c r="BZ59" s="69">
        <f>SUMPRODUCT(CA59:CC59,设定参考!$A$2:$C$2)</f>
        <v>4763.0745471002447</v>
      </c>
      <c r="CA59" s="30">
        <v>43058.180058714453</v>
      </c>
      <c r="CB59" s="30">
        <v>2040.2665001069524</v>
      </c>
      <c r="CC59" s="62">
        <v>1000.4808446447142</v>
      </c>
      <c r="CD59" s="57" t="str">
        <f t="shared" si="58"/>
        <v>司徒浩南</v>
      </c>
      <c r="CE59" s="47">
        <f>VLOOKUP(CD59,马仔属性!$G$14:$I$30,3,FALSE)</f>
        <v>2</v>
      </c>
      <c r="CF59" s="58">
        <f>VLOOKUP(CD59,马仔属性!$G$14:$H$30,2,FALSE)</f>
        <v>101109</v>
      </c>
      <c r="CG59" s="3">
        <f t="shared" si="16"/>
        <v>56</v>
      </c>
      <c r="CH59" s="3">
        <f t="shared" si="113"/>
        <v>7</v>
      </c>
      <c r="CI59" s="3">
        <f t="shared" si="113"/>
        <v>7</v>
      </c>
      <c r="CJ59" s="69">
        <f>SUMPRODUCT(CK59:CM59,设定参考!$A$2:$C$2)</f>
        <v>8012.3968955781802</v>
      </c>
      <c r="CK59" s="30">
        <v>70349.112659169681</v>
      </c>
      <c r="CL59" s="30">
        <v>3679.62019593583</v>
      </c>
      <c r="CM59" s="62">
        <v>1518.8121932755635</v>
      </c>
      <c r="CN59" s="57" t="s">
        <v>380</v>
      </c>
      <c r="CO59" s="47">
        <f>VLOOKUP(CN59,马仔属性!$G$14:$I$30,3,FALSE)</f>
        <v>2</v>
      </c>
      <c r="CP59" s="58">
        <f>VLOOKUP(CN59,马仔属性!$G$14:$H$30,2,FALSE)</f>
        <v>101111</v>
      </c>
      <c r="CQ59" s="3">
        <f t="shared" si="18"/>
        <v>56</v>
      </c>
      <c r="CR59" s="3">
        <f t="shared" si="114"/>
        <v>7</v>
      </c>
      <c r="CS59" s="3">
        <f t="shared" si="114"/>
        <v>7</v>
      </c>
      <c r="CT59" s="69">
        <f>SUMPRODUCT(CU59:CW59,设定参考!$A$2:$C$2)</f>
        <v>7971.3968955781802</v>
      </c>
      <c r="CU59" s="30">
        <v>70349.112659169681</v>
      </c>
      <c r="CV59" s="30">
        <v>3591.62019593583</v>
      </c>
      <c r="CW59" s="62">
        <v>1565.8121932755635</v>
      </c>
      <c r="CX59" s="57" t="str">
        <f t="shared" si="59"/>
        <v>雷功</v>
      </c>
      <c r="CY59" s="47" t="e">
        <f>VLOOKUP(CX59,马仔属性!$G$14:$I$30,3,FALSE)</f>
        <v>#N/A</v>
      </c>
      <c r="CZ59" s="58" t="e">
        <f>VLOOKUP(CX59,马仔属性!$G$14:$H$30,2,FALSE)</f>
        <v>#N/A</v>
      </c>
      <c r="DA59" s="3">
        <f t="shared" si="20"/>
        <v>56</v>
      </c>
      <c r="DB59" s="3">
        <f t="shared" si="115"/>
        <v>7</v>
      </c>
      <c r="DC59" s="3">
        <f t="shared" si="115"/>
        <v>7</v>
      </c>
      <c r="DD59" s="69">
        <f>SUMPRODUCT(DE59:DG59,设定参考!$A$2:$C$2)</f>
        <v>0</v>
      </c>
      <c r="DE59" s="30">
        <v>0</v>
      </c>
      <c r="DF59" s="30">
        <v>0</v>
      </c>
      <c r="DG59" s="62">
        <v>0</v>
      </c>
      <c r="DH59" s="57" t="str">
        <f t="shared" si="60"/>
        <v>山下忠秀</v>
      </c>
      <c r="DI59" s="47">
        <f>VLOOKUP(DH59,马仔属性!$G$14:$I$30,3,FALSE)</f>
        <v>2</v>
      </c>
      <c r="DJ59" s="58">
        <f>VLOOKUP(DH59,马仔属性!$G$14:$H$30,2,FALSE)</f>
        <v>101112</v>
      </c>
      <c r="DK59" s="3">
        <f t="shared" si="22"/>
        <v>56</v>
      </c>
      <c r="DL59" s="3">
        <f t="shared" si="116"/>
        <v>7</v>
      </c>
      <c r="DM59" s="3">
        <f t="shared" si="116"/>
        <v>7</v>
      </c>
      <c r="DN59" s="69">
        <f>SUMPRODUCT(DO59:DQ59,设定参考!$A$2:$C$2)</f>
        <v>7913.3968955781802</v>
      </c>
      <c r="DO59" s="30">
        <v>68824.112659169681</v>
      </c>
      <c r="DP59" s="30">
        <v>3547.62019593583</v>
      </c>
      <c r="DQ59" s="62">
        <v>1612.8121932755635</v>
      </c>
      <c r="DR59" s="57" t="str">
        <f t="shared" si="61"/>
        <v>宫本一</v>
      </c>
      <c r="DS59" s="47">
        <f>VLOOKUP(DR59,马仔属性!$G$14:$I$30,3,FALSE)</f>
        <v>2</v>
      </c>
      <c r="DT59" s="58">
        <f>VLOOKUP(DR59,马仔属性!$G$14:$H$30,2,FALSE)</f>
        <v>101113</v>
      </c>
      <c r="DU59" s="3">
        <f t="shared" si="24"/>
        <v>56</v>
      </c>
      <c r="DV59" s="3">
        <f t="shared" si="117"/>
        <v>7</v>
      </c>
      <c r="DW59" s="3">
        <f t="shared" si="117"/>
        <v>7</v>
      </c>
      <c r="DX59" s="69">
        <f>SUMPRODUCT(DY59:EA59,设定参考!$A$2:$C$2)</f>
        <v>7931.1568955781804</v>
      </c>
      <c r="DY59" s="30">
        <v>67518.112659169681</v>
      </c>
      <c r="DZ59" s="30">
        <v>3602.62019593583</v>
      </c>
      <c r="EA59" s="62">
        <v>1627.8121932755635</v>
      </c>
      <c r="EB59" s="57" t="str">
        <f t="shared" si="62"/>
        <v>陈浩南</v>
      </c>
      <c r="EC59" s="47">
        <f>VLOOKUP(EB59,马仔属性!$G$14:$I$30,3,FALSE)</f>
        <v>3</v>
      </c>
      <c r="ED59" s="58">
        <f>VLOOKUP(EB59,马仔属性!$G$14:$H$30,2,FALSE)</f>
        <v>101114</v>
      </c>
      <c r="EE59" s="3">
        <f t="shared" si="26"/>
        <v>56</v>
      </c>
      <c r="EF59" s="3">
        <f t="shared" si="118"/>
        <v>7</v>
      </c>
      <c r="EG59" s="3">
        <f t="shared" si="118"/>
        <v>7</v>
      </c>
      <c r="EH59" s="69">
        <f>SUMPRODUCT(EI59:EK59,设定参考!$A$2:$C$2)</f>
        <v>11091.399244056116</v>
      </c>
      <c r="EI59" s="30">
        <v>97857.045259624909</v>
      </c>
      <c r="EJ59" s="30">
        <v>4988.9738917647073</v>
      </c>
      <c r="EK59" s="62">
        <v>2188.1435419064128</v>
      </c>
      <c r="EL59" s="57" t="str">
        <f t="shared" si="63"/>
        <v>山鸡</v>
      </c>
      <c r="EM59" s="47">
        <f>VLOOKUP(EL59,马仔属性!$G$14:$I$30,3,FALSE)</f>
        <v>3</v>
      </c>
      <c r="EN59" s="58">
        <f>VLOOKUP(EL59,马仔属性!$G$14:$H$30,2,FALSE)</f>
        <v>101115</v>
      </c>
      <c r="EO59" s="3">
        <f t="shared" si="28"/>
        <v>56</v>
      </c>
      <c r="EP59" s="3">
        <f t="shared" si="119"/>
        <v>7</v>
      </c>
      <c r="EQ59" s="3">
        <f t="shared" si="119"/>
        <v>7</v>
      </c>
      <c r="ER59" s="69">
        <f>SUMPRODUCT(ES59:EU59,设定参考!$A$2:$C$2)</f>
        <v>11098.799244056116</v>
      </c>
      <c r="ES59" s="30">
        <v>96767.045259624909</v>
      </c>
      <c r="ET59" s="30">
        <v>5010.9738917647073</v>
      </c>
      <c r="EU59" s="62">
        <v>2217.1435419064128</v>
      </c>
      <c r="EV59" s="57" t="str">
        <f t="shared" si="64"/>
        <v>大天二</v>
      </c>
      <c r="EW59" s="47">
        <f>VLOOKUP(EV59,马仔属性!$G$14:$I$30,3,FALSE)</f>
        <v>3</v>
      </c>
      <c r="EX59" s="58">
        <f>VLOOKUP(EV59,马仔属性!$G$14:$H$30,2,FALSE)</f>
        <v>101116</v>
      </c>
      <c r="EY59" s="3">
        <f t="shared" si="30"/>
        <v>56</v>
      </c>
      <c r="EZ59" s="3">
        <f t="shared" si="120"/>
        <v>7</v>
      </c>
      <c r="FA59" s="3">
        <f t="shared" si="120"/>
        <v>7</v>
      </c>
      <c r="FB59" s="69">
        <f>SUMPRODUCT(FC59:FE59,设定参考!$A$2:$C$2)</f>
        <v>11041.639244056116</v>
      </c>
      <c r="FC59" s="30">
        <v>99163.045259624909</v>
      </c>
      <c r="FD59" s="30">
        <v>4834.9738917647073</v>
      </c>
      <c r="FE59" s="62">
        <v>2240.1435419064128</v>
      </c>
      <c r="FF59" s="57" t="str">
        <f t="shared" si="123"/>
        <v>亚芝</v>
      </c>
      <c r="FG59" s="47" t="e">
        <f>VLOOKUP(FF59,马仔属性!$G$14:$I$30,3,FALSE)</f>
        <v>#N/A</v>
      </c>
      <c r="FH59" s="58" t="e">
        <f>VLOOKUP(FF59,马仔属性!$G$14:$H$30,2,FALSE)</f>
        <v>#N/A</v>
      </c>
      <c r="FI59" s="3">
        <f t="shared" si="121"/>
        <v>56</v>
      </c>
      <c r="FJ59" s="3">
        <f t="shared" si="122"/>
        <v>7</v>
      </c>
      <c r="FK59" s="3">
        <f t="shared" si="122"/>
        <v>7</v>
      </c>
      <c r="FL59" s="69">
        <f>SUMPRODUCT(FM59:FO59,设定参考!$A$2:$C$2)</f>
        <v>-730295.45098847081</v>
      </c>
      <c r="FM59" s="30">
        <v>-346951.47236512299</v>
      </c>
      <c r="FN59" s="30">
        <v>-354456.28815299599</v>
      </c>
      <c r="FO59" s="62">
        <v>-361961.10394086997</v>
      </c>
      <c r="FP59" s="57" t="str">
        <f t="shared" si="123"/>
        <v>亚芝</v>
      </c>
      <c r="FQ59" s="47" t="e">
        <f>VLOOKUP(FP59,马仔属性!$G$14:$I$30,3,FALSE)</f>
        <v>#N/A</v>
      </c>
      <c r="FR59" s="58" t="e">
        <f>VLOOKUP(FP59,马仔属性!$G$14:$H$30,2,FALSE)</f>
        <v>#N/A</v>
      </c>
      <c r="FS59" s="3">
        <f t="shared" si="121"/>
        <v>56</v>
      </c>
      <c r="FT59" s="3">
        <f t="shared" si="122"/>
        <v>7</v>
      </c>
      <c r="FU59" s="3">
        <f t="shared" si="122"/>
        <v>7</v>
      </c>
      <c r="FV59" s="69">
        <f>SUMPRODUCT(FW59:FY59,设定参考!$A$2:$C$2)</f>
        <v>-776224.92361025477</v>
      </c>
      <c r="FW59" s="30">
        <v>-369465.91972874303</v>
      </c>
      <c r="FX59" s="30">
        <v>-376970.73551661603</v>
      </c>
      <c r="FY59" s="62">
        <v>-384475.55130448902</v>
      </c>
      <c r="FZ59" s="57" t="str">
        <f t="shared" si="123"/>
        <v>亚芝</v>
      </c>
      <c r="GA59" s="47" t="e">
        <f>VLOOKUP(FZ59,马仔属性!$G$14:$I$30,3,FALSE)</f>
        <v>#N/A</v>
      </c>
      <c r="GB59" s="58" t="e">
        <f>VLOOKUP(FZ59,马仔属性!$G$14:$H$30,2,FALSE)</f>
        <v>#N/A</v>
      </c>
      <c r="GC59" s="3">
        <f t="shared" si="121"/>
        <v>56</v>
      </c>
      <c r="GD59" s="3">
        <f t="shared" si="122"/>
        <v>7</v>
      </c>
      <c r="GE59" s="3">
        <f t="shared" si="122"/>
        <v>7</v>
      </c>
      <c r="GF59" s="69">
        <f>SUMPRODUCT(GG59:GI59,设定参考!$A$2:$C$2)</f>
        <v>-822154.3962320385</v>
      </c>
      <c r="GG59" s="30">
        <v>-391980.36709236202</v>
      </c>
      <c r="GH59" s="30">
        <v>-399485.18288023502</v>
      </c>
      <c r="GI59" s="62">
        <v>-406989.99866810901</v>
      </c>
      <c r="GJ59" s="57" t="str">
        <f t="shared" si="123"/>
        <v>亚芝</v>
      </c>
      <c r="GK59" s="47" t="e">
        <f>VLOOKUP(GJ59,马仔属性!$G$14:$I$30,3,FALSE)</f>
        <v>#N/A</v>
      </c>
      <c r="GL59" s="58" t="e">
        <f>VLOOKUP(GJ59,马仔属性!$G$14:$H$30,2,FALSE)</f>
        <v>#N/A</v>
      </c>
      <c r="GM59" s="3">
        <f t="shared" si="121"/>
        <v>56</v>
      </c>
      <c r="GN59" s="3">
        <f t="shared" si="122"/>
        <v>7</v>
      </c>
      <c r="GO59" s="3">
        <f t="shared" si="122"/>
        <v>7</v>
      </c>
      <c r="GP59" s="69">
        <f>SUMPRODUCT(GQ59:GS59,设定参考!$A$2:$C$2)</f>
        <v>-868083.86885382235</v>
      </c>
      <c r="GQ59" s="30">
        <v>-414494.81445598201</v>
      </c>
      <c r="GR59" s="30">
        <v>-421999.630243855</v>
      </c>
      <c r="GS59" s="62">
        <v>-429504.446031728</v>
      </c>
      <c r="GT59" s="57" t="str">
        <f t="shared" si="123"/>
        <v>亚芝</v>
      </c>
      <c r="GU59" s="47" t="e">
        <f>VLOOKUP(GT59,马仔属性!$G$14:$I$30,3,FALSE)</f>
        <v>#N/A</v>
      </c>
      <c r="GV59" s="58" t="e">
        <f>VLOOKUP(GT59,马仔属性!$G$14:$H$30,2,FALSE)</f>
        <v>#N/A</v>
      </c>
      <c r="GW59" s="3">
        <f t="shared" si="121"/>
        <v>56</v>
      </c>
      <c r="GX59" s="3">
        <f t="shared" si="122"/>
        <v>7</v>
      </c>
      <c r="GY59" s="3">
        <f t="shared" si="122"/>
        <v>7</v>
      </c>
      <c r="GZ59" s="69">
        <f>SUMPRODUCT(HA59:HC59,设定参考!$A$2:$C$2)</f>
        <v>-914013.34147560596</v>
      </c>
      <c r="HA59" s="30">
        <v>-437009.261819601</v>
      </c>
      <c r="HB59" s="30">
        <v>-444514.077607474</v>
      </c>
      <c r="HC59" s="62">
        <v>-452018.89339534799</v>
      </c>
      <c r="HD59" s="57" t="str">
        <f t="shared" si="123"/>
        <v>亚芝</v>
      </c>
      <c r="HE59" s="47" t="e">
        <f>VLOOKUP(HD59,马仔属性!$G$14:$I$30,3,FALSE)</f>
        <v>#N/A</v>
      </c>
      <c r="HF59" s="58" t="e">
        <f>VLOOKUP(HD59,马仔属性!$G$14:$H$30,2,FALSE)</f>
        <v>#N/A</v>
      </c>
      <c r="HG59" s="3">
        <f t="shared" si="121"/>
        <v>56</v>
      </c>
      <c r="HH59" s="3">
        <f t="shared" si="122"/>
        <v>7</v>
      </c>
      <c r="HI59" s="3">
        <f t="shared" si="122"/>
        <v>7</v>
      </c>
      <c r="HJ59" s="69">
        <f>SUMPRODUCT(HK59:HM59,设定参考!$A$2:$C$2)</f>
        <v>-959942.81409738981</v>
      </c>
      <c r="HK59" s="30">
        <v>-459523.70918322098</v>
      </c>
      <c r="HL59" s="30">
        <v>-467028.52497109398</v>
      </c>
      <c r="HM59" s="62">
        <v>-474533.34075896698</v>
      </c>
    </row>
    <row r="60" spans="1:221" x14ac:dyDescent="0.15">
      <c r="A60" s="48">
        <v>57</v>
      </c>
      <c r="B60" s="57" t="str">
        <f t="shared" si="50"/>
        <v>制服太妹</v>
      </c>
      <c r="C60" s="47">
        <f>VLOOKUP(B60,马仔属性!$G$14:$I$30,3,FALSE)</f>
        <v>0</v>
      </c>
      <c r="D60" s="58">
        <f>VLOOKUP(B60,马仔属性!$G$14:$H$30,2,FALSE)</f>
        <v>101101</v>
      </c>
      <c r="E60" s="3">
        <f t="shared" si="0"/>
        <v>57</v>
      </c>
      <c r="F60" s="3">
        <f t="shared" si="105"/>
        <v>7</v>
      </c>
      <c r="G60" s="3">
        <f t="shared" si="105"/>
        <v>7</v>
      </c>
      <c r="H60" s="69">
        <f>SUMPRODUCT(I60:K60,设定参考!$A$2:$C$2)</f>
        <v>3227.7276217678464</v>
      </c>
      <c r="I60" s="30">
        <v>26442.493855403856</v>
      </c>
      <c r="J60" s="30">
        <v>1472.1021535828879</v>
      </c>
      <c r="K60" s="62">
        <v>697.9257139688043</v>
      </c>
      <c r="L60" s="57" t="str">
        <f t="shared" si="51"/>
        <v>蟹仔</v>
      </c>
      <c r="M60" s="47">
        <f>VLOOKUP(L60,马仔属性!$G$14:$I$30,3,FALSE)</f>
        <v>0</v>
      </c>
      <c r="N60" s="58">
        <f>VLOOKUP(L60,马仔属性!$G$14:$H$30,2,FALSE)</f>
        <v>101102</v>
      </c>
      <c r="O60" s="3">
        <f t="shared" si="2"/>
        <v>57</v>
      </c>
      <c r="P60" s="3">
        <f t="shared" si="106"/>
        <v>7</v>
      </c>
      <c r="Q60" s="3">
        <f t="shared" si="106"/>
        <v>7</v>
      </c>
      <c r="R60" s="69">
        <f>SUMPRODUCT(S60:U60,设定参考!$A$2:$C$2)</f>
        <v>3276.0076217678466</v>
      </c>
      <c r="S60" s="30">
        <v>27749.493855403856</v>
      </c>
      <c r="T60" s="30">
        <v>1516.1021535828879</v>
      </c>
      <c r="U60" s="62">
        <v>649.9257139688043</v>
      </c>
      <c r="V60" s="57" t="str">
        <f t="shared" si="52"/>
        <v>比利</v>
      </c>
      <c r="W60" s="47">
        <f>VLOOKUP(V60,马仔属性!$G$14:$I$30,3,FALSE)</f>
        <v>0</v>
      </c>
      <c r="X60" s="58">
        <f>VLOOKUP(V60,马仔属性!$G$14:$H$30,2,FALSE)</f>
        <v>101103</v>
      </c>
      <c r="Y60" s="3">
        <f t="shared" si="4"/>
        <v>57</v>
      </c>
      <c r="Z60" s="3">
        <f t="shared" si="107"/>
        <v>7</v>
      </c>
      <c r="AA60" s="3">
        <f t="shared" si="107"/>
        <v>7</v>
      </c>
      <c r="AB60" s="69">
        <f>SUMPRODUCT(AC60:AE60,设定参考!$A$2:$C$2)</f>
        <v>3266.0076217678466</v>
      </c>
      <c r="AC60" s="30">
        <v>26224.493855403856</v>
      </c>
      <c r="AD60" s="30">
        <v>1538.1021535828879</v>
      </c>
      <c r="AE60" s="62">
        <v>678.9257139688043</v>
      </c>
      <c r="AF60" s="57" t="str">
        <f t="shared" si="53"/>
        <v>黎九</v>
      </c>
      <c r="AG60" s="47">
        <f>VLOOKUP(AF60,马仔属性!$G$14:$I$30,3,FALSE)</f>
        <v>0</v>
      </c>
      <c r="AH60" s="58">
        <f>VLOOKUP(AF60,马仔属性!$G$14:$H$30,2,FALSE)</f>
        <v>101104</v>
      </c>
      <c r="AI60" s="3">
        <f t="shared" si="6"/>
        <v>57</v>
      </c>
      <c r="AJ60" s="3">
        <f t="shared" si="108"/>
        <v>7</v>
      </c>
      <c r="AK60" s="3">
        <f t="shared" si="108"/>
        <v>7</v>
      </c>
      <c r="AL60" s="69">
        <f>SUMPRODUCT(AM60:AO60,设定参考!$A$2:$C$2)</f>
        <v>3322.9676217678466</v>
      </c>
      <c r="AM60" s="30">
        <v>29273.493855403856</v>
      </c>
      <c r="AN60" s="30">
        <v>1549.1021535828879</v>
      </c>
      <c r="AO60" s="62">
        <v>602.9257139688043</v>
      </c>
      <c r="AP60" s="57" t="str">
        <f t="shared" si="54"/>
        <v>黑古</v>
      </c>
      <c r="AQ60" s="47">
        <f>VLOOKUP(AP60,马仔属性!$G$14:$I$30,3,FALSE)</f>
        <v>0</v>
      </c>
      <c r="AR60" s="58">
        <f>VLOOKUP(AP60,马仔属性!$G$14:$H$30,2,FALSE)</f>
        <v>101105</v>
      </c>
      <c r="AS60" s="3">
        <f t="shared" si="8"/>
        <v>57</v>
      </c>
      <c r="AT60" s="3">
        <f t="shared" si="109"/>
        <v>7</v>
      </c>
      <c r="AU60" s="3">
        <f t="shared" si="109"/>
        <v>7</v>
      </c>
      <c r="AV60" s="69">
        <f>SUMPRODUCT(AW60:AY60,设定参考!$A$2:$C$2)</f>
        <v>3249.9276217678462</v>
      </c>
      <c r="AW60" s="30">
        <v>30797.493855403856</v>
      </c>
      <c r="AX60" s="30">
        <v>1373.1021535828879</v>
      </c>
      <c r="AY60" s="62">
        <v>644.9257139688043</v>
      </c>
      <c r="AZ60" s="57" t="str">
        <f t="shared" si="55"/>
        <v>靓坤</v>
      </c>
      <c r="BA60" s="47">
        <f>VLOOKUP(AZ60,马仔属性!$G$14:$I$30,3,FALSE)</f>
        <v>1</v>
      </c>
      <c r="BB60" s="58">
        <f>VLOOKUP(AZ60,马仔属性!$G$14:$H$30,2,FALSE)</f>
        <v>101106</v>
      </c>
      <c r="BC60" s="3">
        <f t="shared" si="10"/>
        <v>57</v>
      </c>
      <c r="BD60" s="3">
        <f t="shared" si="110"/>
        <v>7</v>
      </c>
      <c r="BE60" s="3">
        <f t="shared" si="110"/>
        <v>7</v>
      </c>
      <c r="BF60" s="69">
        <f>SUMPRODUCT(BG60:BI60,设定参考!$A$2:$C$2)</f>
        <v>4847.4630449133838</v>
      </c>
      <c r="BG60" s="30">
        <v>42561.740252548487</v>
      </c>
      <c r="BH60" s="30">
        <v>2169.291502887701</v>
      </c>
      <c r="BI60" s="62">
        <v>975.7019319237437</v>
      </c>
      <c r="BJ60" s="57" t="str">
        <f t="shared" si="56"/>
        <v>乌鸦</v>
      </c>
      <c r="BK60" s="47">
        <f>VLOOKUP(BJ60,马仔属性!$G$14:$I$30,3,FALSE)</f>
        <v>2</v>
      </c>
      <c r="BL60" s="58">
        <f>VLOOKUP(BJ60,马仔属性!$G$14:$H$30,2,FALSE)</f>
        <v>101110</v>
      </c>
      <c r="BM60" s="3">
        <f t="shared" si="12"/>
        <v>57</v>
      </c>
      <c r="BN60" s="3">
        <f t="shared" si="111"/>
        <v>7</v>
      </c>
      <c r="BO60" s="3">
        <f t="shared" si="111"/>
        <v>7</v>
      </c>
      <c r="BP60" s="69">
        <f>SUMPRODUCT(BQ60:BS60,设定参考!$A$2:$C$2)</f>
        <v>8034.533891204459</v>
      </c>
      <c r="BQ60" s="30">
        <v>71315.233046837748</v>
      </c>
      <c r="BR60" s="30">
        <v>3585.6702014973271</v>
      </c>
      <c r="BS60" s="62">
        <v>1596.2543678336224</v>
      </c>
      <c r="BT60" s="57" t="str">
        <f t="shared" si="57"/>
        <v>肥仔</v>
      </c>
      <c r="BU60" s="47">
        <f>VLOOKUP(BT60,马仔属性!$G$14:$I$30,3,FALSE)</f>
        <v>1</v>
      </c>
      <c r="BV60" s="58">
        <f>VLOOKUP(BT60,马仔属性!$G$14:$H$30,2,FALSE)</f>
        <v>101108</v>
      </c>
      <c r="BW60" s="3">
        <f t="shared" si="14"/>
        <v>57</v>
      </c>
      <c r="BX60" s="3">
        <f t="shared" si="112"/>
        <v>7</v>
      </c>
      <c r="BY60" s="3">
        <f t="shared" si="112"/>
        <v>7</v>
      </c>
      <c r="BZ60" s="69">
        <f>SUMPRODUCT(CA60:CC60,设定参考!$A$2:$C$2)</f>
        <v>4805.3030449133839</v>
      </c>
      <c r="CA60" s="30">
        <v>43432.740252548487</v>
      </c>
      <c r="CB60" s="30">
        <v>2059.291502887701</v>
      </c>
      <c r="CC60" s="62">
        <v>1008.7019319237437</v>
      </c>
      <c r="CD60" s="57" t="str">
        <f t="shared" si="58"/>
        <v>司徒浩南</v>
      </c>
      <c r="CE60" s="47">
        <f>VLOOKUP(CD60,马仔属性!$G$14:$I$30,3,FALSE)</f>
        <v>2</v>
      </c>
      <c r="CF60" s="58">
        <f>VLOOKUP(CD60,马仔属性!$G$14:$H$30,2,FALSE)</f>
        <v>101109</v>
      </c>
      <c r="CG60" s="3">
        <f t="shared" si="16"/>
        <v>57</v>
      </c>
      <c r="CH60" s="3">
        <f t="shared" si="113"/>
        <v>7</v>
      </c>
      <c r="CI60" s="3">
        <f t="shared" si="113"/>
        <v>7</v>
      </c>
      <c r="CJ60" s="69">
        <f>SUMPRODUCT(CK60:CM60,设定参考!$A$2:$C$2)</f>
        <v>8096.8538912044596</v>
      </c>
      <c r="CK60" s="30">
        <v>71098.233046837748</v>
      </c>
      <c r="CL60" s="30">
        <v>3717.6702014973271</v>
      </c>
      <c r="CM60" s="62">
        <v>1535.2543678336224</v>
      </c>
      <c r="CN60" s="57" t="s">
        <v>380</v>
      </c>
      <c r="CO60" s="47">
        <f>VLOOKUP(CN60,马仔属性!$G$14:$I$30,3,FALSE)</f>
        <v>2</v>
      </c>
      <c r="CP60" s="58">
        <f>VLOOKUP(CN60,马仔属性!$G$14:$H$30,2,FALSE)</f>
        <v>101111</v>
      </c>
      <c r="CQ60" s="3">
        <f t="shared" si="18"/>
        <v>57</v>
      </c>
      <c r="CR60" s="3">
        <f t="shared" si="114"/>
        <v>7</v>
      </c>
      <c r="CS60" s="3">
        <f t="shared" si="114"/>
        <v>7</v>
      </c>
      <c r="CT60" s="69">
        <f>SUMPRODUCT(CU60:CW60,设定参考!$A$2:$C$2)</f>
        <v>8055.8538912044596</v>
      </c>
      <c r="CU60" s="30">
        <v>71098.233046837748</v>
      </c>
      <c r="CV60" s="30">
        <v>3629.6702014973271</v>
      </c>
      <c r="CW60" s="62">
        <v>1582.2543678336224</v>
      </c>
      <c r="CX60" s="57" t="str">
        <f t="shared" si="59"/>
        <v>雷功</v>
      </c>
      <c r="CY60" s="47" t="e">
        <f>VLOOKUP(CX60,马仔属性!$G$14:$I$30,3,FALSE)</f>
        <v>#N/A</v>
      </c>
      <c r="CZ60" s="58" t="e">
        <f>VLOOKUP(CX60,马仔属性!$G$14:$H$30,2,FALSE)</f>
        <v>#N/A</v>
      </c>
      <c r="DA60" s="3">
        <f t="shared" si="20"/>
        <v>57</v>
      </c>
      <c r="DB60" s="3">
        <f t="shared" si="115"/>
        <v>7</v>
      </c>
      <c r="DC60" s="3">
        <f t="shared" si="115"/>
        <v>7</v>
      </c>
      <c r="DD60" s="69">
        <f>SUMPRODUCT(DE60:DG60,设定参考!$A$2:$C$2)</f>
        <v>0</v>
      </c>
      <c r="DE60" s="30">
        <v>0</v>
      </c>
      <c r="DF60" s="30">
        <v>0</v>
      </c>
      <c r="DG60" s="62">
        <v>0</v>
      </c>
      <c r="DH60" s="57" t="str">
        <f t="shared" si="60"/>
        <v>山下忠秀</v>
      </c>
      <c r="DI60" s="47">
        <f>VLOOKUP(DH60,马仔属性!$G$14:$I$30,3,FALSE)</f>
        <v>2</v>
      </c>
      <c r="DJ60" s="58">
        <f>VLOOKUP(DH60,马仔属性!$G$14:$H$30,2,FALSE)</f>
        <v>101112</v>
      </c>
      <c r="DK60" s="3">
        <f t="shared" si="22"/>
        <v>57</v>
      </c>
      <c r="DL60" s="3">
        <f t="shared" si="116"/>
        <v>7</v>
      </c>
      <c r="DM60" s="3">
        <f t="shared" si="116"/>
        <v>7</v>
      </c>
      <c r="DN60" s="69">
        <f>SUMPRODUCT(DO60:DQ60,设定参考!$A$2:$C$2)</f>
        <v>7997.8538912044596</v>
      </c>
      <c r="DO60" s="30">
        <v>69573.233046837748</v>
      </c>
      <c r="DP60" s="30">
        <v>3585.6702014973271</v>
      </c>
      <c r="DQ60" s="62">
        <v>1629.2543678336224</v>
      </c>
      <c r="DR60" s="57" t="str">
        <f t="shared" si="61"/>
        <v>宫本一</v>
      </c>
      <c r="DS60" s="47">
        <f>VLOOKUP(DR60,马仔属性!$G$14:$I$30,3,FALSE)</f>
        <v>2</v>
      </c>
      <c r="DT60" s="58">
        <f>VLOOKUP(DR60,马仔属性!$G$14:$H$30,2,FALSE)</f>
        <v>101113</v>
      </c>
      <c r="DU60" s="3">
        <f t="shared" si="24"/>
        <v>57</v>
      </c>
      <c r="DV60" s="3">
        <f t="shared" si="117"/>
        <v>7</v>
      </c>
      <c r="DW60" s="3">
        <f t="shared" si="117"/>
        <v>7</v>
      </c>
      <c r="DX60" s="69">
        <f>SUMPRODUCT(DY60:EA60,设定参考!$A$2:$C$2)</f>
        <v>8015.6138912044589</v>
      </c>
      <c r="DY60" s="30">
        <v>68267.233046837748</v>
      </c>
      <c r="DZ60" s="30">
        <v>3640.6702014973271</v>
      </c>
      <c r="EA60" s="62">
        <v>1644.2543678336224</v>
      </c>
      <c r="EB60" s="57" t="str">
        <f t="shared" si="62"/>
        <v>陈浩南</v>
      </c>
      <c r="EC60" s="47">
        <f>VLOOKUP(EB60,马仔属性!$G$14:$I$30,3,FALSE)</f>
        <v>3</v>
      </c>
      <c r="ED60" s="58">
        <f>VLOOKUP(EB60,马仔属性!$G$14:$H$30,2,FALSE)</f>
        <v>101114</v>
      </c>
      <c r="EE60" s="3">
        <f t="shared" si="26"/>
        <v>57</v>
      </c>
      <c r="EF60" s="3">
        <f t="shared" si="118"/>
        <v>7</v>
      </c>
      <c r="EG60" s="3">
        <f t="shared" si="118"/>
        <v>7</v>
      </c>
      <c r="EH60" s="69">
        <f>SUMPRODUCT(EI60:EK60,设定参考!$A$2:$C$2)</f>
        <v>11218.084737495534</v>
      </c>
      <c r="EI60" s="30">
        <v>98980.725841127001</v>
      </c>
      <c r="EJ60" s="30">
        <v>5046.0489001069536</v>
      </c>
      <c r="EK60" s="62">
        <v>2212.806803743501</v>
      </c>
      <c r="EL60" s="57" t="str">
        <f t="shared" si="63"/>
        <v>山鸡</v>
      </c>
      <c r="EM60" s="47">
        <f>VLOOKUP(EL60,马仔属性!$G$14:$I$30,3,FALSE)</f>
        <v>3</v>
      </c>
      <c r="EN60" s="58">
        <f>VLOOKUP(EL60,马仔属性!$G$14:$H$30,2,FALSE)</f>
        <v>101115</v>
      </c>
      <c r="EO60" s="3">
        <f t="shared" si="28"/>
        <v>57</v>
      </c>
      <c r="EP60" s="3">
        <f t="shared" si="119"/>
        <v>7</v>
      </c>
      <c r="EQ60" s="3">
        <f t="shared" si="119"/>
        <v>7</v>
      </c>
      <c r="ER60" s="69">
        <f>SUMPRODUCT(ES60:EU60,设定参考!$A$2:$C$2)</f>
        <v>11225.484737495535</v>
      </c>
      <c r="ES60" s="30">
        <v>97890.725841127001</v>
      </c>
      <c r="ET60" s="30">
        <v>5068.0489001069536</v>
      </c>
      <c r="EU60" s="62">
        <v>2241.806803743501</v>
      </c>
      <c r="EV60" s="57" t="str">
        <f t="shared" si="64"/>
        <v>大天二</v>
      </c>
      <c r="EW60" s="47">
        <f>VLOOKUP(EV60,马仔属性!$G$14:$I$30,3,FALSE)</f>
        <v>3</v>
      </c>
      <c r="EX60" s="58">
        <f>VLOOKUP(EV60,马仔属性!$G$14:$H$30,2,FALSE)</f>
        <v>101116</v>
      </c>
      <c r="EY60" s="3">
        <f t="shared" si="30"/>
        <v>57</v>
      </c>
      <c r="EZ60" s="3">
        <f t="shared" si="120"/>
        <v>7</v>
      </c>
      <c r="FA60" s="3">
        <f t="shared" si="120"/>
        <v>7</v>
      </c>
      <c r="FB60" s="69">
        <f>SUMPRODUCT(FC60:FE60,设定参考!$A$2:$C$2)</f>
        <v>11168.324737495535</v>
      </c>
      <c r="FC60" s="30">
        <v>100286.725841127</v>
      </c>
      <c r="FD60" s="30">
        <v>4892.0489001069536</v>
      </c>
      <c r="FE60" s="62">
        <v>2264.806803743501</v>
      </c>
      <c r="FF60" s="57" t="str">
        <f t="shared" si="123"/>
        <v>亚芝</v>
      </c>
      <c r="FG60" s="47" t="e">
        <f>VLOOKUP(FF60,马仔属性!$G$14:$I$30,3,FALSE)</f>
        <v>#N/A</v>
      </c>
      <c r="FH60" s="58" t="e">
        <f>VLOOKUP(FF60,马仔属性!$G$14:$H$30,2,FALSE)</f>
        <v>#N/A</v>
      </c>
      <c r="FI60" s="3">
        <f t="shared" si="121"/>
        <v>57</v>
      </c>
      <c r="FJ60" s="3">
        <f t="shared" si="122"/>
        <v>7</v>
      </c>
      <c r="FK60" s="3">
        <f t="shared" si="122"/>
        <v>7</v>
      </c>
      <c r="FL60" s="69">
        <f>SUMPRODUCT(FM60:FO60,设定参考!$A$2:$C$2)</f>
        <v>-738707.5706234239</v>
      </c>
      <c r="FM60" s="30">
        <v>-350947.93959402299</v>
      </c>
      <c r="FN60" s="30">
        <v>-358539.19754456199</v>
      </c>
      <c r="FO60" s="62">
        <v>-366130.45549510099</v>
      </c>
      <c r="FP60" s="57" t="str">
        <f t="shared" si="123"/>
        <v>亚芝</v>
      </c>
      <c r="FQ60" s="47" t="e">
        <f>VLOOKUP(FP60,马仔属性!$G$14:$I$30,3,FALSE)</f>
        <v>#N/A</v>
      </c>
      <c r="FR60" s="58" t="e">
        <f>VLOOKUP(FP60,马仔属性!$G$14:$H$30,2,FALSE)</f>
        <v>#N/A</v>
      </c>
      <c r="FS60" s="3">
        <f t="shared" si="121"/>
        <v>57</v>
      </c>
      <c r="FT60" s="3">
        <f t="shared" si="122"/>
        <v>7</v>
      </c>
      <c r="FU60" s="3">
        <f t="shared" si="122"/>
        <v>7</v>
      </c>
      <c r="FV60" s="69">
        <f>SUMPRODUCT(FW60:FY60,设定参考!$A$2:$C$2)</f>
        <v>-785166.06928072055</v>
      </c>
      <c r="FW60" s="30">
        <v>-373721.713445639</v>
      </c>
      <c r="FX60" s="30">
        <v>-381312.97139617801</v>
      </c>
      <c r="FY60" s="62">
        <v>-388904.22934671701</v>
      </c>
      <c r="FZ60" s="57" t="str">
        <f t="shared" si="123"/>
        <v>亚芝</v>
      </c>
      <c r="GA60" s="47" t="e">
        <f>VLOOKUP(FZ60,马仔属性!$G$14:$I$30,3,FALSE)</f>
        <v>#N/A</v>
      </c>
      <c r="GB60" s="58" t="e">
        <f>VLOOKUP(FZ60,马仔属性!$G$14:$H$30,2,FALSE)</f>
        <v>#N/A</v>
      </c>
      <c r="GC60" s="3">
        <f t="shared" si="121"/>
        <v>57</v>
      </c>
      <c r="GD60" s="3">
        <f t="shared" si="122"/>
        <v>7</v>
      </c>
      <c r="GE60" s="3">
        <f t="shared" si="122"/>
        <v>7</v>
      </c>
      <c r="GF60" s="69">
        <f>SUMPRODUCT(GG60:GI60,设定参考!$A$2:$C$2)</f>
        <v>-831624.56793801929</v>
      </c>
      <c r="GG60" s="30">
        <v>-396495.48729725601</v>
      </c>
      <c r="GH60" s="30">
        <v>-404086.74524779501</v>
      </c>
      <c r="GI60" s="62">
        <v>-411678.00319833402</v>
      </c>
      <c r="GJ60" s="57" t="str">
        <f t="shared" si="123"/>
        <v>亚芝</v>
      </c>
      <c r="GK60" s="47" t="e">
        <f>VLOOKUP(GJ60,马仔属性!$G$14:$I$30,3,FALSE)</f>
        <v>#N/A</v>
      </c>
      <c r="GL60" s="58" t="e">
        <f>VLOOKUP(GJ60,马仔属性!$G$14:$H$30,2,FALSE)</f>
        <v>#N/A</v>
      </c>
      <c r="GM60" s="3">
        <f t="shared" si="121"/>
        <v>57</v>
      </c>
      <c r="GN60" s="3">
        <f t="shared" si="122"/>
        <v>7</v>
      </c>
      <c r="GO60" s="3">
        <f t="shared" si="122"/>
        <v>7</v>
      </c>
      <c r="GP60" s="69">
        <f>SUMPRODUCT(GQ60:GS60,设定参考!$A$2:$C$2)</f>
        <v>-878083.06659531582</v>
      </c>
      <c r="GQ60" s="30">
        <v>-419269.26114887203</v>
      </c>
      <c r="GR60" s="30">
        <v>-426860.51909941097</v>
      </c>
      <c r="GS60" s="62">
        <v>-434451.77704994997</v>
      </c>
      <c r="GT60" s="57" t="str">
        <f t="shared" si="123"/>
        <v>亚芝</v>
      </c>
      <c r="GU60" s="47" t="e">
        <f>VLOOKUP(GT60,马仔属性!$G$14:$I$30,3,FALSE)</f>
        <v>#N/A</v>
      </c>
      <c r="GV60" s="58" t="e">
        <f>VLOOKUP(GT60,马仔属性!$G$14:$H$30,2,FALSE)</f>
        <v>#N/A</v>
      </c>
      <c r="GW60" s="3">
        <f t="shared" si="121"/>
        <v>57</v>
      </c>
      <c r="GX60" s="3">
        <f t="shared" si="122"/>
        <v>7</v>
      </c>
      <c r="GY60" s="3">
        <f t="shared" si="122"/>
        <v>7</v>
      </c>
      <c r="GZ60" s="69">
        <f>SUMPRODUCT(HA60:HC60,设定参考!$A$2:$C$2)</f>
        <v>-924541.56525261444</v>
      </c>
      <c r="HA60" s="30">
        <v>-442043.03500048898</v>
      </c>
      <c r="HB60" s="30">
        <v>-449634.29295102798</v>
      </c>
      <c r="HC60" s="62">
        <v>-457225.55090156698</v>
      </c>
      <c r="HD60" s="57" t="str">
        <f t="shared" si="123"/>
        <v>亚芝</v>
      </c>
      <c r="HE60" s="47" t="e">
        <f>VLOOKUP(HD60,马仔属性!$G$14:$I$30,3,FALSE)</f>
        <v>#N/A</v>
      </c>
      <c r="HF60" s="58" t="e">
        <f>VLOOKUP(HD60,马仔属性!$G$14:$H$30,2,FALSE)</f>
        <v>#N/A</v>
      </c>
      <c r="HG60" s="3">
        <f t="shared" si="121"/>
        <v>57</v>
      </c>
      <c r="HH60" s="3">
        <f t="shared" si="122"/>
        <v>7</v>
      </c>
      <c r="HI60" s="3">
        <f t="shared" si="122"/>
        <v>7</v>
      </c>
      <c r="HJ60" s="69">
        <f>SUMPRODUCT(HK60:HM60,设定参考!$A$2:$C$2)</f>
        <v>-971000.0639099112</v>
      </c>
      <c r="HK60" s="30">
        <v>-464816.80885210499</v>
      </c>
      <c r="HL60" s="30">
        <v>-472408.066802644</v>
      </c>
      <c r="HM60" s="62">
        <v>-479999.324753183</v>
      </c>
    </row>
    <row r="61" spans="1:221" x14ac:dyDescent="0.15">
      <c r="A61" s="48">
        <v>58</v>
      </c>
      <c r="B61" s="57" t="str">
        <f t="shared" si="50"/>
        <v>制服太妹</v>
      </c>
      <c r="C61" s="47">
        <f>VLOOKUP(B61,马仔属性!$G$14:$I$30,3,FALSE)</f>
        <v>0</v>
      </c>
      <c r="D61" s="58">
        <f>VLOOKUP(B61,马仔属性!$G$14:$H$30,2,FALSE)</f>
        <v>101101</v>
      </c>
      <c r="E61" s="3">
        <f t="shared" si="0"/>
        <v>58</v>
      </c>
      <c r="F61" s="3">
        <f t="shared" si="105"/>
        <v>7</v>
      </c>
      <c r="G61" s="3">
        <f t="shared" si="105"/>
        <v>7</v>
      </c>
      <c r="H61" s="69">
        <f>SUMPRODUCT(I61:K61,设定参考!$A$2:$C$2)</f>
        <v>3248.841870674416</v>
      </c>
      <c r="I61" s="30">
        <v>26629.773952320873</v>
      </c>
      <c r="J61" s="30">
        <v>1481.6146549732623</v>
      </c>
      <c r="K61" s="62">
        <v>702.03625760831892</v>
      </c>
      <c r="L61" s="57" t="str">
        <f t="shared" si="51"/>
        <v>蟹仔</v>
      </c>
      <c r="M61" s="47">
        <f>VLOOKUP(L61,马仔属性!$G$14:$I$30,3,FALSE)</f>
        <v>0</v>
      </c>
      <c r="N61" s="58">
        <f>VLOOKUP(L61,马仔属性!$G$14:$H$30,2,FALSE)</f>
        <v>101102</v>
      </c>
      <c r="O61" s="3">
        <f t="shared" si="2"/>
        <v>58</v>
      </c>
      <c r="P61" s="3">
        <f t="shared" si="106"/>
        <v>7</v>
      </c>
      <c r="Q61" s="3">
        <f t="shared" si="106"/>
        <v>7</v>
      </c>
      <c r="R61" s="69">
        <f>SUMPRODUCT(S61:U61,设定参考!$A$2:$C$2)</f>
        <v>3297.1218706744162</v>
      </c>
      <c r="S61" s="30">
        <v>27936.773952320873</v>
      </c>
      <c r="T61" s="30">
        <v>1525.6146549732623</v>
      </c>
      <c r="U61" s="62">
        <v>654.03625760831892</v>
      </c>
      <c r="V61" s="57" t="str">
        <f t="shared" si="52"/>
        <v>比利</v>
      </c>
      <c r="W61" s="47">
        <f>VLOOKUP(V61,马仔属性!$G$14:$I$30,3,FALSE)</f>
        <v>0</v>
      </c>
      <c r="X61" s="58">
        <f>VLOOKUP(V61,马仔属性!$G$14:$H$30,2,FALSE)</f>
        <v>101103</v>
      </c>
      <c r="Y61" s="3">
        <f t="shared" si="4"/>
        <v>58</v>
      </c>
      <c r="Z61" s="3">
        <f t="shared" si="107"/>
        <v>7</v>
      </c>
      <c r="AA61" s="3">
        <f t="shared" si="107"/>
        <v>7</v>
      </c>
      <c r="AB61" s="69">
        <f>SUMPRODUCT(AC61:AE61,设定参考!$A$2:$C$2)</f>
        <v>3287.1218706744162</v>
      </c>
      <c r="AC61" s="30">
        <v>26411.773952320873</v>
      </c>
      <c r="AD61" s="30">
        <v>1547.6146549732623</v>
      </c>
      <c r="AE61" s="62">
        <v>683.03625760831892</v>
      </c>
      <c r="AF61" s="57" t="str">
        <f t="shared" si="53"/>
        <v>黎九</v>
      </c>
      <c r="AG61" s="47">
        <f>VLOOKUP(AF61,马仔属性!$G$14:$I$30,3,FALSE)</f>
        <v>0</v>
      </c>
      <c r="AH61" s="58">
        <f>VLOOKUP(AF61,马仔属性!$G$14:$H$30,2,FALSE)</f>
        <v>101104</v>
      </c>
      <c r="AI61" s="3">
        <f t="shared" si="6"/>
        <v>58</v>
      </c>
      <c r="AJ61" s="3">
        <f t="shared" si="108"/>
        <v>7</v>
      </c>
      <c r="AK61" s="3">
        <f t="shared" si="108"/>
        <v>7</v>
      </c>
      <c r="AL61" s="69">
        <f>SUMPRODUCT(AM61:AO61,设定参考!$A$2:$C$2)</f>
        <v>3344.0818706744162</v>
      </c>
      <c r="AM61" s="30">
        <v>29460.773952320873</v>
      </c>
      <c r="AN61" s="30">
        <v>1558.6146549732623</v>
      </c>
      <c r="AO61" s="62">
        <v>607.03625760831892</v>
      </c>
      <c r="AP61" s="57" t="str">
        <f t="shared" si="54"/>
        <v>黑古</v>
      </c>
      <c r="AQ61" s="47">
        <f>VLOOKUP(AP61,马仔属性!$G$14:$I$30,3,FALSE)</f>
        <v>0</v>
      </c>
      <c r="AR61" s="58">
        <f>VLOOKUP(AP61,马仔属性!$G$14:$H$30,2,FALSE)</f>
        <v>101105</v>
      </c>
      <c r="AS61" s="3">
        <f t="shared" si="8"/>
        <v>58</v>
      </c>
      <c r="AT61" s="3">
        <f t="shared" si="109"/>
        <v>7</v>
      </c>
      <c r="AU61" s="3">
        <f t="shared" si="109"/>
        <v>7</v>
      </c>
      <c r="AV61" s="69">
        <f>SUMPRODUCT(AW61:AY61,设定参考!$A$2:$C$2)</f>
        <v>3271.0418706744163</v>
      </c>
      <c r="AW61" s="30">
        <v>30984.773952320873</v>
      </c>
      <c r="AX61" s="30">
        <v>1382.6146549732623</v>
      </c>
      <c r="AY61" s="62">
        <v>649.03625760831892</v>
      </c>
      <c r="AZ61" s="57" t="str">
        <f t="shared" si="55"/>
        <v>靓坤</v>
      </c>
      <c r="BA61" s="47">
        <f>VLOOKUP(AZ61,马仔属性!$G$14:$I$30,3,FALSE)</f>
        <v>1</v>
      </c>
      <c r="BB61" s="58">
        <f>VLOOKUP(AZ61,马仔属性!$G$14:$H$30,2,FALSE)</f>
        <v>101106</v>
      </c>
      <c r="BC61" s="3">
        <f t="shared" si="10"/>
        <v>58</v>
      </c>
      <c r="BD61" s="3">
        <f t="shared" si="110"/>
        <v>7</v>
      </c>
      <c r="BE61" s="3">
        <f t="shared" si="110"/>
        <v>7</v>
      </c>
      <c r="BF61" s="69">
        <f>SUMPRODUCT(BG61:BI61,设定参考!$A$2:$C$2)</f>
        <v>4889.6915427265239</v>
      </c>
      <c r="BG61" s="30">
        <v>42936.30044638252</v>
      </c>
      <c r="BH61" s="30">
        <v>2188.3165056684497</v>
      </c>
      <c r="BI61" s="62">
        <v>983.92301920277316</v>
      </c>
      <c r="BJ61" s="57" t="str">
        <f t="shared" si="56"/>
        <v>乌鸦</v>
      </c>
      <c r="BK61" s="47">
        <f>VLOOKUP(BJ61,马仔属性!$G$14:$I$30,3,FALSE)</f>
        <v>2</v>
      </c>
      <c r="BL61" s="58">
        <f>VLOOKUP(BJ61,马仔属性!$G$14:$H$30,2,FALSE)</f>
        <v>101110</v>
      </c>
      <c r="BM61" s="3">
        <f t="shared" si="12"/>
        <v>58</v>
      </c>
      <c r="BN61" s="3">
        <f t="shared" si="111"/>
        <v>7</v>
      </c>
      <c r="BO61" s="3">
        <f t="shared" si="111"/>
        <v>7</v>
      </c>
      <c r="BP61" s="69">
        <f>SUMPRODUCT(BQ61:BS61,设定参考!$A$2:$C$2)</f>
        <v>8118.9908868307375</v>
      </c>
      <c r="BQ61" s="30">
        <v>72064.353434505814</v>
      </c>
      <c r="BR61" s="30">
        <v>3623.7202070588246</v>
      </c>
      <c r="BS61" s="62">
        <v>1612.6965423916813</v>
      </c>
      <c r="BT61" s="57" t="str">
        <f t="shared" si="57"/>
        <v>肥仔</v>
      </c>
      <c r="BU61" s="47">
        <f>VLOOKUP(BT61,马仔属性!$G$14:$I$30,3,FALSE)</f>
        <v>1</v>
      </c>
      <c r="BV61" s="58">
        <f>VLOOKUP(BT61,马仔属性!$G$14:$H$30,2,FALSE)</f>
        <v>101108</v>
      </c>
      <c r="BW61" s="3">
        <f t="shared" si="14"/>
        <v>58</v>
      </c>
      <c r="BX61" s="3">
        <f t="shared" si="112"/>
        <v>7</v>
      </c>
      <c r="BY61" s="3">
        <f t="shared" si="112"/>
        <v>7</v>
      </c>
      <c r="BZ61" s="69">
        <f>SUMPRODUCT(CA61:CC61,设定参考!$A$2:$C$2)</f>
        <v>4847.5315427265241</v>
      </c>
      <c r="CA61" s="30">
        <v>43807.30044638252</v>
      </c>
      <c r="CB61" s="30">
        <v>2078.3165056684497</v>
      </c>
      <c r="CC61" s="62">
        <v>1016.9230192027732</v>
      </c>
      <c r="CD61" s="57" t="str">
        <f t="shared" si="58"/>
        <v>司徒浩南</v>
      </c>
      <c r="CE61" s="47">
        <f>VLOOKUP(CD61,马仔属性!$G$14:$I$30,3,FALSE)</f>
        <v>2</v>
      </c>
      <c r="CF61" s="58">
        <f>VLOOKUP(CD61,马仔属性!$G$14:$H$30,2,FALSE)</f>
        <v>101109</v>
      </c>
      <c r="CG61" s="3">
        <f t="shared" si="16"/>
        <v>58</v>
      </c>
      <c r="CH61" s="3">
        <f t="shared" si="113"/>
        <v>7</v>
      </c>
      <c r="CI61" s="3">
        <f t="shared" si="113"/>
        <v>7</v>
      </c>
      <c r="CJ61" s="69">
        <f>SUMPRODUCT(CK61:CM61,设定参考!$A$2:$C$2)</f>
        <v>8181.310886830739</v>
      </c>
      <c r="CK61" s="30">
        <v>71847.353434505814</v>
      </c>
      <c r="CL61" s="30">
        <v>3755.7202070588246</v>
      </c>
      <c r="CM61" s="62">
        <v>1551.6965423916813</v>
      </c>
      <c r="CN61" s="57" t="s">
        <v>380</v>
      </c>
      <c r="CO61" s="47">
        <f>VLOOKUP(CN61,马仔属性!$G$14:$I$30,3,FALSE)</f>
        <v>2</v>
      </c>
      <c r="CP61" s="58">
        <f>VLOOKUP(CN61,马仔属性!$G$14:$H$30,2,FALSE)</f>
        <v>101111</v>
      </c>
      <c r="CQ61" s="3">
        <f t="shared" si="18"/>
        <v>58</v>
      </c>
      <c r="CR61" s="3">
        <f t="shared" si="114"/>
        <v>7</v>
      </c>
      <c r="CS61" s="3">
        <f t="shared" si="114"/>
        <v>7</v>
      </c>
      <c r="CT61" s="69">
        <f>SUMPRODUCT(CU61:CW61,设定参考!$A$2:$C$2)</f>
        <v>8140.310886830739</v>
      </c>
      <c r="CU61" s="30">
        <v>71847.353434505814</v>
      </c>
      <c r="CV61" s="30">
        <v>3667.7202070588246</v>
      </c>
      <c r="CW61" s="62">
        <v>1598.6965423916813</v>
      </c>
      <c r="CX61" s="57" t="str">
        <f t="shared" si="59"/>
        <v>雷功</v>
      </c>
      <c r="CY61" s="47" t="e">
        <f>VLOOKUP(CX61,马仔属性!$G$14:$I$30,3,FALSE)</f>
        <v>#N/A</v>
      </c>
      <c r="CZ61" s="58" t="e">
        <f>VLOOKUP(CX61,马仔属性!$G$14:$H$30,2,FALSE)</f>
        <v>#N/A</v>
      </c>
      <c r="DA61" s="3">
        <f t="shared" si="20"/>
        <v>58</v>
      </c>
      <c r="DB61" s="3">
        <f t="shared" si="115"/>
        <v>7</v>
      </c>
      <c r="DC61" s="3">
        <f t="shared" si="115"/>
        <v>7</v>
      </c>
      <c r="DD61" s="69">
        <f>SUMPRODUCT(DE61:DG61,设定参考!$A$2:$C$2)</f>
        <v>0</v>
      </c>
      <c r="DE61" s="30">
        <v>0</v>
      </c>
      <c r="DF61" s="30">
        <v>0</v>
      </c>
      <c r="DG61" s="62">
        <v>0</v>
      </c>
      <c r="DH61" s="57" t="str">
        <f t="shared" si="60"/>
        <v>山下忠秀</v>
      </c>
      <c r="DI61" s="47">
        <f>VLOOKUP(DH61,马仔属性!$G$14:$I$30,3,FALSE)</f>
        <v>2</v>
      </c>
      <c r="DJ61" s="58">
        <f>VLOOKUP(DH61,马仔属性!$G$14:$H$30,2,FALSE)</f>
        <v>101112</v>
      </c>
      <c r="DK61" s="3">
        <f t="shared" si="22"/>
        <v>58</v>
      </c>
      <c r="DL61" s="3">
        <f t="shared" si="116"/>
        <v>7</v>
      </c>
      <c r="DM61" s="3">
        <f t="shared" si="116"/>
        <v>7</v>
      </c>
      <c r="DN61" s="69">
        <f>SUMPRODUCT(DO61:DQ61,设定参考!$A$2:$C$2)</f>
        <v>8082.310886830739</v>
      </c>
      <c r="DO61" s="30">
        <v>70322.353434505814</v>
      </c>
      <c r="DP61" s="30">
        <v>3623.7202070588246</v>
      </c>
      <c r="DQ61" s="62">
        <v>1645.6965423916813</v>
      </c>
      <c r="DR61" s="57" t="str">
        <f t="shared" si="61"/>
        <v>宫本一</v>
      </c>
      <c r="DS61" s="47">
        <f>VLOOKUP(DR61,马仔属性!$G$14:$I$30,3,FALSE)</f>
        <v>2</v>
      </c>
      <c r="DT61" s="58">
        <f>VLOOKUP(DR61,马仔属性!$G$14:$H$30,2,FALSE)</f>
        <v>101113</v>
      </c>
      <c r="DU61" s="3">
        <f t="shared" si="24"/>
        <v>58</v>
      </c>
      <c r="DV61" s="3">
        <f t="shared" si="117"/>
        <v>7</v>
      </c>
      <c r="DW61" s="3">
        <f t="shared" si="117"/>
        <v>7</v>
      </c>
      <c r="DX61" s="69">
        <f>SUMPRODUCT(DY61:EA61,设定参考!$A$2:$C$2)</f>
        <v>8100.0708868307374</v>
      </c>
      <c r="DY61" s="30">
        <v>69016.353434505814</v>
      </c>
      <c r="DZ61" s="30">
        <v>3678.7202070588246</v>
      </c>
      <c r="EA61" s="62">
        <v>1660.6965423916813</v>
      </c>
      <c r="EB61" s="57" t="str">
        <f t="shared" si="62"/>
        <v>陈浩南</v>
      </c>
      <c r="EC61" s="47">
        <f>VLOOKUP(EB61,马仔属性!$G$14:$I$30,3,FALSE)</f>
        <v>3</v>
      </c>
      <c r="ED61" s="58">
        <f>VLOOKUP(EB61,马仔属性!$G$14:$H$30,2,FALSE)</f>
        <v>101114</v>
      </c>
      <c r="EE61" s="3">
        <f t="shared" si="26"/>
        <v>58</v>
      </c>
      <c r="EF61" s="3">
        <f t="shared" si="118"/>
        <v>7</v>
      </c>
      <c r="EG61" s="3">
        <f t="shared" si="118"/>
        <v>7</v>
      </c>
      <c r="EH61" s="69">
        <f>SUMPRODUCT(EI61:EK61,设定参考!$A$2:$C$2)</f>
        <v>11344.770230934953</v>
      </c>
      <c r="EI61" s="30">
        <v>100104.40642262909</v>
      </c>
      <c r="EJ61" s="30">
        <v>5103.1239084491999</v>
      </c>
      <c r="EK61" s="62">
        <v>2237.4700655805896</v>
      </c>
      <c r="EL61" s="57" t="str">
        <f t="shared" si="63"/>
        <v>山鸡</v>
      </c>
      <c r="EM61" s="47">
        <f>VLOOKUP(EL61,马仔属性!$G$14:$I$30,3,FALSE)</f>
        <v>3</v>
      </c>
      <c r="EN61" s="58">
        <f>VLOOKUP(EL61,马仔属性!$G$14:$H$30,2,FALSE)</f>
        <v>101115</v>
      </c>
      <c r="EO61" s="3">
        <f t="shared" si="28"/>
        <v>58</v>
      </c>
      <c r="EP61" s="3">
        <f t="shared" si="119"/>
        <v>7</v>
      </c>
      <c r="EQ61" s="3">
        <f t="shared" si="119"/>
        <v>7</v>
      </c>
      <c r="ER61" s="69">
        <f>SUMPRODUCT(ES61:EU61,设定参考!$A$2:$C$2)</f>
        <v>11352.170230934953</v>
      </c>
      <c r="ES61" s="30">
        <v>99014.406422629094</v>
      </c>
      <c r="ET61" s="30">
        <v>5125.1239084491999</v>
      </c>
      <c r="EU61" s="62">
        <v>2266.4700655805896</v>
      </c>
      <c r="EV61" s="57" t="str">
        <f t="shared" si="64"/>
        <v>大天二</v>
      </c>
      <c r="EW61" s="47">
        <f>VLOOKUP(EV61,马仔属性!$G$14:$I$30,3,FALSE)</f>
        <v>3</v>
      </c>
      <c r="EX61" s="58">
        <f>VLOOKUP(EV61,马仔属性!$G$14:$H$30,2,FALSE)</f>
        <v>101116</v>
      </c>
      <c r="EY61" s="3">
        <f t="shared" si="30"/>
        <v>58</v>
      </c>
      <c r="EZ61" s="3">
        <f t="shared" si="120"/>
        <v>7</v>
      </c>
      <c r="FA61" s="3">
        <f t="shared" si="120"/>
        <v>7</v>
      </c>
      <c r="FB61" s="69">
        <f>SUMPRODUCT(FC61:FE61,设定参考!$A$2:$C$2)</f>
        <v>11295.010230934953</v>
      </c>
      <c r="FC61" s="30">
        <v>101410.40642262909</v>
      </c>
      <c r="FD61" s="30">
        <v>4949.1239084491999</v>
      </c>
      <c r="FE61" s="62">
        <v>2289.4700655805896</v>
      </c>
      <c r="FF61" s="57" t="str">
        <f t="shared" si="123"/>
        <v>亚芝</v>
      </c>
      <c r="FG61" s="47" t="e">
        <f>VLOOKUP(FF61,马仔属性!$G$14:$I$30,3,FALSE)</f>
        <v>#N/A</v>
      </c>
      <c r="FH61" s="58" t="e">
        <f>VLOOKUP(FF61,马仔属性!$G$14:$H$30,2,FALSE)</f>
        <v>#N/A</v>
      </c>
      <c r="FI61" s="3">
        <f t="shared" si="121"/>
        <v>58</v>
      </c>
      <c r="FJ61" s="3">
        <f t="shared" si="122"/>
        <v>7</v>
      </c>
      <c r="FK61" s="3">
        <f t="shared" si="122"/>
        <v>7</v>
      </c>
      <c r="FL61" s="69">
        <f>SUMPRODUCT(FM61:FO61,设定参考!$A$2:$C$2)</f>
        <v>-747119.69025837397</v>
      </c>
      <c r="FM61" s="30">
        <v>-354944.406822922</v>
      </c>
      <c r="FN61" s="30">
        <v>-362622.10693612602</v>
      </c>
      <c r="FO61" s="62">
        <v>-370299.80704933102</v>
      </c>
      <c r="FP61" s="57" t="str">
        <f t="shared" si="123"/>
        <v>亚芝</v>
      </c>
      <c r="FQ61" s="47" t="e">
        <f>VLOOKUP(FP61,马仔属性!$G$14:$I$30,3,FALSE)</f>
        <v>#N/A</v>
      </c>
      <c r="FR61" s="58" t="e">
        <f>VLOOKUP(FP61,马仔属性!$G$14:$H$30,2,FALSE)</f>
        <v>#N/A</v>
      </c>
      <c r="FS61" s="3">
        <f t="shared" si="121"/>
        <v>58</v>
      </c>
      <c r="FT61" s="3">
        <f t="shared" si="122"/>
        <v>7</v>
      </c>
      <c r="FU61" s="3">
        <f t="shared" si="122"/>
        <v>7</v>
      </c>
      <c r="FV61" s="69">
        <f>SUMPRODUCT(FW61:FY61,设定参考!$A$2:$C$2)</f>
        <v>-794107.21495118539</v>
      </c>
      <c r="FW61" s="30">
        <v>-377977.50716253498</v>
      </c>
      <c r="FX61" s="30">
        <v>-385655.20727573999</v>
      </c>
      <c r="FY61" s="62">
        <v>-393332.907388944</v>
      </c>
      <c r="FZ61" s="57" t="str">
        <f t="shared" si="123"/>
        <v>亚芝</v>
      </c>
      <c r="GA61" s="47" t="e">
        <f>VLOOKUP(FZ61,马仔属性!$G$14:$I$30,3,FALSE)</f>
        <v>#N/A</v>
      </c>
      <c r="GB61" s="58" t="e">
        <f>VLOOKUP(FZ61,马仔属性!$G$14:$H$30,2,FALSE)</f>
        <v>#N/A</v>
      </c>
      <c r="GC61" s="3">
        <f t="shared" si="121"/>
        <v>58</v>
      </c>
      <c r="GD61" s="3">
        <f t="shared" si="122"/>
        <v>7</v>
      </c>
      <c r="GE61" s="3">
        <f t="shared" si="122"/>
        <v>7</v>
      </c>
      <c r="GF61" s="69">
        <f>SUMPRODUCT(GG61:GI61,设定参考!$A$2:$C$2)</f>
        <v>-841094.73964399705</v>
      </c>
      <c r="GG61" s="30">
        <v>-401010.60750214901</v>
      </c>
      <c r="GH61" s="30">
        <v>-408688.30761535303</v>
      </c>
      <c r="GI61" s="62">
        <v>-416366.00772855798</v>
      </c>
      <c r="GJ61" s="57" t="str">
        <f t="shared" si="123"/>
        <v>亚芝</v>
      </c>
      <c r="GK61" s="47" t="e">
        <f>VLOOKUP(GJ61,马仔属性!$G$14:$I$30,3,FALSE)</f>
        <v>#N/A</v>
      </c>
      <c r="GL61" s="58" t="e">
        <f>VLOOKUP(GJ61,马仔属性!$G$14:$H$30,2,FALSE)</f>
        <v>#N/A</v>
      </c>
      <c r="GM61" s="3">
        <f t="shared" si="121"/>
        <v>58</v>
      </c>
      <c r="GN61" s="3">
        <f t="shared" si="122"/>
        <v>7</v>
      </c>
      <c r="GO61" s="3">
        <f t="shared" si="122"/>
        <v>7</v>
      </c>
      <c r="GP61" s="69">
        <f>SUMPRODUCT(GQ61:GS61,设定参考!$A$2:$C$2)</f>
        <v>-888082.26433680847</v>
      </c>
      <c r="GQ61" s="30">
        <v>-424043.70784176199</v>
      </c>
      <c r="GR61" s="30">
        <v>-431721.407954967</v>
      </c>
      <c r="GS61" s="62">
        <v>-439399.10806817102</v>
      </c>
      <c r="GT61" s="57" t="str">
        <f t="shared" si="123"/>
        <v>亚芝</v>
      </c>
      <c r="GU61" s="47" t="e">
        <f>VLOOKUP(GT61,马仔属性!$G$14:$I$30,3,FALSE)</f>
        <v>#N/A</v>
      </c>
      <c r="GV61" s="58" t="e">
        <f>VLOOKUP(GT61,马仔属性!$G$14:$H$30,2,FALSE)</f>
        <v>#N/A</v>
      </c>
      <c r="GW61" s="3">
        <f t="shared" si="121"/>
        <v>58</v>
      </c>
      <c r="GX61" s="3">
        <f t="shared" si="122"/>
        <v>7</v>
      </c>
      <c r="GY61" s="3">
        <f t="shared" si="122"/>
        <v>7</v>
      </c>
      <c r="GZ61" s="69">
        <f>SUMPRODUCT(HA61:HC61,设定参考!$A$2:$C$2)</f>
        <v>-935069.78902962001</v>
      </c>
      <c r="HA61" s="30">
        <v>-447076.80818137602</v>
      </c>
      <c r="HB61" s="30">
        <v>-454754.50829457998</v>
      </c>
      <c r="HC61" s="62">
        <v>-462432.20840778499</v>
      </c>
      <c r="HD61" s="57" t="str">
        <f t="shared" si="123"/>
        <v>亚芝</v>
      </c>
      <c r="HE61" s="47" t="e">
        <f>VLOOKUP(HD61,马仔属性!$G$14:$I$30,3,FALSE)</f>
        <v>#N/A</v>
      </c>
      <c r="HF61" s="58" t="e">
        <f>VLOOKUP(HD61,马仔属性!$G$14:$H$30,2,FALSE)</f>
        <v>#N/A</v>
      </c>
      <c r="HG61" s="3">
        <f t="shared" si="121"/>
        <v>58</v>
      </c>
      <c r="HH61" s="3">
        <f t="shared" si="122"/>
        <v>7</v>
      </c>
      <c r="HI61" s="3">
        <f t="shared" si="122"/>
        <v>7</v>
      </c>
      <c r="HJ61" s="69">
        <f>SUMPRODUCT(HK61:HM61,设定参考!$A$2:$C$2)</f>
        <v>-982057.31372243166</v>
      </c>
      <c r="HK61" s="30">
        <v>-470109.908520989</v>
      </c>
      <c r="HL61" s="30">
        <v>-477787.60863419401</v>
      </c>
      <c r="HM61" s="62">
        <v>-485465.30874739803</v>
      </c>
    </row>
    <row r="62" spans="1:221" x14ac:dyDescent="0.15">
      <c r="A62" s="48">
        <v>59</v>
      </c>
      <c r="B62" s="57" t="str">
        <f t="shared" si="50"/>
        <v>制服太妹</v>
      </c>
      <c r="C62" s="47">
        <f>VLOOKUP(B62,马仔属性!$G$14:$I$30,3,FALSE)</f>
        <v>0</v>
      </c>
      <c r="D62" s="58">
        <f>VLOOKUP(B62,马仔属性!$G$14:$H$30,2,FALSE)</f>
        <v>101101</v>
      </c>
      <c r="E62" s="3">
        <f t="shared" si="0"/>
        <v>59</v>
      </c>
      <c r="F62" s="3">
        <f t="shared" si="105"/>
        <v>7</v>
      </c>
      <c r="G62" s="3">
        <f t="shared" si="105"/>
        <v>7</v>
      </c>
      <c r="H62" s="69">
        <f>SUMPRODUCT(I62:K62,设定参考!$A$2:$C$2)</f>
        <v>3269.9561195809856</v>
      </c>
      <c r="I62" s="30">
        <v>26817.05404923789</v>
      </c>
      <c r="J62" s="30">
        <v>1491.1271563636367</v>
      </c>
      <c r="K62" s="62">
        <v>706.14680124783376</v>
      </c>
      <c r="L62" s="57" t="str">
        <f t="shared" si="51"/>
        <v>蟹仔</v>
      </c>
      <c r="M62" s="47">
        <f>VLOOKUP(L62,马仔属性!$G$14:$I$30,3,FALSE)</f>
        <v>0</v>
      </c>
      <c r="N62" s="58">
        <f>VLOOKUP(L62,马仔属性!$G$14:$H$30,2,FALSE)</f>
        <v>101102</v>
      </c>
      <c r="O62" s="3">
        <f t="shared" si="2"/>
        <v>59</v>
      </c>
      <c r="P62" s="3">
        <f t="shared" si="106"/>
        <v>7</v>
      </c>
      <c r="Q62" s="3">
        <f t="shared" si="106"/>
        <v>7</v>
      </c>
      <c r="R62" s="69">
        <f>SUMPRODUCT(S62:U62,设定参考!$A$2:$C$2)</f>
        <v>3318.2361195809863</v>
      </c>
      <c r="S62" s="30">
        <v>28124.05404923789</v>
      </c>
      <c r="T62" s="30">
        <v>1535.1271563636367</v>
      </c>
      <c r="U62" s="62">
        <v>658.14680124783376</v>
      </c>
      <c r="V62" s="57" t="str">
        <f t="shared" si="52"/>
        <v>比利</v>
      </c>
      <c r="W62" s="47">
        <f>VLOOKUP(V62,马仔属性!$G$14:$I$30,3,FALSE)</f>
        <v>0</v>
      </c>
      <c r="X62" s="58">
        <f>VLOOKUP(V62,马仔属性!$G$14:$H$30,2,FALSE)</f>
        <v>101103</v>
      </c>
      <c r="Y62" s="3">
        <f t="shared" si="4"/>
        <v>59</v>
      </c>
      <c r="Z62" s="3">
        <f t="shared" si="107"/>
        <v>7</v>
      </c>
      <c r="AA62" s="3">
        <f t="shared" si="107"/>
        <v>7</v>
      </c>
      <c r="AB62" s="69">
        <f>SUMPRODUCT(AC62:AE62,设定参考!$A$2:$C$2)</f>
        <v>3308.2361195809863</v>
      </c>
      <c r="AC62" s="30">
        <v>26599.05404923789</v>
      </c>
      <c r="AD62" s="30">
        <v>1557.1271563636367</v>
      </c>
      <c r="AE62" s="62">
        <v>687.14680124783376</v>
      </c>
      <c r="AF62" s="57" t="str">
        <f t="shared" si="53"/>
        <v>黎九</v>
      </c>
      <c r="AG62" s="47">
        <f>VLOOKUP(AF62,马仔属性!$G$14:$I$30,3,FALSE)</f>
        <v>0</v>
      </c>
      <c r="AH62" s="58">
        <f>VLOOKUP(AF62,马仔属性!$G$14:$H$30,2,FALSE)</f>
        <v>101104</v>
      </c>
      <c r="AI62" s="3">
        <f t="shared" si="6"/>
        <v>59</v>
      </c>
      <c r="AJ62" s="3">
        <f t="shared" si="108"/>
        <v>7</v>
      </c>
      <c r="AK62" s="3">
        <f t="shared" si="108"/>
        <v>7</v>
      </c>
      <c r="AL62" s="69">
        <f>SUMPRODUCT(AM62:AO62,设定参考!$A$2:$C$2)</f>
        <v>3365.1961195809863</v>
      </c>
      <c r="AM62" s="30">
        <v>29648.05404923789</v>
      </c>
      <c r="AN62" s="30">
        <v>1568.1271563636367</v>
      </c>
      <c r="AO62" s="62">
        <v>611.14680124783376</v>
      </c>
      <c r="AP62" s="57" t="str">
        <f t="shared" si="54"/>
        <v>黑古</v>
      </c>
      <c r="AQ62" s="47">
        <f>VLOOKUP(AP62,马仔属性!$G$14:$I$30,3,FALSE)</f>
        <v>0</v>
      </c>
      <c r="AR62" s="58">
        <f>VLOOKUP(AP62,马仔属性!$G$14:$H$30,2,FALSE)</f>
        <v>101105</v>
      </c>
      <c r="AS62" s="3">
        <f t="shared" si="8"/>
        <v>59</v>
      </c>
      <c r="AT62" s="3">
        <f t="shared" si="109"/>
        <v>7</v>
      </c>
      <c r="AU62" s="3">
        <f t="shared" si="109"/>
        <v>7</v>
      </c>
      <c r="AV62" s="69">
        <f>SUMPRODUCT(AW62:AY62,设定参考!$A$2:$C$2)</f>
        <v>3292.1561195809863</v>
      </c>
      <c r="AW62" s="30">
        <v>31172.05404923789</v>
      </c>
      <c r="AX62" s="30">
        <v>1392.1271563636367</v>
      </c>
      <c r="AY62" s="62">
        <v>653.14680124783376</v>
      </c>
      <c r="AZ62" s="57" t="str">
        <f t="shared" si="55"/>
        <v>靓坤</v>
      </c>
      <c r="BA62" s="47">
        <f>VLOOKUP(AZ62,马仔属性!$G$14:$I$30,3,FALSE)</f>
        <v>1</v>
      </c>
      <c r="BB62" s="58">
        <f>VLOOKUP(AZ62,马仔属性!$G$14:$H$30,2,FALSE)</f>
        <v>101106</v>
      </c>
      <c r="BC62" s="3">
        <f t="shared" si="10"/>
        <v>59</v>
      </c>
      <c r="BD62" s="3">
        <f t="shared" si="110"/>
        <v>7</v>
      </c>
      <c r="BE62" s="3">
        <f t="shared" si="110"/>
        <v>7</v>
      </c>
      <c r="BF62" s="69">
        <f>SUMPRODUCT(BG62:BI62,设定参考!$A$2:$C$2)</f>
        <v>4931.9200405396632</v>
      </c>
      <c r="BG62" s="30">
        <v>43310.860640216553</v>
      </c>
      <c r="BH62" s="30">
        <v>2207.3415084491985</v>
      </c>
      <c r="BI62" s="62">
        <v>992.14410648180262</v>
      </c>
      <c r="BJ62" s="57" t="str">
        <f t="shared" si="56"/>
        <v>乌鸦</v>
      </c>
      <c r="BK62" s="47">
        <f>VLOOKUP(BJ62,马仔属性!$G$14:$I$30,3,FALSE)</f>
        <v>2</v>
      </c>
      <c r="BL62" s="58">
        <f>VLOOKUP(BJ62,马仔属性!$G$14:$H$30,2,FALSE)</f>
        <v>101110</v>
      </c>
      <c r="BM62" s="3">
        <f t="shared" si="12"/>
        <v>59</v>
      </c>
      <c r="BN62" s="3">
        <f t="shared" si="111"/>
        <v>7</v>
      </c>
      <c r="BO62" s="3">
        <f t="shared" si="111"/>
        <v>7</v>
      </c>
      <c r="BP62" s="69">
        <f>SUMPRODUCT(BQ62:BS62,设定参考!$A$2:$C$2)</f>
        <v>8203.4478824570178</v>
      </c>
      <c r="BQ62" s="30">
        <v>72813.473822173881</v>
      </c>
      <c r="BR62" s="30">
        <v>3661.7702126203221</v>
      </c>
      <c r="BS62" s="62">
        <v>1629.1387169497402</v>
      </c>
      <c r="BT62" s="57" t="str">
        <f t="shared" si="57"/>
        <v>肥仔</v>
      </c>
      <c r="BU62" s="47">
        <f>VLOOKUP(BT62,马仔属性!$G$14:$I$30,3,FALSE)</f>
        <v>1</v>
      </c>
      <c r="BV62" s="58">
        <f>VLOOKUP(BT62,马仔属性!$G$14:$H$30,2,FALSE)</f>
        <v>101108</v>
      </c>
      <c r="BW62" s="3">
        <f t="shared" si="14"/>
        <v>59</v>
      </c>
      <c r="BX62" s="3">
        <f t="shared" si="112"/>
        <v>7</v>
      </c>
      <c r="BY62" s="3">
        <f t="shared" si="112"/>
        <v>7</v>
      </c>
      <c r="BZ62" s="69">
        <f>SUMPRODUCT(CA62:CC62,设定参考!$A$2:$C$2)</f>
        <v>4889.7600405396634</v>
      </c>
      <c r="CA62" s="30">
        <v>44181.860640216553</v>
      </c>
      <c r="CB62" s="30">
        <v>2097.3415084491985</v>
      </c>
      <c r="CC62" s="62">
        <v>1025.1441064818027</v>
      </c>
      <c r="CD62" s="57" t="str">
        <f t="shared" si="58"/>
        <v>司徒浩南</v>
      </c>
      <c r="CE62" s="47">
        <f>VLOOKUP(CD62,马仔属性!$G$14:$I$30,3,FALSE)</f>
        <v>2</v>
      </c>
      <c r="CF62" s="58">
        <f>VLOOKUP(CD62,马仔属性!$G$14:$H$30,2,FALSE)</f>
        <v>101109</v>
      </c>
      <c r="CG62" s="3">
        <f t="shared" si="16"/>
        <v>59</v>
      </c>
      <c r="CH62" s="3">
        <f t="shared" si="113"/>
        <v>7</v>
      </c>
      <c r="CI62" s="3">
        <f t="shared" si="113"/>
        <v>7</v>
      </c>
      <c r="CJ62" s="69">
        <f>SUMPRODUCT(CK62:CM62,设定参考!$A$2:$C$2)</f>
        <v>8265.7678824570175</v>
      </c>
      <c r="CK62" s="30">
        <v>72596.473822173881</v>
      </c>
      <c r="CL62" s="30">
        <v>3793.7702126203221</v>
      </c>
      <c r="CM62" s="62">
        <v>1568.1387169497402</v>
      </c>
      <c r="CN62" s="57" t="s">
        <v>380</v>
      </c>
      <c r="CO62" s="47">
        <f>VLOOKUP(CN62,马仔属性!$G$14:$I$30,3,FALSE)</f>
        <v>2</v>
      </c>
      <c r="CP62" s="58">
        <f>VLOOKUP(CN62,马仔属性!$G$14:$H$30,2,FALSE)</f>
        <v>101111</v>
      </c>
      <c r="CQ62" s="3">
        <f t="shared" si="18"/>
        <v>59</v>
      </c>
      <c r="CR62" s="3">
        <f t="shared" si="114"/>
        <v>7</v>
      </c>
      <c r="CS62" s="3">
        <f t="shared" si="114"/>
        <v>7</v>
      </c>
      <c r="CT62" s="69">
        <f>SUMPRODUCT(CU62:CW62,设定参考!$A$2:$C$2)</f>
        <v>8224.7678824570175</v>
      </c>
      <c r="CU62" s="30">
        <v>72596.473822173881</v>
      </c>
      <c r="CV62" s="30">
        <v>3705.7702126203221</v>
      </c>
      <c r="CW62" s="62">
        <v>1615.1387169497402</v>
      </c>
      <c r="CX62" s="57" t="str">
        <f t="shared" si="59"/>
        <v>雷功</v>
      </c>
      <c r="CY62" s="47" t="e">
        <f>VLOOKUP(CX62,马仔属性!$G$14:$I$30,3,FALSE)</f>
        <v>#N/A</v>
      </c>
      <c r="CZ62" s="58" t="e">
        <f>VLOOKUP(CX62,马仔属性!$G$14:$H$30,2,FALSE)</f>
        <v>#N/A</v>
      </c>
      <c r="DA62" s="3">
        <f t="shared" si="20"/>
        <v>59</v>
      </c>
      <c r="DB62" s="3">
        <f t="shared" si="115"/>
        <v>7</v>
      </c>
      <c r="DC62" s="3">
        <f t="shared" si="115"/>
        <v>7</v>
      </c>
      <c r="DD62" s="69">
        <f>SUMPRODUCT(DE62:DG62,设定参考!$A$2:$C$2)</f>
        <v>0</v>
      </c>
      <c r="DE62" s="30">
        <v>0</v>
      </c>
      <c r="DF62" s="30">
        <v>0</v>
      </c>
      <c r="DG62" s="62">
        <v>0</v>
      </c>
      <c r="DH62" s="57" t="str">
        <f t="shared" si="60"/>
        <v>山下忠秀</v>
      </c>
      <c r="DI62" s="47">
        <f>VLOOKUP(DH62,马仔属性!$G$14:$I$30,3,FALSE)</f>
        <v>2</v>
      </c>
      <c r="DJ62" s="58">
        <f>VLOOKUP(DH62,马仔属性!$G$14:$H$30,2,FALSE)</f>
        <v>101112</v>
      </c>
      <c r="DK62" s="3">
        <f t="shared" si="22"/>
        <v>59</v>
      </c>
      <c r="DL62" s="3">
        <f t="shared" si="116"/>
        <v>7</v>
      </c>
      <c r="DM62" s="3">
        <f t="shared" si="116"/>
        <v>7</v>
      </c>
      <c r="DN62" s="69">
        <f>SUMPRODUCT(DO62:DQ62,设定参考!$A$2:$C$2)</f>
        <v>8166.7678824570175</v>
      </c>
      <c r="DO62" s="30">
        <v>71071.473822173881</v>
      </c>
      <c r="DP62" s="30">
        <v>3661.7702126203221</v>
      </c>
      <c r="DQ62" s="62">
        <v>1662.1387169497402</v>
      </c>
      <c r="DR62" s="57" t="str">
        <f t="shared" si="61"/>
        <v>宫本一</v>
      </c>
      <c r="DS62" s="47">
        <f>VLOOKUP(DR62,马仔属性!$G$14:$I$30,3,FALSE)</f>
        <v>2</v>
      </c>
      <c r="DT62" s="58">
        <f>VLOOKUP(DR62,马仔属性!$G$14:$H$30,2,FALSE)</f>
        <v>101113</v>
      </c>
      <c r="DU62" s="3">
        <f t="shared" si="24"/>
        <v>59</v>
      </c>
      <c r="DV62" s="3">
        <f t="shared" si="117"/>
        <v>7</v>
      </c>
      <c r="DW62" s="3">
        <f t="shared" si="117"/>
        <v>7</v>
      </c>
      <c r="DX62" s="69">
        <f>SUMPRODUCT(DY62:EA62,设定参考!$A$2:$C$2)</f>
        <v>8184.5278824570178</v>
      </c>
      <c r="DY62" s="30">
        <v>69765.473822173881</v>
      </c>
      <c r="DZ62" s="30">
        <v>3716.7702126203221</v>
      </c>
      <c r="EA62" s="62">
        <v>1677.1387169497402</v>
      </c>
      <c r="EB62" s="57" t="str">
        <f t="shared" si="62"/>
        <v>陈浩南</v>
      </c>
      <c r="EC62" s="47">
        <f>VLOOKUP(EB62,马仔属性!$G$14:$I$30,3,FALSE)</f>
        <v>3</v>
      </c>
      <c r="ED62" s="58">
        <f>VLOOKUP(EB62,马仔属性!$G$14:$H$30,2,FALSE)</f>
        <v>101114</v>
      </c>
      <c r="EE62" s="3">
        <f t="shared" si="26"/>
        <v>59</v>
      </c>
      <c r="EF62" s="3">
        <f t="shared" si="118"/>
        <v>7</v>
      </c>
      <c r="EG62" s="3">
        <f t="shared" si="118"/>
        <v>7</v>
      </c>
      <c r="EH62" s="69">
        <f>SUMPRODUCT(EI62:EK62,设定参考!$A$2:$C$2)</f>
        <v>11471.455724374371</v>
      </c>
      <c r="EI62" s="30">
        <v>101228.08700413119</v>
      </c>
      <c r="EJ62" s="30">
        <v>5160.1989167914462</v>
      </c>
      <c r="EK62" s="62">
        <v>2262.1333274176777</v>
      </c>
      <c r="EL62" s="57" t="str">
        <f t="shared" si="63"/>
        <v>山鸡</v>
      </c>
      <c r="EM62" s="47">
        <f>VLOOKUP(EL62,马仔属性!$G$14:$I$30,3,FALSE)</f>
        <v>3</v>
      </c>
      <c r="EN62" s="58">
        <f>VLOOKUP(EL62,马仔属性!$G$14:$H$30,2,FALSE)</f>
        <v>101115</v>
      </c>
      <c r="EO62" s="3">
        <f t="shared" si="28"/>
        <v>59</v>
      </c>
      <c r="EP62" s="3">
        <f t="shared" si="119"/>
        <v>7</v>
      </c>
      <c r="EQ62" s="3">
        <f t="shared" si="119"/>
        <v>7</v>
      </c>
      <c r="ER62" s="69">
        <f>SUMPRODUCT(ES62:EU62,设定参考!$A$2:$C$2)</f>
        <v>11478.855724374373</v>
      </c>
      <c r="ES62" s="30">
        <v>100138.08700413119</v>
      </c>
      <c r="ET62" s="30">
        <v>5182.1989167914462</v>
      </c>
      <c r="EU62" s="62">
        <v>2291.1333274176777</v>
      </c>
      <c r="EV62" s="57" t="str">
        <f t="shared" si="64"/>
        <v>大天二</v>
      </c>
      <c r="EW62" s="47">
        <f>VLOOKUP(EV62,马仔属性!$G$14:$I$30,3,FALSE)</f>
        <v>3</v>
      </c>
      <c r="EX62" s="58">
        <f>VLOOKUP(EV62,马仔属性!$G$14:$H$30,2,FALSE)</f>
        <v>101116</v>
      </c>
      <c r="EY62" s="3">
        <f t="shared" si="30"/>
        <v>59</v>
      </c>
      <c r="EZ62" s="3">
        <f t="shared" si="120"/>
        <v>7</v>
      </c>
      <c r="FA62" s="3">
        <f t="shared" si="120"/>
        <v>7</v>
      </c>
      <c r="FB62" s="69">
        <f>SUMPRODUCT(FC62:FE62,设定参考!$A$2:$C$2)</f>
        <v>11421.695724374373</v>
      </c>
      <c r="FC62" s="30">
        <v>102534.08700413119</v>
      </c>
      <c r="FD62" s="30">
        <v>5006.1989167914462</v>
      </c>
      <c r="FE62" s="62">
        <v>2314.1333274176777</v>
      </c>
      <c r="FF62" s="57" t="str">
        <f t="shared" si="123"/>
        <v>亚芝</v>
      </c>
      <c r="FG62" s="47" t="e">
        <f>VLOOKUP(FF62,马仔属性!$G$14:$I$30,3,FALSE)</f>
        <v>#N/A</v>
      </c>
      <c r="FH62" s="58" t="e">
        <f>VLOOKUP(FF62,马仔属性!$G$14:$H$30,2,FALSE)</f>
        <v>#N/A</v>
      </c>
      <c r="FI62" s="3">
        <f t="shared" si="121"/>
        <v>59</v>
      </c>
      <c r="FJ62" s="3">
        <f t="shared" si="122"/>
        <v>7</v>
      </c>
      <c r="FK62" s="3">
        <f t="shared" si="122"/>
        <v>7</v>
      </c>
      <c r="FL62" s="69">
        <f>SUMPRODUCT(FM62:FO62,设定参考!$A$2:$C$2)</f>
        <v>-755531.80989332683</v>
      </c>
      <c r="FM62" s="30">
        <v>-358940.87405182101</v>
      </c>
      <c r="FN62" s="30">
        <v>-366705.01632769202</v>
      </c>
      <c r="FO62" s="62">
        <v>-374469.15860356198</v>
      </c>
      <c r="FP62" s="57" t="str">
        <f t="shared" si="123"/>
        <v>亚芝</v>
      </c>
      <c r="FQ62" s="47" t="e">
        <f>VLOOKUP(FP62,马仔属性!$G$14:$I$30,3,FALSE)</f>
        <v>#N/A</v>
      </c>
      <c r="FR62" s="58" t="e">
        <f>VLOOKUP(FP62,马仔属性!$G$14:$H$30,2,FALSE)</f>
        <v>#N/A</v>
      </c>
      <c r="FS62" s="3">
        <f t="shared" si="121"/>
        <v>59</v>
      </c>
      <c r="FT62" s="3">
        <f t="shared" si="122"/>
        <v>7</v>
      </c>
      <c r="FU62" s="3">
        <f t="shared" si="122"/>
        <v>7</v>
      </c>
      <c r="FV62" s="69">
        <f>SUMPRODUCT(FW62:FY62,设定参考!$A$2:$C$2)</f>
        <v>-803048.36062165129</v>
      </c>
      <c r="FW62" s="30">
        <v>-382233.300879432</v>
      </c>
      <c r="FX62" s="30">
        <v>-389997.44315530203</v>
      </c>
      <c r="FY62" s="62">
        <v>-397761.58543117199</v>
      </c>
      <c r="FZ62" s="57" t="str">
        <f t="shared" si="123"/>
        <v>亚芝</v>
      </c>
      <c r="GA62" s="47" t="e">
        <f>VLOOKUP(FZ62,马仔属性!$G$14:$I$30,3,FALSE)</f>
        <v>#N/A</v>
      </c>
      <c r="GB62" s="58" t="e">
        <f>VLOOKUP(FZ62,马仔属性!$G$14:$H$30,2,FALSE)</f>
        <v>#N/A</v>
      </c>
      <c r="GC62" s="3">
        <f t="shared" si="121"/>
        <v>59</v>
      </c>
      <c r="GD62" s="3">
        <f t="shared" si="122"/>
        <v>7</v>
      </c>
      <c r="GE62" s="3">
        <f t="shared" si="122"/>
        <v>7</v>
      </c>
      <c r="GF62" s="69">
        <f>SUMPRODUCT(GG62:GI62,设定参考!$A$2:$C$2)</f>
        <v>-850564.91134997667</v>
      </c>
      <c r="GG62" s="30">
        <v>-405525.72770704201</v>
      </c>
      <c r="GH62" s="30">
        <v>-413289.86998291197</v>
      </c>
      <c r="GI62" s="62">
        <v>-421054.01225878298</v>
      </c>
      <c r="GJ62" s="57" t="str">
        <f t="shared" si="123"/>
        <v>亚芝</v>
      </c>
      <c r="GK62" s="47" t="e">
        <f>VLOOKUP(GJ62,马仔属性!$G$14:$I$30,3,FALSE)</f>
        <v>#N/A</v>
      </c>
      <c r="GL62" s="58" t="e">
        <f>VLOOKUP(GJ62,马仔属性!$G$14:$H$30,2,FALSE)</f>
        <v>#N/A</v>
      </c>
      <c r="GM62" s="3">
        <f t="shared" si="121"/>
        <v>59</v>
      </c>
      <c r="GN62" s="3">
        <f t="shared" si="122"/>
        <v>7</v>
      </c>
      <c r="GO62" s="3">
        <f t="shared" si="122"/>
        <v>7</v>
      </c>
      <c r="GP62" s="69">
        <f>SUMPRODUCT(GQ62:GS62,设定参考!$A$2:$C$2)</f>
        <v>-898081.46207830217</v>
      </c>
      <c r="GQ62" s="30">
        <v>-428818.154534653</v>
      </c>
      <c r="GR62" s="30">
        <v>-436582.29681052302</v>
      </c>
      <c r="GS62" s="62">
        <v>-444346.43908639299</v>
      </c>
      <c r="GT62" s="57" t="str">
        <f t="shared" si="123"/>
        <v>亚芝</v>
      </c>
      <c r="GU62" s="47" t="e">
        <f>VLOOKUP(GT62,马仔属性!$G$14:$I$30,3,FALSE)</f>
        <v>#N/A</v>
      </c>
      <c r="GV62" s="58" t="e">
        <f>VLOOKUP(GT62,马仔属性!$G$14:$H$30,2,FALSE)</f>
        <v>#N/A</v>
      </c>
      <c r="GW62" s="3">
        <f t="shared" si="121"/>
        <v>59</v>
      </c>
      <c r="GX62" s="3">
        <f t="shared" si="122"/>
        <v>7</v>
      </c>
      <c r="GY62" s="3">
        <f t="shared" si="122"/>
        <v>7</v>
      </c>
      <c r="GZ62" s="69">
        <f>SUMPRODUCT(HA62:HC62,设定参考!$A$2:$C$2)</f>
        <v>-945598.01280662743</v>
      </c>
      <c r="HA62" s="30">
        <v>-452110.58136226301</v>
      </c>
      <c r="HB62" s="30">
        <v>-459874.72363813297</v>
      </c>
      <c r="HC62" s="62">
        <v>-467638.86591400398</v>
      </c>
      <c r="HD62" s="57" t="str">
        <f t="shared" si="123"/>
        <v>亚芝</v>
      </c>
      <c r="HE62" s="47" t="e">
        <f>VLOOKUP(HD62,马仔属性!$G$14:$I$30,3,FALSE)</f>
        <v>#N/A</v>
      </c>
      <c r="HF62" s="58" t="e">
        <f>VLOOKUP(HD62,马仔属性!$G$14:$H$30,2,FALSE)</f>
        <v>#N/A</v>
      </c>
      <c r="HG62" s="3">
        <f t="shared" si="121"/>
        <v>59</v>
      </c>
      <c r="HH62" s="3">
        <f t="shared" si="122"/>
        <v>7</v>
      </c>
      <c r="HI62" s="3">
        <f t="shared" si="122"/>
        <v>7</v>
      </c>
      <c r="HJ62" s="69">
        <f>SUMPRODUCT(HK62:HM62,设定参考!$A$2:$C$2)</f>
        <v>-993114.56353495293</v>
      </c>
      <c r="HK62" s="30">
        <v>-475403.008189874</v>
      </c>
      <c r="HL62" s="30">
        <v>-483167.15046574402</v>
      </c>
      <c r="HM62" s="62">
        <v>-490931.29274161399</v>
      </c>
    </row>
    <row r="63" spans="1:221" x14ac:dyDescent="0.15">
      <c r="A63" s="48">
        <v>60</v>
      </c>
      <c r="B63" s="57" t="str">
        <f t="shared" si="50"/>
        <v>制服太妹</v>
      </c>
      <c r="C63" s="47">
        <f>VLOOKUP(B63,马仔属性!$G$14:$I$30,3,FALSE)</f>
        <v>0</v>
      </c>
      <c r="D63" s="58">
        <f>VLOOKUP(B63,马仔属性!$G$14:$H$30,2,FALSE)</f>
        <v>101101</v>
      </c>
      <c r="E63" s="3">
        <f t="shared" si="0"/>
        <v>60</v>
      </c>
      <c r="F63" s="3">
        <f t="shared" si="105"/>
        <v>7</v>
      </c>
      <c r="G63" s="3">
        <f t="shared" si="105"/>
        <v>7</v>
      </c>
      <c r="H63" s="69">
        <f>SUMPRODUCT(I63:K63,设定参考!$A$2:$C$2)</f>
        <v>3291.0703684875552</v>
      </c>
      <c r="I63" s="30">
        <v>27004.334146154906</v>
      </c>
      <c r="J63" s="30">
        <v>1500.6396577540108</v>
      </c>
      <c r="K63" s="62">
        <v>710.25734488734838</v>
      </c>
      <c r="L63" s="57" t="str">
        <f t="shared" si="51"/>
        <v>蟹仔</v>
      </c>
      <c r="M63" s="47">
        <f>VLOOKUP(L63,马仔属性!$G$14:$I$30,3,FALSE)</f>
        <v>0</v>
      </c>
      <c r="N63" s="58">
        <f>VLOOKUP(L63,马仔属性!$G$14:$H$30,2,FALSE)</f>
        <v>101102</v>
      </c>
      <c r="O63" s="3">
        <f t="shared" si="2"/>
        <v>60</v>
      </c>
      <c r="P63" s="3">
        <f t="shared" si="106"/>
        <v>7</v>
      </c>
      <c r="Q63" s="3">
        <f t="shared" si="106"/>
        <v>7</v>
      </c>
      <c r="R63" s="69">
        <f>SUMPRODUCT(S63:U63,设定参考!$A$2:$C$2)</f>
        <v>3339.350368487555</v>
      </c>
      <c r="S63" s="30">
        <v>28311.334146154906</v>
      </c>
      <c r="T63" s="30">
        <v>1544.6396577540108</v>
      </c>
      <c r="U63" s="62">
        <v>662.25734488734838</v>
      </c>
      <c r="V63" s="57" t="str">
        <f t="shared" si="52"/>
        <v>比利</v>
      </c>
      <c r="W63" s="47">
        <f>VLOOKUP(V63,马仔属性!$G$14:$I$30,3,FALSE)</f>
        <v>0</v>
      </c>
      <c r="X63" s="58">
        <f>VLOOKUP(V63,马仔属性!$G$14:$H$30,2,FALSE)</f>
        <v>101103</v>
      </c>
      <c r="Y63" s="3">
        <f t="shared" si="4"/>
        <v>60</v>
      </c>
      <c r="Z63" s="3">
        <f t="shared" si="107"/>
        <v>7</v>
      </c>
      <c r="AA63" s="3">
        <f t="shared" si="107"/>
        <v>7</v>
      </c>
      <c r="AB63" s="69">
        <f>SUMPRODUCT(AC63:AE63,设定参考!$A$2:$C$2)</f>
        <v>3329.350368487555</v>
      </c>
      <c r="AC63" s="30">
        <v>26786.334146154906</v>
      </c>
      <c r="AD63" s="30">
        <v>1566.6396577540108</v>
      </c>
      <c r="AE63" s="62">
        <v>691.25734488734838</v>
      </c>
      <c r="AF63" s="57" t="str">
        <f t="shared" si="53"/>
        <v>黎九</v>
      </c>
      <c r="AG63" s="47">
        <f>VLOOKUP(AF63,马仔属性!$G$14:$I$30,3,FALSE)</f>
        <v>0</v>
      </c>
      <c r="AH63" s="58">
        <f>VLOOKUP(AF63,马仔属性!$G$14:$H$30,2,FALSE)</f>
        <v>101104</v>
      </c>
      <c r="AI63" s="3">
        <f t="shared" si="6"/>
        <v>60</v>
      </c>
      <c r="AJ63" s="3">
        <f t="shared" si="108"/>
        <v>7</v>
      </c>
      <c r="AK63" s="3">
        <f t="shared" si="108"/>
        <v>7</v>
      </c>
      <c r="AL63" s="69">
        <f>SUMPRODUCT(AM63:AO63,设定参考!$A$2:$C$2)</f>
        <v>3386.310368487555</v>
      </c>
      <c r="AM63" s="30">
        <v>29835.334146154906</v>
      </c>
      <c r="AN63" s="30">
        <v>1577.6396577540108</v>
      </c>
      <c r="AO63" s="62">
        <v>615.25734488734838</v>
      </c>
      <c r="AP63" s="57" t="str">
        <f t="shared" si="54"/>
        <v>黑古</v>
      </c>
      <c r="AQ63" s="47">
        <f>VLOOKUP(AP63,马仔属性!$G$14:$I$30,3,FALSE)</f>
        <v>0</v>
      </c>
      <c r="AR63" s="58">
        <f>VLOOKUP(AP63,马仔属性!$G$14:$H$30,2,FALSE)</f>
        <v>101105</v>
      </c>
      <c r="AS63" s="3">
        <f t="shared" si="8"/>
        <v>60</v>
      </c>
      <c r="AT63" s="3">
        <f t="shared" si="109"/>
        <v>7</v>
      </c>
      <c r="AU63" s="3">
        <f t="shared" si="109"/>
        <v>7</v>
      </c>
      <c r="AV63" s="69">
        <f>SUMPRODUCT(AW63:AY63,设定参考!$A$2:$C$2)</f>
        <v>3313.2703684875551</v>
      </c>
      <c r="AW63" s="30">
        <v>31359.334146154906</v>
      </c>
      <c r="AX63" s="30">
        <v>1401.6396577540108</v>
      </c>
      <c r="AY63" s="62">
        <v>657.25734488734838</v>
      </c>
      <c r="AZ63" s="57" t="str">
        <f t="shared" si="55"/>
        <v>靓坤</v>
      </c>
      <c r="BA63" s="47">
        <f>VLOOKUP(AZ63,马仔属性!$G$14:$I$30,3,FALSE)</f>
        <v>1</v>
      </c>
      <c r="BB63" s="58">
        <f>VLOOKUP(AZ63,马仔属性!$G$14:$H$30,2,FALSE)</f>
        <v>101106</v>
      </c>
      <c r="BC63" s="3">
        <f t="shared" si="10"/>
        <v>60</v>
      </c>
      <c r="BD63" s="3">
        <f t="shared" si="110"/>
        <v>7</v>
      </c>
      <c r="BE63" s="3">
        <f t="shared" si="110"/>
        <v>7</v>
      </c>
      <c r="BF63" s="69">
        <f>SUMPRODUCT(BG63:BI63,设定参考!$A$2:$C$2)</f>
        <v>4974.1485383528025</v>
      </c>
      <c r="BG63" s="30">
        <v>43685.420834050587</v>
      </c>
      <c r="BH63" s="30">
        <v>2226.3665112299468</v>
      </c>
      <c r="BI63" s="62">
        <v>1000.3651937608321</v>
      </c>
      <c r="BJ63" s="57" t="str">
        <f t="shared" si="56"/>
        <v>乌鸦</v>
      </c>
      <c r="BK63" s="47">
        <f>VLOOKUP(BJ63,马仔属性!$G$14:$I$30,3,FALSE)</f>
        <v>2</v>
      </c>
      <c r="BL63" s="58">
        <f>VLOOKUP(BJ63,马仔属性!$G$14:$H$30,2,FALSE)</f>
        <v>101110</v>
      </c>
      <c r="BM63" s="3">
        <f t="shared" si="12"/>
        <v>60</v>
      </c>
      <c r="BN63" s="3">
        <f t="shared" si="111"/>
        <v>7</v>
      </c>
      <c r="BO63" s="3">
        <f t="shared" si="111"/>
        <v>7</v>
      </c>
      <c r="BP63" s="69">
        <f>SUMPRODUCT(BQ63:BS63,设定参考!$A$2:$C$2)</f>
        <v>8287.9048780832964</v>
      </c>
      <c r="BQ63" s="30">
        <v>73562.594209841947</v>
      </c>
      <c r="BR63" s="30">
        <v>3699.8202181818192</v>
      </c>
      <c r="BS63" s="62">
        <v>1645.5808915077992</v>
      </c>
      <c r="BT63" s="57" t="str">
        <f t="shared" si="57"/>
        <v>肥仔</v>
      </c>
      <c r="BU63" s="47">
        <f>VLOOKUP(BT63,马仔属性!$G$14:$I$30,3,FALSE)</f>
        <v>1</v>
      </c>
      <c r="BV63" s="58">
        <f>VLOOKUP(BT63,马仔属性!$G$14:$H$30,2,FALSE)</f>
        <v>101108</v>
      </c>
      <c r="BW63" s="3">
        <f t="shared" si="14"/>
        <v>60</v>
      </c>
      <c r="BX63" s="3">
        <f t="shared" si="112"/>
        <v>7</v>
      </c>
      <c r="BY63" s="3">
        <f t="shared" si="112"/>
        <v>7</v>
      </c>
      <c r="BZ63" s="69">
        <f>SUMPRODUCT(CA63:CC63,设定参考!$A$2:$C$2)</f>
        <v>4931.9885383528026</v>
      </c>
      <c r="CA63" s="30">
        <v>44556.420834050587</v>
      </c>
      <c r="CB63" s="30">
        <v>2116.3665112299468</v>
      </c>
      <c r="CC63" s="62">
        <v>1033.365193760832</v>
      </c>
      <c r="CD63" s="57" t="str">
        <f t="shared" si="58"/>
        <v>司徒浩南</v>
      </c>
      <c r="CE63" s="47">
        <f>VLOOKUP(CD63,马仔属性!$G$14:$I$30,3,FALSE)</f>
        <v>2</v>
      </c>
      <c r="CF63" s="58">
        <f>VLOOKUP(CD63,马仔属性!$G$14:$H$30,2,FALSE)</f>
        <v>101109</v>
      </c>
      <c r="CG63" s="3">
        <f t="shared" si="16"/>
        <v>60</v>
      </c>
      <c r="CH63" s="3">
        <f t="shared" si="113"/>
        <v>7</v>
      </c>
      <c r="CI63" s="3">
        <f t="shared" si="113"/>
        <v>7</v>
      </c>
      <c r="CJ63" s="69">
        <f>SUMPRODUCT(CK63:CM63,设定参考!$A$2:$C$2)</f>
        <v>8350.2248780832961</v>
      </c>
      <c r="CK63" s="30">
        <v>73345.594209841933</v>
      </c>
      <c r="CL63" s="30">
        <v>3831.8202181818192</v>
      </c>
      <c r="CM63" s="62">
        <v>1584.5808915077992</v>
      </c>
      <c r="CN63" s="57" t="s">
        <v>374</v>
      </c>
      <c r="CO63" s="47">
        <f>VLOOKUP(CN63,马仔属性!$G$14:$I$30,3,FALSE)</f>
        <v>2</v>
      </c>
      <c r="CP63" s="58">
        <f>VLOOKUP(CN63,马仔属性!$G$14:$H$30,2,FALSE)</f>
        <v>101111</v>
      </c>
      <c r="CQ63" s="3">
        <f t="shared" si="18"/>
        <v>60</v>
      </c>
      <c r="CR63" s="3">
        <f t="shared" si="114"/>
        <v>7</v>
      </c>
      <c r="CS63" s="3">
        <f t="shared" si="114"/>
        <v>7</v>
      </c>
      <c r="CT63" s="69">
        <f>SUMPRODUCT(CU63:CW63,设定参考!$A$2:$C$2)</f>
        <v>8309.2248780832961</v>
      </c>
      <c r="CU63" s="30">
        <v>73345.594209841933</v>
      </c>
      <c r="CV63" s="30">
        <v>3743.8202181818192</v>
      </c>
      <c r="CW63" s="62">
        <v>1631.5808915077992</v>
      </c>
      <c r="CX63" s="57" t="str">
        <f t="shared" si="59"/>
        <v>雷功</v>
      </c>
      <c r="CY63" s="47" t="e">
        <f>VLOOKUP(CX63,马仔属性!$G$14:$I$30,3,FALSE)</f>
        <v>#N/A</v>
      </c>
      <c r="CZ63" s="58" t="e">
        <f>VLOOKUP(CX63,马仔属性!$G$14:$H$30,2,FALSE)</f>
        <v>#N/A</v>
      </c>
      <c r="DA63" s="3">
        <f t="shared" si="20"/>
        <v>60</v>
      </c>
      <c r="DB63" s="3">
        <f t="shared" si="115"/>
        <v>7</v>
      </c>
      <c r="DC63" s="3">
        <f t="shared" si="115"/>
        <v>7</v>
      </c>
      <c r="DD63" s="69">
        <f>SUMPRODUCT(DE63:DG63,设定参考!$A$2:$C$2)</f>
        <v>0</v>
      </c>
      <c r="DE63" s="30">
        <v>0</v>
      </c>
      <c r="DF63" s="30">
        <v>0</v>
      </c>
      <c r="DG63" s="62">
        <v>0</v>
      </c>
      <c r="DH63" s="57" t="str">
        <f t="shared" si="60"/>
        <v>山下忠秀</v>
      </c>
      <c r="DI63" s="47">
        <f>VLOOKUP(DH63,马仔属性!$G$14:$I$30,3,FALSE)</f>
        <v>2</v>
      </c>
      <c r="DJ63" s="58">
        <f>VLOOKUP(DH63,马仔属性!$G$14:$H$30,2,FALSE)</f>
        <v>101112</v>
      </c>
      <c r="DK63" s="3">
        <f t="shared" si="22"/>
        <v>60</v>
      </c>
      <c r="DL63" s="3">
        <f t="shared" si="116"/>
        <v>7</v>
      </c>
      <c r="DM63" s="3">
        <f t="shared" si="116"/>
        <v>7</v>
      </c>
      <c r="DN63" s="69">
        <f>SUMPRODUCT(DO63:DQ63,设定参考!$A$2:$C$2)</f>
        <v>8251.2248780832961</v>
      </c>
      <c r="DO63" s="30">
        <v>71820.594209841933</v>
      </c>
      <c r="DP63" s="30">
        <v>3699.8202181818192</v>
      </c>
      <c r="DQ63" s="62">
        <v>1678.5808915077992</v>
      </c>
      <c r="DR63" s="57" t="str">
        <f t="shared" si="61"/>
        <v>宫本一</v>
      </c>
      <c r="DS63" s="47">
        <f>VLOOKUP(DR63,马仔属性!$G$14:$I$30,3,FALSE)</f>
        <v>2</v>
      </c>
      <c r="DT63" s="58">
        <f>VLOOKUP(DR63,马仔属性!$G$14:$H$30,2,FALSE)</f>
        <v>101113</v>
      </c>
      <c r="DU63" s="3">
        <f t="shared" si="24"/>
        <v>60</v>
      </c>
      <c r="DV63" s="3">
        <f t="shared" si="117"/>
        <v>7</v>
      </c>
      <c r="DW63" s="3">
        <f t="shared" si="117"/>
        <v>7</v>
      </c>
      <c r="DX63" s="69">
        <f>SUMPRODUCT(DY63:EA63,设定参考!$A$2:$C$2)</f>
        <v>8268.9848780832963</v>
      </c>
      <c r="DY63" s="30">
        <v>70514.594209841933</v>
      </c>
      <c r="DZ63" s="30">
        <v>3754.8202181818192</v>
      </c>
      <c r="EA63" s="62">
        <v>1693.5808915077992</v>
      </c>
      <c r="EB63" s="57" t="str">
        <f t="shared" si="62"/>
        <v>陈浩南</v>
      </c>
      <c r="EC63" s="47">
        <f>VLOOKUP(EB63,马仔属性!$G$14:$I$30,3,FALSE)</f>
        <v>3</v>
      </c>
      <c r="ED63" s="58">
        <f>VLOOKUP(EB63,马仔属性!$G$14:$H$30,2,FALSE)</f>
        <v>101114</v>
      </c>
      <c r="EE63" s="3">
        <f t="shared" si="26"/>
        <v>60</v>
      </c>
      <c r="EF63" s="3">
        <f t="shared" si="118"/>
        <v>7</v>
      </c>
      <c r="EG63" s="3">
        <f t="shared" si="118"/>
        <v>7</v>
      </c>
      <c r="EH63" s="69">
        <f>SUMPRODUCT(EI63:EK63,设定参考!$A$2:$C$2)</f>
        <v>11598.141217813791</v>
      </c>
      <c r="EI63" s="30">
        <v>102351.76758563329</v>
      </c>
      <c r="EJ63" s="30">
        <v>5217.2739251336916</v>
      </c>
      <c r="EK63" s="62">
        <v>2286.7965892547663</v>
      </c>
      <c r="EL63" s="57" t="str">
        <f t="shared" si="63"/>
        <v>山鸡</v>
      </c>
      <c r="EM63" s="47">
        <f>VLOOKUP(EL63,马仔属性!$G$14:$I$30,3,FALSE)</f>
        <v>3</v>
      </c>
      <c r="EN63" s="58">
        <f>VLOOKUP(EL63,马仔属性!$G$14:$H$30,2,FALSE)</f>
        <v>101115</v>
      </c>
      <c r="EO63" s="3">
        <f t="shared" si="28"/>
        <v>60</v>
      </c>
      <c r="EP63" s="3">
        <f t="shared" si="119"/>
        <v>7</v>
      </c>
      <c r="EQ63" s="3">
        <f t="shared" si="119"/>
        <v>7</v>
      </c>
      <c r="ER63" s="69">
        <f>SUMPRODUCT(ES63:EU63,设定参考!$A$2:$C$2)</f>
        <v>11605.541217813789</v>
      </c>
      <c r="ES63" s="30">
        <v>101261.76758563329</v>
      </c>
      <c r="ET63" s="30">
        <v>5239.2739251336916</v>
      </c>
      <c r="EU63" s="62">
        <v>2315.7965892547663</v>
      </c>
      <c r="EV63" s="57" t="str">
        <f t="shared" si="64"/>
        <v>大天二</v>
      </c>
      <c r="EW63" s="47">
        <f>VLOOKUP(EV63,马仔属性!$G$14:$I$30,3,FALSE)</f>
        <v>3</v>
      </c>
      <c r="EX63" s="58">
        <f>VLOOKUP(EV63,马仔属性!$G$14:$H$30,2,FALSE)</f>
        <v>101116</v>
      </c>
      <c r="EY63" s="3">
        <f t="shared" si="30"/>
        <v>60</v>
      </c>
      <c r="EZ63" s="3">
        <f t="shared" si="120"/>
        <v>7</v>
      </c>
      <c r="FA63" s="3">
        <f t="shared" si="120"/>
        <v>7</v>
      </c>
      <c r="FB63" s="69">
        <f>SUMPRODUCT(FC63:FE63,设定参考!$A$2:$C$2)</f>
        <v>11548.381217813789</v>
      </c>
      <c r="FC63" s="30">
        <v>103657.76758563329</v>
      </c>
      <c r="FD63" s="30">
        <v>5063.2739251336916</v>
      </c>
      <c r="FE63" s="62">
        <v>2338.7965892547663</v>
      </c>
      <c r="FF63" s="57" t="str">
        <f t="shared" si="123"/>
        <v>亚芝</v>
      </c>
      <c r="FG63" s="47" t="e">
        <f>VLOOKUP(FF63,马仔属性!$G$14:$I$30,3,FALSE)</f>
        <v>#N/A</v>
      </c>
      <c r="FH63" s="58" t="e">
        <f>VLOOKUP(FF63,马仔属性!$G$14:$H$30,2,FALSE)</f>
        <v>#N/A</v>
      </c>
      <c r="FI63" s="3">
        <f t="shared" si="121"/>
        <v>60</v>
      </c>
      <c r="FJ63" s="3">
        <f t="shared" si="122"/>
        <v>7</v>
      </c>
      <c r="FK63" s="3">
        <f t="shared" si="122"/>
        <v>7</v>
      </c>
      <c r="FL63" s="69">
        <f>SUMPRODUCT(FM63:FO63,设定参考!$A$2:$C$2)</f>
        <v>-763943.92952827876</v>
      </c>
      <c r="FM63" s="30">
        <v>-362937.34128072101</v>
      </c>
      <c r="FN63" s="30">
        <v>-370787.92571925698</v>
      </c>
      <c r="FO63" s="62">
        <v>-378638.510157793</v>
      </c>
      <c r="FP63" s="57" t="str">
        <f t="shared" si="123"/>
        <v>亚芝</v>
      </c>
      <c r="FQ63" s="47" t="e">
        <f>VLOOKUP(FP63,马仔属性!$G$14:$I$30,3,FALSE)</f>
        <v>#N/A</v>
      </c>
      <c r="FR63" s="58" t="e">
        <f>VLOOKUP(FP63,马仔属性!$G$14:$H$30,2,FALSE)</f>
        <v>#N/A</v>
      </c>
      <c r="FS63" s="3">
        <f t="shared" si="121"/>
        <v>60</v>
      </c>
      <c r="FT63" s="3">
        <f t="shared" si="122"/>
        <v>7</v>
      </c>
      <c r="FU63" s="3">
        <f t="shared" si="122"/>
        <v>7</v>
      </c>
      <c r="FV63" s="69">
        <f>SUMPRODUCT(FW63:FY63,设定参考!$A$2:$C$2)</f>
        <v>-811989.50629211706</v>
      </c>
      <c r="FW63" s="30">
        <v>-386489.09459632903</v>
      </c>
      <c r="FX63" s="30">
        <v>-394339.67903486401</v>
      </c>
      <c r="FY63" s="62">
        <v>-402190.26347339997</v>
      </c>
      <c r="FZ63" s="57" t="str">
        <f t="shared" si="123"/>
        <v>亚芝</v>
      </c>
      <c r="GA63" s="47" t="e">
        <f>VLOOKUP(FZ63,马仔属性!$G$14:$I$30,3,FALSE)</f>
        <v>#N/A</v>
      </c>
      <c r="GB63" s="58" t="e">
        <f>VLOOKUP(FZ63,马仔属性!$G$14:$H$30,2,FALSE)</f>
        <v>#N/A</v>
      </c>
      <c r="GC63" s="3">
        <f t="shared" si="121"/>
        <v>60</v>
      </c>
      <c r="GD63" s="3">
        <f t="shared" si="122"/>
        <v>7</v>
      </c>
      <c r="GE63" s="3">
        <f t="shared" si="122"/>
        <v>7</v>
      </c>
      <c r="GF63" s="69">
        <f>SUMPRODUCT(GG63:GI63,设定参考!$A$2:$C$2)</f>
        <v>-860035.08305595745</v>
      </c>
      <c r="GG63" s="30">
        <v>-410040.847911936</v>
      </c>
      <c r="GH63" s="30">
        <v>-417891.43235047202</v>
      </c>
      <c r="GI63" s="62">
        <v>-425742.01678900799</v>
      </c>
      <c r="GJ63" s="57" t="str">
        <f t="shared" si="123"/>
        <v>亚芝</v>
      </c>
      <c r="GK63" s="47" t="e">
        <f>VLOOKUP(GJ63,马仔属性!$G$14:$I$30,3,FALSE)</f>
        <v>#N/A</v>
      </c>
      <c r="GL63" s="58" t="e">
        <f>VLOOKUP(GJ63,马仔属性!$G$14:$H$30,2,FALSE)</f>
        <v>#N/A</v>
      </c>
      <c r="GM63" s="3">
        <f t="shared" si="121"/>
        <v>60</v>
      </c>
      <c r="GN63" s="3">
        <f t="shared" si="122"/>
        <v>7</v>
      </c>
      <c r="GO63" s="3">
        <f t="shared" si="122"/>
        <v>7</v>
      </c>
      <c r="GP63" s="69">
        <f>SUMPRODUCT(GQ63:GS63,设定参考!$A$2:$C$2)</f>
        <v>-908080.65981979575</v>
      </c>
      <c r="GQ63" s="30">
        <v>-433592.60122754303</v>
      </c>
      <c r="GR63" s="30">
        <v>-441443.18566607899</v>
      </c>
      <c r="GS63" s="62">
        <v>-449293.77010461502</v>
      </c>
      <c r="GT63" s="57" t="str">
        <f t="shared" si="123"/>
        <v>亚芝</v>
      </c>
      <c r="GU63" s="47" t="e">
        <f>VLOOKUP(GT63,马仔属性!$G$14:$I$30,3,FALSE)</f>
        <v>#N/A</v>
      </c>
      <c r="GV63" s="58" t="e">
        <f>VLOOKUP(GT63,马仔属性!$G$14:$H$30,2,FALSE)</f>
        <v>#N/A</v>
      </c>
      <c r="GW63" s="3">
        <f t="shared" si="121"/>
        <v>60</v>
      </c>
      <c r="GX63" s="3">
        <f t="shared" si="122"/>
        <v>7</v>
      </c>
      <c r="GY63" s="3">
        <f t="shared" si="122"/>
        <v>7</v>
      </c>
      <c r="GZ63" s="69">
        <f>SUMPRODUCT(HA63:HC63,设定参考!$A$2:$C$2)</f>
        <v>-956126.23658363603</v>
      </c>
      <c r="HA63" s="30">
        <v>-457144.35454315098</v>
      </c>
      <c r="HB63" s="30">
        <v>-464994.93898168701</v>
      </c>
      <c r="HC63" s="62">
        <v>-472845.52342022298</v>
      </c>
      <c r="HD63" s="57" t="str">
        <f t="shared" si="123"/>
        <v>亚芝</v>
      </c>
      <c r="HE63" s="47" t="e">
        <f>VLOOKUP(HD63,马仔属性!$G$14:$I$30,3,FALSE)</f>
        <v>#N/A</v>
      </c>
      <c r="HF63" s="58" t="e">
        <f>VLOOKUP(HD63,马仔属性!$G$14:$H$30,2,FALSE)</f>
        <v>#N/A</v>
      </c>
      <c r="HG63" s="3">
        <f t="shared" si="121"/>
        <v>60</v>
      </c>
      <c r="HH63" s="3">
        <f t="shared" si="122"/>
        <v>7</v>
      </c>
      <c r="HI63" s="3">
        <f t="shared" si="122"/>
        <v>7</v>
      </c>
      <c r="HJ63" s="69">
        <f>SUMPRODUCT(HK63:HM63,设定参考!$A$2:$C$2)</f>
        <v>-1004171.8133474743</v>
      </c>
      <c r="HK63" s="30">
        <v>-480696.10785875801</v>
      </c>
      <c r="HL63" s="30">
        <v>-488546.69229729398</v>
      </c>
      <c r="HM63" s="62">
        <v>-496397.27673583</v>
      </c>
    </row>
    <row r="64" spans="1:221" x14ac:dyDescent="0.15">
      <c r="A64" s="48">
        <v>61</v>
      </c>
      <c r="B64" s="57" t="str">
        <f t="shared" si="50"/>
        <v>制服太妹</v>
      </c>
      <c r="C64" s="47">
        <f>VLOOKUP(B64,马仔属性!$G$14:$I$30,3,FALSE)</f>
        <v>0</v>
      </c>
      <c r="D64" s="58">
        <f>VLOOKUP(B64,马仔属性!$G$14:$H$30,2,FALSE)</f>
        <v>101101</v>
      </c>
      <c r="E64" s="3">
        <f t="shared" si="0"/>
        <v>61</v>
      </c>
      <c r="F64" s="3">
        <f t="shared" si="105"/>
        <v>7</v>
      </c>
      <c r="G64" s="3">
        <f t="shared" si="105"/>
        <v>7</v>
      </c>
      <c r="H64" s="69">
        <f>SUMPRODUCT(I64:K64,设定参考!$A$2:$C$2)</f>
        <v>3312.1846173941253</v>
      </c>
      <c r="I64" s="30">
        <v>27191.614243071919</v>
      </c>
      <c r="J64" s="30">
        <v>1510.1521591443852</v>
      </c>
      <c r="K64" s="62">
        <v>714.36788852686323</v>
      </c>
      <c r="L64" s="57" t="str">
        <f t="shared" si="51"/>
        <v>蟹仔</v>
      </c>
      <c r="M64" s="47">
        <f>VLOOKUP(L64,马仔属性!$G$14:$I$30,3,FALSE)</f>
        <v>0</v>
      </c>
      <c r="N64" s="58">
        <f>VLOOKUP(L64,马仔属性!$G$14:$H$30,2,FALSE)</f>
        <v>101102</v>
      </c>
      <c r="O64" s="3">
        <f t="shared" si="2"/>
        <v>61</v>
      </c>
      <c r="P64" s="3">
        <f t="shared" si="106"/>
        <v>7</v>
      </c>
      <c r="Q64" s="3">
        <f t="shared" si="106"/>
        <v>7</v>
      </c>
      <c r="R64" s="69">
        <f>SUMPRODUCT(S64:U64,设定参考!$A$2:$C$2)</f>
        <v>3360.4646173941251</v>
      </c>
      <c r="S64" s="30">
        <v>28498.614243071919</v>
      </c>
      <c r="T64" s="30">
        <v>1554.1521591443852</v>
      </c>
      <c r="U64" s="62">
        <v>666.36788852686323</v>
      </c>
      <c r="V64" s="57" t="str">
        <f t="shared" si="52"/>
        <v>比利</v>
      </c>
      <c r="W64" s="47">
        <f>VLOOKUP(V64,马仔属性!$G$14:$I$30,3,FALSE)</f>
        <v>0</v>
      </c>
      <c r="X64" s="58">
        <f>VLOOKUP(V64,马仔属性!$G$14:$H$30,2,FALSE)</f>
        <v>101103</v>
      </c>
      <c r="Y64" s="3">
        <f t="shared" si="4"/>
        <v>61</v>
      </c>
      <c r="Z64" s="3">
        <f t="shared" si="107"/>
        <v>7</v>
      </c>
      <c r="AA64" s="3">
        <f t="shared" si="107"/>
        <v>7</v>
      </c>
      <c r="AB64" s="69">
        <f>SUMPRODUCT(AC64:AE64,设定参考!$A$2:$C$2)</f>
        <v>3350.4646173941251</v>
      </c>
      <c r="AC64" s="30">
        <v>26973.614243071919</v>
      </c>
      <c r="AD64" s="30">
        <v>1576.1521591443852</v>
      </c>
      <c r="AE64" s="62">
        <v>695.36788852686323</v>
      </c>
      <c r="AF64" s="57" t="str">
        <f t="shared" si="53"/>
        <v>黎九</v>
      </c>
      <c r="AG64" s="47">
        <f>VLOOKUP(AF64,马仔属性!$G$14:$I$30,3,FALSE)</f>
        <v>0</v>
      </c>
      <c r="AH64" s="58">
        <f>VLOOKUP(AF64,马仔属性!$G$14:$H$30,2,FALSE)</f>
        <v>101104</v>
      </c>
      <c r="AI64" s="3">
        <f t="shared" si="6"/>
        <v>61</v>
      </c>
      <c r="AJ64" s="3">
        <f t="shared" si="108"/>
        <v>7</v>
      </c>
      <c r="AK64" s="3">
        <f t="shared" si="108"/>
        <v>7</v>
      </c>
      <c r="AL64" s="69">
        <f>SUMPRODUCT(AM64:AO64,设定参考!$A$2:$C$2)</f>
        <v>3407.4246173941251</v>
      </c>
      <c r="AM64" s="30">
        <v>30022.614243071919</v>
      </c>
      <c r="AN64" s="30">
        <v>1587.1521591443852</v>
      </c>
      <c r="AO64" s="62">
        <v>619.36788852686323</v>
      </c>
      <c r="AP64" s="57" t="str">
        <f t="shared" si="54"/>
        <v>黑古</v>
      </c>
      <c r="AQ64" s="47">
        <f>VLOOKUP(AP64,马仔属性!$G$14:$I$30,3,FALSE)</f>
        <v>0</v>
      </c>
      <c r="AR64" s="58">
        <f>VLOOKUP(AP64,马仔属性!$G$14:$H$30,2,FALSE)</f>
        <v>101105</v>
      </c>
      <c r="AS64" s="3">
        <f t="shared" si="8"/>
        <v>61</v>
      </c>
      <c r="AT64" s="3">
        <f t="shared" si="109"/>
        <v>7</v>
      </c>
      <c r="AU64" s="3">
        <f t="shared" si="109"/>
        <v>7</v>
      </c>
      <c r="AV64" s="69">
        <f>SUMPRODUCT(AW64:AY64,设定参考!$A$2:$C$2)</f>
        <v>3334.3846173941251</v>
      </c>
      <c r="AW64" s="30">
        <v>31546.614243071919</v>
      </c>
      <c r="AX64" s="30">
        <v>1411.1521591443852</v>
      </c>
      <c r="AY64" s="62">
        <v>661.36788852686323</v>
      </c>
      <c r="AZ64" s="57" t="str">
        <f t="shared" si="55"/>
        <v>靓坤</v>
      </c>
      <c r="BA64" s="47">
        <f>VLOOKUP(AZ64,马仔属性!$G$14:$I$30,3,FALSE)</f>
        <v>1</v>
      </c>
      <c r="BB64" s="58">
        <f>VLOOKUP(AZ64,马仔属性!$G$14:$H$30,2,FALSE)</f>
        <v>101106</v>
      </c>
      <c r="BC64" s="3">
        <f t="shared" si="10"/>
        <v>61</v>
      </c>
      <c r="BD64" s="3">
        <f t="shared" si="110"/>
        <v>7</v>
      </c>
      <c r="BE64" s="3">
        <f t="shared" si="110"/>
        <v>7</v>
      </c>
      <c r="BF64" s="69">
        <f>SUMPRODUCT(BG64:BI64,设定参考!$A$2:$C$2)</f>
        <v>5016.3770361659417</v>
      </c>
      <c r="BG64" s="30">
        <v>44059.981027884613</v>
      </c>
      <c r="BH64" s="30">
        <v>2245.3915140106956</v>
      </c>
      <c r="BI64" s="62">
        <v>1008.5862810398615</v>
      </c>
      <c r="BJ64" s="57" t="str">
        <f t="shared" si="56"/>
        <v>乌鸦</v>
      </c>
      <c r="BK64" s="47">
        <f>VLOOKUP(BJ64,马仔属性!$G$14:$I$30,3,FALSE)</f>
        <v>2</v>
      </c>
      <c r="BL64" s="58">
        <f>VLOOKUP(BJ64,马仔属性!$G$14:$H$30,2,FALSE)</f>
        <v>101110</v>
      </c>
      <c r="BM64" s="3">
        <f t="shared" si="12"/>
        <v>61</v>
      </c>
      <c r="BN64" s="3">
        <f t="shared" si="111"/>
        <v>7</v>
      </c>
      <c r="BO64" s="3">
        <f t="shared" si="111"/>
        <v>7</v>
      </c>
      <c r="BP64" s="69">
        <f>SUMPRODUCT(BQ64:BS64,设定参考!$A$2:$C$2)</f>
        <v>8372.3618737095749</v>
      </c>
      <c r="BQ64" s="30">
        <v>74311.714597509999</v>
      </c>
      <c r="BR64" s="30">
        <v>3737.8702237433167</v>
      </c>
      <c r="BS64" s="62">
        <v>1662.0230660658581</v>
      </c>
      <c r="BT64" s="57" t="str">
        <f t="shared" si="57"/>
        <v>肥仔</v>
      </c>
      <c r="BU64" s="47">
        <f>VLOOKUP(BT64,马仔属性!$G$14:$I$30,3,FALSE)</f>
        <v>1</v>
      </c>
      <c r="BV64" s="58">
        <f>VLOOKUP(BT64,马仔属性!$G$14:$H$30,2,FALSE)</f>
        <v>101108</v>
      </c>
      <c r="BW64" s="3">
        <f t="shared" si="14"/>
        <v>61</v>
      </c>
      <c r="BX64" s="3">
        <f t="shared" si="112"/>
        <v>7</v>
      </c>
      <c r="BY64" s="3">
        <f t="shared" si="112"/>
        <v>7</v>
      </c>
      <c r="BZ64" s="69">
        <f>SUMPRODUCT(CA64:CC64,设定参考!$A$2:$C$2)</f>
        <v>4974.2170361659419</v>
      </c>
      <c r="CA64" s="30">
        <v>44930.981027884613</v>
      </c>
      <c r="CB64" s="30">
        <v>2135.3915140106956</v>
      </c>
      <c r="CC64" s="62">
        <v>1041.5862810398617</v>
      </c>
      <c r="CD64" s="57" t="str">
        <f t="shared" si="58"/>
        <v>司徒浩南</v>
      </c>
      <c r="CE64" s="47">
        <f>VLOOKUP(CD64,马仔属性!$G$14:$I$30,3,FALSE)</f>
        <v>2</v>
      </c>
      <c r="CF64" s="58">
        <f>VLOOKUP(CD64,马仔属性!$G$14:$H$30,2,FALSE)</f>
        <v>101109</v>
      </c>
      <c r="CG64" s="3">
        <f t="shared" si="16"/>
        <v>61</v>
      </c>
      <c r="CH64" s="3">
        <f t="shared" si="113"/>
        <v>7</v>
      </c>
      <c r="CI64" s="3">
        <f t="shared" si="113"/>
        <v>7</v>
      </c>
      <c r="CJ64" s="69">
        <f>SUMPRODUCT(CK64:CM64,设定参考!$A$2:$C$2)</f>
        <v>8434.6818737095746</v>
      </c>
      <c r="CK64" s="30">
        <v>74094.714597509999</v>
      </c>
      <c r="CL64" s="30">
        <v>3869.8702237433167</v>
      </c>
      <c r="CM64" s="62">
        <v>1601.0230660658581</v>
      </c>
      <c r="CN64" s="57" t="s">
        <v>380</v>
      </c>
      <c r="CO64" s="47">
        <f>VLOOKUP(CN64,马仔属性!$G$14:$I$30,3,FALSE)</f>
        <v>2</v>
      </c>
      <c r="CP64" s="58">
        <f>VLOOKUP(CN64,马仔属性!$G$14:$H$30,2,FALSE)</f>
        <v>101111</v>
      </c>
      <c r="CQ64" s="3">
        <f t="shared" si="18"/>
        <v>61</v>
      </c>
      <c r="CR64" s="3">
        <f t="shared" si="114"/>
        <v>7</v>
      </c>
      <c r="CS64" s="3">
        <f t="shared" si="114"/>
        <v>7</v>
      </c>
      <c r="CT64" s="69">
        <f>SUMPRODUCT(CU64:CW64,设定参考!$A$2:$C$2)</f>
        <v>8393.6818737095746</v>
      </c>
      <c r="CU64" s="30">
        <v>74094.714597509999</v>
      </c>
      <c r="CV64" s="30">
        <v>3781.8702237433167</v>
      </c>
      <c r="CW64" s="62">
        <v>1648.0230660658581</v>
      </c>
      <c r="CX64" s="57" t="str">
        <f t="shared" si="59"/>
        <v>雷功</v>
      </c>
      <c r="CY64" s="47" t="e">
        <f>VLOOKUP(CX64,马仔属性!$G$14:$I$30,3,FALSE)</f>
        <v>#N/A</v>
      </c>
      <c r="CZ64" s="58" t="e">
        <f>VLOOKUP(CX64,马仔属性!$G$14:$H$30,2,FALSE)</f>
        <v>#N/A</v>
      </c>
      <c r="DA64" s="3">
        <f t="shared" si="20"/>
        <v>61</v>
      </c>
      <c r="DB64" s="3">
        <f t="shared" si="115"/>
        <v>7</v>
      </c>
      <c r="DC64" s="3">
        <f t="shared" si="115"/>
        <v>7</v>
      </c>
      <c r="DD64" s="69">
        <f>SUMPRODUCT(DE64:DG64,设定参考!$A$2:$C$2)</f>
        <v>0</v>
      </c>
      <c r="DE64" s="30">
        <v>0</v>
      </c>
      <c r="DF64" s="30">
        <v>0</v>
      </c>
      <c r="DG64" s="62">
        <v>0</v>
      </c>
      <c r="DH64" s="57" t="str">
        <f t="shared" si="60"/>
        <v>山下忠秀</v>
      </c>
      <c r="DI64" s="47">
        <f>VLOOKUP(DH64,马仔属性!$G$14:$I$30,3,FALSE)</f>
        <v>2</v>
      </c>
      <c r="DJ64" s="58">
        <f>VLOOKUP(DH64,马仔属性!$G$14:$H$30,2,FALSE)</f>
        <v>101112</v>
      </c>
      <c r="DK64" s="3">
        <f t="shared" si="22"/>
        <v>61</v>
      </c>
      <c r="DL64" s="3">
        <f t="shared" si="116"/>
        <v>7</v>
      </c>
      <c r="DM64" s="3">
        <f t="shared" si="116"/>
        <v>7</v>
      </c>
      <c r="DN64" s="69">
        <f>SUMPRODUCT(DO64:DQ64,设定参考!$A$2:$C$2)</f>
        <v>8335.6818737095746</v>
      </c>
      <c r="DO64" s="30">
        <v>72569.714597509999</v>
      </c>
      <c r="DP64" s="30">
        <v>3737.8702237433167</v>
      </c>
      <c r="DQ64" s="62">
        <v>1695.0230660658581</v>
      </c>
      <c r="DR64" s="57" t="str">
        <f t="shared" si="61"/>
        <v>宫本一</v>
      </c>
      <c r="DS64" s="47">
        <f>VLOOKUP(DR64,马仔属性!$G$14:$I$30,3,FALSE)</f>
        <v>2</v>
      </c>
      <c r="DT64" s="58">
        <f>VLOOKUP(DR64,马仔属性!$G$14:$H$30,2,FALSE)</f>
        <v>101113</v>
      </c>
      <c r="DU64" s="3">
        <f t="shared" si="24"/>
        <v>61</v>
      </c>
      <c r="DV64" s="3">
        <f t="shared" si="117"/>
        <v>7</v>
      </c>
      <c r="DW64" s="3">
        <f t="shared" si="117"/>
        <v>7</v>
      </c>
      <c r="DX64" s="69">
        <f>SUMPRODUCT(DY64:EA64,设定参考!$A$2:$C$2)</f>
        <v>8353.4418737095748</v>
      </c>
      <c r="DY64" s="30">
        <v>71263.714597509999</v>
      </c>
      <c r="DZ64" s="30">
        <v>3792.8702237433167</v>
      </c>
      <c r="EA64" s="62">
        <v>1710.0230660658581</v>
      </c>
      <c r="EB64" s="57" t="str">
        <f t="shared" si="62"/>
        <v>陈浩南</v>
      </c>
      <c r="EC64" s="47">
        <f>VLOOKUP(EB64,马仔属性!$G$14:$I$30,3,FALSE)</f>
        <v>3</v>
      </c>
      <c r="ED64" s="58">
        <f>VLOOKUP(EB64,马仔属性!$G$14:$H$30,2,FALSE)</f>
        <v>101114</v>
      </c>
      <c r="EE64" s="3">
        <f t="shared" si="26"/>
        <v>61</v>
      </c>
      <c r="EF64" s="3">
        <f t="shared" si="118"/>
        <v>7</v>
      </c>
      <c r="EG64" s="3">
        <f t="shared" si="118"/>
        <v>7</v>
      </c>
      <c r="EH64" s="69">
        <f>SUMPRODUCT(EI64:EK64,设定参考!$A$2:$C$2)</f>
        <v>11724.826711253208</v>
      </c>
      <c r="EI64" s="30">
        <v>103475.44816713539</v>
      </c>
      <c r="EJ64" s="30">
        <v>5274.3489334759379</v>
      </c>
      <c r="EK64" s="62">
        <v>2311.4598510918545</v>
      </c>
      <c r="EL64" s="57" t="str">
        <f t="shared" si="63"/>
        <v>山鸡</v>
      </c>
      <c r="EM64" s="47">
        <f>VLOOKUP(EL64,马仔属性!$G$14:$I$30,3,FALSE)</f>
        <v>3</v>
      </c>
      <c r="EN64" s="58">
        <f>VLOOKUP(EL64,马仔属性!$G$14:$H$30,2,FALSE)</f>
        <v>101115</v>
      </c>
      <c r="EO64" s="3">
        <f t="shared" si="28"/>
        <v>61</v>
      </c>
      <c r="EP64" s="3">
        <f t="shared" si="119"/>
        <v>7</v>
      </c>
      <c r="EQ64" s="3">
        <f t="shared" si="119"/>
        <v>7</v>
      </c>
      <c r="ER64" s="69">
        <f>SUMPRODUCT(ES64:EU64,设定参考!$A$2:$C$2)</f>
        <v>11732.226711253208</v>
      </c>
      <c r="ES64" s="30">
        <v>102385.44816713539</v>
      </c>
      <c r="ET64" s="30">
        <v>5296.3489334759379</v>
      </c>
      <c r="EU64" s="62">
        <v>2340.4598510918545</v>
      </c>
      <c r="EV64" s="57" t="str">
        <f t="shared" si="64"/>
        <v>大天二</v>
      </c>
      <c r="EW64" s="47">
        <f>VLOOKUP(EV64,马仔属性!$G$14:$I$30,3,FALSE)</f>
        <v>3</v>
      </c>
      <c r="EX64" s="58">
        <f>VLOOKUP(EV64,马仔属性!$G$14:$H$30,2,FALSE)</f>
        <v>101116</v>
      </c>
      <c r="EY64" s="3">
        <f t="shared" si="30"/>
        <v>61</v>
      </c>
      <c r="EZ64" s="3">
        <f t="shared" si="120"/>
        <v>7</v>
      </c>
      <c r="FA64" s="3">
        <f t="shared" si="120"/>
        <v>7</v>
      </c>
      <c r="FB64" s="69">
        <f>SUMPRODUCT(FC64:FE64,设定参考!$A$2:$C$2)</f>
        <v>11675.066711253208</v>
      </c>
      <c r="FC64" s="30">
        <v>104781.44816713539</v>
      </c>
      <c r="FD64" s="30">
        <v>5120.3489334759379</v>
      </c>
      <c r="FE64" s="62">
        <v>2363.4598510918545</v>
      </c>
      <c r="FF64" s="57" t="str">
        <f t="shared" si="123"/>
        <v>亚芝</v>
      </c>
      <c r="FG64" s="47" t="e">
        <f>VLOOKUP(FF64,马仔属性!$G$14:$I$30,3,FALSE)</f>
        <v>#N/A</v>
      </c>
      <c r="FH64" s="58" t="e">
        <f>VLOOKUP(FF64,马仔属性!$G$14:$H$30,2,FALSE)</f>
        <v>#N/A</v>
      </c>
      <c r="FI64" s="3">
        <f t="shared" si="121"/>
        <v>61</v>
      </c>
      <c r="FJ64" s="3">
        <f t="shared" si="122"/>
        <v>7</v>
      </c>
      <c r="FK64" s="3">
        <f t="shared" si="122"/>
        <v>7</v>
      </c>
      <c r="FL64" s="69">
        <f>SUMPRODUCT(FM64:FO64,设定参考!$A$2:$C$2)</f>
        <v>-772356.04916323093</v>
      </c>
      <c r="FM64" s="30">
        <v>-366933.80850962101</v>
      </c>
      <c r="FN64" s="30">
        <v>-374870.83511082199</v>
      </c>
      <c r="FO64" s="62">
        <v>-382807.86171202402</v>
      </c>
      <c r="FP64" s="57" t="str">
        <f t="shared" si="123"/>
        <v>亚芝</v>
      </c>
      <c r="FQ64" s="47" t="e">
        <f>VLOOKUP(FP64,马仔属性!$G$14:$I$30,3,FALSE)</f>
        <v>#N/A</v>
      </c>
      <c r="FR64" s="58" t="e">
        <f>VLOOKUP(FP64,马仔属性!$G$14:$H$30,2,FALSE)</f>
        <v>#N/A</v>
      </c>
      <c r="FS64" s="3">
        <f t="shared" si="121"/>
        <v>61</v>
      </c>
      <c r="FT64" s="3">
        <f t="shared" si="122"/>
        <v>7</v>
      </c>
      <c r="FU64" s="3">
        <f t="shared" si="122"/>
        <v>7</v>
      </c>
      <c r="FV64" s="69">
        <f>SUMPRODUCT(FW64:FY64,设定参考!$A$2:$C$2)</f>
        <v>-820930.651962584</v>
      </c>
      <c r="FW64" s="30">
        <v>-390744.888313225</v>
      </c>
      <c r="FX64" s="30">
        <v>-398681.91491442698</v>
      </c>
      <c r="FY64" s="62">
        <v>-406618.94151562802</v>
      </c>
      <c r="FZ64" s="57" t="str">
        <f t="shared" si="123"/>
        <v>亚芝</v>
      </c>
      <c r="GA64" s="47" t="e">
        <f>VLOOKUP(FZ64,马仔属性!$G$14:$I$30,3,FALSE)</f>
        <v>#N/A</v>
      </c>
      <c r="GB64" s="58" t="e">
        <f>VLOOKUP(FZ64,马仔属性!$G$14:$H$30,2,FALSE)</f>
        <v>#N/A</v>
      </c>
      <c r="GC64" s="3">
        <f t="shared" si="121"/>
        <v>61</v>
      </c>
      <c r="GD64" s="3">
        <f t="shared" si="122"/>
        <v>7</v>
      </c>
      <c r="GE64" s="3">
        <f t="shared" si="122"/>
        <v>7</v>
      </c>
      <c r="GF64" s="69">
        <f>SUMPRODUCT(GG64:GI64,设定参考!$A$2:$C$2)</f>
        <v>-869505.25476193731</v>
      </c>
      <c r="GG64" s="30">
        <v>-414555.96811682999</v>
      </c>
      <c r="GH64" s="30">
        <v>-422492.99471803103</v>
      </c>
      <c r="GI64" s="62">
        <v>-430430.021319233</v>
      </c>
      <c r="GJ64" s="57" t="str">
        <f t="shared" si="123"/>
        <v>亚芝</v>
      </c>
      <c r="GK64" s="47" t="e">
        <f>VLOOKUP(GJ64,马仔属性!$G$14:$I$30,3,FALSE)</f>
        <v>#N/A</v>
      </c>
      <c r="GL64" s="58" t="e">
        <f>VLOOKUP(GJ64,马仔属性!$G$14:$H$30,2,FALSE)</f>
        <v>#N/A</v>
      </c>
      <c r="GM64" s="3">
        <f t="shared" si="121"/>
        <v>61</v>
      </c>
      <c r="GN64" s="3">
        <f t="shared" si="122"/>
        <v>7</v>
      </c>
      <c r="GO64" s="3">
        <f t="shared" si="122"/>
        <v>7</v>
      </c>
      <c r="GP64" s="69">
        <f>SUMPRODUCT(GQ64:GS64,设定参考!$A$2:$C$2)</f>
        <v>-918079.85756129038</v>
      </c>
      <c r="GQ64" s="30">
        <v>-438367.04792043398</v>
      </c>
      <c r="GR64" s="30">
        <v>-446304.07452163601</v>
      </c>
      <c r="GS64" s="62">
        <v>-454241.10112283699</v>
      </c>
      <c r="GT64" s="57" t="str">
        <f t="shared" si="123"/>
        <v>亚芝</v>
      </c>
      <c r="GU64" s="47" t="e">
        <f>VLOOKUP(GT64,马仔属性!$G$14:$I$30,3,FALSE)</f>
        <v>#N/A</v>
      </c>
      <c r="GV64" s="58" t="e">
        <f>VLOOKUP(GT64,马仔属性!$G$14:$H$30,2,FALSE)</f>
        <v>#N/A</v>
      </c>
      <c r="GW64" s="3">
        <f t="shared" si="121"/>
        <v>61</v>
      </c>
      <c r="GX64" s="3">
        <f t="shared" si="122"/>
        <v>7</v>
      </c>
      <c r="GY64" s="3">
        <f t="shared" si="122"/>
        <v>7</v>
      </c>
      <c r="GZ64" s="69">
        <f>SUMPRODUCT(HA64:HC64,设定参考!$A$2:$C$2)</f>
        <v>-966654.46036064345</v>
      </c>
      <c r="HA64" s="30">
        <v>-462178.12772403902</v>
      </c>
      <c r="HB64" s="30">
        <v>-470115.15432524</v>
      </c>
      <c r="HC64" s="62">
        <v>-478052.18092644197</v>
      </c>
      <c r="HD64" s="57" t="str">
        <f t="shared" si="123"/>
        <v>亚芝</v>
      </c>
      <c r="HE64" s="47" t="e">
        <f>VLOOKUP(HD64,马仔属性!$G$14:$I$30,3,FALSE)</f>
        <v>#N/A</v>
      </c>
      <c r="HF64" s="58" t="e">
        <f>VLOOKUP(HD64,马仔属性!$G$14:$H$30,2,FALSE)</f>
        <v>#N/A</v>
      </c>
      <c r="HG64" s="3">
        <f t="shared" si="121"/>
        <v>61</v>
      </c>
      <c r="HH64" s="3">
        <f t="shared" si="122"/>
        <v>7</v>
      </c>
      <c r="HI64" s="3">
        <f t="shared" si="122"/>
        <v>7</v>
      </c>
      <c r="HJ64" s="69">
        <f>SUMPRODUCT(HK64:HM64,设定参考!$A$2:$C$2)</f>
        <v>-1015229.0631599966</v>
      </c>
      <c r="HK64" s="30">
        <v>-485989.20752764301</v>
      </c>
      <c r="HL64" s="30">
        <v>-493926.23412884498</v>
      </c>
      <c r="HM64" s="62">
        <v>-501863.26073004602</v>
      </c>
    </row>
    <row r="65" spans="1:221" x14ac:dyDescent="0.15">
      <c r="A65" s="48">
        <v>62</v>
      </c>
      <c r="B65" s="57" t="str">
        <f t="shared" si="50"/>
        <v>制服太妹</v>
      </c>
      <c r="C65" s="47">
        <f>VLOOKUP(B65,马仔属性!$G$14:$I$30,3,FALSE)</f>
        <v>0</v>
      </c>
      <c r="D65" s="58">
        <f>VLOOKUP(B65,马仔属性!$G$14:$H$30,2,FALSE)</f>
        <v>101101</v>
      </c>
      <c r="E65" s="3">
        <f t="shared" si="0"/>
        <v>62</v>
      </c>
      <c r="F65" s="3">
        <f t="shared" si="105"/>
        <v>7</v>
      </c>
      <c r="G65" s="3">
        <f t="shared" si="105"/>
        <v>7</v>
      </c>
      <c r="H65" s="69">
        <f>SUMPRODUCT(I65:K65,设定参考!$A$2:$C$2)</f>
        <v>3333.298866300695</v>
      </c>
      <c r="I65" s="30">
        <v>27378.894339988939</v>
      </c>
      <c r="J65" s="30">
        <v>1519.6646605347596</v>
      </c>
      <c r="K65" s="62">
        <v>718.47843216637784</v>
      </c>
      <c r="L65" s="57" t="str">
        <f t="shared" si="51"/>
        <v>蟹仔</v>
      </c>
      <c r="M65" s="47">
        <f>VLOOKUP(L65,马仔属性!$G$14:$I$30,3,FALSE)</f>
        <v>0</v>
      </c>
      <c r="N65" s="58">
        <f>VLOOKUP(L65,马仔属性!$G$14:$H$30,2,FALSE)</f>
        <v>101102</v>
      </c>
      <c r="O65" s="3">
        <f t="shared" si="2"/>
        <v>62</v>
      </c>
      <c r="P65" s="3">
        <f t="shared" si="106"/>
        <v>7</v>
      </c>
      <c r="Q65" s="3">
        <f t="shared" si="106"/>
        <v>7</v>
      </c>
      <c r="R65" s="69">
        <f>SUMPRODUCT(S65:U65,设定参考!$A$2:$C$2)</f>
        <v>3381.5788663006952</v>
      </c>
      <c r="S65" s="30">
        <v>28685.894339988939</v>
      </c>
      <c r="T65" s="30">
        <v>1563.6646605347596</v>
      </c>
      <c r="U65" s="62">
        <v>670.47843216637784</v>
      </c>
      <c r="V65" s="57" t="str">
        <f t="shared" si="52"/>
        <v>比利</v>
      </c>
      <c r="W65" s="47">
        <f>VLOOKUP(V65,马仔属性!$G$14:$I$30,3,FALSE)</f>
        <v>0</v>
      </c>
      <c r="X65" s="58">
        <f>VLOOKUP(V65,马仔属性!$G$14:$H$30,2,FALSE)</f>
        <v>101103</v>
      </c>
      <c r="Y65" s="3">
        <f t="shared" si="4"/>
        <v>62</v>
      </c>
      <c r="Z65" s="3">
        <f t="shared" si="107"/>
        <v>7</v>
      </c>
      <c r="AA65" s="3">
        <f t="shared" si="107"/>
        <v>7</v>
      </c>
      <c r="AB65" s="69">
        <f>SUMPRODUCT(AC65:AE65,设定参考!$A$2:$C$2)</f>
        <v>3371.5788663006952</v>
      </c>
      <c r="AC65" s="30">
        <v>27160.894339988939</v>
      </c>
      <c r="AD65" s="30">
        <v>1585.6646605347596</v>
      </c>
      <c r="AE65" s="62">
        <v>699.47843216637784</v>
      </c>
      <c r="AF65" s="57" t="str">
        <f t="shared" si="53"/>
        <v>黎九</v>
      </c>
      <c r="AG65" s="47">
        <f>VLOOKUP(AF65,马仔属性!$G$14:$I$30,3,FALSE)</f>
        <v>0</v>
      </c>
      <c r="AH65" s="58">
        <f>VLOOKUP(AF65,马仔属性!$G$14:$H$30,2,FALSE)</f>
        <v>101104</v>
      </c>
      <c r="AI65" s="3">
        <f t="shared" si="6"/>
        <v>62</v>
      </c>
      <c r="AJ65" s="3">
        <f t="shared" si="108"/>
        <v>7</v>
      </c>
      <c r="AK65" s="3">
        <f t="shared" si="108"/>
        <v>7</v>
      </c>
      <c r="AL65" s="69">
        <f>SUMPRODUCT(AM65:AO65,设定参考!$A$2:$C$2)</f>
        <v>3428.5388663006947</v>
      </c>
      <c r="AM65" s="30">
        <v>30209.894339988939</v>
      </c>
      <c r="AN65" s="30">
        <v>1596.6646605347596</v>
      </c>
      <c r="AO65" s="62">
        <v>623.47843216637784</v>
      </c>
      <c r="AP65" s="57" t="str">
        <f t="shared" si="54"/>
        <v>黑古</v>
      </c>
      <c r="AQ65" s="47">
        <f>VLOOKUP(AP65,马仔属性!$G$14:$I$30,3,FALSE)</f>
        <v>0</v>
      </c>
      <c r="AR65" s="58">
        <f>VLOOKUP(AP65,马仔属性!$G$14:$H$30,2,FALSE)</f>
        <v>101105</v>
      </c>
      <c r="AS65" s="3">
        <f t="shared" si="8"/>
        <v>62</v>
      </c>
      <c r="AT65" s="3">
        <f t="shared" si="109"/>
        <v>7</v>
      </c>
      <c r="AU65" s="3">
        <f t="shared" si="109"/>
        <v>7</v>
      </c>
      <c r="AV65" s="69">
        <f>SUMPRODUCT(AW65:AY65,设定参考!$A$2:$C$2)</f>
        <v>3355.4988663006948</v>
      </c>
      <c r="AW65" s="30">
        <v>31733.894339988939</v>
      </c>
      <c r="AX65" s="30">
        <v>1420.6646605347596</v>
      </c>
      <c r="AY65" s="62">
        <v>665.47843216637784</v>
      </c>
      <c r="AZ65" s="57" t="str">
        <f t="shared" si="55"/>
        <v>靓坤</v>
      </c>
      <c r="BA65" s="47">
        <f>VLOOKUP(AZ65,马仔属性!$G$14:$I$30,3,FALSE)</f>
        <v>1</v>
      </c>
      <c r="BB65" s="58">
        <f>VLOOKUP(AZ65,马仔属性!$G$14:$H$30,2,FALSE)</f>
        <v>101106</v>
      </c>
      <c r="BC65" s="3">
        <f t="shared" si="10"/>
        <v>62</v>
      </c>
      <c r="BD65" s="3">
        <f t="shared" si="110"/>
        <v>7</v>
      </c>
      <c r="BE65" s="3">
        <f t="shared" si="110"/>
        <v>7</v>
      </c>
      <c r="BF65" s="69">
        <f>SUMPRODUCT(BG65:BI65,设定参考!$A$2:$C$2)</f>
        <v>5058.6055339790819</v>
      </c>
      <c r="BG65" s="30">
        <v>44434.541221718653</v>
      </c>
      <c r="BH65" s="30">
        <v>2264.4165167914443</v>
      </c>
      <c r="BI65" s="62">
        <v>1016.807368318891</v>
      </c>
      <c r="BJ65" s="57" t="str">
        <f t="shared" si="56"/>
        <v>乌鸦</v>
      </c>
      <c r="BK65" s="47">
        <f>VLOOKUP(BJ65,马仔属性!$G$14:$I$30,3,FALSE)</f>
        <v>2</v>
      </c>
      <c r="BL65" s="58">
        <f>VLOOKUP(BJ65,马仔属性!$G$14:$H$30,2,FALSE)</f>
        <v>101110</v>
      </c>
      <c r="BM65" s="3">
        <f t="shared" si="12"/>
        <v>62</v>
      </c>
      <c r="BN65" s="3">
        <f t="shared" si="111"/>
        <v>7</v>
      </c>
      <c r="BO65" s="3">
        <f t="shared" si="111"/>
        <v>7</v>
      </c>
      <c r="BP65" s="69">
        <f>SUMPRODUCT(BQ65:BS65,设定参考!$A$2:$C$2)</f>
        <v>8456.8188693358534</v>
      </c>
      <c r="BQ65" s="30">
        <v>75060.83498517808</v>
      </c>
      <c r="BR65" s="30">
        <v>3775.9202293048138</v>
      </c>
      <c r="BS65" s="62">
        <v>1678.465240623917</v>
      </c>
      <c r="BT65" s="57" t="str">
        <f t="shared" si="57"/>
        <v>肥仔</v>
      </c>
      <c r="BU65" s="47">
        <f>VLOOKUP(BT65,马仔属性!$G$14:$I$30,3,FALSE)</f>
        <v>1</v>
      </c>
      <c r="BV65" s="58">
        <f>VLOOKUP(BT65,马仔属性!$G$14:$H$30,2,FALSE)</f>
        <v>101108</v>
      </c>
      <c r="BW65" s="3">
        <f t="shared" si="14"/>
        <v>62</v>
      </c>
      <c r="BX65" s="3">
        <f t="shared" si="112"/>
        <v>7</v>
      </c>
      <c r="BY65" s="3">
        <f t="shared" si="112"/>
        <v>7</v>
      </c>
      <c r="BZ65" s="69">
        <f>SUMPRODUCT(CA65:CC65,设定参考!$A$2:$C$2)</f>
        <v>5016.445533979082</v>
      </c>
      <c r="CA65" s="30">
        <v>45305.541221718653</v>
      </c>
      <c r="CB65" s="30">
        <v>2154.4165167914443</v>
      </c>
      <c r="CC65" s="62">
        <v>1049.8073683188909</v>
      </c>
      <c r="CD65" s="57" t="str">
        <f t="shared" si="58"/>
        <v>司徒浩南</v>
      </c>
      <c r="CE65" s="47">
        <f>VLOOKUP(CD65,马仔属性!$G$14:$I$30,3,FALSE)</f>
        <v>2</v>
      </c>
      <c r="CF65" s="58">
        <f>VLOOKUP(CD65,马仔属性!$G$14:$H$30,2,FALSE)</f>
        <v>101109</v>
      </c>
      <c r="CG65" s="3">
        <f t="shared" si="16"/>
        <v>62</v>
      </c>
      <c r="CH65" s="3">
        <f t="shared" si="113"/>
        <v>7</v>
      </c>
      <c r="CI65" s="3">
        <f t="shared" si="113"/>
        <v>7</v>
      </c>
      <c r="CJ65" s="69">
        <f>SUMPRODUCT(CK65:CM65,设定参考!$A$2:$C$2)</f>
        <v>8519.1388693358531</v>
      </c>
      <c r="CK65" s="30">
        <v>74843.834985178066</v>
      </c>
      <c r="CL65" s="30">
        <v>3907.9202293048138</v>
      </c>
      <c r="CM65" s="62">
        <v>1617.465240623917</v>
      </c>
      <c r="CN65" s="57" t="s">
        <v>380</v>
      </c>
      <c r="CO65" s="47">
        <f>VLOOKUP(CN65,马仔属性!$G$14:$I$30,3,FALSE)</f>
        <v>2</v>
      </c>
      <c r="CP65" s="58">
        <f>VLOOKUP(CN65,马仔属性!$G$14:$H$30,2,FALSE)</f>
        <v>101111</v>
      </c>
      <c r="CQ65" s="3">
        <f t="shared" si="18"/>
        <v>62</v>
      </c>
      <c r="CR65" s="3">
        <f t="shared" si="114"/>
        <v>7</v>
      </c>
      <c r="CS65" s="3">
        <f t="shared" si="114"/>
        <v>7</v>
      </c>
      <c r="CT65" s="69">
        <f>SUMPRODUCT(CU65:CW65,设定参考!$A$2:$C$2)</f>
        <v>8478.1388693358531</v>
      </c>
      <c r="CU65" s="30">
        <v>74843.834985178066</v>
      </c>
      <c r="CV65" s="30">
        <v>3819.9202293048138</v>
      </c>
      <c r="CW65" s="62">
        <v>1664.465240623917</v>
      </c>
      <c r="CX65" s="57" t="str">
        <f t="shared" si="59"/>
        <v>雷功</v>
      </c>
      <c r="CY65" s="47" t="e">
        <f>VLOOKUP(CX65,马仔属性!$G$14:$I$30,3,FALSE)</f>
        <v>#N/A</v>
      </c>
      <c r="CZ65" s="58" t="e">
        <f>VLOOKUP(CX65,马仔属性!$G$14:$H$30,2,FALSE)</f>
        <v>#N/A</v>
      </c>
      <c r="DA65" s="3">
        <f t="shared" si="20"/>
        <v>62</v>
      </c>
      <c r="DB65" s="3">
        <f t="shared" si="115"/>
        <v>7</v>
      </c>
      <c r="DC65" s="3">
        <f t="shared" si="115"/>
        <v>7</v>
      </c>
      <c r="DD65" s="69">
        <f>SUMPRODUCT(DE65:DG65,设定参考!$A$2:$C$2)</f>
        <v>0</v>
      </c>
      <c r="DE65" s="30">
        <v>0</v>
      </c>
      <c r="DF65" s="30">
        <v>0</v>
      </c>
      <c r="DG65" s="62">
        <v>0</v>
      </c>
      <c r="DH65" s="57" t="str">
        <f t="shared" si="60"/>
        <v>山下忠秀</v>
      </c>
      <c r="DI65" s="47">
        <f>VLOOKUP(DH65,马仔属性!$G$14:$I$30,3,FALSE)</f>
        <v>2</v>
      </c>
      <c r="DJ65" s="58">
        <f>VLOOKUP(DH65,马仔属性!$G$14:$H$30,2,FALSE)</f>
        <v>101112</v>
      </c>
      <c r="DK65" s="3">
        <f t="shared" si="22"/>
        <v>62</v>
      </c>
      <c r="DL65" s="3">
        <f t="shared" si="116"/>
        <v>7</v>
      </c>
      <c r="DM65" s="3">
        <f t="shared" si="116"/>
        <v>7</v>
      </c>
      <c r="DN65" s="69">
        <f>SUMPRODUCT(DO65:DQ65,设定参考!$A$2:$C$2)</f>
        <v>8420.1388693358531</v>
      </c>
      <c r="DO65" s="30">
        <v>73318.834985178066</v>
      </c>
      <c r="DP65" s="30">
        <v>3775.9202293048138</v>
      </c>
      <c r="DQ65" s="62">
        <v>1711.465240623917</v>
      </c>
      <c r="DR65" s="57" t="str">
        <f t="shared" si="61"/>
        <v>宫本一</v>
      </c>
      <c r="DS65" s="47">
        <f>VLOOKUP(DR65,马仔属性!$G$14:$I$30,3,FALSE)</f>
        <v>2</v>
      </c>
      <c r="DT65" s="58">
        <f>VLOOKUP(DR65,马仔属性!$G$14:$H$30,2,FALSE)</f>
        <v>101113</v>
      </c>
      <c r="DU65" s="3">
        <f t="shared" si="24"/>
        <v>62</v>
      </c>
      <c r="DV65" s="3">
        <f t="shared" si="117"/>
        <v>7</v>
      </c>
      <c r="DW65" s="3">
        <f t="shared" si="117"/>
        <v>7</v>
      </c>
      <c r="DX65" s="69">
        <f>SUMPRODUCT(DY65:EA65,设定参考!$A$2:$C$2)</f>
        <v>8437.8988693358533</v>
      </c>
      <c r="DY65" s="30">
        <v>72012.834985178066</v>
      </c>
      <c r="DZ65" s="30">
        <v>3830.9202293048138</v>
      </c>
      <c r="EA65" s="62">
        <v>1726.465240623917</v>
      </c>
      <c r="EB65" s="57" t="str">
        <f t="shared" si="62"/>
        <v>陈浩南</v>
      </c>
      <c r="EC65" s="47">
        <f>VLOOKUP(EB65,马仔属性!$G$14:$I$30,3,FALSE)</f>
        <v>3</v>
      </c>
      <c r="ED65" s="58">
        <f>VLOOKUP(EB65,马仔属性!$G$14:$H$30,2,FALSE)</f>
        <v>101114</v>
      </c>
      <c r="EE65" s="3">
        <f t="shared" si="26"/>
        <v>62</v>
      </c>
      <c r="EF65" s="3">
        <f t="shared" si="118"/>
        <v>7</v>
      </c>
      <c r="EG65" s="3">
        <f t="shared" si="118"/>
        <v>7</v>
      </c>
      <c r="EH65" s="69">
        <f>SUMPRODUCT(EI65:EK65,设定参考!$A$2:$C$2)</f>
        <v>11851.512204692626</v>
      </c>
      <c r="EI65" s="30">
        <v>104599.12874863748</v>
      </c>
      <c r="EJ65" s="30">
        <v>5331.4239418181842</v>
      </c>
      <c r="EK65" s="62">
        <v>2336.1231129289431</v>
      </c>
      <c r="EL65" s="57" t="str">
        <f t="shared" si="63"/>
        <v>山鸡</v>
      </c>
      <c r="EM65" s="47">
        <f>VLOOKUP(EL65,马仔属性!$G$14:$I$30,3,FALSE)</f>
        <v>3</v>
      </c>
      <c r="EN65" s="58">
        <f>VLOOKUP(EL65,马仔属性!$G$14:$H$30,2,FALSE)</f>
        <v>101115</v>
      </c>
      <c r="EO65" s="3">
        <f t="shared" si="28"/>
        <v>62</v>
      </c>
      <c r="EP65" s="3">
        <f t="shared" si="119"/>
        <v>7</v>
      </c>
      <c r="EQ65" s="3">
        <f t="shared" si="119"/>
        <v>7</v>
      </c>
      <c r="ER65" s="69">
        <f>SUMPRODUCT(ES65:EU65,设定参考!$A$2:$C$2)</f>
        <v>11858.912204692626</v>
      </c>
      <c r="ES65" s="30">
        <v>103509.12874863748</v>
      </c>
      <c r="ET65" s="30">
        <v>5353.4239418181842</v>
      </c>
      <c r="EU65" s="62">
        <v>2365.1231129289431</v>
      </c>
      <c r="EV65" s="57" t="str">
        <f t="shared" si="64"/>
        <v>大天二</v>
      </c>
      <c r="EW65" s="47">
        <f>VLOOKUP(EV65,马仔属性!$G$14:$I$30,3,FALSE)</f>
        <v>3</v>
      </c>
      <c r="EX65" s="58">
        <f>VLOOKUP(EV65,马仔属性!$G$14:$H$30,2,FALSE)</f>
        <v>101116</v>
      </c>
      <c r="EY65" s="3">
        <f t="shared" si="30"/>
        <v>62</v>
      </c>
      <c r="EZ65" s="3">
        <f t="shared" si="120"/>
        <v>7</v>
      </c>
      <c r="FA65" s="3">
        <f t="shared" si="120"/>
        <v>7</v>
      </c>
      <c r="FB65" s="69">
        <f>SUMPRODUCT(FC65:FE65,设定参考!$A$2:$C$2)</f>
        <v>11801.752204692626</v>
      </c>
      <c r="FC65" s="30">
        <v>105905.12874863748</v>
      </c>
      <c r="FD65" s="30">
        <v>5177.4239418181842</v>
      </c>
      <c r="FE65" s="62">
        <v>2388.1231129289431</v>
      </c>
      <c r="FF65" s="57" t="str">
        <f t="shared" si="123"/>
        <v>亚芝</v>
      </c>
      <c r="FG65" s="47" t="e">
        <f>VLOOKUP(FF65,马仔属性!$G$14:$I$30,3,FALSE)</f>
        <v>#N/A</v>
      </c>
      <c r="FH65" s="58" t="e">
        <f>VLOOKUP(FF65,马仔属性!$G$14:$H$30,2,FALSE)</f>
        <v>#N/A</v>
      </c>
      <c r="FI65" s="3">
        <f t="shared" si="121"/>
        <v>62</v>
      </c>
      <c r="FJ65" s="3">
        <f t="shared" si="122"/>
        <v>7</v>
      </c>
      <c r="FK65" s="3">
        <f t="shared" si="122"/>
        <v>7</v>
      </c>
      <c r="FL65" s="69">
        <f>SUMPRODUCT(FM65:FO65,设定参考!$A$2:$C$2)</f>
        <v>-780768.16879818286</v>
      </c>
      <c r="FM65" s="30">
        <v>-370930.27573852101</v>
      </c>
      <c r="FN65" s="30">
        <v>-378953.74450238701</v>
      </c>
      <c r="FO65" s="62">
        <v>-386977.21326625498</v>
      </c>
      <c r="FP65" s="57" t="str">
        <f t="shared" si="123"/>
        <v>亚芝</v>
      </c>
      <c r="FQ65" s="47" t="e">
        <f>VLOOKUP(FP65,马仔属性!$G$14:$I$30,3,FALSE)</f>
        <v>#N/A</v>
      </c>
      <c r="FR65" s="58" t="e">
        <f>VLOOKUP(FP65,马仔属性!$G$14:$H$30,2,FALSE)</f>
        <v>#N/A</v>
      </c>
      <c r="FS65" s="3">
        <f t="shared" si="121"/>
        <v>62</v>
      </c>
      <c r="FT65" s="3">
        <f t="shared" si="122"/>
        <v>7</v>
      </c>
      <c r="FU65" s="3">
        <f t="shared" si="122"/>
        <v>7</v>
      </c>
      <c r="FV65" s="69">
        <f>SUMPRODUCT(FW65:FY65,设定参考!$A$2:$C$2)</f>
        <v>-829871.79763304885</v>
      </c>
      <c r="FW65" s="30">
        <v>-395000.68203012203</v>
      </c>
      <c r="FX65" s="30">
        <v>-403024.15079398802</v>
      </c>
      <c r="FY65" s="62">
        <v>-411047.619557856</v>
      </c>
      <c r="FZ65" s="57" t="str">
        <f t="shared" si="123"/>
        <v>亚芝</v>
      </c>
      <c r="GA65" s="47" t="e">
        <f>VLOOKUP(FZ65,马仔属性!$G$14:$I$30,3,FALSE)</f>
        <v>#N/A</v>
      </c>
      <c r="GB65" s="58" t="e">
        <f>VLOOKUP(FZ65,马仔属性!$G$14:$H$30,2,FALSE)</f>
        <v>#N/A</v>
      </c>
      <c r="GC65" s="3">
        <f t="shared" si="121"/>
        <v>62</v>
      </c>
      <c r="GD65" s="3">
        <f t="shared" si="122"/>
        <v>7</v>
      </c>
      <c r="GE65" s="3">
        <f t="shared" si="122"/>
        <v>7</v>
      </c>
      <c r="GF65" s="69">
        <f>SUMPRODUCT(GG65:GI65,设定参考!$A$2:$C$2)</f>
        <v>-878975.42646791693</v>
      </c>
      <c r="GG65" s="30">
        <v>-419071.08832172398</v>
      </c>
      <c r="GH65" s="30">
        <v>-427094.55708559102</v>
      </c>
      <c r="GI65" s="62">
        <v>-435118.02584945702</v>
      </c>
      <c r="GJ65" s="57" t="str">
        <f t="shared" si="123"/>
        <v>亚芝</v>
      </c>
      <c r="GK65" s="47" t="e">
        <f>VLOOKUP(GJ65,马仔属性!$G$14:$I$30,3,FALSE)</f>
        <v>#N/A</v>
      </c>
      <c r="GL65" s="58" t="e">
        <f>VLOOKUP(GJ65,马仔属性!$G$14:$H$30,2,FALSE)</f>
        <v>#N/A</v>
      </c>
      <c r="GM65" s="3">
        <f t="shared" si="121"/>
        <v>62</v>
      </c>
      <c r="GN65" s="3">
        <f t="shared" si="122"/>
        <v>7</v>
      </c>
      <c r="GO65" s="3">
        <f t="shared" si="122"/>
        <v>7</v>
      </c>
      <c r="GP65" s="69">
        <f>SUMPRODUCT(GQ65:GS65,设定参考!$A$2:$C$2)</f>
        <v>-928079.05530278292</v>
      </c>
      <c r="GQ65" s="30">
        <v>-443141.49461332499</v>
      </c>
      <c r="GR65" s="30">
        <v>-451164.96337719198</v>
      </c>
      <c r="GS65" s="62">
        <v>-459188.43214105797</v>
      </c>
      <c r="GT65" s="57" t="str">
        <f t="shared" si="123"/>
        <v>亚芝</v>
      </c>
      <c r="GU65" s="47" t="e">
        <f>VLOOKUP(GT65,马仔属性!$G$14:$I$30,3,FALSE)</f>
        <v>#N/A</v>
      </c>
      <c r="GV65" s="58" t="e">
        <f>VLOOKUP(GT65,马仔属性!$G$14:$H$30,2,FALSE)</f>
        <v>#N/A</v>
      </c>
      <c r="GW65" s="3">
        <f t="shared" si="121"/>
        <v>62</v>
      </c>
      <c r="GX65" s="3">
        <f t="shared" si="122"/>
        <v>7</v>
      </c>
      <c r="GY65" s="3">
        <f t="shared" si="122"/>
        <v>7</v>
      </c>
      <c r="GZ65" s="69">
        <f>SUMPRODUCT(HA65:HC65,设定参考!$A$2:$C$2)</f>
        <v>-977182.68413765007</v>
      </c>
      <c r="HA65" s="30">
        <v>-467211.90090492601</v>
      </c>
      <c r="HB65" s="30">
        <v>-475235.369668792</v>
      </c>
      <c r="HC65" s="62">
        <v>-483258.83843266102</v>
      </c>
      <c r="HD65" s="57" t="str">
        <f t="shared" si="123"/>
        <v>亚芝</v>
      </c>
      <c r="HE65" s="47" t="e">
        <f>VLOOKUP(HD65,马仔属性!$G$14:$I$30,3,FALSE)</f>
        <v>#N/A</v>
      </c>
      <c r="HF65" s="58" t="e">
        <f>VLOOKUP(HD65,马仔属性!$G$14:$H$30,2,FALSE)</f>
        <v>#N/A</v>
      </c>
      <c r="HG65" s="3">
        <f t="shared" si="121"/>
        <v>62</v>
      </c>
      <c r="HH65" s="3">
        <f t="shared" si="122"/>
        <v>7</v>
      </c>
      <c r="HI65" s="3">
        <f t="shared" si="122"/>
        <v>7</v>
      </c>
      <c r="HJ65" s="69">
        <f>SUMPRODUCT(HK65:HM65,设定参考!$A$2:$C$2)</f>
        <v>-1026286.312972518</v>
      </c>
      <c r="HK65" s="30">
        <v>-491282.30719652702</v>
      </c>
      <c r="HL65" s="30">
        <v>-499305.775960395</v>
      </c>
      <c r="HM65" s="62">
        <v>-507329.24472426198</v>
      </c>
    </row>
    <row r="66" spans="1:221" x14ac:dyDescent="0.15">
      <c r="A66" s="48">
        <v>63</v>
      </c>
      <c r="B66" s="57" t="str">
        <f t="shared" si="50"/>
        <v>制服太妹</v>
      </c>
      <c r="C66" s="47">
        <f>VLOOKUP(B66,马仔属性!$G$14:$I$30,3,FALSE)</f>
        <v>0</v>
      </c>
      <c r="D66" s="58">
        <f>VLOOKUP(B66,马仔属性!$G$14:$H$30,2,FALSE)</f>
        <v>101101</v>
      </c>
      <c r="E66" s="3">
        <f t="shared" si="0"/>
        <v>63</v>
      </c>
      <c r="F66" s="3">
        <f t="shared" si="105"/>
        <v>7</v>
      </c>
      <c r="G66" s="3">
        <f t="shared" si="105"/>
        <v>7</v>
      </c>
      <c r="H66" s="69">
        <f>SUMPRODUCT(I66:K66,设定参考!$A$2:$C$2)</f>
        <v>3354.413115207265</v>
      </c>
      <c r="I66" s="30">
        <v>27566.174436905952</v>
      </c>
      <c r="J66" s="30">
        <v>1529.177161925134</v>
      </c>
      <c r="K66" s="62">
        <v>722.58897580589269</v>
      </c>
      <c r="L66" s="57" t="str">
        <f t="shared" si="51"/>
        <v>蟹仔</v>
      </c>
      <c r="M66" s="47">
        <f>VLOOKUP(L66,马仔属性!$G$14:$I$30,3,FALSE)</f>
        <v>0</v>
      </c>
      <c r="N66" s="58">
        <f>VLOOKUP(L66,马仔属性!$G$14:$H$30,2,FALSE)</f>
        <v>101102</v>
      </c>
      <c r="O66" s="3">
        <f t="shared" si="2"/>
        <v>63</v>
      </c>
      <c r="P66" s="3">
        <f t="shared" si="106"/>
        <v>7</v>
      </c>
      <c r="Q66" s="3">
        <f t="shared" si="106"/>
        <v>7</v>
      </c>
      <c r="R66" s="69">
        <f>SUMPRODUCT(S66:U66,设定参考!$A$2:$C$2)</f>
        <v>3402.6931152072648</v>
      </c>
      <c r="S66" s="30">
        <v>28873.174436905952</v>
      </c>
      <c r="T66" s="30">
        <v>1573.177161925134</v>
      </c>
      <c r="U66" s="62">
        <v>674.58897580589269</v>
      </c>
      <c r="V66" s="57" t="str">
        <f t="shared" si="52"/>
        <v>比利</v>
      </c>
      <c r="W66" s="47">
        <f>VLOOKUP(V66,马仔属性!$G$14:$I$30,3,FALSE)</f>
        <v>0</v>
      </c>
      <c r="X66" s="58">
        <f>VLOOKUP(V66,马仔属性!$G$14:$H$30,2,FALSE)</f>
        <v>101103</v>
      </c>
      <c r="Y66" s="3">
        <f t="shared" si="4"/>
        <v>63</v>
      </c>
      <c r="Z66" s="3">
        <f t="shared" si="107"/>
        <v>7</v>
      </c>
      <c r="AA66" s="3">
        <f t="shared" si="107"/>
        <v>7</v>
      </c>
      <c r="AB66" s="69">
        <f>SUMPRODUCT(AC66:AE66,设定参考!$A$2:$C$2)</f>
        <v>3392.6931152072648</v>
      </c>
      <c r="AC66" s="30">
        <v>27348.174436905952</v>
      </c>
      <c r="AD66" s="30">
        <v>1595.177161925134</v>
      </c>
      <c r="AE66" s="62">
        <v>703.58897580589269</v>
      </c>
      <c r="AF66" s="57" t="str">
        <f t="shared" si="53"/>
        <v>黎九</v>
      </c>
      <c r="AG66" s="47">
        <f>VLOOKUP(AF66,马仔属性!$G$14:$I$30,3,FALSE)</f>
        <v>0</v>
      </c>
      <c r="AH66" s="58">
        <f>VLOOKUP(AF66,马仔属性!$G$14:$H$30,2,FALSE)</f>
        <v>101104</v>
      </c>
      <c r="AI66" s="3">
        <f t="shared" si="6"/>
        <v>63</v>
      </c>
      <c r="AJ66" s="3">
        <f t="shared" si="108"/>
        <v>7</v>
      </c>
      <c r="AK66" s="3">
        <f t="shared" si="108"/>
        <v>7</v>
      </c>
      <c r="AL66" s="69">
        <f>SUMPRODUCT(AM66:AO66,设定参考!$A$2:$C$2)</f>
        <v>3449.6531152072648</v>
      </c>
      <c r="AM66" s="30">
        <v>30397.174436905952</v>
      </c>
      <c r="AN66" s="30">
        <v>1606.177161925134</v>
      </c>
      <c r="AO66" s="62">
        <v>627.58897580589269</v>
      </c>
      <c r="AP66" s="57" t="str">
        <f t="shared" si="54"/>
        <v>黑古</v>
      </c>
      <c r="AQ66" s="47">
        <f>VLOOKUP(AP66,马仔属性!$G$14:$I$30,3,FALSE)</f>
        <v>0</v>
      </c>
      <c r="AR66" s="58">
        <f>VLOOKUP(AP66,马仔属性!$G$14:$H$30,2,FALSE)</f>
        <v>101105</v>
      </c>
      <c r="AS66" s="3">
        <f t="shared" si="8"/>
        <v>63</v>
      </c>
      <c r="AT66" s="3">
        <f t="shared" si="109"/>
        <v>7</v>
      </c>
      <c r="AU66" s="3">
        <f t="shared" si="109"/>
        <v>7</v>
      </c>
      <c r="AV66" s="69">
        <f>SUMPRODUCT(AW66:AY66,设定参考!$A$2:$C$2)</f>
        <v>3376.6131152072649</v>
      </c>
      <c r="AW66" s="30">
        <v>31921.174436905952</v>
      </c>
      <c r="AX66" s="30">
        <v>1430.177161925134</v>
      </c>
      <c r="AY66" s="62">
        <v>669.58897580589269</v>
      </c>
      <c r="AZ66" s="57" t="str">
        <f t="shared" si="55"/>
        <v>靓坤</v>
      </c>
      <c r="BA66" s="47">
        <f>VLOOKUP(AZ66,马仔属性!$G$14:$I$30,3,FALSE)</f>
        <v>1</v>
      </c>
      <c r="BB66" s="58">
        <f>VLOOKUP(AZ66,马仔属性!$G$14:$H$30,2,FALSE)</f>
        <v>101106</v>
      </c>
      <c r="BC66" s="3">
        <f t="shared" si="10"/>
        <v>63</v>
      </c>
      <c r="BD66" s="3">
        <f t="shared" si="110"/>
        <v>7</v>
      </c>
      <c r="BE66" s="3">
        <f t="shared" si="110"/>
        <v>7</v>
      </c>
      <c r="BF66" s="69">
        <f>SUMPRODUCT(BG66:BI66,设定参考!$A$2:$C$2)</f>
        <v>5100.8340317922211</v>
      </c>
      <c r="BG66" s="30">
        <v>44809.101415552679</v>
      </c>
      <c r="BH66" s="30">
        <v>2283.4415195721931</v>
      </c>
      <c r="BI66" s="62">
        <v>1025.0284555979206</v>
      </c>
      <c r="BJ66" s="57" t="str">
        <f t="shared" si="56"/>
        <v>乌鸦</v>
      </c>
      <c r="BK66" s="47">
        <f>VLOOKUP(BJ66,马仔属性!$G$14:$I$30,3,FALSE)</f>
        <v>2</v>
      </c>
      <c r="BL66" s="58">
        <f>VLOOKUP(BJ66,马仔属性!$G$14:$H$30,2,FALSE)</f>
        <v>101110</v>
      </c>
      <c r="BM66" s="3">
        <f t="shared" si="12"/>
        <v>63</v>
      </c>
      <c r="BN66" s="3">
        <f t="shared" si="111"/>
        <v>7</v>
      </c>
      <c r="BO66" s="3">
        <f t="shared" si="111"/>
        <v>7</v>
      </c>
      <c r="BP66" s="69">
        <f>SUMPRODUCT(BQ66:BS66,设定参考!$A$2:$C$2)</f>
        <v>8541.2758649621319</v>
      </c>
      <c r="BQ66" s="30">
        <v>75809.955372846132</v>
      </c>
      <c r="BR66" s="30">
        <v>3813.9702348663113</v>
      </c>
      <c r="BS66" s="62">
        <v>1694.9074151819759</v>
      </c>
      <c r="BT66" s="57" t="str">
        <f t="shared" si="57"/>
        <v>肥仔</v>
      </c>
      <c r="BU66" s="47">
        <f>VLOOKUP(BT66,马仔属性!$G$14:$I$30,3,FALSE)</f>
        <v>1</v>
      </c>
      <c r="BV66" s="58">
        <f>VLOOKUP(BT66,马仔属性!$G$14:$H$30,2,FALSE)</f>
        <v>101108</v>
      </c>
      <c r="BW66" s="3">
        <f t="shared" si="14"/>
        <v>63</v>
      </c>
      <c r="BX66" s="3">
        <f t="shared" si="112"/>
        <v>7</v>
      </c>
      <c r="BY66" s="3">
        <f t="shared" si="112"/>
        <v>7</v>
      </c>
      <c r="BZ66" s="69">
        <f>SUMPRODUCT(CA66:CC66,设定参考!$A$2:$C$2)</f>
        <v>5058.6740317922213</v>
      </c>
      <c r="CA66" s="30">
        <v>45680.101415552679</v>
      </c>
      <c r="CB66" s="30">
        <v>2173.4415195721931</v>
      </c>
      <c r="CC66" s="62">
        <v>1058.0284555979206</v>
      </c>
      <c r="CD66" s="57" t="str">
        <f t="shared" si="58"/>
        <v>司徒浩南</v>
      </c>
      <c r="CE66" s="47">
        <f>VLOOKUP(CD66,马仔属性!$G$14:$I$30,3,FALSE)</f>
        <v>2</v>
      </c>
      <c r="CF66" s="58">
        <f>VLOOKUP(CD66,马仔属性!$G$14:$H$30,2,FALSE)</f>
        <v>101109</v>
      </c>
      <c r="CG66" s="3">
        <f t="shared" si="16"/>
        <v>63</v>
      </c>
      <c r="CH66" s="3">
        <f t="shared" si="113"/>
        <v>7</v>
      </c>
      <c r="CI66" s="3">
        <f t="shared" si="113"/>
        <v>7</v>
      </c>
      <c r="CJ66" s="69">
        <f>SUMPRODUCT(CK66:CM66,设定参考!$A$2:$C$2)</f>
        <v>8603.5958649621316</v>
      </c>
      <c r="CK66" s="30">
        <v>75592.955372846132</v>
      </c>
      <c r="CL66" s="30">
        <v>3945.9702348663113</v>
      </c>
      <c r="CM66" s="62">
        <v>1633.9074151819759</v>
      </c>
      <c r="CN66" s="57" t="s">
        <v>380</v>
      </c>
      <c r="CO66" s="47">
        <f>VLOOKUP(CN66,马仔属性!$G$14:$I$30,3,FALSE)</f>
        <v>2</v>
      </c>
      <c r="CP66" s="58">
        <f>VLOOKUP(CN66,马仔属性!$G$14:$H$30,2,FALSE)</f>
        <v>101111</v>
      </c>
      <c r="CQ66" s="3">
        <f t="shared" si="18"/>
        <v>63</v>
      </c>
      <c r="CR66" s="3">
        <f t="shared" si="114"/>
        <v>7</v>
      </c>
      <c r="CS66" s="3">
        <f t="shared" si="114"/>
        <v>7</v>
      </c>
      <c r="CT66" s="69">
        <f>SUMPRODUCT(CU66:CW66,设定参考!$A$2:$C$2)</f>
        <v>8562.5958649621316</v>
      </c>
      <c r="CU66" s="30">
        <v>75592.955372846132</v>
      </c>
      <c r="CV66" s="30">
        <v>3857.9702348663113</v>
      </c>
      <c r="CW66" s="62">
        <v>1680.9074151819759</v>
      </c>
      <c r="CX66" s="57" t="str">
        <f t="shared" si="59"/>
        <v>雷功</v>
      </c>
      <c r="CY66" s="47" t="e">
        <f>VLOOKUP(CX66,马仔属性!$G$14:$I$30,3,FALSE)</f>
        <v>#N/A</v>
      </c>
      <c r="CZ66" s="58" t="e">
        <f>VLOOKUP(CX66,马仔属性!$G$14:$H$30,2,FALSE)</f>
        <v>#N/A</v>
      </c>
      <c r="DA66" s="3">
        <f t="shared" si="20"/>
        <v>63</v>
      </c>
      <c r="DB66" s="3">
        <f t="shared" si="115"/>
        <v>7</v>
      </c>
      <c r="DC66" s="3">
        <f t="shared" si="115"/>
        <v>7</v>
      </c>
      <c r="DD66" s="69">
        <f>SUMPRODUCT(DE66:DG66,设定参考!$A$2:$C$2)</f>
        <v>0</v>
      </c>
      <c r="DE66" s="30">
        <v>0</v>
      </c>
      <c r="DF66" s="30">
        <v>0</v>
      </c>
      <c r="DG66" s="62">
        <v>0</v>
      </c>
      <c r="DH66" s="57" t="str">
        <f t="shared" si="60"/>
        <v>山下忠秀</v>
      </c>
      <c r="DI66" s="47">
        <f>VLOOKUP(DH66,马仔属性!$G$14:$I$30,3,FALSE)</f>
        <v>2</v>
      </c>
      <c r="DJ66" s="58">
        <f>VLOOKUP(DH66,马仔属性!$G$14:$H$30,2,FALSE)</f>
        <v>101112</v>
      </c>
      <c r="DK66" s="3">
        <f t="shared" si="22"/>
        <v>63</v>
      </c>
      <c r="DL66" s="3">
        <f t="shared" si="116"/>
        <v>7</v>
      </c>
      <c r="DM66" s="3">
        <f t="shared" si="116"/>
        <v>7</v>
      </c>
      <c r="DN66" s="69">
        <f>SUMPRODUCT(DO66:DQ66,设定参考!$A$2:$C$2)</f>
        <v>8504.5958649621316</v>
      </c>
      <c r="DO66" s="30">
        <v>74067.955372846132</v>
      </c>
      <c r="DP66" s="30">
        <v>3813.9702348663113</v>
      </c>
      <c r="DQ66" s="62">
        <v>1727.9074151819759</v>
      </c>
      <c r="DR66" s="57" t="str">
        <f t="shared" si="61"/>
        <v>宫本一</v>
      </c>
      <c r="DS66" s="47">
        <f>VLOOKUP(DR66,马仔属性!$G$14:$I$30,3,FALSE)</f>
        <v>2</v>
      </c>
      <c r="DT66" s="58">
        <f>VLOOKUP(DR66,马仔属性!$G$14:$H$30,2,FALSE)</f>
        <v>101113</v>
      </c>
      <c r="DU66" s="3">
        <f t="shared" si="24"/>
        <v>63</v>
      </c>
      <c r="DV66" s="3">
        <f t="shared" si="117"/>
        <v>7</v>
      </c>
      <c r="DW66" s="3">
        <f t="shared" si="117"/>
        <v>7</v>
      </c>
      <c r="DX66" s="69">
        <f>SUMPRODUCT(DY66:EA66,设定参考!$A$2:$C$2)</f>
        <v>8522.3558649621336</v>
      </c>
      <c r="DY66" s="30">
        <v>72761.955372846132</v>
      </c>
      <c r="DZ66" s="30">
        <v>3868.9702348663113</v>
      </c>
      <c r="EA66" s="62">
        <v>1742.9074151819759</v>
      </c>
      <c r="EB66" s="57" t="str">
        <f t="shared" si="62"/>
        <v>陈浩南</v>
      </c>
      <c r="EC66" s="47">
        <f>VLOOKUP(EB66,马仔属性!$G$14:$I$30,3,FALSE)</f>
        <v>3</v>
      </c>
      <c r="ED66" s="58">
        <f>VLOOKUP(EB66,马仔属性!$G$14:$H$30,2,FALSE)</f>
        <v>101114</v>
      </c>
      <c r="EE66" s="3">
        <f t="shared" si="26"/>
        <v>63</v>
      </c>
      <c r="EF66" s="3">
        <f t="shared" si="118"/>
        <v>7</v>
      </c>
      <c r="EG66" s="3">
        <f t="shared" si="118"/>
        <v>7</v>
      </c>
      <c r="EH66" s="69">
        <f>SUMPRODUCT(EI66:EK66,设定参考!$A$2:$C$2)</f>
        <v>11978.197698132044</v>
      </c>
      <c r="EI66" s="30">
        <v>105722.80933013957</v>
      </c>
      <c r="EJ66" s="30">
        <v>5388.4989501604296</v>
      </c>
      <c r="EK66" s="62">
        <v>2360.7863747660313</v>
      </c>
      <c r="EL66" s="57" t="str">
        <f t="shared" si="63"/>
        <v>山鸡</v>
      </c>
      <c r="EM66" s="47">
        <f>VLOOKUP(EL66,马仔属性!$G$14:$I$30,3,FALSE)</f>
        <v>3</v>
      </c>
      <c r="EN66" s="58">
        <f>VLOOKUP(EL66,马仔属性!$G$14:$H$30,2,FALSE)</f>
        <v>101115</v>
      </c>
      <c r="EO66" s="3">
        <f t="shared" si="28"/>
        <v>63</v>
      </c>
      <c r="EP66" s="3">
        <f t="shared" si="119"/>
        <v>7</v>
      </c>
      <c r="EQ66" s="3">
        <f t="shared" si="119"/>
        <v>7</v>
      </c>
      <c r="ER66" s="69">
        <f>SUMPRODUCT(ES66:EU66,设定参考!$A$2:$C$2)</f>
        <v>11985.597698132042</v>
      </c>
      <c r="ES66" s="30">
        <v>104632.80933013957</v>
      </c>
      <c r="ET66" s="30">
        <v>5410.4989501604296</v>
      </c>
      <c r="EU66" s="62">
        <v>2389.7863747660313</v>
      </c>
      <c r="EV66" s="57" t="str">
        <f t="shared" si="64"/>
        <v>大天二</v>
      </c>
      <c r="EW66" s="47">
        <f>VLOOKUP(EV66,马仔属性!$G$14:$I$30,3,FALSE)</f>
        <v>3</v>
      </c>
      <c r="EX66" s="58">
        <f>VLOOKUP(EV66,马仔属性!$G$14:$H$30,2,FALSE)</f>
        <v>101116</v>
      </c>
      <c r="EY66" s="3">
        <f t="shared" si="30"/>
        <v>63</v>
      </c>
      <c r="EZ66" s="3">
        <f t="shared" si="120"/>
        <v>7</v>
      </c>
      <c r="FA66" s="3">
        <f t="shared" si="120"/>
        <v>7</v>
      </c>
      <c r="FB66" s="69">
        <f>SUMPRODUCT(FC66:FE66,设定参考!$A$2:$C$2)</f>
        <v>11928.437698132042</v>
      </c>
      <c r="FC66" s="30">
        <v>107028.80933013957</v>
      </c>
      <c r="FD66" s="30">
        <v>5234.4989501604296</v>
      </c>
      <c r="FE66" s="62">
        <v>2412.7863747660313</v>
      </c>
      <c r="FF66" s="57" t="str">
        <f t="shared" si="123"/>
        <v>亚芝</v>
      </c>
      <c r="FG66" s="47" t="e">
        <f>VLOOKUP(FF66,马仔属性!$G$14:$I$30,3,FALSE)</f>
        <v>#N/A</v>
      </c>
      <c r="FH66" s="58" t="e">
        <f>VLOOKUP(FF66,马仔属性!$G$14:$H$30,2,FALSE)</f>
        <v>#N/A</v>
      </c>
      <c r="FI66" s="3">
        <f t="shared" si="121"/>
        <v>63</v>
      </c>
      <c r="FJ66" s="3">
        <f t="shared" si="122"/>
        <v>7</v>
      </c>
      <c r="FK66" s="3">
        <f t="shared" si="122"/>
        <v>7</v>
      </c>
      <c r="FL66" s="69">
        <f>SUMPRODUCT(FM66:FO66,设定参考!$A$2:$C$2)</f>
        <v>-789180.28843313386</v>
      </c>
      <c r="FM66" s="30">
        <v>-374926.74296742002</v>
      </c>
      <c r="FN66" s="30">
        <v>-383036.65389395203</v>
      </c>
      <c r="FO66" s="62">
        <v>-391146.56482048501</v>
      </c>
      <c r="FP66" s="57" t="str">
        <f t="shared" si="123"/>
        <v>亚芝</v>
      </c>
      <c r="FQ66" s="47" t="e">
        <f>VLOOKUP(FP66,马仔属性!$G$14:$I$30,3,FALSE)</f>
        <v>#N/A</v>
      </c>
      <c r="FR66" s="58" t="e">
        <f>VLOOKUP(FP66,马仔属性!$G$14:$H$30,2,FALSE)</f>
        <v>#N/A</v>
      </c>
      <c r="FS66" s="3">
        <f t="shared" si="121"/>
        <v>63</v>
      </c>
      <c r="FT66" s="3">
        <f t="shared" si="122"/>
        <v>7</v>
      </c>
      <c r="FU66" s="3">
        <f t="shared" si="122"/>
        <v>7</v>
      </c>
      <c r="FV66" s="69">
        <f>SUMPRODUCT(FW66:FY66,设定参考!$A$2:$C$2)</f>
        <v>-838812.94330351567</v>
      </c>
      <c r="FW66" s="30">
        <v>-399256.475747018</v>
      </c>
      <c r="FX66" s="30">
        <v>-407366.38667355099</v>
      </c>
      <c r="FY66" s="62">
        <v>-415476.29760008398</v>
      </c>
      <c r="FZ66" s="57" t="str">
        <f t="shared" si="123"/>
        <v>亚芝</v>
      </c>
      <c r="GA66" s="47" t="e">
        <f>VLOOKUP(FZ66,马仔属性!$G$14:$I$30,3,FALSE)</f>
        <v>#N/A</v>
      </c>
      <c r="GB66" s="58" t="e">
        <f>VLOOKUP(FZ66,马仔属性!$G$14:$H$30,2,FALSE)</f>
        <v>#N/A</v>
      </c>
      <c r="GC66" s="3">
        <f t="shared" si="121"/>
        <v>63</v>
      </c>
      <c r="GD66" s="3">
        <f t="shared" si="122"/>
        <v>7</v>
      </c>
      <c r="GE66" s="3">
        <f t="shared" si="122"/>
        <v>7</v>
      </c>
      <c r="GF66" s="69">
        <f>SUMPRODUCT(GG66:GI66,设定参考!$A$2:$C$2)</f>
        <v>-888445.59817389562</v>
      </c>
      <c r="GG66" s="30">
        <v>-423586.20852661598</v>
      </c>
      <c r="GH66" s="30">
        <v>-431696.11945314897</v>
      </c>
      <c r="GI66" s="62">
        <v>-439806.03037968202</v>
      </c>
      <c r="GJ66" s="57" t="str">
        <f t="shared" si="123"/>
        <v>亚芝</v>
      </c>
      <c r="GK66" s="47" t="e">
        <f>VLOOKUP(GJ66,马仔属性!$G$14:$I$30,3,FALSE)</f>
        <v>#N/A</v>
      </c>
      <c r="GL66" s="58" t="e">
        <f>VLOOKUP(GJ66,马仔属性!$G$14:$H$30,2,FALSE)</f>
        <v>#N/A</v>
      </c>
      <c r="GM66" s="3">
        <f t="shared" si="121"/>
        <v>63</v>
      </c>
      <c r="GN66" s="3">
        <f t="shared" si="122"/>
        <v>7</v>
      </c>
      <c r="GO66" s="3">
        <f t="shared" si="122"/>
        <v>7</v>
      </c>
      <c r="GP66" s="69">
        <f>SUMPRODUCT(GQ66:GS66,设定参考!$A$2:$C$2)</f>
        <v>-938078.25304427661</v>
      </c>
      <c r="GQ66" s="30">
        <v>-447915.94130621501</v>
      </c>
      <c r="GR66" s="30">
        <v>-456025.852232748</v>
      </c>
      <c r="GS66" s="62">
        <v>-464135.76315928</v>
      </c>
      <c r="GT66" s="57" t="str">
        <f t="shared" si="123"/>
        <v>亚芝</v>
      </c>
      <c r="GU66" s="47" t="e">
        <f>VLOOKUP(GT66,马仔属性!$G$14:$I$30,3,FALSE)</f>
        <v>#N/A</v>
      </c>
      <c r="GV66" s="58" t="e">
        <f>VLOOKUP(GT66,马仔属性!$G$14:$H$30,2,FALSE)</f>
        <v>#N/A</v>
      </c>
      <c r="GW66" s="3">
        <f t="shared" si="121"/>
        <v>63</v>
      </c>
      <c r="GX66" s="3">
        <f t="shared" si="122"/>
        <v>7</v>
      </c>
      <c r="GY66" s="3">
        <f t="shared" si="122"/>
        <v>7</v>
      </c>
      <c r="GZ66" s="69">
        <f>SUMPRODUCT(HA66:HC66,设定参考!$A$2:$C$2)</f>
        <v>-987710.90791465749</v>
      </c>
      <c r="HA66" s="30">
        <v>-472245.67408581299</v>
      </c>
      <c r="HB66" s="30">
        <v>-480355.58501234598</v>
      </c>
      <c r="HC66" s="62">
        <v>-488465.49593887897</v>
      </c>
      <c r="HD66" s="57" t="str">
        <f t="shared" si="123"/>
        <v>亚芝</v>
      </c>
      <c r="HE66" s="47" t="e">
        <f>VLOOKUP(HD66,马仔属性!$G$14:$I$30,3,FALSE)</f>
        <v>#N/A</v>
      </c>
      <c r="HF66" s="58" t="e">
        <f>VLOOKUP(HD66,马仔属性!$G$14:$H$30,2,FALSE)</f>
        <v>#N/A</v>
      </c>
      <c r="HG66" s="3">
        <f t="shared" si="121"/>
        <v>63</v>
      </c>
      <c r="HH66" s="3">
        <f t="shared" si="122"/>
        <v>7</v>
      </c>
      <c r="HI66" s="3">
        <f t="shared" si="122"/>
        <v>7</v>
      </c>
      <c r="HJ66" s="69">
        <f>SUMPRODUCT(HK66:HM66,设定参考!$A$2:$C$2)</f>
        <v>-1037343.5627850376</v>
      </c>
      <c r="HK66" s="30">
        <v>-496575.40686541202</v>
      </c>
      <c r="HL66" s="30">
        <v>-504685.31779194402</v>
      </c>
      <c r="HM66" s="62">
        <v>-512795.22871847701</v>
      </c>
    </row>
    <row r="67" spans="1:221" x14ac:dyDescent="0.15">
      <c r="A67" s="48">
        <v>64</v>
      </c>
      <c r="B67" s="57" t="str">
        <f t="shared" si="50"/>
        <v>制服太妹</v>
      </c>
      <c r="C67" s="47">
        <f>VLOOKUP(B67,马仔属性!$G$14:$I$30,3,FALSE)</f>
        <v>0</v>
      </c>
      <c r="D67" s="58">
        <f>VLOOKUP(B67,马仔属性!$G$14:$H$30,2,FALSE)</f>
        <v>101101</v>
      </c>
      <c r="E67" s="3">
        <f t="shared" si="0"/>
        <v>64</v>
      </c>
      <c r="F67" s="3">
        <f t="shared" si="105"/>
        <v>8</v>
      </c>
      <c r="G67" s="3">
        <f t="shared" si="105"/>
        <v>8</v>
      </c>
      <c r="H67" s="69">
        <f>SUMPRODUCT(I67:K67,设定参考!$A$2:$C$2)</f>
        <v>3977.3013053964733</v>
      </c>
      <c r="I67" s="30">
        <v>33546.023057547791</v>
      </c>
      <c r="J67" s="30">
        <v>1743.875725347594</v>
      </c>
      <c r="K67" s="62">
        <v>891.5846577469672</v>
      </c>
      <c r="L67" s="57" t="str">
        <f t="shared" si="51"/>
        <v>蟹仔</v>
      </c>
      <c r="M67" s="47">
        <f>VLOOKUP(L67,马仔属性!$G$14:$I$30,3,FALSE)</f>
        <v>0</v>
      </c>
      <c r="N67" s="58">
        <f>VLOOKUP(L67,马仔属性!$G$14:$H$30,2,FALSE)</f>
        <v>101102</v>
      </c>
      <c r="O67" s="3">
        <f t="shared" si="2"/>
        <v>64</v>
      </c>
      <c r="P67" s="3">
        <f t="shared" si="106"/>
        <v>8</v>
      </c>
      <c r="Q67" s="3">
        <f t="shared" si="106"/>
        <v>8</v>
      </c>
      <c r="R67" s="69">
        <f>SUMPRODUCT(S67:U67,设定参考!$A$2:$C$2)</f>
        <v>4025.581305396473</v>
      </c>
      <c r="S67" s="30">
        <v>34853.023057547791</v>
      </c>
      <c r="T67" s="30">
        <v>1787.875725347594</v>
      </c>
      <c r="U67" s="62">
        <v>843.5846577469672</v>
      </c>
      <c r="V67" s="57" t="str">
        <f t="shared" si="52"/>
        <v>比利</v>
      </c>
      <c r="W67" s="47">
        <f>VLOOKUP(V67,马仔属性!$G$14:$I$30,3,FALSE)</f>
        <v>0</v>
      </c>
      <c r="X67" s="58">
        <f>VLOOKUP(V67,马仔属性!$G$14:$H$30,2,FALSE)</f>
        <v>101103</v>
      </c>
      <c r="Y67" s="3">
        <f t="shared" si="4"/>
        <v>64</v>
      </c>
      <c r="Z67" s="3">
        <f t="shared" si="107"/>
        <v>8</v>
      </c>
      <c r="AA67" s="3">
        <f t="shared" si="107"/>
        <v>8</v>
      </c>
      <c r="AB67" s="69">
        <f>SUMPRODUCT(AC67:AE67,设定参考!$A$2:$C$2)</f>
        <v>4060.9813053964726</v>
      </c>
      <c r="AC67" s="30">
        <v>35288.023057547791</v>
      </c>
      <c r="AD67" s="30">
        <v>1809.875725347594</v>
      </c>
      <c r="AE67" s="62">
        <v>839.5846577469672</v>
      </c>
      <c r="AF67" s="57" t="str">
        <f t="shared" si="53"/>
        <v>黎九</v>
      </c>
      <c r="AG67" s="47">
        <f>VLOOKUP(AF67,马仔属性!$G$14:$I$30,3,FALSE)</f>
        <v>0</v>
      </c>
      <c r="AH67" s="58">
        <f>VLOOKUP(AF67,马仔属性!$G$14:$H$30,2,FALSE)</f>
        <v>101104</v>
      </c>
      <c r="AI67" s="3">
        <f t="shared" si="6"/>
        <v>64</v>
      </c>
      <c r="AJ67" s="3">
        <f t="shared" si="108"/>
        <v>8</v>
      </c>
      <c r="AK67" s="3">
        <f t="shared" si="108"/>
        <v>8</v>
      </c>
      <c r="AL67" s="69">
        <f>SUMPRODUCT(AM67:AO67,设定参考!$A$2:$C$2)</f>
        <v>4121.6613053964729</v>
      </c>
      <c r="AM67" s="30">
        <v>38555.023057547791</v>
      </c>
      <c r="AN67" s="30">
        <v>1820.875725347594</v>
      </c>
      <c r="AO67" s="62">
        <v>758.5846577469672</v>
      </c>
      <c r="AP67" s="57" t="str">
        <f t="shared" si="54"/>
        <v>黑古</v>
      </c>
      <c r="AQ67" s="47">
        <f>VLOOKUP(AP67,马仔属性!$G$14:$I$30,3,FALSE)</f>
        <v>0</v>
      </c>
      <c r="AR67" s="58">
        <f>VLOOKUP(AP67,马仔属性!$G$14:$H$30,2,FALSE)</f>
        <v>101105</v>
      </c>
      <c r="AS67" s="3">
        <f t="shared" si="8"/>
        <v>64</v>
      </c>
      <c r="AT67" s="3">
        <f t="shared" si="109"/>
        <v>8</v>
      </c>
      <c r="AU67" s="3">
        <f t="shared" si="109"/>
        <v>8</v>
      </c>
      <c r="AV67" s="69">
        <f>SUMPRODUCT(AW67:AY67,设定参考!$A$2:$C$2)</f>
        <v>3999.5013053964731</v>
      </c>
      <c r="AW67" s="30">
        <v>37901.023057547791</v>
      </c>
      <c r="AX67" s="30">
        <v>1644.875725347594</v>
      </c>
      <c r="AY67" s="62">
        <v>838.5846577469672</v>
      </c>
      <c r="AZ67" s="57" t="str">
        <f t="shared" si="55"/>
        <v>靓坤</v>
      </c>
      <c r="BA67" s="47">
        <f>VLOOKUP(AZ67,马仔属性!$G$14:$I$30,3,FALSE)</f>
        <v>1</v>
      </c>
      <c r="BB67" s="58">
        <f>VLOOKUP(AZ67,马仔属性!$G$14:$H$30,2,FALSE)</f>
        <v>101106</v>
      </c>
      <c r="BC67" s="3">
        <f t="shared" si="10"/>
        <v>64</v>
      </c>
      <c r="BD67" s="3">
        <f t="shared" si="110"/>
        <v>8</v>
      </c>
      <c r="BE67" s="3">
        <f t="shared" si="110"/>
        <v>8</v>
      </c>
      <c r="BF67" s="69">
        <f>SUMPRODUCT(BG67:BI67,设定参考!$A$2:$C$2)</f>
        <v>5996.4686695103064</v>
      </c>
      <c r="BG67" s="30">
        <v>54765.477591370756</v>
      </c>
      <c r="BH67" s="30">
        <v>2600.5653886631026</v>
      </c>
      <c r="BI67" s="62">
        <v>1205.2841771923745</v>
      </c>
      <c r="BJ67" s="57" t="str">
        <f t="shared" si="56"/>
        <v>乌鸦</v>
      </c>
      <c r="BK67" s="47">
        <f>VLOOKUP(BJ67,马仔属性!$G$14:$I$30,3,FALSE)</f>
        <v>2</v>
      </c>
      <c r="BL67" s="58">
        <f>VLOOKUP(BJ67,马仔属性!$G$14:$H$30,2,FALSE)</f>
        <v>101110</v>
      </c>
      <c r="BM67" s="3">
        <f t="shared" si="12"/>
        <v>64</v>
      </c>
      <c r="BN67" s="3">
        <f t="shared" si="111"/>
        <v>8</v>
      </c>
      <c r="BO67" s="3">
        <f t="shared" si="111"/>
        <v>8</v>
      </c>
      <c r="BP67" s="69">
        <f>SUMPRODUCT(BQ67:BS67,设定参考!$A$2:$C$2)</f>
        <v>9854.9233977379754</v>
      </c>
      <c r="BQ67" s="30">
        <v>88057.386659016687</v>
      </c>
      <c r="BR67" s="30">
        <v>4335.9447152941193</v>
      </c>
      <c r="BS67" s="62">
        <v>1996.6832160831893</v>
      </c>
      <c r="BT67" s="57" t="str">
        <f t="shared" si="57"/>
        <v>肥仔</v>
      </c>
      <c r="BU67" s="47">
        <f>VLOOKUP(BT67,马仔属性!$G$14:$I$30,3,FALSE)</f>
        <v>1</v>
      </c>
      <c r="BV67" s="58">
        <f>VLOOKUP(BT67,马仔属性!$G$14:$H$30,2,FALSE)</f>
        <v>101108</v>
      </c>
      <c r="BW67" s="3">
        <f t="shared" si="14"/>
        <v>64</v>
      </c>
      <c r="BX67" s="3">
        <f t="shared" si="112"/>
        <v>8</v>
      </c>
      <c r="BY67" s="3">
        <f t="shared" si="112"/>
        <v>8</v>
      </c>
      <c r="BZ67" s="69">
        <f>SUMPRODUCT(CA67:CC67,设定参考!$A$2:$C$2)</f>
        <v>5917.6286695103063</v>
      </c>
      <c r="CA67" s="30">
        <v>53894.477591370756</v>
      </c>
      <c r="CB67" s="30">
        <v>2490.5653886631026</v>
      </c>
      <c r="CC67" s="62">
        <v>1271.2841771923745</v>
      </c>
      <c r="CD67" s="57" t="str">
        <f t="shared" si="58"/>
        <v>司徒浩南</v>
      </c>
      <c r="CE67" s="47">
        <f>VLOOKUP(CD67,马仔属性!$G$14:$I$30,3,FALSE)</f>
        <v>2</v>
      </c>
      <c r="CF67" s="58">
        <f>VLOOKUP(CD67,马仔属性!$G$14:$H$30,2,FALSE)</f>
        <v>101109</v>
      </c>
      <c r="CG67" s="3">
        <f t="shared" si="16"/>
        <v>64</v>
      </c>
      <c r="CH67" s="3">
        <f t="shared" si="113"/>
        <v>8</v>
      </c>
      <c r="CI67" s="3">
        <f t="shared" si="113"/>
        <v>8</v>
      </c>
      <c r="CJ67" s="69">
        <f>SUMPRODUCT(CK67:CM67,设定参考!$A$2:$C$2)</f>
        <v>9957.6433977379766</v>
      </c>
      <c r="CK67" s="30">
        <v>89800.386659016687</v>
      </c>
      <c r="CL67" s="30">
        <v>4467.9447152941193</v>
      </c>
      <c r="CM67" s="62">
        <v>1897.6832160831893</v>
      </c>
      <c r="CN67" s="57" t="s">
        <v>380</v>
      </c>
      <c r="CO67" s="47">
        <f>VLOOKUP(CN67,马仔属性!$G$14:$I$30,3,FALSE)</f>
        <v>2</v>
      </c>
      <c r="CP67" s="58">
        <f>VLOOKUP(CN67,马仔属性!$G$14:$H$30,2,FALSE)</f>
        <v>101111</v>
      </c>
      <c r="CQ67" s="3">
        <f t="shared" si="18"/>
        <v>64</v>
      </c>
      <c r="CR67" s="3">
        <f t="shared" si="114"/>
        <v>8</v>
      </c>
      <c r="CS67" s="3">
        <f t="shared" si="114"/>
        <v>8</v>
      </c>
      <c r="CT67" s="69">
        <f>SUMPRODUCT(CU67:CW67,设定参考!$A$2:$C$2)</f>
        <v>9867.5233977379758</v>
      </c>
      <c r="CU67" s="30">
        <v>87622.386659016687</v>
      </c>
      <c r="CV67" s="30">
        <v>4379.9447152941193</v>
      </c>
      <c r="CW67" s="62">
        <v>1982.6832160831893</v>
      </c>
      <c r="CX67" s="57" t="str">
        <f t="shared" si="59"/>
        <v>雷功</v>
      </c>
      <c r="CY67" s="47" t="e">
        <f>VLOOKUP(CX67,马仔属性!$G$14:$I$30,3,FALSE)</f>
        <v>#N/A</v>
      </c>
      <c r="CZ67" s="58" t="e">
        <f>VLOOKUP(CX67,马仔属性!$G$14:$H$30,2,FALSE)</f>
        <v>#N/A</v>
      </c>
      <c r="DA67" s="3">
        <f t="shared" si="20"/>
        <v>64</v>
      </c>
      <c r="DB67" s="3">
        <f t="shared" si="115"/>
        <v>8</v>
      </c>
      <c r="DC67" s="3">
        <f t="shared" si="115"/>
        <v>8</v>
      </c>
      <c r="DD67" s="69">
        <f>SUMPRODUCT(DE67:DG67,设定参考!$A$2:$C$2)</f>
        <v>0</v>
      </c>
      <c r="DE67" s="30">
        <v>0</v>
      </c>
      <c r="DF67" s="30">
        <v>0</v>
      </c>
      <c r="DG67" s="62">
        <v>0</v>
      </c>
      <c r="DH67" s="57" t="str">
        <f t="shared" si="60"/>
        <v>山下忠秀</v>
      </c>
      <c r="DI67" s="47">
        <f>VLOOKUP(DH67,马仔属性!$G$14:$I$30,3,FALSE)</f>
        <v>2</v>
      </c>
      <c r="DJ67" s="58">
        <f>VLOOKUP(DH67,马仔属性!$G$14:$H$30,2,FALSE)</f>
        <v>101112</v>
      </c>
      <c r="DK67" s="3">
        <f t="shared" si="22"/>
        <v>64</v>
      </c>
      <c r="DL67" s="3">
        <f t="shared" si="116"/>
        <v>8</v>
      </c>
      <c r="DM67" s="3">
        <f t="shared" si="116"/>
        <v>8</v>
      </c>
      <c r="DN67" s="69">
        <f>SUMPRODUCT(DO67:DQ67,设定参考!$A$2:$C$2)</f>
        <v>9870.5233977379758</v>
      </c>
      <c r="DO67" s="30">
        <v>86097.386659016687</v>
      </c>
      <c r="DP67" s="30">
        <v>4434.9447152941193</v>
      </c>
      <c r="DQ67" s="62">
        <v>1991.6832160831893</v>
      </c>
      <c r="DR67" s="57" t="str">
        <f t="shared" si="61"/>
        <v>宫本一</v>
      </c>
      <c r="DS67" s="47">
        <f>VLOOKUP(DR67,马仔属性!$G$14:$I$30,3,FALSE)</f>
        <v>2</v>
      </c>
      <c r="DT67" s="58">
        <f>VLOOKUP(DR67,马仔属性!$G$14:$H$30,2,FALSE)</f>
        <v>101113</v>
      </c>
      <c r="DU67" s="3">
        <f t="shared" si="24"/>
        <v>64</v>
      </c>
      <c r="DV67" s="3">
        <f t="shared" si="117"/>
        <v>8</v>
      </c>
      <c r="DW67" s="3">
        <f t="shared" si="117"/>
        <v>8</v>
      </c>
      <c r="DX67" s="69">
        <f>SUMPRODUCT(DY67:EA67,设定参考!$A$2:$C$2)</f>
        <v>9872.6833977379756</v>
      </c>
      <c r="DY67" s="30">
        <v>86751.386659016687</v>
      </c>
      <c r="DZ67" s="30">
        <v>4390.9447152941193</v>
      </c>
      <c r="EA67" s="62">
        <v>2011.6832160831893</v>
      </c>
      <c r="EB67" s="57" t="str">
        <f t="shared" si="62"/>
        <v>陈浩南</v>
      </c>
      <c r="EC67" s="47">
        <f>VLOOKUP(EB67,马仔属性!$G$14:$I$30,3,FALSE)</f>
        <v>3</v>
      </c>
      <c r="ED67" s="58">
        <f>VLOOKUP(EB67,马仔属性!$G$14:$H$30,2,FALSE)</f>
        <v>101114</v>
      </c>
      <c r="EE67" s="3">
        <f t="shared" si="26"/>
        <v>64</v>
      </c>
      <c r="EF67" s="3">
        <f t="shared" si="118"/>
        <v>8</v>
      </c>
      <c r="EG67" s="3">
        <f t="shared" si="118"/>
        <v>8</v>
      </c>
      <c r="EH67" s="69">
        <f>SUMPRODUCT(EI67:EK67,设定参考!$A$2:$C$2)</f>
        <v>13813.618125965644</v>
      </c>
      <c r="EI67" s="30">
        <v>125705.29572666263</v>
      </c>
      <c r="EJ67" s="30">
        <v>6115.3240419251351</v>
      </c>
      <c r="EK67" s="62">
        <v>2670.0822549740037</v>
      </c>
      <c r="EL67" s="57" t="str">
        <f t="shared" si="63"/>
        <v>山鸡</v>
      </c>
      <c r="EM67" s="47">
        <f>VLOOKUP(EL67,马仔属性!$G$14:$I$30,3,FALSE)</f>
        <v>3</v>
      </c>
      <c r="EN67" s="58">
        <f>VLOOKUP(EL67,马仔属性!$G$14:$H$30,2,FALSE)</f>
        <v>101115</v>
      </c>
      <c r="EO67" s="3">
        <f t="shared" si="28"/>
        <v>64</v>
      </c>
      <c r="EP67" s="3">
        <f t="shared" si="119"/>
        <v>8</v>
      </c>
      <c r="EQ67" s="3">
        <f t="shared" si="119"/>
        <v>8</v>
      </c>
      <c r="ER67" s="69">
        <f>SUMPRODUCT(ES67:EU67,设定参考!$A$2:$C$2)</f>
        <v>13780.618125965644</v>
      </c>
      <c r="ES67" s="30">
        <v>122655.29572666263</v>
      </c>
      <c r="ET67" s="30">
        <v>6137.3240419251351</v>
      </c>
      <c r="EU67" s="62">
        <v>2737.0822549740037</v>
      </c>
      <c r="EV67" s="57" t="str">
        <f t="shared" si="64"/>
        <v>大天二</v>
      </c>
      <c r="EW67" s="47">
        <f>VLOOKUP(EV67,马仔属性!$G$14:$I$30,3,FALSE)</f>
        <v>3</v>
      </c>
      <c r="EX67" s="58">
        <f>VLOOKUP(EV67,马仔属性!$G$14:$H$30,2,FALSE)</f>
        <v>101116</v>
      </c>
      <c r="EY67" s="3">
        <f t="shared" si="30"/>
        <v>64</v>
      </c>
      <c r="EZ67" s="3">
        <f t="shared" si="120"/>
        <v>8</v>
      </c>
      <c r="FA67" s="3">
        <f t="shared" si="120"/>
        <v>8</v>
      </c>
      <c r="FB67" s="69">
        <f>SUMPRODUCT(FC67:FE67,设定参考!$A$2:$C$2)</f>
        <v>13661.378125965644</v>
      </c>
      <c r="FC67" s="30">
        <v>121349.29572666263</v>
      </c>
      <c r="FD67" s="30">
        <v>5961.3240419251351</v>
      </c>
      <c r="FE67" s="62">
        <v>2846.0822549740037</v>
      </c>
      <c r="FF67" s="57" t="str">
        <f t="shared" si="123"/>
        <v>亚芝</v>
      </c>
      <c r="FG67" s="47" t="e">
        <f>VLOOKUP(FF67,马仔属性!$G$14:$I$30,3,FALSE)</f>
        <v>#N/A</v>
      </c>
      <c r="FH67" s="58" t="e">
        <f>VLOOKUP(FF67,马仔属性!$G$14:$H$30,2,FALSE)</f>
        <v>#N/A</v>
      </c>
      <c r="FI67" s="3">
        <f t="shared" si="121"/>
        <v>64</v>
      </c>
      <c r="FJ67" s="3">
        <f t="shared" si="122"/>
        <v>8</v>
      </c>
      <c r="FK67" s="3">
        <f t="shared" si="122"/>
        <v>8</v>
      </c>
      <c r="FL67" s="69">
        <f>SUMPRODUCT(FM67:FO67,设定参考!$A$2:$C$2)</f>
        <v>-909137.97465726989</v>
      </c>
      <c r="FM67" s="30">
        <v>-431917.33667164698</v>
      </c>
      <c r="FN67" s="30">
        <v>-441259.53928735002</v>
      </c>
      <c r="FO67" s="62">
        <v>-450601.741903054</v>
      </c>
      <c r="FP67" s="57" t="str">
        <f t="shared" si="123"/>
        <v>亚芝</v>
      </c>
      <c r="FQ67" s="47" t="e">
        <f>VLOOKUP(FP67,马仔属性!$G$14:$I$30,3,FALSE)</f>
        <v>#N/A</v>
      </c>
      <c r="FR67" s="58" t="e">
        <f>VLOOKUP(FP67,马仔属性!$G$14:$H$30,2,FALSE)</f>
        <v>#N/A</v>
      </c>
      <c r="FS67" s="3">
        <f t="shared" si="121"/>
        <v>64</v>
      </c>
      <c r="FT67" s="3">
        <f t="shared" si="122"/>
        <v>8</v>
      </c>
      <c r="FU67" s="3">
        <f t="shared" si="122"/>
        <v>8</v>
      </c>
      <c r="FV67" s="69">
        <f>SUMPRODUCT(FW67:FY67,设定参考!$A$2:$C$2)</f>
        <v>-966312.25466537639</v>
      </c>
      <c r="FW67" s="30">
        <v>-459943.94451875798</v>
      </c>
      <c r="FX67" s="30">
        <v>-469286.14713446097</v>
      </c>
      <c r="FY67" s="62">
        <v>-478628.34975016501</v>
      </c>
      <c r="FZ67" s="57" t="str">
        <f t="shared" si="123"/>
        <v>亚芝</v>
      </c>
      <c r="GA67" s="47" t="e">
        <f>VLOOKUP(FZ67,马仔属性!$G$14:$I$30,3,FALSE)</f>
        <v>#N/A</v>
      </c>
      <c r="GB67" s="58" t="e">
        <f>VLOOKUP(FZ67,马仔属性!$G$14:$H$30,2,FALSE)</f>
        <v>#N/A</v>
      </c>
      <c r="GC67" s="3">
        <f t="shared" si="121"/>
        <v>64</v>
      </c>
      <c r="GD67" s="3">
        <f t="shared" si="122"/>
        <v>8</v>
      </c>
      <c r="GE67" s="3">
        <f t="shared" si="122"/>
        <v>8</v>
      </c>
      <c r="GF67" s="69">
        <f>SUMPRODUCT(GG67:GI67,设定参考!$A$2:$C$2)</f>
        <v>-1023486.5346734838</v>
      </c>
      <c r="GG67" s="30">
        <v>-487970.55236586899</v>
      </c>
      <c r="GH67" s="30">
        <v>-497312.75498157297</v>
      </c>
      <c r="GI67" s="62">
        <v>-506654.95759727602</v>
      </c>
      <c r="GJ67" s="57" t="str">
        <f t="shared" si="123"/>
        <v>亚芝</v>
      </c>
      <c r="GK67" s="47" t="e">
        <f>VLOOKUP(GJ67,马仔属性!$G$14:$I$30,3,FALSE)</f>
        <v>#N/A</v>
      </c>
      <c r="GL67" s="58" t="e">
        <f>VLOOKUP(GJ67,马仔属性!$G$14:$H$30,2,FALSE)</f>
        <v>#N/A</v>
      </c>
      <c r="GM67" s="3">
        <f t="shared" si="121"/>
        <v>64</v>
      </c>
      <c r="GN67" s="3">
        <f t="shared" si="122"/>
        <v>8</v>
      </c>
      <c r="GO67" s="3">
        <f t="shared" si="122"/>
        <v>8</v>
      </c>
      <c r="GP67" s="69">
        <f>SUMPRODUCT(GQ67:GS67,设定参考!$A$2:$C$2)</f>
        <v>-1080660.8146815912</v>
      </c>
      <c r="GQ67" s="30">
        <v>-515997.16021298</v>
      </c>
      <c r="GR67" s="30">
        <v>-525339.36282868404</v>
      </c>
      <c r="GS67" s="62">
        <v>-534681.56544438796</v>
      </c>
      <c r="GT67" s="57" t="str">
        <f t="shared" si="123"/>
        <v>亚芝</v>
      </c>
      <c r="GU67" s="47" t="e">
        <f>VLOOKUP(GT67,马仔属性!$G$14:$I$30,3,FALSE)</f>
        <v>#N/A</v>
      </c>
      <c r="GV67" s="58" t="e">
        <f>VLOOKUP(GT67,马仔属性!$G$14:$H$30,2,FALSE)</f>
        <v>#N/A</v>
      </c>
      <c r="GW67" s="3">
        <f t="shared" si="121"/>
        <v>64</v>
      </c>
      <c r="GX67" s="3">
        <f t="shared" si="122"/>
        <v>8</v>
      </c>
      <c r="GY67" s="3">
        <f t="shared" si="122"/>
        <v>8</v>
      </c>
      <c r="GZ67" s="69">
        <f>SUMPRODUCT(HA67:HC67,设定参考!$A$2:$C$2)</f>
        <v>-1137835.0946896975</v>
      </c>
      <c r="HA67" s="30">
        <v>-544023.76806009095</v>
      </c>
      <c r="HB67" s="30">
        <v>-553365.97067579499</v>
      </c>
      <c r="HC67" s="62">
        <v>-562708.17329149903</v>
      </c>
      <c r="HD67" s="57" t="str">
        <f t="shared" si="123"/>
        <v>亚芝</v>
      </c>
      <c r="HE67" s="47" t="e">
        <f>VLOOKUP(HD67,马仔属性!$G$14:$I$30,3,FALSE)</f>
        <v>#N/A</v>
      </c>
      <c r="HF67" s="58" t="e">
        <f>VLOOKUP(HD67,马仔属性!$G$14:$H$30,2,FALSE)</f>
        <v>#N/A</v>
      </c>
      <c r="HG67" s="3">
        <f t="shared" si="121"/>
        <v>64</v>
      </c>
      <c r="HH67" s="3">
        <f t="shared" si="122"/>
        <v>8</v>
      </c>
      <c r="HI67" s="3">
        <f t="shared" si="122"/>
        <v>8</v>
      </c>
      <c r="HJ67" s="69">
        <f>SUMPRODUCT(HK67:HM67,设定参考!$A$2:$C$2)</f>
        <v>-1195009.374697804</v>
      </c>
      <c r="HK67" s="30">
        <v>-572050.37590720202</v>
      </c>
      <c r="HL67" s="30">
        <v>-581392.57852290606</v>
      </c>
      <c r="HM67" s="62">
        <v>-590734.78113860998</v>
      </c>
    </row>
    <row r="68" spans="1:221" x14ac:dyDescent="0.15">
      <c r="A68" s="48">
        <v>65</v>
      </c>
      <c r="B68" s="57" t="str">
        <f t="shared" si="50"/>
        <v>制服太妹</v>
      </c>
      <c r="C68" s="47">
        <f>VLOOKUP(B68,马仔属性!$G$14:$I$30,3,FALSE)</f>
        <v>0</v>
      </c>
      <c r="D68" s="58">
        <f>VLOOKUP(B68,马仔属性!$G$14:$H$30,2,FALSE)</f>
        <v>101101</v>
      </c>
      <c r="E68" s="3">
        <f t="shared" ref="E68:E83" si="124">ROUNDDOWN($A68*E$2,0)</f>
        <v>65</v>
      </c>
      <c r="F68" s="3">
        <f t="shared" ref="F68:G83" si="125">ROUNDDOWN($A68*10/80*F$2,0)</f>
        <v>8</v>
      </c>
      <c r="G68" s="3">
        <f t="shared" si="125"/>
        <v>8</v>
      </c>
      <c r="H68" s="69">
        <f>SUMPRODUCT(I68:K68,设定参考!$A$2:$C$2)</f>
        <v>4000.8706995247367</v>
      </c>
      <c r="I68" s="30">
        <v>33755.079909920285</v>
      </c>
      <c r="J68" s="30">
        <v>1754.4943315508026</v>
      </c>
      <c r="K68" s="62">
        <v>896.17317157712318</v>
      </c>
      <c r="L68" s="57" t="str">
        <f t="shared" si="51"/>
        <v>蟹仔</v>
      </c>
      <c r="M68" s="47">
        <f>VLOOKUP(L68,马仔属性!$G$14:$I$30,3,FALSE)</f>
        <v>0</v>
      </c>
      <c r="N68" s="58">
        <f>VLOOKUP(L68,马仔属性!$G$14:$H$30,2,FALSE)</f>
        <v>101102</v>
      </c>
      <c r="O68" s="3">
        <f t="shared" ref="O68:O83" si="126">ROUNDDOWN($A68*O$2,0)</f>
        <v>65</v>
      </c>
      <c r="P68" s="3">
        <f t="shared" ref="P68:Q83" si="127">ROUNDDOWN($A68*10/80*P$2,0)</f>
        <v>8</v>
      </c>
      <c r="Q68" s="3">
        <f t="shared" si="127"/>
        <v>8</v>
      </c>
      <c r="R68" s="69">
        <f>SUMPRODUCT(S68:U68,设定参考!$A$2:$C$2)</f>
        <v>4049.1506995247373</v>
      </c>
      <c r="S68" s="30">
        <v>35062.079909920285</v>
      </c>
      <c r="T68" s="30">
        <v>1798.4943315508026</v>
      </c>
      <c r="U68" s="62">
        <v>848.17317157712318</v>
      </c>
      <c r="V68" s="57" t="str">
        <f t="shared" si="52"/>
        <v>比利</v>
      </c>
      <c r="W68" s="47">
        <f>VLOOKUP(V68,马仔属性!$G$14:$I$30,3,FALSE)</f>
        <v>0</v>
      </c>
      <c r="X68" s="58">
        <f>VLOOKUP(V68,马仔属性!$G$14:$H$30,2,FALSE)</f>
        <v>101103</v>
      </c>
      <c r="Y68" s="3">
        <f t="shared" ref="Y68:Y83" si="128">ROUNDDOWN($A68*Y$2,0)</f>
        <v>65</v>
      </c>
      <c r="Z68" s="3">
        <f t="shared" ref="Z68:AA83" si="129">ROUNDDOWN($A68*10/80*Z$2,0)</f>
        <v>8</v>
      </c>
      <c r="AA68" s="3">
        <f t="shared" si="129"/>
        <v>8</v>
      </c>
      <c r="AB68" s="69">
        <f>SUMPRODUCT(AC68:AE68,设定参考!$A$2:$C$2)</f>
        <v>4084.550699524737</v>
      </c>
      <c r="AC68" s="30">
        <v>35497.079909920285</v>
      </c>
      <c r="AD68" s="30">
        <v>1820.4943315508026</v>
      </c>
      <c r="AE68" s="62">
        <v>844.17317157712318</v>
      </c>
      <c r="AF68" s="57" t="str">
        <f t="shared" si="53"/>
        <v>黎九</v>
      </c>
      <c r="AG68" s="47">
        <f>VLOOKUP(AF68,马仔属性!$G$14:$I$30,3,FALSE)</f>
        <v>0</v>
      </c>
      <c r="AH68" s="58">
        <f>VLOOKUP(AF68,马仔属性!$G$14:$H$30,2,FALSE)</f>
        <v>101104</v>
      </c>
      <c r="AI68" s="3">
        <f t="shared" ref="AI68:AI83" si="130">ROUNDDOWN($A68*AI$2,0)</f>
        <v>65</v>
      </c>
      <c r="AJ68" s="3">
        <f t="shared" ref="AJ68:AK83" si="131">ROUNDDOWN($A68*10/80*AJ$2,0)</f>
        <v>8</v>
      </c>
      <c r="AK68" s="3">
        <f t="shared" si="131"/>
        <v>8</v>
      </c>
      <c r="AL68" s="69">
        <f>SUMPRODUCT(AM68:AO68,设定参考!$A$2:$C$2)</f>
        <v>4145.2306995247372</v>
      </c>
      <c r="AM68" s="30">
        <v>38764.079909920285</v>
      </c>
      <c r="AN68" s="30">
        <v>1831.4943315508026</v>
      </c>
      <c r="AO68" s="62">
        <v>763.17317157712318</v>
      </c>
      <c r="AP68" s="57" t="str">
        <f t="shared" si="54"/>
        <v>黑古</v>
      </c>
      <c r="AQ68" s="47">
        <f>VLOOKUP(AP68,马仔属性!$G$14:$I$30,3,FALSE)</f>
        <v>0</v>
      </c>
      <c r="AR68" s="58">
        <f>VLOOKUP(AP68,马仔属性!$G$14:$H$30,2,FALSE)</f>
        <v>101105</v>
      </c>
      <c r="AS68" s="3">
        <f t="shared" ref="AS68:AS83" si="132">ROUNDDOWN($A68*AS$2,0)</f>
        <v>65</v>
      </c>
      <c r="AT68" s="3">
        <f t="shared" ref="AT68:AU83" si="133">ROUNDDOWN($A68*10/80*AT$2,0)</f>
        <v>8</v>
      </c>
      <c r="AU68" s="3">
        <f t="shared" si="133"/>
        <v>8</v>
      </c>
      <c r="AV68" s="69">
        <f>SUMPRODUCT(AW68:AY68,设定参考!$A$2:$C$2)</f>
        <v>4023.0706995247374</v>
      </c>
      <c r="AW68" s="30">
        <v>38110.079909920285</v>
      </c>
      <c r="AX68" s="30">
        <v>1655.4943315508026</v>
      </c>
      <c r="AY68" s="62">
        <v>843.17317157712318</v>
      </c>
      <c r="AZ68" s="57" t="str">
        <f t="shared" si="55"/>
        <v>靓坤</v>
      </c>
      <c r="BA68" s="47">
        <f>VLOOKUP(AZ68,马仔属性!$G$14:$I$30,3,FALSE)</f>
        <v>1</v>
      </c>
      <c r="BB68" s="58">
        <f>VLOOKUP(AZ68,马仔属性!$G$14:$H$30,2,FALSE)</f>
        <v>101106</v>
      </c>
      <c r="BC68" s="3">
        <f t="shared" ref="BC68:BC83" si="134">ROUNDDOWN($A68*BC$2,0)</f>
        <v>65</v>
      </c>
      <c r="BD68" s="3">
        <f t="shared" ref="BD68:BE83" si="135">ROUNDDOWN($A68*10/80*BD$2,0)</f>
        <v>8</v>
      </c>
      <c r="BE68" s="3">
        <f t="shared" si="135"/>
        <v>8</v>
      </c>
      <c r="BF68" s="69">
        <f>SUMPRODUCT(BG68:BI68,设定参考!$A$2:$C$2)</f>
        <v>6043.6074577668351</v>
      </c>
      <c r="BG68" s="30">
        <v>55183.59129611573</v>
      </c>
      <c r="BH68" s="30">
        <v>2621.8026010695194</v>
      </c>
      <c r="BI68" s="62">
        <v>1214.4612048526865</v>
      </c>
      <c r="BJ68" s="57" t="str">
        <f t="shared" si="56"/>
        <v>乌鸦</v>
      </c>
      <c r="BK68" s="47">
        <f>VLOOKUP(BJ68,马仔属性!$G$14:$I$30,3,FALSE)</f>
        <v>2</v>
      </c>
      <c r="BL68" s="58">
        <f>VLOOKUP(BJ68,马仔属性!$G$14:$H$30,2,FALSE)</f>
        <v>101110</v>
      </c>
      <c r="BM68" s="3">
        <f t="shared" ref="BM68:BM83" si="136">ROUNDDOWN($A68*BM$2,0)</f>
        <v>65</v>
      </c>
      <c r="BN68" s="3">
        <f t="shared" ref="BN68:BO83" si="137">ROUNDDOWN($A68*10/80*BN$2,0)</f>
        <v>8</v>
      </c>
      <c r="BO68" s="3">
        <f t="shared" si="137"/>
        <v>8</v>
      </c>
      <c r="BP68" s="69">
        <f>SUMPRODUCT(BQ68:BS68,设定参考!$A$2:$C$2)</f>
        <v>9949.2009742510309</v>
      </c>
      <c r="BQ68" s="30">
        <v>88893.614068506635</v>
      </c>
      <c r="BR68" s="30">
        <v>4378.4191401069529</v>
      </c>
      <c r="BS68" s="62">
        <v>2015.0372714038133</v>
      </c>
      <c r="BT68" s="57" t="str">
        <f t="shared" si="57"/>
        <v>肥仔</v>
      </c>
      <c r="BU68" s="47">
        <f>VLOOKUP(BT68,马仔属性!$G$14:$I$30,3,FALSE)</f>
        <v>1</v>
      </c>
      <c r="BV68" s="58">
        <f>VLOOKUP(BT68,马仔属性!$G$14:$H$30,2,FALSE)</f>
        <v>101108</v>
      </c>
      <c r="BW68" s="3">
        <f t="shared" ref="BW68:BW83" si="138">ROUNDDOWN($A68*BW$2,0)</f>
        <v>65</v>
      </c>
      <c r="BX68" s="3">
        <f t="shared" ref="BX68:BY83" si="139">ROUNDDOWN($A68*10/80*BX$2,0)</f>
        <v>8</v>
      </c>
      <c r="BY68" s="3">
        <f t="shared" si="139"/>
        <v>8</v>
      </c>
      <c r="BZ68" s="69">
        <f>SUMPRODUCT(CA68:CC68,设定参考!$A$2:$C$2)</f>
        <v>5964.7674577668349</v>
      </c>
      <c r="CA68" s="30">
        <v>54312.59129611573</v>
      </c>
      <c r="CB68" s="30">
        <v>2511.8026010695194</v>
      </c>
      <c r="CC68" s="62">
        <v>1280.4612048526865</v>
      </c>
      <c r="CD68" s="57" t="str">
        <f t="shared" si="58"/>
        <v>司徒浩南</v>
      </c>
      <c r="CE68" s="47">
        <f>VLOOKUP(CD68,马仔属性!$G$14:$I$30,3,FALSE)</f>
        <v>2</v>
      </c>
      <c r="CF68" s="58">
        <f>VLOOKUP(CD68,马仔属性!$G$14:$H$30,2,FALSE)</f>
        <v>101109</v>
      </c>
      <c r="CG68" s="3">
        <f t="shared" ref="CG68:CG83" si="140">ROUNDDOWN($A68*CG$2,0)</f>
        <v>65</v>
      </c>
      <c r="CH68" s="3">
        <f t="shared" ref="CH68:CI83" si="141">ROUNDDOWN($A68*10/80*CH$2,0)</f>
        <v>8</v>
      </c>
      <c r="CI68" s="3">
        <f t="shared" si="141"/>
        <v>8</v>
      </c>
      <c r="CJ68" s="69">
        <f>SUMPRODUCT(CK68:CM68,设定参考!$A$2:$C$2)</f>
        <v>10051.920974251032</v>
      </c>
      <c r="CK68" s="30">
        <v>90636.614068506635</v>
      </c>
      <c r="CL68" s="30">
        <v>4510.4191401069529</v>
      </c>
      <c r="CM68" s="62">
        <v>1916.0372714038133</v>
      </c>
      <c r="CN68" s="57" t="s">
        <v>380</v>
      </c>
      <c r="CO68" s="47">
        <f>VLOOKUP(CN68,马仔属性!$G$14:$I$30,3,FALSE)</f>
        <v>2</v>
      </c>
      <c r="CP68" s="58">
        <f>VLOOKUP(CN68,马仔属性!$G$14:$H$30,2,FALSE)</f>
        <v>101111</v>
      </c>
      <c r="CQ68" s="3">
        <f t="shared" ref="CQ68:CQ83" si="142">ROUNDDOWN($A68*CQ$2,0)</f>
        <v>65</v>
      </c>
      <c r="CR68" s="3">
        <f t="shared" ref="CR68:CS83" si="143">ROUNDDOWN($A68*10/80*CR$2,0)</f>
        <v>8</v>
      </c>
      <c r="CS68" s="3">
        <f t="shared" si="143"/>
        <v>8</v>
      </c>
      <c r="CT68" s="69">
        <f>SUMPRODUCT(CU68:CW68,设定参考!$A$2:$C$2)</f>
        <v>9961.8009742510312</v>
      </c>
      <c r="CU68" s="30">
        <v>88458.614068506635</v>
      </c>
      <c r="CV68" s="30">
        <v>4422.4191401069529</v>
      </c>
      <c r="CW68" s="62">
        <v>2001.0372714038133</v>
      </c>
      <c r="CX68" s="57" t="str">
        <f t="shared" si="59"/>
        <v>雷功</v>
      </c>
      <c r="CY68" s="47" t="e">
        <f>VLOOKUP(CX68,马仔属性!$G$14:$I$30,3,FALSE)</f>
        <v>#N/A</v>
      </c>
      <c r="CZ68" s="58" t="e">
        <f>VLOOKUP(CX68,马仔属性!$G$14:$H$30,2,FALSE)</f>
        <v>#N/A</v>
      </c>
      <c r="DA68" s="3">
        <f t="shared" ref="DA68:DA83" si="144">ROUNDDOWN($A68*DA$2,0)</f>
        <v>65</v>
      </c>
      <c r="DB68" s="3">
        <f t="shared" ref="DB68:DC83" si="145">ROUNDDOWN($A68*10/80*DB$2,0)</f>
        <v>8</v>
      </c>
      <c r="DC68" s="3">
        <f t="shared" si="145"/>
        <v>8</v>
      </c>
      <c r="DD68" s="69">
        <f>SUMPRODUCT(DE68:DG68,设定参考!$A$2:$C$2)</f>
        <v>0</v>
      </c>
      <c r="DE68" s="30">
        <v>0</v>
      </c>
      <c r="DF68" s="30">
        <v>0</v>
      </c>
      <c r="DG68" s="62">
        <v>0</v>
      </c>
      <c r="DH68" s="57" t="str">
        <f t="shared" si="60"/>
        <v>山下忠秀</v>
      </c>
      <c r="DI68" s="47">
        <f>VLOOKUP(DH68,马仔属性!$G$14:$I$30,3,FALSE)</f>
        <v>2</v>
      </c>
      <c r="DJ68" s="58">
        <f>VLOOKUP(DH68,马仔属性!$G$14:$H$30,2,FALSE)</f>
        <v>101112</v>
      </c>
      <c r="DK68" s="3">
        <f t="shared" ref="DK68:DK83" si="146">ROUNDDOWN($A68*DK$2,0)</f>
        <v>65</v>
      </c>
      <c r="DL68" s="3">
        <f t="shared" ref="DL68:DM83" si="147">ROUNDDOWN($A68*10/80*DL$2,0)</f>
        <v>8</v>
      </c>
      <c r="DM68" s="3">
        <f t="shared" si="147"/>
        <v>8</v>
      </c>
      <c r="DN68" s="69">
        <f>SUMPRODUCT(DO68:DQ68,设定参考!$A$2:$C$2)</f>
        <v>9964.8009742510312</v>
      </c>
      <c r="DO68" s="30">
        <v>86933.614068506635</v>
      </c>
      <c r="DP68" s="30">
        <v>4477.4191401069529</v>
      </c>
      <c r="DQ68" s="62">
        <v>2010.0372714038133</v>
      </c>
      <c r="DR68" s="57" t="str">
        <f t="shared" si="61"/>
        <v>宫本一</v>
      </c>
      <c r="DS68" s="47">
        <f>VLOOKUP(DR68,马仔属性!$G$14:$I$30,3,FALSE)</f>
        <v>2</v>
      </c>
      <c r="DT68" s="58">
        <f>VLOOKUP(DR68,马仔属性!$G$14:$H$30,2,FALSE)</f>
        <v>101113</v>
      </c>
      <c r="DU68" s="3">
        <f t="shared" ref="DU68:DU83" si="148">ROUNDDOWN($A68*DU$2,0)</f>
        <v>65</v>
      </c>
      <c r="DV68" s="3">
        <f t="shared" ref="DV68:DW83" si="149">ROUNDDOWN($A68*10/80*DV$2,0)</f>
        <v>8</v>
      </c>
      <c r="DW68" s="3">
        <f t="shared" si="149"/>
        <v>8</v>
      </c>
      <c r="DX68" s="69">
        <f>SUMPRODUCT(DY68:EA68,设定参考!$A$2:$C$2)</f>
        <v>9966.9609742510311</v>
      </c>
      <c r="DY68" s="30">
        <v>87587.614068506635</v>
      </c>
      <c r="DZ68" s="30">
        <v>4433.4191401069529</v>
      </c>
      <c r="EA68" s="62">
        <v>2030.0372714038133</v>
      </c>
      <c r="EB68" s="57" t="str">
        <f t="shared" si="62"/>
        <v>陈浩南</v>
      </c>
      <c r="EC68" s="47">
        <f>VLOOKUP(EB68,马仔属性!$G$14:$I$30,3,FALSE)</f>
        <v>3</v>
      </c>
      <c r="ED68" s="58">
        <f>VLOOKUP(EB68,马仔属性!$G$14:$H$30,2,FALSE)</f>
        <v>101114</v>
      </c>
      <c r="EE68" s="3">
        <f t="shared" ref="EE68:EE83" si="150">ROUNDDOWN($A68*EE$2,0)</f>
        <v>65</v>
      </c>
      <c r="EF68" s="3">
        <f t="shared" ref="EF68:EG83" si="151">ROUNDDOWN($A68*10/80*EF$2,0)</f>
        <v>8</v>
      </c>
      <c r="EG68" s="3">
        <f t="shared" si="151"/>
        <v>8</v>
      </c>
      <c r="EH68" s="69">
        <f>SUMPRODUCT(EI68:EK68,设定参考!$A$2:$C$2)</f>
        <v>13955.034490735226</v>
      </c>
      <c r="EI68" s="30">
        <v>126959.63684089752</v>
      </c>
      <c r="EJ68" s="30">
        <v>6179.0356791443874</v>
      </c>
      <c r="EK68" s="62">
        <v>2697.6133379549397</v>
      </c>
      <c r="EL68" s="57" t="str">
        <f t="shared" si="63"/>
        <v>山鸡</v>
      </c>
      <c r="EM68" s="47">
        <f>VLOOKUP(EL68,马仔属性!$G$14:$I$30,3,FALSE)</f>
        <v>3</v>
      </c>
      <c r="EN68" s="58">
        <f>VLOOKUP(EL68,马仔属性!$G$14:$H$30,2,FALSE)</f>
        <v>101115</v>
      </c>
      <c r="EO68" s="3">
        <f t="shared" ref="EO68:EO83" si="152">ROUNDDOWN($A68*EO$2,0)</f>
        <v>65</v>
      </c>
      <c r="EP68" s="3">
        <f t="shared" ref="EP68:EQ83" si="153">ROUNDDOWN($A68*10/80*EP$2,0)</f>
        <v>8</v>
      </c>
      <c r="EQ68" s="3">
        <f t="shared" si="153"/>
        <v>8</v>
      </c>
      <c r="ER68" s="69">
        <f>SUMPRODUCT(ES68:EU68,设定参考!$A$2:$C$2)</f>
        <v>13922.034490735226</v>
      </c>
      <c r="ES68" s="30">
        <v>123909.63684089752</v>
      </c>
      <c r="ET68" s="30">
        <v>6201.0356791443874</v>
      </c>
      <c r="EU68" s="62">
        <v>2764.6133379549397</v>
      </c>
      <c r="EV68" s="57" t="str">
        <f t="shared" si="64"/>
        <v>大天二</v>
      </c>
      <c r="EW68" s="47">
        <f>VLOOKUP(EV68,马仔属性!$G$14:$I$30,3,FALSE)</f>
        <v>3</v>
      </c>
      <c r="EX68" s="58">
        <f>VLOOKUP(EV68,马仔属性!$G$14:$H$30,2,FALSE)</f>
        <v>101116</v>
      </c>
      <c r="EY68" s="3">
        <f t="shared" ref="EY68:EY83" si="154">ROUNDDOWN($A68*EY$2,0)</f>
        <v>65</v>
      </c>
      <c r="EZ68" s="3">
        <f t="shared" ref="EZ68:FA83" si="155">ROUNDDOWN($A68*10/80*EZ$2,0)</f>
        <v>8</v>
      </c>
      <c r="FA68" s="3">
        <f t="shared" si="155"/>
        <v>8</v>
      </c>
      <c r="FB68" s="69">
        <f>SUMPRODUCT(FC68:FE68,设定参考!$A$2:$C$2)</f>
        <v>13802.794490735228</v>
      </c>
      <c r="FC68" s="30">
        <v>122603.63684089752</v>
      </c>
      <c r="FD68" s="30">
        <v>6025.0356791443874</v>
      </c>
      <c r="FE68" s="62">
        <v>2873.6133379549397</v>
      </c>
      <c r="FF68" s="57" t="str">
        <f t="shared" si="123"/>
        <v>亚芝</v>
      </c>
      <c r="FG68" s="47" t="e">
        <f>VLOOKUP(FF68,马仔属性!$G$14:$I$30,3,FALSE)</f>
        <v>#N/A</v>
      </c>
      <c r="FH68" s="58" t="e">
        <f>VLOOKUP(FF68,马仔属性!$G$14:$H$30,2,FALSE)</f>
        <v>#N/A</v>
      </c>
      <c r="FI68" s="3">
        <f t="shared" ref="FI68:HG83" si="156">ROUNDDOWN($A68*FI$2,0)</f>
        <v>65</v>
      </c>
      <c r="FJ68" s="3">
        <f t="shared" ref="FJ68:HI83" si="157">ROUNDDOWN($A68*10/80*FJ$2,0)</f>
        <v>8</v>
      </c>
      <c r="FK68" s="3">
        <f t="shared" si="157"/>
        <v>8</v>
      </c>
      <c r="FL68" s="69">
        <f>SUMPRODUCT(FM68:FO68,设定参考!$A$2:$C$2)</f>
        <v>-918381.38598666247</v>
      </c>
      <c r="FM68" s="30">
        <v>-436308.739209163</v>
      </c>
      <c r="FN68" s="30">
        <v>-445745.92520915298</v>
      </c>
      <c r="FO68" s="62">
        <v>-455183.11120914301</v>
      </c>
      <c r="FP68" s="57" t="str">
        <f t="shared" si="123"/>
        <v>亚芝</v>
      </c>
      <c r="FQ68" s="47" t="e">
        <f>VLOOKUP(FP68,马仔属性!$G$14:$I$30,3,FALSE)</f>
        <v>#N/A</v>
      </c>
      <c r="FR68" s="58" t="e">
        <f>VLOOKUP(FP68,马仔属性!$G$14:$H$30,2,FALSE)</f>
        <v>#N/A</v>
      </c>
      <c r="FS68" s="3">
        <f t="shared" si="156"/>
        <v>65</v>
      </c>
      <c r="FT68" s="3">
        <f t="shared" si="157"/>
        <v>8</v>
      </c>
      <c r="FU68" s="3">
        <f t="shared" si="157"/>
        <v>8</v>
      </c>
      <c r="FV68" s="69">
        <f>SUMPRODUCT(FW68:FY68,设定参考!$A$2:$C$2)</f>
        <v>-976136.96430660342</v>
      </c>
      <c r="FW68" s="30">
        <v>-464620.29720913398</v>
      </c>
      <c r="FX68" s="30">
        <v>-474057.48320912401</v>
      </c>
      <c r="FY68" s="62">
        <v>-483494.66920911398</v>
      </c>
      <c r="FZ68" s="57" t="str">
        <f t="shared" si="123"/>
        <v>亚芝</v>
      </c>
      <c r="GA68" s="47" t="e">
        <f>VLOOKUP(FZ68,马仔属性!$G$14:$I$30,3,FALSE)</f>
        <v>#N/A</v>
      </c>
      <c r="GB68" s="58" t="e">
        <f>VLOOKUP(FZ68,马仔属性!$G$14:$H$30,2,FALSE)</f>
        <v>#N/A</v>
      </c>
      <c r="GC68" s="3">
        <f t="shared" si="156"/>
        <v>65</v>
      </c>
      <c r="GD68" s="3">
        <f t="shared" si="157"/>
        <v>8</v>
      </c>
      <c r="GE68" s="3">
        <f t="shared" si="157"/>
        <v>8</v>
      </c>
      <c r="GF68" s="69">
        <f>SUMPRODUCT(GG68:GI68,设定参考!$A$2:$C$2)</f>
        <v>-1033892.5426265441</v>
      </c>
      <c r="GG68" s="30">
        <v>-492931.85520910501</v>
      </c>
      <c r="GH68" s="30">
        <v>-502369.04120909498</v>
      </c>
      <c r="GI68" s="62">
        <v>-511806.22720908502</v>
      </c>
      <c r="GJ68" s="57" t="str">
        <f t="shared" si="123"/>
        <v>亚芝</v>
      </c>
      <c r="GK68" s="47" t="e">
        <f>VLOOKUP(GJ68,马仔属性!$G$14:$I$30,3,FALSE)</f>
        <v>#N/A</v>
      </c>
      <c r="GL68" s="58" t="e">
        <f>VLOOKUP(GJ68,马仔属性!$G$14:$H$30,2,FALSE)</f>
        <v>#N/A</v>
      </c>
      <c r="GM68" s="3">
        <f t="shared" si="156"/>
        <v>65</v>
      </c>
      <c r="GN68" s="3">
        <f t="shared" si="157"/>
        <v>8</v>
      </c>
      <c r="GO68" s="3">
        <f t="shared" si="157"/>
        <v>8</v>
      </c>
      <c r="GP68" s="69">
        <f>SUMPRODUCT(GQ68:GS68,设定参考!$A$2:$C$2)</f>
        <v>-1091648.1209464851</v>
      </c>
      <c r="GQ68" s="30">
        <v>-521243.41320907598</v>
      </c>
      <c r="GR68" s="30">
        <v>-530680.59920906601</v>
      </c>
      <c r="GS68" s="62">
        <v>-540117.78520905599</v>
      </c>
      <c r="GT68" s="57" t="str">
        <f t="shared" si="123"/>
        <v>亚芝</v>
      </c>
      <c r="GU68" s="47" t="e">
        <f>VLOOKUP(GT68,马仔属性!$G$14:$I$30,3,FALSE)</f>
        <v>#N/A</v>
      </c>
      <c r="GV68" s="58" t="e">
        <f>VLOOKUP(GT68,马仔属性!$G$14:$H$30,2,FALSE)</f>
        <v>#N/A</v>
      </c>
      <c r="GW68" s="3">
        <f t="shared" si="156"/>
        <v>65</v>
      </c>
      <c r="GX68" s="3">
        <f t="shared" si="157"/>
        <v>8</v>
      </c>
      <c r="GY68" s="3">
        <f t="shared" si="157"/>
        <v>8</v>
      </c>
      <c r="GZ68" s="69">
        <f>SUMPRODUCT(HA68:HC68,设定参考!$A$2:$C$2)</f>
        <v>-1149403.6992664258</v>
      </c>
      <c r="HA68" s="30">
        <v>-549554.97120904701</v>
      </c>
      <c r="HB68" s="30">
        <v>-558992.15720903699</v>
      </c>
      <c r="HC68" s="62">
        <v>-568429.34320902696</v>
      </c>
      <c r="HD68" s="57" t="str">
        <f t="shared" si="123"/>
        <v>亚芝</v>
      </c>
      <c r="HE68" s="47" t="e">
        <f>VLOOKUP(HD68,马仔属性!$G$14:$I$30,3,FALSE)</f>
        <v>#N/A</v>
      </c>
      <c r="HF68" s="58" t="e">
        <f>VLOOKUP(HD68,马仔属性!$G$14:$H$30,2,FALSE)</f>
        <v>#N/A</v>
      </c>
      <c r="HG68" s="3">
        <f t="shared" si="156"/>
        <v>65</v>
      </c>
      <c r="HH68" s="3">
        <f t="shared" si="157"/>
        <v>8</v>
      </c>
      <c r="HI68" s="3">
        <f t="shared" si="157"/>
        <v>8</v>
      </c>
      <c r="HJ68" s="69">
        <f>SUMPRODUCT(HK68:HM68,设定参考!$A$2:$C$2)</f>
        <v>-1207159.2775863667</v>
      </c>
      <c r="HK68" s="30">
        <v>-577866.52920901706</v>
      </c>
      <c r="HL68" s="30">
        <v>-587303.71520900796</v>
      </c>
      <c r="HM68" s="62">
        <v>-596740.90120899805</v>
      </c>
    </row>
    <row r="69" spans="1:221" x14ac:dyDescent="0.15">
      <c r="A69" s="48">
        <v>66</v>
      </c>
      <c r="B69" s="57" t="str">
        <f t="shared" si="50"/>
        <v>制服太妹</v>
      </c>
      <c r="C69" s="47">
        <f>VLOOKUP(B69,马仔属性!$G$14:$I$30,3,FALSE)</f>
        <v>0</v>
      </c>
      <c r="D69" s="58">
        <f>VLOOKUP(B69,马仔属性!$G$14:$H$30,2,FALSE)</f>
        <v>101101</v>
      </c>
      <c r="E69" s="3">
        <f t="shared" si="124"/>
        <v>66</v>
      </c>
      <c r="F69" s="3">
        <f t="shared" si="125"/>
        <v>8</v>
      </c>
      <c r="G69" s="3">
        <f t="shared" si="125"/>
        <v>8</v>
      </c>
      <c r="H69" s="69">
        <f>SUMPRODUCT(I69:K69,设定参考!$A$2:$C$2)</f>
        <v>4024.440093653001</v>
      </c>
      <c r="I69" s="30">
        <v>33964.136762292765</v>
      </c>
      <c r="J69" s="30">
        <v>1765.112937754011</v>
      </c>
      <c r="K69" s="62">
        <v>900.76168540727917</v>
      </c>
      <c r="L69" s="57" t="str">
        <f t="shared" si="51"/>
        <v>蟹仔</v>
      </c>
      <c r="M69" s="47">
        <f>VLOOKUP(L69,马仔属性!$G$14:$I$30,3,FALSE)</f>
        <v>0</v>
      </c>
      <c r="N69" s="58">
        <f>VLOOKUP(L69,马仔属性!$G$14:$H$30,2,FALSE)</f>
        <v>101102</v>
      </c>
      <c r="O69" s="3">
        <f t="shared" si="126"/>
        <v>66</v>
      </c>
      <c r="P69" s="3">
        <f t="shared" si="127"/>
        <v>8</v>
      </c>
      <c r="Q69" s="3">
        <f t="shared" si="127"/>
        <v>8</v>
      </c>
      <c r="R69" s="69">
        <f>SUMPRODUCT(S69:U69,设定参考!$A$2:$C$2)</f>
        <v>4072.7200936530007</v>
      </c>
      <c r="S69" s="30">
        <v>35271.136762292765</v>
      </c>
      <c r="T69" s="30">
        <v>1809.112937754011</v>
      </c>
      <c r="U69" s="62">
        <v>852.76168540727917</v>
      </c>
      <c r="V69" s="57" t="str">
        <f t="shared" si="52"/>
        <v>比利</v>
      </c>
      <c r="W69" s="47">
        <f>VLOOKUP(V69,马仔属性!$G$14:$I$30,3,FALSE)</f>
        <v>0</v>
      </c>
      <c r="X69" s="58">
        <f>VLOOKUP(V69,马仔属性!$G$14:$H$30,2,FALSE)</f>
        <v>101103</v>
      </c>
      <c r="Y69" s="3">
        <f t="shared" si="128"/>
        <v>66</v>
      </c>
      <c r="Z69" s="3">
        <f t="shared" si="129"/>
        <v>8</v>
      </c>
      <c r="AA69" s="3">
        <f t="shared" si="129"/>
        <v>8</v>
      </c>
      <c r="AB69" s="69">
        <f>SUMPRODUCT(AC69:AE69,设定参考!$A$2:$C$2)</f>
        <v>4108.1200936530013</v>
      </c>
      <c r="AC69" s="30">
        <v>35706.136762292765</v>
      </c>
      <c r="AD69" s="30">
        <v>1831.112937754011</v>
      </c>
      <c r="AE69" s="62">
        <v>848.76168540727917</v>
      </c>
      <c r="AF69" s="57" t="str">
        <f t="shared" si="53"/>
        <v>黎九</v>
      </c>
      <c r="AG69" s="47">
        <f>VLOOKUP(AF69,马仔属性!$G$14:$I$30,3,FALSE)</f>
        <v>0</v>
      </c>
      <c r="AH69" s="58">
        <f>VLOOKUP(AF69,马仔属性!$G$14:$H$30,2,FALSE)</f>
        <v>101104</v>
      </c>
      <c r="AI69" s="3">
        <f t="shared" si="130"/>
        <v>66</v>
      </c>
      <c r="AJ69" s="3">
        <f t="shared" si="131"/>
        <v>8</v>
      </c>
      <c r="AK69" s="3">
        <f t="shared" si="131"/>
        <v>8</v>
      </c>
      <c r="AL69" s="69">
        <f>SUMPRODUCT(AM69:AO69,设定参考!$A$2:$C$2)</f>
        <v>4168.8000936530007</v>
      </c>
      <c r="AM69" s="30">
        <v>38973.136762292765</v>
      </c>
      <c r="AN69" s="30">
        <v>1842.112937754011</v>
      </c>
      <c r="AO69" s="62">
        <v>767.76168540727917</v>
      </c>
      <c r="AP69" s="57" t="str">
        <f t="shared" si="54"/>
        <v>黑古</v>
      </c>
      <c r="AQ69" s="47">
        <f>VLOOKUP(AP69,马仔属性!$G$14:$I$30,3,FALSE)</f>
        <v>0</v>
      </c>
      <c r="AR69" s="58">
        <f>VLOOKUP(AP69,马仔属性!$G$14:$H$30,2,FALSE)</f>
        <v>101105</v>
      </c>
      <c r="AS69" s="3">
        <f t="shared" si="132"/>
        <v>66</v>
      </c>
      <c r="AT69" s="3">
        <f t="shared" si="133"/>
        <v>8</v>
      </c>
      <c r="AU69" s="3">
        <f t="shared" si="133"/>
        <v>8</v>
      </c>
      <c r="AV69" s="69">
        <f>SUMPRODUCT(AW69:AY69,设定参考!$A$2:$C$2)</f>
        <v>4046.6400936530008</v>
      </c>
      <c r="AW69" s="30">
        <v>38319.136762292765</v>
      </c>
      <c r="AX69" s="30">
        <v>1666.112937754011</v>
      </c>
      <c r="AY69" s="62">
        <v>847.76168540727917</v>
      </c>
      <c r="AZ69" s="57" t="str">
        <f t="shared" si="55"/>
        <v>靓坤</v>
      </c>
      <c r="BA69" s="47">
        <f>VLOOKUP(AZ69,马仔属性!$G$14:$I$30,3,FALSE)</f>
        <v>1</v>
      </c>
      <c r="BB69" s="58">
        <f>VLOOKUP(AZ69,马仔属性!$G$14:$H$30,2,FALSE)</f>
        <v>101106</v>
      </c>
      <c r="BC69" s="3">
        <f t="shared" si="134"/>
        <v>66</v>
      </c>
      <c r="BD69" s="3">
        <f t="shared" si="135"/>
        <v>8</v>
      </c>
      <c r="BE69" s="3">
        <f t="shared" si="135"/>
        <v>8</v>
      </c>
      <c r="BF69" s="69">
        <f>SUMPRODUCT(BG69:BI69,设定参考!$A$2:$C$2)</f>
        <v>6090.7462460233619</v>
      </c>
      <c r="BG69" s="30">
        <v>55601.705000860689</v>
      </c>
      <c r="BH69" s="30">
        <v>2643.0398134759366</v>
      </c>
      <c r="BI69" s="62">
        <v>1223.6382325129985</v>
      </c>
      <c r="BJ69" s="57" t="str">
        <f t="shared" si="56"/>
        <v>乌鸦</v>
      </c>
      <c r="BK69" s="47">
        <f>VLOOKUP(BJ69,马仔属性!$G$14:$I$30,3,FALSE)</f>
        <v>2</v>
      </c>
      <c r="BL69" s="58">
        <f>VLOOKUP(BJ69,马仔属性!$G$14:$H$30,2,FALSE)</f>
        <v>101110</v>
      </c>
      <c r="BM69" s="3">
        <f t="shared" si="136"/>
        <v>66</v>
      </c>
      <c r="BN69" s="3">
        <f t="shared" si="137"/>
        <v>8</v>
      </c>
      <c r="BO69" s="3">
        <f t="shared" si="137"/>
        <v>8</v>
      </c>
      <c r="BP69" s="69">
        <f>SUMPRODUCT(BQ69:BS69,设定参考!$A$2:$C$2)</f>
        <v>10043.478550764086</v>
      </c>
      <c r="BQ69" s="30">
        <v>89729.841477996553</v>
      </c>
      <c r="BR69" s="30">
        <v>4420.8935649197874</v>
      </c>
      <c r="BS69" s="62">
        <v>2033.3913267244372</v>
      </c>
      <c r="BT69" s="57" t="str">
        <f t="shared" si="57"/>
        <v>肥仔</v>
      </c>
      <c r="BU69" s="47">
        <f>VLOOKUP(BT69,马仔属性!$G$14:$I$30,3,FALSE)</f>
        <v>1</v>
      </c>
      <c r="BV69" s="58">
        <f>VLOOKUP(BT69,马仔属性!$G$14:$H$30,2,FALSE)</f>
        <v>101108</v>
      </c>
      <c r="BW69" s="3">
        <f t="shared" si="138"/>
        <v>66</v>
      </c>
      <c r="BX69" s="3">
        <f t="shared" si="139"/>
        <v>8</v>
      </c>
      <c r="BY69" s="3">
        <f t="shared" si="139"/>
        <v>8</v>
      </c>
      <c r="BZ69" s="69">
        <f>SUMPRODUCT(CA69:CC69,设定参考!$A$2:$C$2)</f>
        <v>6011.9062460233617</v>
      </c>
      <c r="CA69" s="30">
        <v>54730.705000860689</v>
      </c>
      <c r="CB69" s="30">
        <v>2533.0398134759366</v>
      </c>
      <c r="CC69" s="62">
        <v>1289.6382325129985</v>
      </c>
      <c r="CD69" s="57" t="str">
        <f t="shared" si="58"/>
        <v>司徒浩南</v>
      </c>
      <c r="CE69" s="47">
        <f>VLOOKUP(CD69,马仔属性!$G$14:$I$30,3,FALSE)</f>
        <v>2</v>
      </c>
      <c r="CF69" s="58">
        <f>VLOOKUP(CD69,马仔属性!$G$14:$H$30,2,FALSE)</f>
        <v>101109</v>
      </c>
      <c r="CG69" s="3">
        <f t="shared" si="140"/>
        <v>66</v>
      </c>
      <c r="CH69" s="3">
        <f t="shared" si="141"/>
        <v>8</v>
      </c>
      <c r="CI69" s="3">
        <f t="shared" si="141"/>
        <v>8</v>
      </c>
      <c r="CJ69" s="69">
        <f>SUMPRODUCT(CK69:CM69,设定参考!$A$2:$C$2)</f>
        <v>10146.198550764087</v>
      </c>
      <c r="CK69" s="30">
        <v>91472.841477996553</v>
      </c>
      <c r="CL69" s="30">
        <v>4552.8935649197874</v>
      </c>
      <c r="CM69" s="62">
        <v>1934.3913267244372</v>
      </c>
      <c r="CN69" s="57" t="s">
        <v>380</v>
      </c>
      <c r="CO69" s="47">
        <f>VLOOKUP(CN69,马仔属性!$G$14:$I$30,3,FALSE)</f>
        <v>2</v>
      </c>
      <c r="CP69" s="58">
        <f>VLOOKUP(CN69,马仔属性!$G$14:$H$30,2,FALSE)</f>
        <v>101111</v>
      </c>
      <c r="CQ69" s="3">
        <f t="shared" si="142"/>
        <v>66</v>
      </c>
      <c r="CR69" s="3">
        <f t="shared" si="143"/>
        <v>8</v>
      </c>
      <c r="CS69" s="3">
        <f t="shared" si="143"/>
        <v>8</v>
      </c>
      <c r="CT69" s="69">
        <f>SUMPRODUCT(CU69:CW69,设定参考!$A$2:$C$2)</f>
        <v>10056.078550764087</v>
      </c>
      <c r="CU69" s="30">
        <v>89294.841477996553</v>
      </c>
      <c r="CV69" s="30">
        <v>4464.8935649197874</v>
      </c>
      <c r="CW69" s="62">
        <v>2019.3913267244372</v>
      </c>
      <c r="CX69" s="57" t="str">
        <f t="shared" si="59"/>
        <v>雷功</v>
      </c>
      <c r="CY69" s="47" t="e">
        <f>VLOOKUP(CX69,马仔属性!$G$14:$I$30,3,FALSE)</f>
        <v>#N/A</v>
      </c>
      <c r="CZ69" s="58" t="e">
        <f>VLOOKUP(CX69,马仔属性!$G$14:$H$30,2,FALSE)</f>
        <v>#N/A</v>
      </c>
      <c r="DA69" s="3">
        <f t="shared" si="144"/>
        <v>66</v>
      </c>
      <c r="DB69" s="3">
        <f t="shared" si="145"/>
        <v>8</v>
      </c>
      <c r="DC69" s="3">
        <f t="shared" si="145"/>
        <v>8</v>
      </c>
      <c r="DD69" s="69">
        <f>SUMPRODUCT(DE69:DG69,设定参考!$A$2:$C$2)</f>
        <v>0</v>
      </c>
      <c r="DE69" s="30">
        <v>0</v>
      </c>
      <c r="DF69" s="30">
        <v>0</v>
      </c>
      <c r="DG69" s="62">
        <v>0</v>
      </c>
      <c r="DH69" s="57" t="str">
        <f t="shared" si="60"/>
        <v>山下忠秀</v>
      </c>
      <c r="DI69" s="47">
        <f>VLOOKUP(DH69,马仔属性!$G$14:$I$30,3,FALSE)</f>
        <v>2</v>
      </c>
      <c r="DJ69" s="58">
        <f>VLOOKUP(DH69,马仔属性!$G$14:$H$30,2,FALSE)</f>
        <v>101112</v>
      </c>
      <c r="DK69" s="3">
        <f t="shared" si="146"/>
        <v>66</v>
      </c>
      <c r="DL69" s="3">
        <f t="shared" si="147"/>
        <v>8</v>
      </c>
      <c r="DM69" s="3">
        <f t="shared" si="147"/>
        <v>8</v>
      </c>
      <c r="DN69" s="69">
        <f>SUMPRODUCT(DO69:DQ69,设定参考!$A$2:$C$2)</f>
        <v>10059.078550764087</v>
      </c>
      <c r="DO69" s="30">
        <v>87769.841477996553</v>
      </c>
      <c r="DP69" s="30">
        <v>4519.8935649197874</v>
      </c>
      <c r="DQ69" s="62">
        <v>2028.3913267244372</v>
      </c>
      <c r="DR69" s="57" t="str">
        <f t="shared" si="61"/>
        <v>宫本一</v>
      </c>
      <c r="DS69" s="47">
        <f>VLOOKUP(DR69,马仔属性!$G$14:$I$30,3,FALSE)</f>
        <v>2</v>
      </c>
      <c r="DT69" s="58">
        <f>VLOOKUP(DR69,马仔属性!$G$14:$H$30,2,FALSE)</f>
        <v>101113</v>
      </c>
      <c r="DU69" s="3">
        <f t="shared" si="148"/>
        <v>66</v>
      </c>
      <c r="DV69" s="3">
        <f t="shared" si="149"/>
        <v>8</v>
      </c>
      <c r="DW69" s="3">
        <f t="shared" si="149"/>
        <v>8</v>
      </c>
      <c r="DX69" s="69">
        <f>SUMPRODUCT(DY69:EA69,设定参考!$A$2:$C$2)</f>
        <v>10061.238550764087</v>
      </c>
      <c r="DY69" s="30">
        <v>88423.841477996553</v>
      </c>
      <c r="DZ69" s="30">
        <v>4475.8935649197874</v>
      </c>
      <c r="EA69" s="62">
        <v>2048.391326724437</v>
      </c>
      <c r="EB69" s="57" t="str">
        <f t="shared" si="62"/>
        <v>陈浩南</v>
      </c>
      <c r="EC69" s="47">
        <f>VLOOKUP(EB69,马仔属性!$G$14:$I$30,3,FALSE)</f>
        <v>3</v>
      </c>
      <c r="ED69" s="58">
        <f>VLOOKUP(EB69,马仔属性!$G$14:$H$30,2,FALSE)</f>
        <v>101114</v>
      </c>
      <c r="EE69" s="3">
        <f t="shared" si="150"/>
        <v>66</v>
      </c>
      <c r="EF69" s="3">
        <f t="shared" si="151"/>
        <v>8</v>
      </c>
      <c r="EG69" s="3">
        <f t="shared" si="151"/>
        <v>8</v>
      </c>
      <c r="EH69" s="69">
        <f>SUMPRODUCT(EI69:EK69,设定参考!$A$2:$C$2)</f>
        <v>14096.450855504811</v>
      </c>
      <c r="EI69" s="30">
        <v>128213.97795513243</v>
      </c>
      <c r="EJ69" s="30">
        <v>6242.7473163636378</v>
      </c>
      <c r="EK69" s="62">
        <v>2725.1444209358756</v>
      </c>
      <c r="EL69" s="57" t="str">
        <f t="shared" si="63"/>
        <v>山鸡</v>
      </c>
      <c r="EM69" s="47">
        <f>VLOOKUP(EL69,马仔属性!$G$14:$I$30,3,FALSE)</f>
        <v>3</v>
      </c>
      <c r="EN69" s="58">
        <f>VLOOKUP(EL69,马仔属性!$G$14:$H$30,2,FALSE)</f>
        <v>101115</v>
      </c>
      <c r="EO69" s="3">
        <f t="shared" si="152"/>
        <v>66</v>
      </c>
      <c r="EP69" s="3">
        <f t="shared" si="153"/>
        <v>8</v>
      </c>
      <c r="EQ69" s="3">
        <f t="shared" si="153"/>
        <v>8</v>
      </c>
      <c r="ER69" s="69">
        <f>SUMPRODUCT(ES69:EU69,设定参考!$A$2:$C$2)</f>
        <v>14063.450855504811</v>
      </c>
      <c r="ES69" s="30">
        <v>125163.97795513243</v>
      </c>
      <c r="ET69" s="30">
        <v>6264.7473163636378</v>
      </c>
      <c r="EU69" s="62">
        <v>2792.1444209358756</v>
      </c>
      <c r="EV69" s="57" t="str">
        <f t="shared" si="64"/>
        <v>大天二</v>
      </c>
      <c r="EW69" s="47">
        <f>VLOOKUP(EV69,马仔属性!$G$14:$I$30,3,FALSE)</f>
        <v>3</v>
      </c>
      <c r="EX69" s="58">
        <f>VLOOKUP(EV69,马仔属性!$G$14:$H$30,2,FALSE)</f>
        <v>101116</v>
      </c>
      <c r="EY69" s="3">
        <f t="shared" si="154"/>
        <v>66</v>
      </c>
      <c r="EZ69" s="3">
        <f t="shared" si="155"/>
        <v>8</v>
      </c>
      <c r="FA69" s="3">
        <f t="shared" si="155"/>
        <v>8</v>
      </c>
      <c r="FB69" s="69">
        <f>SUMPRODUCT(FC69:FE69,设定参考!$A$2:$C$2)</f>
        <v>13944.210855504811</v>
      </c>
      <c r="FC69" s="30">
        <v>123857.97795513243</v>
      </c>
      <c r="FD69" s="30">
        <v>6088.7473163636378</v>
      </c>
      <c r="FE69" s="62">
        <v>2901.1444209358756</v>
      </c>
      <c r="FF69" s="57" t="str">
        <f t="shared" si="123"/>
        <v>亚芝</v>
      </c>
      <c r="FG69" s="47" t="e">
        <f>VLOOKUP(FF69,马仔属性!$G$14:$I$30,3,FALSE)</f>
        <v>#N/A</v>
      </c>
      <c r="FH69" s="58" t="e">
        <f>VLOOKUP(FF69,马仔属性!$G$14:$H$30,2,FALSE)</f>
        <v>#N/A</v>
      </c>
      <c r="FI69" s="3">
        <f t="shared" si="156"/>
        <v>66</v>
      </c>
      <c r="FJ69" s="3">
        <f t="shared" si="157"/>
        <v>8</v>
      </c>
      <c r="FK69" s="3">
        <f t="shared" si="157"/>
        <v>8</v>
      </c>
      <c r="FL69" s="69">
        <f>SUMPRODUCT(FM69:FO69,设定参考!$A$2:$C$2)</f>
        <v>-927624.79731605819</v>
      </c>
      <c r="FM69" s="30">
        <v>-440700.14174668002</v>
      </c>
      <c r="FN69" s="30">
        <v>-450232.31113095698</v>
      </c>
      <c r="FO69" s="62">
        <v>-459764.480515234</v>
      </c>
      <c r="FP69" s="57" t="str">
        <f t="shared" si="123"/>
        <v>亚芝</v>
      </c>
      <c r="FQ69" s="47" t="e">
        <f>VLOOKUP(FP69,马仔属性!$G$14:$I$30,3,FALSE)</f>
        <v>#N/A</v>
      </c>
      <c r="FR69" s="58" t="e">
        <f>VLOOKUP(FP69,马仔属性!$G$14:$H$30,2,FALSE)</f>
        <v>#N/A</v>
      </c>
      <c r="FS69" s="3">
        <f t="shared" si="156"/>
        <v>66</v>
      </c>
      <c r="FT69" s="3">
        <f t="shared" si="157"/>
        <v>8</v>
      </c>
      <c r="FU69" s="3">
        <f t="shared" si="157"/>
        <v>8</v>
      </c>
      <c r="FV69" s="69">
        <f>SUMPRODUCT(FW69:FY69,设定参考!$A$2:$C$2)</f>
        <v>-985961.67394783138</v>
      </c>
      <c r="FW69" s="30">
        <v>-469296.64989951102</v>
      </c>
      <c r="FX69" s="30">
        <v>-478828.81928378699</v>
      </c>
      <c r="FY69" s="62">
        <v>-488360.988668064</v>
      </c>
      <c r="FZ69" s="57" t="str">
        <f t="shared" si="123"/>
        <v>亚芝</v>
      </c>
      <c r="GA69" s="47" t="e">
        <f>VLOOKUP(FZ69,马仔属性!$G$14:$I$30,3,FALSE)</f>
        <v>#N/A</v>
      </c>
      <c r="GB69" s="58" t="e">
        <f>VLOOKUP(FZ69,马仔属性!$G$14:$H$30,2,FALSE)</f>
        <v>#N/A</v>
      </c>
      <c r="GC69" s="3">
        <f t="shared" si="156"/>
        <v>66</v>
      </c>
      <c r="GD69" s="3">
        <f t="shared" si="157"/>
        <v>8</v>
      </c>
      <c r="GE69" s="3">
        <f t="shared" si="157"/>
        <v>8</v>
      </c>
      <c r="GF69" s="69">
        <f>SUMPRODUCT(GG69:GI69,设定参考!$A$2:$C$2)</f>
        <v>-1044298.5505796067</v>
      </c>
      <c r="GG69" s="30">
        <v>-497893.15805234102</v>
      </c>
      <c r="GH69" s="30">
        <v>-507425.32743661798</v>
      </c>
      <c r="GI69" s="62">
        <v>-516957.496820895</v>
      </c>
      <c r="GJ69" s="57" t="str">
        <f t="shared" si="123"/>
        <v>亚芝</v>
      </c>
      <c r="GK69" s="47" t="e">
        <f>VLOOKUP(GJ69,马仔属性!$G$14:$I$30,3,FALSE)</f>
        <v>#N/A</v>
      </c>
      <c r="GL69" s="58" t="e">
        <f>VLOOKUP(GJ69,马仔属性!$G$14:$H$30,2,FALSE)</f>
        <v>#N/A</v>
      </c>
      <c r="GM69" s="3">
        <f t="shared" si="156"/>
        <v>66</v>
      </c>
      <c r="GN69" s="3">
        <f t="shared" si="157"/>
        <v>8</v>
      </c>
      <c r="GO69" s="3">
        <f t="shared" si="157"/>
        <v>8</v>
      </c>
      <c r="GP69" s="69">
        <f>SUMPRODUCT(GQ69:GS69,设定参考!$A$2:$C$2)</f>
        <v>-1102635.427211382</v>
      </c>
      <c r="GQ69" s="30">
        <v>-526489.66620517196</v>
      </c>
      <c r="GR69" s="30">
        <v>-536021.83558944904</v>
      </c>
      <c r="GS69" s="62">
        <v>-545554.004973726</v>
      </c>
      <c r="GT69" s="57" t="str">
        <f t="shared" si="123"/>
        <v>亚芝</v>
      </c>
      <c r="GU69" s="47" t="e">
        <f>VLOOKUP(GT69,马仔属性!$G$14:$I$30,3,FALSE)</f>
        <v>#N/A</v>
      </c>
      <c r="GV69" s="58" t="e">
        <f>VLOOKUP(GT69,马仔属性!$G$14:$H$30,2,FALSE)</f>
        <v>#N/A</v>
      </c>
      <c r="GW69" s="3">
        <f t="shared" si="156"/>
        <v>66</v>
      </c>
      <c r="GX69" s="3">
        <f t="shared" si="157"/>
        <v>8</v>
      </c>
      <c r="GY69" s="3">
        <f t="shared" si="157"/>
        <v>8</v>
      </c>
      <c r="GZ69" s="69">
        <f>SUMPRODUCT(HA69:HC69,设定参考!$A$2:$C$2)</f>
        <v>-1160972.303843155</v>
      </c>
      <c r="HA69" s="30">
        <v>-555086.17435800296</v>
      </c>
      <c r="HB69" s="30">
        <v>-564618.34374227899</v>
      </c>
      <c r="HC69" s="62">
        <v>-574150.51312655595</v>
      </c>
      <c r="HD69" s="57" t="str">
        <f t="shared" si="123"/>
        <v>亚芝</v>
      </c>
      <c r="HE69" s="47" t="e">
        <f>VLOOKUP(HD69,马仔属性!$G$14:$I$30,3,FALSE)</f>
        <v>#N/A</v>
      </c>
      <c r="HF69" s="58" t="e">
        <f>VLOOKUP(HD69,马仔属性!$G$14:$H$30,2,FALSE)</f>
        <v>#N/A</v>
      </c>
      <c r="HG69" s="3">
        <f t="shared" si="156"/>
        <v>66</v>
      </c>
      <c r="HH69" s="3">
        <f t="shared" si="157"/>
        <v>8</v>
      </c>
      <c r="HI69" s="3">
        <f t="shared" si="157"/>
        <v>8</v>
      </c>
      <c r="HJ69" s="69">
        <f>SUMPRODUCT(HK69:HM69,设定参考!$A$2:$C$2)</f>
        <v>-1219309.1804749302</v>
      </c>
      <c r="HK69" s="30">
        <v>-583682.68251083302</v>
      </c>
      <c r="HL69" s="30">
        <v>-593214.85189510998</v>
      </c>
      <c r="HM69" s="62">
        <v>-602747.02127938694</v>
      </c>
    </row>
    <row r="70" spans="1:221" x14ac:dyDescent="0.15">
      <c r="A70" s="48">
        <v>67</v>
      </c>
      <c r="B70" s="57" t="str">
        <f t="shared" ref="B70:B83" si="158">B69</f>
        <v>制服太妹</v>
      </c>
      <c r="C70" s="47">
        <f>VLOOKUP(B70,马仔属性!$G$14:$I$30,3,FALSE)</f>
        <v>0</v>
      </c>
      <c r="D70" s="58">
        <f>VLOOKUP(B70,马仔属性!$G$14:$H$30,2,FALSE)</f>
        <v>101101</v>
      </c>
      <c r="E70" s="3">
        <f t="shared" si="124"/>
        <v>67</v>
      </c>
      <c r="F70" s="3">
        <f t="shared" si="125"/>
        <v>8</v>
      </c>
      <c r="G70" s="3">
        <f t="shared" si="125"/>
        <v>8</v>
      </c>
      <c r="H70" s="69">
        <f>SUMPRODUCT(I70:K70,设定参考!$A$2:$C$2)</f>
        <v>4048.0094877812644</v>
      </c>
      <c r="I70" s="30">
        <v>34173.193614665244</v>
      </c>
      <c r="J70" s="30">
        <v>1775.7315439572196</v>
      </c>
      <c r="K70" s="62">
        <v>905.35019923743516</v>
      </c>
      <c r="L70" s="57" t="str">
        <f t="shared" ref="L70:L83" si="159">L69</f>
        <v>蟹仔</v>
      </c>
      <c r="M70" s="47">
        <f>VLOOKUP(L70,马仔属性!$G$14:$I$30,3,FALSE)</f>
        <v>0</v>
      </c>
      <c r="N70" s="58">
        <f>VLOOKUP(L70,马仔属性!$G$14:$H$30,2,FALSE)</f>
        <v>101102</v>
      </c>
      <c r="O70" s="3">
        <f t="shared" si="126"/>
        <v>67</v>
      </c>
      <c r="P70" s="3">
        <f t="shared" si="127"/>
        <v>8</v>
      </c>
      <c r="Q70" s="3">
        <f t="shared" si="127"/>
        <v>8</v>
      </c>
      <c r="R70" s="69">
        <f>SUMPRODUCT(S70:U70,设定参考!$A$2:$C$2)</f>
        <v>4096.2894877812641</v>
      </c>
      <c r="S70" s="30">
        <v>35480.193614665244</v>
      </c>
      <c r="T70" s="30">
        <v>1819.7315439572196</v>
      </c>
      <c r="U70" s="62">
        <v>857.35019923743516</v>
      </c>
      <c r="V70" s="57" t="str">
        <f t="shared" ref="V70:V83" si="160">V69</f>
        <v>比利</v>
      </c>
      <c r="W70" s="47">
        <f>VLOOKUP(V70,马仔属性!$G$14:$I$30,3,FALSE)</f>
        <v>0</v>
      </c>
      <c r="X70" s="58">
        <f>VLOOKUP(V70,马仔属性!$G$14:$H$30,2,FALSE)</f>
        <v>101103</v>
      </c>
      <c r="Y70" s="3">
        <f t="shared" si="128"/>
        <v>67</v>
      </c>
      <c r="Z70" s="3">
        <f t="shared" si="129"/>
        <v>8</v>
      </c>
      <c r="AA70" s="3">
        <f t="shared" si="129"/>
        <v>8</v>
      </c>
      <c r="AB70" s="69">
        <f>SUMPRODUCT(AC70:AE70,设定参考!$A$2:$C$2)</f>
        <v>4131.6894877812647</v>
      </c>
      <c r="AC70" s="30">
        <v>35915.193614665244</v>
      </c>
      <c r="AD70" s="30">
        <v>1841.7315439572196</v>
      </c>
      <c r="AE70" s="62">
        <v>853.35019923743516</v>
      </c>
      <c r="AF70" s="57" t="str">
        <f t="shared" ref="AF70:AF83" si="161">AF69</f>
        <v>黎九</v>
      </c>
      <c r="AG70" s="47">
        <f>VLOOKUP(AF70,马仔属性!$G$14:$I$30,3,FALSE)</f>
        <v>0</v>
      </c>
      <c r="AH70" s="58">
        <f>VLOOKUP(AF70,马仔属性!$G$14:$H$30,2,FALSE)</f>
        <v>101104</v>
      </c>
      <c r="AI70" s="3">
        <f t="shared" si="130"/>
        <v>67</v>
      </c>
      <c r="AJ70" s="3">
        <f t="shared" si="131"/>
        <v>8</v>
      </c>
      <c r="AK70" s="3">
        <f t="shared" si="131"/>
        <v>8</v>
      </c>
      <c r="AL70" s="69">
        <f>SUMPRODUCT(AM70:AO70,设定参考!$A$2:$C$2)</f>
        <v>4192.3694877812641</v>
      </c>
      <c r="AM70" s="30">
        <v>39182.193614665244</v>
      </c>
      <c r="AN70" s="30">
        <v>1852.7315439572196</v>
      </c>
      <c r="AO70" s="62">
        <v>772.35019923743516</v>
      </c>
      <c r="AP70" s="57" t="str">
        <f t="shared" ref="AP70:AP83" si="162">AP69</f>
        <v>黑古</v>
      </c>
      <c r="AQ70" s="47">
        <f>VLOOKUP(AP70,马仔属性!$G$14:$I$30,3,FALSE)</f>
        <v>0</v>
      </c>
      <c r="AR70" s="58">
        <f>VLOOKUP(AP70,马仔属性!$G$14:$H$30,2,FALSE)</f>
        <v>101105</v>
      </c>
      <c r="AS70" s="3">
        <f t="shared" si="132"/>
        <v>67</v>
      </c>
      <c r="AT70" s="3">
        <f t="shared" si="133"/>
        <v>8</v>
      </c>
      <c r="AU70" s="3">
        <f t="shared" si="133"/>
        <v>8</v>
      </c>
      <c r="AV70" s="69">
        <f>SUMPRODUCT(AW70:AY70,设定参考!$A$2:$C$2)</f>
        <v>4070.2094877812642</v>
      </c>
      <c r="AW70" s="30">
        <v>38528.193614665244</v>
      </c>
      <c r="AX70" s="30">
        <v>1676.7315439572196</v>
      </c>
      <c r="AY70" s="62">
        <v>852.35019923743516</v>
      </c>
      <c r="AZ70" s="57" t="str">
        <f t="shared" ref="AZ70:AZ83" si="163">AZ69</f>
        <v>靓坤</v>
      </c>
      <c r="BA70" s="47">
        <f>VLOOKUP(AZ70,马仔属性!$G$14:$I$30,3,FALSE)</f>
        <v>1</v>
      </c>
      <c r="BB70" s="58">
        <f>VLOOKUP(AZ70,马仔属性!$G$14:$H$30,2,FALSE)</f>
        <v>101106</v>
      </c>
      <c r="BC70" s="3">
        <f t="shared" si="134"/>
        <v>67</v>
      </c>
      <c r="BD70" s="3">
        <f t="shared" si="135"/>
        <v>8</v>
      </c>
      <c r="BE70" s="3">
        <f t="shared" si="135"/>
        <v>8</v>
      </c>
      <c r="BF70" s="69">
        <f>SUMPRODUCT(BG70:BI70,设定参考!$A$2:$C$2)</f>
        <v>6137.8850342798905</v>
      </c>
      <c r="BG70" s="30">
        <v>56019.818705605663</v>
      </c>
      <c r="BH70" s="30">
        <v>2664.2770258823539</v>
      </c>
      <c r="BI70" s="62">
        <v>1232.8152601733104</v>
      </c>
      <c r="BJ70" s="57" t="str">
        <f t="shared" ref="BJ70:BJ83" si="164">BJ69</f>
        <v>乌鸦</v>
      </c>
      <c r="BK70" s="47">
        <f>VLOOKUP(BJ70,马仔属性!$G$14:$I$30,3,FALSE)</f>
        <v>2</v>
      </c>
      <c r="BL70" s="58">
        <f>VLOOKUP(BJ70,马仔属性!$G$14:$H$30,2,FALSE)</f>
        <v>101110</v>
      </c>
      <c r="BM70" s="3">
        <f t="shared" si="136"/>
        <v>67</v>
      </c>
      <c r="BN70" s="3">
        <f t="shared" si="137"/>
        <v>8</v>
      </c>
      <c r="BO70" s="3">
        <f t="shared" si="137"/>
        <v>8</v>
      </c>
      <c r="BP70" s="69">
        <f>SUMPRODUCT(BQ70:BS70,设定参考!$A$2:$C$2)</f>
        <v>10137.756127277144</v>
      </c>
      <c r="BQ70" s="30">
        <v>90566.068887486501</v>
      </c>
      <c r="BR70" s="30">
        <v>4463.3679897326219</v>
      </c>
      <c r="BS70" s="62">
        <v>2051.745382045061</v>
      </c>
      <c r="BT70" s="57" t="str">
        <f t="shared" ref="BT70:BT83" si="165">BT69</f>
        <v>肥仔</v>
      </c>
      <c r="BU70" s="47">
        <f>VLOOKUP(BT70,马仔属性!$G$14:$I$30,3,FALSE)</f>
        <v>1</v>
      </c>
      <c r="BV70" s="58">
        <f>VLOOKUP(BT70,马仔属性!$G$14:$H$30,2,FALSE)</f>
        <v>101108</v>
      </c>
      <c r="BW70" s="3">
        <f t="shared" si="138"/>
        <v>67</v>
      </c>
      <c r="BX70" s="3">
        <f t="shared" si="139"/>
        <v>8</v>
      </c>
      <c r="BY70" s="3">
        <f t="shared" si="139"/>
        <v>8</v>
      </c>
      <c r="BZ70" s="69">
        <f>SUMPRODUCT(CA70:CC70,设定参考!$A$2:$C$2)</f>
        <v>6059.0450342798904</v>
      </c>
      <c r="CA70" s="30">
        <v>55148.818705605663</v>
      </c>
      <c r="CB70" s="30">
        <v>2554.2770258823539</v>
      </c>
      <c r="CC70" s="62">
        <v>1298.8152601733104</v>
      </c>
      <c r="CD70" s="57" t="str">
        <f t="shared" ref="CD70:CD83" si="166">CD69</f>
        <v>司徒浩南</v>
      </c>
      <c r="CE70" s="47">
        <f>VLOOKUP(CD70,马仔属性!$G$14:$I$30,3,FALSE)</f>
        <v>2</v>
      </c>
      <c r="CF70" s="58">
        <f>VLOOKUP(CD70,马仔属性!$G$14:$H$30,2,FALSE)</f>
        <v>101109</v>
      </c>
      <c r="CG70" s="3">
        <f t="shared" si="140"/>
        <v>67</v>
      </c>
      <c r="CH70" s="3">
        <f t="shared" si="141"/>
        <v>8</v>
      </c>
      <c r="CI70" s="3">
        <f t="shared" si="141"/>
        <v>8</v>
      </c>
      <c r="CJ70" s="69">
        <f>SUMPRODUCT(CK70:CM70,设定参考!$A$2:$C$2)</f>
        <v>10240.476127277143</v>
      </c>
      <c r="CK70" s="30">
        <v>92309.068887486501</v>
      </c>
      <c r="CL70" s="30">
        <v>4595.3679897326219</v>
      </c>
      <c r="CM70" s="62">
        <v>1952.7453820450612</v>
      </c>
      <c r="CN70" s="57" t="s">
        <v>380</v>
      </c>
      <c r="CO70" s="47">
        <f>VLOOKUP(CN70,马仔属性!$G$14:$I$30,3,FALSE)</f>
        <v>2</v>
      </c>
      <c r="CP70" s="58">
        <f>VLOOKUP(CN70,马仔属性!$G$14:$H$30,2,FALSE)</f>
        <v>101111</v>
      </c>
      <c r="CQ70" s="3">
        <f t="shared" si="142"/>
        <v>67</v>
      </c>
      <c r="CR70" s="3">
        <f t="shared" si="143"/>
        <v>8</v>
      </c>
      <c r="CS70" s="3">
        <f t="shared" si="143"/>
        <v>8</v>
      </c>
      <c r="CT70" s="69">
        <f>SUMPRODUCT(CU70:CW70,设定参考!$A$2:$C$2)</f>
        <v>10150.356127277144</v>
      </c>
      <c r="CU70" s="30">
        <v>90131.068887486501</v>
      </c>
      <c r="CV70" s="30">
        <v>4507.3679897326219</v>
      </c>
      <c r="CW70" s="62">
        <v>2037.7453820450612</v>
      </c>
      <c r="CX70" s="57" t="str">
        <f t="shared" ref="CX70:CX83" si="167">CX69</f>
        <v>雷功</v>
      </c>
      <c r="CY70" s="47" t="e">
        <f>VLOOKUP(CX70,马仔属性!$G$14:$I$30,3,FALSE)</f>
        <v>#N/A</v>
      </c>
      <c r="CZ70" s="58" t="e">
        <f>VLOOKUP(CX70,马仔属性!$G$14:$H$30,2,FALSE)</f>
        <v>#N/A</v>
      </c>
      <c r="DA70" s="3">
        <f t="shared" si="144"/>
        <v>67</v>
      </c>
      <c r="DB70" s="3">
        <f t="shared" si="145"/>
        <v>8</v>
      </c>
      <c r="DC70" s="3">
        <f t="shared" si="145"/>
        <v>8</v>
      </c>
      <c r="DD70" s="69">
        <f>SUMPRODUCT(DE70:DG70,设定参考!$A$2:$C$2)</f>
        <v>0</v>
      </c>
      <c r="DE70" s="30">
        <v>0</v>
      </c>
      <c r="DF70" s="30">
        <v>0</v>
      </c>
      <c r="DG70" s="62">
        <v>0</v>
      </c>
      <c r="DH70" s="57" t="str">
        <f t="shared" ref="DH70:DH83" si="168">DH69</f>
        <v>山下忠秀</v>
      </c>
      <c r="DI70" s="47">
        <f>VLOOKUP(DH70,马仔属性!$G$14:$I$30,3,FALSE)</f>
        <v>2</v>
      </c>
      <c r="DJ70" s="58">
        <f>VLOOKUP(DH70,马仔属性!$G$14:$H$30,2,FALSE)</f>
        <v>101112</v>
      </c>
      <c r="DK70" s="3">
        <f t="shared" si="146"/>
        <v>67</v>
      </c>
      <c r="DL70" s="3">
        <f t="shared" si="147"/>
        <v>8</v>
      </c>
      <c r="DM70" s="3">
        <f t="shared" si="147"/>
        <v>8</v>
      </c>
      <c r="DN70" s="69">
        <f>SUMPRODUCT(DO70:DQ70,设定参考!$A$2:$C$2)</f>
        <v>10153.356127277144</v>
      </c>
      <c r="DO70" s="30">
        <v>88606.068887486501</v>
      </c>
      <c r="DP70" s="30">
        <v>4562.3679897326219</v>
      </c>
      <c r="DQ70" s="62">
        <v>2046.7453820450612</v>
      </c>
      <c r="DR70" s="57" t="str">
        <f t="shared" ref="DR70:DR83" si="169">DR69</f>
        <v>宫本一</v>
      </c>
      <c r="DS70" s="47">
        <f>VLOOKUP(DR70,马仔属性!$G$14:$I$30,3,FALSE)</f>
        <v>2</v>
      </c>
      <c r="DT70" s="58">
        <f>VLOOKUP(DR70,马仔属性!$G$14:$H$30,2,FALSE)</f>
        <v>101113</v>
      </c>
      <c r="DU70" s="3">
        <f t="shared" si="148"/>
        <v>67</v>
      </c>
      <c r="DV70" s="3">
        <f t="shared" si="149"/>
        <v>8</v>
      </c>
      <c r="DW70" s="3">
        <f t="shared" si="149"/>
        <v>8</v>
      </c>
      <c r="DX70" s="69">
        <f>SUMPRODUCT(DY70:EA70,设定参考!$A$2:$C$2)</f>
        <v>10155.516127277144</v>
      </c>
      <c r="DY70" s="30">
        <v>89260.068887486501</v>
      </c>
      <c r="DZ70" s="30">
        <v>4518.3679897326219</v>
      </c>
      <c r="EA70" s="62">
        <v>2066.745382045061</v>
      </c>
      <c r="EB70" s="57" t="str">
        <f t="shared" ref="EB70:EB83" si="170">EB69</f>
        <v>陈浩南</v>
      </c>
      <c r="EC70" s="47">
        <f>VLOOKUP(EB70,马仔属性!$G$14:$I$30,3,FALSE)</f>
        <v>3</v>
      </c>
      <c r="ED70" s="58">
        <f>VLOOKUP(EB70,马仔属性!$G$14:$H$30,2,FALSE)</f>
        <v>101114</v>
      </c>
      <c r="EE70" s="3">
        <f t="shared" si="150"/>
        <v>67</v>
      </c>
      <c r="EF70" s="3">
        <f t="shared" si="151"/>
        <v>8</v>
      </c>
      <c r="EG70" s="3">
        <f t="shared" si="151"/>
        <v>8</v>
      </c>
      <c r="EH70" s="69">
        <f>SUMPRODUCT(EI70:EK70,设定参考!$A$2:$C$2)</f>
        <v>14237.867220274393</v>
      </c>
      <c r="EI70" s="30">
        <v>129468.31906936732</v>
      </c>
      <c r="EJ70" s="30">
        <v>6306.45895358289</v>
      </c>
      <c r="EK70" s="62">
        <v>2752.6755039168115</v>
      </c>
      <c r="EL70" s="57" t="str">
        <f t="shared" ref="EL70:EL83" si="171">EL69</f>
        <v>山鸡</v>
      </c>
      <c r="EM70" s="47">
        <f>VLOOKUP(EL70,马仔属性!$G$14:$I$30,3,FALSE)</f>
        <v>3</v>
      </c>
      <c r="EN70" s="58">
        <f>VLOOKUP(EL70,马仔属性!$G$14:$H$30,2,FALSE)</f>
        <v>101115</v>
      </c>
      <c r="EO70" s="3">
        <f t="shared" si="152"/>
        <v>67</v>
      </c>
      <c r="EP70" s="3">
        <f t="shared" si="153"/>
        <v>8</v>
      </c>
      <c r="EQ70" s="3">
        <f t="shared" si="153"/>
        <v>8</v>
      </c>
      <c r="ER70" s="69">
        <f>SUMPRODUCT(ES70:EU70,设定参考!$A$2:$C$2)</f>
        <v>14204.867220274393</v>
      </c>
      <c r="ES70" s="30">
        <v>126418.31906936732</v>
      </c>
      <c r="ET70" s="30">
        <v>6328.45895358289</v>
      </c>
      <c r="EU70" s="62">
        <v>2819.6755039168115</v>
      </c>
      <c r="EV70" s="57" t="str">
        <f t="shared" ref="EV70:EV83" si="172">EV69</f>
        <v>大天二</v>
      </c>
      <c r="EW70" s="47">
        <f>VLOOKUP(EV70,马仔属性!$G$14:$I$30,3,FALSE)</f>
        <v>3</v>
      </c>
      <c r="EX70" s="58">
        <f>VLOOKUP(EV70,马仔属性!$G$14:$H$30,2,FALSE)</f>
        <v>101116</v>
      </c>
      <c r="EY70" s="3">
        <f t="shared" si="154"/>
        <v>67</v>
      </c>
      <c r="EZ70" s="3">
        <f t="shared" si="155"/>
        <v>8</v>
      </c>
      <c r="FA70" s="3">
        <f t="shared" si="155"/>
        <v>8</v>
      </c>
      <c r="FB70" s="69">
        <f>SUMPRODUCT(FC70:FE70,设定参考!$A$2:$C$2)</f>
        <v>14085.627220274395</v>
      </c>
      <c r="FC70" s="30">
        <v>125112.31906936732</v>
      </c>
      <c r="FD70" s="30">
        <v>6152.45895358289</v>
      </c>
      <c r="FE70" s="62">
        <v>2928.6755039168115</v>
      </c>
      <c r="FF70" s="57" t="str">
        <f t="shared" si="123"/>
        <v>亚芝</v>
      </c>
      <c r="FG70" s="47" t="e">
        <f>VLOOKUP(FF70,马仔属性!$G$14:$I$30,3,FALSE)</f>
        <v>#N/A</v>
      </c>
      <c r="FH70" s="58" t="e">
        <f>VLOOKUP(FF70,马仔属性!$G$14:$H$30,2,FALSE)</f>
        <v>#N/A</v>
      </c>
      <c r="FI70" s="3">
        <f t="shared" si="156"/>
        <v>67</v>
      </c>
      <c r="FJ70" s="3">
        <f t="shared" si="157"/>
        <v>8</v>
      </c>
      <c r="FK70" s="3">
        <f t="shared" si="157"/>
        <v>8</v>
      </c>
      <c r="FL70" s="69">
        <f>SUMPRODUCT(FM70:FO70,设定参考!$A$2:$C$2)</f>
        <v>-936868.20864545286</v>
      </c>
      <c r="FM70" s="30">
        <v>-445091.54428419698</v>
      </c>
      <c r="FN70" s="30">
        <v>-454718.69705276098</v>
      </c>
      <c r="FO70" s="62">
        <v>-464345.84982132399</v>
      </c>
      <c r="FP70" s="57" t="str">
        <f t="shared" si="123"/>
        <v>亚芝</v>
      </c>
      <c r="FQ70" s="47" t="e">
        <f>VLOOKUP(FP70,马仔属性!$G$14:$I$30,3,FALSE)</f>
        <v>#N/A</v>
      </c>
      <c r="FR70" s="58" t="e">
        <f>VLOOKUP(FP70,马仔属性!$G$14:$H$30,2,FALSE)</f>
        <v>#N/A</v>
      </c>
      <c r="FS70" s="3">
        <f t="shared" si="156"/>
        <v>67</v>
      </c>
      <c r="FT70" s="3">
        <f t="shared" si="157"/>
        <v>8</v>
      </c>
      <c r="FU70" s="3">
        <f t="shared" si="157"/>
        <v>8</v>
      </c>
      <c r="FV70" s="69">
        <f>SUMPRODUCT(FW70:FY70,设定参考!$A$2:$C$2)</f>
        <v>-995786.38358906156</v>
      </c>
      <c r="FW70" s="30">
        <v>-473973.002589888</v>
      </c>
      <c r="FX70" s="30">
        <v>-483600.15535845101</v>
      </c>
      <c r="FY70" s="62">
        <v>-493227.30812701501</v>
      </c>
      <c r="FZ70" s="57" t="str">
        <f t="shared" si="123"/>
        <v>亚芝</v>
      </c>
      <c r="GA70" s="47" t="e">
        <f>VLOOKUP(FZ70,马仔属性!$G$14:$I$30,3,FALSE)</f>
        <v>#N/A</v>
      </c>
      <c r="GB70" s="58" t="e">
        <f>VLOOKUP(FZ70,马仔属性!$G$14:$H$30,2,FALSE)</f>
        <v>#N/A</v>
      </c>
      <c r="GC70" s="3">
        <f t="shared" si="156"/>
        <v>67</v>
      </c>
      <c r="GD70" s="3">
        <f t="shared" si="157"/>
        <v>8</v>
      </c>
      <c r="GE70" s="3">
        <f t="shared" si="157"/>
        <v>8</v>
      </c>
      <c r="GF70" s="69">
        <f>SUMPRODUCT(GG70:GI70,设定参考!$A$2:$C$2)</f>
        <v>-1054704.5585326701</v>
      </c>
      <c r="GG70" s="30">
        <v>-502854.46089557803</v>
      </c>
      <c r="GH70" s="30">
        <v>-512481.61366414197</v>
      </c>
      <c r="GI70" s="62">
        <v>-522108.76643270499</v>
      </c>
      <c r="GJ70" s="57" t="str">
        <f t="shared" si="123"/>
        <v>亚芝</v>
      </c>
      <c r="GK70" s="47" t="e">
        <f>VLOOKUP(GJ70,马仔属性!$G$14:$I$30,3,FALSE)</f>
        <v>#N/A</v>
      </c>
      <c r="GL70" s="58" t="e">
        <f>VLOOKUP(GJ70,马仔属性!$G$14:$H$30,2,FALSE)</f>
        <v>#N/A</v>
      </c>
      <c r="GM70" s="3">
        <f t="shared" si="156"/>
        <v>67</v>
      </c>
      <c r="GN70" s="3">
        <f t="shared" si="157"/>
        <v>8</v>
      </c>
      <c r="GO70" s="3">
        <f t="shared" si="157"/>
        <v>8</v>
      </c>
      <c r="GP70" s="69">
        <f>SUMPRODUCT(GQ70:GS70,设定参考!$A$2:$C$2)</f>
        <v>-1113622.7334762788</v>
      </c>
      <c r="GQ70" s="30">
        <v>-531735.91920126905</v>
      </c>
      <c r="GR70" s="30">
        <v>-541363.07196983194</v>
      </c>
      <c r="GS70" s="62">
        <v>-550990.22473839601</v>
      </c>
      <c r="GT70" s="57" t="str">
        <f t="shared" si="123"/>
        <v>亚芝</v>
      </c>
      <c r="GU70" s="47" t="e">
        <f>VLOOKUP(GT70,马仔属性!$G$14:$I$30,3,FALSE)</f>
        <v>#N/A</v>
      </c>
      <c r="GV70" s="58" t="e">
        <f>VLOOKUP(GT70,马仔属性!$G$14:$H$30,2,FALSE)</f>
        <v>#N/A</v>
      </c>
      <c r="GW70" s="3">
        <f t="shared" si="156"/>
        <v>67</v>
      </c>
      <c r="GX70" s="3">
        <f t="shared" si="157"/>
        <v>8</v>
      </c>
      <c r="GY70" s="3">
        <f t="shared" si="157"/>
        <v>8</v>
      </c>
      <c r="GZ70" s="69">
        <f>SUMPRODUCT(HA70:HC70,设定参考!$A$2:$C$2)</f>
        <v>-1172540.9084198873</v>
      </c>
      <c r="HA70" s="30">
        <v>-560617.37750695902</v>
      </c>
      <c r="HB70" s="30">
        <v>-570244.53027552296</v>
      </c>
      <c r="HC70" s="62">
        <v>-579871.68304408598</v>
      </c>
      <c r="HD70" s="57" t="str">
        <f t="shared" si="123"/>
        <v>亚芝</v>
      </c>
      <c r="HE70" s="47" t="e">
        <f>VLOOKUP(HD70,马仔属性!$G$14:$I$30,3,FALSE)</f>
        <v>#N/A</v>
      </c>
      <c r="HF70" s="58" t="e">
        <f>VLOOKUP(HD70,马仔属性!$G$14:$H$30,2,FALSE)</f>
        <v>#N/A</v>
      </c>
      <c r="HG70" s="3">
        <f t="shared" si="156"/>
        <v>67</v>
      </c>
      <c r="HH70" s="3">
        <f t="shared" si="157"/>
        <v>8</v>
      </c>
      <c r="HI70" s="3">
        <f t="shared" si="157"/>
        <v>8</v>
      </c>
      <c r="HJ70" s="69">
        <f>SUMPRODUCT(HK70:HM70,设定参考!$A$2:$C$2)</f>
        <v>-1231459.0833634948</v>
      </c>
      <c r="HK70" s="30">
        <v>-589498.83581265004</v>
      </c>
      <c r="HL70" s="30">
        <v>-599125.98858121305</v>
      </c>
      <c r="HM70" s="62">
        <v>-608753.14134977595</v>
      </c>
    </row>
    <row r="71" spans="1:221" x14ac:dyDescent="0.15">
      <c r="A71" s="48">
        <v>68</v>
      </c>
      <c r="B71" s="57" t="str">
        <f t="shared" si="158"/>
        <v>制服太妹</v>
      </c>
      <c r="C71" s="47">
        <f>VLOOKUP(B71,马仔属性!$G$14:$I$30,3,FALSE)</f>
        <v>0</v>
      </c>
      <c r="D71" s="58">
        <f>VLOOKUP(B71,马仔属性!$G$14:$H$30,2,FALSE)</f>
        <v>101101</v>
      </c>
      <c r="E71" s="3">
        <f t="shared" si="124"/>
        <v>68</v>
      </c>
      <c r="F71" s="3">
        <f t="shared" si="125"/>
        <v>8</v>
      </c>
      <c r="G71" s="3">
        <f t="shared" si="125"/>
        <v>8</v>
      </c>
      <c r="H71" s="69">
        <f>SUMPRODUCT(I71:K71,设定参考!$A$2:$C$2)</f>
        <v>4071.5788819095283</v>
      </c>
      <c r="I71" s="30">
        <v>34382.250467037724</v>
      </c>
      <c r="J71" s="30">
        <v>1786.3501501604283</v>
      </c>
      <c r="K71" s="62">
        <v>909.93871306759104</v>
      </c>
      <c r="L71" s="57" t="str">
        <f t="shared" si="159"/>
        <v>蟹仔</v>
      </c>
      <c r="M71" s="47">
        <f>VLOOKUP(L71,马仔属性!$G$14:$I$30,3,FALSE)</f>
        <v>0</v>
      </c>
      <c r="N71" s="58">
        <f>VLOOKUP(L71,马仔属性!$G$14:$H$30,2,FALSE)</f>
        <v>101102</v>
      </c>
      <c r="O71" s="3">
        <f t="shared" si="126"/>
        <v>68</v>
      </c>
      <c r="P71" s="3">
        <f t="shared" si="127"/>
        <v>8</v>
      </c>
      <c r="Q71" s="3">
        <f t="shared" si="127"/>
        <v>8</v>
      </c>
      <c r="R71" s="69">
        <f>SUMPRODUCT(S71:U71,设定参考!$A$2:$C$2)</f>
        <v>4119.8588819095285</v>
      </c>
      <c r="S71" s="30">
        <v>35689.250467037724</v>
      </c>
      <c r="T71" s="30">
        <v>1830.3501501604283</v>
      </c>
      <c r="U71" s="62">
        <v>861.93871306759104</v>
      </c>
      <c r="V71" s="57" t="str">
        <f t="shared" si="160"/>
        <v>比利</v>
      </c>
      <c r="W71" s="47">
        <f>VLOOKUP(V71,马仔属性!$G$14:$I$30,3,FALSE)</f>
        <v>0</v>
      </c>
      <c r="X71" s="58">
        <f>VLOOKUP(V71,马仔属性!$G$14:$H$30,2,FALSE)</f>
        <v>101103</v>
      </c>
      <c r="Y71" s="3">
        <f t="shared" si="128"/>
        <v>68</v>
      </c>
      <c r="Z71" s="3">
        <f t="shared" si="129"/>
        <v>8</v>
      </c>
      <c r="AA71" s="3">
        <f t="shared" si="129"/>
        <v>8</v>
      </c>
      <c r="AB71" s="69">
        <f>SUMPRODUCT(AC71:AE71,设定参考!$A$2:$C$2)</f>
        <v>4155.2588819095281</v>
      </c>
      <c r="AC71" s="30">
        <v>36124.250467037724</v>
      </c>
      <c r="AD71" s="30">
        <v>1852.3501501604283</v>
      </c>
      <c r="AE71" s="62">
        <v>857.93871306759104</v>
      </c>
      <c r="AF71" s="57" t="str">
        <f t="shared" si="161"/>
        <v>黎九</v>
      </c>
      <c r="AG71" s="47">
        <f>VLOOKUP(AF71,马仔属性!$G$14:$I$30,3,FALSE)</f>
        <v>0</v>
      </c>
      <c r="AH71" s="58">
        <f>VLOOKUP(AF71,马仔属性!$G$14:$H$30,2,FALSE)</f>
        <v>101104</v>
      </c>
      <c r="AI71" s="3">
        <f t="shared" si="130"/>
        <v>68</v>
      </c>
      <c r="AJ71" s="3">
        <f t="shared" si="131"/>
        <v>8</v>
      </c>
      <c r="AK71" s="3">
        <f t="shared" si="131"/>
        <v>8</v>
      </c>
      <c r="AL71" s="69">
        <f>SUMPRODUCT(AM71:AO71,设定参考!$A$2:$C$2)</f>
        <v>4215.9388819095284</v>
      </c>
      <c r="AM71" s="30">
        <v>39391.250467037724</v>
      </c>
      <c r="AN71" s="30">
        <v>1863.3501501604283</v>
      </c>
      <c r="AO71" s="62">
        <v>776.93871306759104</v>
      </c>
      <c r="AP71" s="57" t="str">
        <f t="shared" si="162"/>
        <v>黑古</v>
      </c>
      <c r="AQ71" s="47">
        <f>VLOOKUP(AP71,马仔属性!$G$14:$I$30,3,FALSE)</f>
        <v>0</v>
      </c>
      <c r="AR71" s="58">
        <f>VLOOKUP(AP71,马仔属性!$G$14:$H$30,2,FALSE)</f>
        <v>101105</v>
      </c>
      <c r="AS71" s="3">
        <f t="shared" si="132"/>
        <v>68</v>
      </c>
      <c r="AT71" s="3">
        <f t="shared" si="133"/>
        <v>8</v>
      </c>
      <c r="AU71" s="3">
        <f t="shared" si="133"/>
        <v>8</v>
      </c>
      <c r="AV71" s="69">
        <f>SUMPRODUCT(AW71:AY71,设定参考!$A$2:$C$2)</f>
        <v>4093.7788819095281</v>
      </c>
      <c r="AW71" s="30">
        <v>38737.250467037724</v>
      </c>
      <c r="AX71" s="30">
        <v>1687.3501501604283</v>
      </c>
      <c r="AY71" s="62">
        <v>856.93871306759104</v>
      </c>
      <c r="AZ71" s="57" t="str">
        <f t="shared" si="163"/>
        <v>靓坤</v>
      </c>
      <c r="BA71" s="47">
        <f>VLOOKUP(AZ71,马仔属性!$G$14:$I$30,3,FALSE)</f>
        <v>1</v>
      </c>
      <c r="BB71" s="58">
        <f>VLOOKUP(AZ71,马仔属性!$G$14:$H$30,2,FALSE)</f>
        <v>101106</v>
      </c>
      <c r="BC71" s="3">
        <f t="shared" si="134"/>
        <v>68</v>
      </c>
      <c r="BD71" s="3">
        <f t="shared" si="135"/>
        <v>8</v>
      </c>
      <c r="BE71" s="3">
        <f t="shared" si="135"/>
        <v>8</v>
      </c>
      <c r="BF71" s="69">
        <f>SUMPRODUCT(BG71:BI71,设定参考!$A$2:$C$2)</f>
        <v>6185.0238225364174</v>
      </c>
      <c r="BG71" s="30">
        <v>56437.932410350622</v>
      </c>
      <c r="BH71" s="30">
        <v>2685.5142382887707</v>
      </c>
      <c r="BI71" s="62">
        <v>1241.9922878336224</v>
      </c>
      <c r="BJ71" s="57" t="str">
        <f t="shared" si="164"/>
        <v>乌鸦</v>
      </c>
      <c r="BK71" s="47">
        <f>VLOOKUP(BJ71,马仔属性!$G$14:$I$30,3,FALSE)</f>
        <v>2</v>
      </c>
      <c r="BL71" s="58">
        <f>VLOOKUP(BJ71,马仔属性!$G$14:$H$30,2,FALSE)</f>
        <v>101110</v>
      </c>
      <c r="BM71" s="3">
        <f t="shared" si="136"/>
        <v>68</v>
      </c>
      <c r="BN71" s="3">
        <f t="shared" si="137"/>
        <v>8</v>
      </c>
      <c r="BO71" s="3">
        <f t="shared" si="137"/>
        <v>8</v>
      </c>
      <c r="BP71" s="69">
        <f>SUMPRODUCT(BQ71:BS71,设定参考!$A$2:$C$2)</f>
        <v>10232.033703790197</v>
      </c>
      <c r="BQ71" s="30">
        <v>91402.296296976419</v>
      </c>
      <c r="BR71" s="30">
        <v>4505.8424145454555</v>
      </c>
      <c r="BS71" s="62">
        <v>2070.0994373656849</v>
      </c>
      <c r="BT71" s="57" t="str">
        <f t="shared" si="165"/>
        <v>肥仔</v>
      </c>
      <c r="BU71" s="47">
        <f>VLOOKUP(BT71,马仔属性!$G$14:$I$30,3,FALSE)</f>
        <v>1</v>
      </c>
      <c r="BV71" s="58">
        <f>VLOOKUP(BT71,马仔属性!$G$14:$H$30,2,FALSE)</f>
        <v>101108</v>
      </c>
      <c r="BW71" s="3">
        <f t="shared" si="138"/>
        <v>68</v>
      </c>
      <c r="BX71" s="3">
        <f t="shared" si="139"/>
        <v>8</v>
      </c>
      <c r="BY71" s="3">
        <f t="shared" si="139"/>
        <v>8</v>
      </c>
      <c r="BZ71" s="69">
        <f>SUMPRODUCT(CA71:CC71,设定参考!$A$2:$C$2)</f>
        <v>6106.1838225364172</v>
      </c>
      <c r="CA71" s="30">
        <v>55566.932410350622</v>
      </c>
      <c r="CB71" s="30">
        <v>2575.5142382887707</v>
      </c>
      <c r="CC71" s="62">
        <v>1307.9922878336224</v>
      </c>
      <c r="CD71" s="57" t="str">
        <f t="shared" si="166"/>
        <v>司徒浩南</v>
      </c>
      <c r="CE71" s="47">
        <f>VLOOKUP(CD71,马仔属性!$G$14:$I$30,3,FALSE)</f>
        <v>2</v>
      </c>
      <c r="CF71" s="58">
        <f>VLOOKUP(CD71,马仔属性!$G$14:$H$30,2,FALSE)</f>
        <v>101109</v>
      </c>
      <c r="CG71" s="3">
        <f t="shared" si="140"/>
        <v>68</v>
      </c>
      <c r="CH71" s="3">
        <f t="shared" si="141"/>
        <v>8</v>
      </c>
      <c r="CI71" s="3">
        <f t="shared" si="141"/>
        <v>8</v>
      </c>
      <c r="CJ71" s="69">
        <f>SUMPRODUCT(CK71:CM71,设定参考!$A$2:$C$2)</f>
        <v>10334.753703790198</v>
      </c>
      <c r="CK71" s="30">
        <v>93145.296296976419</v>
      </c>
      <c r="CL71" s="30">
        <v>4637.8424145454555</v>
      </c>
      <c r="CM71" s="62">
        <v>1971.0994373656849</v>
      </c>
      <c r="CN71" s="57" t="s">
        <v>380</v>
      </c>
      <c r="CO71" s="47">
        <f>VLOOKUP(CN71,马仔属性!$G$14:$I$30,3,FALSE)</f>
        <v>2</v>
      </c>
      <c r="CP71" s="58">
        <f>VLOOKUP(CN71,马仔属性!$G$14:$H$30,2,FALSE)</f>
        <v>101111</v>
      </c>
      <c r="CQ71" s="3">
        <f t="shared" si="142"/>
        <v>68</v>
      </c>
      <c r="CR71" s="3">
        <f t="shared" si="143"/>
        <v>8</v>
      </c>
      <c r="CS71" s="3">
        <f t="shared" si="143"/>
        <v>8</v>
      </c>
      <c r="CT71" s="69">
        <f>SUMPRODUCT(CU71:CW71,设定参考!$A$2:$C$2)</f>
        <v>10244.633703790198</v>
      </c>
      <c r="CU71" s="30">
        <v>90967.296296976419</v>
      </c>
      <c r="CV71" s="30">
        <v>4549.8424145454555</v>
      </c>
      <c r="CW71" s="62">
        <v>2056.0994373656849</v>
      </c>
      <c r="CX71" s="57" t="str">
        <f t="shared" si="167"/>
        <v>雷功</v>
      </c>
      <c r="CY71" s="47" t="e">
        <f>VLOOKUP(CX71,马仔属性!$G$14:$I$30,3,FALSE)</f>
        <v>#N/A</v>
      </c>
      <c r="CZ71" s="58" t="e">
        <f>VLOOKUP(CX71,马仔属性!$G$14:$H$30,2,FALSE)</f>
        <v>#N/A</v>
      </c>
      <c r="DA71" s="3">
        <f t="shared" si="144"/>
        <v>68</v>
      </c>
      <c r="DB71" s="3">
        <f t="shared" si="145"/>
        <v>8</v>
      </c>
      <c r="DC71" s="3">
        <f t="shared" si="145"/>
        <v>8</v>
      </c>
      <c r="DD71" s="69">
        <f>SUMPRODUCT(DE71:DG71,设定参考!$A$2:$C$2)</f>
        <v>0</v>
      </c>
      <c r="DE71" s="30">
        <v>0</v>
      </c>
      <c r="DF71" s="30">
        <v>0</v>
      </c>
      <c r="DG71" s="62">
        <v>0</v>
      </c>
      <c r="DH71" s="57" t="str">
        <f t="shared" si="168"/>
        <v>山下忠秀</v>
      </c>
      <c r="DI71" s="47">
        <f>VLOOKUP(DH71,马仔属性!$G$14:$I$30,3,FALSE)</f>
        <v>2</v>
      </c>
      <c r="DJ71" s="58">
        <f>VLOOKUP(DH71,马仔属性!$G$14:$H$30,2,FALSE)</f>
        <v>101112</v>
      </c>
      <c r="DK71" s="3">
        <f t="shared" si="146"/>
        <v>68</v>
      </c>
      <c r="DL71" s="3">
        <f t="shared" si="147"/>
        <v>8</v>
      </c>
      <c r="DM71" s="3">
        <f t="shared" si="147"/>
        <v>8</v>
      </c>
      <c r="DN71" s="69">
        <f>SUMPRODUCT(DO71:DQ71,设定参考!$A$2:$C$2)</f>
        <v>10247.633703790198</v>
      </c>
      <c r="DO71" s="30">
        <v>89442.296296976419</v>
      </c>
      <c r="DP71" s="30">
        <v>4604.8424145454555</v>
      </c>
      <c r="DQ71" s="62">
        <v>2065.0994373656849</v>
      </c>
      <c r="DR71" s="57" t="str">
        <f t="shared" si="169"/>
        <v>宫本一</v>
      </c>
      <c r="DS71" s="47">
        <f>VLOOKUP(DR71,马仔属性!$G$14:$I$30,3,FALSE)</f>
        <v>2</v>
      </c>
      <c r="DT71" s="58">
        <f>VLOOKUP(DR71,马仔属性!$G$14:$H$30,2,FALSE)</f>
        <v>101113</v>
      </c>
      <c r="DU71" s="3">
        <f t="shared" si="148"/>
        <v>68</v>
      </c>
      <c r="DV71" s="3">
        <f t="shared" si="149"/>
        <v>8</v>
      </c>
      <c r="DW71" s="3">
        <f t="shared" si="149"/>
        <v>8</v>
      </c>
      <c r="DX71" s="69">
        <f>SUMPRODUCT(DY71:EA71,设定参考!$A$2:$C$2)</f>
        <v>10249.793703790197</v>
      </c>
      <c r="DY71" s="30">
        <v>90096.296296976419</v>
      </c>
      <c r="DZ71" s="30">
        <v>4560.8424145454555</v>
      </c>
      <c r="EA71" s="62">
        <v>2085.0994373656849</v>
      </c>
      <c r="EB71" s="57" t="str">
        <f t="shared" si="170"/>
        <v>陈浩南</v>
      </c>
      <c r="EC71" s="47">
        <f>VLOOKUP(EB71,马仔属性!$G$14:$I$30,3,FALSE)</f>
        <v>3</v>
      </c>
      <c r="ED71" s="58">
        <f>VLOOKUP(EB71,马仔属性!$G$14:$H$30,2,FALSE)</f>
        <v>101114</v>
      </c>
      <c r="EE71" s="3">
        <f t="shared" si="150"/>
        <v>68</v>
      </c>
      <c r="EF71" s="3">
        <f t="shared" si="151"/>
        <v>8</v>
      </c>
      <c r="EG71" s="3">
        <f t="shared" si="151"/>
        <v>8</v>
      </c>
      <c r="EH71" s="69">
        <f>SUMPRODUCT(EI71:EK71,设定参考!$A$2:$C$2)</f>
        <v>14379.283585043977</v>
      </c>
      <c r="EI71" s="30">
        <v>130722.66018360222</v>
      </c>
      <c r="EJ71" s="30">
        <v>6370.1705908021404</v>
      </c>
      <c r="EK71" s="62">
        <v>2780.2065868977475</v>
      </c>
      <c r="EL71" s="57" t="str">
        <f t="shared" si="171"/>
        <v>山鸡</v>
      </c>
      <c r="EM71" s="47">
        <f>VLOOKUP(EL71,马仔属性!$G$14:$I$30,3,FALSE)</f>
        <v>3</v>
      </c>
      <c r="EN71" s="58">
        <f>VLOOKUP(EL71,马仔属性!$G$14:$H$30,2,FALSE)</f>
        <v>101115</v>
      </c>
      <c r="EO71" s="3">
        <f t="shared" si="152"/>
        <v>68</v>
      </c>
      <c r="EP71" s="3">
        <f t="shared" si="153"/>
        <v>8</v>
      </c>
      <c r="EQ71" s="3">
        <f t="shared" si="153"/>
        <v>8</v>
      </c>
      <c r="ER71" s="69">
        <f>SUMPRODUCT(ES71:EU71,设定参考!$A$2:$C$2)</f>
        <v>14346.283585043977</v>
      </c>
      <c r="ES71" s="30">
        <v>127672.66018360222</v>
      </c>
      <c r="ET71" s="30">
        <v>6392.1705908021404</v>
      </c>
      <c r="EU71" s="62">
        <v>2847.2065868977475</v>
      </c>
      <c r="EV71" s="57" t="str">
        <f t="shared" si="172"/>
        <v>大天二</v>
      </c>
      <c r="EW71" s="47">
        <f>VLOOKUP(EV71,马仔属性!$G$14:$I$30,3,FALSE)</f>
        <v>3</v>
      </c>
      <c r="EX71" s="58">
        <f>VLOOKUP(EV71,马仔属性!$G$14:$H$30,2,FALSE)</f>
        <v>101116</v>
      </c>
      <c r="EY71" s="3">
        <f t="shared" si="154"/>
        <v>68</v>
      </c>
      <c r="EZ71" s="3">
        <f t="shared" si="155"/>
        <v>8</v>
      </c>
      <c r="FA71" s="3">
        <f t="shared" si="155"/>
        <v>8</v>
      </c>
      <c r="FB71" s="69">
        <f>SUMPRODUCT(FC71:FE71,设定参考!$A$2:$C$2)</f>
        <v>14227.043585043977</v>
      </c>
      <c r="FC71" s="30">
        <v>126366.66018360222</v>
      </c>
      <c r="FD71" s="30">
        <v>6216.1705908021404</v>
      </c>
      <c r="FE71" s="62">
        <v>2956.2065868977475</v>
      </c>
      <c r="FF71" s="57" t="str">
        <f t="shared" si="123"/>
        <v>亚芝</v>
      </c>
      <c r="FG71" s="47" t="e">
        <f>VLOOKUP(FF71,马仔属性!$G$14:$I$30,3,FALSE)</f>
        <v>#N/A</v>
      </c>
      <c r="FH71" s="58" t="e">
        <f>VLOOKUP(FF71,马仔属性!$G$14:$H$30,2,FALSE)</f>
        <v>#N/A</v>
      </c>
      <c r="FI71" s="3">
        <f t="shared" si="156"/>
        <v>68</v>
      </c>
      <c r="FJ71" s="3">
        <f t="shared" si="157"/>
        <v>8</v>
      </c>
      <c r="FK71" s="3">
        <f t="shared" si="157"/>
        <v>8</v>
      </c>
      <c r="FL71" s="69">
        <f>SUMPRODUCT(FM71:FO71,设定参考!$A$2:$C$2)</f>
        <v>-946111.61997484451</v>
      </c>
      <c r="FM71" s="30">
        <v>-449482.94682171301</v>
      </c>
      <c r="FN71" s="30">
        <v>-459205.082974563</v>
      </c>
      <c r="FO71" s="62">
        <v>-468927.219127413</v>
      </c>
      <c r="FP71" s="57" t="str">
        <f t="shared" si="123"/>
        <v>亚芝</v>
      </c>
      <c r="FQ71" s="47" t="e">
        <f>VLOOKUP(FP71,马仔属性!$G$14:$I$30,3,FALSE)</f>
        <v>#N/A</v>
      </c>
      <c r="FR71" s="58" t="e">
        <f>VLOOKUP(FP71,马仔属性!$G$14:$H$30,2,FALSE)</f>
        <v>#N/A</v>
      </c>
      <c r="FS71" s="3">
        <f t="shared" si="156"/>
        <v>68</v>
      </c>
      <c r="FT71" s="3">
        <f t="shared" si="157"/>
        <v>8</v>
      </c>
      <c r="FU71" s="3">
        <f t="shared" si="157"/>
        <v>8</v>
      </c>
      <c r="FV71" s="69">
        <f>SUMPRODUCT(FW71:FY71,设定参考!$A$2:$C$2)</f>
        <v>-1005611.0932302885</v>
      </c>
      <c r="FW71" s="30">
        <v>-478649.35528026399</v>
      </c>
      <c r="FX71" s="30">
        <v>-488371.49143311399</v>
      </c>
      <c r="FY71" s="62">
        <v>-498093.62758596399</v>
      </c>
      <c r="FZ71" s="57" t="str">
        <f t="shared" si="123"/>
        <v>亚芝</v>
      </c>
      <c r="GA71" s="47" t="e">
        <f>VLOOKUP(FZ71,马仔属性!$G$14:$I$30,3,FALSE)</f>
        <v>#N/A</v>
      </c>
      <c r="GB71" s="58" t="e">
        <f>VLOOKUP(FZ71,马仔属性!$G$14:$H$30,2,FALSE)</f>
        <v>#N/A</v>
      </c>
      <c r="GC71" s="3">
        <f t="shared" si="156"/>
        <v>68</v>
      </c>
      <c r="GD71" s="3">
        <f t="shared" si="157"/>
        <v>8</v>
      </c>
      <c r="GE71" s="3">
        <f t="shared" si="157"/>
        <v>8</v>
      </c>
      <c r="GF71" s="69">
        <f>SUMPRODUCT(GG71:GI71,设定参考!$A$2:$C$2)</f>
        <v>-1065110.5664857314</v>
      </c>
      <c r="GG71" s="30">
        <v>-507815.76373881398</v>
      </c>
      <c r="GH71" s="30">
        <v>-517537.89989166398</v>
      </c>
      <c r="GI71" s="62">
        <v>-527260.03604451497</v>
      </c>
      <c r="GJ71" s="57" t="str">
        <f t="shared" si="123"/>
        <v>亚芝</v>
      </c>
      <c r="GK71" s="47" t="e">
        <f>VLOOKUP(GJ71,马仔属性!$G$14:$I$30,3,FALSE)</f>
        <v>#N/A</v>
      </c>
      <c r="GL71" s="58" t="e">
        <f>VLOOKUP(GJ71,马仔属性!$G$14:$H$30,2,FALSE)</f>
        <v>#N/A</v>
      </c>
      <c r="GM71" s="3">
        <f t="shared" si="156"/>
        <v>68</v>
      </c>
      <c r="GN71" s="3">
        <f t="shared" si="157"/>
        <v>8</v>
      </c>
      <c r="GO71" s="3">
        <f t="shared" si="157"/>
        <v>8</v>
      </c>
      <c r="GP71" s="69">
        <f>SUMPRODUCT(GQ71:GS71,设定参考!$A$2:$C$2)</f>
        <v>-1124610.0397411746</v>
      </c>
      <c r="GQ71" s="30">
        <v>-536982.17219736497</v>
      </c>
      <c r="GR71" s="30">
        <v>-546704.30835021497</v>
      </c>
      <c r="GS71" s="62">
        <v>-556426.44450306497</v>
      </c>
      <c r="GT71" s="57" t="str">
        <f t="shared" si="123"/>
        <v>亚芝</v>
      </c>
      <c r="GU71" s="47" t="e">
        <f>VLOOKUP(GT71,马仔属性!$G$14:$I$30,3,FALSE)</f>
        <v>#N/A</v>
      </c>
      <c r="GV71" s="58" t="e">
        <f>VLOOKUP(GT71,马仔属性!$G$14:$H$30,2,FALSE)</f>
        <v>#N/A</v>
      </c>
      <c r="GW71" s="3">
        <f t="shared" si="156"/>
        <v>68</v>
      </c>
      <c r="GX71" s="3">
        <f t="shared" si="157"/>
        <v>8</v>
      </c>
      <c r="GY71" s="3">
        <f t="shared" si="157"/>
        <v>8</v>
      </c>
      <c r="GZ71" s="69">
        <f>SUMPRODUCT(HA71:HC71,设定参考!$A$2:$C$2)</f>
        <v>-1184109.5129966147</v>
      </c>
      <c r="HA71" s="30">
        <v>-566148.58065591403</v>
      </c>
      <c r="HB71" s="30">
        <v>-575870.71680876403</v>
      </c>
      <c r="HC71" s="62">
        <v>-585592.85296161403</v>
      </c>
      <c r="HD71" s="57" t="str">
        <f t="shared" si="123"/>
        <v>亚芝</v>
      </c>
      <c r="HE71" s="47" t="e">
        <f>VLOOKUP(HD71,马仔属性!$G$14:$I$30,3,FALSE)</f>
        <v>#N/A</v>
      </c>
      <c r="HF71" s="58" t="e">
        <f>VLOOKUP(HD71,马仔属性!$G$14:$H$30,2,FALSE)</f>
        <v>#N/A</v>
      </c>
      <c r="HG71" s="3">
        <f t="shared" si="156"/>
        <v>68</v>
      </c>
      <c r="HH71" s="3">
        <f t="shared" si="157"/>
        <v>8</v>
      </c>
      <c r="HI71" s="3">
        <f t="shared" si="157"/>
        <v>8</v>
      </c>
      <c r="HJ71" s="69">
        <f>SUMPRODUCT(HK71:HM71,设定参考!$A$2:$C$2)</f>
        <v>-1243608.9862520588</v>
      </c>
      <c r="HK71" s="30">
        <v>-595314.98911446403</v>
      </c>
      <c r="HL71" s="30">
        <v>-605037.12526731403</v>
      </c>
      <c r="HM71" s="62">
        <v>-614759.261420166</v>
      </c>
    </row>
    <row r="72" spans="1:221" x14ac:dyDescent="0.15">
      <c r="A72" s="48">
        <v>69</v>
      </c>
      <c r="B72" s="57" t="str">
        <f t="shared" si="158"/>
        <v>制服太妹</v>
      </c>
      <c r="C72" s="47">
        <f>VLOOKUP(B72,马仔属性!$G$14:$I$30,3,FALSE)</f>
        <v>0</v>
      </c>
      <c r="D72" s="58">
        <f>VLOOKUP(B72,马仔属性!$G$14:$H$30,2,FALSE)</f>
        <v>101101</v>
      </c>
      <c r="E72" s="3">
        <f t="shared" si="124"/>
        <v>69</v>
      </c>
      <c r="F72" s="3">
        <f t="shared" si="125"/>
        <v>8</v>
      </c>
      <c r="G72" s="3">
        <f t="shared" si="125"/>
        <v>8</v>
      </c>
      <c r="H72" s="69">
        <f>SUMPRODUCT(I72:K72,设定参考!$A$2:$C$2)</f>
        <v>4095.1482760377921</v>
      </c>
      <c r="I72" s="30">
        <v>34591.307319410218</v>
      </c>
      <c r="J72" s="30">
        <v>1796.9687563636367</v>
      </c>
      <c r="K72" s="62">
        <v>914.52722689774703</v>
      </c>
      <c r="L72" s="57" t="str">
        <f t="shared" si="159"/>
        <v>蟹仔</v>
      </c>
      <c r="M72" s="47">
        <f>VLOOKUP(L72,马仔属性!$G$14:$I$30,3,FALSE)</f>
        <v>0</v>
      </c>
      <c r="N72" s="58">
        <f>VLOOKUP(L72,马仔属性!$G$14:$H$30,2,FALSE)</f>
        <v>101102</v>
      </c>
      <c r="O72" s="3">
        <f t="shared" si="126"/>
        <v>69</v>
      </c>
      <c r="P72" s="3">
        <f t="shared" si="127"/>
        <v>8</v>
      </c>
      <c r="Q72" s="3">
        <f t="shared" si="127"/>
        <v>8</v>
      </c>
      <c r="R72" s="69">
        <f>SUMPRODUCT(S72:U72,设定参考!$A$2:$C$2)</f>
        <v>4143.4282760377928</v>
      </c>
      <c r="S72" s="30">
        <v>35898.307319410218</v>
      </c>
      <c r="T72" s="30">
        <v>1840.9687563636367</v>
      </c>
      <c r="U72" s="62">
        <v>866.52722689774703</v>
      </c>
      <c r="V72" s="57" t="str">
        <f t="shared" si="160"/>
        <v>比利</v>
      </c>
      <c r="W72" s="47">
        <f>VLOOKUP(V72,马仔属性!$G$14:$I$30,3,FALSE)</f>
        <v>0</v>
      </c>
      <c r="X72" s="58">
        <f>VLOOKUP(V72,马仔属性!$G$14:$H$30,2,FALSE)</f>
        <v>101103</v>
      </c>
      <c r="Y72" s="3">
        <f t="shared" si="128"/>
        <v>69</v>
      </c>
      <c r="Z72" s="3">
        <f t="shared" si="129"/>
        <v>8</v>
      </c>
      <c r="AA72" s="3">
        <f t="shared" si="129"/>
        <v>8</v>
      </c>
      <c r="AB72" s="69">
        <f>SUMPRODUCT(AC72:AE72,设定参考!$A$2:$C$2)</f>
        <v>4178.8282760377924</v>
      </c>
      <c r="AC72" s="30">
        <v>36333.307319410218</v>
      </c>
      <c r="AD72" s="30">
        <v>1862.9687563636367</v>
      </c>
      <c r="AE72" s="62">
        <v>862.52722689774703</v>
      </c>
      <c r="AF72" s="57" t="str">
        <f t="shared" si="161"/>
        <v>黎九</v>
      </c>
      <c r="AG72" s="47">
        <f>VLOOKUP(AF72,马仔属性!$G$14:$I$30,3,FALSE)</f>
        <v>0</v>
      </c>
      <c r="AH72" s="58">
        <f>VLOOKUP(AF72,马仔属性!$G$14:$H$30,2,FALSE)</f>
        <v>101104</v>
      </c>
      <c r="AI72" s="3">
        <f t="shared" si="130"/>
        <v>69</v>
      </c>
      <c r="AJ72" s="3">
        <f t="shared" si="131"/>
        <v>8</v>
      </c>
      <c r="AK72" s="3">
        <f t="shared" si="131"/>
        <v>8</v>
      </c>
      <c r="AL72" s="69">
        <f>SUMPRODUCT(AM72:AO72,设定参考!$A$2:$C$2)</f>
        <v>4239.5082760377927</v>
      </c>
      <c r="AM72" s="30">
        <v>39600.307319410218</v>
      </c>
      <c r="AN72" s="30">
        <v>1873.9687563636367</v>
      </c>
      <c r="AO72" s="62">
        <v>781.52722689774703</v>
      </c>
      <c r="AP72" s="57" t="str">
        <f t="shared" si="162"/>
        <v>黑古</v>
      </c>
      <c r="AQ72" s="47">
        <f>VLOOKUP(AP72,马仔属性!$G$14:$I$30,3,FALSE)</f>
        <v>0</v>
      </c>
      <c r="AR72" s="58">
        <f>VLOOKUP(AP72,马仔属性!$G$14:$H$30,2,FALSE)</f>
        <v>101105</v>
      </c>
      <c r="AS72" s="3">
        <f t="shared" si="132"/>
        <v>69</v>
      </c>
      <c r="AT72" s="3">
        <f t="shared" si="133"/>
        <v>8</v>
      </c>
      <c r="AU72" s="3">
        <f t="shared" si="133"/>
        <v>8</v>
      </c>
      <c r="AV72" s="69">
        <f>SUMPRODUCT(AW72:AY72,设定参考!$A$2:$C$2)</f>
        <v>4117.3482760377929</v>
      </c>
      <c r="AW72" s="30">
        <v>38946.307319410218</v>
      </c>
      <c r="AX72" s="30">
        <v>1697.9687563636367</v>
      </c>
      <c r="AY72" s="62">
        <v>861.52722689774703</v>
      </c>
      <c r="AZ72" s="57" t="str">
        <f t="shared" si="163"/>
        <v>靓坤</v>
      </c>
      <c r="BA72" s="47">
        <f>VLOOKUP(AZ72,马仔属性!$G$14:$I$30,3,FALSE)</f>
        <v>1</v>
      </c>
      <c r="BB72" s="58">
        <f>VLOOKUP(AZ72,马仔属性!$G$14:$H$30,2,FALSE)</f>
        <v>101106</v>
      </c>
      <c r="BC72" s="3">
        <f t="shared" si="134"/>
        <v>69</v>
      </c>
      <c r="BD72" s="3">
        <f t="shared" si="135"/>
        <v>8</v>
      </c>
      <c r="BE72" s="3">
        <f t="shared" si="135"/>
        <v>8</v>
      </c>
      <c r="BF72" s="69">
        <f>SUMPRODUCT(BG72:BI72,设定参考!$A$2:$C$2)</f>
        <v>6232.162610792946</v>
      </c>
      <c r="BG72" s="30">
        <v>56856.046115095596</v>
      </c>
      <c r="BH72" s="30">
        <v>2706.7514506951879</v>
      </c>
      <c r="BI72" s="62">
        <v>1251.1693154939344</v>
      </c>
      <c r="BJ72" s="57" t="str">
        <f t="shared" si="164"/>
        <v>乌鸦</v>
      </c>
      <c r="BK72" s="47">
        <f>VLOOKUP(BJ72,马仔属性!$G$14:$I$30,3,FALSE)</f>
        <v>2</v>
      </c>
      <c r="BL72" s="58">
        <f>VLOOKUP(BJ72,马仔属性!$G$14:$H$30,2,FALSE)</f>
        <v>101110</v>
      </c>
      <c r="BM72" s="3">
        <f t="shared" si="136"/>
        <v>69</v>
      </c>
      <c r="BN72" s="3">
        <f t="shared" si="137"/>
        <v>8</v>
      </c>
      <c r="BO72" s="3">
        <f t="shared" si="137"/>
        <v>8</v>
      </c>
      <c r="BP72" s="69">
        <f>SUMPRODUCT(BQ72:BS72,设定参考!$A$2:$C$2)</f>
        <v>10326.311280303253</v>
      </c>
      <c r="BQ72" s="30">
        <v>92238.523706466367</v>
      </c>
      <c r="BR72" s="30">
        <v>4548.3168393582901</v>
      </c>
      <c r="BS72" s="62">
        <v>2088.4534926863089</v>
      </c>
      <c r="BT72" s="57" t="str">
        <f t="shared" si="165"/>
        <v>肥仔</v>
      </c>
      <c r="BU72" s="47">
        <f>VLOOKUP(BT72,马仔属性!$G$14:$I$30,3,FALSE)</f>
        <v>1</v>
      </c>
      <c r="BV72" s="58">
        <f>VLOOKUP(BT72,马仔属性!$G$14:$H$30,2,FALSE)</f>
        <v>101108</v>
      </c>
      <c r="BW72" s="3">
        <f t="shared" si="138"/>
        <v>69</v>
      </c>
      <c r="BX72" s="3">
        <f t="shared" si="139"/>
        <v>8</v>
      </c>
      <c r="BY72" s="3">
        <f t="shared" si="139"/>
        <v>8</v>
      </c>
      <c r="BZ72" s="69">
        <f>SUMPRODUCT(CA72:CC72,设定参考!$A$2:$C$2)</f>
        <v>6153.3226107929459</v>
      </c>
      <c r="CA72" s="30">
        <v>55985.046115095596</v>
      </c>
      <c r="CB72" s="30">
        <v>2596.7514506951879</v>
      </c>
      <c r="CC72" s="62">
        <v>1317.1693154939344</v>
      </c>
      <c r="CD72" s="57" t="str">
        <f t="shared" si="166"/>
        <v>司徒浩南</v>
      </c>
      <c r="CE72" s="47">
        <f>VLOOKUP(CD72,马仔属性!$G$14:$I$30,3,FALSE)</f>
        <v>2</v>
      </c>
      <c r="CF72" s="58">
        <f>VLOOKUP(CD72,马仔属性!$G$14:$H$30,2,FALSE)</f>
        <v>101109</v>
      </c>
      <c r="CG72" s="3">
        <f t="shared" si="140"/>
        <v>69</v>
      </c>
      <c r="CH72" s="3">
        <f t="shared" si="141"/>
        <v>8</v>
      </c>
      <c r="CI72" s="3">
        <f t="shared" si="141"/>
        <v>8</v>
      </c>
      <c r="CJ72" s="69">
        <f>SUMPRODUCT(CK72:CM72,设定参考!$A$2:$C$2)</f>
        <v>10429.031280303254</v>
      </c>
      <c r="CK72" s="30">
        <v>93981.523706466367</v>
      </c>
      <c r="CL72" s="30">
        <v>4680.3168393582901</v>
      </c>
      <c r="CM72" s="62">
        <v>1989.4534926863089</v>
      </c>
      <c r="CN72" s="57" t="s">
        <v>374</v>
      </c>
      <c r="CO72" s="47">
        <f>VLOOKUP(CN72,马仔属性!$G$14:$I$30,3,FALSE)</f>
        <v>2</v>
      </c>
      <c r="CP72" s="58">
        <f>VLOOKUP(CN72,马仔属性!$G$14:$H$30,2,FALSE)</f>
        <v>101111</v>
      </c>
      <c r="CQ72" s="3">
        <f t="shared" si="142"/>
        <v>69</v>
      </c>
      <c r="CR72" s="3">
        <f t="shared" si="143"/>
        <v>8</v>
      </c>
      <c r="CS72" s="3">
        <f t="shared" si="143"/>
        <v>8</v>
      </c>
      <c r="CT72" s="69">
        <f>SUMPRODUCT(CU72:CW72,设定参考!$A$2:$C$2)</f>
        <v>10338.911280303253</v>
      </c>
      <c r="CU72" s="30">
        <v>91803.523706466367</v>
      </c>
      <c r="CV72" s="30">
        <v>4592.3168393582901</v>
      </c>
      <c r="CW72" s="62">
        <v>2074.4534926863089</v>
      </c>
      <c r="CX72" s="57" t="str">
        <f t="shared" si="167"/>
        <v>雷功</v>
      </c>
      <c r="CY72" s="47" t="e">
        <f>VLOOKUP(CX72,马仔属性!$G$14:$I$30,3,FALSE)</f>
        <v>#N/A</v>
      </c>
      <c r="CZ72" s="58" t="e">
        <f>VLOOKUP(CX72,马仔属性!$G$14:$H$30,2,FALSE)</f>
        <v>#N/A</v>
      </c>
      <c r="DA72" s="3">
        <f t="shared" si="144"/>
        <v>69</v>
      </c>
      <c r="DB72" s="3">
        <f t="shared" si="145"/>
        <v>8</v>
      </c>
      <c r="DC72" s="3">
        <f t="shared" si="145"/>
        <v>8</v>
      </c>
      <c r="DD72" s="69">
        <f>SUMPRODUCT(DE72:DG72,设定参考!$A$2:$C$2)</f>
        <v>0</v>
      </c>
      <c r="DE72" s="30">
        <v>0</v>
      </c>
      <c r="DF72" s="30">
        <v>0</v>
      </c>
      <c r="DG72" s="62">
        <v>0</v>
      </c>
      <c r="DH72" s="57" t="str">
        <f t="shared" si="168"/>
        <v>山下忠秀</v>
      </c>
      <c r="DI72" s="47">
        <f>VLOOKUP(DH72,马仔属性!$G$14:$I$30,3,FALSE)</f>
        <v>2</v>
      </c>
      <c r="DJ72" s="58">
        <f>VLOOKUP(DH72,马仔属性!$G$14:$H$30,2,FALSE)</f>
        <v>101112</v>
      </c>
      <c r="DK72" s="3">
        <f t="shared" si="146"/>
        <v>69</v>
      </c>
      <c r="DL72" s="3">
        <f t="shared" si="147"/>
        <v>8</v>
      </c>
      <c r="DM72" s="3">
        <f t="shared" si="147"/>
        <v>8</v>
      </c>
      <c r="DN72" s="69">
        <f>SUMPRODUCT(DO72:DQ72,设定参考!$A$2:$C$2)</f>
        <v>10341.911280303253</v>
      </c>
      <c r="DO72" s="30">
        <v>90278.523706466367</v>
      </c>
      <c r="DP72" s="30">
        <v>4647.3168393582901</v>
      </c>
      <c r="DQ72" s="62">
        <v>2083.4534926863089</v>
      </c>
      <c r="DR72" s="57" t="str">
        <f t="shared" si="169"/>
        <v>宫本一</v>
      </c>
      <c r="DS72" s="47">
        <f>VLOOKUP(DR72,马仔属性!$G$14:$I$30,3,FALSE)</f>
        <v>2</v>
      </c>
      <c r="DT72" s="58">
        <f>VLOOKUP(DR72,马仔属性!$G$14:$H$30,2,FALSE)</f>
        <v>101113</v>
      </c>
      <c r="DU72" s="3">
        <f t="shared" si="148"/>
        <v>69</v>
      </c>
      <c r="DV72" s="3">
        <f t="shared" si="149"/>
        <v>8</v>
      </c>
      <c r="DW72" s="3">
        <f t="shared" si="149"/>
        <v>8</v>
      </c>
      <c r="DX72" s="69">
        <f>SUMPRODUCT(DY72:EA72,设定参考!$A$2:$C$2)</f>
        <v>10344.071280303255</v>
      </c>
      <c r="DY72" s="30">
        <v>90932.523706466367</v>
      </c>
      <c r="DZ72" s="30">
        <v>4603.3168393582901</v>
      </c>
      <c r="EA72" s="62">
        <v>2103.4534926863089</v>
      </c>
      <c r="EB72" s="57" t="str">
        <f t="shared" si="170"/>
        <v>陈浩南</v>
      </c>
      <c r="EC72" s="47">
        <f>VLOOKUP(EB72,马仔属性!$G$14:$I$30,3,FALSE)</f>
        <v>3</v>
      </c>
      <c r="ED72" s="58">
        <f>VLOOKUP(EB72,马仔属性!$G$14:$H$30,2,FALSE)</f>
        <v>101114</v>
      </c>
      <c r="EE72" s="3">
        <f t="shared" si="150"/>
        <v>69</v>
      </c>
      <c r="EF72" s="3">
        <f t="shared" si="151"/>
        <v>8</v>
      </c>
      <c r="EG72" s="3">
        <f t="shared" si="151"/>
        <v>8</v>
      </c>
      <c r="EH72" s="69">
        <f>SUMPRODUCT(EI72:EK72,设定参考!$A$2:$C$2)</f>
        <v>14520.699949813561</v>
      </c>
      <c r="EI72" s="30">
        <v>131977.00129783712</v>
      </c>
      <c r="EJ72" s="30">
        <v>6433.8822280213926</v>
      </c>
      <c r="EK72" s="62">
        <v>2807.7376698786834</v>
      </c>
      <c r="EL72" s="57" t="str">
        <f t="shared" si="171"/>
        <v>山鸡</v>
      </c>
      <c r="EM72" s="47">
        <f>VLOOKUP(EL72,马仔属性!$G$14:$I$30,3,FALSE)</f>
        <v>3</v>
      </c>
      <c r="EN72" s="58">
        <f>VLOOKUP(EL72,马仔属性!$G$14:$H$30,2,FALSE)</f>
        <v>101115</v>
      </c>
      <c r="EO72" s="3">
        <f t="shared" si="152"/>
        <v>69</v>
      </c>
      <c r="EP72" s="3">
        <f t="shared" si="153"/>
        <v>8</v>
      </c>
      <c r="EQ72" s="3">
        <f t="shared" si="153"/>
        <v>8</v>
      </c>
      <c r="ER72" s="69">
        <f>SUMPRODUCT(ES72:EU72,设定参考!$A$2:$C$2)</f>
        <v>14487.699949813561</v>
      </c>
      <c r="ES72" s="30">
        <v>128927.00129783712</v>
      </c>
      <c r="ET72" s="30">
        <v>6455.8822280213926</v>
      </c>
      <c r="EU72" s="62">
        <v>2874.7376698786834</v>
      </c>
      <c r="EV72" s="57" t="str">
        <f t="shared" si="172"/>
        <v>大天二</v>
      </c>
      <c r="EW72" s="47">
        <f>VLOOKUP(EV72,马仔属性!$G$14:$I$30,3,FALSE)</f>
        <v>3</v>
      </c>
      <c r="EX72" s="58">
        <f>VLOOKUP(EV72,马仔属性!$G$14:$H$30,2,FALSE)</f>
        <v>101116</v>
      </c>
      <c r="EY72" s="3">
        <f t="shared" si="154"/>
        <v>69</v>
      </c>
      <c r="EZ72" s="3">
        <f t="shared" si="155"/>
        <v>8</v>
      </c>
      <c r="FA72" s="3">
        <f t="shared" si="155"/>
        <v>8</v>
      </c>
      <c r="FB72" s="69">
        <f>SUMPRODUCT(FC72:FE72,设定参考!$A$2:$C$2)</f>
        <v>14368.459949813561</v>
      </c>
      <c r="FC72" s="30">
        <v>127621.00129783712</v>
      </c>
      <c r="FD72" s="30">
        <v>6279.8822280213926</v>
      </c>
      <c r="FE72" s="62">
        <v>2983.7376698786834</v>
      </c>
      <c r="FF72" s="57" t="str">
        <f t="shared" ref="FF72:HD83" si="173">FF71</f>
        <v>亚芝</v>
      </c>
      <c r="FG72" s="47" t="e">
        <f>VLOOKUP(FF72,马仔属性!$G$14:$I$30,3,FALSE)</f>
        <v>#N/A</v>
      </c>
      <c r="FH72" s="58" t="e">
        <f>VLOOKUP(FF72,马仔属性!$G$14:$H$30,2,FALSE)</f>
        <v>#N/A</v>
      </c>
      <c r="FI72" s="3">
        <f t="shared" si="156"/>
        <v>69</v>
      </c>
      <c r="FJ72" s="3">
        <f t="shared" si="157"/>
        <v>8</v>
      </c>
      <c r="FK72" s="3">
        <f t="shared" si="157"/>
        <v>8</v>
      </c>
      <c r="FL72" s="69">
        <f>SUMPRODUCT(FM72:FO72,设定参考!$A$2:$C$2)</f>
        <v>-955355.03130424023</v>
      </c>
      <c r="FM72" s="30">
        <v>-453874.34935923002</v>
      </c>
      <c r="FN72" s="30">
        <v>-463691.46889636701</v>
      </c>
      <c r="FO72" s="62">
        <v>-473508.58843350399</v>
      </c>
      <c r="FP72" s="57" t="str">
        <f t="shared" si="173"/>
        <v>亚芝</v>
      </c>
      <c r="FQ72" s="47" t="e">
        <f>VLOOKUP(FP72,马仔属性!$G$14:$I$30,3,FALSE)</f>
        <v>#N/A</v>
      </c>
      <c r="FR72" s="58" t="e">
        <f>VLOOKUP(FP72,马仔属性!$G$14:$H$30,2,FALSE)</f>
        <v>#N/A</v>
      </c>
      <c r="FS72" s="3">
        <f t="shared" si="156"/>
        <v>69</v>
      </c>
      <c r="FT72" s="3">
        <f t="shared" si="157"/>
        <v>8</v>
      </c>
      <c r="FU72" s="3">
        <f t="shared" si="157"/>
        <v>8</v>
      </c>
      <c r="FV72" s="69">
        <f>SUMPRODUCT(FW72:FY72,设定参考!$A$2:$C$2)</f>
        <v>-1015435.8028715167</v>
      </c>
      <c r="FW72" s="30">
        <v>-483325.70797063998</v>
      </c>
      <c r="FX72" s="30">
        <v>-493142.82750777702</v>
      </c>
      <c r="FY72" s="62">
        <v>-502959.94704491401</v>
      </c>
      <c r="FZ72" s="57" t="str">
        <f t="shared" si="173"/>
        <v>亚芝</v>
      </c>
      <c r="GA72" s="47" t="e">
        <f>VLOOKUP(FZ72,马仔属性!$G$14:$I$30,3,FALSE)</f>
        <v>#N/A</v>
      </c>
      <c r="GB72" s="58" t="e">
        <f>VLOOKUP(FZ72,马仔属性!$G$14:$H$30,2,FALSE)</f>
        <v>#N/A</v>
      </c>
      <c r="GC72" s="3">
        <f t="shared" si="156"/>
        <v>69</v>
      </c>
      <c r="GD72" s="3">
        <f t="shared" si="157"/>
        <v>8</v>
      </c>
      <c r="GE72" s="3">
        <f t="shared" si="157"/>
        <v>8</v>
      </c>
      <c r="GF72" s="69">
        <f>SUMPRODUCT(GG72:GI72,设定参考!$A$2:$C$2)</f>
        <v>-1075516.5744387931</v>
      </c>
      <c r="GG72" s="30">
        <v>-512777.06658205</v>
      </c>
      <c r="GH72" s="30">
        <v>-522594.18611918698</v>
      </c>
      <c r="GI72" s="62">
        <v>-532411.30565632402</v>
      </c>
      <c r="GJ72" s="57" t="str">
        <f t="shared" si="173"/>
        <v>亚芝</v>
      </c>
      <c r="GK72" s="47" t="e">
        <f>VLOOKUP(GJ72,马仔属性!$G$14:$I$30,3,FALSE)</f>
        <v>#N/A</v>
      </c>
      <c r="GL72" s="58" t="e">
        <f>VLOOKUP(GJ72,马仔属性!$G$14:$H$30,2,FALSE)</f>
        <v>#N/A</v>
      </c>
      <c r="GM72" s="3">
        <f t="shared" si="156"/>
        <v>69</v>
      </c>
      <c r="GN72" s="3">
        <f t="shared" si="157"/>
        <v>8</v>
      </c>
      <c r="GO72" s="3">
        <f t="shared" si="157"/>
        <v>8</v>
      </c>
      <c r="GP72" s="69">
        <f>SUMPRODUCT(GQ72:GS72,设定参考!$A$2:$C$2)</f>
        <v>-1135597.3460060693</v>
      </c>
      <c r="GQ72" s="30">
        <v>-542228.42519345996</v>
      </c>
      <c r="GR72" s="30">
        <v>-552045.54473059694</v>
      </c>
      <c r="GS72" s="62">
        <v>-561862.66426773404</v>
      </c>
      <c r="GT72" s="57" t="str">
        <f t="shared" si="173"/>
        <v>亚芝</v>
      </c>
      <c r="GU72" s="47" t="e">
        <f>VLOOKUP(GT72,马仔属性!$G$14:$I$30,3,FALSE)</f>
        <v>#N/A</v>
      </c>
      <c r="GV72" s="58" t="e">
        <f>VLOOKUP(GT72,马仔属性!$G$14:$H$30,2,FALSE)</f>
        <v>#N/A</v>
      </c>
      <c r="GW72" s="3">
        <f t="shared" si="156"/>
        <v>69</v>
      </c>
      <c r="GX72" s="3">
        <f t="shared" si="157"/>
        <v>8</v>
      </c>
      <c r="GY72" s="3">
        <f t="shared" si="157"/>
        <v>8</v>
      </c>
      <c r="GZ72" s="69">
        <f>SUMPRODUCT(HA72:HC72,设定参考!$A$2:$C$2)</f>
        <v>-1195678.1175733455</v>
      </c>
      <c r="HA72" s="30">
        <v>-571679.78380486998</v>
      </c>
      <c r="HB72" s="30">
        <v>-581496.90334200696</v>
      </c>
      <c r="HC72" s="62">
        <v>-591314.02287914394</v>
      </c>
      <c r="HD72" s="57" t="str">
        <f t="shared" si="173"/>
        <v>亚芝</v>
      </c>
      <c r="HE72" s="47" t="e">
        <f>VLOOKUP(HD72,马仔属性!$G$14:$I$30,3,FALSE)</f>
        <v>#N/A</v>
      </c>
      <c r="HF72" s="58" t="e">
        <f>VLOOKUP(HD72,马仔属性!$G$14:$H$30,2,FALSE)</f>
        <v>#N/A</v>
      </c>
      <c r="HG72" s="3">
        <f t="shared" si="156"/>
        <v>69</v>
      </c>
      <c r="HH72" s="3">
        <f t="shared" si="157"/>
        <v>8</v>
      </c>
      <c r="HI72" s="3">
        <f t="shared" si="157"/>
        <v>8</v>
      </c>
      <c r="HJ72" s="69">
        <f>SUMPRODUCT(HK72:HM72,设定参考!$A$2:$C$2)</f>
        <v>-1255758.8891406213</v>
      </c>
      <c r="HK72" s="30">
        <v>-601131.14241628</v>
      </c>
      <c r="HL72" s="30">
        <v>-610948.26195341698</v>
      </c>
      <c r="HM72" s="62">
        <v>-620765.38149055303</v>
      </c>
    </row>
    <row r="73" spans="1:221" x14ac:dyDescent="0.15">
      <c r="A73" s="48">
        <v>70</v>
      </c>
      <c r="B73" s="57" t="str">
        <f t="shared" si="158"/>
        <v>制服太妹</v>
      </c>
      <c r="C73" s="47">
        <f>VLOOKUP(B73,马仔属性!$G$14:$I$30,3,FALSE)</f>
        <v>0</v>
      </c>
      <c r="D73" s="58">
        <f>VLOOKUP(B73,马仔属性!$G$14:$H$30,2,FALSE)</f>
        <v>101101</v>
      </c>
      <c r="E73" s="3">
        <f t="shared" si="124"/>
        <v>70</v>
      </c>
      <c r="F73" s="3">
        <f t="shared" si="125"/>
        <v>8</v>
      </c>
      <c r="G73" s="3">
        <f t="shared" si="125"/>
        <v>8</v>
      </c>
      <c r="H73" s="69">
        <f>SUMPRODUCT(I73:K73,设定参考!$A$2:$C$2)</f>
        <v>4118.7176701660565</v>
      </c>
      <c r="I73" s="30">
        <v>34800.364171782698</v>
      </c>
      <c r="J73" s="30">
        <v>1807.5873625668453</v>
      </c>
      <c r="K73" s="62">
        <v>919.11574072790302</v>
      </c>
      <c r="L73" s="57" t="str">
        <f t="shared" si="159"/>
        <v>蟹仔</v>
      </c>
      <c r="M73" s="47">
        <f>VLOOKUP(L73,马仔属性!$G$14:$I$30,3,FALSE)</f>
        <v>0</v>
      </c>
      <c r="N73" s="58">
        <f>VLOOKUP(L73,马仔属性!$G$14:$H$30,2,FALSE)</f>
        <v>101102</v>
      </c>
      <c r="O73" s="3">
        <f t="shared" si="126"/>
        <v>70</v>
      </c>
      <c r="P73" s="3">
        <f t="shared" si="127"/>
        <v>8</v>
      </c>
      <c r="Q73" s="3">
        <f t="shared" si="127"/>
        <v>8</v>
      </c>
      <c r="R73" s="69">
        <f>SUMPRODUCT(S73:U73,设定参考!$A$2:$C$2)</f>
        <v>4166.9976701660562</v>
      </c>
      <c r="S73" s="30">
        <v>36107.364171782698</v>
      </c>
      <c r="T73" s="30">
        <v>1851.5873625668453</v>
      </c>
      <c r="U73" s="62">
        <v>871.11574072790302</v>
      </c>
      <c r="V73" s="57" t="str">
        <f t="shared" si="160"/>
        <v>比利</v>
      </c>
      <c r="W73" s="47">
        <f>VLOOKUP(V73,马仔属性!$G$14:$I$30,3,FALSE)</f>
        <v>0</v>
      </c>
      <c r="X73" s="58">
        <f>VLOOKUP(V73,马仔属性!$G$14:$H$30,2,FALSE)</f>
        <v>101103</v>
      </c>
      <c r="Y73" s="3">
        <f t="shared" si="128"/>
        <v>70</v>
      </c>
      <c r="Z73" s="3">
        <f t="shared" si="129"/>
        <v>8</v>
      </c>
      <c r="AA73" s="3">
        <f t="shared" si="129"/>
        <v>8</v>
      </c>
      <c r="AB73" s="69">
        <f>SUMPRODUCT(AC73:AE73,设定参考!$A$2:$C$2)</f>
        <v>4202.3976701660567</v>
      </c>
      <c r="AC73" s="30">
        <v>36542.364171782698</v>
      </c>
      <c r="AD73" s="30">
        <v>1873.5873625668453</v>
      </c>
      <c r="AE73" s="62">
        <v>867.11574072790302</v>
      </c>
      <c r="AF73" s="57" t="str">
        <f t="shared" si="161"/>
        <v>黎九</v>
      </c>
      <c r="AG73" s="47">
        <f>VLOOKUP(AF73,马仔属性!$G$14:$I$30,3,FALSE)</f>
        <v>0</v>
      </c>
      <c r="AH73" s="58">
        <f>VLOOKUP(AF73,马仔属性!$G$14:$H$30,2,FALSE)</f>
        <v>101104</v>
      </c>
      <c r="AI73" s="3">
        <f t="shared" si="130"/>
        <v>70</v>
      </c>
      <c r="AJ73" s="3">
        <f t="shared" si="131"/>
        <v>8</v>
      </c>
      <c r="AK73" s="3">
        <f t="shared" si="131"/>
        <v>8</v>
      </c>
      <c r="AL73" s="69">
        <f>SUMPRODUCT(AM73:AO73,设定参考!$A$2:$C$2)</f>
        <v>4263.0776701660561</v>
      </c>
      <c r="AM73" s="30">
        <v>39809.364171782698</v>
      </c>
      <c r="AN73" s="30">
        <v>1884.5873625668453</v>
      </c>
      <c r="AO73" s="62">
        <v>786.11574072790302</v>
      </c>
      <c r="AP73" s="57" t="str">
        <f t="shared" si="162"/>
        <v>黑古</v>
      </c>
      <c r="AQ73" s="47">
        <f>VLOOKUP(AP73,马仔属性!$G$14:$I$30,3,FALSE)</f>
        <v>0</v>
      </c>
      <c r="AR73" s="58">
        <f>VLOOKUP(AP73,马仔属性!$G$14:$H$30,2,FALSE)</f>
        <v>101105</v>
      </c>
      <c r="AS73" s="3">
        <f t="shared" si="132"/>
        <v>70</v>
      </c>
      <c r="AT73" s="3">
        <f t="shared" si="133"/>
        <v>8</v>
      </c>
      <c r="AU73" s="3">
        <f t="shared" si="133"/>
        <v>8</v>
      </c>
      <c r="AV73" s="69">
        <f>SUMPRODUCT(AW73:AY73,设定参考!$A$2:$C$2)</f>
        <v>4140.9176701660563</v>
      </c>
      <c r="AW73" s="30">
        <v>39155.364171782698</v>
      </c>
      <c r="AX73" s="30">
        <v>1708.5873625668453</v>
      </c>
      <c r="AY73" s="62">
        <v>866.11574072790302</v>
      </c>
      <c r="AZ73" s="57" t="str">
        <f t="shared" si="163"/>
        <v>靓坤</v>
      </c>
      <c r="BA73" s="47">
        <f>VLOOKUP(AZ73,马仔属性!$G$14:$I$30,3,FALSE)</f>
        <v>1</v>
      </c>
      <c r="BB73" s="58">
        <f>VLOOKUP(AZ73,马仔属性!$G$14:$H$30,2,FALSE)</f>
        <v>101106</v>
      </c>
      <c r="BC73" s="3">
        <f t="shared" si="134"/>
        <v>70</v>
      </c>
      <c r="BD73" s="3">
        <f t="shared" si="135"/>
        <v>8</v>
      </c>
      <c r="BE73" s="3">
        <f t="shared" si="135"/>
        <v>8</v>
      </c>
      <c r="BF73" s="69">
        <f>SUMPRODUCT(BG73:BI73,设定参考!$A$2:$C$2)</f>
        <v>6279.3013990494728</v>
      </c>
      <c r="BG73" s="30">
        <v>57274.159819840555</v>
      </c>
      <c r="BH73" s="30">
        <v>2727.9886631016052</v>
      </c>
      <c r="BI73" s="62">
        <v>1260.3463431542464</v>
      </c>
      <c r="BJ73" s="57" t="str">
        <f t="shared" si="164"/>
        <v>乌鸦</v>
      </c>
      <c r="BK73" s="47">
        <f>VLOOKUP(BJ73,马仔属性!$G$14:$I$30,3,FALSE)</f>
        <v>2</v>
      </c>
      <c r="BL73" s="58">
        <f>VLOOKUP(BJ73,马仔属性!$G$14:$H$30,2,FALSE)</f>
        <v>101110</v>
      </c>
      <c r="BM73" s="3">
        <f t="shared" si="136"/>
        <v>70</v>
      </c>
      <c r="BN73" s="3">
        <f t="shared" si="137"/>
        <v>8</v>
      </c>
      <c r="BO73" s="3">
        <f t="shared" si="137"/>
        <v>8</v>
      </c>
      <c r="BP73" s="69">
        <f>SUMPRODUCT(BQ73:BS73,设定参考!$A$2:$C$2)</f>
        <v>10420.588856816308</v>
      </c>
      <c r="BQ73" s="30">
        <v>93074.751115956286</v>
      </c>
      <c r="BR73" s="30">
        <v>4590.7912641711246</v>
      </c>
      <c r="BS73" s="62">
        <v>2106.8075480069328</v>
      </c>
      <c r="BT73" s="57" t="str">
        <f t="shared" si="165"/>
        <v>肥仔</v>
      </c>
      <c r="BU73" s="47">
        <f>VLOOKUP(BT73,马仔属性!$G$14:$I$30,3,FALSE)</f>
        <v>1</v>
      </c>
      <c r="BV73" s="58">
        <f>VLOOKUP(BT73,马仔属性!$G$14:$H$30,2,FALSE)</f>
        <v>101108</v>
      </c>
      <c r="BW73" s="3">
        <f t="shared" si="138"/>
        <v>70</v>
      </c>
      <c r="BX73" s="3">
        <f t="shared" si="139"/>
        <v>8</v>
      </c>
      <c r="BY73" s="3">
        <f t="shared" si="139"/>
        <v>8</v>
      </c>
      <c r="BZ73" s="69">
        <f>SUMPRODUCT(CA73:CC73,设定参考!$A$2:$C$2)</f>
        <v>6200.4613990494745</v>
      </c>
      <c r="CA73" s="30">
        <v>56403.159819840555</v>
      </c>
      <c r="CB73" s="30">
        <v>2617.9886631016052</v>
      </c>
      <c r="CC73" s="62">
        <v>1326.3463431542464</v>
      </c>
      <c r="CD73" s="57" t="str">
        <f t="shared" si="166"/>
        <v>司徒浩南</v>
      </c>
      <c r="CE73" s="47">
        <f>VLOOKUP(CD73,马仔属性!$G$14:$I$30,3,FALSE)</f>
        <v>2</v>
      </c>
      <c r="CF73" s="58">
        <f>VLOOKUP(CD73,马仔属性!$G$14:$H$30,2,FALSE)</f>
        <v>101109</v>
      </c>
      <c r="CG73" s="3">
        <f t="shared" si="140"/>
        <v>70</v>
      </c>
      <c r="CH73" s="3">
        <f t="shared" si="141"/>
        <v>8</v>
      </c>
      <c r="CI73" s="3">
        <f t="shared" si="141"/>
        <v>8</v>
      </c>
      <c r="CJ73" s="69">
        <f>SUMPRODUCT(CK73:CM73,设定参考!$A$2:$C$2)</f>
        <v>10523.308856816309</v>
      </c>
      <c r="CK73" s="30">
        <v>94817.751115956286</v>
      </c>
      <c r="CL73" s="30">
        <v>4722.7912641711246</v>
      </c>
      <c r="CM73" s="62">
        <v>2007.8075480069328</v>
      </c>
      <c r="CN73" s="57" t="s">
        <v>385</v>
      </c>
      <c r="CO73" s="47">
        <f>VLOOKUP(CN73,马仔属性!$G$14:$I$30,3,FALSE)</f>
        <v>2</v>
      </c>
      <c r="CP73" s="58">
        <f>VLOOKUP(CN73,马仔属性!$G$14:$H$30,2,FALSE)</f>
        <v>101111</v>
      </c>
      <c r="CQ73" s="3">
        <f t="shared" si="142"/>
        <v>70</v>
      </c>
      <c r="CR73" s="3">
        <f t="shared" si="143"/>
        <v>8</v>
      </c>
      <c r="CS73" s="3">
        <f t="shared" si="143"/>
        <v>8</v>
      </c>
      <c r="CT73" s="69">
        <f>SUMPRODUCT(CU73:CW73,设定参考!$A$2:$C$2)</f>
        <v>10433.188856816309</v>
      </c>
      <c r="CU73" s="30">
        <v>92639.751115956286</v>
      </c>
      <c r="CV73" s="30">
        <v>4634.7912641711246</v>
      </c>
      <c r="CW73" s="62">
        <v>2092.8075480069328</v>
      </c>
      <c r="CX73" s="57" t="str">
        <f t="shared" si="167"/>
        <v>雷功</v>
      </c>
      <c r="CY73" s="47" t="e">
        <f>VLOOKUP(CX73,马仔属性!$G$14:$I$30,3,FALSE)</f>
        <v>#N/A</v>
      </c>
      <c r="CZ73" s="58" t="e">
        <f>VLOOKUP(CX73,马仔属性!$G$14:$H$30,2,FALSE)</f>
        <v>#N/A</v>
      </c>
      <c r="DA73" s="3">
        <f t="shared" si="144"/>
        <v>70</v>
      </c>
      <c r="DB73" s="3">
        <f t="shared" si="145"/>
        <v>8</v>
      </c>
      <c r="DC73" s="3">
        <f t="shared" si="145"/>
        <v>8</v>
      </c>
      <c r="DD73" s="69">
        <f>SUMPRODUCT(DE73:DG73,设定参考!$A$2:$C$2)</f>
        <v>0</v>
      </c>
      <c r="DE73" s="30">
        <v>0</v>
      </c>
      <c r="DF73" s="30">
        <v>0</v>
      </c>
      <c r="DG73" s="62">
        <v>0</v>
      </c>
      <c r="DH73" s="57" t="str">
        <f t="shared" si="168"/>
        <v>山下忠秀</v>
      </c>
      <c r="DI73" s="47">
        <f>VLOOKUP(DH73,马仔属性!$G$14:$I$30,3,FALSE)</f>
        <v>2</v>
      </c>
      <c r="DJ73" s="58">
        <f>VLOOKUP(DH73,马仔属性!$G$14:$H$30,2,FALSE)</f>
        <v>101112</v>
      </c>
      <c r="DK73" s="3">
        <f t="shared" si="146"/>
        <v>70</v>
      </c>
      <c r="DL73" s="3">
        <f t="shared" si="147"/>
        <v>8</v>
      </c>
      <c r="DM73" s="3">
        <f t="shared" si="147"/>
        <v>8</v>
      </c>
      <c r="DN73" s="69">
        <f>SUMPRODUCT(DO73:DQ73,设定参考!$A$2:$C$2)</f>
        <v>10436.188856816309</v>
      </c>
      <c r="DO73" s="30">
        <v>91114.751115956286</v>
      </c>
      <c r="DP73" s="30">
        <v>4689.7912641711246</v>
      </c>
      <c r="DQ73" s="62">
        <v>2101.8075480069328</v>
      </c>
      <c r="DR73" s="57" t="str">
        <f t="shared" si="169"/>
        <v>宫本一</v>
      </c>
      <c r="DS73" s="47">
        <f>VLOOKUP(DR73,马仔属性!$G$14:$I$30,3,FALSE)</f>
        <v>2</v>
      </c>
      <c r="DT73" s="58">
        <f>VLOOKUP(DR73,马仔属性!$G$14:$H$30,2,FALSE)</f>
        <v>101113</v>
      </c>
      <c r="DU73" s="3">
        <f t="shared" si="148"/>
        <v>70</v>
      </c>
      <c r="DV73" s="3">
        <f t="shared" si="149"/>
        <v>8</v>
      </c>
      <c r="DW73" s="3">
        <f t="shared" si="149"/>
        <v>8</v>
      </c>
      <c r="DX73" s="69">
        <f>SUMPRODUCT(DY73:EA73,设定参考!$A$2:$C$2)</f>
        <v>10438.348856816308</v>
      </c>
      <c r="DY73" s="30">
        <v>91768.751115956286</v>
      </c>
      <c r="DZ73" s="30">
        <v>4645.7912641711246</v>
      </c>
      <c r="EA73" s="62">
        <v>2121.8075480069328</v>
      </c>
      <c r="EB73" s="57" t="str">
        <f t="shared" si="170"/>
        <v>陈浩南</v>
      </c>
      <c r="EC73" s="47">
        <f>VLOOKUP(EB73,马仔属性!$G$14:$I$30,3,FALSE)</f>
        <v>3</v>
      </c>
      <c r="ED73" s="58">
        <f>VLOOKUP(EB73,马仔属性!$G$14:$H$30,2,FALSE)</f>
        <v>101114</v>
      </c>
      <c r="EE73" s="3">
        <f t="shared" si="150"/>
        <v>70</v>
      </c>
      <c r="EF73" s="3">
        <f t="shared" si="151"/>
        <v>8</v>
      </c>
      <c r="EG73" s="3">
        <f t="shared" si="151"/>
        <v>8</v>
      </c>
      <c r="EH73" s="69">
        <f>SUMPRODUCT(EI73:EK73,设定参考!$A$2:$C$2)</f>
        <v>14662.116314583143</v>
      </c>
      <c r="EI73" s="30">
        <v>133231.342412072</v>
      </c>
      <c r="EJ73" s="30">
        <v>6497.593865240643</v>
      </c>
      <c r="EK73" s="62">
        <v>2835.2687528596193</v>
      </c>
      <c r="EL73" s="57" t="str">
        <f t="shared" si="171"/>
        <v>山鸡</v>
      </c>
      <c r="EM73" s="47">
        <f>VLOOKUP(EL73,马仔属性!$G$14:$I$30,3,FALSE)</f>
        <v>3</v>
      </c>
      <c r="EN73" s="58">
        <f>VLOOKUP(EL73,马仔属性!$G$14:$H$30,2,FALSE)</f>
        <v>101115</v>
      </c>
      <c r="EO73" s="3">
        <f t="shared" si="152"/>
        <v>70</v>
      </c>
      <c r="EP73" s="3">
        <f t="shared" si="153"/>
        <v>8</v>
      </c>
      <c r="EQ73" s="3">
        <f t="shared" si="153"/>
        <v>8</v>
      </c>
      <c r="ER73" s="69">
        <f>SUMPRODUCT(ES73:EU73,设定参考!$A$2:$C$2)</f>
        <v>14629.116314583143</v>
      </c>
      <c r="ES73" s="30">
        <v>130181.34241207202</v>
      </c>
      <c r="ET73" s="30">
        <v>6519.593865240643</v>
      </c>
      <c r="EU73" s="62">
        <v>2902.2687528596193</v>
      </c>
      <c r="EV73" s="57" t="str">
        <f t="shared" si="172"/>
        <v>大天二</v>
      </c>
      <c r="EW73" s="47">
        <f>VLOOKUP(EV73,马仔属性!$G$14:$I$30,3,FALSE)</f>
        <v>3</v>
      </c>
      <c r="EX73" s="58">
        <f>VLOOKUP(EV73,马仔属性!$G$14:$H$30,2,FALSE)</f>
        <v>101116</v>
      </c>
      <c r="EY73" s="3">
        <f t="shared" si="154"/>
        <v>70</v>
      </c>
      <c r="EZ73" s="3">
        <f t="shared" si="155"/>
        <v>8</v>
      </c>
      <c r="FA73" s="3">
        <f t="shared" si="155"/>
        <v>8</v>
      </c>
      <c r="FB73" s="69">
        <f>SUMPRODUCT(FC73:FE73,设定参考!$A$2:$C$2)</f>
        <v>14509.876314583144</v>
      </c>
      <c r="FC73" s="30">
        <v>128875.34241207202</v>
      </c>
      <c r="FD73" s="30">
        <v>6343.593865240643</v>
      </c>
      <c r="FE73" s="62">
        <v>3011.2687528596193</v>
      </c>
      <c r="FF73" s="57" t="str">
        <f t="shared" si="173"/>
        <v>亚芝</v>
      </c>
      <c r="FG73" s="47" t="e">
        <f>VLOOKUP(FF73,马仔属性!$G$14:$I$30,3,FALSE)</f>
        <v>#N/A</v>
      </c>
      <c r="FH73" s="58" t="e">
        <f>VLOOKUP(FF73,马仔属性!$G$14:$H$30,2,FALSE)</f>
        <v>#N/A</v>
      </c>
      <c r="FI73" s="3">
        <f t="shared" si="156"/>
        <v>70</v>
      </c>
      <c r="FJ73" s="3">
        <f t="shared" si="157"/>
        <v>8</v>
      </c>
      <c r="FK73" s="3">
        <f t="shared" si="157"/>
        <v>8</v>
      </c>
      <c r="FL73" s="69">
        <f>SUMPRODUCT(FM73:FO73,设定参考!$A$2:$C$2)</f>
        <v>-964598.4426336349</v>
      </c>
      <c r="FM73" s="30">
        <v>-458265.75189674803</v>
      </c>
      <c r="FN73" s="30">
        <v>-468177.85481817101</v>
      </c>
      <c r="FO73" s="62">
        <v>-478089.95773959399</v>
      </c>
      <c r="FP73" s="57" t="str">
        <f t="shared" si="173"/>
        <v>亚芝</v>
      </c>
      <c r="FQ73" s="47" t="e">
        <f>VLOOKUP(FP73,马仔属性!$G$14:$I$30,3,FALSE)</f>
        <v>#N/A</v>
      </c>
      <c r="FR73" s="58" t="e">
        <f>VLOOKUP(FP73,马仔属性!$G$14:$H$30,2,FALSE)</f>
        <v>#N/A</v>
      </c>
      <c r="FS73" s="3">
        <f t="shared" si="156"/>
        <v>70</v>
      </c>
      <c r="FT73" s="3">
        <f t="shared" si="157"/>
        <v>8</v>
      </c>
      <c r="FU73" s="3">
        <f t="shared" si="157"/>
        <v>8</v>
      </c>
      <c r="FV73" s="69">
        <f>SUMPRODUCT(FW73:FY73,设定参考!$A$2:$C$2)</f>
        <v>-1025260.5125127458</v>
      </c>
      <c r="FW73" s="30">
        <v>-488002.06066101801</v>
      </c>
      <c r="FX73" s="30">
        <v>-497914.16358244099</v>
      </c>
      <c r="FY73" s="62">
        <v>-507826.26650386403</v>
      </c>
      <c r="FZ73" s="57" t="str">
        <f t="shared" si="173"/>
        <v>亚芝</v>
      </c>
      <c r="GA73" s="47" t="e">
        <f>VLOOKUP(FZ73,马仔属性!$G$14:$I$30,3,FALSE)</f>
        <v>#N/A</v>
      </c>
      <c r="GB73" s="58" t="e">
        <f>VLOOKUP(FZ73,马仔属性!$G$14:$H$30,2,FALSE)</f>
        <v>#N/A</v>
      </c>
      <c r="GC73" s="3">
        <f t="shared" si="156"/>
        <v>70</v>
      </c>
      <c r="GD73" s="3">
        <f t="shared" si="157"/>
        <v>8</v>
      </c>
      <c r="GE73" s="3">
        <f t="shared" si="157"/>
        <v>8</v>
      </c>
      <c r="GF73" s="69">
        <f>SUMPRODUCT(GG73:GI73,设定参考!$A$2:$C$2)</f>
        <v>-1085922.5823918565</v>
      </c>
      <c r="GG73" s="30">
        <v>-517738.369425287</v>
      </c>
      <c r="GH73" s="30">
        <v>-527650.47234671097</v>
      </c>
      <c r="GI73" s="62">
        <v>-537562.57526813401</v>
      </c>
      <c r="GJ73" s="57" t="str">
        <f t="shared" si="173"/>
        <v>亚芝</v>
      </c>
      <c r="GK73" s="47" t="e">
        <f>VLOOKUP(GJ73,马仔属性!$G$14:$I$30,3,FALSE)</f>
        <v>#N/A</v>
      </c>
      <c r="GL73" s="58" t="e">
        <f>VLOOKUP(GJ73,马仔属性!$G$14:$H$30,2,FALSE)</f>
        <v>#N/A</v>
      </c>
      <c r="GM73" s="3">
        <f t="shared" si="156"/>
        <v>70</v>
      </c>
      <c r="GN73" s="3">
        <f t="shared" si="157"/>
        <v>8</v>
      </c>
      <c r="GO73" s="3">
        <f t="shared" si="157"/>
        <v>8</v>
      </c>
      <c r="GP73" s="69">
        <f>SUMPRODUCT(GQ73:GS73,设定参考!$A$2:$C$2)</f>
        <v>-1146584.6522709662</v>
      </c>
      <c r="GQ73" s="30">
        <v>-547474.67818955705</v>
      </c>
      <c r="GR73" s="30">
        <v>-557386.78111097997</v>
      </c>
      <c r="GS73" s="62">
        <v>-567298.88403240405</v>
      </c>
      <c r="GT73" s="57" t="str">
        <f t="shared" si="173"/>
        <v>亚芝</v>
      </c>
      <c r="GU73" s="47" t="e">
        <f>VLOOKUP(GT73,马仔属性!$G$14:$I$30,3,FALSE)</f>
        <v>#N/A</v>
      </c>
      <c r="GV73" s="58" t="e">
        <f>VLOOKUP(GT73,马仔属性!$G$14:$H$30,2,FALSE)</f>
        <v>#N/A</v>
      </c>
      <c r="GW73" s="3">
        <f t="shared" si="156"/>
        <v>70</v>
      </c>
      <c r="GX73" s="3">
        <f t="shared" si="157"/>
        <v>8</v>
      </c>
      <c r="GY73" s="3">
        <f t="shared" si="157"/>
        <v>8</v>
      </c>
      <c r="GZ73" s="69">
        <f>SUMPRODUCT(HA73:HC73,设定参考!$A$2:$C$2)</f>
        <v>-1207246.7221500762</v>
      </c>
      <c r="HA73" s="30">
        <v>-577210.98695382697</v>
      </c>
      <c r="HB73" s="30">
        <v>-587123.08987525001</v>
      </c>
      <c r="HC73" s="62">
        <v>-597035.19279667304</v>
      </c>
      <c r="HD73" s="57" t="str">
        <f t="shared" si="173"/>
        <v>亚芝</v>
      </c>
      <c r="HE73" s="47" t="e">
        <f>VLOOKUP(HD73,马仔属性!$G$14:$I$30,3,FALSE)</f>
        <v>#N/A</v>
      </c>
      <c r="HF73" s="58" t="e">
        <f>VLOOKUP(HD73,马仔属性!$G$14:$H$30,2,FALSE)</f>
        <v>#N/A</v>
      </c>
      <c r="HG73" s="3">
        <f t="shared" si="156"/>
        <v>70</v>
      </c>
      <c r="HH73" s="3">
        <f t="shared" si="157"/>
        <v>8</v>
      </c>
      <c r="HI73" s="3">
        <f t="shared" si="157"/>
        <v>8</v>
      </c>
      <c r="HJ73" s="69">
        <f>SUMPRODUCT(HK73:HM73,设定参考!$A$2:$C$2)</f>
        <v>-1267908.7920291869</v>
      </c>
      <c r="HK73" s="30">
        <v>-606947.29571809701</v>
      </c>
      <c r="HL73" s="30">
        <v>-616859.39863952005</v>
      </c>
      <c r="HM73" s="62">
        <v>-626771.50156094297</v>
      </c>
    </row>
    <row r="74" spans="1:221" x14ac:dyDescent="0.15">
      <c r="A74" s="48">
        <v>71</v>
      </c>
      <c r="B74" s="57" t="str">
        <f t="shared" si="158"/>
        <v>制服太妹</v>
      </c>
      <c r="C74" s="47">
        <f>VLOOKUP(B74,马仔属性!$G$14:$I$30,3,FALSE)</f>
        <v>0</v>
      </c>
      <c r="D74" s="58">
        <f>VLOOKUP(B74,马仔属性!$G$14:$H$30,2,FALSE)</f>
        <v>101101</v>
      </c>
      <c r="E74" s="3">
        <f t="shared" si="124"/>
        <v>71</v>
      </c>
      <c r="F74" s="3">
        <f t="shared" si="125"/>
        <v>8</v>
      </c>
      <c r="G74" s="3">
        <f t="shared" si="125"/>
        <v>8</v>
      </c>
      <c r="H74" s="69">
        <f>SUMPRODUCT(I74:K74,设定参考!$A$2:$C$2)</f>
        <v>4142.2870642943199</v>
      </c>
      <c r="I74" s="30">
        <v>35009.421024155177</v>
      </c>
      <c r="J74" s="30">
        <v>1818.2059687700539</v>
      </c>
      <c r="K74" s="62">
        <v>923.70425455805901</v>
      </c>
      <c r="L74" s="57" t="str">
        <f t="shared" si="159"/>
        <v>蟹仔</v>
      </c>
      <c r="M74" s="47">
        <f>VLOOKUP(L74,马仔属性!$G$14:$I$30,3,FALSE)</f>
        <v>0</v>
      </c>
      <c r="N74" s="58">
        <f>VLOOKUP(L74,马仔属性!$G$14:$H$30,2,FALSE)</f>
        <v>101102</v>
      </c>
      <c r="O74" s="3">
        <f t="shared" si="126"/>
        <v>71</v>
      </c>
      <c r="P74" s="3">
        <f t="shared" si="127"/>
        <v>8</v>
      </c>
      <c r="Q74" s="3">
        <f t="shared" si="127"/>
        <v>8</v>
      </c>
      <c r="R74" s="69">
        <f>SUMPRODUCT(S74:U74,设定参考!$A$2:$C$2)</f>
        <v>4190.5670642943196</v>
      </c>
      <c r="S74" s="30">
        <v>36316.421024155177</v>
      </c>
      <c r="T74" s="30">
        <v>1862.2059687700539</v>
      </c>
      <c r="U74" s="62">
        <v>875.70425455805901</v>
      </c>
      <c r="V74" s="57" t="str">
        <f t="shared" si="160"/>
        <v>比利</v>
      </c>
      <c r="W74" s="47">
        <f>VLOOKUP(V74,马仔属性!$G$14:$I$30,3,FALSE)</f>
        <v>0</v>
      </c>
      <c r="X74" s="58">
        <f>VLOOKUP(V74,马仔属性!$G$14:$H$30,2,FALSE)</f>
        <v>101103</v>
      </c>
      <c r="Y74" s="3">
        <f t="shared" si="128"/>
        <v>71</v>
      </c>
      <c r="Z74" s="3">
        <f t="shared" si="129"/>
        <v>8</v>
      </c>
      <c r="AA74" s="3">
        <f t="shared" si="129"/>
        <v>8</v>
      </c>
      <c r="AB74" s="69">
        <f>SUMPRODUCT(AC74:AE74,设定参考!$A$2:$C$2)</f>
        <v>4225.9670642943202</v>
      </c>
      <c r="AC74" s="30">
        <v>36751.421024155177</v>
      </c>
      <c r="AD74" s="30">
        <v>1884.2059687700539</v>
      </c>
      <c r="AE74" s="62">
        <v>871.70425455805901</v>
      </c>
      <c r="AF74" s="57" t="str">
        <f t="shared" si="161"/>
        <v>黎九</v>
      </c>
      <c r="AG74" s="47">
        <f>VLOOKUP(AF74,马仔属性!$G$14:$I$30,3,FALSE)</f>
        <v>0</v>
      </c>
      <c r="AH74" s="58">
        <f>VLOOKUP(AF74,马仔属性!$G$14:$H$30,2,FALSE)</f>
        <v>101104</v>
      </c>
      <c r="AI74" s="3">
        <f t="shared" si="130"/>
        <v>71</v>
      </c>
      <c r="AJ74" s="3">
        <f t="shared" si="131"/>
        <v>8</v>
      </c>
      <c r="AK74" s="3">
        <f t="shared" si="131"/>
        <v>8</v>
      </c>
      <c r="AL74" s="69">
        <f>SUMPRODUCT(AM74:AO74,设定参考!$A$2:$C$2)</f>
        <v>4286.6470642943204</v>
      </c>
      <c r="AM74" s="30">
        <v>40018.421024155177</v>
      </c>
      <c r="AN74" s="30">
        <v>1895.2059687700539</v>
      </c>
      <c r="AO74" s="62">
        <v>790.70425455805901</v>
      </c>
      <c r="AP74" s="57" t="str">
        <f t="shared" si="162"/>
        <v>黑古</v>
      </c>
      <c r="AQ74" s="47">
        <f>VLOOKUP(AP74,马仔属性!$G$14:$I$30,3,FALSE)</f>
        <v>0</v>
      </c>
      <c r="AR74" s="58">
        <f>VLOOKUP(AP74,马仔属性!$G$14:$H$30,2,FALSE)</f>
        <v>101105</v>
      </c>
      <c r="AS74" s="3">
        <f t="shared" si="132"/>
        <v>71</v>
      </c>
      <c r="AT74" s="3">
        <f t="shared" si="133"/>
        <v>8</v>
      </c>
      <c r="AU74" s="3">
        <f t="shared" si="133"/>
        <v>8</v>
      </c>
      <c r="AV74" s="69">
        <f>SUMPRODUCT(AW74:AY74,设定参考!$A$2:$C$2)</f>
        <v>4164.4870642943197</v>
      </c>
      <c r="AW74" s="30">
        <v>39364.421024155177</v>
      </c>
      <c r="AX74" s="30">
        <v>1719.2059687700539</v>
      </c>
      <c r="AY74" s="62">
        <v>870.70425455805901</v>
      </c>
      <c r="AZ74" s="57" t="str">
        <f t="shared" si="163"/>
        <v>靓坤</v>
      </c>
      <c r="BA74" s="47">
        <f>VLOOKUP(AZ74,马仔属性!$G$14:$I$30,3,FALSE)</f>
        <v>1</v>
      </c>
      <c r="BB74" s="58">
        <f>VLOOKUP(AZ74,马仔属性!$G$14:$H$30,2,FALSE)</f>
        <v>101106</v>
      </c>
      <c r="BC74" s="3">
        <f t="shared" si="134"/>
        <v>71</v>
      </c>
      <c r="BD74" s="3">
        <f t="shared" si="135"/>
        <v>8</v>
      </c>
      <c r="BE74" s="3">
        <f t="shared" si="135"/>
        <v>8</v>
      </c>
      <c r="BF74" s="69">
        <f>SUMPRODUCT(BG74:BI74,设定参考!$A$2:$C$2)</f>
        <v>6326.4401873060015</v>
      </c>
      <c r="BG74" s="30">
        <v>57692.273524585529</v>
      </c>
      <c r="BH74" s="30">
        <v>2749.225875508022</v>
      </c>
      <c r="BI74" s="62">
        <v>1269.5233708145583</v>
      </c>
      <c r="BJ74" s="57" t="str">
        <f t="shared" si="164"/>
        <v>乌鸦</v>
      </c>
      <c r="BK74" s="47">
        <f>VLOOKUP(BJ74,马仔属性!$G$14:$I$30,3,FALSE)</f>
        <v>2</v>
      </c>
      <c r="BL74" s="58">
        <f>VLOOKUP(BJ74,马仔属性!$G$14:$H$30,2,FALSE)</f>
        <v>101110</v>
      </c>
      <c r="BM74" s="3">
        <f t="shared" si="136"/>
        <v>71</v>
      </c>
      <c r="BN74" s="3">
        <f t="shared" si="137"/>
        <v>8</v>
      </c>
      <c r="BO74" s="3">
        <f t="shared" si="137"/>
        <v>8</v>
      </c>
      <c r="BP74" s="69">
        <f>SUMPRODUCT(BQ74:BS74,设定参考!$A$2:$C$2)</f>
        <v>10514.866433329364</v>
      </c>
      <c r="BQ74" s="30">
        <v>93910.978525446219</v>
      </c>
      <c r="BR74" s="30">
        <v>4633.2656889839591</v>
      </c>
      <c r="BS74" s="62">
        <v>2125.1616033275568</v>
      </c>
      <c r="BT74" s="57" t="str">
        <f t="shared" si="165"/>
        <v>肥仔</v>
      </c>
      <c r="BU74" s="47">
        <f>VLOOKUP(BT74,马仔属性!$G$14:$I$30,3,FALSE)</f>
        <v>1</v>
      </c>
      <c r="BV74" s="58">
        <f>VLOOKUP(BT74,马仔属性!$G$14:$H$30,2,FALSE)</f>
        <v>101108</v>
      </c>
      <c r="BW74" s="3">
        <f t="shared" si="138"/>
        <v>71</v>
      </c>
      <c r="BX74" s="3">
        <f t="shared" si="139"/>
        <v>8</v>
      </c>
      <c r="BY74" s="3">
        <f t="shared" si="139"/>
        <v>8</v>
      </c>
      <c r="BZ74" s="69">
        <f>SUMPRODUCT(CA74:CC74,设定参考!$A$2:$C$2)</f>
        <v>6247.6001873060013</v>
      </c>
      <c r="CA74" s="30">
        <v>56821.273524585529</v>
      </c>
      <c r="CB74" s="30">
        <v>2639.225875508022</v>
      </c>
      <c r="CC74" s="62">
        <v>1335.5233708145583</v>
      </c>
      <c r="CD74" s="57" t="str">
        <f t="shared" si="166"/>
        <v>司徒浩南</v>
      </c>
      <c r="CE74" s="47">
        <f>VLOOKUP(CD74,马仔属性!$G$14:$I$30,3,FALSE)</f>
        <v>2</v>
      </c>
      <c r="CF74" s="58">
        <f>VLOOKUP(CD74,马仔属性!$G$14:$H$30,2,FALSE)</f>
        <v>101109</v>
      </c>
      <c r="CG74" s="3">
        <f t="shared" si="140"/>
        <v>71</v>
      </c>
      <c r="CH74" s="3">
        <f t="shared" si="141"/>
        <v>8</v>
      </c>
      <c r="CI74" s="3">
        <f t="shared" si="141"/>
        <v>8</v>
      </c>
      <c r="CJ74" s="69">
        <f>SUMPRODUCT(CK74:CM74,设定参考!$A$2:$C$2)</f>
        <v>10617.586433329365</v>
      </c>
      <c r="CK74" s="30">
        <v>95653.978525446219</v>
      </c>
      <c r="CL74" s="30">
        <v>4765.2656889839591</v>
      </c>
      <c r="CM74" s="62">
        <v>2026.1616033275568</v>
      </c>
      <c r="CN74" s="57" t="s">
        <v>385</v>
      </c>
      <c r="CO74" s="47">
        <f>VLOOKUP(CN74,马仔属性!$G$14:$I$30,3,FALSE)</f>
        <v>2</v>
      </c>
      <c r="CP74" s="58">
        <f>VLOOKUP(CN74,马仔属性!$G$14:$H$30,2,FALSE)</f>
        <v>101111</v>
      </c>
      <c r="CQ74" s="3">
        <f t="shared" si="142"/>
        <v>71</v>
      </c>
      <c r="CR74" s="3">
        <f t="shared" si="143"/>
        <v>8</v>
      </c>
      <c r="CS74" s="3">
        <f t="shared" si="143"/>
        <v>8</v>
      </c>
      <c r="CT74" s="69">
        <f>SUMPRODUCT(CU74:CW74,设定参考!$A$2:$C$2)</f>
        <v>10527.466433329366</v>
      </c>
      <c r="CU74" s="30">
        <v>93475.978525446219</v>
      </c>
      <c r="CV74" s="30">
        <v>4677.2656889839591</v>
      </c>
      <c r="CW74" s="62">
        <v>2111.1616033275568</v>
      </c>
      <c r="CX74" s="57" t="str">
        <f t="shared" si="167"/>
        <v>雷功</v>
      </c>
      <c r="CY74" s="47" t="e">
        <f>VLOOKUP(CX74,马仔属性!$G$14:$I$30,3,FALSE)</f>
        <v>#N/A</v>
      </c>
      <c r="CZ74" s="58" t="e">
        <f>VLOOKUP(CX74,马仔属性!$G$14:$H$30,2,FALSE)</f>
        <v>#N/A</v>
      </c>
      <c r="DA74" s="3">
        <f t="shared" si="144"/>
        <v>71</v>
      </c>
      <c r="DB74" s="3">
        <f t="shared" si="145"/>
        <v>8</v>
      </c>
      <c r="DC74" s="3">
        <f t="shared" si="145"/>
        <v>8</v>
      </c>
      <c r="DD74" s="69">
        <f>SUMPRODUCT(DE74:DG74,设定参考!$A$2:$C$2)</f>
        <v>0</v>
      </c>
      <c r="DE74" s="30">
        <v>0</v>
      </c>
      <c r="DF74" s="30">
        <v>0</v>
      </c>
      <c r="DG74" s="62">
        <v>0</v>
      </c>
      <c r="DH74" s="57" t="str">
        <f t="shared" si="168"/>
        <v>山下忠秀</v>
      </c>
      <c r="DI74" s="47">
        <f>VLOOKUP(DH74,马仔属性!$G$14:$I$30,3,FALSE)</f>
        <v>2</v>
      </c>
      <c r="DJ74" s="58">
        <f>VLOOKUP(DH74,马仔属性!$G$14:$H$30,2,FALSE)</f>
        <v>101112</v>
      </c>
      <c r="DK74" s="3">
        <f t="shared" si="146"/>
        <v>71</v>
      </c>
      <c r="DL74" s="3">
        <f t="shared" si="147"/>
        <v>8</v>
      </c>
      <c r="DM74" s="3">
        <f t="shared" si="147"/>
        <v>8</v>
      </c>
      <c r="DN74" s="69">
        <f>SUMPRODUCT(DO74:DQ74,设定参考!$A$2:$C$2)</f>
        <v>10530.466433329366</v>
      </c>
      <c r="DO74" s="30">
        <v>91950.978525446219</v>
      </c>
      <c r="DP74" s="30">
        <v>4732.2656889839591</v>
      </c>
      <c r="DQ74" s="62">
        <v>2120.1616033275568</v>
      </c>
      <c r="DR74" s="57" t="str">
        <f t="shared" si="169"/>
        <v>宫本一</v>
      </c>
      <c r="DS74" s="47">
        <f>VLOOKUP(DR74,马仔属性!$G$14:$I$30,3,FALSE)</f>
        <v>2</v>
      </c>
      <c r="DT74" s="58">
        <f>VLOOKUP(DR74,马仔属性!$G$14:$H$30,2,FALSE)</f>
        <v>101113</v>
      </c>
      <c r="DU74" s="3">
        <f t="shared" si="148"/>
        <v>71</v>
      </c>
      <c r="DV74" s="3">
        <f t="shared" si="149"/>
        <v>8</v>
      </c>
      <c r="DW74" s="3">
        <f t="shared" si="149"/>
        <v>8</v>
      </c>
      <c r="DX74" s="69">
        <f>SUMPRODUCT(DY74:EA74,设定参考!$A$2:$C$2)</f>
        <v>10532.626433329366</v>
      </c>
      <c r="DY74" s="30">
        <v>92604.978525446219</v>
      </c>
      <c r="DZ74" s="30">
        <v>4688.2656889839591</v>
      </c>
      <c r="EA74" s="62">
        <v>2140.1616033275568</v>
      </c>
      <c r="EB74" s="57" t="str">
        <f t="shared" si="170"/>
        <v>陈浩南</v>
      </c>
      <c r="EC74" s="47">
        <f>VLOOKUP(EB74,马仔属性!$G$14:$I$30,3,FALSE)</f>
        <v>3</v>
      </c>
      <c r="ED74" s="58">
        <f>VLOOKUP(EB74,马仔属性!$G$14:$H$30,2,FALSE)</f>
        <v>101114</v>
      </c>
      <c r="EE74" s="3">
        <f t="shared" si="150"/>
        <v>71</v>
      </c>
      <c r="EF74" s="3">
        <f t="shared" si="151"/>
        <v>8</v>
      </c>
      <c r="EG74" s="3">
        <f t="shared" si="151"/>
        <v>8</v>
      </c>
      <c r="EH74" s="69">
        <f>SUMPRODUCT(EI74:EK74,设定参考!$A$2:$C$2)</f>
        <v>14803.532679352727</v>
      </c>
      <c r="EI74" s="30">
        <v>134485.68352630694</v>
      </c>
      <c r="EJ74" s="30">
        <v>6561.3055024598953</v>
      </c>
      <c r="EK74" s="62">
        <v>2862.7998358405553</v>
      </c>
      <c r="EL74" s="57" t="str">
        <f t="shared" si="171"/>
        <v>山鸡</v>
      </c>
      <c r="EM74" s="47">
        <f>VLOOKUP(EL74,马仔属性!$G$14:$I$30,3,FALSE)</f>
        <v>3</v>
      </c>
      <c r="EN74" s="58">
        <f>VLOOKUP(EL74,马仔属性!$G$14:$H$30,2,FALSE)</f>
        <v>101115</v>
      </c>
      <c r="EO74" s="3">
        <f t="shared" si="152"/>
        <v>71</v>
      </c>
      <c r="EP74" s="3">
        <f t="shared" si="153"/>
        <v>8</v>
      </c>
      <c r="EQ74" s="3">
        <f t="shared" si="153"/>
        <v>8</v>
      </c>
      <c r="ER74" s="69">
        <f>SUMPRODUCT(ES74:EU74,设定参考!$A$2:$C$2)</f>
        <v>14770.532679352727</v>
      </c>
      <c r="ES74" s="30">
        <v>131435.68352630694</v>
      </c>
      <c r="ET74" s="30">
        <v>6583.3055024598953</v>
      </c>
      <c r="EU74" s="62">
        <v>2929.7998358405553</v>
      </c>
      <c r="EV74" s="57" t="str">
        <f t="shared" si="172"/>
        <v>大天二</v>
      </c>
      <c r="EW74" s="47">
        <f>VLOOKUP(EV74,马仔属性!$G$14:$I$30,3,FALSE)</f>
        <v>3</v>
      </c>
      <c r="EX74" s="58">
        <f>VLOOKUP(EV74,马仔属性!$G$14:$H$30,2,FALSE)</f>
        <v>101116</v>
      </c>
      <c r="EY74" s="3">
        <f t="shared" si="154"/>
        <v>71</v>
      </c>
      <c r="EZ74" s="3">
        <f t="shared" si="155"/>
        <v>8</v>
      </c>
      <c r="FA74" s="3">
        <f t="shared" si="155"/>
        <v>8</v>
      </c>
      <c r="FB74" s="69">
        <f>SUMPRODUCT(FC74:FE74,设定参考!$A$2:$C$2)</f>
        <v>14651.292679352728</v>
      </c>
      <c r="FC74" s="30">
        <v>130129.68352630692</v>
      </c>
      <c r="FD74" s="30">
        <v>6407.3055024598953</v>
      </c>
      <c r="FE74" s="62">
        <v>3038.7998358405553</v>
      </c>
      <c r="FF74" s="57" t="str">
        <f t="shared" si="173"/>
        <v>亚芝</v>
      </c>
      <c r="FG74" s="47" t="e">
        <f>VLOOKUP(FF74,马仔属性!$G$14:$I$30,3,FALSE)</f>
        <v>#N/A</v>
      </c>
      <c r="FH74" s="58" t="e">
        <f>VLOOKUP(FF74,马仔属性!$G$14:$H$30,2,FALSE)</f>
        <v>#N/A</v>
      </c>
      <c r="FI74" s="3">
        <f t="shared" si="156"/>
        <v>71</v>
      </c>
      <c r="FJ74" s="3">
        <f t="shared" si="157"/>
        <v>8</v>
      </c>
      <c r="FK74" s="3">
        <f t="shared" si="157"/>
        <v>8</v>
      </c>
      <c r="FL74" s="69">
        <f>SUMPRODUCT(FM74:FO74,设定参考!$A$2:$C$2)</f>
        <v>-973841.8539630305</v>
      </c>
      <c r="FM74" s="30">
        <v>-462657.15443426499</v>
      </c>
      <c r="FN74" s="30">
        <v>-472664.24073997501</v>
      </c>
      <c r="FO74" s="62">
        <v>-482671.32704568497</v>
      </c>
      <c r="FP74" s="57" t="str">
        <f t="shared" si="173"/>
        <v>亚芝</v>
      </c>
      <c r="FQ74" s="47" t="e">
        <f>VLOOKUP(FP74,马仔属性!$G$14:$I$30,3,FALSE)</f>
        <v>#N/A</v>
      </c>
      <c r="FR74" s="58" t="e">
        <f>VLOOKUP(FP74,马仔属性!$G$14:$H$30,2,FALSE)</f>
        <v>#N/A</v>
      </c>
      <c r="FS74" s="3">
        <f t="shared" si="156"/>
        <v>71</v>
      </c>
      <c r="FT74" s="3">
        <f t="shared" si="157"/>
        <v>8</v>
      </c>
      <c r="FU74" s="3">
        <f t="shared" si="157"/>
        <v>8</v>
      </c>
      <c r="FV74" s="69">
        <f>SUMPRODUCT(FW74:FY74,设定参考!$A$2:$C$2)</f>
        <v>-1035085.2221539738</v>
      </c>
      <c r="FW74" s="30">
        <v>-492678.413351394</v>
      </c>
      <c r="FX74" s="30">
        <v>-502685.49965710402</v>
      </c>
      <c r="FY74" s="62">
        <v>-512692.58596281399</v>
      </c>
      <c r="FZ74" s="57" t="str">
        <f t="shared" si="173"/>
        <v>亚芝</v>
      </c>
      <c r="GA74" s="47" t="e">
        <f>VLOOKUP(FZ74,马仔属性!$G$14:$I$30,3,FALSE)</f>
        <v>#N/A</v>
      </c>
      <c r="GB74" s="58" t="e">
        <f>VLOOKUP(FZ74,马仔属性!$G$14:$H$30,2,FALSE)</f>
        <v>#N/A</v>
      </c>
      <c r="GC74" s="3">
        <f t="shared" si="156"/>
        <v>71</v>
      </c>
      <c r="GD74" s="3">
        <f t="shared" si="157"/>
        <v>8</v>
      </c>
      <c r="GE74" s="3">
        <f t="shared" si="157"/>
        <v>8</v>
      </c>
      <c r="GF74" s="69">
        <f>SUMPRODUCT(GG74:GI74,设定参考!$A$2:$C$2)</f>
        <v>-1096328.5903449189</v>
      </c>
      <c r="GG74" s="30">
        <v>-522699.67226852401</v>
      </c>
      <c r="GH74" s="30">
        <v>-532706.75857423397</v>
      </c>
      <c r="GI74" s="62">
        <v>-542713.84487994399</v>
      </c>
      <c r="GJ74" s="57" t="str">
        <f t="shared" si="173"/>
        <v>亚芝</v>
      </c>
      <c r="GK74" s="47" t="e">
        <f>VLOOKUP(GJ74,马仔属性!$G$14:$I$30,3,FALSE)</f>
        <v>#N/A</v>
      </c>
      <c r="GL74" s="58" t="e">
        <f>VLOOKUP(GJ74,马仔属性!$G$14:$H$30,2,FALSE)</f>
        <v>#N/A</v>
      </c>
      <c r="GM74" s="3">
        <f t="shared" si="156"/>
        <v>71</v>
      </c>
      <c r="GN74" s="3">
        <f t="shared" si="157"/>
        <v>8</v>
      </c>
      <c r="GO74" s="3">
        <f t="shared" si="157"/>
        <v>8</v>
      </c>
      <c r="GP74" s="69">
        <f>SUMPRODUCT(GQ74:GS74,设定参考!$A$2:$C$2)</f>
        <v>-1157571.9585358622</v>
      </c>
      <c r="GQ74" s="30">
        <v>-552720.93118565297</v>
      </c>
      <c r="GR74" s="30">
        <v>-562728.01749136299</v>
      </c>
      <c r="GS74" s="62">
        <v>-572735.10379707301</v>
      </c>
      <c r="GT74" s="57" t="str">
        <f t="shared" si="173"/>
        <v>亚芝</v>
      </c>
      <c r="GU74" s="47" t="e">
        <f>VLOOKUP(GT74,马仔属性!$G$14:$I$30,3,FALSE)</f>
        <v>#N/A</v>
      </c>
      <c r="GV74" s="58" t="e">
        <f>VLOOKUP(GT74,马仔属性!$G$14:$H$30,2,FALSE)</f>
        <v>#N/A</v>
      </c>
      <c r="GW74" s="3">
        <f t="shared" si="156"/>
        <v>71</v>
      </c>
      <c r="GX74" s="3">
        <f t="shared" si="157"/>
        <v>8</v>
      </c>
      <c r="GY74" s="3">
        <f t="shared" si="157"/>
        <v>8</v>
      </c>
      <c r="GZ74" s="69">
        <f>SUMPRODUCT(HA74:HC74,设定参考!$A$2:$C$2)</f>
        <v>-1218815.3267268073</v>
      </c>
      <c r="HA74" s="30">
        <v>-582742.19010278303</v>
      </c>
      <c r="HB74" s="30">
        <v>-592749.27640849305</v>
      </c>
      <c r="HC74" s="62">
        <v>-602756.36271420296</v>
      </c>
      <c r="HD74" s="57" t="str">
        <f t="shared" si="173"/>
        <v>亚芝</v>
      </c>
      <c r="HE74" s="47" t="e">
        <f>VLOOKUP(HD74,马仔属性!$G$14:$I$30,3,FALSE)</f>
        <v>#N/A</v>
      </c>
      <c r="HF74" s="58" t="e">
        <f>VLOOKUP(HD74,马仔属性!$G$14:$H$30,2,FALSE)</f>
        <v>#N/A</v>
      </c>
      <c r="HG74" s="3">
        <f t="shared" si="156"/>
        <v>71</v>
      </c>
      <c r="HH74" s="3">
        <f t="shared" si="157"/>
        <v>8</v>
      </c>
      <c r="HI74" s="3">
        <f t="shared" si="157"/>
        <v>8</v>
      </c>
      <c r="HJ74" s="69">
        <f>SUMPRODUCT(HK74:HM74,设定参考!$A$2:$C$2)</f>
        <v>-1280058.6949177505</v>
      </c>
      <c r="HK74" s="30">
        <v>-612763.44901991205</v>
      </c>
      <c r="HL74" s="30">
        <v>-622770.53532562195</v>
      </c>
      <c r="HM74" s="62">
        <v>-632777.62163133197</v>
      </c>
    </row>
    <row r="75" spans="1:221" x14ac:dyDescent="0.15">
      <c r="A75" s="48">
        <v>72</v>
      </c>
      <c r="B75" s="57" t="str">
        <f t="shared" si="158"/>
        <v>制服太妹</v>
      </c>
      <c r="C75" s="47">
        <f>VLOOKUP(B75,马仔属性!$G$14:$I$30,3,FALSE)</f>
        <v>0</v>
      </c>
      <c r="D75" s="58">
        <f>VLOOKUP(B75,马仔属性!$G$14:$H$30,2,FALSE)</f>
        <v>101101</v>
      </c>
      <c r="E75" s="3">
        <f t="shared" si="124"/>
        <v>72</v>
      </c>
      <c r="F75" s="3">
        <f t="shared" si="125"/>
        <v>9</v>
      </c>
      <c r="G75" s="3">
        <f t="shared" si="125"/>
        <v>9</v>
      </c>
      <c r="H75" s="69">
        <f>SUMPRODUCT(I75:K75,设定参考!$A$2:$C$2)</f>
        <v>4897.3915614787766</v>
      </c>
      <c r="I75" s="30">
        <v>43363.26044389623</v>
      </c>
      <c r="J75" s="30">
        <v>2141.8594755080221</v>
      </c>
      <c r="K75" s="62">
        <v>1021.0016682149048</v>
      </c>
      <c r="L75" s="57" t="str">
        <f t="shared" si="159"/>
        <v>蟹仔</v>
      </c>
      <c r="M75" s="47">
        <f>VLOOKUP(L75,马仔属性!$G$14:$I$30,3,FALSE)</f>
        <v>0</v>
      </c>
      <c r="N75" s="58">
        <f>VLOOKUP(L75,马仔属性!$G$14:$H$30,2,FALSE)</f>
        <v>101102</v>
      </c>
      <c r="O75" s="3">
        <f t="shared" si="126"/>
        <v>72</v>
      </c>
      <c r="P75" s="3">
        <f t="shared" si="127"/>
        <v>9</v>
      </c>
      <c r="Q75" s="3">
        <f t="shared" si="127"/>
        <v>9</v>
      </c>
      <c r="R75" s="69">
        <f>SUMPRODUCT(S75:U75,设定参考!$A$2:$C$2)</f>
        <v>4844.2715614787758</v>
      </c>
      <c r="S75" s="30">
        <v>42710.26044389623</v>
      </c>
      <c r="T75" s="30">
        <v>2086.8594755080221</v>
      </c>
      <c r="U75" s="62">
        <v>1049.0016682149048</v>
      </c>
      <c r="V75" s="57" t="str">
        <f t="shared" si="160"/>
        <v>比利</v>
      </c>
      <c r="W75" s="47">
        <f>VLOOKUP(V75,马仔属性!$G$14:$I$30,3,FALSE)</f>
        <v>0</v>
      </c>
      <c r="X75" s="58">
        <f>VLOOKUP(V75,马仔属性!$G$14:$H$30,2,FALSE)</f>
        <v>101103</v>
      </c>
      <c r="Y75" s="3">
        <f t="shared" si="128"/>
        <v>72</v>
      </c>
      <c r="Z75" s="3">
        <f t="shared" si="129"/>
        <v>9</v>
      </c>
      <c r="AA75" s="3">
        <f t="shared" si="129"/>
        <v>9</v>
      </c>
      <c r="AB75" s="69">
        <f>SUMPRODUCT(AC75:AE75,设定参考!$A$2:$C$2)</f>
        <v>4870.9515614787761</v>
      </c>
      <c r="AC75" s="30">
        <v>42927.26044389623</v>
      </c>
      <c r="AD75" s="30">
        <v>2108.8594755080221</v>
      </c>
      <c r="AE75" s="62">
        <v>1045.0016682149048</v>
      </c>
      <c r="AF75" s="57" t="str">
        <f t="shared" si="161"/>
        <v>黎九</v>
      </c>
      <c r="AG75" s="47">
        <f>VLOOKUP(AF75,马仔属性!$G$14:$I$30,3,FALSE)</f>
        <v>0</v>
      </c>
      <c r="AH75" s="58">
        <f>VLOOKUP(AF75,马仔属性!$G$14:$H$30,2,FALSE)</f>
        <v>101104</v>
      </c>
      <c r="AI75" s="3">
        <f t="shared" si="130"/>
        <v>72</v>
      </c>
      <c r="AJ75" s="3">
        <f t="shared" si="131"/>
        <v>9</v>
      </c>
      <c r="AK75" s="3">
        <f t="shared" si="131"/>
        <v>9</v>
      </c>
      <c r="AL75" s="69">
        <f>SUMPRODUCT(AM75:AO75,设定参考!$A$2:$C$2)</f>
        <v>4992.6315614787763</v>
      </c>
      <c r="AM75" s="30">
        <v>46194.26044389623</v>
      </c>
      <c r="AN75" s="30">
        <v>2218.8594755080221</v>
      </c>
      <c r="AO75" s="62">
        <v>926.00166821490484</v>
      </c>
      <c r="AP75" s="57" t="str">
        <f t="shared" si="162"/>
        <v>黑古</v>
      </c>
      <c r="AQ75" s="47">
        <f>VLOOKUP(AP75,马仔属性!$G$14:$I$30,3,FALSE)</f>
        <v>0</v>
      </c>
      <c r="AR75" s="58">
        <f>VLOOKUP(AP75,马仔属性!$G$14:$H$30,2,FALSE)</f>
        <v>101105</v>
      </c>
      <c r="AS75" s="3">
        <f t="shared" si="132"/>
        <v>72</v>
      </c>
      <c r="AT75" s="3">
        <f t="shared" si="133"/>
        <v>9</v>
      </c>
      <c r="AU75" s="3">
        <f t="shared" si="133"/>
        <v>9</v>
      </c>
      <c r="AV75" s="69">
        <f>SUMPRODUCT(AW75:AY75,设定参考!$A$2:$C$2)</f>
        <v>4818.1915614787758</v>
      </c>
      <c r="AW75" s="30">
        <v>45758.26044389623</v>
      </c>
      <c r="AX75" s="30">
        <v>1943.8594755080219</v>
      </c>
      <c r="AY75" s="62">
        <v>1044.0016682149048</v>
      </c>
      <c r="AZ75" s="57" t="str">
        <f t="shared" si="163"/>
        <v>靓坤</v>
      </c>
      <c r="BA75" s="47">
        <f>VLOOKUP(AZ75,马仔属性!$G$14:$I$30,3,FALSE)</f>
        <v>1</v>
      </c>
      <c r="BB75" s="58">
        <f>VLOOKUP(AZ75,马仔属性!$G$14:$H$30,2,FALSE)</f>
        <v>101106</v>
      </c>
      <c r="BC75" s="3">
        <f t="shared" si="134"/>
        <v>72</v>
      </c>
      <c r="BD75" s="3">
        <f t="shared" si="135"/>
        <v>9</v>
      </c>
      <c r="BE75" s="3">
        <f t="shared" si="135"/>
        <v>9</v>
      </c>
      <c r="BF75" s="69">
        <f>SUMPRODUCT(BG75:BI75,设定参考!$A$2:$C$2)</f>
        <v>7220.8674390145843</v>
      </c>
      <c r="BG75" s="30">
        <v>66080.631298602035</v>
      </c>
      <c r="BH75" s="30">
        <v>3086.2596312299474</v>
      </c>
      <c r="BI75" s="62">
        <v>1491.3825558405547</v>
      </c>
      <c r="BJ75" s="57" t="str">
        <f t="shared" si="164"/>
        <v>乌鸦</v>
      </c>
      <c r="BK75" s="47">
        <f>VLOOKUP(BJ75,马仔属性!$G$14:$I$30,3,FALSE)</f>
        <v>2</v>
      </c>
      <c r="BL75" s="58">
        <f>VLOOKUP(BJ75,马仔属性!$G$14:$H$30,2,FALSE)</f>
        <v>101110</v>
      </c>
      <c r="BM75" s="3">
        <f t="shared" si="136"/>
        <v>72</v>
      </c>
      <c r="BN75" s="3">
        <f t="shared" si="137"/>
        <v>9</v>
      </c>
      <c r="BO75" s="3">
        <f t="shared" si="137"/>
        <v>9</v>
      </c>
      <c r="BP75" s="69">
        <f>SUMPRODUCT(BQ75:BS75,设定参考!$A$2:$C$2)</f>
        <v>11953.579194086198</v>
      </c>
      <c r="BQ75" s="30">
        <v>108684.37300801362</v>
      </c>
      <c r="BR75" s="30">
        <v>5195.059942673799</v>
      </c>
      <c r="BS75" s="62">
        <v>2411.1443310918548</v>
      </c>
      <c r="BT75" s="57" t="str">
        <f t="shared" si="165"/>
        <v>肥仔</v>
      </c>
      <c r="BU75" s="47">
        <f>VLOOKUP(BT75,马仔属性!$G$14:$I$30,3,FALSE)</f>
        <v>1</v>
      </c>
      <c r="BV75" s="58">
        <f>VLOOKUP(BT75,马仔属性!$G$14:$H$30,2,FALSE)</f>
        <v>101108</v>
      </c>
      <c r="BW75" s="3">
        <f t="shared" si="138"/>
        <v>72</v>
      </c>
      <c r="BX75" s="3">
        <f t="shared" si="139"/>
        <v>9</v>
      </c>
      <c r="BY75" s="3">
        <f t="shared" si="139"/>
        <v>9</v>
      </c>
      <c r="BZ75" s="69">
        <f>SUMPRODUCT(CA75:CC75,设定参考!$A$2:$C$2)</f>
        <v>7187.4274390145838</v>
      </c>
      <c r="CA75" s="30">
        <v>67169.631298602035</v>
      </c>
      <c r="CB75" s="30">
        <v>2976.2596312299474</v>
      </c>
      <c r="CC75" s="62">
        <v>1524.3825558405547</v>
      </c>
      <c r="CD75" s="57" t="str">
        <f t="shared" si="166"/>
        <v>司徒浩南</v>
      </c>
      <c r="CE75" s="47">
        <f>VLOOKUP(CD75,马仔属性!$G$14:$I$30,3,FALSE)</f>
        <v>2</v>
      </c>
      <c r="CF75" s="58">
        <f>VLOOKUP(CD75,马仔属性!$G$14:$H$30,2,FALSE)</f>
        <v>101109</v>
      </c>
      <c r="CG75" s="3">
        <f t="shared" si="140"/>
        <v>72</v>
      </c>
      <c r="CH75" s="3">
        <f t="shared" si="141"/>
        <v>9</v>
      </c>
      <c r="CI75" s="3">
        <f t="shared" si="141"/>
        <v>9</v>
      </c>
      <c r="CJ75" s="69">
        <f>SUMPRODUCT(CK75:CM75,设定参考!$A$2:$C$2)</f>
        <v>12071.8991940862</v>
      </c>
      <c r="CK75" s="30">
        <v>108467.37300801362</v>
      </c>
      <c r="CL75" s="30">
        <v>5426.059942673799</v>
      </c>
      <c r="CM75" s="62">
        <v>2307.1443310918548</v>
      </c>
      <c r="CN75" s="57" t="s">
        <v>385</v>
      </c>
      <c r="CO75" s="47">
        <f>VLOOKUP(CN75,马仔属性!$G$14:$I$30,3,FALSE)</f>
        <v>2</v>
      </c>
      <c r="CP75" s="58">
        <f>VLOOKUP(CN75,马仔属性!$G$14:$H$30,2,FALSE)</f>
        <v>101111</v>
      </c>
      <c r="CQ75" s="3">
        <f t="shared" si="142"/>
        <v>72</v>
      </c>
      <c r="CR75" s="3">
        <f t="shared" si="143"/>
        <v>9</v>
      </c>
      <c r="CS75" s="3">
        <f t="shared" si="143"/>
        <v>9</v>
      </c>
      <c r="CT75" s="69">
        <f>SUMPRODUCT(CU75:CW75,设定参考!$A$2:$C$2)</f>
        <v>11969.8991940862</v>
      </c>
      <c r="CU75" s="30">
        <v>108467.37300801362</v>
      </c>
      <c r="CV75" s="30">
        <v>5239.059942673799</v>
      </c>
      <c r="CW75" s="62">
        <v>2392.1443310918548</v>
      </c>
      <c r="CX75" s="57" t="str">
        <f t="shared" si="167"/>
        <v>雷功</v>
      </c>
      <c r="CY75" s="47" t="e">
        <f>VLOOKUP(CX75,马仔属性!$G$14:$I$30,3,FALSE)</f>
        <v>#N/A</v>
      </c>
      <c r="CZ75" s="58" t="e">
        <f>VLOOKUP(CX75,马仔属性!$G$14:$H$30,2,FALSE)</f>
        <v>#N/A</v>
      </c>
      <c r="DA75" s="3">
        <f t="shared" si="144"/>
        <v>72</v>
      </c>
      <c r="DB75" s="3">
        <f t="shared" si="145"/>
        <v>9</v>
      </c>
      <c r="DC75" s="3">
        <f t="shared" si="145"/>
        <v>9</v>
      </c>
      <c r="DD75" s="69">
        <f>SUMPRODUCT(DE75:DG75,设定参考!$A$2:$C$2)</f>
        <v>0</v>
      </c>
      <c r="DE75" s="30">
        <v>0</v>
      </c>
      <c r="DF75" s="30">
        <v>0</v>
      </c>
      <c r="DG75" s="62">
        <v>0</v>
      </c>
      <c r="DH75" s="57" t="str">
        <f t="shared" si="168"/>
        <v>山下忠秀</v>
      </c>
      <c r="DI75" s="47">
        <f>VLOOKUP(DH75,马仔属性!$G$14:$I$30,3,FALSE)</f>
        <v>2</v>
      </c>
      <c r="DJ75" s="58">
        <f>VLOOKUP(DH75,马仔属性!$G$14:$H$30,2,FALSE)</f>
        <v>101112</v>
      </c>
      <c r="DK75" s="3">
        <f t="shared" si="146"/>
        <v>72</v>
      </c>
      <c r="DL75" s="3">
        <f t="shared" si="147"/>
        <v>9</v>
      </c>
      <c r="DM75" s="3">
        <f t="shared" si="147"/>
        <v>9</v>
      </c>
      <c r="DN75" s="69">
        <f>SUMPRODUCT(DO75:DQ75,设定参考!$A$2:$C$2)</f>
        <v>11932.499194086198</v>
      </c>
      <c r="DO75" s="30">
        <v>104982.37300801362</v>
      </c>
      <c r="DP75" s="30">
        <v>5294.059942673799</v>
      </c>
      <c r="DQ75" s="62">
        <v>2439.1443310918548</v>
      </c>
      <c r="DR75" s="57" t="str">
        <f t="shared" si="169"/>
        <v>宫本一</v>
      </c>
      <c r="DS75" s="47">
        <f>VLOOKUP(DR75,马仔属性!$G$14:$I$30,3,FALSE)</f>
        <v>2</v>
      </c>
      <c r="DT75" s="58">
        <f>VLOOKUP(DR75,马仔属性!$G$14:$H$30,2,FALSE)</f>
        <v>101113</v>
      </c>
      <c r="DU75" s="3">
        <f t="shared" si="148"/>
        <v>72</v>
      </c>
      <c r="DV75" s="3">
        <f t="shared" si="149"/>
        <v>9</v>
      </c>
      <c r="DW75" s="3">
        <f t="shared" si="149"/>
        <v>9</v>
      </c>
      <c r="DX75" s="69">
        <f>SUMPRODUCT(DY75:EA75,设定参考!$A$2:$C$2)</f>
        <v>11925.939194086199</v>
      </c>
      <c r="DY75" s="30">
        <v>105418.37300801362</v>
      </c>
      <c r="DZ75" s="30">
        <v>5250.059942673799</v>
      </c>
      <c r="EA75" s="62">
        <v>2459.1443310918548</v>
      </c>
      <c r="EB75" s="57" t="str">
        <f t="shared" si="170"/>
        <v>陈浩南</v>
      </c>
      <c r="EC75" s="47">
        <f>VLOOKUP(EB75,马仔属性!$G$14:$I$30,3,FALSE)</f>
        <v>3</v>
      </c>
      <c r="ED75" s="58">
        <f>VLOOKUP(EB75,马仔属性!$G$14:$H$30,2,FALSE)</f>
        <v>101114</v>
      </c>
      <c r="EE75" s="3">
        <f t="shared" si="150"/>
        <v>72</v>
      </c>
      <c r="EF75" s="3">
        <f t="shared" si="151"/>
        <v>9</v>
      </c>
      <c r="EG75" s="3">
        <f t="shared" si="151"/>
        <v>9</v>
      </c>
      <c r="EH75" s="69">
        <f>SUMPRODUCT(EI75:EK75,设定参考!$A$2:$C$2)</f>
        <v>16730.050949157812</v>
      </c>
      <c r="EI75" s="30">
        <v>149982.1147174252</v>
      </c>
      <c r="EJ75" s="30">
        <v>7446.8602541176506</v>
      </c>
      <c r="EK75" s="62">
        <v>3283.906106343155</v>
      </c>
      <c r="EL75" s="57" t="str">
        <f t="shared" si="171"/>
        <v>山鸡</v>
      </c>
      <c r="EM75" s="47">
        <f>VLOOKUP(EL75,马仔属性!$G$14:$I$30,3,FALSE)</f>
        <v>3</v>
      </c>
      <c r="EN75" s="58">
        <f>VLOOKUP(EL75,马仔属性!$G$14:$H$30,2,FALSE)</f>
        <v>101115</v>
      </c>
      <c r="EO75" s="3">
        <f t="shared" si="152"/>
        <v>72</v>
      </c>
      <c r="EP75" s="3">
        <f t="shared" si="153"/>
        <v>9</v>
      </c>
      <c r="EQ75" s="3">
        <f t="shared" si="153"/>
        <v>9</v>
      </c>
      <c r="ER75" s="69">
        <f>SUMPRODUCT(ES75:EU75,设定参考!$A$2:$C$2)</f>
        <v>16708.130949157814</v>
      </c>
      <c r="ES75" s="30">
        <v>150634.1147174252</v>
      </c>
      <c r="ET75" s="30">
        <v>7369.8602541176506</v>
      </c>
      <c r="EU75" s="62">
        <v>3312.906106343155</v>
      </c>
      <c r="EV75" s="57" t="str">
        <f t="shared" si="172"/>
        <v>大天二</v>
      </c>
      <c r="EW75" s="47">
        <f>VLOOKUP(EV75,马仔属性!$G$14:$I$30,3,FALSE)</f>
        <v>3</v>
      </c>
      <c r="EX75" s="58">
        <f>VLOOKUP(EV75,马仔属性!$G$14:$H$30,2,FALSE)</f>
        <v>101116</v>
      </c>
      <c r="EY75" s="3">
        <f t="shared" si="154"/>
        <v>72</v>
      </c>
      <c r="EZ75" s="3">
        <f t="shared" si="155"/>
        <v>9</v>
      </c>
      <c r="FA75" s="3">
        <f t="shared" si="155"/>
        <v>9</v>
      </c>
      <c r="FB75" s="69">
        <f>SUMPRODUCT(FC75:FE75,设定参考!$A$2:$C$2)</f>
        <v>16619.290949157814</v>
      </c>
      <c r="FC75" s="30">
        <v>151288.1147174252</v>
      </c>
      <c r="FD75" s="30">
        <v>7193.8602541176506</v>
      </c>
      <c r="FE75" s="62">
        <v>3373.906106343155</v>
      </c>
      <c r="FF75" s="57" t="str">
        <f t="shared" si="173"/>
        <v>亚芝</v>
      </c>
      <c r="FG75" s="47" t="e">
        <f>VLOOKUP(FF75,马仔属性!$G$14:$I$30,3,FALSE)</f>
        <v>#N/A</v>
      </c>
      <c r="FH75" s="58" t="e">
        <f>VLOOKUP(FF75,马仔属性!$G$14:$H$30,2,FALSE)</f>
        <v>#N/A</v>
      </c>
      <c r="FI75" s="3">
        <f t="shared" si="156"/>
        <v>72</v>
      </c>
      <c r="FJ75" s="3">
        <f t="shared" si="157"/>
        <v>9</v>
      </c>
      <c r="FK75" s="3">
        <f t="shared" si="157"/>
        <v>9</v>
      </c>
      <c r="FL75" s="69">
        <f>SUMPRODUCT(FM75:FO75,设定参考!$A$2:$C$2)</f>
        <v>-1101281.1654371428</v>
      </c>
      <c r="FM75" s="30">
        <v>-523202.165916047</v>
      </c>
      <c r="FN75" s="30">
        <v>-534518.41490551597</v>
      </c>
      <c r="FO75" s="62">
        <v>-545834.66389498499</v>
      </c>
      <c r="FP75" s="57" t="str">
        <f t="shared" si="173"/>
        <v>亚芝</v>
      </c>
      <c r="FQ75" s="47" t="e">
        <f>VLOOKUP(FP75,马仔属性!$G$14:$I$30,3,FALSE)</f>
        <v>#N/A</v>
      </c>
      <c r="FR75" s="58" t="e">
        <f>VLOOKUP(FP75,马仔属性!$G$14:$H$30,2,FALSE)</f>
        <v>#N/A</v>
      </c>
      <c r="FS75" s="3">
        <f t="shared" si="156"/>
        <v>72</v>
      </c>
      <c r="FT75" s="3">
        <f t="shared" si="157"/>
        <v>9</v>
      </c>
      <c r="FU75" s="3">
        <f t="shared" si="157"/>
        <v>9</v>
      </c>
      <c r="FV75" s="69">
        <f>SUMPRODUCT(FW75:FY75,设定参考!$A$2:$C$2)</f>
        <v>-1170536.6092526931</v>
      </c>
      <c r="FW75" s="30">
        <v>-557150.91288445401</v>
      </c>
      <c r="FX75" s="30">
        <v>-568467.16187392303</v>
      </c>
      <c r="FY75" s="62">
        <v>-579783.41086339206</v>
      </c>
      <c r="FZ75" s="57" t="str">
        <f t="shared" si="173"/>
        <v>亚芝</v>
      </c>
      <c r="GA75" s="47" t="e">
        <f>VLOOKUP(FZ75,马仔属性!$G$14:$I$30,3,FALSE)</f>
        <v>#N/A</v>
      </c>
      <c r="GB75" s="58" t="e">
        <f>VLOOKUP(FZ75,马仔属性!$G$14:$H$30,2,FALSE)</f>
        <v>#N/A</v>
      </c>
      <c r="GC75" s="3">
        <f t="shared" si="156"/>
        <v>72</v>
      </c>
      <c r="GD75" s="3">
        <f t="shared" si="157"/>
        <v>9</v>
      </c>
      <c r="GE75" s="3">
        <f t="shared" si="157"/>
        <v>9</v>
      </c>
      <c r="GF75" s="69">
        <f>SUMPRODUCT(GG75:GI75,设定参考!$A$2:$C$2)</f>
        <v>-1239792.0530682455</v>
      </c>
      <c r="GG75" s="30">
        <v>-591099.65985286201</v>
      </c>
      <c r="GH75" s="30">
        <v>-602415.90884233103</v>
      </c>
      <c r="GI75" s="62">
        <v>-613732.15783180005</v>
      </c>
      <c r="GJ75" s="57" t="str">
        <f t="shared" si="173"/>
        <v>亚芝</v>
      </c>
      <c r="GK75" s="47" t="e">
        <f>VLOOKUP(GJ75,马仔属性!$G$14:$I$30,3,FALSE)</f>
        <v>#N/A</v>
      </c>
      <c r="GL75" s="58" t="e">
        <f>VLOOKUP(GJ75,马仔属性!$G$14:$H$30,2,FALSE)</f>
        <v>#N/A</v>
      </c>
      <c r="GM75" s="3">
        <f t="shared" si="156"/>
        <v>72</v>
      </c>
      <c r="GN75" s="3">
        <f t="shared" si="157"/>
        <v>9</v>
      </c>
      <c r="GO75" s="3">
        <f t="shared" si="157"/>
        <v>9</v>
      </c>
      <c r="GP75" s="69">
        <f>SUMPRODUCT(GQ75:GS75,设定参考!$A$2:$C$2)</f>
        <v>-1309047.4968837956</v>
      </c>
      <c r="GQ75" s="30">
        <v>-625048.40682126896</v>
      </c>
      <c r="GR75" s="30">
        <v>-636364.65581073798</v>
      </c>
      <c r="GS75" s="62">
        <v>-647680.904800207</v>
      </c>
      <c r="GT75" s="57" t="str">
        <f t="shared" si="173"/>
        <v>亚芝</v>
      </c>
      <c r="GU75" s="47" t="e">
        <f>VLOOKUP(GT75,马仔属性!$G$14:$I$30,3,FALSE)</f>
        <v>#N/A</v>
      </c>
      <c r="GV75" s="58" t="e">
        <f>VLOOKUP(GT75,马仔属性!$G$14:$H$30,2,FALSE)</f>
        <v>#N/A</v>
      </c>
      <c r="GW75" s="3">
        <f t="shared" si="156"/>
        <v>72</v>
      </c>
      <c r="GX75" s="3">
        <f t="shared" si="157"/>
        <v>9</v>
      </c>
      <c r="GY75" s="3">
        <f t="shared" si="157"/>
        <v>9</v>
      </c>
      <c r="GZ75" s="69">
        <f>SUMPRODUCT(HA75:HC75,设定参考!$A$2:$C$2)</f>
        <v>-1378302.9406993459</v>
      </c>
      <c r="HA75" s="30">
        <v>-658997.15378967603</v>
      </c>
      <c r="HB75" s="30">
        <v>-670313.40277914505</v>
      </c>
      <c r="HC75" s="62">
        <v>-681629.65176861396</v>
      </c>
      <c r="HD75" s="57" t="str">
        <f t="shared" si="173"/>
        <v>亚芝</v>
      </c>
      <c r="HE75" s="47" t="e">
        <f>VLOOKUP(HD75,马仔属性!$G$14:$I$30,3,FALSE)</f>
        <v>#N/A</v>
      </c>
      <c r="HF75" s="58" t="e">
        <f>VLOOKUP(HD75,马仔属性!$G$14:$H$30,2,FALSE)</f>
        <v>#N/A</v>
      </c>
      <c r="HG75" s="3">
        <f t="shared" si="156"/>
        <v>72</v>
      </c>
      <c r="HH75" s="3">
        <f t="shared" si="157"/>
        <v>9</v>
      </c>
      <c r="HI75" s="3">
        <f t="shared" si="157"/>
        <v>9</v>
      </c>
      <c r="HJ75" s="69">
        <f>SUMPRODUCT(HK75:HM75,设定参考!$A$2:$C$2)</f>
        <v>-1447558.3845148971</v>
      </c>
      <c r="HK75" s="30">
        <v>-692945.90075808298</v>
      </c>
      <c r="HL75" s="30">
        <v>-704262.149747552</v>
      </c>
      <c r="HM75" s="62">
        <v>-715578.39873702195</v>
      </c>
    </row>
    <row r="76" spans="1:221" x14ac:dyDescent="0.15">
      <c r="A76" s="48">
        <v>73</v>
      </c>
      <c r="B76" s="57" t="str">
        <f t="shared" si="158"/>
        <v>制服太妹</v>
      </c>
      <c r="C76" s="47">
        <f>VLOOKUP(B76,马仔属性!$G$14:$I$30,3,FALSE)</f>
        <v>0</v>
      </c>
      <c r="D76" s="58">
        <f>VLOOKUP(B76,马仔属性!$G$14:$H$30,2,FALSE)</f>
        <v>101101</v>
      </c>
      <c r="E76" s="3">
        <f t="shared" si="124"/>
        <v>73</v>
      </c>
      <c r="F76" s="3">
        <f t="shared" si="125"/>
        <v>9</v>
      </c>
      <c r="G76" s="3">
        <f t="shared" si="125"/>
        <v>9</v>
      </c>
      <c r="H76" s="69">
        <f>SUMPRODUCT(I76:K76,设定参考!$A$2:$C$2)</f>
        <v>4923.4161008287338</v>
      </c>
      <c r="I76" s="30">
        <v>43594.094051724183</v>
      </c>
      <c r="J76" s="30">
        <v>2153.5841865240645</v>
      </c>
      <c r="K76" s="62">
        <v>1026.068152235702</v>
      </c>
      <c r="L76" s="57" t="str">
        <f t="shared" si="159"/>
        <v>蟹仔</v>
      </c>
      <c r="M76" s="47">
        <f>VLOOKUP(L76,马仔属性!$G$14:$I$30,3,FALSE)</f>
        <v>0</v>
      </c>
      <c r="N76" s="58">
        <f>VLOOKUP(L76,马仔属性!$G$14:$H$30,2,FALSE)</f>
        <v>101102</v>
      </c>
      <c r="O76" s="3">
        <f t="shared" si="126"/>
        <v>73</v>
      </c>
      <c r="P76" s="3">
        <f t="shared" si="127"/>
        <v>9</v>
      </c>
      <c r="Q76" s="3">
        <f t="shared" si="127"/>
        <v>9</v>
      </c>
      <c r="R76" s="69">
        <f>SUMPRODUCT(S76:U76,设定参考!$A$2:$C$2)</f>
        <v>4870.2961008287339</v>
      </c>
      <c r="S76" s="30">
        <v>42941.094051724183</v>
      </c>
      <c r="T76" s="30">
        <v>2098.5841865240645</v>
      </c>
      <c r="U76" s="62">
        <v>1054.068152235702</v>
      </c>
      <c r="V76" s="57" t="str">
        <f t="shared" si="160"/>
        <v>比利</v>
      </c>
      <c r="W76" s="47">
        <f>VLOOKUP(V76,马仔属性!$G$14:$I$30,3,FALSE)</f>
        <v>0</v>
      </c>
      <c r="X76" s="58">
        <f>VLOOKUP(V76,马仔属性!$G$14:$H$30,2,FALSE)</f>
        <v>101103</v>
      </c>
      <c r="Y76" s="3">
        <f t="shared" si="128"/>
        <v>73</v>
      </c>
      <c r="Z76" s="3">
        <f t="shared" si="129"/>
        <v>9</v>
      </c>
      <c r="AA76" s="3">
        <f t="shared" si="129"/>
        <v>9</v>
      </c>
      <c r="AB76" s="69">
        <f>SUMPRODUCT(AC76:AE76,设定参考!$A$2:$C$2)</f>
        <v>4896.9761008287342</v>
      </c>
      <c r="AC76" s="30">
        <v>43158.094051724183</v>
      </c>
      <c r="AD76" s="30">
        <v>2120.5841865240645</v>
      </c>
      <c r="AE76" s="62">
        <v>1050.068152235702</v>
      </c>
      <c r="AF76" s="57" t="str">
        <f t="shared" si="161"/>
        <v>黎九</v>
      </c>
      <c r="AG76" s="47">
        <f>VLOOKUP(AF76,马仔属性!$G$14:$I$30,3,FALSE)</f>
        <v>0</v>
      </c>
      <c r="AH76" s="58">
        <f>VLOOKUP(AF76,马仔属性!$G$14:$H$30,2,FALSE)</f>
        <v>101104</v>
      </c>
      <c r="AI76" s="3">
        <f t="shared" si="130"/>
        <v>73</v>
      </c>
      <c r="AJ76" s="3">
        <f t="shared" si="131"/>
        <v>9</v>
      </c>
      <c r="AK76" s="3">
        <f t="shared" si="131"/>
        <v>9</v>
      </c>
      <c r="AL76" s="69">
        <f>SUMPRODUCT(AM76:AO76,设定参考!$A$2:$C$2)</f>
        <v>5018.6561008287335</v>
      </c>
      <c r="AM76" s="30">
        <v>46425.094051724183</v>
      </c>
      <c r="AN76" s="30">
        <v>2230.5841865240645</v>
      </c>
      <c r="AO76" s="62">
        <v>931.06815223570197</v>
      </c>
      <c r="AP76" s="57" t="str">
        <f t="shared" si="162"/>
        <v>黑古</v>
      </c>
      <c r="AQ76" s="47">
        <f>VLOOKUP(AP76,马仔属性!$G$14:$I$30,3,FALSE)</f>
        <v>0</v>
      </c>
      <c r="AR76" s="58">
        <f>VLOOKUP(AP76,马仔属性!$G$14:$H$30,2,FALSE)</f>
        <v>101105</v>
      </c>
      <c r="AS76" s="3">
        <f t="shared" si="132"/>
        <v>73</v>
      </c>
      <c r="AT76" s="3">
        <f t="shared" si="133"/>
        <v>9</v>
      </c>
      <c r="AU76" s="3">
        <f t="shared" si="133"/>
        <v>9</v>
      </c>
      <c r="AV76" s="69">
        <f>SUMPRODUCT(AW76:AY76,设定参考!$A$2:$C$2)</f>
        <v>4844.2161008287339</v>
      </c>
      <c r="AW76" s="30">
        <v>45989.094051724183</v>
      </c>
      <c r="AX76" s="30">
        <v>1955.5841865240648</v>
      </c>
      <c r="AY76" s="62">
        <v>1049.068152235702</v>
      </c>
      <c r="AZ76" s="57" t="str">
        <f t="shared" si="163"/>
        <v>靓坤</v>
      </c>
      <c r="BA76" s="47">
        <f>VLOOKUP(AZ76,马仔属性!$G$14:$I$30,3,FALSE)</f>
        <v>1</v>
      </c>
      <c r="BB76" s="58">
        <f>VLOOKUP(AZ76,马仔属性!$G$14:$H$30,2,FALSE)</f>
        <v>101106</v>
      </c>
      <c r="BC76" s="3">
        <f t="shared" si="134"/>
        <v>73</v>
      </c>
      <c r="BD76" s="3">
        <f t="shared" si="135"/>
        <v>9</v>
      </c>
      <c r="BE76" s="3">
        <f t="shared" si="135"/>
        <v>9</v>
      </c>
      <c r="BF76" s="69">
        <f>SUMPRODUCT(BG76:BI76,设定参考!$A$2:$C$2)</f>
        <v>7272.9165177144996</v>
      </c>
      <c r="BG76" s="30">
        <v>66542.298514257942</v>
      </c>
      <c r="BH76" s="30">
        <v>3109.7090532620332</v>
      </c>
      <c r="BI76" s="62">
        <v>1501.5155238821492</v>
      </c>
      <c r="BJ76" s="57" t="str">
        <f t="shared" si="164"/>
        <v>乌鸦</v>
      </c>
      <c r="BK76" s="47">
        <f>VLOOKUP(BJ76,马仔属性!$G$14:$I$30,3,FALSE)</f>
        <v>2</v>
      </c>
      <c r="BL76" s="58">
        <f>VLOOKUP(BJ76,马仔属性!$G$14:$H$30,2,FALSE)</f>
        <v>101110</v>
      </c>
      <c r="BM76" s="3">
        <f t="shared" si="136"/>
        <v>73</v>
      </c>
      <c r="BN76" s="3">
        <f t="shared" si="137"/>
        <v>9</v>
      </c>
      <c r="BO76" s="3">
        <f t="shared" si="137"/>
        <v>9</v>
      </c>
      <c r="BP76" s="69">
        <f>SUMPRODUCT(BQ76:BS76,设定参考!$A$2:$C$2)</f>
        <v>12057.677351486032</v>
      </c>
      <c r="BQ76" s="30">
        <v>109607.70743932543</v>
      </c>
      <c r="BR76" s="30">
        <v>5241.9587867379705</v>
      </c>
      <c r="BS76" s="62">
        <v>2431.4102671750438</v>
      </c>
      <c r="BT76" s="57" t="str">
        <f t="shared" si="165"/>
        <v>肥仔</v>
      </c>
      <c r="BU76" s="47">
        <f>VLOOKUP(BT76,马仔属性!$G$14:$I$30,3,FALSE)</f>
        <v>1</v>
      </c>
      <c r="BV76" s="58">
        <f>VLOOKUP(BT76,马仔属性!$G$14:$H$30,2,FALSE)</f>
        <v>101108</v>
      </c>
      <c r="BW76" s="3">
        <f t="shared" si="138"/>
        <v>73</v>
      </c>
      <c r="BX76" s="3">
        <f t="shared" si="139"/>
        <v>9</v>
      </c>
      <c r="BY76" s="3">
        <f t="shared" si="139"/>
        <v>9</v>
      </c>
      <c r="BZ76" s="69">
        <f>SUMPRODUCT(CA76:CC76,设定参考!$A$2:$C$2)</f>
        <v>7239.4765177145</v>
      </c>
      <c r="CA76" s="30">
        <v>67631.298514257942</v>
      </c>
      <c r="CB76" s="30">
        <v>2999.7090532620332</v>
      </c>
      <c r="CC76" s="62">
        <v>1534.5155238821492</v>
      </c>
      <c r="CD76" s="57" t="str">
        <f t="shared" si="166"/>
        <v>司徒浩南</v>
      </c>
      <c r="CE76" s="47">
        <f>VLOOKUP(CD76,马仔属性!$G$14:$I$30,3,FALSE)</f>
        <v>2</v>
      </c>
      <c r="CF76" s="58">
        <f>VLOOKUP(CD76,马仔属性!$G$14:$H$30,2,FALSE)</f>
        <v>101109</v>
      </c>
      <c r="CG76" s="3">
        <f t="shared" si="140"/>
        <v>73</v>
      </c>
      <c r="CH76" s="3">
        <f t="shared" si="141"/>
        <v>9</v>
      </c>
      <c r="CI76" s="3">
        <f t="shared" si="141"/>
        <v>9</v>
      </c>
      <c r="CJ76" s="69">
        <f>SUMPRODUCT(CK76:CM76,设定参考!$A$2:$C$2)</f>
        <v>12175.997351486032</v>
      </c>
      <c r="CK76" s="30">
        <v>109390.70743932543</v>
      </c>
      <c r="CL76" s="30">
        <v>5472.9587867379705</v>
      </c>
      <c r="CM76" s="62">
        <v>2327.4102671750438</v>
      </c>
      <c r="CN76" s="57" t="s">
        <v>385</v>
      </c>
      <c r="CO76" s="47">
        <f>VLOOKUP(CN76,马仔属性!$G$14:$I$30,3,FALSE)</f>
        <v>2</v>
      </c>
      <c r="CP76" s="58">
        <f>VLOOKUP(CN76,马仔属性!$G$14:$H$30,2,FALSE)</f>
        <v>101111</v>
      </c>
      <c r="CQ76" s="3">
        <f t="shared" si="142"/>
        <v>73</v>
      </c>
      <c r="CR76" s="3">
        <f t="shared" si="143"/>
        <v>9</v>
      </c>
      <c r="CS76" s="3">
        <f t="shared" si="143"/>
        <v>9</v>
      </c>
      <c r="CT76" s="69">
        <f>SUMPRODUCT(CU76:CW76,设定参考!$A$2:$C$2)</f>
        <v>12073.997351486032</v>
      </c>
      <c r="CU76" s="30">
        <v>109390.70743932543</v>
      </c>
      <c r="CV76" s="30">
        <v>5285.9587867379705</v>
      </c>
      <c r="CW76" s="62">
        <v>2412.4102671750438</v>
      </c>
      <c r="CX76" s="57" t="str">
        <f t="shared" si="167"/>
        <v>雷功</v>
      </c>
      <c r="CY76" s="47" t="e">
        <f>VLOOKUP(CX76,马仔属性!$G$14:$I$30,3,FALSE)</f>
        <v>#N/A</v>
      </c>
      <c r="CZ76" s="58" t="e">
        <f>VLOOKUP(CX76,马仔属性!$G$14:$H$30,2,FALSE)</f>
        <v>#N/A</v>
      </c>
      <c r="DA76" s="3">
        <f t="shared" si="144"/>
        <v>73</v>
      </c>
      <c r="DB76" s="3">
        <f t="shared" si="145"/>
        <v>9</v>
      </c>
      <c r="DC76" s="3">
        <f t="shared" si="145"/>
        <v>9</v>
      </c>
      <c r="DD76" s="69">
        <f>SUMPRODUCT(DE76:DG76,设定参考!$A$2:$C$2)</f>
        <v>0</v>
      </c>
      <c r="DE76" s="30">
        <v>0</v>
      </c>
      <c r="DF76" s="30">
        <v>0</v>
      </c>
      <c r="DG76" s="62">
        <v>0</v>
      </c>
      <c r="DH76" s="57" t="str">
        <f t="shared" si="168"/>
        <v>山下忠秀</v>
      </c>
      <c r="DI76" s="47">
        <f>VLOOKUP(DH76,马仔属性!$G$14:$I$30,3,FALSE)</f>
        <v>2</v>
      </c>
      <c r="DJ76" s="58">
        <f>VLOOKUP(DH76,马仔属性!$G$14:$H$30,2,FALSE)</f>
        <v>101112</v>
      </c>
      <c r="DK76" s="3">
        <f t="shared" si="146"/>
        <v>73</v>
      </c>
      <c r="DL76" s="3">
        <f t="shared" si="147"/>
        <v>9</v>
      </c>
      <c r="DM76" s="3">
        <f t="shared" si="147"/>
        <v>9</v>
      </c>
      <c r="DN76" s="69">
        <f>SUMPRODUCT(DO76:DQ76,设定参考!$A$2:$C$2)</f>
        <v>12036.597351486032</v>
      </c>
      <c r="DO76" s="30">
        <v>105905.70743932543</v>
      </c>
      <c r="DP76" s="30">
        <v>5340.9587867379705</v>
      </c>
      <c r="DQ76" s="62">
        <v>2459.4102671750438</v>
      </c>
      <c r="DR76" s="57" t="str">
        <f t="shared" si="169"/>
        <v>宫本一</v>
      </c>
      <c r="DS76" s="47">
        <f>VLOOKUP(DR76,马仔属性!$G$14:$I$30,3,FALSE)</f>
        <v>2</v>
      </c>
      <c r="DT76" s="58">
        <f>VLOOKUP(DR76,马仔属性!$G$14:$H$30,2,FALSE)</f>
        <v>101113</v>
      </c>
      <c r="DU76" s="3">
        <f t="shared" si="148"/>
        <v>73</v>
      </c>
      <c r="DV76" s="3">
        <f t="shared" si="149"/>
        <v>9</v>
      </c>
      <c r="DW76" s="3">
        <f t="shared" si="149"/>
        <v>9</v>
      </c>
      <c r="DX76" s="69">
        <f>SUMPRODUCT(DY76:EA76,设定参考!$A$2:$C$2)</f>
        <v>12030.037351486033</v>
      </c>
      <c r="DY76" s="30">
        <v>106341.70743932543</v>
      </c>
      <c r="DZ76" s="30">
        <v>5296.9587867379705</v>
      </c>
      <c r="EA76" s="62">
        <v>2479.4102671750438</v>
      </c>
      <c r="EB76" s="57" t="str">
        <f t="shared" si="170"/>
        <v>陈浩南</v>
      </c>
      <c r="EC76" s="47">
        <f>VLOOKUP(EB76,马仔属性!$G$14:$I$30,3,FALSE)</f>
        <v>3</v>
      </c>
      <c r="ED76" s="58">
        <f>VLOOKUP(EB76,马仔属性!$G$14:$H$30,2,FALSE)</f>
        <v>101114</v>
      </c>
      <c r="EE76" s="3">
        <f t="shared" si="150"/>
        <v>73</v>
      </c>
      <c r="EF76" s="3">
        <f t="shared" si="151"/>
        <v>9</v>
      </c>
      <c r="EG76" s="3">
        <f t="shared" si="151"/>
        <v>9</v>
      </c>
      <c r="EH76" s="69">
        <f>SUMPRODUCT(EI76:EK76,设定参考!$A$2:$C$2)</f>
        <v>16886.198185257559</v>
      </c>
      <c r="EI76" s="30">
        <v>151367.11636439289</v>
      </c>
      <c r="EJ76" s="30">
        <v>7517.2085202139069</v>
      </c>
      <c r="EK76" s="62">
        <v>3314.3050104679382</v>
      </c>
      <c r="EL76" s="57" t="str">
        <f t="shared" si="171"/>
        <v>山鸡</v>
      </c>
      <c r="EM76" s="47">
        <f>VLOOKUP(EL76,马仔属性!$G$14:$I$30,3,FALSE)</f>
        <v>3</v>
      </c>
      <c r="EN76" s="58">
        <f>VLOOKUP(EL76,马仔属性!$G$14:$H$30,2,FALSE)</f>
        <v>101115</v>
      </c>
      <c r="EO76" s="3">
        <f t="shared" si="152"/>
        <v>73</v>
      </c>
      <c r="EP76" s="3">
        <f t="shared" si="153"/>
        <v>9</v>
      </c>
      <c r="EQ76" s="3">
        <f t="shared" si="153"/>
        <v>9</v>
      </c>
      <c r="ER76" s="69">
        <f>SUMPRODUCT(ES76:EU76,设定参考!$A$2:$C$2)</f>
        <v>16864.278185257561</v>
      </c>
      <c r="ES76" s="30">
        <v>152019.11636439289</v>
      </c>
      <c r="ET76" s="30">
        <v>7440.2085202139069</v>
      </c>
      <c r="EU76" s="62">
        <v>3343.3050104679382</v>
      </c>
      <c r="EV76" s="57" t="str">
        <f t="shared" si="172"/>
        <v>大天二</v>
      </c>
      <c r="EW76" s="47">
        <f>VLOOKUP(EV76,马仔属性!$G$14:$I$30,3,FALSE)</f>
        <v>3</v>
      </c>
      <c r="EX76" s="58">
        <f>VLOOKUP(EV76,马仔属性!$G$14:$H$30,2,FALSE)</f>
        <v>101116</v>
      </c>
      <c r="EY76" s="3">
        <f t="shared" si="154"/>
        <v>73</v>
      </c>
      <c r="EZ76" s="3">
        <f t="shared" si="155"/>
        <v>9</v>
      </c>
      <c r="FA76" s="3">
        <f t="shared" si="155"/>
        <v>9</v>
      </c>
      <c r="FB76" s="69">
        <f>SUMPRODUCT(FC76:FE76,设定参考!$A$2:$C$2)</f>
        <v>16775.438185257561</v>
      </c>
      <c r="FC76" s="30">
        <v>152673.11636439289</v>
      </c>
      <c r="FD76" s="30">
        <v>7264.2085202139069</v>
      </c>
      <c r="FE76" s="62">
        <v>3404.3050104679382</v>
      </c>
      <c r="FF76" s="57" t="str">
        <f t="shared" si="173"/>
        <v>亚芝</v>
      </c>
      <c r="FG76" s="47" t="e">
        <f>VLOOKUP(FF76,马仔属性!$G$14:$I$30,3,FALSE)</f>
        <v>#N/A</v>
      </c>
      <c r="FH76" s="58" t="e">
        <f>VLOOKUP(FF76,马仔属性!$G$14:$H$30,2,FALSE)</f>
        <v>#N/A</v>
      </c>
      <c r="FI76" s="3">
        <f t="shared" si="156"/>
        <v>73</v>
      </c>
      <c r="FJ76" s="3">
        <f t="shared" si="157"/>
        <v>9</v>
      </c>
      <c r="FK76" s="3">
        <f t="shared" si="157"/>
        <v>9</v>
      </c>
      <c r="FL76" s="69">
        <f>SUMPRODUCT(FM76:FO76,设定参考!$A$2:$C$2)</f>
        <v>-1111355.8684609802</v>
      </c>
      <c r="FM76" s="30">
        <v>-527988.50376218196</v>
      </c>
      <c r="FN76" s="30">
        <v>-539408.27735755802</v>
      </c>
      <c r="FO76" s="62">
        <v>-550828.05095293501</v>
      </c>
      <c r="FP76" s="57" t="str">
        <f t="shared" si="173"/>
        <v>亚芝</v>
      </c>
      <c r="FQ76" s="47" t="e">
        <f>VLOOKUP(FP76,马仔属性!$G$14:$I$30,3,FALSE)</f>
        <v>#N/A</v>
      </c>
      <c r="FR76" s="58" t="e">
        <f>VLOOKUP(FP76,马仔属性!$G$14:$H$30,2,FALSE)</f>
        <v>#N/A</v>
      </c>
      <c r="FS76" s="3">
        <f t="shared" si="156"/>
        <v>73</v>
      </c>
      <c r="FT76" s="3">
        <f t="shared" si="157"/>
        <v>9</v>
      </c>
      <c r="FU76" s="3">
        <f t="shared" si="157"/>
        <v>9</v>
      </c>
      <c r="FV76" s="69">
        <f>SUMPRODUCT(FW76:FY76,设定参考!$A$2:$C$2)</f>
        <v>-1181244.8828646857</v>
      </c>
      <c r="FW76" s="30">
        <v>-562247.824548312</v>
      </c>
      <c r="FX76" s="30">
        <v>-573667.59814368805</v>
      </c>
      <c r="FY76" s="62">
        <v>-585087.37173906504</v>
      </c>
      <c r="FZ76" s="57" t="str">
        <f t="shared" si="173"/>
        <v>亚芝</v>
      </c>
      <c r="GA76" s="47" t="e">
        <f>VLOOKUP(FZ76,马仔属性!$G$14:$I$30,3,FALSE)</f>
        <v>#N/A</v>
      </c>
      <c r="GB76" s="58" t="e">
        <f>VLOOKUP(FZ76,马仔属性!$G$14:$H$30,2,FALSE)</f>
        <v>#N/A</v>
      </c>
      <c r="GC76" s="3">
        <f t="shared" si="156"/>
        <v>73</v>
      </c>
      <c r="GD76" s="3">
        <f t="shared" si="157"/>
        <v>9</v>
      </c>
      <c r="GE76" s="3">
        <f t="shared" si="157"/>
        <v>9</v>
      </c>
      <c r="GF76" s="69">
        <f>SUMPRODUCT(GG76:GI76,设定参考!$A$2:$C$2)</f>
        <v>-1251133.8972683905</v>
      </c>
      <c r="GG76" s="30">
        <v>-596507.14533444098</v>
      </c>
      <c r="GH76" s="30">
        <v>-607926.91892981797</v>
      </c>
      <c r="GI76" s="62">
        <v>-619346.69252519496</v>
      </c>
      <c r="GJ76" s="57" t="str">
        <f t="shared" si="173"/>
        <v>亚芝</v>
      </c>
      <c r="GK76" s="47" t="e">
        <f>VLOOKUP(GJ76,马仔属性!$G$14:$I$30,3,FALSE)</f>
        <v>#N/A</v>
      </c>
      <c r="GL76" s="58" t="e">
        <f>VLOOKUP(GJ76,马仔属性!$G$14:$H$30,2,FALSE)</f>
        <v>#N/A</v>
      </c>
      <c r="GM76" s="3">
        <f t="shared" si="156"/>
        <v>73</v>
      </c>
      <c r="GN76" s="3">
        <f t="shared" si="157"/>
        <v>9</v>
      </c>
      <c r="GO76" s="3">
        <f t="shared" si="157"/>
        <v>9</v>
      </c>
      <c r="GP76" s="69">
        <f>SUMPRODUCT(GQ76:GS76,设定参考!$A$2:$C$2)</f>
        <v>-1321022.9116720948</v>
      </c>
      <c r="GQ76" s="30">
        <v>-630766.46612057101</v>
      </c>
      <c r="GR76" s="30">
        <v>-642186.239715948</v>
      </c>
      <c r="GS76" s="62">
        <v>-653606.01331132394</v>
      </c>
      <c r="GT76" s="57" t="str">
        <f t="shared" si="173"/>
        <v>亚芝</v>
      </c>
      <c r="GU76" s="47" t="e">
        <f>VLOOKUP(GT76,马仔属性!$G$14:$I$30,3,FALSE)</f>
        <v>#N/A</v>
      </c>
      <c r="GV76" s="58" t="e">
        <f>VLOOKUP(GT76,马仔属性!$G$14:$H$30,2,FALSE)</f>
        <v>#N/A</v>
      </c>
      <c r="GW76" s="3">
        <f t="shared" si="156"/>
        <v>73</v>
      </c>
      <c r="GX76" s="3">
        <f t="shared" si="157"/>
        <v>9</v>
      </c>
      <c r="GY76" s="3">
        <f t="shared" si="157"/>
        <v>9</v>
      </c>
      <c r="GZ76" s="69">
        <f>SUMPRODUCT(HA76:HC76,设定参考!$A$2:$C$2)</f>
        <v>-1390911.9260758001</v>
      </c>
      <c r="HA76" s="30">
        <v>-665025.78690670105</v>
      </c>
      <c r="HB76" s="30">
        <v>-676445.56050207803</v>
      </c>
      <c r="HC76" s="62">
        <v>-687865.33409745398</v>
      </c>
      <c r="HD76" s="57" t="str">
        <f t="shared" si="173"/>
        <v>亚芝</v>
      </c>
      <c r="HE76" s="47" t="e">
        <f>VLOOKUP(HD76,马仔属性!$G$14:$I$30,3,FALSE)</f>
        <v>#N/A</v>
      </c>
      <c r="HF76" s="58" t="e">
        <f>VLOOKUP(HD76,马仔属性!$G$14:$H$30,2,FALSE)</f>
        <v>#N/A</v>
      </c>
      <c r="HG76" s="3">
        <f t="shared" si="156"/>
        <v>73</v>
      </c>
      <c r="HH76" s="3">
        <f t="shared" si="157"/>
        <v>9</v>
      </c>
      <c r="HI76" s="3">
        <f t="shared" si="157"/>
        <v>9</v>
      </c>
      <c r="HJ76" s="69">
        <f>SUMPRODUCT(HK76:HM76,设定参考!$A$2:$C$2)</f>
        <v>-1460800.9404795044</v>
      </c>
      <c r="HK76" s="30">
        <v>-699285.10769283096</v>
      </c>
      <c r="HL76" s="30">
        <v>-710704.88128820702</v>
      </c>
      <c r="HM76" s="62">
        <v>-722124.65488358401</v>
      </c>
    </row>
    <row r="77" spans="1:221" x14ac:dyDescent="0.15">
      <c r="A77" s="48">
        <v>74</v>
      </c>
      <c r="B77" s="57" t="str">
        <f t="shared" si="158"/>
        <v>制服太妹</v>
      </c>
      <c r="C77" s="47">
        <f>VLOOKUP(B77,马仔属性!$G$14:$I$30,3,FALSE)</f>
        <v>0</v>
      </c>
      <c r="D77" s="58">
        <f>VLOOKUP(B77,马仔属性!$G$14:$H$30,2,FALSE)</f>
        <v>101101</v>
      </c>
      <c r="E77" s="3">
        <f t="shared" si="124"/>
        <v>74</v>
      </c>
      <c r="F77" s="3">
        <f t="shared" si="125"/>
        <v>9</v>
      </c>
      <c r="G77" s="3">
        <f t="shared" si="125"/>
        <v>9</v>
      </c>
      <c r="H77" s="69">
        <f>SUMPRODUCT(I77:K77,设定参考!$A$2:$C$2)</f>
        <v>4949.4406401786919</v>
      </c>
      <c r="I77" s="30">
        <v>43824.92765955213</v>
      </c>
      <c r="J77" s="30">
        <v>2165.3088975401074</v>
      </c>
      <c r="K77" s="62">
        <v>1031.1346362564991</v>
      </c>
      <c r="L77" s="57" t="str">
        <f t="shared" si="159"/>
        <v>蟹仔</v>
      </c>
      <c r="M77" s="47">
        <f>VLOOKUP(L77,马仔属性!$G$14:$I$30,3,FALSE)</f>
        <v>0</v>
      </c>
      <c r="N77" s="58">
        <f>VLOOKUP(L77,马仔属性!$G$14:$H$30,2,FALSE)</f>
        <v>101102</v>
      </c>
      <c r="O77" s="3">
        <f t="shared" si="126"/>
        <v>74</v>
      </c>
      <c r="P77" s="3">
        <f t="shared" si="127"/>
        <v>9</v>
      </c>
      <c r="Q77" s="3">
        <f t="shared" si="127"/>
        <v>9</v>
      </c>
      <c r="R77" s="69">
        <f>SUMPRODUCT(S77:U77,设定参考!$A$2:$C$2)</f>
        <v>4896.320640178692</v>
      </c>
      <c r="S77" s="30">
        <v>43171.92765955213</v>
      </c>
      <c r="T77" s="30">
        <v>2110.3088975401074</v>
      </c>
      <c r="U77" s="62">
        <v>1059.1346362564991</v>
      </c>
      <c r="V77" s="57" t="str">
        <f t="shared" si="160"/>
        <v>比利</v>
      </c>
      <c r="W77" s="47">
        <f>VLOOKUP(V77,马仔属性!$G$14:$I$30,3,FALSE)</f>
        <v>0</v>
      </c>
      <c r="X77" s="58">
        <f>VLOOKUP(V77,马仔属性!$G$14:$H$30,2,FALSE)</f>
        <v>101103</v>
      </c>
      <c r="Y77" s="3">
        <f t="shared" si="128"/>
        <v>74</v>
      </c>
      <c r="Z77" s="3">
        <f t="shared" si="129"/>
        <v>9</v>
      </c>
      <c r="AA77" s="3">
        <f t="shared" si="129"/>
        <v>9</v>
      </c>
      <c r="AB77" s="69">
        <f>SUMPRODUCT(AC77:AE77,设定参考!$A$2:$C$2)</f>
        <v>4923.0006401786923</v>
      </c>
      <c r="AC77" s="30">
        <v>43388.92765955213</v>
      </c>
      <c r="AD77" s="30">
        <v>2132.3088975401074</v>
      </c>
      <c r="AE77" s="62">
        <v>1055.1346362564991</v>
      </c>
      <c r="AF77" s="57" t="str">
        <f t="shared" si="161"/>
        <v>黎九</v>
      </c>
      <c r="AG77" s="47">
        <f>VLOOKUP(AF77,马仔属性!$G$14:$I$30,3,FALSE)</f>
        <v>0</v>
      </c>
      <c r="AH77" s="58">
        <f>VLOOKUP(AF77,马仔属性!$G$14:$H$30,2,FALSE)</f>
        <v>101104</v>
      </c>
      <c r="AI77" s="3">
        <f t="shared" si="130"/>
        <v>74</v>
      </c>
      <c r="AJ77" s="3">
        <f t="shared" si="131"/>
        <v>9</v>
      </c>
      <c r="AK77" s="3">
        <f t="shared" si="131"/>
        <v>9</v>
      </c>
      <c r="AL77" s="69">
        <f>SUMPRODUCT(AM77:AO77,设定参考!$A$2:$C$2)</f>
        <v>5044.6806401786916</v>
      </c>
      <c r="AM77" s="30">
        <v>46655.92765955213</v>
      </c>
      <c r="AN77" s="30">
        <v>2242.3088975401074</v>
      </c>
      <c r="AO77" s="62">
        <v>936.13463625649922</v>
      </c>
      <c r="AP77" s="57" t="str">
        <f t="shared" si="162"/>
        <v>黑古</v>
      </c>
      <c r="AQ77" s="47">
        <f>VLOOKUP(AP77,马仔属性!$G$14:$I$30,3,FALSE)</f>
        <v>0</v>
      </c>
      <c r="AR77" s="58">
        <f>VLOOKUP(AP77,马仔属性!$G$14:$H$30,2,FALSE)</f>
        <v>101105</v>
      </c>
      <c r="AS77" s="3">
        <f t="shared" si="132"/>
        <v>74</v>
      </c>
      <c r="AT77" s="3">
        <f t="shared" si="133"/>
        <v>9</v>
      </c>
      <c r="AU77" s="3">
        <f t="shared" si="133"/>
        <v>9</v>
      </c>
      <c r="AV77" s="69">
        <f>SUMPRODUCT(AW77:AY77,设定参考!$A$2:$C$2)</f>
        <v>4870.240640178692</v>
      </c>
      <c r="AW77" s="30">
        <v>46219.92765955213</v>
      </c>
      <c r="AX77" s="30">
        <v>1967.3088975401074</v>
      </c>
      <c r="AY77" s="62">
        <v>1054.1346362564991</v>
      </c>
      <c r="AZ77" s="57" t="str">
        <f t="shared" si="163"/>
        <v>靓坤</v>
      </c>
      <c r="BA77" s="47">
        <f>VLOOKUP(AZ77,马仔属性!$G$14:$I$30,3,FALSE)</f>
        <v>1</v>
      </c>
      <c r="BB77" s="58">
        <f>VLOOKUP(AZ77,马仔属性!$G$14:$H$30,2,FALSE)</f>
        <v>101106</v>
      </c>
      <c r="BC77" s="3">
        <f t="shared" si="134"/>
        <v>74</v>
      </c>
      <c r="BD77" s="3">
        <f t="shared" si="135"/>
        <v>9</v>
      </c>
      <c r="BE77" s="3">
        <f t="shared" si="135"/>
        <v>9</v>
      </c>
      <c r="BF77" s="69">
        <f>SUMPRODUCT(BG77:BI77,设定参考!$A$2:$C$2)</f>
        <v>7324.9655964144149</v>
      </c>
      <c r="BG77" s="30">
        <v>67003.96572991382</v>
      </c>
      <c r="BH77" s="30">
        <v>3133.1584752941185</v>
      </c>
      <c r="BI77" s="62">
        <v>1511.6484919237437</v>
      </c>
      <c r="BJ77" s="57" t="str">
        <f t="shared" si="164"/>
        <v>乌鸦</v>
      </c>
      <c r="BK77" s="47">
        <f>VLOOKUP(BJ77,马仔属性!$G$14:$I$30,3,FALSE)</f>
        <v>2</v>
      </c>
      <c r="BL77" s="58">
        <f>VLOOKUP(BJ77,马仔属性!$G$14:$H$30,2,FALSE)</f>
        <v>101110</v>
      </c>
      <c r="BM77" s="3">
        <f t="shared" si="136"/>
        <v>74</v>
      </c>
      <c r="BN77" s="3">
        <f t="shared" si="137"/>
        <v>9</v>
      </c>
      <c r="BO77" s="3">
        <f t="shared" si="137"/>
        <v>9</v>
      </c>
      <c r="BP77" s="69">
        <f>SUMPRODUCT(BQ77:BS77,设定参考!$A$2:$C$2)</f>
        <v>12161.775508885865</v>
      </c>
      <c r="BQ77" s="30">
        <v>110531.04187063721</v>
      </c>
      <c r="BR77" s="30">
        <v>5288.8576308021411</v>
      </c>
      <c r="BS77" s="62">
        <v>2451.6762032582328</v>
      </c>
      <c r="BT77" s="57" t="str">
        <f t="shared" si="165"/>
        <v>肥仔</v>
      </c>
      <c r="BU77" s="47">
        <f>VLOOKUP(BT77,马仔属性!$G$14:$I$30,3,FALSE)</f>
        <v>1</v>
      </c>
      <c r="BV77" s="58">
        <f>VLOOKUP(BT77,马仔属性!$G$14:$H$30,2,FALSE)</f>
        <v>101108</v>
      </c>
      <c r="BW77" s="3">
        <f t="shared" si="138"/>
        <v>74</v>
      </c>
      <c r="BX77" s="3">
        <f t="shared" si="139"/>
        <v>9</v>
      </c>
      <c r="BY77" s="3">
        <f t="shared" si="139"/>
        <v>9</v>
      </c>
      <c r="BZ77" s="69">
        <f>SUMPRODUCT(CA77:CC77,设定参考!$A$2:$C$2)</f>
        <v>7291.5255964144153</v>
      </c>
      <c r="CA77" s="30">
        <v>68092.96572991382</v>
      </c>
      <c r="CB77" s="30">
        <v>3023.1584752941185</v>
      </c>
      <c r="CC77" s="62">
        <v>1544.6484919237437</v>
      </c>
      <c r="CD77" s="57" t="str">
        <f t="shared" si="166"/>
        <v>司徒浩南</v>
      </c>
      <c r="CE77" s="47">
        <f>VLOOKUP(CD77,马仔属性!$G$14:$I$30,3,FALSE)</f>
        <v>2</v>
      </c>
      <c r="CF77" s="58">
        <f>VLOOKUP(CD77,马仔属性!$G$14:$H$30,2,FALSE)</f>
        <v>101109</v>
      </c>
      <c r="CG77" s="3">
        <f t="shared" si="140"/>
        <v>74</v>
      </c>
      <c r="CH77" s="3">
        <f t="shared" si="141"/>
        <v>9</v>
      </c>
      <c r="CI77" s="3">
        <f t="shared" si="141"/>
        <v>9</v>
      </c>
      <c r="CJ77" s="69">
        <f>SUMPRODUCT(CK77:CM77,设定参考!$A$2:$C$2)</f>
        <v>12280.095508885861</v>
      </c>
      <c r="CK77" s="30">
        <v>110314.04187063721</v>
      </c>
      <c r="CL77" s="30">
        <v>5519.8576308021402</v>
      </c>
      <c r="CM77" s="62">
        <v>2347.6762032582328</v>
      </c>
      <c r="CN77" s="57" t="s">
        <v>386</v>
      </c>
      <c r="CO77" s="47">
        <f>VLOOKUP(CN77,马仔属性!$G$14:$I$30,3,FALSE)</f>
        <v>2</v>
      </c>
      <c r="CP77" s="58">
        <f>VLOOKUP(CN77,马仔属性!$G$14:$H$30,2,FALSE)</f>
        <v>101111</v>
      </c>
      <c r="CQ77" s="3">
        <f t="shared" si="142"/>
        <v>74</v>
      </c>
      <c r="CR77" s="3">
        <f t="shared" si="143"/>
        <v>9</v>
      </c>
      <c r="CS77" s="3">
        <f t="shared" si="143"/>
        <v>9</v>
      </c>
      <c r="CT77" s="69">
        <f>SUMPRODUCT(CU77:CW77,设定参考!$A$2:$C$2)</f>
        <v>12178.095508885861</v>
      </c>
      <c r="CU77" s="30">
        <v>110314.04187063721</v>
      </c>
      <c r="CV77" s="30">
        <v>5332.8576308021402</v>
      </c>
      <c r="CW77" s="62">
        <v>2432.6762032582328</v>
      </c>
      <c r="CX77" s="57" t="str">
        <f t="shared" si="167"/>
        <v>雷功</v>
      </c>
      <c r="CY77" s="47" t="e">
        <f>VLOOKUP(CX77,马仔属性!$G$14:$I$30,3,FALSE)</f>
        <v>#N/A</v>
      </c>
      <c r="CZ77" s="58" t="e">
        <f>VLOOKUP(CX77,马仔属性!$G$14:$H$30,2,FALSE)</f>
        <v>#N/A</v>
      </c>
      <c r="DA77" s="3">
        <f t="shared" si="144"/>
        <v>74</v>
      </c>
      <c r="DB77" s="3">
        <f t="shared" si="145"/>
        <v>9</v>
      </c>
      <c r="DC77" s="3">
        <f t="shared" si="145"/>
        <v>9</v>
      </c>
      <c r="DD77" s="69">
        <f>SUMPRODUCT(DE77:DG77,设定参考!$A$2:$C$2)</f>
        <v>0</v>
      </c>
      <c r="DE77" s="30">
        <v>0</v>
      </c>
      <c r="DF77" s="30">
        <v>0</v>
      </c>
      <c r="DG77" s="62">
        <v>0</v>
      </c>
      <c r="DH77" s="57" t="str">
        <f t="shared" si="168"/>
        <v>山下忠秀</v>
      </c>
      <c r="DI77" s="47">
        <f>VLOOKUP(DH77,马仔属性!$G$14:$I$30,3,FALSE)</f>
        <v>2</v>
      </c>
      <c r="DJ77" s="58">
        <f>VLOOKUP(DH77,马仔属性!$G$14:$H$30,2,FALSE)</f>
        <v>101112</v>
      </c>
      <c r="DK77" s="3">
        <f t="shared" si="146"/>
        <v>74</v>
      </c>
      <c r="DL77" s="3">
        <f t="shared" si="147"/>
        <v>9</v>
      </c>
      <c r="DM77" s="3">
        <f t="shared" si="147"/>
        <v>9</v>
      </c>
      <c r="DN77" s="69">
        <f>SUMPRODUCT(DO77:DQ77,设定参考!$A$2:$C$2)</f>
        <v>12140.695508885863</v>
      </c>
      <c r="DO77" s="30">
        <v>106829.04187063721</v>
      </c>
      <c r="DP77" s="30">
        <v>5387.8576308021402</v>
      </c>
      <c r="DQ77" s="62">
        <v>2479.6762032582328</v>
      </c>
      <c r="DR77" s="57" t="str">
        <f t="shared" si="169"/>
        <v>宫本一</v>
      </c>
      <c r="DS77" s="47">
        <f>VLOOKUP(DR77,马仔属性!$G$14:$I$30,3,FALSE)</f>
        <v>2</v>
      </c>
      <c r="DT77" s="58">
        <f>VLOOKUP(DR77,马仔属性!$G$14:$H$30,2,FALSE)</f>
        <v>101113</v>
      </c>
      <c r="DU77" s="3">
        <f t="shared" si="148"/>
        <v>74</v>
      </c>
      <c r="DV77" s="3">
        <f t="shared" si="149"/>
        <v>9</v>
      </c>
      <c r="DW77" s="3">
        <f t="shared" si="149"/>
        <v>9</v>
      </c>
      <c r="DX77" s="69">
        <f>SUMPRODUCT(DY77:EA77,设定参考!$A$2:$C$2)</f>
        <v>12134.135508885862</v>
      </c>
      <c r="DY77" s="30">
        <v>107265.04187063721</v>
      </c>
      <c r="DZ77" s="30">
        <v>5343.8576308021402</v>
      </c>
      <c r="EA77" s="62">
        <v>2499.6762032582328</v>
      </c>
      <c r="EB77" s="57" t="str">
        <f t="shared" si="170"/>
        <v>陈浩南</v>
      </c>
      <c r="EC77" s="47">
        <f>VLOOKUP(EB77,马仔属性!$G$14:$I$30,3,FALSE)</f>
        <v>3</v>
      </c>
      <c r="ED77" s="58">
        <f>VLOOKUP(EB77,马仔属性!$G$14:$H$30,2,FALSE)</f>
        <v>101114</v>
      </c>
      <c r="EE77" s="3">
        <f t="shared" si="150"/>
        <v>74</v>
      </c>
      <c r="EF77" s="3">
        <f t="shared" si="151"/>
        <v>9</v>
      </c>
      <c r="EG77" s="3">
        <f t="shared" si="151"/>
        <v>9</v>
      </c>
      <c r="EH77" s="69">
        <f>SUMPRODUCT(EI77:EK77,设定参考!$A$2:$C$2)</f>
        <v>17042.34542135731</v>
      </c>
      <c r="EI77" s="30">
        <v>152752.11801136058</v>
      </c>
      <c r="EJ77" s="30">
        <v>7587.5567863101642</v>
      </c>
      <c r="EK77" s="62">
        <v>3344.7039145927215</v>
      </c>
      <c r="EL77" s="57" t="str">
        <f t="shared" si="171"/>
        <v>山鸡</v>
      </c>
      <c r="EM77" s="47">
        <f>VLOOKUP(EL77,马仔属性!$G$14:$I$30,3,FALSE)</f>
        <v>3</v>
      </c>
      <c r="EN77" s="58">
        <f>VLOOKUP(EL77,马仔属性!$G$14:$H$30,2,FALSE)</f>
        <v>101115</v>
      </c>
      <c r="EO77" s="3">
        <f t="shared" si="152"/>
        <v>74</v>
      </c>
      <c r="EP77" s="3">
        <f t="shared" si="153"/>
        <v>9</v>
      </c>
      <c r="EQ77" s="3">
        <f t="shared" si="153"/>
        <v>9</v>
      </c>
      <c r="ER77" s="69">
        <f>SUMPRODUCT(ES77:EU77,设定参考!$A$2:$C$2)</f>
        <v>17020.425421357311</v>
      </c>
      <c r="ES77" s="30">
        <v>153404.11801136058</v>
      </c>
      <c r="ET77" s="30">
        <v>7510.5567863101642</v>
      </c>
      <c r="EU77" s="62">
        <v>3373.7039145927215</v>
      </c>
      <c r="EV77" s="57" t="str">
        <f t="shared" si="172"/>
        <v>大天二</v>
      </c>
      <c r="EW77" s="47">
        <f>VLOOKUP(EV77,马仔属性!$G$14:$I$30,3,FALSE)</f>
        <v>3</v>
      </c>
      <c r="EX77" s="58">
        <f>VLOOKUP(EV77,马仔属性!$G$14:$H$30,2,FALSE)</f>
        <v>101116</v>
      </c>
      <c r="EY77" s="3">
        <f t="shared" si="154"/>
        <v>74</v>
      </c>
      <c r="EZ77" s="3">
        <f t="shared" si="155"/>
        <v>9</v>
      </c>
      <c r="FA77" s="3">
        <f t="shared" si="155"/>
        <v>9</v>
      </c>
      <c r="FB77" s="69">
        <f>SUMPRODUCT(FC77:FE77,设定参考!$A$2:$C$2)</f>
        <v>16931.585421357311</v>
      </c>
      <c r="FC77" s="30">
        <v>154058.11801136058</v>
      </c>
      <c r="FD77" s="30">
        <v>7334.5567863101642</v>
      </c>
      <c r="FE77" s="62">
        <v>3434.7039145927215</v>
      </c>
      <c r="FF77" s="57" t="str">
        <f t="shared" si="173"/>
        <v>亚芝</v>
      </c>
      <c r="FG77" s="47" t="e">
        <f>VLOOKUP(FF77,马仔属性!$G$14:$I$30,3,FALSE)</f>
        <v>#N/A</v>
      </c>
      <c r="FH77" s="58" t="e">
        <f>VLOOKUP(FF77,马仔属性!$G$14:$H$30,2,FALSE)</f>
        <v>#N/A</v>
      </c>
      <c r="FI77" s="3">
        <f t="shared" si="156"/>
        <v>74</v>
      </c>
      <c r="FJ77" s="3">
        <f t="shared" si="157"/>
        <v>9</v>
      </c>
      <c r="FK77" s="3">
        <f t="shared" si="157"/>
        <v>9</v>
      </c>
      <c r="FL77" s="69">
        <f>SUMPRODUCT(FM77:FO77,设定参考!$A$2:$C$2)</f>
        <v>-1121430.5714848156</v>
      </c>
      <c r="FM77" s="30">
        <v>-532774.84160831501</v>
      </c>
      <c r="FN77" s="30">
        <v>-544298.13980959903</v>
      </c>
      <c r="FO77" s="62">
        <v>-555821.43801088398</v>
      </c>
      <c r="FP77" s="57" t="str">
        <f t="shared" si="173"/>
        <v>亚芝</v>
      </c>
      <c r="FQ77" s="47" t="e">
        <f>VLOOKUP(FP77,马仔属性!$G$14:$I$30,3,FALSE)</f>
        <v>#N/A</v>
      </c>
      <c r="FR77" s="58" t="e">
        <f>VLOOKUP(FP77,马仔属性!$G$14:$H$30,2,FALSE)</f>
        <v>#N/A</v>
      </c>
      <c r="FS77" s="3">
        <f t="shared" si="156"/>
        <v>74</v>
      </c>
      <c r="FT77" s="3">
        <f t="shared" si="157"/>
        <v>9</v>
      </c>
      <c r="FU77" s="3">
        <f t="shared" si="157"/>
        <v>9</v>
      </c>
      <c r="FV77" s="69">
        <f>SUMPRODUCT(FW77:FY77,设定参考!$A$2:$C$2)</f>
        <v>-1191953.1564766748</v>
      </c>
      <c r="FW77" s="30">
        <v>-567344.73621216801</v>
      </c>
      <c r="FX77" s="30">
        <v>-578868.03441345203</v>
      </c>
      <c r="FY77" s="62">
        <v>-590391.33261473605</v>
      </c>
      <c r="FZ77" s="57" t="str">
        <f t="shared" si="173"/>
        <v>亚芝</v>
      </c>
      <c r="GA77" s="47" t="e">
        <f>VLOOKUP(FZ77,马仔属性!$G$14:$I$30,3,FALSE)</f>
        <v>#N/A</v>
      </c>
      <c r="GB77" s="58" t="e">
        <f>VLOOKUP(FZ77,马仔属性!$G$14:$H$30,2,FALSE)</f>
        <v>#N/A</v>
      </c>
      <c r="GC77" s="3">
        <f t="shared" si="156"/>
        <v>74</v>
      </c>
      <c r="GD77" s="3">
        <f t="shared" si="157"/>
        <v>9</v>
      </c>
      <c r="GE77" s="3">
        <f t="shared" si="157"/>
        <v>9</v>
      </c>
      <c r="GF77" s="69">
        <f>SUMPRODUCT(GG77:GI77,设定参考!$A$2:$C$2)</f>
        <v>-1262475.7414685329</v>
      </c>
      <c r="GG77" s="30">
        <v>-601914.63081601996</v>
      </c>
      <c r="GH77" s="30">
        <v>-613437.92901730398</v>
      </c>
      <c r="GI77" s="62">
        <v>-624961.227218588</v>
      </c>
      <c r="GJ77" s="57" t="str">
        <f t="shared" si="173"/>
        <v>亚芝</v>
      </c>
      <c r="GK77" s="47" t="e">
        <f>VLOOKUP(GJ77,马仔属性!$G$14:$I$30,3,FALSE)</f>
        <v>#N/A</v>
      </c>
      <c r="GL77" s="58" t="e">
        <f>VLOOKUP(GJ77,马仔属性!$G$14:$H$30,2,FALSE)</f>
        <v>#N/A</v>
      </c>
      <c r="GM77" s="3">
        <f t="shared" si="156"/>
        <v>74</v>
      </c>
      <c r="GN77" s="3">
        <f t="shared" si="157"/>
        <v>9</v>
      </c>
      <c r="GO77" s="3">
        <f t="shared" si="157"/>
        <v>9</v>
      </c>
      <c r="GP77" s="69">
        <f>SUMPRODUCT(GQ77:GS77,设定参考!$A$2:$C$2)</f>
        <v>-1332998.3264603917</v>
      </c>
      <c r="GQ77" s="30">
        <v>-636484.52541987202</v>
      </c>
      <c r="GR77" s="30">
        <v>-648007.82362115697</v>
      </c>
      <c r="GS77" s="62">
        <v>-659531.12182243995</v>
      </c>
      <c r="GT77" s="57" t="str">
        <f t="shared" si="173"/>
        <v>亚芝</v>
      </c>
      <c r="GU77" s="47" t="e">
        <f>VLOOKUP(GT77,马仔属性!$G$14:$I$30,3,FALSE)</f>
        <v>#N/A</v>
      </c>
      <c r="GV77" s="58" t="e">
        <f>VLOOKUP(GT77,马仔属性!$G$14:$H$30,2,FALSE)</f>
        <v>#N/A</v>
      </c>
      <c r="GW77" s="3">
        <f t="shared" si="156"/>
        <v>74</v>
      </c>
      <c r="GX77" s="3">
        <f t="shared" si="157"/>
        <v>9</v>
      </c>
      <c r="GY77" s="3">
        <f t="shared" si="157"/>
        <v>9</v>
      </c>
      <c r="GZ77" s="69">
        <f>SUMPRODUCT(HA77:HC77,设定参考!$A$2:$C$2)</f>
        <v>-1403520.911452252</v>
      </c>
      <c r="HA77" s="30">
        <v>-671054.42002372502</v>
      </c>
      <c r="HB77" s="30">
        <v>-682577.71822500997</v>
      </c>
      <c r="HC77" s="62">
        <v>-694101.01642629295</v>
      </c>
      <c r="HD77" s="57" t="str">
        <f t="shared" si="173"/>
        <v>亚芝</v>
      </c>
      <c r="HE77" s="47" t="e">
        <f>VLOOKUP(HD77,马仔属性!$G$14:$I$30,3,FALSE)</f>
        <v>#N/A</v>
      </c>
      <c r="HF77" s="58" t="e">
        <f>VLOOKUP(HD77,马仔属性!$G$14:$H$30,2,FALSE)</f>
        <v>#N/A</v>
      </c>
      <c r="HG77" s="3">
        <f t="shared" si="156"/>
        <v>74</v>
      </c>
      <c r="HH77" s="3">
        <f t="shared" si="157"/>
        <v>9</v>
      </c>
      <c r="HI77" s="3">
        <f t="shared" si="157"/>
        <v>9</v>
      </c>
      <c r="HJ77" s="69">
        <f>SUMPRODUCT(HK77:HM77,设定参考!$A$2:$C$2)</f>
        <v>-1474043.4964441091</v>
      </c>
      <c r="HK77" s="30">
        <v>-705624.31462757697</v>
      </c>
      <c r="HL77" s="30">
        <v>-717147.61282886099</v>
      </c>
      <c r="HM77" s="62">
        <v>-728670.91103014501</v>
      </c>
    </row>
    <row r="78" spans="1:221" x14ac:dyDescent="0.15">
      <c r="A78" s="48">
        <v>75</v>
      </c>
      <c r="B78" s="57" t="str">
        <f t="shared" si="158"/>
        <v>制服太妹</v>
      </c>
      <c r="C78" s="47">
        <f>VLOOKUP(B78,马仔属性!$G$14:$I$30,3,FALSE)</f>
        <v>0</v>
      </c>
      <c r="D78" s="58">
        <f>VLOOKUP(B78,马仔属性!$G$14:$H$30,2,FALSE)</f>
        <v>101101</v>
      </c>
      <c r="E78" s="3">
        <f t="shared" si="124"/>
        <v>75</v>
      </c>
      <c r="F78" s="3">
        <f t="shared" si="125"/>
        <v>9</v>
      </c>
      <c r="G78" s="3">
        <f t="shared" si="125"/>
        <v>9</v>
      </c>
      <c r="H78" s="69">
        <f>SUMPRODUCT(I78:K78,设定参考!$A$2:$C$2)</f>
        <v>4975.46517952865</v>
      </c>
      <c r="I78" s="30">
        <v>44055.761267380083</v>
      </c>
      <c r="J78" s="30">
        <v>2177.0336085561503</v>
      </c>
      <c r="K78" s="62">
        <v>1036.2011202772965</v>
      </c>
      <c r="L78" s="57" t="str">
        <f t="shared" si="159"/>
        <v>蟹仔</v>
      </c>
      <c r="M78" s="47">
        <f>VLOOKUP(L78,马仔属性!$G$14:$I$30,3,FALSE)</f>
        <v>0</v>
      </c>
      <c r="N78" s="58">
        <f>VLOOKUP(L78,马仔属性!$G$14:$H$30,2,FALSE)</f>
        <v>101102</v>
      </c>
      <c r="O78" s="3">
        <f t="shared" si="126"/>
        <v>75</v>
      </c>
      <c r="P78" s="3">
        <f t="shared" si="127"/>
        <v>9</v>
      </c>
      <c r="Q78" s="3">
        <f t="shared" si="127"/>
        <v>9</v>
      </c>
      <c r="R78" s="69">
        <f>SUMPRODUCT(S78:U78,设定参考!$A$2:$C$2)</f>
        <v>4922.3451795286501</v>
      </c>
      <c r="S78" s="30">
        <v>43402.761267380083</v>
      </c>
      <c r="T78" s="30">
        <v>2122.0336085561503</v>
      </c>
      <c r="U78" s="62">
        <v>1064.2011202772965</v>
      </c>
      <c r="V78" s="57" t="str">
        <f t="shared" si="160"/>
        <v>比利</v>
      </c>
      <c r="W78" s="47">
        <f>VLOOKUP(V78,马仔属性!$G$14:$I$30,3,FALSE)</f>
        <v>0</v>
      </c>
      <c r="X78" s="58">
        <f>VLOOKUP(V78,马仔属性!$G$14:$H$30,2,FALSE)</f>
        <v>101103</v>
      </c>
      <c r="Y78" s="3">
        <f t="shared" si="128"/>
        <v>75</v>
      </c>
      <c r="Z78" s="3">
        <f t="shared" si="129"/>
        <v>9</v>
      </c>
      <c r="AA78" s="3">
        <f t="shared" si="129"/>
        <v>9</v>
      </c>
      <c r="AB78" s="69">
        <f>SUMPRODUCT(AC78:AE78,设定参考!$A$2:$C$2)</f>
        <v>4949.0251795286504</v>
      </c>
      <c r="AC78" s="30">
        <v>43619.761267380083</v>
      </c>
      <c r="AD78" s="30">
        <v>2144.0336085561503</v>
      </c>
      <c r="AE78" s="62">
        <v>1060.2011202772965</v>
      </c>
      <c r="AF78" s="57" t="str">
        <f t="shared" si="161"/>
        <v>黎九</v>
      </c>
      <c r="AG78" s="47">
        <f>VLOOKUP(AF78,马仔属性!$G$14:$I$30,3,FALSE)</f>
        <v>0</v>
      </c>
      <c r="AH78" s="58">
        <f>VLOOKUP(AF78,马仔属性!$G$14:$H$30,2,FALSE)</f>
        <v>101104</v>
      </c>
      <c r="AI78" s="3">
        <f t="shared" si="130"/>
        <v>75</v>
      </c>
      <c r="AJ78" s="3">
        <f t="shared" si="131"/>
        <v>9</v>
      </c>
      <c r="AK78" s="3">
        <f t="shared" si="131"/>
        <v>9</v>
      </c>
      <c r="AL78" s="69">
        <f>SUMPRODUCT(AM78:AO78,设定参考!$A$2:$C$2)</f>
        <v>5070.7051795286507</v>
      </c>
      <c r="AM78" s="30">
        <v>46886.761267380083</v>
      </c>
      <c r="AN78" s="30">
        <v>2254.0336085561503</v>
      </c>
      <c r="AO78" s="62">
        <v>941.20112027729647</v>
      </c>
      <c r="AP78" s="57" t="str">
        <f t="shared" si="162"/>
        <v>黑古</v>
      </c>
      <c r="AQ78" s="47">
        <f>VLOOKUP(AP78,马仔属性!$G$14:$I$30,3,FALSE)</f>
        <v>0</v>
      </c>
      <c r="AR78" s="58">
        <f>VLOOKUP(AP78,马仔属性!$G$14:$H$30,2,FALSE)</f>
        <v>101105</v>
      </c>
      <c r="AS78" s="3">
        <f t="shared" si="132"/>
        <v>75</v>
      </c>
      <c r="AT78" s="3">
        <f t="shared" si="133"/>
        <v>9</v>
      </c>
      <c r="AU78" s="3">
        <f t="shared" si="133"/>
        <v>9</v>
      </c>
      <c r="AV78" s="69">
        <f>SUMPRODUCT(AW78:AY78,设定参考!$A$2:$C$2)</f>
        <v>4896.2651795286502</v>
      </c>
      <c r="AW78" s="30">
        <v>46450.761267380083</v>
      </c>
      <c r="AX78" s="30">
        <v>1979.0336085561503</v>
      </c>
      <c r="AY78" s="62">
        <v>1059.2011202772965</v>
      </c>
      <c r="AZ78" s="57" t="str">
        <f t="shared" si="163"/>
        <v>靓坤</v>
      </c>
      <c r="BA78" s="47">
        <f>VLOOKUP(AZ78,马仔属性!$G$14:$I$30,3,FALSE)</f>
        <v>1</v>
      </c>
      <c r="BB78" s="58">
        <f>VLOOKUP(AZ78,马仔属性!$G$14:$H$30,2,FALSE)</f>
        <v>101106</v>
      </c>
      <c r="BC78" s="3">
        <f t="shared" si="134"/>
        <v>75</v>
      </c>
      <c r="BD78" s="3">
        <f t="shared" si="135"/>
        <v>9</v>
      </c>
      <c r="BE78" s="3">
        <f t="shared" si="135"/>
        <v>9</v>
      </c>
      <c r="BF78" s="69">
        <f>SUMPRODUCT(BG78:BI78,设定参考!$A$2:$C$2)</f>
        <v>7377.014675114332</v>
      </c>
      <c r="BG78" s="30">
        <v>67465.632945569727</v>
      </c>
      <c r="BH78" s="30">
        <v>3156.6078973262042</v>
      </c>
      <c r="BI78" s="62">
        <v>1521.7814599653382</v>
      </c>
      <c r="BJ78" s="57" t="str">
        <f t="shared" si="164"/>
        <v>乌鸦</v>
      </c>
      <c r="BK78" s="47">
        <f>VLOOKUP(BJ78,马仔属性!$G$14:$I$30,3,FALSE)</f>
        <v>2</v>
      </c>
      <c r="BL78" s="58">
        <f>VLOOKUP(BJ78,马仔属性!$G$14:$H$30,2,FALSE)</f>
        <v>101110</v>
      </c>
      <c r="BM78" s="3">
        <f t="shared" si="136"/>
        <v>75</v>
      </c>
      <c r="BN78" s="3">
        <f t="shared" si="137"/>
        <v>9</v>
      </c>
      <c r="BO78" s="3">
        <f t="shared" si="137"/>
        <v>9</v>
      </c>
      <c r="BP78" s="69">
        <f>SUMPRODUCT(BQ78:BS78,设定参考!$A$2:$C$2)</f>
        <v>12265.873666285695</v>
      </c>
      <c r="BQ78" s="30">
        <v>111454.37630194903</v>
      </c>
      <c r="BR78" s="30">
        <v>5335.7564748663126</v>
      </c>
      <c r="BS78" s="62">
        <v>2471.9421393414218</v>
      </c>
      <c r="BT78" s="57" t="str">
        <f t="shared" si="165"/>
        <v>肥仔</v>
      </c>
      <c r="BU78" s="47">
        <f>VLOOKUP(BT78,马仔属性!$G$14:$I$30,3,FALSE)</f>
        <v>1</v>
      </c>
      <c r="BV78" s="58">
        <f>VLOOKUP(BT78,马仔属性!$G$14:$H$30,2,FALSE)</f>
        <v>101108</v>
      </c>
      <c r="BW78" s="3">
        <f t="shared" si="138"/>
        <v>75</v>
      </c>
      <c r="BX78" s="3">
        <f t="shared" si="139"/>
        <v>9</v>
      </c>
      <c r="BY78" s="3">
        <f t="shared" si="139"/>
        <v>9</v>
      </c>
      <c r="BZ78" s="69">
        <f>SUMPRODUCT(CA78:CC78,设定参考!$A$2:$C$2)</f>
        <v>7343.5746751143315</v>
      </c>
      <c r="CA78" s="30">
        <v>68554.632945569727</v>
      </c>
      <c r="CB78" s="30">
        <v>3046.6078973262042</v>
      </c>
      <c r="CC78" s="62">
        <v>1554.7814599653382</v>
      </c>
      <c r="CD78" s="57" t="str">
        <f t="shared" si="166"/>
        <v>司徒浩南</v>
      </c>
      <c r="CE78" s="47">
        <f>VLOOKUP(CD78,马仔属性!$G$14:$I$30,3,FALSE)</f>
        <v>2</v>
      </c>
      <c r="CF78" s="58">
        <f>VLOOKUP(CD78,马仔属性!$G$14:$H$30,2,FALSE)</f>
        <v>101109</v>
      </c>
      <c r="CG78" s="3">
        <f t="shared" si="140"/>
        <v>75</v>
      </c>
      <c r="CH78" s="3">
        <f t="shared" si="141"/>
        <v>9</v>
      </c>
      <c r="CI78" s="3">
        <f t="shared" si="141"/>
        <v>9</v>
      </c>
      <c r="CJ78" s="69">
        <f>SUMPRODUCT(CK78:CM78,设定参考!$A$2:$C$2)</f>
        <v>12384.193666285695</v>
      </c>
      <c r="CK78" s="30">
        <v>111237.37630194903</v>
      </c>
      <c r="CL78" s="30">
        <v>5566.7564748663117</v>
      </c>
      <c r="CM78" s="62">
        <v>2367.9421393414218</v>
      </c>
      <c r="CN78" s="57" t="s">
        <v>386</v>
      </c>
      <c r="CO78" s="47">
        <f>VLOOKUP(CN78,马仔属性!$G$14:$I$30,3,FALSE)</f>
        <v>2</v>
      </c>
      <c r="CP78" s="58">
        <f>VLOOKUP(CN78,马仔属性!$G$14:$H$30,2,FALSE)</f>
        <v>101111</v>
      </c>
      <c r="CQ78" s="3">
        <f t="shared" si="142"/>
        <v>75</v>
      </c>
      <c r="CR78" s="3">
        <f t="shared" si="143"/>
        <v>9</v>
      </c>
      <c r="CS78" s="3">
        <f t="shared" si="143"/>
        <v>9</v>
      </c>
      <c r="CT78" s="69">
        <f>SUMPRODUCT(CU78:CW78,设定参考!$A$2:$C$2)</f>
        <v>12282.193666285695</v>
      </c>
      <c r="CU78" s="30">
        <v>111237.37630194903</v>
      </c>
      <c r="CV78" s="30">
        <v>5379.7564748663117</v>
      </c>
      <c r="CW78" s="62">
        <v>2452.9421393414218</v>
      </c>
      <c r="CX78" s="57" t="str">
        <f t="shared" si="167"/>
        <v>雷功</v>
      </c>
      <c r="CY78" s="47" t="e">
        <f>VLOOKUP(CX78,马仔属性!$G$14:$I$30,3,FALSE)</f>
        <v>#N/A</v>
      </c>
      <c r="CZ78" s="58" t="e">
        <f>VLOOKUP(CX78,马仔属性!$G$14:$H$30,2,FALSE)</f>
        <v>#N/A</v>
      </c>
      <c r="DA78" s="3">
        <f t="shared" si="144"/>
        <v>75</v>
      </c>
      <c r="DB78" s="3">
        <f t="shared" si="145"/>
        <v>9</v>
      </c>
      <c r="DC78" s="3">
        <f t="shared" si="145"/>
        <v>9</v>
      </c>
      <c r="DD78" s="69">
        <f>SUMPRODUCT(DE78:DG78,设定参考!$A$2:$C$2)</f>
        <v>0</v>
      </c>
      <c r="DE78" s="30">
        <v>0</v>
      </c>
      <c r="DF78" s="30">
        <v>0</v>
      </c>
      <c r="DG78" s="62">
        <v>0</v>
      </c>
      <c r="DH78" s="57" t="str">
        <f t="shared" si="168"/>
        <v>山下忠秀</v>
      </c>
      <c r="DI78" s="47">
        <f>VLOOKUP(DH78,马仔属性!$G$14:$I$30,3,FALSE)</f>
        <v>2</v>
      </c>
      <c r="DJ78" s="58">
        <f>VLOOKUP(DH78,马仔属性!$G$14:$H$30,2,FALSE)</f>
        <v>101112</v>
      </c>
      <c r="DK78" s="3">
        <f t="shared" si="146"/>
        <v>75</v>
      </c>
      <c r="DL78" s="3">
        <f t="shared" si="147"/>
        <v>9</v>
      </c>
      <c r="DM78" s="3">
        <f t="shared" si="147"/>
        <v>9</v>
      </c>
      <c r="DN78" s="69">
        <f>SUMPRODUCT(DO78:DQ78,设定参考!$A$2:$C$2)</f>
        <v>12244.793666285694</v>
      </c>
      <c r="DO78" s="30">
        <v>107752.37630194903</v>
      </c>
      <c r="DP78" s="30">
        <v>5434.7564748663117</v>
      </c>
      <c r="DQ78" s="62">
        <v>2499.9421393414218</v>
      </c>
      <c r="DR78" s="57" t="str">
        <f t="shared" si="169"/>
        <v>宫本一</v>
      </c>
      <c r="DS78" s="47">
        <f>VLOOKUP(DR78,马仔属性!$G$14:$I$30,3,FALSE)</f>
        <v>2</v>
      </c>
      <c r="DT78" s="58">
        <f>VLOOKUP(DR78,马仔属性!$G$14:$H$30,2,FALSE)</f>
        <v>101113</v>
      </c>
      <c r="DU78" s="3">
        <f t="shared" si="148"/>
        <v>75</v>
      </c>
      <c r="DV78" s="3">
        <f t="shared" si="149"/>
        <v>9</v>
      </c>
      <c r="DW78" s="3">
        <f t="shared" si="149"/>
        <v>9</v>
      </c>
      <c r="DX78" s="69">
        <f>SUMPRODUCT(DY78:EA78,设定参考!$A$2:$C$2)</f>
        <v>12238.233666285694</v>
      </c>
      <c r="DY78" s="30">
        <v>108188.37630194903</v>
      </c>
      <c r="DZ78" s="30">
        <v>5390.7564748663117</v>
      </c>
      <c r="EA78" s="62">
        <v>2519.9421393414218</v>
      </c>
      <c r="EB78" s="57" t="str">
        <f t="shared" si="170"/>
        <v>陈浩南</v>
      </c>
      <c r="EC78" s="47">
        <f>VLOOKUP(EB78,马仔属性!$G$14:$I$30,3,FALSE)</f>
        <v>3</v>
      </c>
      <c r="ED78" s="58">
        <f>VLOOKUP(EB78,马仔属性!$G$14:$H$30,2,FALSE)</f>
        <v>101114</v>
      </c>
      <c r="EE78" s="3">
        <f t="shared" si="150"/>
        <v>75</v>
      </c>
      <c r="EF78" s="3">
        <f t="shared" si="151"/>
        <v>9</v>
      </c>
      <c r="EG78" s="3">
        <f t="shared" si="151"/>
        <v>9</v>
      </c>
      <c r="EH78" s="69">
        <f>SUMPRODUCT(EI78:EK78,设定参考!$A$2:$C$2)</f>
        <v>17198.492657457056</v>
      </c>
      <c r="EI78" s="30">
        <v>154137.11965832827</v>
      </c>
      <c r="EJ78" s="30">
        <v>7657.9050524064205</v>
      </c>
      <c r="EK78" s="62">
        <v>3375.1028187175052</v>
      </c>
      <c r="EL78" s="57" t="str">
        <f t="shared" si="171"/>
        <v>山鸡</v>
      </c>
      <c r="EM78" s="47">
        <f>VLOOKUP(EL78,马仔属性!$G$14:$I$30,3,FALSE)</f>
        <v>3</v>
      </c>
      <c r="EN78" s="58">
        <f>VLOOKUP(EL78,马仔属性!$G$14:$H$30,2,FALSE)</f>
        <v>101115</v>
      </c>
      <c r="EO78" s="3">
        <f t="shared" si="152"/>
        <v>75</v>
      </c>
      <c r="EP78" s="3">
        <f t="shared" si="153"/>
        <v>9</v>
      </c>
      <c r="EQ78" s="3">
        <f t="shared" si="153"/>
        <v>9</v>
      </c>
      <c r="ER78" s="69">
        <f>SUMPRODUCT(ES78:EU78,设定参考!$A$2:$C$2)</f>
        <v>17176.572657457058</v>
      </c>
      <c r="ES78" s="30">
        <v>154789.11965832827</v>
      </c>
      <c r="ET78" s="30">
        <v>7580.9050524064205</v>
      </c>
      <c r="EU78" s="62">
        <v>3404.1028187175052</v>
      </c>
      <c r="EV78" s="57" t="str">
        <f t="shared" si="172"/>
        <v>大天二</v>
      </c>
      <c r="EW78" s="47">
        <f>VLOOKUP(EV78,马仔属性!$G$14:$I$30,3,FALSE)</f>
        <v>3</v>
      </c>
      <c r="EX78" s="58">
        <f>VLOOKUP(EV78,马仔属性!$G$14:$H$30,2,FALSE)</f>
        <v>101116</v>
      </c>
      <c r="EY78" s="3">
        <f t="shared" si="154"/>
        <v>75</v>
      </c>
      <c r="EZ78" s="3">
        <f t="shared" si="155"/>
        <v>9</v>
      </c>
      <c r="FA78" s="3">
        <f t="shared" si="155"/>
        <v>9</v>
      </c>
      <c r="FB78" s="69">
        <f>SUMPRODUCT(FC78:FE78,设定参考!$A$2:$C$2)</f>
        <v>17087.732657457054</v>
      </c>
      <c r="FC78" s="30">
        <v>155443.11965832827</v>
      </c>
      <c r="FD78" s="30">
        <v>7404.9050524064205</v>
      </c>
      <c r="FE78" s="62">
        <v>3465.1028187175052</v>
      </c>
      <c r="FF78" s="57" t="str">
        <f t="shared" si="173"/>
        <v>亚芝</v>
      </c>
      <c r="FG78" s="47" t="e">
        <f>VLOOKUP(FF78,马仔属性!$G$14:$I$30,3,FALSE)</f>
        <v>#N/A</v>
      </c>
      <c r="FH78" s="58" t="e">
        <f>VLOOKUP(FF78,马仔属性!$G$14:$H$30,2,FALSE)</f>
        <v>#N/A</v>
      </c>
      <c r="FI78" s="3">
        <f t="shared" si="156"/>
        <v>75</v>
      </c>
      <c r="FJ78" s="3">
        <f t="shared" si="157"/>
        <v>9</v>
      </c>
      <c r="FK78" s="3">
        <f t="shared" si="157"/>
        <v>9</v>
      </c>
      <c r="FL78" s="69">
        <f>SUMPRODUCT(FM78:FO78,设定参考!$A$2:$C$2)</f>
        <v>-1131505.274508653</v>
      </c>
      <c r="FM78" s="30">
        <v>-537561.17945445003</v>
      </c>
      <c r="FN78" s="30">
        <v>-549188.00226164202</v>
      </c>
      <c r="FO78" s="62">
        <v>-560814.82506883296</v>
      </c>
      <c r="FP78" s="57" t="str">
        <f t="shared" si="173"/>
        <v>亚芝</v>
      </c>
      <c r="FQ78" s="47" t="e">
        <f>VLOOKUP(FP78,马仔属性!$G$14:$I$30,3,FALSE)</f>
        <v>#N/A</v>
      </c>
      <c r="FR78" s="58" t="e">
        <f>VLOOKUP(FP78,马仔属性!$G$14:$H$30,2,FALSE)</f>
        <v>#N/A</v>
      </c>
      <c r="FS78" s="3">
        <f t="shared" si="156"/>
        <v>75</v>
      </c>
      <c r="FT78" s="3">
        <f t="shared" si="157"/>
        <v>9</v>
      </c>
      <c r="FU78" s="3">
        <f t="shared" si="157"/>
        <v>9</v>
      </c>
      <c r="FV78" s="69">
        <f>SUMPRODUCT(FW78:FY78,设定参考!$A$2:$C$2)</f>
        <v>-1202661.4300886649</v>
      </c>
      <c r="FW78" s="30">
        <v>-572441.64787602494</v>
      </c>
      <c r="FX78" s="30">
        <v>-584068.470683216</v>
      </c>
      <c r="FY78" s="62">
        <v>-595695.29349040799</v>
      </c>
      <c r="FZ78" s="57" t="str">
        <f t="shared" si="173"/>
        <v>亚芝</v>
      </c>
      <c r="GA78" s="47" t="e">
        <f>VLOOKUP(FZ78,马仔属性!$G$14:$I$30,3,FALSE)</f>
        <v>#N/A</v>
      </c>
      <c r="GB78" s="58" t="e">
        <f>VLOOKUP(FZ78,马仔属性!$G$14:$H$30,2,FALSE)</f>
        <v>#N/A</v>
      </c>
      <c r="GC78" s="3">
        <f t="shared" si="156"/>
        <v>75</v>
      </c>
      <c r="GD78" s="3">
        <f t="shared" si="157"/>
        <v>9</v>
      </c>
      <c r="GE78" s="3">
        <f t="shared" si="157"/>
        <v>9</v>
      </c>
      <c r="GF78" s="69">
        <f>SUMPRODUCT(GG78:GI78,设定参考!$A$2:$C$2)</f>
        <v>-1273817.5856686779</v>
      </c>
      <c r="GG78" s="30">
        <v>-607322.11629759998</v>
      </c>
      <c r="GH78" s="30">
        <v>-618948.93910479103</v>
      </c>
      <c r="GI78" s="62">
        <v>-630575.76191198302</v>
      </c>
      <c r="GJ78" s="57" t="str">
        <f t="shared" si="173"/>
        <v>亚芝</v>
      </c>
      <c r="GK78" s="47" t="e">
        <f>VLOOKUP(GJ78,马仔属性!$G$14:$I$30,3,FALSE)</f>
        <v>#N/A</v>
      </c>
      <c r="GL78" s="58" t="e">
        <f>VLOOKUP(GJ78,马仔属性!$G$14:$H$30,2,FALSE)</f>
        <v>#N/A</v>
      </c>
      <c r="GM78" s="3">
        <f t="shared" si="156"/>
        <v>75</v>
      </c>
      <c r="GN78" s="3">
        <f t="shared" si="157"/>
        <v>9</v>
      </c>
      <c r="GO78" s="3">
        <f t="shared" si="157"/>
        <v>9</v>
      </c>
      <c r="GP78" s="69">
        <f>SUMPRODUCT(GQ78:GS78,设定参考!$A$2:$C$2)</f>
        <v>-1344973.741248691</v>
      </c>
      <c r="GQ78" s="30">
        <v>-642202.58471917501</v>
      </c>
      <c r="GR78" s="30">
        <v>-653829.40752636595</v>
      </c>
      <c r="GS78" s="62">
        <v>-665456.23033355805</v>
      </c>
      <c r="GT78" s="57" t="str">
        <f t="shared" si="173"/>
        <v>亚芝</v>
      </c>
      <c r="GU78" s="47" t="e">
        <f>VLOOKUP(GT78,马仔属性!$G$14:$I$30,3,FALSE)</f>
        <v>#N/A</v>
      </c>
      <c r="GV78" s="58" t="e">
        <f>VLOOKUP(GT78,马仔属性!$G$14:$H$30,2,FALSE)</f>
        <v>#N/A</v>
      </c>
      <c r="GW78" s="3">
        <f t="shared" si="156"/>
        <v>75</v>
      </c>
      <c r="GX78" s="3">
        <f t="shared" si="157"/>
        <v>9</v>
      </c>
      <c r="GY78" s="3">
        <f t="shared" si="157"/>
        <v>9</v>
      </c>
      <c r="GZ78" s="69">
        <f>SUMPRODUCT(HA78:HC78,设定参考!$A$2:$C$2)</f>
        <v>-1416129.896828704</v>
      </c>
      <c r="HA78" s="30">
        <v>-677083.05314074899</v>
      </c>
      <c r="HB78" s="30">
        <v>-688709.87594794098</v>
      </c>
      <c r="HC78" s="62">
        <v>-700336.69875513297</v>
      </c>
      <c r="HD78" s="57" t="str">
        <f t="shared" si="173"/>
        <v>亚芝</v>
      </c>
      <c r="HE78" s="47" t="e">
        <f>VLOOKUP(HD78,马仔属性!$G$14:$I$30,3,FALSE)</f>
        <v>#N/A</v>
      </c>
      <c r="HF78" s="58" t="e">
        <f>VLOOKUP(HD78,马仔属性!$G$14:$H$30,2,FALSE)</f>
        <v>#N/A</v>
      </c>
      <c r="HG78" s="3">
        <f t="shared" si="156"/>
        <v>75</v>
      </c>
      <c r="HH78" s="3">
        <f t="shared" si="157"/>
        <v>9</v>
      </c>
      <c r="HI78" s="3">
        <f t="shared" si="157"/>
        <v>9</v>
      </c>
      <c r="HJ78" s="69">
        <f>SUMPRODUCT(HK78:HM78,设定参考!$A$2:$C$2)</f>
        <v>-1487286.0524087171</v>
      </c>
      <c r="HK78" s="30">
        <v>-711963.52156232402</v>
      </c>
      <c r="HL78" s="30">
        <v>-723590.34436951601</v>
      </c>
      <c r="HM78" s="62">
        <v>-735217.167176708</v>
      </c>
    </row>
    <row r="79" spans="1:221" x14ac:dyDescent="0.15">
      <c r="A79" s="48">
        <v>76</v>
      </c>
      <c r="B79" s="57" t="str">
        <f t="shared" si="158"/>
        <v>制服太妹</v>
      </c>
      <c r="C79" s="47">
        <f>VLOOKUP(B79,马仔属性!$G$14:$I$30,3,FALSE)</f>
        <v>0</v>
      </c>
      <c r="D79" s="58">
        <f>VLOOKUP(B79,马仔属性!$G$14:$H$30,2,FALSE)</f>
        <v>101101</v>
      </c>
      <c r="E79" s="3">
        <f t="shared" si="124"/>
        <v>76</v>
      </c>
      <c r="F79" s="3">
        <f t="shared" si="125"/>
        <v>9</v>
      </c>
      <c r="G79" s="3">
        <f t="shared" si="125"/>
        <v>9</v>
      </c>
      <c r="H79" s="69">
        <f>SUMPRODUCT(I79:K79,设定参考!$A$2:$C$2)</f>
        <v>5001.4897188786081</v>
      </c>
      <c r="I79" s="30">
        <v>44286.594875208029</v>
      </c>
      <c r="J79" s="30">
        <v>2188.7583195721932</v>
      </c>
      <c r="K79" s="62">
        <v>1041.2676042980936</v>
      </c>
      <c r="L79" s="57" t="str">
        <f t="shared" si="159"/>
        <v>蟹仔</v>
      </c>
      <c r="M79" s="47">
        <f>VLOOKUP(L79,马仔属性!$G$14:$I$30,3,FALSE)</f>
        <v>0</v>
      </c>
      <c r="N79" s="58">
        <f>VLOOKUP(L79,马仔属性!$G$14:$H$30,2,FALSE)</f>
        <v>101102</v>
      </c>
      <c r="O79" s="3">
        <f t="shared" si="126"/>
        <v>76</v>
      </c>
      <c r="P79" s="3">
        <f t="shared" si="127"/>
        <v>9</v>
      </c>
      <c r="Q79" s="3">
        <f t="shared" si="127"/>
        <v>9</v>
      </c>
      <c r="R79" s="69">
        <f>SUMPRODUCT(S79:U79,设定参考!$A$2:$C$2)</f>
        <v>4948.3697188786082</v>
      </c>
      <c r="S79" s="30">
        <v>43633.594875208029</v>
      </c>
      <c r="T79" s="30">
        <v>2133.7583195721932</v>
      </c>
      <c r="U79" s="62">
        <v>1069.2676042980936</v>
      </c>
      <c r="V79" s="57" t="str">
        <f t="shared" si="160"/>
        <v>比利</v>
      </c>
      <c r="W79" s="47">
        <f>VLOOKUP(V79,马仔属性!$G$14:$I$30,3,FALSE)</f>
        <v>0</v>
      </c>
      <c r="X79" s="58">
        <f>VLOOKUP(V79,马仔属性!$G$14:$H$30,2,FALSE)</f>
        <v>101103</v>
      </c>
      <c r="Y79" s="3">
        <f t="shared" si="128"/>
        <v>76</v>
      </c>
      <c r="Z79" s="3">
        <f t="shared" si="129"/>
        <v>9</v>
      </c>
      <c r="AA79" s="3">
        <f t="shared" si="129"/>
        <v>9</v>
      </c>
      <c r="AB79" s="69">
        <f>SUMPRODUCT(AC79:AE79,设定参考!$A$2:$C$2)</f>
        <v>4975.0497188786085</v>
      </c>
      <c r="AC79" s="30">
        <v>43850.594875208029</v>
      </c>
      <c r="AD79" s="30">
        <v>2155.7583195721932</v>
      </c>
      <c r="AE79" s="62">
        <v>1065.2676042980936</v>
      </c>
      <c r="AF79" s="57" t="str">
        <f t="shared" si="161"/>
        <v>黎九</v>
      </c>
      <c r="AG79" s="47">
        <f>VLOOKUP(AF79,马仔属性!$G$14:$I$30,3,FALSE)</f>
        <v>0</v>
      </c>
      <c r="AH79" s="58">
        <f>VLOOKUP(AF79,马仔属性!$G$14:$H$30,2,FALSE)</f>
        <v>101104</v>
      </c>
      <c r="AI79" s="3">
        <f t="shared" si="130"/>
        <v>76</v>
      </c>
      <c r="AJ79" s="3">
        <f t="shared" si="131"/>
        <v>9</v>
      </c>
      <c r="AK79" s="3">
        <f t="shared" si="131"/>
        <v>9</v>
      </c>
      <c r="AL79" s="69">
        <f>SUMPRODUCT(AM79:AO79,设定参考!$A$2:$C$2)</f>
        <v>5096.7297188786079</v>
      </c>
      <c r="AM79" s="30">
        <v>47117.594875208029</v>
      </c>
      <c r="AN79" s="30">
        <v>2265.7583195721932</v>
      </c>
      <c r="AO79" s="62">
        <v>946.2676042980936</v>
      </c>
      <c r="AP79" s="57" t="str">
        <f t="shared" si="162"/>
        <v>黑古</v>
      </c>
      <c r="AQ79" s="47">
        <f>VLOOKUP(AP79,马仔属性!$G$14:$I$30,3,FALSE)</f>
        <v>0</v>
      </c>
      <c r="AR79" s="58">
        <f>VLOOKUP(AP79,马仔属性!$G$14:$H$30,2,FALSE)</f>
        <v>101105</v>
      </c>
      <c r="AS79" s="3">
        <f t="shared" si="132"/>
        <v>76</v>
      </c>
      <c r="AT79" s="3">
        <f t="shared" si="133"/>
        <v>9</v>
      </c>
      <c r="AU79" s="3">
        <f t="shared" si="133"/>
        <v>9</v>
      </c>
      <c r="AV79" s="69">
        <f>SUMPRODUCT(AW79:AY79,设定参考!$A$2:$C$2)</f>
        <v>4922.2897188786083</v>
      </c>
      <c r="AW79" s="30">
        <v>46681.594875208029</v>
      </c>
      <c r="AX79" s="30">
        <v>1990.7583195721932</v>
      </c>
      <c r="AY79" s="62">
        <v>1064.2676042980936</v>
      </c>
      <c r="AZ79" s="57" t="str">
        <f t="shared" si="163"/>
        <v>靓坤</v>
      </c>
      <c r="BA79" s="47">
        <f>VLOOKUP(AZ79,马仔属性!$G$14:$I$30,3,FALSE)</f>
        <v>1</v>
      </c>
      <c r="BB79" s="58">
        <f>VLOOKUP(AZ79,马仔属性!$G$14:$H$30,2,FALSE)</f>
        <v>101106</v>
      </c>
      <c r="BC79" s="3">
        <f t="shared" si="134"/>
        <v>76</v>
      </c>
      <c r="BD79" s="3">
        <f t="shared" si="135"/>
        <v>9</v>
      </c>
      <c r="BE79" s="3">
        <f t="shared" si="135"/>
        <v>9</v>
      </c>
      <c r="BF79" s="69">
        <f>SUMPRODUCT(BG79:BI79,设定参考!$A$2:$C$2)</f>
        <v>7429.0637538142473</v>
      </c>
      <c r="BG79" s="30">
        <v>67927.300161225634</v>
      </c>
      <c r="BH79" s="30">
        <v>3180.05731935829</v>
      </c>
      <c r="BI79" s="62">
        <v>1531.9144280069327</v>
      </c>
      <c r="BJ79" s="57" t="str">
        <f t="shared" si="164"/>
        <v>乌鸦</v>
      </c>
      <c r="BK79" s="47">
        <f>VLOOKUP(BJ79,马仔属性!$G$14:$I$30,3,FALSE)</f>
        <v>2</v>
      </c>
      <c r="BL79" s="58">
        <f>VLOOKUP(BJ79,马仔属性!$G$14:$H$30,2,FALSE)</f>
        <v>101110</v>
      </c>
      <c r="BM79" s="3">
        <f t="shared" si="136"/>
        <v>76</v>
      </c>
      <c r="BN79" s="3">
        <f t="shared" si="137"/>
        <v>9</v>
      </c>
      <c r="BO79" s="3">
        <f t="shared" si="137"/>
        <v>9</v>
      </c>
      <c r="BP79" s="69">
        <f>SUMPRODUCT(BQ79:BS79,设定参考!$A$2:$C$2)</f>
        <v>12369.971823685528</v>
      </c>
      <c r="BQ79" s="30">
        <v>112377.71073326081</v>
      </c>
      <c r="BR79" s="30">
        <v>5382.6553189304841</v>
      </c>
      <c r="BS79" s="62">
        <v>2492.2080754246103</v>
      </c>
      <c r="BT79" s="57" t="str">
        <f t="shared" si="165"/>
        <v>肥仔</v>
      </c>
      <c r="BU79" s="47">
        <f>VLOOKUP(BT79,马仔属性!$G$14:$I$30,3,FALSE)</f>
        <v>1</v>
      </c>
      <c r="BV79" s="58">
        <f>VLOOKUP(BT79,马仔属性!$G$14:$H$30,2,FALSE)</f>
        <v>101108</v>
      </c>
      <c r="BW79" s="3">
        <f t="shared" si="138"/>
        <v>76</v>
      </c>
      <c r="BX79" s="3">
        <f t="shared" si="139"/>
        <v>9</v>
      </c>
      <c r="BY79" s="3">
        <f t="shared" si="139"/>
        <v>9</v>
      </c>
      <c r="BZ79" s="69">
        <f>SUMPRODUCT(CA79:CC79,设定参考!$A$2:$C$2)</f>
        <v>7395.6237538142486</v>
      </c>
      <c r="CA79" s="30">
        <v>69016.300161225634</v>
      </c>
      <c r="CB79" s="30">
        <v>3070.05731935829</v>
      </c>
      <c r="CC79" s="62">
        <v>1564.9144280069327</v>
      </c>
      <c r="CD79" s="57" t="str">
        <f t="shared" si="166"/>
        <v>司徒浩南</v>
      </c>
      <c r="CE79" s="47">
        <f>VLOOKUP(CD79,马仔属性!$G$14:$I$30,3,FALSE)</f>
        <v>2</v>
      </c>
      <c r="CF79" s="58">
        <f>VLOOKUP(CD79,马仔属性!$G$14:$H$30,2,FALSE)</f>
        <v>101109</v>
      </c>
      <c r="CG79" s="3">
        <f t="shared" si="140"/>
        <v>76</v>
      </c>
      <c r="CH79" s="3">
        <f t="shared" si="141"/>
        <v>9</v>
      </c>
      <c r="CI79" s="3">
        <f t="shared" si="141"/>
        <v>9</v>
      </c>
      <c r="CJ79" s="69">
        <f>SUMPRODUCT(CK79:CM79,设定参考!$A$2:$C$2)</f>
        <v>12488.291823685528</v>
      </c>
      <c r="CK79" s="30">
        <v>112160.71073326081</v>
      </c>
      <c r="CL79" s="30">
        <v>5613.6553189304832</v>
      </c>
      <c r="CM79" s="62">
        <v>2388.2080754246103</v>
      </c>
      <c r="CN79" s="57" t="s">
        <v>386</v>
      </c>
      <c r="CO79" s="47">
        <f>VLOOKUP(CN79,马仔属性!$G$14:$I$30,3,FALSE)</f>
        <v>2</v>
      </c>
      <c r="CP79" s="58">
        <f>VLOOKUP(CN79,马仔属性!$G$14:$H$30,2,FALSE)</f>
        <v>101111</v>
      </c>
      <c r="CQ79" s="3">
        <f t="shared" si="142"/>
        <v>76</v>
      </c>
      <c r="CR79" s="3">
        <f t="shared" si="143"/>
        <v>9</v>
      </c>
      <c r="CS79" s="3">
        <f t="shared" si="143"/>
        <v>9</v>
      </c>
      <c r="CT79" s="69">
        <f>SUMPRODUCT(CU79:CW79,设定参考!$A$2:$C$2)</f>
        <v>12386.291823685528</v>
      </c>
      <c r="CU79" s="30">
        <v>112160.71073326081</v>
      </c>
      <c r="CV79" s="30">
        <v>5426.6553189304832</v>
      </c>
      <c r="CW79" s="62">
        <v>2473.2080754246103</v>
      </c>
      <c r="CX79" s="57" t="str">
        <f t="shared" si="167"/>
        <v>雷功</v>
      </c>
      <c r="CY79" s="47" t="e">
        <f>VLOOKUP(CX79,马仔属性!$G$14:$I$30,3,FALSE)</f>
        <v>#N/A</v>
      </c>
      <c r="CZ79" s="58" t="e">
        <f>VLOOKUP(CX79,马仔属性!$G$14:$H$30,2,FALSE)</f>
        <v>#N/A</v>
      </c>
      <c r="DA79" s="3">
        <f t="shared" si="144"/>
        <v>76</v>
      </c>
      <c r="DB79" s="3">
        <f t="shared" si="145"/>
        <v>9</v>
      </c>
      <c r="DC79" s="3">
        <f t="shared" si="145"/>
        <v>9</v>
      </c>
      <c r="DD79" s="69">
        <f>SUMPRODUCT(DE79:DG79,设定参考!$A$2:$C$2)</f>
        <v>0</v>
      </c>
      <c r="DE79" s="30">
        <v>0</v>
      </c>
      <c r="DF79" s="30">
        <v>0</v>
      </c>
      <c r="DG79" s="62">
        <v>0</v>
      </c>
      <c r="DH79" s="57" t="str">
        <f t="shared" si="168"/>
        <v>山下忠秀</v>
      </c>
      <c r="DI79" s="47">
        <f>VLOOKUP(DH79,马仔属性!$G$14:$I$30,3,FALSE)</f>
        <v>2</v>
      </c>
      <c r="DJ79" s="58">
        <f>VLOOKUP(DH79,马仔属性!$G$14:$H$30,2,FALSE)</f>
        <v>101112</v>
      </c>
      <c r="DK79" s="3">
        <f t="shared" si="146"/>
        <v>76</v>
      </c>
      <c r="DL79" s="3">
        <f t="shared" si="147"/>
        <v>9</v>
      </c>
      <c r="DM79" s="3">
        <f t="shared" si="147"/>
        <v>9</v>
      </c>
      <c r="DN79" s="69">
        <f>SUMPRODUCT(DO79:DQ79,设定参考!$A$2:$C$2)</f>
        <v>12348.891823685526</v>
      </c>
      <c r="DO79" s="30">
        <v>108675.71073326081</v>
      </c>
      <c r="DP79" s="30">
        <v>5481.6553189304832</v>
      </c>
      <c r="DQ79" s="62">
        <v>2520.2080754246103</v>
      </c>
      <c r="DR79" s="57" t="str">
        <f t="shared" si="169"/>
        <v>宫本一</v>
      </c>
      <c r="DS79" s="47">
        <f>VLOOKUP(DR79,马仔属性!$G$14:$I$30,3,FALSE)</f>
        <v>2</v>
      </c>
      <c r="DT79" s="58">
        <f>VLOOKUP(DR79,马仔属性!$G$14:$H$30,2,FALSE)</f>
        <v>101113</v>
      </c>
      <c r="DU79" s="3">
        <f t="shared" si="148"/>
        <v>76</v>
      </c>
      <c r="DV79" s="3">
        <f t="shared" si="149"/>
        <v>9</v>
      </c>
      <c r="DW79" s="3">
        <f t="shared" si="149"/>
        <v>9</v>
      </c>
      <c r="DX79" s="69">
        <f>SUMPRODUCT(DY79:EA79,设定参考!$A$2:$C$2)</f>
        <v>12342.331823685527</v>
      </c>
      <c r="DY79" s="30">
        <v>109111.71073326081</v>
      </c>
      <c r="DZ79" s="30">
        <v>5437.6553189304832</v>
      </c>
      <c r="EA79" s="62">
        <v>2540.2080754246103</v>
      </c>
      <c r="EB79" s="57" t="str">
        <f t="shared" si="170"/>
        <v>陈浩南</v>
      </c>
      <c r="EC79" s="47">
        <f>VLOOKUP(EB79,马仔属性!$G$14:$I$30,3,FALSE)</f>
        <v>3</v>
      </c>
      <c r="ED79" s="58">
        <f>VLOOKUP(EB79,马仔属性!$G$14:$H$30,2,FALSE)</f>
        <v>101114</v>
      </c>
      <c r="EE79" s="3">
        <f t="shared" si="150"/>
        <v>76</v>
      </c>
      <c r="EF79" s="3">
        <f t="shared" si="151"/>
        <v>9</v>
      </c>
      <c r="EG79" s="3">
        <f t="shared" si="151"/>
        <v>9</v>
      </c>
      <c r="EH79" s="69">
        <f>SUMPRODUCT(EI79:EK79,设定参考!$A$2:$C$2)</f>
        <v>17354.639893556803</v>
      </c>
      <c r="EI79" s="30">
        <v>155522.12130529599</v>
      </c>
      <c r="EJ79" s="30">
        <v>7728.2533185026768</v>
      </c>
      <c r="EK79" s="62">
        <v>3405.5017228422885</v>
      </c>
      <c r="EL79" s="57" t="str">
        <f t="shared" si="171"/>
        <v>山鸡</v>
      </c>
      <c r="EM79" s="47">
        <f>VLOOKUP(EL79,马仔属性!$G$14:$I$30,3,FALSE)</f>
        <v>3</v>
      </c>
      <c r="EN79" s="58">
        <f>VLOOKUP(EL79,马仔属性!$G$14:$H$30,2,FALSE)</f>
        <v>101115</v>
      </c>
      <c r="EO79" s="3">
        <f t="shared" si="152"/>
        <v>76</v>
      </c>
      <c r="EP79" s="3">
        <f t="shared" si="153"/>
        <v>9</v>
      </c>
      <c r="EQ79" s="3">
        <f t="shared" si="153"/>
        <v>9</v>
      </c>
      <c r="ER79" s="69">
        <f>SUMPRODUCT(ES79:EU79,设定参考!$A$2:$C$2)</f>
        <v>17332.719893556805</v>
      </c>
      <c r="ES79" s="30">
        <v>156174.12130529599</v>
      </c>
      <c r="ET79" s="30">
        <v>7651.2533185026768</v>
      </c>
      <c r="EU79" s="62">
        <v>3434.5017228422885</v>
      </c>
      <c r="EV79" s="57" t="str">
        <f t="shared" si="172"/>
        <v>大天二</v>
      </c>
      <c r="EW79" s="47">
        <f>VLOOKUP(EV79,马仔属性!$G$14:$I$30,3,FALSE)</f>
        <v>3</v>
      </c>
      <c r="EX79" s="58">
        <f>VLOOKUP(EV79,马仔属性!$G$14:$H$30,2,FALSE)</f>
        <v>101116</v>
      </c>
      <c r="EY79" s="3">
        <f t="shared" si="154"/>
        <v>76</v>
      </c>
      <c r="EZ79" s="3">
        <f t="shared" si="155"/>
        <v>9</v>
      </c>
      <c r="FA79" s="3">
        <f t="shared" si="155"/>
        <v>9</v>
      </c>
      <c r="FB79" s="69">
        <f>SUMPRODUCT(FC79:FE79,设定参考!$A$2:$C$2)</f>
        <v>17243.879893556805</v>
      </c>
      <c r="FC79" s="30">
        <v>156828.12130529599</v>
      </c>
      <c r="FD79" s="30">
        <v>7475.2533185026768</v>
      </c>
      <c r="FE79" s="62">
        <v>3495.5017228422885</v>
      </c>
      <c r="FF79" s="57" t="str">
        <f t="shared" si="173"/>
        <v>亚芝</v>
      </c>
      <c r="FG79" s="47" t="e">
        <f>VLOOKUP(FF79,马仔属性!$G$14:$I$30,3,FALSE)</f>
        <v>#N/A</v>
      </c>
      <c r="FH79" s="58" t="e">
        <f>VLOOKUP(FF79,马仔属性!$G$14:$H$30,2,FALSE)</f>
        <v>#N/A</v>
      </c>
      <c r="FI79" s="3">
        <f t="shared" si="156"/>
        <v>76</v>
      </c>
      <c r="FJ79" s="3">
        <f t="shared" si="157"/>
        <v>9</v>
      </c>
      <c r="FK79" s="3">
        <f t="shared" si="157"/>
        <v>9</v>
      </c>
      <c r="FL79" s="69">
        <f>SUMPRODUCT(FM79:FO79,设定参考!$A$2:$C$2)</f>
        <v>-1141579.9775324904</v>
      </c>
      <c r="FM79" s="30">
        <v>-542347.51730058505</v>
      </c>
      <c r="FN79" s="30">
        <v>-554077.86471368396</v>
      </c>
      <c r="FO79" s="62">
        <v>-565808.21212678298</v>
      </c>
      <c r="FP79" s="57" t="str">
        <f t="shared" si="173"/>
        <v>亚芝</v>
      </c>
      <c r="FQ79" s="47" t="e">
        <f>VLOOKUP(FP79,马仔属性!$G$14:$I$30,3,FALSE)</f>
        <v>#N/A</v>
      </c>
      <c r="FR79" s="58" t="e">
        <f>VLOOKUP(FP79,马仔属性!$G$14:$H$30,2,FALSE)</f>
        <v>#N/A</v>
      </c>
      <c r="FS79" s="3">
        <f t="shared" si="156"/>
        <v>76</v>
      </c>
      <c r="FT79" s="3">
        <f t="shared" si="157"/>
        <v>9</v>
      </c>
      <c r="FU79" s="3">
        <f t="shared" si="157"/>
        <v>9</v>
      </c>
      <c r="FV79" s="69">
        <f>SUMPRODUCT(FW79:FY79,设定参考!$A$2:$C$2)</f>
        <v>-1213369.7037006572</v>
      </c>
      <c r="FW79" s="30">
        <v>-577538.559539882</v>
      </c>
      <c r="FX79" s="30">
        <v>-589268.90695298102</v>
      </c>
      <c r="FY79" s="62">
        <v>-600999.25436608098</v>
      </c>
      <c r="FZ79" s="57" t="str">
        <f t="shared" si="173"/>
        <v>亚芝</v>
      </c>
      <c r="GA79" s="47" t="e">
        <f>VLOOKUP(FZ79,马仔属性!$G$14:$I$30,3,FALSE)</f>
        <v>#N/A</v>
      </c>
      <c r="GB79" s="58" t="e">
        <f>VLOOKUP(FZ79,马仔属性!$G$14:$H$30,2,FALSE)</f>
        <v>#N/A</v>
      </c>
      <c r="GC79" s="3">
        <f t="shared" si="156"/>
        <v>76</v>
      </c>
      <c r="GD79" s="3">
        <f t="shared" si="157"/>
        <v>9</v>
      </c>
      <c r="GE79" s="3">
        <f t="shared" si="157"/>
        <v>9</v>
      </c>
      <c r="GF79" s="69">
        <f>SUMPRODUCT(GG79:GI79,设定参考!$A$2:$C$2)</f>
        <v>-1285159.4298688243</v>
      </c>
      <c r="GG79" s="30">
        <v>-612729.60177918</v>
      </c>
      <c r="GH79" s="30">
        <v>-624459.94919227902</v>
      </c>
      <c r="GI79" s="62">
        <v>-636190.29660537804</v>
      </c>
      <c r="GJ79" s="57" t="str">
        <f t="shared" si="173"/>
        <v>亚芝</v>
      </c>
      <c r="GK79" s="47" t="e">
        <f>VLOOKUP(GJ79,马仔属性!$G$14:$I$30,3,FALSE)</f>
        <v>#N/A</v>
      </c>
      <c r="GL79" s="58" t="e">
        <f>VLOOKUP(GJ79,马仔属性!$G$14:$H$30,2,FALSE)</f>
        <v>#N/A</v>
      </c>
      <c r="GM79" s="3">
        <f t="shared" si="156"/>
        <v>76</v>
      </c>
      <c r="GN79" s="3">
        <f t="shared" si="157"/>
        <v>9</v>
      </c>
      <c r="GO79" s="3">
        <f t="shared" si="157"/>
        <v>9</v>
      </c>
      <c r="GP79" s="69">
        <f>SUMPRODUCT(GQ79:GS79,设定参考!$A$2:$C$2)</f>
        <v>-1356949.15603699</v>
      </c>
      <c r="GQ79" s="30">
        <v>-647920.64401847695</v>
      </c>
      <c r="GR79" s="30">
        <v>-659650.99143157597</v>
      </c>
      <c r="GS79" s="62">
        <v>-671381.33884467499</v>
      </c>
      <c r="GT79" s="57" t="str">
        <f t="shared" si="173"/>
        <v>亚芝</v>
      </c>
      <c r="GU79" s="47" t="e">
        <f>VLOOKUP(GT79,马仔属性!$G$14:$I$30,3,FALSE)</f>
        <v>#N/A</v>
      </c>
      <c r="GV79" s="58" t="e">
        <f>VLOOKUP(GT79,马仔属性!$G$14:$H$30,2,FALSE)</f>
        <v>#N/A</v>
      </c>
      <c r="GW79" s="3">
        <f t="shared" si="156"/>
        <v>76</v>
      </c>
      <c r="GX79" s="3">
        <f t="shared" si="157"/>
        <v>9</v>
      </c>
      <c r="GY79" s="3">
        <f t="shared" si="157"/>
        <v>9</v>
      </c>
      <c r="GZ79" s="69">
        <f>SUMPRODUCT(HA79:HC79,设定参考!$A$2:$C$2)</f>
        <v>-1428738.882205158</v>
      </c>
      <c r="HA79" s="30">
        <v>-683111.68625777506</v>
      </c>
      <c r="HB79" s="30">
        <v>-694842.03367087396</v>
      </c>
      <c r="HC79" s="62">
        <v>-706572.38108397298</v>
      </c>
      <c r="HD79" s="57" t="str">
        <f t="shared" si="173"/>
        <v>亚芝</v>
      </c>
      <c r="HE79" s="47" t="e">
        <f>VLOOKUP(HD79,马仔属性!$G$14:$I$30,3,FALSE)</f>
        <v>#N/A</v>
      </c>
      <c r="HF79" s="58" t="e">
        <f>VLOOKUP(HD79,马仔属性!$G$14:$H$30,2,FALSE)</f>
        <v>#N/A</v>
      </c>
      <c r="HG79" s="3">
        <f t="shared" si="156"/>
        <v>76</v>
      </c>
      <c r="HH79" s="3">
        <f t="shared" si="157"/>
        <v>9</v>
      </c>
      <c r="HI79" s="3">
        <f t="shared" si="157"/>
        <v>9</v>
      </c>
      <c r="HJ79" s="69">
        <f>SUMPRODUCT(HK79:HM79,设定参考!$A$2:$C$2)</f>
        <v>-1500528.6083733239</v>
      </c>
      <c r="HK79" s="30">
        <v>-718302.72849707201</v>
      </c>
      <c r="HL79" s="30">
        <v>-730033.07591017103</v>
      </c>
      <c r="HM79" s="62">
        <v>-741763.42332327005</v>
      </c>
    </row>
    <row r="80" spans="1:221" x14ac:dyDescent="0.15">
      <c r="A80" s="48">
        <v>77</v>
      </c>
      <c r="B80" s="57" t="str">
        <f t="shared" si="158"/>
        <v>制服太妹</v>
      </c>
      <c r="C80" s="47">
        <f>VLOOKUP(B80,马仔属性!$G$14:$I$30,3,FALSE)</f>
        <v>0</v>
      </c>
      <c r="D80" s="58">
        <f>VLOOKUP(B80,马仔属性!$G$14:$H$30,2,FALSE)</f>
        <v>101101</v>
      </c>
      <c r="E80" s="3">
        <f t="shared" si="124"/>
        <v>77</v>
      </c>
      <c r="F80" s="3">
        <f t="shared" si="125"/>
        <v>9</v>
      </c>
      <c r="G80" s="3">
        <f t="shared" si="125"/>
        <v>9</v>
      </c>
      <c r="H80" s="69">
        <f>SUMPRODUCT(I80:K80,设定参考!$A$2:$C$2)</f>
        <v>5027.5142582285662</v>
      </c>
      <c r="I80" s="30">
        <v>44517.428483035983</v>
      </c>
      <c r="J80" s="30">
        <v>2200.483030588236</v>
      </c>
      <c r="K80" s="62">
        <v>1046.334088318891</v>
      </c>
      <c r="L80" s="57" t="str">
        <f t="shared" si="159"/>
        <v>蟹仔</v>
      </c>
      <c r="M80" s="47">
        <f>VLOOKUP(L80,马仔属性!$G$14:$I$30,3,FALSE)</f>
        <v>0</v>
      </c>
      <c r="N80" s="58">
        <f>VLOOKUP(L80,马仔属性!$G$14:$H$30,2,FALSE)</f>
        <v>101102</v>
      </c>
      <c r="O80" s="3">
        <f t="shared" si="126"/>
        <v>77</v>
      </c>
      <c r="P80" s="3">
        <f t="shared" si="127"/>
        <v>9</v>
      </c>
      <c r="Q80" s="3">
        <f t="shared" si="127"/>
        <v>9</v>
      </c>
      <c r="R80" s="69">
        <f>SUMPRODUCT(S80:U80,设定参考!$A$2:$C$2)</f>
        <v>4974.3942582285663</v>
      </c>
      <c r="S80" s="30">
        <v>43864.428483035983</v>
      </c>
      <c r="T80" s="30">
        <v>2145.483030588236</v>
      </c>
      <c r="U80" s="62">
        <v>1074.334088318891</v>
      </c>
      <c r="V80" s="57" t="str">
        <f t="shared" si="160"/>
        <v>比利</v>
      </c>
      <c r="W80" s="47">
        <f>VLOOKUP(V80,马仔属性!$G$14:$I$30,3,FALSE)</f>
        <v>0</v>
      </c>
      <c r="X80" s="58">
        <f>VLOOKUP(V80,马仔属性!$G$14:$H$30,2,FALSE)</f>
        <v>101103</v>
      </c>
      <c r="Y80" s="3">
        <f t="shared" si="128"/>
        <v>77</v>
      </c>
      <c r="Z80" s="3">
        <f t="shared" si="129"/>
        <v>9</v>
      </c>
      <c r="AA80" s="3">
        <f t="shared" si="129"/>
        <v>9</v>
      </c>
      <c r="AB80" s="69">
        <f>SUMPRODUCT(AC80:AE80,设定参考!$A$2:$C$2)</f>
        <v>5001.0742582285666</v>
      </c>
      <c r="AC80" s="30">
        <v>44081.428483035983</v>
      </c>
      <c r="AD80" s="30">
        <v>2167.483030588236</v>
      </c>
      <c r="AE80" s="62">
        <v>1070.334088318891</v>
      </c>
      <c r="AF80" s="57" t="str">
        <f t="shared" si="161"/>
        <v>黎九</v>
      </c>
      <c r="AG80" s="47">
        <f>VLOOKUP(AF80,马仔属性!$G$14:$I$30,3,FALSE)</f>
        <v>0</v>
      </c>
      <c r="AH80" s="58">
        <f>VLOOKUP(AF80,马仔属性!$G$14:$H$30,2,FALSE)</f>
        <v>101104</v>
      </c>
      <c r="AI80" s="3">
        <f t="shared" si="130"/>
        <v>77</v>
      </c>
      <c r="AJ80" s="3">
        <f t="shared" si="131"/>
        <v>9</v>
      </c>
      <c r="AK80" s="3">
        <f t="shared" si="131"/>
        <v>9</v>
      </c>
      <c r="AL80" s="69">
        <f>SUMPRODUCT(AM80:AO80,设定参考!$A$2:$C$2)</f>
        <v>5122.7542582285669</v>
      </c>
      <c r="AM80" s="30">
        <v>47348.428483035983</v>
      </c>
      <c r="AN80" s="30">
        <v>2277.483030588236</v>
      </c>
      <c r="AO80" s="62">
        <v>951.33408831889096</v>
      </c>
      <c r="AP80" s="57" t="str">
        <f t="shared" si="162"/>
        <v>黑古</v>
      </c>
      <c r="AQ80" s="47">
        <f>VLOOKUP(AP80,马仔属性!$G$14:$I$30,3,FALSE)</f>
        <v>0</v>
      </c>
      <c r="AR80" s="58">
        <f>VLOOKUP(AP80,马仔属性!$G$14:$H$30,2,FALSE)</f>
        <v>101105</v>
      </c>
      <c r="AS80" s="3">
        <f t="shared" si="132"/>
        <v>77</v>
      </c>
      <c r="AT80" s="3">
        <f t="shared" si="133"/>
        <v>9</v>
      </c>
      <c r="AU80" s="3">
        <f t="shared" si="133"/>
        <v>9</v>
      </c>
      <c r="AV80" s="69">
        <f>SUMPRODUCT(AW80:AY80,设定参考!$A$2:$C$2)</f>
        <v>4948.3142582285664</v>
      </c>
      <c r="AW80" s="30">
        <v>46912.428483035983</v>
      </c>
      <c r="AX80" s="30">
        <v>2002.4830305882358</v>
      </c>
      <c r="AY80" s="62">
        <v>1069.334088318891</v>
      </c>
      <c r="AZ80" s="57" t="str">
        <f t="shared" si="163"/>
        <v>靓坤</v>
      </c>
      <c r="BA80" s="47">
        <f>VLOOKUP(AZ80,马仔属性!$G$14:$I$30,3,FALSE)</f>
        <v>1</v>
      </c>
      <c r="BB80" s="58">
        <f>VLOOKUP(AZ80,马仔属性!$G$14:$H$30,2,FALSE)</f>
        <v>101106</v>
      </c>
      <c r="BC80" s="3">
        <f t="shared" si="134"/>
        <v>77</v>
      </c>
      <c r="BD80" s="3">
        <f t="shared" si="135"/>
        <v>9</v>
      </c>
      <c r="BE80" s="3">
        <f t="shared" si="135"/>
        <v>9</v>
      </c>
      <c r="BF80" s="69">
        <f>SUMPRODUCT(BG80:BI80,设定参考!$A$2:$C$2)</f>
        <v>7481.1128325141635</v>
      </c>
      <c r="BG80" s="30">
        <v>68388.967376881541</v>
      </c>
      <c r="BH80" s="30">
        <v>3203.5067413903753</v>
      </c>
      <c r="BI80" s="62">
        <v>1542.0473960485269</v>
      </c>
      <c r="BJ80" s="57" t="str">
        <f t="shared" si="164"/>
        <v>乌鸦</v>
      </c>
      <c r="BK80" s="47">
        <f>VLOOKUP(BJ80,马仔属性!$G$14:$I$30,3,FALSE)</f>
        <v>2</v>
      </c>
      <c r="BL80" s="58">
        <f>VLOOKUP(BJ80,马仔属性!$G$14:$H$30,2,FALSE)</f>
        <v>101110</v>
      </c>
      <c r="BM80" s="3">
        <f t="shared" si="136"/>
        <v>77</v>
      </c>
      <c r="BN80" s="3">
        <f t="shared" si="137"/>
        <v>9</v>
      </c>
      <c r="BO80" s="3">
        <f t="shared" si="137"/>
        <v>9</v>
      </c>
      <c r="BP80" s="69">
        <f>SUMPRODUCT(BQ80:BS80,设定参考!$A$2:$C$2)</f>
        <v>12474.069981085358</v>
      </c>
      <c r="BQ80" s="30">
        <v>113301.04516457263</v>
      </c>
      <c r="BR80" s="30">
        <v>5429.5541629946547</v>
      </c>
      <c r="BS80" s="62">
        <v>2512.4740115077993</v>
      </c>
      <c r="BT80" s="57" t="str">
        <f t="shared" si="165"/>
        <v>肥仔</v>
      </c>
      <c r="BU80" s="47">
        <f>VLOOKUP(BT80,马仔属性!$G$14:$I$30,3,FALSE)</f>
        <v>1</v>
      </c>
      <c r="BV80" s="58">
        <f>VLOOKUP(BT80,马仔属性!$G$14:$H$30,2,FALSE)</f>
        <v>101108</v>
      </c>
      <c r="BW80" s="3">
        <f t="shared" si="138"/>
        <v>77</v>
      </c>
      <c r="BX80" s="3">
        <f t="shared" si="139"/>
        <v>9</v>
      </c>
      <c r="BY80" s="3">
        <f t="shared" si="139"/>
        <v>9</v>
      </c>
      <c r="BZ80" s="69">
        <f>SUMPRODUCT(CA80:CC80,设定参考!$A$2:$C$2)</f>
        <v>7447.6728325141639</v>
      </c>
      <c r="CA80" s="30">
        <v>69477.967376881541</v>
      </c>
      <c r="CB80" s="30">
        <v>3093.5067413903753</v>
      </c>
      <c r="CC80" s="62">
        <v>1575.0473960485269</v>
      </c>
      <c r="CD80" s="57" t="str">
        <f t="shared" si="166"/>
        <v>司徒浩南</v>
      </c>
      <c r="CE80" s="47">
        <f>VLOOKUP(CD80,马仔属性!$G$14:$I$30,3,FALSE)</f>
        <v>2</v>
      </c>
      <c r="CF80" s="58">
        <f>VLOOKUP(CD80,马仔属性!$G$14:$H$30,2,FALSE)</f>
        <v>101109</v>
      </c>
      <c r="CG80" s="3">
        <f t="shared" si="140"/>
        <v>77</v>
      </c>
      <c r="CH80" s="3">
        <f t="shared" si="141"/>
        <v>9</v>
      </c>
      <c r="CI80" s="3">
        <f t="shared" si="141"/>
        <v>9</v>
      </c>
      <c r="CJ80" s="69">
        <f>SUMPRODUCT(CK80:CM80,设定参考!$A$2:$C$2)</f>
        <v>12592.389981085358</v>
      </c>
      <c r="CK80" s="30">
        <v>113084.04516457263</v>
      </c>
      <c r="CL80" s="30">
        <v>5660.5541629946547</v>
      </c>
      <c r="CM80" s="62">
        <v>2408.4740115077993</v>
      </c>
      <c r="CN80" s="57" t="s">
        <v>386</v>
      </c>
      <c r="CO80" s="47">
        <f>VLOOKUP(CN80,马仔属性!$G$14:$I$30,3,FALSE)</f>
        <v>2</v>
      </c>
      <c r="CP80" s="58">
        <f>VLOOKUP(CN80,马仔属性!$G$14:$H$30,2,FALSE)</f>
        <v>101111</v>
      </c>
      <c r="CQ80" s="3">
        <f t="shared" si="142"/>
        <v>77</v>
      </c>
      <c r="CR80" s="3">
        <f t="shared" si="143"/>
        <v>9</v>
      </c>
      <c r="CS80" s="3">
        <f t="shared" si="143"/>
        <v>9</v>
      </c>
      <c r="CT80" s="69">
        <f>SUMPRODUCT(CU80:CW80,设定参考!$A$2:$C$2)</f>
        <v>12490.389981085358</v>
      </c>
      <c r="CU80" s="30">
        <v>113084.04516457263</v>
      </c>
      <c r="CV80" s="30">
        <v>5473.5541629946547</v>
      </c>
      <c r="CW80" s="62">
        <v>2493.4740115077993</v>
      </c>
      <c r="CX80" s="57" t="str">
        <f t="shared" si="167"/>
        <v>雷功</v>
      </c>
      <c r="CY80" s="47" t="e">
        <f>VLOOKUP(CX80,马仔属性!$G$14:$I$30,3,FALSE)</f>
        <v>#N/A</v>
      </c>
      <c r="CZ80" s="58" t="e">
        <f>VLOOKUP(CX80,马仔属性!$G$14:$H$30,2,FALSE)</f>
        <v>#N/A</v>
      </c>
      <c r="DA80" s="3">
        <f t="shared" si="144"/>
        <v>77</v>
      </c>
      <c r="DB80" s="3">
        <f t="shared" si="145"/>
        <v>9</v>
      </c>
      <c r="DC80" s="3">
        <f t="shared" si="145"/>
        <v>9</v>
      </c>
      <c r="DD80" s="69">
        <f>SUMPRODUCT(DE80:DG80,设定参考!$A$2:$C$2)</f>
        <v>0</v>
      </c>
      <c r="DE80" s="30">
        <v>0</v>
      </c>
      <c r="DF80" s="30">
        <v>0</v>
      </c>
      <c r="DG80" s="62">
        <v>0</v>
      </c>
      <c r="DH80" s="57" t="str">
        <f t="shared" si="168"/>
        <v>山下忠秀</v>
      </c>
      <c r="DI80" s="47">
        <f>VLOOKUP(DH80,马仔属性!$G$14:$I$30,3,FALSE)</f>
        <v>2</v>
      </c>
      <c r="DJ80" s="58">
        <f>VLOOKUP(DH80,马仔属性!$G$14:$H$30,2,FALSE)</f>
        <v>101112</v>
      </c>
      <c r="DK80" s="3">
        <f t="shared" si="146"/>
        <v>77</v>
      </c>
      <c r="DL80" s="3">
        <f t="shared" si="147"/>
        <v>9</v>
      </c>
      <c r="DM80" s="3">
        <f t="shared" si="147"/>
        <v>9</v>
      </c>
      <c r="DN80" s="69">
        <f>SUMPRODUCT(DO80:DQ80,设定参考!$A$2:$C$2)</f>
        <v>12452.98998108536</v>
      </c>
      <c r="DO80" s="30">
        <v>109599.04516457263</v>
      </c>
      <c r="DP80" s="30">
        <v>5528.5541629946547</v>
      </c>
      <c r="DQ80" s="62">
        <v>2540.4740115077993</v>
      </c>
      <c r="DR80" s="57" t="str">
        <f t="shared" si="169"/>
        <v>宫本一</v>
      </c>
      <c r="DS80" s="47">
        <f>VLOOKUP(DR80,马仔属性!$G$14:$I$30,3,FALSE)</f>
        <v>2</v>
      </c>
      <c r="DT80" s="58">
        <f>VLOOKUP(DR80,马仔属性!$G$14:$H$30,2,FALSE)</f>
        <v>101113</v>
      </c>
      <c r="DU80" s="3">
        <f t="shared" si="148"/>
        <v>77</v>
      </c>
      <c r="DV80" s="3">
        <f t="shared" si="149"/>
        <v>9</v>
      </c>
      <c r="DW80" s="3">
        <f t="shared" si="149"/>
        <v>9</v>
      </c>
      <c r="DX80" s="69">
        <f>SUMPRODUCT(DY80:EA80,设定参考!$A$2:$C$2)</f>
        <v>12446.429981085359</v>
      </c>
      <c r="DY80" s="30">
        <v>110035.04516457263</v>
      </c>
      <c r="DZ80" s="30">
        <v>5484.5541629946547</v>
      </c>
      <c r="EA80" s="62">
        <v>2560.4740115077993</v>
      </c>
      <c r="EB80" s="57" t="str">
        <f t="shared" si="170"/>
        <v>陈浩南</v>
      </c>
      <c r="EC80" s="47">
        <f>VLOOKUP(EB80,马仔属性!$G$14:$I$30,3,FALSE)</f>
        <v>3</v>
      </c>
      <c r="ED80" s="58">
        <f>VLOOKUP(EB80,马仔属性!$G$14:$H$30,2,FALSE)</f>
        <v>101114</v>
      </c>
      <c r="EE80" s="3">
        <f t="shared" si="150"/>
        <v>77</v>
      </c>
      <c r="EF80" s="3">
        <f t="shared" si="151"/>
        <v>9</v>
      </c>
      <c r="EG80" s="3">
        <f t="shared" si="151"/>
        <v>9</v>
      </c>
      <c r="EH80" s="69">
        <f>SUMPRODUCT(EI80:EK80,设定参考!$A$2:$C$2)</f>
        <v>17510.787129656554</v>
      </c>
      <c r="EI80" s="30">
        <v>156907.12295226369</v>
      </c>
      <c r="EJ80" s="30">
        <v>7798.6015845989341</v>
      </c>
      <c r="EK80" s="62">
        <v>3435.9006269670717</v>
      </c>
      <c r="EL80" s="57" t="str">
        <f t="shared" si="171"/>
        <v>山鸡</v>
      </c>
      <c r="EM80" s="47">
        <f>VLOOKUP(EL80,马仔属性!$G$14:$I$30,3,FALSE)</f>
        <v>3</v>
      </c>
      <c r="EN80" s="58">
        <f>VLOOKUP(EL80,马仔属性!$G$14:$H$30,2,FALSE)</f>
        <v>101115</v>
      </c>
      <c r="EO80" s="3">
        <f t="shared" si="152"/>
        <v>77</v>
      </c>
      <c r="EP80" s="3">
        <f t="shared" si="153"/>
        <v>9</v>
      </c>
      <c r="EQ80" s="3">
        <f t="shared" si="153"/>
        <v>9</v>
      </c>
      <c r="ER80" s="69">
        <f>SUMPRODUCT(ES80:EU80,设定参考!$A$2:$C$2)</f>
        <v>17488.867129656552</v>
      </c>
      <c r="ES80" s="30">
        <v>157559.12295226369</v>
      </c>
      <c r="ET80" s="30">
        <v>7721.6015845989341</v>
      </c>
      <c r="EU80" s="62">
        <v>3464.9006269670717</v>
      </c>
      <c r="EV80" s="57" t="str">
        <f t="shared" si="172"/>
        <v>大天二</v>
      </c>
      <c r="EW80" s="47">
        <f>VLOOKUP(EV80,马仔属性!$G$14:$I$30,3,FALSE)</f>
        <v>3</v>
      </c>
      <c r="EX80" s="58">
        <f>VLOOKUP(EV80,马仔属性!$G$14:$H$30,2,FALSE)</f>
        <v>101116</v>
      </c>
      <c r="EY80" s="3">
        <f t="shared" si="154"/>
        <v>77</v>
      </c>
      <c r="EZ80" s="3">
        <f t="shared" si="155"/>
        <v>9</v>
      </c>
      <c r="FA80" s="3">
        <f t="shared" si="155"/>
        <v>9</v>
      </c>
      <c r="FB80" s="69">
        <f>SUMPRODUCT(FC80:FE80,设定参考!$A$2:$C$2)</f>
        <v>17400.027129656555</v>
      </c>
      <c r="FC80" s="30">
        <v>158213.12295226369</v>
      </c>
      <c r="FD80" s="30">
        <v>7545.6015845989341</v>
      </c>
      <c r="FE80" s="62">
        <v>3525.9006269670717</v>
      </c>
      <c r="FF80" s="57" t="str">
        <f t="shared" si="173"/>
        <v>亚芝</v>
      </c>
      <c r="FG80" s="47" t="e">
        <f>VLOOKUP(FF80,马仔属性!$G$14:$I$30,3,FALSE)</f>
        <v>#N/A</v>
      </c>
      <c r="FH80" s="58" t="e">
        <f>VLOOKUP(FF80,马仔属性!$G$14:$H$30,2,FALSE)</f>
        <v>#N/A</v>
      </c>
      <c r="FI80" s="3">
        <f t="shared" si="156"/>
        <v>77</v>
      </c>
      <c r="FJ80" s="3">
        <f t="shared" si="157"/>
        <v>9</v>
      </c>
      <c r="FK80" s="3">
        <f t="shared" si="157"/>
        <v>9</v>
      </c>
      <c r="FL80" s="69">
        <f>SUMPRODUCT(FM80:FO80,设定参考!$A$2:$C$2)</f>
        <v>-1151654.6805563257</v>
      </c>
      <c r="FM80" s="30">
        <v>-547133.85514671798</v>
      </c>
      <c r="FN80" s="30">
        <v>-558967.72716572497</v>
      </c>
      <c r="FO80" s="62">
        <v>-570801.59918473195</v>
      </c>
      <c r="FP80" s="57" t="str">
        <f t="shared" si="173"/>
        <v>亚芝</v>
      </c>
      <c r="FQ80" s="47" t="e">
        <f>VLOOKUP(FP80,马仔属性!$G$14:$I$30,3,FALSE)</f>
        <v>#N/A</v>
      </c>
      <c r="FR80" s="58" t="e">
        <f>VLOOKUP(FP80,马仔属性!$G$14:$H$30,2,FALSE)</f>
        <v>#N/A</v>
      </c>
      <c r="FS80" s="3">
        <f t="shared" si="156"/>
        <v>77</v>
      </c>
      <c r="FT80" s="3">
        <f t="shared" si="157"/>
        <v>9</v>
      </c>
      <c r="FU80" s="3">
        <f t="shared" si="157"/>
        <v>9</v>
      </c>
      <c r="FV80" s="69">
        <f>SUMPRODUCT(FW80:FY80,设定参考!$A$2:$C$2)</f>
        <v>-1224077.9773126463</v>
      </c>
      <c r="FW80" s="30">
        <v>-582635.47120373801</v>
      </c>
      <c r="FX80" s="30">
        <v>-594469.343222745</v>
      </c>
      <c r="FY80" s="62">
        <v>-606303.21524175198</v>
      </c>
      <c r="FZ80" s="57" t="str">
        <f t="shared" si="173"/>
        <v>亚芝</v>
      </c>
      <c r="GA80" s="47" t="e">
        <f>VLOOKUP(FZ80,马仔属性!$G$14:$I$30,3,FALSE)</f>
        <v>#N/A</v>
      </c>
      <c r="GB80" s="58" t="e">
        <f>VLOOKUP(FZ80,马仔属性!$G$14:$H$30,2,FALSE)</f>
        <v>#N/A</v>
      </c>
      <c r="GC80" s="3">
        <f t="shared" si="156"/>
        <v>77</v>
      </c>
      <c r="GD80" s="3">
        <f t="shared" si="157"/>
        <v>9</v>
      </c>
      <c r="GE80" s="3">
        <f t="shared" si="157"/>
        <v>9</v>
      </c>
      <c r="GF80" s="69">
        <f>SUMPRODUCT(GG80:GI80,设定参考!$A$2:$C$2)</f>
        <v>-1296501.2740689674</v>
      </c>
      <c r="GG80" s="30">
        <v>-618137.08726075804</v>
      </c>
      <c r="GH80" s="30">
        <v>-629970.95927976503</v>
      </c>
      <c r="GI80" s="62">
        <v>-641804.83129877201</v>
      </c>
      <c r="GJ80" s="57" t="str">
        <f t="shared" si="173"/>
        <v>亚芝</v>
      </c>
      <c r="GK80" s="47" t="e">
        <f>VLOOKUP(GJ80,马仔属性!$G$14:$I$30,3,FALSE)</f>
        <v>#N/A</v>
      </c>
      <c r="GL80" s="58" t="e">
        <f>VLOOKUP(GJ80,马仔属性!$G$14:$H$30,2,FALSE)</f>
        <v>#N/A</v>
      </c>
      <c r="GM80" s="3">
        <f t="shared" si="156"/>
        <v>77</v>
      </c>
      <c r="GN80" s="3">
        <f t="shared" si="157"/>
        <v>9</v>
      </c>
      <c r="GO80" s="3">
        <f t="shared" si="157"/>
        <v>9</v>
      </c>
      <c r="GP80" s="69">
        <f>SUMPRODUCT(GQ80:GS80,设定参考!$A$2:$C$2)</f>
        <v>-1368924.5708252881</v>
      </c>
      <c r="GQ80" s="30">
        <v>-653638.70331777795</v>
      </c>
      <c r="GR80" s="30">
        <v>-665472.57533678506</v>
      </c>
      <c r="GS80" s="62">
        <v>-677306.44735579204</v>
      </c>
      <c r="GT80" s="57" t="str">
        <f t="shared" si="173"/>
        <v>亚芝</v>
      </c>
      <c r="GU80" s="47" t="e">
        <f>VLOOKUP(GT80,马仔属性!$G$14:$I$30,3,FALSE)</f>
        <v>#N/A</v>
      </c>
      <c r="GV80" s="58" t="e">
        <f>VLOOKUP(GT80,马仔属性!$G$14:$H$30,2,FALSE)</f>
        <v>#N/A</v>
      </c>
      <c r="GW80" s="3">
        <f t="shared" si="156"/>
        <v>77</v>
      </c>
      <c r="GX80" s="3">
        <f t="shared" si="157"/>
        <v>9</v>
      </c>
      <c r="GY80" s="3">
        <f t="shared" si="157"/>
        <v>9</v>
      </c>
      <c r="GZ80" s="69">
        <f>SUMPRODUCT(HA80:HC80,设定参考!$A$2:$C$2)</f>
        <v>-1441347.8675816087</v>
      </c>
      <c r="HA80" s="30">
        <v>-689140.31937479798</v>
      </c>
      <c r="HB80" s="30">
        <v>-700974.19139380497</v>
      </c>
      <c r="HC80" s="62">
        <v>-712808.06341281196</v>
      </c>
      <c r="HD80" s="57" t="str">
        <f t="shared" si="173"/>
        <v>亚芝</v>
      </c>
      <c r="HE80" s="47" t="e">
        <f>VLOOKUP(HD80,马仔属性!$G$14:$I$30,3,FALSE)</f>
        <v>#N/A</v>
      </c>
      <c r="HF80" s="58" t="e">
        <f>VLOOKUP(HD80,马仔属性!$G$14:$H$30,2,FALSE)</f>
        <v>#N/A</v>
      </c>
      <c r="HG80" s="3">
        <f t="shared" si="156"/>
        <v>77</v>
      </c>
      <c r="HH80" s="3">
        <f t="shared" si="157"/>
        <v>9</v>
      </c>
      <c r="HI80" s="3">
        <f t="shared" si="157"/>
        <v>9</v>
      </c>
      <c r="HJ80" s="69">
        <f>SUMPRODUCT(HK80:HM80,设定参考!$A$2:$C$2)</f>
        <v>-1513771.1643379298</v>
      </c>
      <c r="HK80" s="30">
        <v>-724641.93543181801</v>
      </c>
      <c r="HL80" s="30">
        <v>-736475.807450825</v>
      </c>
      <c r="HM80" s="62">
        <v>-748309.67946983199</v>
      </c>
    </row>
    <row r="81" spans="1:221" x14ac:dyDescent="0.15">
      <c r="A81" s="48">
        <v>78</v>
      </c>
      <c r="B81" s="57" t="str">
        <f t="shared" si="158"/>
        <v>制服太妹</v>
      </c>
      <c r="C81" s="47">
        <f>VLOOKUP(B81,马仔属性!$G$14:$I$30,3,FALSE)</f>
        <v>0</v>
      </c>
      <c r="D81" s="58">
        <f>VLOOKUP(B81,马仔属性!$G$14:$H$30,2,FALSE)</f>
        <v>101101</v>
      </c>
      <c r="E81" s="3">
        <f t="shared" si="124"/>
        <v>78</v>
      </c>
      <c r="F81" s="3">
        <f t="shared" si="125"/>
        <v>9</v>
      </c>
      <c r="G81" s="3">
        <f t="shared" si="125"/>
        <v>9</v>
      </c>
      <c r="H81" s="69">
        <f>SUMPRODUCT(I81:K81,设定参考!$A$2:$C$2)</f>
        <v>5053.5387975785234</v>
      </c>
      <c r="I81" s="30">
        <v>44748.262090863929</v>
      </c>
      <c r="J81" s="30">
        <v>2212.2077416042785</v>
      </c>
      <c r="K81" s="62">
        <v>1051.4005723396881</v>
      </c>
      <c r="L81" s="57" t="str">
        <f t="shared" si="159"/>
        <v>蟹仔</v>
      </c>
      <c r="M81" s="47">
        <f>VLOOKUP(L81,马仔属性!$G$14:$I$30,3,FALSE)</f>
        <v>0</v>
      </c>
      <c r="N81" s="58">
        <f>VLOOKUP(L81,马仔属性!$G$14:$H$30,2,FALSE)</f>
        <v>101102</v>
      </c>
      <c r="O81" s="3">
        <f t="shared" si="126"/>
        <v>78</v>
      </c>
      <c r="P81" s="3">
        <f t="shared" si="127"/>
        <v>9</v>
      </c>
      <c r="Q81" s="3">
        <f t="shared" si="127"/>
        <v>9</v>
      </c>
      <c r="R81" s="69">
        <f>SUMPRODUCT(S81:U81,设定参考!$A$2:$C$2)</f>
        <v>5000.4187975785244</v>
      </c>
      <c r="S81" s="30">
        <v>44095.262090863929</v>
      </c>
      <c r="T81" s="30">
        <v>2157.2077416042785</v>
      </c>
      <c r="U81" s="62">
        <v>1079.4005723396881</v>
      </c>
      <c r="V81" s="57" t="str">
        <f t="shared" si="160"/>
        <v>比利</v>
      </c>
      <c r="W81" s="47">
        <f>VLOOKUP(V81,马仔属性!$G$14:$I$30,3,FALSE)</f>
        <v>0</v>
      </c>
      <c r="X81" s="58">
        <f>VLOOKUP(V81,马仔属性!$G$14:$H$30,2,FALSE)</f>
        <v>101103</v>
      </c>
      <c r="Y81" s="3">
        <f t="shared" si="128"/>
        <v>78</v>
      </c>
      <c r="Z81" s="3">
        <f t="shared" si="129"/>
        <v>9</v>
      </c>
      <c r="AA81" s="3">
        <f t="shared" si="129"/>
        <v>9</v>
      </c>
      <c r="AB81" s="69">
        <f>SUMPRODUCT(AC81:AE81,设定参考!$A$2:$C$2)</f>
        <v>5027.0987975785238</v>
      </c>
      <c r="AC81" s="30">
        <v>44312.262090863929</v>
      </c>
      <c r="AD81" s="30">
        <v>2179.2077416042785</v>
      </c>
      <c r="AE81" s="62">
        <v>1075.4005723396881</v>
      </c>
      <c r="AF81" s="57" t="str">
        <f t="shared" si="161"/>
        <v>黎九</v>
      </c>
      <c r="AG81" s="47">
        <f>VLOOKUP(AF81,马仔属性!$G$14:$I$30,3,FALSE)</f>
        <v>0</v>
      </c>
      <c r="AH81" s="58">
        <f>VLOOKUP(AF81,马仔属性!$G$14:$H$30,2,FALSE)</f>
        <v>101104</v>
      </c>
      <c r="AI81" s="3">
        <f t="shared" si="130"/>
        <v>78</v>
      </c>
      <c r="AJ81" s="3">
        <f t="shared" si="131"/>
        <v>9</v>
      </c>
      <c r="AK81" s="3">
        <f t="shared" si="131"/>
        <v>9</v>
      </c>
      <c r="AL81" s="69">
        <f>SUMPRODUCT(AM81:AO81,设定参考!$A$2:$C$2)</f>
        <v>5148.7787975785232</v>
      </c>
      <c r="AM81" s="30">
        <v>47579.262090863929</v>
      </c>
      <c r="AN81" s="30">
        <v>2289.2077416042785</v>
      </c>
      <c r="AO81" s="62">
        <v>956.4005723396881</v>
      </c>
      <c r="AP81" s="57" t="str">
        <f t="shared" si="162"/>
        <v>黑古</v>
      </c>
      <c r="AQ81" s="47">
        <f>VLOOKUP(AP81,马仔属性!$G$14:$I$30,3,FALSE)</f>
        <v>0</v>
      </c>
      <c r="AR81" s="58">
        <f>VLOOKUP(AP81,马仔属性!$G$14:$H$30,2,FALSE)</f>
        <v>101105</v>
      </c>
      <c r="AS81" s="3">
        <f t="shared" si="132"/>
        <v>78</v>
      </c>
      <c r="AT81" s="3">
        <f t="shared" si="133"/>
        <v>9</v>
      </c>
      <c r="AU81" s="3">
        <f t="shared" si="133"/>
        <v>9</v>
      </c>
      <c r="AV81" s="69">
        <f>SUMPRODUCT(AW81:AY81,设定参考!$A$2:$C$2)</f>
        <v>4974.3387975785245</v>
      </c>
      <c r="AW81" s="30">
        <v>47143.262090863929</v>
      </c>
      <c r="AX81" s="30">
        <v>2014.2077416042787</v>
      </c>
      <c r="AY81" s="62">
        <v>1074.4005723396881</v>
      </c>
      <c r="AZ81" s="57" t="str">
        <f t="shared" si="163"/>
        <v>靓坤</v>
      </c>
      <c r="BA81" s="47">
        <f>VLOOKUP(AZ81,马仔属性!$G$14:$I$30,3,FALSE)</f>
        <v>1</v>
      </c>
      <c r="BB81" s="58">
        <f>VLOOKUP(AZ81,马仔属性!$G$14:$H$30,2,FALSE)</f>
        <v>101106</v>
      </c>
      <c r="BC81" s="3">
        <f t="shared" si="134"/>
        <v>78</v>
      </c>
      <c r="BD81" s="3">
        <f t="shared" si="135"/>
        <v>9</v>
      </c>
      <c r="BE81" s="3">
        <f t="shared" si="135"/>
        <v>9</v>
      </c>
      <c r="BF81" s="69">
        <f>SUMPRODUCT(BG81:BI81,设定参考!$A$2:$C$2)</f>
        <v>7533.1619112140797</v>
      </c>
      <c r="BG81" s="30">
        <v>68850.634592537419</v>
      </c>
      <c r="BH81" s="30">
        <v>3226.956163422461</v>
      </c>
      <c r="BI81" s="62">
        <v>1552.1803640901217</v>
      </c>
      <c r="BJ81" s="57" t="str">
        <f t="shared" si="164"/>
        <v>乌鸦</v>
      </c>
      <c r="BK81" s="47">
        <f>VLOOKUP(BJ81,马仔属性!$G$14:$I$30,3,FALSE)</f>
        <v>2</v>
      </c>
      <c r="BL81" s="58">
        <f>VLOOKUP(BJ81,马仔属性!$G$14:$H$30,2,FALSE)</f>
        <v>101110</v>
      </c>
      <c r="BM81" s="3">
        <f t="shared" si="136"/>
        <v>78</v>
      </c>
      <c r="BN81" s="3">
        <f t="shared" si="137"/>
        <v>9</v>
      </c>
      <c r="BO81" s="3">
        <f t="shared" si="137"/>
        <v>9</v>
      </c>
      <c r="BP81" s="69">
        <f>SUMPRODUCT(BQ81:BS81,设定参考!$A$2:$C$2)</f>
        <v>12578.168138485191</v>
      </c>
      <c r="BQ81" s="30">
        <v>114224.37959588441</v>
      </c>
      <c r="BR81" s="30">
        <v>5476.4530070588262</v>
      </c>
      <c r="BS81" s="62">
        <v>2532.7399475909883</v>
      </c>
      <c r="BT81" s="57" t="str">
        <f t="shared" si="165"/>
        <v>肥仔</v>
      </c>
      <c r="BU81" s="47">
        <f>VLOOKUP(BT81,马仔属性!$G$14:$I$30,3,FALSE)</f>
        <v>1</v>
      </c>
      <c r="BV81" s="58">
        <f>VLOOKUP(BT81,马仔属性!$G$14:$H$30,2,FALSE)</f>
        <v>101108</v>
      </c>
      <c r="BW81" s="3">
        <f t="shared" si="138"/>
        <v>78</v>
      </c>
      <c r="BX81" s="3">
        <f t="shared" si="139"/>
        <v>9</v>
      </c>
      <c r="BY81" s="3">
        <f t="shared" si="139"/>
        <v>9</v>
      </c>
      <c r="BZ81" s="69">
        <f>SUMPRODUCT(CA81:CC81,设定参考!$A$2:$C$2)</f>
        <v>7499.7219112140792</v>
      </c>
      <c r="CA81" s="30">
        <v>69939.634592537419</v>
      </c>
      <c r="CB81" s="30">
        <v>3116.956163422461</v>
      </c>
      <c r="CC81" s="62">
        <v>1585.1803640901217</v>
      </c>
      <c r="CD81" s="57" t="str">
        <f t="shared" si="166"/>
        <v>司徒浩南</v>
      </c>
      <c r="CE81" s="47">
        <f>VLOOKUP(CD81,马仔属性!$G$14:$I$30,3,FALSE)</f>
        <v>2</v>
      </c>
      <c r="CF81" s="58">
        <f>VLOOKUP(CD81,马仔属性!$G$14:$H$30,2,FALSE)</f>
        <v>101109</v>
      </c>
      <c r="CG81" s="3">
        <f t="shared" si="140"/>
        <v>78</v>
      </c>
      <c r="CH81" s="3">
        <f t="shared" si="141"/>
        <v>9</v>
      </c>
      <c r="CI81" s="3">
        <f t="shared" si="141"/>
        <v>9</v>
      </c>
      <c r="CJ81" s="69">
        <f>SUMPRODUCT(CK81:CM81,设定参考!$A$2:$C$2)</f>
        <v>12696.488138485191</v>
      </c>
      <c r="CK81" s="30">
        <v>114007.37959588441</v>
      </c>
      <c r="CL81" s="30">
        <v>5707.4530070588262</v>
      </c>
      <c r="CM81" s="62">
        <v>2428.7399475909883</v>
      </c>
      <c r="CN81" s="57" t="s">
        <v>382</v>
      </c>
      <c r="CO81" s="47">
        <f>VLOOKUP(CN81,马仔属性!$G$14:$I$30,3,FALSE)</f>
        <v>2</v>
      </c>
      <c r="CP81" s="58">
        <f>VLOOKUP(CN81,马仔属性!$G$14:$H$30,2,FALSE)</f>
        <v>101111</v>
      </c>
      <c r="CQ81" s="3">
        <f t="shared" si="142"/>
        <v>78</v>
      </c>
      <c r="CR81" s="3">
        <f t="shared" si="143"/>
        <v>9</v>
      </c>
      <c r="CS81" s="3">
        <f t="shared" si="143"/>
        <v>9</v>
      </c>
      <c r="CT81" s="69">
        <f>SUMPRODUCT(CU81:CW81,设定参考!$A$2:$C$2)</f>
        <v>12594.488138485191</v>
      </c>
      <c r="CU81" s="30">
        <v>114007.37959588441</v>
      </c>
      <c r="CV81" s="30">
        <v>5520.4530070588262</v>
      </c>
      <c r="CW81" s="62">
        <v>2513.7399475909883</v>
      </c>
      <c r="CX81" s="57" t="str">
        <f t="shared" si="167"/>
        <v>雷功</v>
      </c>
      <c r="CY81" s="47" t="e">
        <f>VLOOKUP(CX81,马仔属性!$G$14:$I$30,3,FALSE)</f>
        <v>#N/A</v>
      </c>
      <c r="CZ81" s="58" t="e">
        <f>VLOOKUP(CX81,马仔属性!$G$14:$H$30,2,FALSE)</f>
        <v>#N/A</v>
      </c>
      <c r="DA81" s="3">
        <f t="shared" si="144"/>
        <v>78</v>
      </c>
      <c r="DB81" s="3">
        <f t="shared" si="145"/>
        <v>9</v>
      </c>
      <c r="DC81" s="3">
        <f t="shared" si="145"/>
        <v>9</v>
      </c>
      <c r="DD81" s="69">
        <f>SUMPRODUCT(DE81:DG81,设定参考!$A$2:$C$2)</f>
        <v>0</v>
      </c>
      <c r="DE81" s="30">
        <v>0</v>
      </c>
      <c r="DF81" s="30">
        <v>0</v>
      </c>
      <c r="DG81" s="62">
        <v>0</v>
      </c>
      <c r="DH81" s="57" t="str">
        <f t="shared" si="168"/>
        <v>山下忠秀</v>
      </c>
      <c r="DI81" s="47">
        <f>VLOOKUP(DH81,马仔属性!$G$14:$I$30,3,FALSE)</f>
        <v>2</v>
      </c>
      <c r="DJ81" s="58">
        <f>VLOOKUP(DH81,马仔属性!$G$14:$H$30,2,FALSE)</f>
        <v>101112</v>
      </c>
      <c r="DK81" s="3">
        <f t="shared" si="146"/>
        <v>78</v>
      </c>
      <c r="DL81" s="3">
        <f t="shared" si="147"/>
        <v>9</v>
      </c>
      <c r="DM81" s="3">
        <f t="shared" si="147"/>
        <v>9</v>
      </c>
      <c r="DN81" s="69">
        <f>SUMPRODUCT(DO81:DQ81,设定参考!$A$2:$C$2)</f>
        <v>12557.088138485191</v>
      </c>
      <c r="DO81" s="30">
        <v>110522.37959588441</v>
      </c>
      <c r="DP81" s="30">
        <v>5575.4530070588262</v>
      </c>
      <c r="DQ81" s="62">
        <v>2560.7399475909883</v>
      </c>
      <c r="DR81" s="57" t="str">
        <f t="shared" si="169"/>
        <v>宫本一</v>
      </c>
      <c r="DS81" s="47">
        <f>VLOOKUP(DR81,马仔属性!$G$14:$I$30,3,FALSE)</f>
        <v>2</v>
      </c>
      <c r="DT81" s="58">
        <f>VLOOKUP(DR81,马仔属性!$G$14:$H$30,2,FALSE)</f>
        <v>101113</v>
      </c>
      <c r="DU81" s="3">
        <f t="shared" si="148"/>
        <v>78</v>
      </c>
      <c r="DV81" s="3">
        <f t="shared" si="149"/>
        <v>9</v>
      </c>
      <c r="DW81" s="3">
        <f t="shared" si="149"/>
        <v>9</v>
      </c>
      <c r="DX81" s="69">
        <f>SUMPRODUCT(DY81:EA81,设定参考!$A$2:$C$2)</f>
        <v>12550.528138485191</v>
      </c>
      <c r="DY81" s="30">
        <v>110958.37959588441</v>
      </c>
      <c r="DZ81" s="30">
        <v>5531.4530070588262</v>
      </c>
      <c r="EA81" s="62">
        <v>2580.7399475909883</v>
      </c>
      <c r="EB81" s="57" t="str">
        <f t="shared" si="170"/>
        <v>陈浩南</v>
      </c>
      <c r="EC81" s="47">
        <f>VLOOKUP(EB81,马仔属性!$G$14:$I$30,3,FALSE)</f>
        <v>3</v>
      </c>
      <c r="ED81" s="58">
        <f>VLOOKUP(EB81,马仔属性!$G$14:$H$30,2,FALSE)</f>
        <v>101114</v>
      </c>
      <c r="EE81" s="3">
        <f t="shared" si="150"/>
        <v>78</v>
      </c>
      <c r="EF81" s="3">
        <f t="shared" si="151"/>
        <v>9</v>
      </c>
      <c r="EG81" s="3">
        <f t="shared" si="151"/>
        <v>9</v>
      </c>
      <c r="EH81" s="69">
        <f>SUMPRODUCT(EI81:EK81,设定参考!$A$2:$C$2)</f>
        <v>17666.934365756304</v>
      </c>
      <c r="EI81" s="30">
        <v>158292.12459923141</v>
      </c>
      <c r="EJ81" s="30">
        <v>7868.9498506951904</v>
      </c>
      <c r="EK81" s="62">
        <v>3466.299531091855</v>
      </c>
      <c r="EL81" s="57" t="str">
        <f t="shared" si="171"/>
        <v>山鸡</v>
      </c>
      <c r="EM81" s="47">
        <f>VLOOKUP(EL81,马仔属性!$G$14:$I$30,3,FALSE)</f>
        <v>3</v>
      </c>
      <c r="EN81" s="58">
        <f>VLOOKUP(EL81,马仔属性!$G$14:$H$30,2,FALSE)</f>
        <v>101115</v>
      </c>
      <c r="EO81" s="3">
        <f t="shared" si="152"/>
        <v>78</v>
      </c>
      <c r="EP81" s="3">
        <f t="shared" si="153"/>
        <v>9</v>
      </c>
      <c r="EQ81" s="3">
        <f t="shared" si="153"/>
        <v>9</v>
      </c>
      <c r="ER81" s="69">
        <f>SUMPRODUCT(ES81:EU81,设定参考!$A$2:$C$2)</f>
        <v>17645.014365756302</v>
      </c>
      <c r="ES81" s="30">
        <v>158944.12459923141</v>
      </c>
      <c r="ET81" s="30">
        <v>7791.9498506951904</v>
      </c>
      <c r="EU81" s="62">
        <v>3495.299531091855</v>
      </c>
      <c r="EV81" s="57" t="str">
        <f t="shared" si="172"/>
        <v>大天二</v>
      </c>
      <c r="EW81" s="47">
        <f>VLOOKUP(EV81,马仔属性!$G$14:$I$30,3,FALSE)</f>
        <v>3</v>
      </c>
      <c r="EX81" s="58">
        <f>VLOOKUP(EV81,马仔属性!$G$14:$H$30,2,FALSE)</f>
        <v>101116</v>
      </c>
      <c r="EY81" s="3">
        <f t="shared" si="154"/>
        <v>78</v>
      </c>
      <c r="EZ81" s="3">
        <f t="shared" si="155"/>
        <v>9</v>
      </c>
      <c r="FA81" s="3">
        <f t="shared" si="155"/>
        <v>9</v>
      </c>
      <c r="FB81" s="69">
        <f>SUMPRODUCT(FC81:FE81,设定参考!$A$2:$C$2)</f>
        <v>17556.174365756302</v>
      </c>
      <c r="FC81" s="30">
        <v>159598.12459923141</v>
      </c>
      <c r="FD81" s="30">
        <v>7615.9498506951904</v>
      </c>
      <c r="FE81" s="62">
        <v>3556.299531091855</v>
      </c>
      <c r="FF81" s="57" t="str">
        <f t="shared" si="173"/>
        <v>亚芝</v>
      </c>
      <c r="FG81" s="47" t="e">
        <f>VLOOKUP(FF81,马仔属性!$G$14:$I$30,3,FALSE)</f>
        <v>#N/A</v>
      </c>
      <c r="FH81" s="58" t="e">
        <f>VLOOKUP(FF81,马仔属性!$G$14:$H$30,2,FALSE)</f>
        <v>#N/A</v>
      </c>
      <c r="FI81" s="3">
        <f t="shared" si="156"/>
        <v>78</v>
      </c>
      <c r="FJ81" s="3">
        <f t="shared" si="157"/>
        <v>9</v>
      </c>
      <c r="FK81" s="3">
        <f t="shared" si="157"/>
        <v>9</v>
      </c>
      <c r="FL81" s="69">
        <f>SUMPRODUCT(FM81:FO81,设定参考!$A$2:$C$2)</f>
        <v>-1161729.3835801631</v>
      </c>
      <c r="FM81" s="30">
        <v>-551920.192992853</v>
      </c>
      <c r="FN81" s="30">
        <v>-563857.58961776702</v>
      </c>
      <c r="FO81" s="62">
        <v>-575794.98624268197</v>
      </c>
      <c r="FP81" s="57" t="str">
        <f t="shared" si="173"/>
        <v>亚芝</v>
      </c>
      <c r="FQ81" s="47" t="e">
        <f>VLOOKUP(FP81,马仔属性!$G$14:$I$30,3,FALSE)</f>
        <v>#N/A</v>
      </c>
      <c r="FR81" s="58" t="e">
        <f>VLOOKUP(FP81,马仔属性!$G$14:$H$30,2,FALSE)</f>
        <v>#N/A</v>
      </c>
      <c r="FS81" s="3">
        <f t="shared" si="156"/>
        <v>78</v>
      </c>
      <c r="FT81" s="3">
        <f t="shared" si="157"/>
        <v>9</v>
      </c>
      <c r="FU81" s="3">
        <f t="shared" si="157"/>
        <v>9</v>
      </c>
      <c r="FV81" s="69">
        <f>SUMPRODUCT(FW81:FY81,设定参考!$A$2:$C$2)</f>
        <v>-1234786.250924638</v>
      </c>
      <c r="FW81" s="30">
        <v>-587732.382867596</v>
      </c>
      <c r="FX81" s="30">
        <v>-599669.77949251002</v>
      </c>
      <c r="FY81" s="62">
        <v>-611607.17611742404</v>
      </c>
      <c r="FZ81" s="57" t="str">
        <f t="shared" si="173"/>
        <v>亚芝</v>
      </c>
      <c r="GA81" s="47" t="e">
        <f>VLOOKUP(FZ81,马仔属性!$G$14:$I$30,3,FALSE)</f>
        <v>#N/A</v>
      </c>
      <c r="GB81" s="58" t="e">
        <f>VLOOKUP(FZ81,马仔属性!$G$14:$H$30,2,FALSE)</f>
        <v>#N/A</v>
      </c>
      <c r="GC81" s="3">
        <f t="shared" si="156"/>
        <v>78</v>
      </c>
      <c r="GD81" s="3">
        <f t="shared" si="157"/>
        <v>9</v>
      </c>
      <c r="GE81" s="3">
        <f t="shared" si="157"/>
        <v>9</v>
      </c>
      <c r="GF81" s="69">
        <f>SUMPRODUCT(GG81:GI81,设定参考!$A$2:$C$2)</f>
        <v>-1307843.1182691124</v>
      </c>
      <c r="GG81" s="30">
        <v>-623544.57274233794</v>
      </c>
      <c r="GH81" s="30">
        <v>-635481.96936725196</v>
      </c>
      <c r="GI81" s="62">
        <v>-647419.36599216703</v>
      </c>
      <c r="GJ81" s="57" t="str">
        <f t="shared" si="173"/>
        <v>亚芝</v>
      </c>
      <c r="GK81" s="47" t="e">
        <f>VLOOKUP(GJ81,马仔属性!$G$14:$I$30,3,FALSE)</f>
        <v>#N/A</v>
      </c>
      <c r="GL81" s="58" t="e">
        <f>VLOOKUP(GJ81,马仔属性!$G$14:$H$30,2,FALSE)</f>
        <v>#N/A</v>
      </c>
      <c r="GM81" s="3">
        <f t="shared" si="156"/>
        <v>78</v>
      </c>
      <c r="GN81" s="3">
        <f t="shared" si="157"/>
        <v>9</v>
      </c>
      <c r="GO81" s="3">
        <f t="shared" si="157"/>
        <v>9</v>
      </c>
      <c r="GP81" s="69">
        <f>SUMPRODUCT(GQ81:GS81,设定参考!$A$2:$C$2)</f>
        <v>-1380899.9856135873</v>
      </c>
      <c r="GQ81" s="30">
        <v>-659356.76261708105</v>
      </c>
      <c r="GR81" s="30">
        <v>-671294.15924199496</v>
      </c>
      <c r="GS81" s="62">
        <v>-683231.55586690898</v>
      </c>
      <c r="GT81" s="57" t="str">
        <f t="shared" si="173"/>
        <v>亚芝</v>
      </c>
      <c r="GU81" s="47" t="e">
        <f>VLOOKUP(GT81,马仔属性!$G$14:$I$30,3,FALSE)</f>
        <v>#N/A</v>
      </c>
      <c r="GV81" s="58" t="e">
        <f>VLOOKUP(GT81,马仔属性!$G$14:$H$30,2,FALSE)</f>
        <v>#N/A</v>
      </c>
      <c r="GW81" s="3">
        <f t="shared" si="156"/>
        <v>78</v>
      </c>
      <c r="GX81" s="3">
        <f t="shared" si="157"/>
        <v>9</v>
      </c>
      <c r="GY81" s="3">
        <f t="shared" si="157"/>
        <v>9</v>
      </c>
      <c r="GZ81" s="69">
        <f>SUMPRODUCT(HA81:HC81,设定参考!$A$2:$C$2)</f>
        <v>-1453956.852958062</v>
      </c>
      <c r="HA81" s="30">
        <v>-695168.952491823</v>
      </c>
      <c r="HB81" s="30">
        <v>-707106.34911673702</v>
      </c>
      <c r="HC81" s="62">
        <v>-719043.74574165198</v>
      </c>
      <c r="HD81" s="57" t="str">
        <f t="shared" si="173"/>
        <v>亚芝</v>
      </c>
      <c r="HE81" s="47" t="e">
        <f>VLOOKUP(HD81,马仔属性!$G$14:$I$30,3,FALSE)</f>
        <v>#N/A</v>
      </c>
      <c r="HF81" s="58" t="e">
        <f>VLOOKUP(HD81,马仔属性!$G$14:$H$30,2,FALSE)</f>
        <v>#N/A</v>
      </c>
      <c r="HG81" s="3">
        <f t="shared" si="156"/>
        <v>78</v>
      </c>
      <c r="HH81" s="3">
        <f t="shared" si="157"/>
        <v>9</v>
      </c>
      <c r="HI81" s="3">
        <f t="shared" si="157"/>
        <v>9</v>
      </c>
      <c r="HJ81" s="69">
        <f>SUMPRODUCT(HK81:HM81,设定参考!$A$2:$C$2)</f>
        <v>-1527013.7203025366</v>
      </c>
      <c r="HK81" s="30">
        <v>-730981.142366566</v>
      </c>
      <c r="HL81" s="30">
        <v>-742918.53899148002</v>
      </c>
      <c r="HM81" s="62">
        <v>-754855.93561639404</v>
      </c>
    </row>
    <row r="82" spans="1:221" x14ac:dyDescent="0.15">
      <c r="A82" s="48">
        <v>79</v>
      </c>
      <c r="B82" s="57" t="str">
        <f t="shared" si="158"/>
        <v>制服太妹</v>
      </c>
      <c r="C82" s="47">
        <f>VLOOKUP(B82,马仔属性!$G$14:$I$30,3,FALSE)</f>
        <v>0</v>
      </c>
      <c r="D82" s="58">
        <f>VLOOKUP(B82,马仔属性!$G$14:$H$30,2,FALSE)</f>
        <v>101101</v>
      </c>
      <c r="E82" s="3">
        <f t="shared" si="124"/>
        <v>79</v>
      </c>
      <c r="F82" s="3">
        <f t="shared" si="125"/>
        <v>9</v>
      </c>
      <c r="G82" s="3">
        <f t="shared" si="125"/>
        <v>9</v>
      </c>
      <c r="H82" s="69">
        <f>SUMPRODUCT(I82:K82,设定参考!$A$2:$C$2)</f>
        <v>5079.5633369284824</v>
      </c>
      <c r="I82" s="30">
        <v>44979.095698691883</v>
      </c>
      <c r="J82" s="30">
        <v>2223.9324526203213</v>
      </c>
      <c r="K82" s="62">
        <v>1056.4670563604855</v>
      </c>
      <c r="L82" s="57" t="str">
        <f t="shared" si="159"/>
        <v>蟹仔</v>
      </c>
      <c r="M82" s="47">
        <f>VLOOKUP(L82,马仔属性!$G$14:$I$30,3,FALSE)</f>
        <v>0</v>
      </c>
      <c r="N82" s="58">
        <f>VLOOKUP(L82,马仔属性!$G$14:$H$30,2,FALSE)</f>
        <v>101102</v>
      </c>
      <c r="O82" s="3">
        <f t="shared" si="126"/>
        <v>79</v>
      </c>
      <c r="P82" s="3">
        <f t="shared" si="127"/>
        <v>9</v>
      </c>
      <c r="Q82" s="3">
        <f t="shared" si="127"/>
        <v>9</v>
      </c>
      <c r="R82" s="69">
        <f>SUMPRODUCT(S82:U82,设定参考!$A$2:$C$2)</f>
        <v>5026.4433369284816</v>
      </c>
      <c r="S82" s="30">
        <v>44326.095698691883</v>
      </c>
      <c r="T82" s="30">
        <v>2168.9324526203213</v>
      </c>
      <c r="U82" s="62">
        <v>1084.4670563604855</v>
      </c>
      <c r="V82" s="57" t="str">
        <f t="shared" si="160"/>
        <v>比利</v>
      </c>
      <c r="W82" s="47">
        <f>VLOOKUP(V82,马仔属性!$G$14:$I$30,3,FALSE)</f>
        <v>0</v>
      </c>
      <c r="X82" s="58">
        <f>VLOOKUP(V82,马仔属性!$G$14:$H$30,2,FALSE)</f>
        <v>101103</v>
      </c>
      <c r="Y82" s="3">
        <f t="shared" si="128"/>
        <v>79</v>
      </c>
      <c r="Z82" s="3">
        <f t="shared" si="129"/>
        <v>9</v>
      </c>
      <c r="AA82" s="3">
        <f t="shared" si="129"/>
        <v>9</v>
      </c>
      <c r="AB82" s="69">
        <f>SUMPRODUCT(AC82:AE82,设定参考!$A$2:$C$2)</f>
        <v>5053.1233369284819</v>
      </c>
      <c r="AC82" s="30">
        <v>44543.095698691883</v>
      </c>
      <c r="AD82" s="30">
        <v>2190.9324526203213</v>
      </c>
      <c r="AE82" s="62">
        <v>1080.4670563604855</v>
      </c>
      <c r="AF82" s="57" t="str">
        <f t="shared" si="161"/>
        <v>黎九</v>
      </c>
      <c r="AG82" s="47">
        <f>VLOOKUP(AF82,马仔属性!$G$14:$I$30,3,FALSE)</f>
        <v>0</v>
      </c>
      <c r="AH82" s="58">
        <f>VLOOKUP(AF82,马仔属性!$G$14:$H$30,2,FALSE)</f>
        <v>101104</v>
      </c>
      <c r="AI82" s="3">
        <f t="shared" si="130"/>
        <v>79</v>
      </c>
      <c r="AJ82" s="3">
        <f t="shared" si="131"/>
        <v>9</v>
      </c>
      <c r="AK82" s="3">
        <f t="shared" si="131"/>
        <v>9</v>
      </c>
      <c r="AL82" s="69">
        <f>SUMPRODUCT(AM82:AO82,设定参考!$A$2:$C$2)</f>
        <v>5174.8033369284822</v>
      </c>
      <c r="AM82" s="30">
        <v>47810.095698691883</v>
      </c>
      <c r="AN82" s="30">
        <v>2300.9324526203213</v>
      </c>
      <c r="AO82" s="62">
        <v>961.46705636048534</v>
      </c>
      <c r="AP82" s="57" t="str">
        <f t="shared" si="162"/>
        <v>黑古</v>
      </c>
      <c r="AQ82" s="47">
        <f>VLOOKUP(AP82,马仔属性!$G$14:$I$30,3,FALSE)</f>
        <v>0</v>
      </c>
      <c r="AR82" s="58">
        <f>VLOOKUP(AP82,马仔属性!$G$14:$H$30,2,FALSE)</f>
        <v>101105</v>
      </c>
      <c r="AS82" s="3">
        <f t="shared" si="132"/>
        <v>79</v>
      </c>
      <c r="AT82" s="3">
        <f t="shared" si="133"/>
        <v>9</v>
      </c>
      <c r="AU82" s="3">
        <f t="shared" si="133"/>
        <v>9</v>
      </c>
      <c r="AV82" s="69">
        <f>SUMPRODUCT(AW82:AY82,设定参考!$A$2:$C$2)</f>
        <v>5000.3633369284817</v>
      </c>
      <c r="AW82" s="30">
        <v>47374.095698691883</v>
      </c>
      <c r="AX82" s="30">
        <v>2025.9324526203213</v>
      </c>
      <c r="AY82" s="62">
        <v>1079.4670563604855</v>
      </c>
      <c r="AZ82" s="57" t="str">
        <f t="shared" si="163"/>
        <v>靓坤</v>
      </c>
      <c r="BA82" s="47">
        <f>VLOOKUP(AZ82,马仔属性!$G$14:$I$30,3,FALSE)</f>
        <v>1</v>
      </c>
      <c r="BB82" s="58">
        <f>VLOOKUP(AZ82,马仔属性!$G$14:$H$30,2,FALSE)</f>
        <v>101106</v>
      </c>
      <c r="BC82" s="3">
        <f t="shared" si="134"/>
        <v>79</v>
      </c>
      <c r="BD82" s="3">
        <f t="shared" si="135"/>
        <v>9</v>
      </c>
      <c r="BE82" s="3">
        <f t="shared" si="135"/>
        <v>9</v>
      </c>
      <c r="BF82" s="69">
        <f>SUMPRODUCT(BG82:BI82,设定参考!$A$2:$C$2)</f>
        <v>7585.2109899139959</v>
      </c>
      <c r="BG82" s="30">
        <v>69312.301808193326</v>
      </c>
      <c r="BH82" s="30">
        <v>3250.4055854545463</v>
      </c>
      <c r="BI82" s="62">
        <v>1562.3133321317159</v>
      </c>
      <c r="BJ82" s="57" t="str">
        <f t="shared" si="164"/>
        <v>乌鸦</v>
      </c>
      <c r="BK82" s="47">
        <f>VLOOKUP(BJ82,马仔属性!$G$14:$I$30,3,FALSE)</f>
        <v>2</v>
      </c>
      <c r="BL82" s="58">
        <f>VLOOKUP(BJ82,马仔属性!$G$14:$H$30,2,FALSE)</f>
        <v>101110</v>
      </c>
      <c r="BM82" s="3">
        <f t="shared" si="136"/>
        <v>79</v>
      </c>
      <c r="BN82" s="3">
        <f t="shared" si="137"/>
        <v>9</v>
      </c>
      <c r="BO82" s="3">
        <f t="shared" si="137"/>
        <v>9</v>
      </c>
      <c r="BP82" s="69">
        <f>SUMPRODUCT(BQ82:BS82,设定参考!$A$2:$C$2)</f>
        <v>12682.266295885023</v>
      </c>
      <c r="BQ82" s="30">
        <v>115147.71402719623</v>
      </c>
      <c r="BR82" s="30">
        <v>5523.3518511229968</v>
      </c>
      <c r="BS82" s="62">
        <v>2553.0058836741773</v>
      </c>
      <c r="BT82" s="57" t="str">
        <f t="shared" si="165"/>
        <v>肥仔</v>
      </c>
      <c r="BU82" s="47">
        <f>VLOOKUP(BT82,马仔属性!$G$14:$I$30,3,FALSE)</f>
        <v>1</v>
      </c>
      <c r="BV82" s="58">
        <f>VLOOKUP(BT82,马仔属性!$G$14:$H$30,2,FALSE)</f>
        <v>101108</v>
      </c>
      <c r="BW82" s="3">
        <f t="shared" si="138"/>
        <v>79</v>
      </c>
      <c r="BX82" s="3">
        <f t="shared" si="139"/>
        <v>9</v>
      </c>
      <c r="BY82" s="3">
        <f t="shared" si="139"/>
        <v>9</v>
      </c>
      <c r="BZ82" s="69">
        <f>SUMPRODUCT(CA82:CC82,设定参考!$A$2:$C$2)</f>
        <v>7551.7709899139954</v>
      </c>
      <c r="CA82" s="30">
        <v>70401.301808193326</v>
      </c>
      <c r="CB82" s="30">
        <v>3140.4055854545463</v>
      </c>
      <c r="CC82" s="62">
        <v>1595.3133321317159</v>
      </c>
      <c r="CD82" s="57" t="str">
        <f t="shared" si="166"/>
        <v>司徒浩南</v>
      </c>
      <c r="CE82" s="47">
        <f>VLOOKUP(CD82,马仔属性!$G$14:$I$30,3,FALSE)</f>
        <v>2</v>
      </c>
      <c r="CF82" s="58">
        <f>VLOOKUP(CD82,马仔属性!$G$14:$H$30,2,FALSE)</f>
        <v>101109</v>
      </c>
      <c r="CG82" s="3">
        <f t="shared" si="140"/>
        <v>79</v>
      </c>
      <c r="CH82" s="3">
        <f t="shared" si="141"/>
        <v>9</v>
      </c>
      <c r="CI82" s="3">
        <f t="shared" si="141"/>
        <v>9</v>
      </c>
      <c r="CJ82" s="69">
        <f>SUMPRODUCT(CK82:CM82,设定参考!$A$2:$C$2)</f>
        <v>12800.586295885023</v>
      </c>
      <c r="CK82" s="30">
        <v>114930.71402719623</v>
      </c>
      <c r="CL82" s="30">
        <v>5754.3518511229959</v>
      </c>
      <c r="CM82" s="62">
        <v>2449.0058836741773</v>
      </c>
      <c r="CN82" s="57" t="s">
        <v>382</v>
      </c>
      <c r="CO82" s="47">
        <f>VLOOKUP(CN82,马仔属性!$G$14:$I$30,3,FALSE)</f>
        <v>2</v>
      </c>
      <c r="CP82" s="58">
        <f>VLOOKUP(CN82,马仔属性!$G$14:$H$30,2,FALSE)</f>
        <v>101111</v>
      </c>
      <c r="CQ82" s="3">
        <f t="shared" si="142"/>
        <v>79</v>
      </c>
      <c r="CR82" s="3">
        <f t="shared" si="143"/>
        <v>9</v>
      </c>
      <c r="CS82" s="3">
        <f t="shared" si="143"/>
        <v>9</v>
      </c>
      <c r="CT82" s="69">
        <f>SUMPRODUCT(CU82:CW82,设定参考!$A$2:$C$2)</f>
        <v>12698.586295885023</v>
      </c>
      <c r="CU82" s="30">
        <v>114930.71402719623</v>
      </c>
      <c r="CV82" s="30">
        <v>5567.3518511229959</v>
      </c>
      <c r="CW82" s="62">
        <v>2534.0058836741773</v>
      </c>
      <c r="CX82" s="57" t="str">
        <f t="shared" si="167"/>
        <v>雷功</v>
      </c>
      <c r="CY82" s="47" t="e">
        <f>VLOOKUP(CX82,马仔属性!$G$14:$I$30,3,FALSE)</f>
        <v>#N/A</v>
      </c>
      <c r="CZ82" s="58" t="e">
        <f>VLOOKUP(CX82,马仔属性!$G$14:$H$30,2,FALSE)</f>
        <v>#N/A</v>
      </c>
      <c r="DA82" s="3">
        <f t="shared" si="144"/>
        <v>79</v>
      </c>
      <c r="DB82" s="3">
        <f t="shared" si="145"/>
        <v>9</v>
      </c>
      <c r="DC82" s="3">
        <f t="shared" si="145"/>
        <v>9</v>
      </c>
      <c r="DD82" s="69">
        <f>SUMPRODUCT(DE82:DG82,设定参考!$A$2:$C$2)</f>
        <v>0</v>
      </c>
      <c r="DE82" s="30">
        <v>0</v>
      </c>
      <c r="DF82" s="30">
        <v>0</v>
      </c>
      <c r="DG82" s="62">
        <v>0</v>
      </c>
      <c r="DH82" s="57" t="str">
        <f t="shared" si="168"/>
        <v>山下忠秀</v>
      </c>
      <c r="DI82" s="47">
        <f>VLOOKUP(DH82,马仔属性!$G$14:$I$30,3,FALSE)</f>
        <v>2</v>
      </c>
      <c r="DJ82" s="58">
        <f>VLOOKUP(DH82,马仔属性!$G$14:$H$30,2,FALSE)</f>
        <v>101112</v>
      </c>
      <c r="DK82" s="3">
        <f t="shared" si="146"/>
        <v>79</v>
      </c>
      <c r="DL82" s="3">
        <f t="shared" si="147"/>
        <v>9</v>
      </c>
      <c r="DM82" s="3">
        <f t="shared" si="147"/>
        <v>9</v>
      </c>
      <c r="DN82" s="69">
        <f>SUMPRODUCT(DO82:DQ82,设定参考!$A$2:$C$2)</f>
        <v>12661.186295885022</v>
      </c>
      <c r="DO82" s="30">
        <v>111445.71402719623</v>
      </c>
      <c r="DP82" s="30">
        <v>5622.3518511229959</v>
      </c>
      <c r="DQ82" s="62">
        <v>2581.0058836741773</v>
      </c>
      <c r="DR82" s="57" t="str">
        <f t="shared" si="169"/>
        <v>宫本一</v>
      </c>
      <c r="DS82" s="47">
        <f>VLOOKUP(DR82,马仔属性!$G$14:$I$30,3,FALSE)</f>
        <v>2</v>
      </c>
      <c r="DT82" s="58">
        <f>VLOOKUP(DR82,马仔属性!$G$14:$H$30,2,FALSE)</f>
        <v>101113</v>
      </c>
      <c r="DU82" s="3">
        <f t="shared" si="148"/>
        <v>79</v>
      </c>
      <c r="DV82" s="3">
        <f t="shared" si="149"/>
        <v>9</v>
      </c>
      <c r="DW82" s="3">
        <f t="shared" si="149"/>
        <v>9</v>
      </c>
      <c r="DX82" s="69">
        <f>SUMPRODUCT(DY82:EA82,设定参考!$A$2:$C$2)</f>
        <v>12654.626295885022</v>
      </c>
      <c r="DY82" s="30">
        <v>111881.71402719623</v>
      </c>
      <c r="DZ82" s="30">
        <v>5578.3518511229959</v>
      </c>
      <c r="EA82" s="62">
        <v>2601.0058836741773</v>
      </c>
      <c r="EB82" s="57" t="str">
        <f t="shared" si="170"/>
        <v>陈浩南</v>
      </c>
      <c r="EC82" s="47">
        <f>VLOOKUP(EB82,马仔属性!$G$14:$I$30,3,FALSE)</f>
        <v>3</v>
      </c>
      <c r="ED82" s="58">
        <f>VLOOKUP(EB82,马仔属性!$G$14:$H$30,2,FALSE)</f>
        <v>101114</v>
      </c>
      <c r="EE82" s="3">
        <f t="shared" si="150"/>
        <v>79</v>
      </c>
      <c r="EF82" s="3">
        <f t="shared" si="151"/>
        <v>9</v>
      </c>
      <c r="EG82" s="3">
        <f t="shared" si="151"/>
        <v>9</v>
      </c>
      <c r="EH82" s="69">
        <f>SUMPRODUCT(EI82:EK82,设定参考!$A$2:$C$2)</f>
        <v>17823.081601856051</v>
      </c>
      <c r="EI82" s="30">
        <v>159677.12624619907</v>
      </c>
      <c r="EJ82" s="30">
        <v>7939.2981167914477</v>
      </c>
      <c r="EK82" s="62">
        <v>3496.6984352166387</v>
      </c>
      <c r="EL82" s="57" t="str">
        <f t="shared" si="171"/>
        <v>山鸡</v>
      </c>
      <c r="EM82" s="47">
        <f>VLOOKUP(EL82,马仔属性!$G$14:$I$30,3,FALSE)</f>
        <v>3</v>
      </c>
      <c r="EN82" s="58">
        <f>VLOOKUP(EL82,马仔属性!$G$14:$H$30,2,FALSE)</f>
        <v>101115</v>
      </c>
      <c r="EO82" s="3">
        <f t="shared" si="152"/>
        <v>79</v>
      </c>
      <c r="EP82" s="3">
        <f t="shared" si="153"/>
        <v>9</v>
      </c>
      <c r="EQ82" s="3">
        <f t="shared" si="153"/>
        <v>9</v>
      </c>
      <c r="ER82" s="69">
        <f>SUMPRODUCT(ES82:EU82,设定参考!$A$2:$C$2)</f>
        <v>17801.161601856049</v>
      </c>
      <c r="ES82" s="30">
        <v>160329.12624619907</v>
      </c>
      <c r="ET82" s="30">
        <v>7862.2981167914477</v>
      </c>
      <c r="EU82" s="62">
        <v>3525.6984352166387</v>
      </c>
      <c r="EV82" s="57" t="str">
        <f t="shared" si="172"/>
        <v>大天二</v>
      </c>
      <c r="EW82" s="47">
        <f>VLOOKUP(EV82,马仔属性!$G$14:$I$30,3,FALSE)</f>
        <v>3</v>
      </c>
      <c r="EX82" s="58">
        <f>VLOOKUP(EV82,马仔属性!$G$14:$H$30,2,FALSE)</f>
        <v>101116</v>
      </c>
      <c r="EY82" s="3">
        <f t="shared" si="154"/>
        <v>79</v>
      </c>
      <c r="EZ82" s="3">
        <f t="shared" si="155"/>
        <v>9</v>
      </c>
      <c r="FA82" s="3">
        <f t="shared" si="155"/>
        <v>9</v>
      </c>
      <c r="FB82" s="69">
        <f>SUMPRODUCT(FC82:FE82,设定参考!$A$2:$C$2)</f>
        <v>17712.321601856049</v>
      </c>
      <c r="FC82" s="30">
        <v>160983.12624619907</v>
      </c>
      <c r="FD82" s="30">
        <v>7686.2981167914477</v>
      </c>
      <c r="FE82" s="62">
        <v>3586.6984352166387</v>
      </c>
      <c r="FF82" s="57" t="str">
        <f t="shared" si="173"/>
        <v>亚芝</v>
      </c>
      <c r="FG82" s="47" t="e">
        <f>VLOOKUP(FF82,马仔属性!$G$14:$I$30,3,FALSE)</f>
        <v>#N/A</v>
      </c>
      <c r="FH82" s="58" t="e">
        <f>VLOOKUP(FF82,马仔属性!$G$14:$H$30,2,FALSE)</f>
        <v>#N/A</v>
      </c>
      <c r="FI82" s="3">
        <f t="shared" si="156"/>
        <v>79</v>
      </c>
      <c r="FJ82" s="3">
        <f t="shared" si="157"/>
        <v>9</v>
      </c>
      <c r="FK82" s="3">
        <f t="shared" si="157"/>
        <v>9</v>
      </c>
      <c r="FL82" s="69">
        <f>SUMPRODUCT(FM82:FO82,设定参考!$A$2:$C$2)</f>
        <v>-1171804.0866039977</v>
      </c>
      <c r="FM82" s="30">
        <v>-556706.53083898802</v>
      </c>
      <c r="FN82" s="30">
        <v>-568747.45206980803</v>
      </c>
      <c r="FO82" s="62">
        <v>-580788.37330063002</v>
      </c>
      <c r="FP82" s="57" t="str">
        <f t="shared" si="173"/>
        <v>亚芝</v>
      </c>
      <c r="FQ82" s="47" t="e">
        <f>VLOOKUP(FP82,马仔属性!$G$14:$I$30,3,FALSE)</f>
        <v>#N/A</v>
      </c>
      <c r="FR82" s="58" t="e">
        <f>VLOOKUP(FP82,马仔属性!$G$14:$H$30,2,FALSE)</f>
        <v>#N/A</v>
      </c>
      <c r="FS82" s="3">
        <f t="shared" si="156"/>
        <v>79</v>
      </c>
      <c r="FT82" s="3">
        <f t="shared" si="157"/>
        <v>9</v>
      </c>
      <c r="FU82" s="3">
        <f t="shared" si="157"/>
        <v>9</v>
      </c>
      <c r="FV82" s="69">
        <f>SUMPRODUCT(FW82:FY82,设定参考!$A$2:$C$2)</f>
        <v>-1245494.524536628</v>
      </c>
      <c r="FW82" s="30">
        <v>-592829.294531452</v>
      </c>
      <c r="FX82" s="30">
        <v>-604870.21576227399</v>
      </c>
      <c r="FY82" s="62">
        <v>-616911.13699309598</v>
      </c>
      <c r="FZ82" s="57" t="str">
        <f t="shared" si="173"/>
        <v>亚芝</v>
      </c>
      <c r="GA82" s="47" t="e">
        <f>VLOOKUP(FZ82,马仔属性!$G$14:$I$30,3,FALSE)</f>
        <v>#N/A</v>
      </c>
      <c r="GB82" s="58" t="e">
        <f>VLOOKUP(FZ82,马仔属性!$G$14:$H$30,2,FALSE)</f>
        <v>#N/A</v>
      </c>
      <c r="GC82" s="3">
        <f t="shared" si="156"/>
        <v>79</v>
      </c>
      <c r="GD82" s="3">
        <f t="shared" si="157"/>
        <v>9</v>
      </c>
      <c r="GE82" s="3">
        <f t="shared" si="157"/>
        <v>9</v>
      </c>
      <c r="GF82" s="69">
        <f>SUMPRODUCT(GG82:GI82,设定参考!$A$2:$C$2)</f>
        <v>-1319184.9624692567</v>
      </c>
      <c r="GG82" s="30">
        <v>-628952.05822391703</v>
      </c>
      <c r="GH82" s="30">
        <v>-640992.97945473902</v>
      </c>
      <c r="GI82" s="62">
        <v>-653033.90068556101</v>
      </c>
      <c r="GJ82" s="57" t="str">
        <f t="shared" si="173"/>
        <v>亚芝</v>
      </c>
      <c r="GK82" s="47" t="e">
        <f>VLOOKUP(GJ82,马仔属性!$G$14:$I$30,3,FALSE)</f>
        <v>#N/A</v>
      </c>
      <c r="GL82" s="58" t="e">
        <f>VLOOKUP(GJ82,马仔属性!$G$14:$H$30,2,FALSE)</f>
        <v>#N/A</v>
      </c>
      <c r="GM82" s="3">
        <f t="shared" si="156"/>
        <v>79</v>
      </c>
      <c r="GN82" s="3">
        <f t="shared" si="157"/>
        <v>9</v>
      </c>
      <c r="GO82" s="3">
        <f t="shared" si="157"/>
        <v>9</v>
      </c>
      <c r="GP82" s="69">
        <f>SUMPRODUCT(GQ82:GS82,设定参考!$A$2:$C$2)</f>
        <v>-1392875.4004018863</v>
      </c>
      <c r="GQ82" s="30">
        <v>-665074.82191638299</v>
      </c>
      <c r="GR82" s="30">
        <v>-677115.74314720498</v>
      </c>
      <c r="GS82" s="62">
        <v>-689156.66437802603</v>
      </c>
      <c r="GT82" s="57" t="str">
        <f t="shared" si="173"/>
        <v>亚芝</v>
      </c>
      <c r="GU82" s="47" t="e">
        <f>VLOOKUP(GT82,马仔属性!$G$14:$I$30,3,FALSE)</f>
        <v>#N/A</v>
      </c>
      <c r="GV82" s="58" t="e">
        <f>VLOOKUP(GT82,马仔属性!$G$14:$H$30,2,FALSE)</f>
        <v>#N/A</v>
      </c>
      <c r="GW82" s="3">
        <f t="shared" si="156"/>
        <v>79</v>
      </c>
      <c r="GX82" s="3">
        <f t="shared" si="157"/>
        <v>9</v>
      </c>
      <c r="GY82" s="3">
        <f t="shared" si="157"/>
        <v>9</v>
      </c>
      <c r="GZ82" s="69">
        <f>SUMPRODUCT(HA82:HC82,设定参考!$A$2:$C$2)</f>
        <v>-1466565.8383345138</v>
      </c>
      <c r="HA82" s="30">
        <v>-701197.58560884802</v>
      </c>
      <c r="HB82" s="30">
        <v>-713238.50683967001</v>
      </c>
      <c r="HC82" s="62">
        <v>-725279.42807049002</v>
      </c>
      <c r="HD82" s="57" t="str">
        <f t="shared" si="173"/>
        <v>亚芝</v>
      </c>
      <c r="HE82" s="47" t="e">
        <f>VLOOKUP(HD82,马仔属性!$G$14:$I$30,3,FALSE)</f>
        <v>#N/A</v>
      </c>
      <c r="HF82" s="58" t="e">
        <f>VLOOKUP(HD82,马仔属性!$G$14:$H$30,2,FALSE)</f>
        <v>#N/A</v>
      </c>
      <c r="HG82" s="3">
        <f t="shared" si="156"/>
        <v>79</v>
      </c>
      <c r="HH82" s="3">
        <f t="shared" si="157"/>
        <v>9</v>
      </c>
      <c r="HI82" s="3">
        <f t="shared" si="157"/>
        <v>9</v>
      </c>
      <c r="HJ82" s="69">
        <f>SUMPRODUCT(HK82:HM82,设定参考!$A$2:$C$2)</f>
        <v>-1540256.2762671434</v>
      </c>
      <c r="HK82" s="30">
        <v>-737320.349301312</v>
      </c>
      <c r="HL82" s="30">
        <v>-749361.27053213504</v>
      </c>
      <c r="HM82" s="62">
        <v>-761402.19176295598</v>
      </c>
    </row>
    <row r="83" spans="1:221" x14ac:dyDescent="0.15">
      <c r="A83" s="48">
        <v>80</v>
      </c>
      <c r="B83" s="57" t="str">
        <f t="shared" si="158"/>
        <v>制服太妹</v>
      </c>
      <c r="C83" s="47">
        <f>VLOOKUP(B83,马仔属性!$G$14:$I$30,3,FALSE)</f>
        <v>0</v>
      </c>
      <c r="D83" s="58">
        <f>VLOOKUP(B83,马仔属性!$G$14:$H$30,2,FALSE)</f>
        <v>101101</v>
      </c>
      <c r="E83" s="3">
        <f t="shared" si="124"/>
        <v>80</v>
      </c>
      <c r="F83" s="3">
        <f t="shared" si="125"/>
        <v>10</v>
      </c>
      <c r="G83" s="3">
        <f t="shared" si="125"/>
        <v>10</v>
      </c>
      <c r="H83" s="69">
        <f>SUMPRODUCT(I83:K83,设定参考!$A$2:$C$2)</f>
        <v>5877.684141108185</v>
      </c>
      <c r="I83" s="30">
        <v>49826.925917532135</v>
      </c>
      <c r="J83" s="30">
        <v>2678.5409026737971</v>
      </c>
      <c r="K83" s="62">
        <v>1206.0662017331024</v>
      </c>
      <c r="L83" s="57" t="str">
        <f t="shared" si="159"/>
        <v>蟹仔</v>
      </c>
      <c r="M83" s="47">
        <f>VLOOKUP(L83,马仔属性!$G$14:$I$30,3,FALSE)</f>
        <v>0</v>
      </c>
      <c r="N83" s="58">
        <f>VLOOKUP(L83,马仔属性!$G$14:$H$30,2,FALSE)</f>
        <v>101102</v>
      </c>
      <c r="O83" s="3">
        <f t="shared" si="126"/>
        <v>80</v>
      </c>
      <c r="P83" s="3">
        <f t="shared" si="127"/>
        <v>10</v>
      </c>
      <c r="Q83" s="3">
        <f t="shared" si="127"/>
        <v>10</v>
      </c>
      <c r="R83" s="69">
        <f>SUMPRODUCT(S83:U83,设定参考!$A$2:$C$2)</f>
        <v>5801.684141108185</v>
      </c>
      <c r="S83" s="30">
        <v>51351.925917532135</v>
      </c>
      <c r="T83" s="30">
        <v>2513.5409026737971</v>
      </c>
      <c r="U83" s="62">
        <v>1234.0662017331024</v>
      </c>
      <c r="V83" s="57" t="str">
        <f t="shared" si="160"/>
        <v>比利</v>
      </c>
      <c r="W83" s="47">
        <f>VLOOKUP(V83,马仔属性!$G$14:$I$30,3,FALSE)</f>
        <v>0</v>
      </c>
      <c r="X83" s="58">
        <f>VLOOKUP(V83,马仔属性!$G$14:$H$30,2,FALSE)</f>
        <v>101103</v>
      </c>
      <c r="Y83" s="3">
        <f t="shared" si="128"/>
        <v>80</v>
      </c>
      <c r="Z83" s="3">
        <f t="shared" si="129"/>
        <v>10</v>
      </c>
      <c r="AA83" s="3">
        <f t="shared" si="129"/>
        <v>10</v>
      </c>
      <c r="AB83" s="69">
        <f>SUMPRODUCT(AC83:AE83,设定参考!$A$2:$C$2)</f>
        <v>5890.3641411081853</v>
      </c>
      <c r="AC83" s="30">
        <v>51568.925917532135</v>
      </c>
      <c r="AD83" s="30">
        <v>2645.5409026737971</v>
      </c>
      <c r="AE83" s="62">
        <v>1182.0662017331024</v>
      </c>
      <c r="AF83" s="57" t="str">
        <f t="shared" si="161"/>
        <v>黎九</v>
      </c>
      <c r="AG83" s="47">
        <f>VLOOKUP(AF83,马仔属性!$G$14:$I$30,3,FALSE)</f>
        <v>0</v>
      </c>
      <c r="AH83" s="58">
        <f>VLOOKUP(AF83,马仔属性!$G$14:$H$30,2,FALSE)</f>
        <v>101104</v>
      </c>
      <c r="AI83" s="3">
        <f t="shared" si="130"/>
        <v>80</v>
      </c>
      <c r="AJ83" s="3">
        <f t="shared" si="131"/>
        <v>10</v>
      </c>
      <c r="AK83" s="3">
        <f t="shared" si="131"/>
        <v>10</v>
      </c>
      <c r="AL83" s="69">
        <f>SUMPRODUCT(AM83:AO83,设定参考!$A$2:$C$2)</f>
        <v>5972.9241411081848</v>
      </c>
      <c r="AM83" s="30">
        <v>52657.925917532135</v>
      </c>
      <c r="AN83" s="30">
        <v>2755.5409026737971</v>
      </c>
      <c r="AO83" s="62">
        <v>1111.0662017331024</v>
      </c>
      <c r="AP83" s="57" t="str">
        <f t="shared" si="162"/>
        <v>黑古</v>
      </c>
      <c r="AQ83" s="47">
        <f>VLOOKUP(AP83,马仔属性!$G$14:$I$30,3,FALSE)</f>
        <v>0</v>
      </c>
      <c r="AR83" s="58">
        <f>VLOOKUP(AP83,马仔属性!$G$14:$H$30,2,FALSE)</f>
        <v>101105</v>
      </c>
      <c r="AS83" s="3">
        <f t="shared" si="132"/>
        <v>80</v>
      </c>
      <c r="AT83" s="3">
        <f t="shared" si="133"/>
        <v>10</v>
      </c>
      <c r="AU83" s="3">
        <f t="shared" si="133"/>
        <v>10</v>
      </c>
      <c r="AV83" s="69">
        <f>SUMPRODUCT(AW83:AY83,设定参考!$A$2:$C$2)</f>
        <v>5837.6041411081851</v>
      </c>
      <c r="AW83" s="30">
        <v>54399.925917532135</v>
      </c>
      <c r="AX83" s="30">
        <v>2480.5409026737971</v>
      </c>
      <c r="AY83" s="62">
        <v>1181.0662017331024</v>
      </c>
      <c r="AZ83" s="57" t="str">
        <f t="shared" si="163"/>
        <v>靓坤</v>
      </c>
      <c r="BA83" s="47">
        <f>VLOOKUP(AZ83,马仔属性!$G$14:$I$30,3,FALSE)</f>
        <v>1</v>
      </c>
      <c r="BB83" s="58">
        <f>VLOOKUP(AZ83,马仔属性!$G$14:$H$30,2,FALSE)</f>
        <v>101106</v>
      </c>
      <c r="BC83" s="3">
        <f t="shared" si="134"/>
        <v>80</v>
      </c>
      <c r="BD83" s="3">
        <f t="shared" si="135"/>
        <v>10</v>
      </c>
      <c r="BE83" s="3">
        <f t="shared" si="135"/>
        <v>10</v>
      </c>
      <c r="BF83" s="69">
        <f>SUMPRODUCT(BG83:BI83,设定参考!$A$2:$C$2)</f>
        <v>8704.9908556130722</v>
      </c>
      <c r="BG83" s="30">
        <v>78746.641180408231</v>
      </c>
      <c r="BH83" s="30">
        <v>3838.3492278074873</v>
      </c>
      <c r="BI83" s="62">
        <v>1716.7759805892551</v>
      </c>
      <c r="BJ83" s="57" t="str">
        <f t="shared" si="164"/>
        <v>乌鸦</v>
      </c>
      <c r="BK83" s="47">
        <f>VLOOKUP(BJ83,马仔属性!$G$14:$I$30,3,FALSE)</f>
        <v>2</v>
      </c>
      <c r="BL83" s="58">
        <f>VLOOKUP(BJ83,马仔属性!$G$14:$H$30,2,FALSE)</f>
        <v>101110</v>
      </c>
      <c r="BM83" s="3">
        <f t="shared" si="136"/>
        <v>80</v>
      </c>
      <c r="BN83" s="3">
        <f t="shared" si="137"/>
        <v>10</v>
      </c>
      <c r="BO83" s="3">
        <f t="shared" si="137"/>
        <v>10</v>
      </c>
      <c r="BP83" s="69">
        <f>SUMPRODUCT(BQ83:BS83,设定参考!$A$2:$C$2)</f>
        <v>14272.124284622845</v>
      </c>
      <c r="BQ83" s="30">
        <v>129399.07170616042</v>
      </c>
      <c r="BR83" s="30">
        <v>6234.9658780748678</v>
      </c>
      <c r="BS83" s="62">
        <v>2861.1955383015602</v>
      </c>
      <c r="BT83" s="57" t="str">
        <f t="shared" si="165"/>
        <v>肥仔</v>
      </c>
      <c r="BU83" s="47">
        <f>VLOOKUP(BT83,马仔属性!$G$14:$I$30,3,FALSE)</f>
        <v>1</v>
      </c>
      <c r="BV83" s="58">
        <f>VLOOKUP(BT83,马仔属性!$G$14:$H$30,2,FALSE)</f>
        <v>101108</v>
      </c>
      <c r="BW83" s="3">
        <f t="shared" si="138"/>
        <v>80</v>
      </c>
      <c r="BX83" s="3">
        <f t="shared" si="139"/>
        <v>10</v>
      </c>
      <c r="BY83" s="3">
        <f t="shared" si="139"/>
        <v>10</v>
      </c>
      <c r="BZ83" s="69">
        <f>SUMPRODUCT(CA83:CC83,设定参考!$A$2:$C$2)</f>
        <v>8673.0708556130721</v>
      </c>
      <c r="CA83" s="30">
        <v>83973.641180408231</v>
      </c>
      <c r="CB83" s="30">
        <v>3607.3492278074873</v>
      </c>
      <c r="CC83" s="62">
        <v>1706.7759805892551</v>
      </c>
      <c r="CD83" s="57" t="str">
        <f t="shared" si="166"/>
        <v>司徒浩南</v>
      </c>
      <c r="CE83" s="47">
        <f>VLOOKUP(CD83,马仔属性!$G$14:$I$30,3,FALSE)</f>
        <v>2</v>
      </c>
      <c r="CF83" s="58">
        <f>VLOOKUP(CD83,马仔属性!$G$14:$H$30,2,FALSE)</f>
        <v>101109</v>
      </c>
      <c r="CG83" s="3">
        <f t="shared" si="140"/>
        <v>80</v>
      </c>
      <c r="CH83" s="3">
        <f t="shared" si="141"/>
        <v>10</v>
      </c>
      <c r="CI83" s="3">
        <f t="shared" si="141"/>
        <v>10</v>
      </c>
      <c r="CJ83" s="69">
        <f>SUMPRODUCT(CK83:CM83,设定参考!$A$2:$C$2)</f>
        <v>14401.444284622845</v>
      </c>
      <c r="CK83" s="30">
        <v>129182.07170616042</v>
      </c>
      <c r="CL83" s="30">
        <v>6476.9658780748678</v>
      </c>
      <c r="CM83" s="62">
        <v>2757.1955383015602</v>
      </c>
      <c r="CN83" s="57" t="s">
        <v>386</v>
      </c>
      <c r="CO83" s="47">
        <f>VLOOKUP(CN83,马仔属性!$G$14:$I$30,3,FALSE)</f>
        <v>2</v>
      </c>
      <c r="CP83" s="58">
        <f>VLOOKUP(CN83,马仔属性!$G$14:$H$30,2,FALSE)</f>
        <v>101111</v>
      </c>
      <c r="CQ83" s="3">
        <f t="shared" si="142"/>
        <v>80</v>
      </c>
      <c r="CR83" s="3">
        <f t="shared" si="143"/>
        <v>10</v>
      </c>
      <c r="CS83" s="3">
        <f t="shared" si="143"/>
        <v>10</v>
      </c>
      <c r="CT83" s="69">
        <f>SUMPRODUCT(CU83:CW83,设定参考!$A$2:$C$2)</f>
        <v>14350.444284622845</v>
      </c>
      <c r="CU83" s="30">
        <v>129182.07170616042</v>
      </c>
      <c r="CV83" s="30">
        <v>6388.9658780748678</v>
      </c>
      <c r="CW83" s="62">
        <v>2794.1955383015602</v>
      </c>
      <c r="CX83" s="57" t="str">
        <f t="shared" si="167"/>
        <v>雷功</v>
      </c>
      <c r="CY83" s="47" t="e">
        <f>VLOOKUP(CX83,马仔属性!$G$14:$I$30,3,FALSE)</f>
        <v>#N/A</v>
      </c>
      <c r="CZ83" s="58" t="e">
        <f>VLOOKUP(CX83,马仔属性!$G$14:$H$30,2,FALSE)</f>
        <v>#N/A</v>
      </c>
      <c r="DA83" s="3">
        <f t="shared" si="144"/>
        <v>80</v>
      </c>
      <c r="DB83" s="3">
        <f t="shared" si="145"/>
        <v>10</v>
      </c>
      <c r="DC83" s="3">
        <f t="shared" si="145"/>
        <v>10</v>
      </c>
      <c r="DD83" s="69">
        <f>SUMPRODUCT(DE83:DG83,设定参考!$A$2:$C$2)</f>
        <v>0</v>
      </c>
      <c r="DE83" s="30">
        <v>0</v>
      </c>
      <c r="DF83" s="30">
        <v>0</v>
      </c>
      <c r="DG83" s="62">
        <v>0</v>
      </c>
      <c r="DH83" s="57" t="str">
        <f t="shared" si="168"/>
        <v>山下忠秀</v>
      </c>
      <c r="DI83" s="47">
        <f>VLOOKUP(DH83,马仔属性!$G$14:$I$30,3,FALSE)</f>
        <v>2</v>
      </c>
      <c r="DJ83" s="58">
        <f>VLOOKUP(DH83,马仔属性!$G$14:$H$30,2,FALSE)</f>
        <v>101112</v>
      </c>
      <c r="DK83" s="3">
        <f t="shared" si="146"/>
        <v>80</v>
      </c>
      <c r="DL83" s="3">
        <f t="shared" si="147"/>
        <v>10</v>
      </c>
      <c r="DM83" s="3">
        <f t="shared" si="147"/>
        <v>10</v>
      </c>
      <c r="DN83" s="69">
        <f>SUMPRODUCT(DO83:DQ83,设定参考!$A$2:$C$2)</f>
        <v>14335.924284622844</v>
      </c>
      <c r="DO83" s="30">
        <v>123519.07170616042</v>
      </c>
      <c r="DP83" s="30">
        <v>6553.9658780748678</v>
      </c>
      <c r="DQ83" s="62">
        <v>2841.1955383015602</v>
      </c>
      <c r="DR83" s="57" t="str">
        <f t="shared" si="169"/>
        <v>宫本一</v>
      </c>
      <c r="DS83" s="47">
        <f>VLOOKUP(DR83,马仔属性!$G$14:$I$30,3,FALSE)</f>
        <v>2</v>
      </c>
      <c r="DT83" s="58">
        <f>VLOOKUP(DR83,马仔属性!$G$14:$H$30,2,FALSE)</f>
        <v>101113</v>
      </c>
      <c r="DU83" s="3">
        <f t="shared" si="148"/>
        <v>80</v>
      </c>
      <c r="DV83" s="3">
        <f t="shared" si="149"/>
        <v>10</v>
      </c>
      <c r="DW83" s="3">
        <f t="shared" si="149"/>
        <v>10</v>
      </c>
      <c r="DX83" s="69">
        <f>SUMPRODUCT(DY83:EA83,设定参考!$A$2:$C$2)</f>
        <v>14306.484284622846</v>
      </c>
      <c r="DY83" s="30">
        <v>126133.07170616042</v>
      </c>
      <c r="DZ83" s="30">
        <v>6399.9658780748678</v>
      </c>
      <c r="EA83" s="62">
        <v>2861.1955383015602</v>
      </c>
      <c r="EB83" s="57" t="str">
        <f t="shared" si="170"/>
        <v>陈浩南</v>
      </c>
      <c r="EC83" s="47">
        <f>VLOOKUP(EB83,马仔属性!$G$14:$I$30,3,FALSE)</f>
        <v>3</v>
      </c>
      <c r="ED83" s="58">
        <f>VLOOKUP(EB83,马仔属性!$G$14:$H$30,2,FALSE)</f>
        <v>101114</v>
      </c>
      <c r="EE83" s="3">
        <f t="shared" si="150"/>
        <v>80</v>
      </c>
      <c r="EF83" s="3">
        <f t="shared" si="151"/>
        <v>10</v>
      </c>
      <c r="EG83" s="3">
        <f t="shared" si="151"/>
        <v>10</v>
      </c>
      <c r="EH83" s="69">
        <f>SUMPRODUCT(EI83:EK83,设定参考!$A$2:$C$2)</f>
        <v>20000.137713632619</v>
      </c>
      <c r="EI83" s="30">
        <v>180923.50223191257</v>
      </c>
      <c r="EJ83" s="30">
        <v>8895.5825283422491</v>
      </c>
      <c r="EK83" s="62">
        <v>3867.6150960138657</v>
      </c>
      <c r="EL83" s="57" t="str">
        <f t="shared" si="171"/>
        <v>山鸡</v>
      </c>
      <c r="EM83" s="47">
        <f>VLOOKUP(EL83,马仔属性!$G$14:$I$30,3,FALSE)</f>
        <v>3</v>
      </c>
      <c r="EN83" s="58">
        <f>VLOOKUP(EL83,马仔属性!$G$14:$H$30,2,FALSE)</f>
        <v>101115</v>
      </c>
      <c r="EO83" s="3">
        <f t="shared" si="152"/>
        <v>80</v>
      </c>
      <c r="EP83" s="3">
        <f t="shared" si="153"/>
        <v>10</v>
      </c>
      <c r="EQ83" s="3">
        <f t="shared" si="153"/>
        <v>10</v>
      </c>
      <c r="ER83" s="69">
        <f>SUMPRODUCT(ES83:EU83,设定参考!$A$2:$C$2)</f>
        <v>19956.977713632616</v>
      </c>
      <c r="ES83" s="30">
        <v>177219.50223191257</v>
      </c>
      <c r="ET83" s="30">
        <v>8928.5825283422491</v>
      </c>
      <c r="EU83" s="62">
        <v>3939.6150960138657</v>
      </c>
      <c r="EV83" s="57" t="str">
        <f t="shared" si="172"/>
        <v>大天二</v>
      </c>
      <c r="EW83" s="47">
        <f>VLOOKUP(EV83,马仔属性!$G$14:$I$30,3,FALSE)</f>
        <v>3</v>
      </c>
      <c r="EX83" s="58">
        <f>VLOOKUP(EV83,马仔属性!$G$14:$H$30,2,FALSE)</f>
        <v>101116</v>
      </c>
      <c r="EY83" s="3">
        <f t="shared" si="154"/>
        <v>80</v>
      </c>
      <c r="EZ83" s="3">
        <f t="shared" si="155"/>
        <v>10</v>
      </c>
      <c r="FA83" s="3">
        <f t="shared" si="155"/>
        <v>10</v>
      </c>
      <c r="FB83" s="69">
        <f>SUMPRODUCT(FC83:FE83,设定参考!$A$2:$C$2)</f>
        <v>19879.137713632619</v>
      </c>
      <c r="FC83" s="30">
        <v>177873.50223191257</v>
      </c>
      <c r="FD83" s="30">
        <v>8763.5825283422491</v>
      </c>
      <c r="FE83" s="62">
        <v>4000.6150960138657</v>
      </c>
      <c r="FF83" s="57" t="str">
        <f t="shared" si="173"/>
        <v>亚芝</v>
      </c>
      <c r="FG83" s="47" t="e">
        <f>VLOOKUP(FF83,马仔属性!$G$14:$I$30,3,FALSE)</f>
        <v>#N/A</v>
      </c>
      <c r="FH83" s="58" t="e">
        <f>VLOOKUP(FF83,马仔属性!$G$14:$H$30,2,FALSE)</f>
        <v>#N/A</v>
      </c>
      <c r="FI83" s="3">
        <f t="shared" si="156"/>
        <v>80</v>
      </c>
      <c r="FJ83" s="3">
        <f t="shared" si="157"/>
        <v>10</v>
      </c>
      <c r="FK83" s="3">
        <f t="shared" si="157"/>
        <v>10</v>
      </c>
      <c r="FL83" s="69">
        <f>SUMPRODUCT(FM83:FO83,设定参考!$A$2:$C$2)</f>
        <v>-1307453.7033280935</v>
      </c>
      <c r="FM83" s="30">
        <v>-621152.12676499295</v>
      </c>
      <c r="FN83" s="30">
        <v>-634586.58167416195</v>
      </c>
      <c r="FO83" s="62">
        <v>-648021.036583332</v>
      </c>
      <c r="FP83" s="57" t="str">
        <f t="shared" si="173"/>
        <v>亚芝</v>
      </c>
      <c r="FQ83" s="47" t="e">
        <f>VLOOKUP(FP83,马仔属性!$G$14:$I$30,3,FALSE)</f>
        <v>#N/A</v>
      </c>
      <c r="FR83" s="58" t="e">
        <f>VLOOKUP(FP83,马仔属性!$G$14:$H$30,2,FALSE)</f>
        <v>#N/A</v>
      </c>
      <c r="FS83" s="3">
        <f t="shared" si="156"/>
        <v>80</v>
      </c>
      <c r="FT83" s="3">
        <f t="shared" si="157"/>
        <v>10</v>
      </c>
      <c r="FU83" s="3">
        <f t="shared" si="157"/>
        <v>10</v>
      </c>
      <c r="FV83" s="69">
        <f>SUMPRODUCT(FW83:FY83,设定参考!$A$2:$C$2)</f>
        <v>-1389672.5673722101</v>
      </c>
      <c r="FW83" s="30">
        <v>-661455.49149250099</v>
      </c>
      <c r="FX83" s="30">
        <v>-674889.94640166999</v>
      </c>
      <c r="FY83" s="62">
        <v>-688324.40131084004</v>
      </c>
      <c r="FZ83" s="57" t="str">
        <f t="shared" si="173"/>
        <v>亚芝</v>
      </c>
      <c r="GA83" s="47" t="e">
        <f>VLOOKUP(FZ83,马仔属性!$G$14:$I$30,3,FALSE)</f>
        <v>#N/A</v>
      </c>
      <c r="GB83" s="58" t="e">
        <f>VLOOKUP(FZ83,马仔属性!$G$14:$H$30,2,FALSE)</f>
        <v>#N/A</v>
      </c>
      <c r="GC83" s="3">
        <f t="shared" si="156"/>
        <v>80</v>
      </c>
      <c r="GD83" s="3">
        <f t="shared" si="157"/>
        <v>10</v>
      </c>
      <c r="GE83" s="3">
        <f t="shared" si="157"/>
        <v>10</v>
      </c>
      <c r="GF83" s="69">
        <f>SUMPRODUCT(GG83:GI83,设定参考!$A$2:$C$2)</f>
        <v>-1471891.4314163253</v>
      </c>
      <c r="GG83" s="30">
        <v>-701758.85622000904</v>
      </c>
      <c r="GH83" s="30">
        <v>-715193.31112917804</v>
      </c>
      <c r="GI83" s="62">
        <v>-728627.76603834704</v>
      </c>
      <c r="GJ83" s="57" t="str">
        <f t="shared" si="173"/>
        <v>亚芝</v>
      </c>
      <c r="GK83" s="47" t="e">
        <f>VLOOKUP(GJ83,马仔属性!$G$14:$I$30,3,FALSE)</f>
        <v>#N/A</v>
      </c>
      <c r="GL83" s="58" t="e">
        <f>VLOOKUP(GJ83,马仔属性!$G$14:$H$30,2,FALSE)</f>
        <v>#N/A</v>
      </c>
      <c r="GM83" s="3">
        <f t="shared" si="156"/>
        <v>80</v>
      </c>
      <c r="GN83" s="3">
        <f t="shared" si="157"/>
        <v>10</v>
      </c>
      <c r="GO83" s="3">
        <f t="shared" si="157"/>
        <v>10</v>
      </c>
      <c r="GP83" s="69">
        <f>SUMPRODUCT(GQ83:GS83,设定参考!$A$2:$C$2)</f>
        <v>-1554110.2954604416</v>
      </c>
      <c r="GQ83" s="30">
        <v>-742062.22094751697</v>
      </c>
      <c r="GR83" s="30">
        <v>-755496.67585668596</v>
      </c>
      <c r="GS83" s="62">
        <v>-768931.13076585496</v>
      </c>
      <c r="GT83" s="57" t="str">
        <f t="shared" si="173"/>
        <v>亚芝</v>
      </c>
      <c r="GU83" s="47" t="e">
        <f>VLOOKUP(GT83,马仔属性!$G$14:$I$30,3,FALSE)</f>
        <v>#N/A</v>
      </c>
      <c r="GV83" s="58" t="e">
        <f>VLOOKUP(GT83,马仔属性!$G$14:$H$30,2,FALSE)</f>
        <v>#N/A</v>
      </c>
      <c r="GW83" s="3">
        <f t="shared" si="156"/>
        <v>80</v>
      </c>
      <c r="GX83" s="3">
        <f t="shared" si="157"/>
        <v>10</v>
      </c>
      <c r="GY83" s="3">
        <f t="shared" si="157"/>
        <v>10</v>
      </c>
      <c r="GZ83" s="69">
        <f>SUMPRODUCT(HA83:HC83,设定参考!$A$2:$C$2)</f>
        <v>-1636329.159504558</v>
      </c>
      <c r="HA83" s="30">
        <v>-782365.58567502396</v>
      </c>
      <c r="HB83" s="30">
        <v>-795800.04058419401</v>
      </c>
      <c r="HC83" s="62">
        <v>-809234.49549336301</v>
      </c>
      <c r="HD83" s="57" t="str">
        <f t="shared" si="173"/>
        <v>亚芝</v>
      </c>
      <c r="HE83" s="47" t="e">
        <f>VLOOKUP(HD83,马仔属性!$G$14:$I$30,3,FALSE)</f>
        <v>#N/A</v>
      </c>
      <c r="HF83" s="58" t="e">
        <f>VLOOKUP(HD83,马仔属性!$G$14:$H$30,2,FALSE)</f>
        <v>#N/A</v>
      </c>
      <c r="HG83" s="3">
        <f t="shared" si="156"/>
        <v>80</v>
      </c>
      <c r="HH83" s="3">
        <f t="shared" si="157"/>
        <v>10</v>
      </c>
      <c r="HI83" s="3">
        <f t="shared" si="157"/>
        <v>10</v>
      </c>
      <c r="HJ83" s="69">
        <f>SUMPRODUCT(HK83:HM83,设定参考!$A$2:$C$2)</f>
        <v>-1718548.0235486743</v>
      </c>
      <c r="HK83" s="30">
        <v>-822668.95040253201</v>
      </c>
      <c r="HL83" s="30">
        <v>-836103.40531170205</v>
      </c>
      <c r="HM83" s="62">
        <v>-849537.86022087105</v>
      </c>
    </row>
  </sheetData>
  <dataConsolidate/>
  <mergeCells count="22">
    <mergeCell ref="DH1:DQ1"/>
    <mergeCell ref="B1:K1"/>
    <mergeCell ref="L1:U1"/>
    <mergeCell ref="V1:AE1"/>
    <mergeCell ref="AF1:AO1"/>
    <mergeCell ref="AP1:AY1"/>
    <mergeCell ref="AZ1:BI1"/>
    <mergeCell ref="BJ1:BS1"/>
    <mergeCell ref="BT1:CC1"/>
    <mergeCell ref="CD1:CM1"/>
    <mergeCell ref="CN1:CW1"/>
    <mergeCell ref="CX1:DG1"/>
    <mergeCell ref="FZ1:GI1"/>
    <mergeCell ref="GJ1:GS1"/>
    <mergeCell ref="GT1:HC1"/>
    <mergeCell ref="HD1:HM1"/>
    <mergeCell ref="DR1:EA1"/>
    <mergeCell ref="EB1:EK1"/>
    <mergeCell ref="EL1:EU1"/>
    <mergeCell ref="EV1:FE1"/>
    <mergeCell ref="FF1:FO1"/>
    <mergeCell ref="FP1:FY1"/>
  </mergeCells>
  <phoneticPr fontId="1" type="noConversion"/>
  <conditionalFormatting sqref="FG4:FG83 FQ4:FQ83 GA4:GA83 GK4:GK83 GU4:GU83 HE4:HE83">
    <cfRule type="cellIs" dxfId="87" priority="96" operator="equal">
      <formula>4</formula>
    </cfRule>
    <cfRule type="cellIs" dxfId="86" priority="97" operator="equal">
      <formula>3</formula>
    </cfRule>
    <cfRule type="cellIs" dxfId="85" priority="98" operator="equal">
      <formula>2</formula>
    </cfRule>
    <cfRule type="cellIs" dxfId="84" priority="99" operator="equal">
      <formula>0</formula>
    </cfRule>
    <cfRule type="cellIs" dxfId="83" priority="100" operator="equal">
      <formula>1</formula>
    </cfRule>
  </conditionalFormatting>
  <conditionalFormatting sqref="C4:C83">
    <cfRule type="cellIs" dxfId="82" priority="86" operator="equal">
      <formula>4</formula>
    </cfRule>
    <cfRule type="cellIs" dxfId="81" priority="87" operator="equal">
      <formula>3</formula>
    </cfRule>
    <cfRule type="cellIs" dxfId="80" priority="88" operator="equal">
      <formula>2</formula>
    </cfRule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M4:M83">
    <cfRule type="cellIs" dxfId="77" priority="81" operator="equal">
      <formula>4</formula>
    </cfRule>
    <cfRule type="cellIs" dxfId="76" priority="82" operator="equal">
      <formula>3</formula>
    </cfRule>
    <cfRule type="cellIs" dxfId="75" priority="83" operator="equal">
      <formula>2</formula>
    </cfRule>
    <cfRule type="cellIs" dxfId="74" priority="84" operator="equal">
      <formula>0</formula>
    </cfRule>
    <cfRule type="cellIs" dxfId="73" priority="85" operator="equal">
      <formula>1</formula>
    </cfRule>
  </conditionalFormatting>
  <conditionalFormatting sqref="W4:W83">
    <cfRule type="cellIs" dxfId="72" priority="76" operator="equal">
      <formula>4</formula>
    </cfRule>
    <cfRule type="cellIs" dxfId="71" priority="77" operator="equal">
      <formula>3</formula>
    </cfRule>
    <cfRule type="cellIs" dxfId="70" priority="78" operator="equal">
      <formula>2</formula>
    </cfRule>
    <cfRule type="cellIs" dxfId="69" priority="79" operator="equal">
      <formula>0</formula>
    </cfRule>
    <cfRule type="cellIs" dxfId="68" priority="80" operator="equal">
      <formula>1</formula>
    </cfRule>
  </conditionalFormatting>
  <conditionalFormatting sqref="AG4:AG83">
    <cfRule type="cellIs" dxfId="67" priority="61" operator="equal">
      <formula>4</formula>
    </cfRule>
    <cfRule type="cellIs" dxfId="66" priority="62" operator="equal">
      <formula>3</formula>
    </cfRule>
    <cfRule type="cellIs" dxfId="65" priority="63" operator="equal">
      <formula>2</formula>
    </cfRule>
    <cfRule type="cellIs" dxfId="64" priority="64" operator="equal">
      <formula>0</formula>
    </cfRule>
    <cfRule type="cellIs" dxfId="63" priority="65" operator="equal">
      <formula>1</formula>
    </cfRule>
  </conditionalFormatting>
  <conditionalFormatting sqref="AQ4:AQ83">
    <cfRule type="cellIs" dxfId="62" priority="56" operator="equal">
      <formula>4</formula>
    </cfRule>
    <cfRule type="cellIs" dxfId="61" priority="57" operator="equal">
      <formula>3</formula>
    </cfRule>
    <cfRule type="cellIs" dxfId="60" priority="58" operator="equal">
      <formula>2</formula>
    </cfRule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BA4:BA83">
    <cfRule type="cellIs" dxfId="57" priority="51" operator="equal">
      <formula>4</formula>
    </cfRule>
    <cfRule type="cellIs" dxfId="56" priority="52" operator="equal">
      <formula>3</formula>
    </cfRule>
    <cfRule type="cellIs" dxfId="55" priority="53" operator="equal">
      <formula>2</formula>
    </cfRule>
    <cfRule type="cellIs" dxfId="54" priority="54" operator="equal">
      <formula>0</formula>
    </cfRule>
    <cfRule type="cellIs" dxfId="53" priority="55" operator="equal">
      <formula>1</formula>
    </cfRule>
  </conditionalFormatting>
  <conditionalFormatting sqref="BK4:BK83">
    <cfRule type="cellIs" dxfId="52" priority="46" operator="equal">
      <formula>4</formula>
    </cfRule>
    <cfRule type="cellIs" dxfId="51" priority="47" operator="equal">
      <formula>3</formula>
    </cfRule>
    <cfRule type="cellIs" dxfId="50" priority="48" operator="equal">
      <formula>2</formula>
    </cfRule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BU4:BU83">
    <cfRule type="cellIs" dxfId="47" priority="41" operator="equal">
      <formula>4</formula>
    </cfRule>
    <cfRule type="cellIs" dxfId="46" priority="42" operator="equal">
      <formula>3</formula>
    </cfRule>
    <cfRule type="cellIs" dxfId="45" priority="43" operator="equal">
      <formula>2</formula>
    </cfRule>
    <cfRule type="cellIs" dxfId="44" priority="44" operator="equal">
      <formula>0</formula>
    </cfRule>
    <cfRule type="cellIs" dxfId="43" priority="45" operator="equal">
      <formula>1</formula>
    </cfRule>
  </conditionalFormatting>
  <conditionalFormatting sqref="CE4:CE83">
    <cfRule type="cellIs" dxfId="42" priority="36" operator="equal">
      <formula>4</formula>
    </cfRule>
    <cfRule type="cellIs" dxfId="41" priority="37" operator="equal">
      <formula>3</formula>
    </cfRule>
    <cfRule type="cellIs" dxfId="40" priority="38" operator="equal">
      <formula>2</formula>
    </cfRule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CO4:CO83">
    <cfRule type="cellIs" dxfId="37" priority="31" operator="equal">
      <formula>4</formula>
    </cfRule>
    <cfRule type="cellIs" dxfId="36" priority="32" operator="equal">
      <formula>3</formula>
    </cfRule>
    <cfRule type="cellIs" dxfId="35" priority="33" operator="equal">
      <formula>2</formula>
    </cfRule>
    <cfRule type="cellIs" dxfId="34" priority="34" operator="equal">
      <formula>0</formula>
    </cfRule>
    <cfRule type="cellIs" dxfId="33" priority="35" operator="equal">
      <formula>1</formula>
    </cfRule>
  </conditionalFormatting>
  <conditionalFormatting sqref="CY4:CY83">
    <cfRule type="cellIs" dxfId="32" priority="26" operator="equal">
      <formula>4</formula>
    </cfRule>
    <cfRule type="cellIs" dxfId="31" priority="27" operator="equal">
      <formula>3</formula>
    </cfRule>
    <cfRule type="cellIs" dxfId="30" priority="28" operator="equal">
      <formula>2</formula>
    </cfRule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DI4:DI83">
    <cfRule type="cellIs" dxfId="27" priority="21" operator="equal">
      <formula>4</formula>
    </cfRule>
    <cfRule type="cellIs" dxfId="26" priority="22" operator="equal">
      <formula>3</formula>
    </cfRule>
    <cfRule type="cellIs" dxfId="25" priority="23" operator="equal">
      <formula>2</formula>
    </cfRule>
    <cfRule type="cellIs" dxfId="24" priority="24" operator="equal">
      <formula>0</formula>
    </cfRule>
    <cfRule type="cellIs" dxfId="23" priority="25" operator="equal">
      <formula>1</formula>
    </cfRule>
  </conditionalFormatting>
  <conditionalFormatting sqref="DS4:DS83">
    <cfRule type="cellIs" dxfId="22" priority="16" operator="equal">
      <formula>4</formula>
    </cfRule>
    <cfRule type="cellIs" dxfId="21" priority="17" operator="equal">
      <formula>3</formula>
    </cfRule>
    <cfRule type="cellIs" dxfId="20" priority="18" operator="equal">
      <formula>2</formula>
    </cfRule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EC4:EC83">
    <cfRule type="cellIs" dxfId="17" priority="11" operator="equal">
      <formula>4</formula>
    </cfRule>
    <cfRule type="cellIs" dxfId="16" priority="12" operator="equal">
      <formula>3</formula>
    </cfRule>
    <cfRule type="cellIs" dxfId="15" priority="13" operator="equal">
      <formula>2</formula>
    </cfRule>
    <cfRule type="cellIs" dxfId="14" priority="14" operator="equal">
      <formula>0</formula>
    </cfRule>
    <cfRule type="cellIs" dxfId="13" priority="15" operator="equal">
      <formula>1</formula>
    </cfRule>
  </conditionalFormatting>
  <conditionalFormatting sqref="EM4:EM83">
    <cfRule type="cellIs" dxfId="12" priority="6" operator="equal">
      <formula>4</formula>
    </cfRule>
    <cfRule type="cellIs" dxfId="11" priority="7" operator="equal">
      <formula>3</formula>
    </cfRule>
    <cfRule type="cellIs" dxfId="10" priority="8" operator="equal">
      <formula>2</formula>
    </cfRule>
    <cfRule type="cellIs" dxfId="9" priority="9" operator="equal">
      <formula>0</formula>
    </cfRule>
    <cfRule type="cellIs" dxfId="8" priority="10" operator="equal">
      <formula>1</formula>
    </cfRule>
  </conditionalFormatting>
  <conditionalFormatting sqref="EW4:EW83">
    <cfRule type="cellIs" dxfId="7" priority="1" operator="equal">
      <formula>4</formula>
    </cfRule>
    <cfRule type="cellIs" dxfId="6" priority="2" operator="equal">
      <formula>3</formula>
    </cfRule>
    <cfRule type="cellIs" dxfId="5" priority="3" operator="equal">
      <formula>2</formula>
    </cfRule>
    <cfRule type="cellIs" dxfId="4" priority="4" operator="equal">
      <formula>0</formula>
    </cfRule>
    <cfRule type="cellIs" dxfId="3" priority="5" operator="equal">
      <formula>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马仔属性!$G$14:$G$30</xm:f>
          </x14:formula1>
          <xm:sqref>EL4:EL83 V4:V83 L4:L83 AF4:AF83 AP4:AP83 HD4:HD83 B4:B83 AZ4:AZ83 BJ4:BJ83 BT4:BT83 CN4:CN83 CD4:CD83 CX4:CX83 DH4:DH83 DR4:DR83 EB4:EB83 FF4:FF83 FP4:FP83 FZ4:FZ83 GJ4:GJ83 GT4:GT83 EV4:EV83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97"/>
  <sheetViews>
    <sheetView workbookViewId="0">
      <selection activeCell="F7" sqref="F7:F97"/>
    </sheetView>
  </sheetViews>
  <sheetFormatPr defaultRowHeight="13.5" x14ac:dyDescent="0.15"/>
  <cols>
    <col min="16" max="17" width="7.125" style="13" bestFit="1" customWidth="1"/>
    <col min="20" max="20" width="11" bestFit="1" customWidth="1"/>
    <col min="21" max="21" width="11.625" bestFit="1" customWidth="1"/>
  </cols>
  <sheetData>
    <row r="1" spans="1:22" x14ac:dyDescent="0.15">
      <c r="A1" s="18" t="s">
        <v>68</v>
      </c>
      <c r="C1" s="3"/>
      <c r="D1" s="8" t="str">
        <f>[11]龙魂辅助表!J$5</f>
        <v>生命</v>
      </c>
      <c r="E1" s="8" t="str">
        <f>[11]龙魂辅助表!K$5</f>
        <v>攻击</v>
      </c>
      <c r="F1" s="8" t="str">
        <f>[11]龙魂辅助表!L$5</f>
        <v>防御</v>
      </c>
      <c r="G1" s="8" t="str">
        <f>[11]龙魂辅助表!M$5</f>
        <v>闪避值</v>
      </c>
      <c r="H1" s="8" t="str">
        <f>[11]龙魂辅助表!N$5</f>
        <v>命中值</v>
      </c>
      <c r="I1" s="8" t="str">
        <f>[11]龙魂辅助表!O$5</f>
        <v>暴击值</v>
      </c>
      <c r="J1" s="8" t="str">
        <f>[11]龙魂辅助表!P$5</f>
        <v>暴击倍数</v>
      </c>
      <c r="K1" s="8" t="str">
        <f>[11]龙魂辅助表!Q$5</f>
        <v>韧性值</v>
      </c>
      <c r="L1" s="29" t="s">
        <v>82</v>
      </c>
    </row>
    <row r="2" spans="1:22" x14ac:dyDescent="0.15">
      <c r="A2" s="18">
        <f>主角设定!C2</f>
        <v>50</v>
      </c>
      <c r="C2" s="3" t="s">
        <v>86</v>
      </c>
      <c r="D2" s="3">
        <f>SUMPRODUCT(H7:H97,$G7:$G97,$P7:$P97)</f>
        <v>45893.669464347739</v>
      </c>
      <c r="E2" s="3">
        <f t="shared" ref="E2:K2" si="0">SUMPRODUCT(I7:I97,$G7:$G97,$P7:$P97)</f>
        <v>844.35350797468686</v>
      </c>
      <c r="F2" s="3">
        <f t="shared" si="0"/>
        <v>633.78767289715233</v>
      </c>
      <c r="G2" s="3">
        <f t="shared" si="0"/>
        <v>1225.9758748725442</v>
      </c>
      <c r="H2" s="3">
        <f t="shared" si="0"/>
        <v>1439.7456866986749</v>
      </c>
      <c r="I2" s="3">
        <f t="shared" si="0"/>
        <v>1103.1682993557497</v>
      </c>
      <c r="J2" s="3">
        <f t="shared" si="0"/>
        <v>1426.694199361742</v>
      </c>
      <c r="K2" s="3">
        <f t="shared" si="0"/>
        <v>1944.8429778415434</v>
      </c>
      <c r="L2" s="3">
        <f>SUMPRODUCT(D2:K2,设定参考!$A$2:$H$2)</f>
        <v>4940.0786241988853</v>
      </c>
    </row>
    <row r="3" spans="1:22" x14ac:dyDescent="0.15">
      <c r="C3" s="3" t="s">
        <v>87</v>
      </c>
      <c r="D3" s="3">
        <f>SUMPRODUCT([11]龙魂整图属性辅助表!G$12:G$17,$V$7:$V$12)</f>
        <v>14997</v>
      </c>
      <c r="E3" s="3">
        <f>SUMPRODUCT([11]龙魂整图属性辅助表!H$12:H$17,$V$7:$V$12)</f>
        <v>253</v>
      </c>
      <c r="F3" s="3">
        <f>SUMPRODUCT([11]龙魂整图属性辅助表!I$12:I$17,$V$7:$V$12)</f>
        <v>410</v>
      </c>
      <c r="G3" s="3">
        <f>SUMPRODUCT([11]龙魂整图属性辅助表!J$12:J$17,$V$7:$V$12)</f>
        <v>0</v>
      </c>
      <c r="H3" s="3">
        <f>SUMPRODUCT([11]龙魂整图属性辅助表!K$12:K$17,$V$7:$V$12)</f>
        <v>0</v>
      </c>
      <c r="I3" s="3">
        <f>SUMPRODUCT([11]龙魂整图属性辅助表!L$12:L$17,$V$7:$V$12)</f>
        <v>0</v>
      </c>
      <c r="J3" s="3">
        <f>SUMPRODUCT([11]龙魂整图属性辅助表!M$12:M$17,$V$7:$V$12)</f>
        <v>0</v>
      </c>
      <c r="K3" s="3">
        <f>SUMPRODUCT([11]龙魂整图属性辅助表!N$12:N$17,$V$7:$V$12)</f>
        <v>0</v>
      </c>
      <c r="L3" s="3">
        <f>SUMPRODUCT(D3:K3,设定参考!$A$2:$H$2)</f>
        <v>1262.8800000000001</v>
      </c>
    </row>
    <row r="4" spans="1:22" x14ac:dyDescent="0.15">
      <c r="C4" s="3" t="s">
        <v>81</v>
      </c>
      <c r="D4" s="3">
        <f t="shared" ref="D4:K4" si="1">SUM(D2:D3)</f>
        <v>60890.669464347739</v>
      </c>
      <c r="E4" s="3">
        <f t="shared" si="1"/>
        <v>1097.3535079746869</v>
      </c>
      <c r="F4" s="3">
        <f t="shared" si="1"/>
        <v>1043.7876728971523</v>
      </c>
      <c r="G4" s="3">
        <f t="shared" si="1"/>
        <v>1225.9758748725442</v>
      </c>
      <c r="H4" s="3">
        <f t="shared" si="1"/>
        <v>1439.7456866986749</v>
      </c>
      <c r="I4" s="3">
        <f t="shared" si="1"/>
        <v>1103.1682993557497</v>
      </c>
      <c r="J4" s="3">
        <f t="shared" si="1"/>
        <v>1426.694199361742</v>
      </c>
      <c r="K4" s="3">
        <f t="shared" si="1"/>
        <v>1944.8429778415434</v>
      </c>
      <c r="L4" s="3">
        <f>SUMPRODUCT(D4:K4,设定参考!$A$2:$H$2)</f>
        <v>6202.9586241988854</v>
      </c>
    </row>
    <row r="5" spans="1:22" x14ac:dyDescent="0.15">
      <c r="H5">
        <f>设定参考!A2</f>
        <v>0.04</v>
      </c>
      <c r="I5">
        <f>设定参考!B2</f>
        <v>1</v>
      </c>
      <c r="J5">
        <f>设定参考!C2</f>
        <v>1</v>
      </c>
      <c r="K5">
        <f>设定参考!D2</f>
        <v>0.34</v>
      </c>
      <c r="L5">
        <f>设定参考!E2</f>
        <v>0.34</v>
      </c>
      <c r="M5">
        <f>设定参考!F2</f>
        <v>0.18</v>
      </c>
      <c r="N5">
        <f>设定参考!G2</f>
        <v>0.12</v>
      </c>
      <c r="O5">
        <f>设定参考!H2</f>
        <v>0.18</v>
      </c>
    </row>
    <row r="6" spans="1:22" x14ac:dyDescent="0.15">
      <c r="A6" s="35" t="s">
        <v>71</v>
      </c>
      <c r="B6" s="35" t="s">
        <v>67</v>
      </c>
      <c r="C6" s="35" t="s">
        <v>69</v>
      </c>
      <c r="D6" s="35" t="s">
        <v>77</v>
      </c>
      <c r="E6" s="35" t="s">
        <v>70</v>
      </c>
      <c r="F6" s="35" t="str">
        <f>[11]龙魂辅助表!I5</f>
        <v>开启等级</v>
      </c>
      <c r="G6" s="35" t="s">
        <v>72</v>
      </c>
      <c r="H6" s="35" t="str">
        <f>[11]龙魂辅助表!J$5</f>
        <v>生命</v>
      </c>
      <c r="I6" s="35" t="str">
        <f>[11]龙魂辅助表!K$5</f>
        <v>攻击</v>
      </c>
      <c r="J6" s="35" t="str">
        <f>[11]龙魂辅助表!L$5</f>
        <v>防御</v>
      </c>
      <c r="K6" s="35" t="str">
        <f>[11]龙魂辅助表!M$5</f>
        <v>闪避值</v>
      </c>
      <c r="L6" s="35" t="str">
        <f>[11]龙魂辅助表!N$5</f>
        <v>命中值</v>
      </c>
      <c r="M6" s="35" t="str">
        <f>[11]龙魂辅助表!O$5</f>
        <v>暴击值</v>
      </c>
      <c r="N6" s="35" t="str">
        <f>[11]龙魂辅助表!P$5</f>
        <v>暴击倍数</v>
      </c>
      <c r="O6" s="35" t="str">
        <f>[11]龙魂辅助表!Q$5</f>
        <v>韧性值</v>
      </c>
      <c r="P6" s="13" t="s">
        <v>136</v>
      </c>
      <c r="Q6" s="13" t="s">
        <v>137</v>
      </c>
      <c r="R6" t="s">
        <v>329</v>
      </c>
      <c r="S6" t="s">
        <v>330</v>
      </c>
      <c r="T6" s="14" t="s">
        <v>88</v>
      </c>
      <c r="U6" s="31" t="s">
        <v>89</v>
      </c>
      <c r="V6" s="14" t="s">
        <v>72</v>
      </c>
    </row>
    <row r="7" spans="1:22" x14ac:dyDescent="0.15">
      <c r="A7" s="13">
        <f>[11]龙魂辅助表!B6</f>
        <v>1001</v>
      </c>
      <c r="B7" s="13" t="str">
        <f>[11]D_龙魂表!B2</f>
        <v>赑屃</v>
      </c>
      <c r="C7" s="13">
        <f>[11]龙魂辅助表!D6</f>
        <v>1</v>
      </c>
      <c r="D7" s="13">
        <f>[11]龙魂辅助表!$E6</f>
        <v>0</v>
      </c>
      <c r="E7" s="13">
        <f>[11]龙魂辅助表!G6</f>
        <v>1</v>
      </c>
      <c r="F7" s="13">
        <f>[11]龙魂辅助表!I6</f>
        <v>26</v>
      </c>
      <c r="G7" s="15">
        <v>1</v>
      </c>
      <c r="H7" s="37">
        <f>[11]龙魂辅助表!J6*$G7</f>
        <v>0</v>
      </c>
      <c r="I7" s="37">
        <f>[11]龙魂辅助表!K6*$G7</f>
        <v>34.691225182728921</v>
      </c>
      <c r="J7" s="37">
        <f>[11]龙魂辅助表!L6*$G7</f>
        <v>0</v>
      </c>
      <c r="K7" s="37">
        <f>[11]龙魂辅助表!M6*$G7</f>
        <v>0</v>
      </c>
      <c r="L7" s="37">
        <f>[11]龙魂辅助表!N6*$G7</f>
        <v>0</v>
      </c>
      <c r="M7" s="37">
        <f>[11]龙魂辅助表!O6*$G7</f>
        <v>0</v>
      </c>
      <c r="N7" s="37">
        <f>[11]龙魂辅助表!P6*$G7</f>
        <v>0</v>
      </c>
      <c r="O7" s="37">
        <f>[11]龙魂辅助表!Q6*$G7</f>
        <v>0</v>
      </c>
      <c r="P7" s="13">
        <v>1</v>
      </c>
      <c r="Q7" s="13">
        <f>C7*10+E7</f>
        <v>11</v>
      </c>
      <c r="R7">
        <f>SUMPRODUCT(H7:O7,设定参考!$A$2:$H$2)</f>
        <v>34.691225182728921</v>
      </c>
      <c r="S7">
        <f>SUM($R$7:R7)</f>
        <v>34.691225182728921</v>
      </c>
      <c r="T7" s="14">
        <v>1</v>
      </c>
      <c r="U7" s="31" t="s">
        <v>365</v>
      </c>
      <c r="V7" s="14">
        <f>IF(COUNTIF($Q$7:$Q$97,T7*10+1)=SUMIF($Q$7:$Q$97,T7*10+1,$P$7:$P$97),1,0)</f>
        <v>1</v>
      </c>
    </row>
    <row r="8" spans="1:22" x14ac:dyDescent="0.15">
      <c r="A8" s="13">
        <f>[11]D_龙魂表!A3</f>
        <v>1002</v>
      </c>
      <c r="B8" s="13" t="str">
        <f>[11]D_龙魂表!B3</f>
        <v>鸱吻</v>
      </c>
      <c r="C8" s="13">
        <f>[11]龙魂辅助表!D7</f>
        <v>1</v>
      </c>
      <c r="D8" s="13">
        <f>[11]龙魂辅助表!$E7</f>
        <v>1001</v>
      </c>
      <c r="E8" s="13">
        <f>[11]龙魂辅助表!G7</f>
        <v>1</v>
      </c>
      <c r="F8" s="13">
        <f>[11]龙魂辅助表!I7</f>
        <v>27</v>
      </c>
      <c r="G8" s="15">
        <v>1</v>
      </c>
      <c r="H8" s="37">
        <f>[11]龙魂辅助表!J7*$G8</f>
        <v>955.2888700297882</v>
      </c>
      <c r="I8" s="37">
        <f>[11]龙魂辅助表!K7*$G8</f>
        <v>0</v>
      </c>
      <c r="J8" s="37">
        <f>[11]龙魂辅助表!L7*$G8</f>
        <v>0</v>
      </c>
      <c r="K8" s="37">
        <f>[11]龙魂辅助表!M7*$G8</f>
        <v>0</v>
      </c>
      <c r="L8" s="37">
        <f>[11]龙魂辅助表!N7*$G8</f>
        <v>0</v>
      </c>
      <c r="M8" s="37">
        <f>[11]龙魂辅助表!O7*$G8</f>
        <v>0</v>
      </c>
      <c r="N8" s="37">
        <f>[11]龙魂辅助表!P7*$G8</f>
        <v>0</v>
      </c>
      <c r="O8" s="37">
        <f>[11]龙魂辅助表!Q7*$G8</f>
        <v>0</v>
      </c>
      <c r="P8" s="13">
        <f>IF(F8&gt;$A$2,0,IF(SUMIF($A$7:$A$97,VLOOKUP(A8,[11]龙魂辅助表!$B$6:$E$96,4,0),$G$7:$G$97)&gt;SUMIF($A$7:$A$97,VLOOKUP(A8,[11]龙魂辅助表!$B$6:$E$96,4,0),$P$7:$P$97),0,SUMIF($A$7:$A$97,VLOOKUP(A8,[11]龙魂辅助表!$B$6:$E$96,4,0),$G$7:$G$97)))</f>
        <v>1</v>
      </c>
      <c r="Q8" s="13">
        <f t="shared" ref="Q8:Q71" si="2">C8*10+E8</f>
        <v>11</v>
      </c>
      <c r="R8">
        <f>SUMPRODUCT(H8:O8,设定参考!$A$2:$H$2)</f>
        <v>38.211554801191532</v>
      </c>
      <c r="S8">
        <f>SUM($R$7:R8)</f>
        <v>72.902779983920453</v>
      </c>
      <c r="T8" s="14">
        <v>2</v>
      </c>
      <c r="U8" s="31" t="s">
        <v>366</v>
      </c>
      <c r="V8" s="14">
        <f t="shared" ref="V8:V12" si="3">IF(COUNTIF($Q$7:$Q$97,T8*10+1)=SUMIF($Q$7:$Q$97,T8*10+1,$P$7:$P$97),1,0)</f>
        <v>1</v>
      </c>
    </row>
    <row r="9" spans="1:22" x14ac:dyDescent="0.15">
      <c r="A9" s="13">
        <f>[11]D_龙魂表!A4</f>
        <v>1003</v>
      </c>
      <c r="B9" s="13" t="str">
        <f>[11]D_龙魂表!B4</f>
        <v>蒲牢</v>
      </c>
      <c r="C9" s="13">
        <f>[11]龙魂辅助表!D8</f>
        <v>1</v>
      </c>
      <c r="D9" s="13">
        <f>[11]龙魂辅助表!$E8</f>
        <v>1002</v>
      </c>
      <c r="E9" s="13">
        <f>[11]龙魂辅助表!G8</f>
        <v>1</v>
      </c>
      <c r="F9" s="13">
        <f>[11]龙魂辅助表!I8</f>
        <v>28</v>
      </c>
      <c r="G9" s="15">
        <v>1</v>
      </c>
      <c r="H9" s="37">
        <f>[11]龙魂辅助表!J8*$G9</f>
        <v>0</v>
      </c>
      <c r="I9" s="37">
        <f>[11]龙魂辅助表!K8*$G9</f>
        <v>0</v>
      </c>
      <c r="J9" s="37">
        <f>[11]龙魂辅助表!L8*$G9</f>
        <v>35.059146245116374</v>
      </c>
      <c r="K9" s="37">
        <f>[11]龙魂辅助表!M8*$G9</f>
        <v>0</v>
      </c>
      <c r="L9" s="37">
        <f>[11]龙魂辅助表!N8*$G9</f>
        <v>0</v>
      </c>
      <c r="M9" s="37">
        <f>[11]龙魂辅助表!O8*$G9</f>
        <v>0</v>
      </c>
      <c r="N9" s="37">
        <f>[11]龙魂辅助表!P8*$G9</f>
        <v>0</v>
      </c>
      <c r="O9" s="37">
        <f>[11]龙魂辅助表!Q8*$G9</f>
        <v>0</v>
      </c>
      <c r="P9" s="13">
        <f>IF(F9&gt;$A$2,0,IF(SUMIF($A$7:$A$97,VLOOKUP(A9,[11]龙魂辅助表!$B$6:$E$96,4,0),$G$7:$G$97)&gt;SUMIF($A$7:$A$97,VLOOKUP(A9,[11]龙魂辅助表!$B$6:$E$96,4,0),$P$7:$P$97),0,SUMIF($A$7:$A$97,VLOOKUP(A9,[11]龙魂辅助表!$B$6:$E$96,4,0),$G$7:$G$97)))</f>
        <v>1</v>
      </c>
      <c r="Q9" s="13">
        <f t="shared" si="2"/>
        <v>11</v>
      </c>
      <c r="R9">
        <f>SUMPRODUCT(H9:O9,设定参考!$A$2:$H$2)</f>
        <v>35.059146245116374</v>
      </c>
      <c r="S9">
        <f>SUM($R$7:R9)</f>
        <v>107.96192622903683</v>
      </c>
      <c r="T9" s="14">
        <v>3</v>
      </c>
      <c r="U9" s="31" t="s">
        <v>367</v>
      </c>
      <c r="V9" s="14">
        <v>1</v>
      </c>
    </row>
    <row r="10" spans="1:22" x14ac:dyDescent="0.15">
      <c r="A10" s="13">
        <f>[11]D_龙魂表!A5</f>
        <v>1004</v>
      </c>
      <c r="B10" s="13" t="str">
        <f>[11]D_龙魂表!B5</f>
        <v>睚眦</v>
      </c>
      <c r="C10" s="13">
        <f>[11]龙魂辅助表!D9</f>
        <v>1</v>
      </c>
      <c r="D10" s="13">
        <f>[11]龙魂辅助表!$E9</f>
        <v>1003</v>
      </c>
      <c r="E10" s="13">
        <f>[11]龙魂辅助表!G9</f>
        <v>1</v>
      </c>
      <c r="F10" s="13">
        <f>[11]龙魂辅助表!I9</f>
        <v>29</v>
      </c>
      <c r="G10" s="15">
        <v>1</v>
      </c>
      <c r="H10" s="37">
        <f>[11]龙魂辅助表!J9*$G10</f>
        <v>974.02002434409781</v>
      </c>
      <c r="I10" s="37">
        <f>[11]龙魂辅助表!K9*$G10</f>
        <v>0</v>
      </c>
      <c r="J10" s="37">
        <f>[11]龙魂辅助表!L9*$G10</f>
        <v>0</v>
      </c>
      <c r="K10" s="37">
        <f>[11]龙魂辅助表!M9*$G10</f>
        <v>0</v>
      </c>
      <c r="L10" s="37">
        <f>[11]龙魂辅助表!N9*$G10</f>
        <v>0</v>
      </c>
      <c r="M10" s="37">
        <f>[11]龙魂辅助表!O9*$G10</f>
        <v>0</v>
      </c>
      <c r="N10" s="37">
        <f>[11]龙魂辅助表!P9*$G10</f>
        <v>0</v>
      </c>
      <c r="O10" s="37">
        <f>[11]龙魂辅助表!Q9*$G10</f>
        <v>0</v>
      </c>
      <c r="P10" s="13">
        <f>IF(F10&gt;$A$2,0,IF(SUMIF($A$7:$A$97,VLOOKUP(A10,[11]龙魂辅助表!$B$6:$E$96,4,0),$G$7:$G$97)&gt;SUMIF($A$7:$A$97,VLOOKUP(A10,[11]龙魂辅助表!$B$6:$E$96,4,0),$P$7:$P$97),0,SUMIF($A$7:$A$97,VLOOKUP(A10,[11]龙魂辅助表!$B$6:$E$96,4,0),$G$7:$G$97)))</f>
        <v>1</v>
      </c>
      <c r="Q10" s="13">
        <f t="shared" si="2"/>
        <v>11</v>
      </c>
      <c r="R10">
        <f>SUMPRODUCT(H10:O10,设定参考!$A$2:$H$2)</f>
        <v>38.960800973763916</v>
      </c>
      <c r="S10">
        <f>SUM($R$7:R10)</f>
        <v>146.92272720280076</v>
      </c>
      <c r="T10" s="14">
        <v>4</v>
      </c>
      <c r="U10" s="31" t="s">
        <v>368</v>
      </c>
      <c r="V10" s="14">
        <f t="shared" si="3"/>
        <v>0</v>
      </c>
    </row>
    <row r="11" spans="1:22" x14ac:dyDescent="0.15">
      <c r="A11" s="13">
        <f>[11]D_龙魂表!A6</f>
        <v>1005</v>
      </c>
      <c r="B11" s="13" t="str">
        <f>[11]D_龙魂表!B6</f>
        <v>饕餮</v>
      </c>
      <c r="C11" s="13">
        <f>[11]龙魂辅助表!D10</f>
        <v>1</v>
      </c>
      <c r="D11" s="13">
        <f>[11]龙魂辅助表!$E10</f>
        <v>1004</v>
      </c>
      <c r="E11" s="13">
        <f>[11]龙魂辅助表!G10</f>
        <v>1</v>
      </c>
      <c r="F11" s="13">
        <f>[11]龙魂辅助表!I10</f>
        <v>30</v>
      </c>
      <c r="G11" s="15">
        <v>1</v>
      </c>
      <c r="H11" s="37">
        <f>[11]龙魂辅助表!J10*$G11</f>
        <v>0</v>
      </c>
      <c r="I11" s="37">
        <f>[11]龙魂辅助表!K10*$G11</f>
        <v>0</v>
      </c>
      <c r="J11" s="37">
        <f>[11]龙魂辅助表!L10*$G11</f>
        <v>0</v>
      </c>
      <c r="K11" s="37">
        <f>[11]龙魂辅助表!M10*$G11</f>
        <v>101.00232786317547</v>
      </c>
      <c r="L11" s="37">
        <f>[11]龙魂辅助表!N10*$G11</f>
        <v>0</v>
      </c>
      <c r="M11" s="37">
        <f>[11]龙魂辅助表!O10*$G11</f>
        <v>0</v>
      </c>
      <c r="N11" s="37">
        <f>[11]龙魂辅助表!P10*$G11</f>
        <v>0</v>
      </c>
      <c r="O11" s="37">
        <f>[11]龙魂辅助表!Q10*$G11</f>
        <v>0</v>
      </c>
      <c r="P11" s="13">
        <f>IF(F11&gt;$A$2,0,IF(SUMIF($A$7:$A$97,VLOOKUP(A11,[11]龙魂辅助表!$B$6:$E$96,4,0),$G$7:$G$97)&gt;SUMIF($A$7:$A$97,VLOOKUP(A11,[11]龙魂辅助表!$B$6:$E$96,4,0),$P$7:$P$97),0,SUMIF($A$7:$A$97,VLOOKUP(A11,[11]龙魂辅助表!$B$6:$E$96,4,0),$G$7:$G$97)))</f>
        <v>1</v>
      </c>
      <c r="Q11" s="13">
        <f t="shared" si="2"/>
        <v>11</v>
      </c>
      <c r="R11">
        <f>SUMPRODUCT(H11:O11,设定参考!$A$2:$H$2)</f>
        <v>34.340791473479662</v>
      </c>
      <c r="S11">
        <f>SUM($R$7:R11)</f>
        <v>181.26351867628043</v>
      </c>
      <c r="T11" s="14">
        <v>5</v>
      </c>
      <c r="U11" s="31" t="s">
        <v>369</v>
      </c>
      <c r="V11" s="14">
        <f t="shared" si="3"/>
        <v>0</v>
      </c>
    </row>
    <row r="12" spans="1:22" x14ac:dyDescent="0.15">
      <c r="A12" s="13">
        <f>[11]D_龙魂表!A7</f>
        <v>1006</v>
      </c>
      <c r="B12" s="13" t="str">
        <f>[11]D_龙魂表!B7</f>
        <v>蚣蝮</v>
      </c>
      <c r="C12" s="13">
        <f>[11]龙魂辅助表!D11</f>
        <v>1</v>
      </c>
      <c r="D12" s="13">
        <f>[11]龙魂辅助表!$E11</f>
        <v>1005</v>
      </c>
      <c r="E12" s="13">
        <f>[11]龙魂辅助表!G11</f>
        <v>1</v>
      </c>
      <c r="F12" s="13">
        <f>[11]龙魂辅助表!I11</f>
        <v>31</v>
      </c>
      <c r="G12" s="15">
        <v>1</v>
      </c>
      <c r="H12" s="37">
        <f>[11]龙魂辅助表!J11*$G12</f>
        <v>0</v>
      </c>
      <c r="I12" s="37">
        <f>[11]龙魂辅助表!K11*$G12</f>
        <v>0</v>
      </c>
      <c r="J12" s="37">
        <f>[11]龙魂辅助表!L11*$G12</f>
        <v>0</v>
      </c>
      <c r="K12" s="37">
        <f>[11]龙魂辅助表!M11*$G12</f>
        <v>0</v>
      </c>
      <c r="L12" s="37">
        <f>[11]龙魂辅助表!N11*$G12</f>
        <v>93.213035755113495</v>
      </c>
      <c r="M12" s="37">
        <f>[11]龙魂辅助表!O11*$G12</f>
        <v>0</v>
      </c>
      <c r="N12" s="37">
        <f>[11]龙魂辅助表!P11*$G12</f>
        <v>0</v>
      </c>
      <c r="O12" s="37">
        <f>[11]龙魂辅助表!Q11*$G12</f>
        <v>0</v>
      </c>
      <c r="P12" s="13">
        <f>IF(F12&gt;$A$2,0,IF(SUMIF($A$7:$A$97,VLOOKUP(A12,[11]龙魂辅助表!$B$6:$E$96,4,0),$G$7:$G$97)&gt;SUMIF($A$7:$A$97,VLOOKUP(A12,[11]龙魂辅助表!$B$6:$E$96,4,0),$P$7:$P$97),0,SUMIF($A$7:$A$97,VLOOKUP(A12,[11]龙魂辅助表!$B$6:$E$96,4,0),$G$7:$G$97)))</f>
        <v>1</v>
      </c>
      <c r="Q12" s="13">
        <f t="shared" si="2"/>
        <v>11</v>
      </c>
      <c r="R12">
        <f>SUMPRODUCT(H12:O12,设定参考!$A$2:$H$2)</f>
        <v>31.69243215673859</v>
      </c>
      <c r="S12">
        <f>SUM($R$7:R12)</f>
        <v>212.95595083301902</v>
      </c>
      <c r="T12" s="14">
        <v>6</v>
      </c>
      <c r="U12" s="31" t="s">
        <v>370</v>
      </c>
      <c r="V12" s="14">
        <f t="shared" si="3"/>
        <v>0</v>
      </c>
    </row>
    <row r="13" spans="1:22" x14ac:dyDescent="0.15">
      <c r="A13" s="13">
        <f>[11]D_龙魂表!A8</f>
        <v>2001</v>
      </c>
      <c r="B13" s="13" t="str">
        <f>[11]D_龙魂表!B8</f>
        <v>狴犴</v>
      </c>
      <c r="C13" s="13">
        <f>[11]龙魂辅助表!D12</f>
        <v>1</v>
      </c>
      <c r="D13" s="13">
        <f>[11]龙魂辅助表!$E12</f>
        <v>1006</v>
      </c>
      <c r="E13" s="13">
        <f>[11]龙魂辅助表!G12</f>
        <v>2</v>
      </c>
      <c r="F13" s="13">
        <f>[11]龙魂辅助表!I12</f>
        <v>31</v>
      </c>
      <c r="G13" s="15">
        <v>1</v>
      </c>
      <c r="H13" s="37">
        <f>[11]龙魂辅助表!J12*$G13</f>
        <v>0</v>
      </c>
      <c r="I13" s="37">
        <f>[11]龙魂辅助表!K12*$G13</f>
        <v>55.128135067603871</v>
      </c>
      <c r="J13" s="37">
        <f>[11]龙魂辅助表!L12*$G13</f>
        <v>0</v>
      </c>
      <c r="K13" s="37">
        <f>[11]龙魂辅助表!M12*$G13</f>
        <v>0</v>
      </c>
      <c r="L13" s="37">
        <f>[11]龙魂辅助表!N12*$G13</f>
        <v>0</v>
      </c>
      <c r="M13" s="37">
        <f>[11]龙魂辅助表!O12*$G13</f>
        <v>0</v>
      </c>
      <c r="N13" s="37">
        <f>[11]龙魂辅助表!P12*$G13</f>
        <v>0</v>
      </c>
      <c r="O13" s="37">
        <f>[11]龙魂辅助表!Q12*$G13</f>
        <v>0</v>
      </c>
      <c r="P13" s="13">
        <f>IF(F13&gt;$A$2,0,IF(SUMIF($A$7:$A$97,VLOOKUP(A13,[11]龙魂辅助表!$B$6:$E$96,4,0),$G$7:$G$97)&gt;SUMIF($A$7:$A$97,VLOOKUP(A13,[11]龙魂辅助表!$B$6:$E$96,4,0),$P$7:$P$97),0,SUMIF($A$7:$A$97,VLOOKUP(A13,[11]龙魂辅助表!$B$6:$E$96,4,0),$G$7:$G$97)))</f>
        <v>1</v>
      </c>
      <c r="Q13" s="13">
        <f t="shared" si="2"/>
        <v>12</v>
      </c>
      <c r="R13">
        <f>SUMPRODUCT(H13:O13,设定参考!$A$2:$H$2)</f>
        <v>55.128135067603871</v>
      </c>
      <c r="S13">
        <f>SUM($R$7:R13)</f>
        <v>268.08408590062288</v>
      </c>
    </row>
    <row r="14" spans="1:22" x14ac:dyDescent="0.15">
      <c r="A14" s="13">
        <f>[11]D_龙魂表!A9</f>
        <v>2002</v>
      </c>
      <c r="B14" s="13" t="str">
        <f>[11]D_龙魂表!B9</f>
        <v>狻猊</v>
      </c>
      <c r="C14" s="13">
        <f>[11]龙魂辅助表!D13</f>
        <v>1</v>
      </c>
      <c r="D14" s="13">
        <f>[11]龙魂辅助表!$E13</f>
        <v>2001</v>
      </c>
      <c r="E14" s="13">
        <f>[11]龙魂辅助表!G13</f>
        <v>2</v>
      </c>
      <c r="F14" s="13">
        <f>[11]龙魂辅助表!I13</f>
        <v>31</v>
      </c>
      <c r="G14" s="15">
        <v>1</v>
      </c>
      <c r="H14" s="37">
        <f>[11]龙魂辅助表!J13*$G14</f>
        <v>1517.2234994590754</v>
      </c>
      <c r="I14" s="37">
        <f>[11]龙魂辅助表!K13*$G14</f>
        <v>0</v>
      </c>
      <c r="J14" s="37">
        <f>[11]龙魂辅助表!L13*$G14</f>
        <v>0</v>
      </c>
      <c r="K14" s="37">
        <f>[11]龙魂辅助表!M13*$G14</f>
        <v>0</v>
      </c>
      <c r="L14" s="37">
        <f>[11]龙魂辅助表!N13*$G14</f>
        <v>0</v>
      </c>
      <c r="M14" s="37">
        <f>[11]龙魂辅助表!O13*$G14</f>
        <v>0</v>
      </c>
      <c r="N14" s="37">
        <f>[11]龙魂辅助表!P13*$G14</f>
        <v>0</v>
      </c>
      <c r="O14" s="37">
        <f>[11]龙魂辅助表!Q13*$G14</f>
        <v>0</v>
      </c>
      <c r="P14" s="13">
        <f>IF(F14&gt;$A$2,0,IF(SUMIF($A$7:$A$97,VLOOKUP(A14,[11]龙魂辅助表!$B$6:$E$96,4,0),$G$7:$G$97)&gt;SUMIF($A$7:$A$97,VLOOKUP(A14,[11]龙魂辅助表!$B$6:$E$96,4,0),$P$7:$P$97),0,SUMIF($A$7:$A$97,VLOOKUP(A14,[11]龙魂辅助表!$B$6:$E$96,4,0),$G$7:$G$97)))</f>
        <v>1</v>
      </c>
      <c r="Q14" s="13">
        <f t="shared" si="2"/>
        <v>12</v>
      </c>
      <c r="R14">
        <f>SUMPRODUCT(H14:O14,设定参考!$A$2:$H$2)</f>
        <v>60.688939978363017</v>
      </c>
      <c r="S14">
        <f>SUM($R$7:R14)</f>
        <v>328.77302587898589</v>
      </c>
    </row>
    <row r="15" spans="1:22" x14ac:dyDescent="0.15">
      <c r="A15" s="13">
        <f>[11]D_龙魂表!A10</f>
        <v>2003</v>
      </c>
      <c r="B15" s="13" t="str">
        <f>[11]D_龙魂表!B10</f>
        <v>椒图</v>
      </c>
      <c r="C15" s="13">
        <f>[11]龙魂辅助表!D14</f>
        <v>1</v>
      </c>
      <c r="D15" s="13">
        <f>[11]龙魂辅助表!$E14</f>
        <v>2002</v>
      </c>
      <c r="E15" s="13">
        <f>[11]龙魂辅助表!G14</f>
        <v>2</v>
      </c>
      <c r="F15" s="13">
        <f>[11]龙魂辅助表!I14</f>
        <v>31</v>
      </c>
      <c r="G15" s="15">
        <v>1</v>
      </c>
      <c r="H15" s="37">
        <f>[11]龙魂辅助表!J14*$G15</f>
        <v>0</v>
      </c>
      <c r="I15" s="37">
        <f>[11]龙魂辅助表!K14*$G15</f>
        <v>0</v>
      </c>
      <c r="J15" s="37">
        <f>[11]龙魂辅助表!L14*$G15</f>
        <v>55.652139913364344</v>
      </c>
      <c r="K15" s="37">
        <f>[11]龙魂辅助表!M14*$G15</f>
        <v>0</v>
      </c>
      <c r="L15" s="37">
        <f>[11]龙魂辅助表!N14*$G15</f>
        <v>0</v>
      </c>
      <c r="M15" s="37">
        <f>[11]龙魂辅助表!O14*$G15</f>
        <v>0</v>
      </c>
      <c r="N15" s="37">
        <f>[11]龙魂辅助表!P14*$G15</f>
        <v>0</v>
      </c>
      <c r="O15" s="37">
        <f>[11]龙魂辅助表!Q14*$G15</f>
        <v>0</v>
      </c>
      <c r="P15" s="13">
        <f>IF(F15&gt;$A$2,0,IF(SUMIF($A$7:$A$97,VLOOKUP(A15,[11]龙魂辅助表!$B$6:$E$96,4,0),$G$7:$G$97)&gt;SUMIF($A$7:$A$97,VLOOKUP(A15,[11]龙魂辅助表!$B$6:$E$96,4,0),$P$7:$P$97),0,SUMIF($A$7:$A$97,VLOOKUP(A15,[11]龙魂辅助表!$B$6:$E$96,4,0),$G$7:$G$97)))</f>
        <v>1</v>
      </c>
      <c r="Q15" s="13">
        <f>C15*10+E15</f>
        <v>12</v>
      </c>
      <c r="R15">
        <f>SUMPRODUCT(H15:O15,设定参考!$A$2:$H$2)</f>
        <v>55.652139913364344</v>
      </c>
      <c r="S15">
        <f>SUM($R$7:R15)</f>
        <v>384.42516579235024</v>
      </c>
      <c r="T15" s="19"/>
      <c r="U15" t="s">
        <v>85</v>
      </c>
    </row>
    <row r="16" spans="1:22" x14ac:dyDescent="0.15">
      <c r="A16" s="13">
        <f>[11]D_龙魂表!A11</f>
        <v>1007</v>
      </c>
      <c r="B16" s="13" t="str">
        <f>[11]D_龙魂表!B11</f>
        <v>貔貅</v>
      </c>
      <c r="C16" s="13">
        <f>[11]龙魂辅助表!D15</f>
        <v>1</v>
      </c>
      <c r="D16" s="13">
        <f>[11]龙魂辅助表!$E15</f>
        <v>1006</v>
      </c>
      <c r="E16" s="13">
        <f>[11]龙魂辅助表!G15</f>
        <v>1</v>
      </c>
      <c r="F16" s="13">
        <f>[11]龙魂辅助表!I15</f>
        <v>32</v>
      </c>
      <c r="G16" s="15">
        <v>1</v>
      </c>
      <c r="H16" s="37">
        <f>[11]龙魂辅助表!J15*$G16</f>
        <v>0</v>
      </c>
      <c r="I16" s="37">
        <f>[11]龙魂辅助表!K15*$G16</f>
        <v>0</v>
      </c>
      <c r="J16" s="37">
        <f>[11]龙魂辅助表!L15*$G16</f>
        <v>0</v>
      </c>
      <c r="K16" s="37">
        <f>[11]龙魂辅助表!M15*$G16</f>
        <v>0</v>
      </c>
      <c r="L16" s="37">
        <f>[11]龙魂辅助表!N15*$G16</f>
        <v>0</v>
      </c>
      <c r="M16" s="37">
        <f>[11]龙魂辅助表!O15*$G16</f>
        <v>138.6840147761514</v>
      </c>
      <c r="N16" s="37">
        <f>[11]龙魂辅助表!P15*$G16</f>
        <v>0</v>
      </c>
      <c r="O16" s="37">
        <f>[11]龙魂辅助表!Q15*$G16</f>
        <v>0</v>
      </c>
      <c r="P16" s="13">
        <f>IF(F16&gt;$A$2,0,IF(SUMIF($A$7:$A$97,VLOOKUP(A16,[11]龙魂辅助表!$B$6:$E$96,4,0),$G$7:$G$97)&gt;SUMIF($A$7:$A$97,VLOOKUP(A16,[11]龙魂辅助表!$B$6:$E$96,4,0),$P$7:$P$97),0,SUMIF($A$7:$A$97,VLOOKUP(A16,[11]龙魂辅助表!$B$6:$E$96,4,0),$G$7:$G$97)))</f>
        <v>1</v>
      </c>
      <c r="Q16" s="13">
        <f t="shared" si="2"/>
        <v>11</v>
      </c>
      <c r="R16">
        <f>SUMPRODUCT(H16:O16,设定参考!$A$2:$H$2)</f>
        <v>24.963122659707253</v>
      </c>
      <c r="S16">
        <f>SUM($R$7:R16)</f>
        <v>409.38828845205751</v>
      </c>
    </row>
    <row r="17" spans="1:21" x14ac:dyDescent="0.15">
      <c r="A17" s="13">
        <f>[11]D_龙魂表!A12</f>
        <v>1008</v>
      </c>
      <c r="B17" s="13" t="str">
        <f>[11]D_龙魂表!B12</f>
        <v>赑屃</v>
      </c>
      <c r="C17" s="13">
        <f>[11]龙魂辅助表!D16</f>
        <v>2</v>
      </c>
      <c r="D17" s="13">
        <f>[11]龙魂辅助表!$E16</f>
        <v>1007</v>
      </c>
      <c r="E17" s="13">
        <f>[11]龙魂辅助表!G16</f>
        <v>1</v>
      </c>
      <c r="F17" s="13">
        <f>[11]龙魂辅助表!I16</f>
        <v>34</v>
      </c>
      <c r="G17" s="15">
        <v>1</v>
      </c>
      <c r="H17" s="37">
        <f>[11]龙魂辅助表!J16*$G17</f>
        <v>0</v>
      </c>
      <c r="I17" s="37">
        <f>[11]龙魂辅助表!K16*$G17</f>
        <v>0</v>
      </c>
      <c r="J17" s="37">
        <f>[11]龙魂辅助表!L16*$G17</f>
        <v>0</v>
      </c>
      <c r="K17" s="37">
        <f>[11]龙魂辅助表!M16*$G17</f>
        <v>0</v>
      </c>
      <c r="L17" s="37">
        <f>[11]龙魂辅助表!N16*$G17</f>
        <v>0</v>
      </c>
      <c r="M17" s="37">
        <f>[11]龙魂辅助表!O16*$G17</f>
        <v>0</v>
      </c>
      <c r="N17" s="37">
        <f>[11]龙魂辅助表!P16*$G17</f>
        <v>0</v>
      </c>
      <c r="O17" s="37">
        <f>[11]龙魂辅助表!Q16*$G17</f>
        <v>345.74986272738545</v>
      </c>
      <c r="P17" s="13">
        <f>IF(F17&gt;$A$2,0,IF(SUMIF($A$7:$A$97,VLOOKUP(A17,[11]龙魂辅助表!$B$6:$E$96,4,0),$G$7:$G$97)&gt;SUMIF($A$7:$A$97,VLOOKUP(A17,[11]龙魂辅助表!$B$6:$E$96,4,0),$P$7:$P$97),0,SUMIF($A$7:$A$97,VLOOKUP(A17,[11]龙魂辅助表!$B$6:$E$96,4,0),$G$7:$G$97)))</f>
        <v>1</v>
      </c>
      <c r="Q17" s="13">
        <f t="shared" si="2"/>
        <v>21</v>
      </c>
      <c r="R17">
        <f>SUMPRODUCT(H17:O17,设定参考!$A$2:$H$2)</f>
        <v>62.234975290929377</v>
      </c>
      <c r="S17">
        <f>SUM($R$7:R17)</f>
        <v>471.62326374298686</v>
      </c>
      <c r="T17" s="20"/>
      <c r="U17" t="s">
        <v>83</v>
      </c>
    </row>
    <row r="18" spans="1:21" x14ac:dyDescent="0.15">
      <c r="A18" s="13">
        <f>[11]D_龙魂表!A13</f>
        <v>1009</v>
      </c>
      <c r="B18" s="13" t="str">
        <f>[11]D_龙魂表!B13</f>
        <v>鸱吻</v>
      </c>
      <c r="C18" s="13">
        <f>[11]龙魂辅助表!D17</f>
        <v>2</v>
      </c>
      <c r="D18" s="13">
        <f>[11]龙魂辅助表!$E17</f>
        <v>1008</v>
      </c>
      <c r="E18" s="13">
        <f>[11]龙魂辅助表!G17</f>
        <v>1</v>
      </c>
      <c r="F18" s="13">
        <f>[11]龙魂辅助表!I17</f>
        <v>35</v>
      </c>
      <c r="G18" s="15">
        <v>1</v>
      </c>
      <c r="H18" s="37">
        <f>[11]龙魂辅助表!J17*$G18</f>
        <v>0</v>
      </c>
      <c r="I18" s="37">
        <f>[11]龙魂辅助表!K17*$G18</f>
        <v>85.182414310067045</v>
      </c>
      <c r="J18" s="37">
        <f>[11]龙魂辅助表!L17*$G18</f>
        <v>0</v>
      </c>
      <c r="K18" s="37">
        <f>[11]龙魂辅助表!M17*$G18</f>
        <v>0</v>
      </c>
      <c r="L18" s="37">
        <f>[11]龙魂辅助表!N17*$G18</f>
        <v>0</v>
      </c>
      <c r="M18" s="37">
        <f>[11]龙魂辅助表!O17*$G18</f>
        <v>0</v>
      </c>
      <c r="N18" s="37">
        <f>[11]龙魂辅助表!P17*$G18</f>
        <v>0</v>
      </c>
      <c r="O18" s="37">
        <f>[11]龙魂辅助表!Q17*$G18</f>
        <v>0</v>
      </c>
      <c r="P18" s="13">
        <f>IF(F18&gt;$A$2,0,IF(SUMIF($A$7:$A$97,VLOOKUP(A18,[11]龙魂辅助表!$B$6:$E$96,4,0),$G$7:$G$97)&gt;SUMIF($A$7:$A$97,VLOOKUP(A18,[11]龙魂辅助表!$B$6:$E$96,4,0),$P$7:$P$97),0,SUMIF($A$7:$A$97,VLOOKUP(A18,[11]龙魂辅助表!$B$6:$E$96,4,0),$G$7:$G$97)))</f>
        <v>1</v>
      </c>
      <c r="Q18" s="13">
        <f t="shared" si="2"/>
        <v>21</v>
      </c>
      <c r="R18">
        <f>SUMPRODUCT(H18:O18,设定参考!$A$2:$H$2)</f>
        <v>85.182414310067045</v>
      </c>
      <c r="S18">
        <f>SUM($R$7:R18)</f>
        <v>556.80567805305395</v>
      </c>
    </row>
    <row r="19" spans="1:21" x14ac:dyDescent="0.15">
      <c r="A19" s="13">
        <f>[11]D_龙魂表!A14</f>
        <v>1010</v>
      </c>
      <c r="B19" s="13" t="str">
        <f>[11]D_龙魂表!B14</f>
        <v>蒲牢</v>
      </c>
      <c r="C19" s="13">
        <f>[11]龙魂辅助表!D18</f>
        <v>2</v>
      </c>
      <c r="D19" s="13">
        <f>[11]龙魂辅助表!$E18</f>
        <v>1009</v>
      </c>
      <c r="E19" s="13">
        <f>[11]龙魂辅助表!G18</f>
        <v>1</v>
      </c>
      <c r="F19" s="13">
        <f>[11]龙魂辅助表!I18</f>
        <v>36</v>
      </c>
      <c r="G19" s="15">
        <v>1</v>
      </c>
      <c r="H19" s="37">
        <f>[11]龙魂辅助表!J18*$G19</f>
        <v>2360.1254436030058</v>
      </c>
      <c r="I19" s="37">
        <f>[11]龙魂辅助表!K18*$G19</f>
        <v>0</v>
      </c>
      <c r="J19" s="37">
        <f>[11]龙魂辅助表!L18*$G19</f>
        <v>0</v>
      </c>
      <c r="K19" s="37">
        <f>[11]龙魂辅助表!M18*$G19</f>
        <v>0</v>
      </c>
      <c r="L19" s="37">
        <f>[11]龙魂辅助表!N18*$G19</f>
        <v>0</v>
      </c>
      <c r="M19" s="37">
        <f>[11]龙魂辅助表!O18*$G19</f>
        <v>0</v>
      </c>
      <c r="N19" s="37">
        <f>[11]龙魂辅助表!P18*$G19</f>
        <v>0</v>
      </c>
      <c r="O19" s="37">
        <f>[11]龙魂辅助表!Q18*$G19</f>
        <v>0</v>
      </c>
      <c r="P19" s="13">
        <f>IF(F19&gt;$A$2,0,IF(SUMIF($A$7:$A$97,VLOOKUP(A19,[11]龙魂辅助表!$B$6:$E$96,4,0),$G$7:$G$97)&gt;SUMIF($A$7:$A$97,VLOOKUP(A19,[11]龙魂辅助表!$B$6:$E$96,4,0),$P$7:$P$97),0,SUMIF($A$7:$A$97,VLOOKUP(A19,[11]龙魂辅助表!$B$6:$E$96,4,0),$G$7:$G$97)))</f>
        <v>1</v>
      </c>
      <c r="Q19" s="13">
        <f t="shared" si="2"/>
        <v>21</v>
      </c>
      <c r="R19">
        <f>SUMPRODUCT(H19:O19,设定参考!$A$2:$H$2)</f>
        <v>94.405017744120229</v>
      </c>
      <c r="S19">
        <f>SUM($R$7:R19)</f>
        <v>651.21069579717414</v>
      </c>
      <c r="T19" s="21"/>
      <c r="U19" t="s">
        <v>84</v>
      </c>
    </row>
    <row r="20" spans="1:21" x14ac:dyDescent="0.15">
      <c r="A20" s="13">
        <f>[11]D_龙魂表!A15</f>
        <v>1011</v>
      </c>
      <c r="B20" s="13" t="str">
        <f>[11]D_龙魂表!B15</f>
        <v>睚眦</v>
      </c>
      <c r="C20" s="13">
        <f>[11]龙魂辅助表!D19</f>
        <v>2</v>
      </c>
      <c r="D20" s="13">
        <f>[11]龙魂辅助表!$E19</f>
        <v>1010</v>
      </c>
      <c r="E20" s="13">
        <f>[11]龙魂辅助表!G19</f>
        <v>1</v>
      </c>
      <c r="F20" s="13">
        <f>[11]龙魂辅助表!I19</f>
        <v>37</v>
      </c>
      <c r="G20" s="15">
        <v>1</v>
      </c>
      <c r="H20" s="37">
        <f>[11]龙魂辅助表!J19*$G20</f>
        <v>0</v>
      </c>
      <c r="I20" s="37">
        <f>[11]龙魂辅助表!K19*$G20</f>
        <v>0</v>
      </c>
      <c r="J20" s="37">
        <f>[11]龙魂辅助表!L19*$G20</f>
        <v>0</v>
      </c>
      <c r="K20" s="37">
        <f>[11]龙魂辅助表!M19*$G20</f>
        <v>246.25329459974211</v>
      </c>
      <c r="L20" s="37">
        <f>[11]龙魂辅助表!N19*$G20</f>
        <v>0</v>
      </c>
      <c r="M20" s="37">
        <f>[11]龙魂辅助表!O19*$G20</f>
        <v>0</v>
      </c>
      <c r="N20" s="37">
        <f>[11]龙魂辅助表!P19*$G20</f>
        <v>0</v>
      </c>
      <c r="O20" s="37">
        <f>[11]龙魂辅助表!Q19*$G20</f>
        <v>0</v>
      </c>
      <c r="P20" s="13">
        <f>IF(F20&gt;$A$2,0,IF(SUMIF($A$7:$A$97,VLOOKUP(A20,[11]龙魂辅助表!$B$6:$E$96,4,0),$G$7:$G$97)&gt;SUMIF($A$7:$A$97,VLOOKUP(A20,[11]龙魂辅助表!$B$6:$E$96,4,0),$P$7:$P$97),0,SUMIF($A$7:$A$97,VLOOKUP(A20,[11]龙魂辅助表!$B$6:$E$96,4,0),$G$7:$G$97)))</f>
        <v>1</v>
      </c>
      <c r="Q20" s="13">
        <f t="shared" si="2"/>
        <v>21</v>
      </c>
      <c r="R20">
        <f>SUMPRODUCT(H20:O20,设定参考!$A$2:$H$2)</f>
        <v>83.726120163912327</v>
      </c>
      <c r="S20">
        <f>SUM($R$7:R20)</f>
        <v>734.9368159610865</v>
      </c>
    </row>
    <row r="21" spans="1:21" x14ac:dyDescent="0.15">
      <c r="A21" s="13">
        <f>[11]D_龙魂表!A16</f>
        <v>2004</v>
      </c>
      <c r="B21" s="13" t="str">
        <f>[11]D_龙魂表!B16</f>
        <v>饕餮</v>
      </c>
      <c r="C21" s="13">
        <f>[11]龙魂辅助表!D20</f>
        <v>2</v>
      </c>
      <c r="D21" s="13">
        <f>[11]龙魂辅助表!$E20</f>
        <v>1011</v>
      </c>
      <c r="E21" s="13">
        <f>[11]龙魂辅助表!G20</f>
        <v>2</v>
      </c>
      <c r="F21" s="13">
        <f>[11]龙魂辅助表!I20</f>
        <v>37</v>
      </c>
      <c r="G21" s="15">
        <v>1</v>
      </c>
      <c r="H21" s="37">
        <f>[11]龙魂辅助表!J20*$G21</f>
        <v>0</v>
      </c>
      <c r="I21" s="37">
        <f>[11]龙魂辅助表!K20*$G21</f>
        <v>133.95621605212159</v>
      </c>
      <c r="J21" s="37">
        <f>[11]龙魂辅助表!L20*$G21</f>
        <v>0</v>
      </c>
      <c r="K21" s="37">
        <f>[11]龙魂辅助表!M20*$G21</f>
        <v>0</v>
      </c>
      <c r="L21" s="37">
        <f>[11]龙魂辅助表!N20*$G21</f>
        <v>0</v>
      </c>
      <c r="M21" s="37">
        <f>[11]龙魂辅助表!O20*$G21</f>
        <v>0</v>
      </c>
      <c r="N21" s="37">
        <f>[11]龙魂辅助表!P20*$G21</f>
        <v>0</v>
      </c>
      <c r="O21" s="37">
        <f>[11]龙魂辅助表!Q20*$G21</f>
        <v>0</v>
      </c>
      <c r="P21" s="13">
        <f>IF(F21&gt;$A$2,0,IF(SUMIF($A$7:$A$97,VLOOKUP(A21,[11]龙魂辅助表!$B$6:$E$96,4,0),$G$7:$G$97)&gt;SUMIF($A$7:$A$97,VLOOKUP(A21,[11]龙魂辅助表!$B$6:$E$96,4,0),$P$7:$P$97),0,SUMIF($A$7:$A$97,VLOOKUP(A21,[11]龙魂辅助表!$B$6:$E$96,4,0),$G$7:$G$97)))</f>
        <v>1</v>
      </c>
      <c r="Q21" s="13">
        <f t="shared" si="2"/>
        <v>22</v>
      </c>
      <c r="R21">
        <f>SUMPRODUCT(H21:O21,设定参考!$A$2:$H$2)</f>
        <v>133.95621605212159</v>
      </c>
      <c r="S21">
        <f>SUM($R$7:R21)</f>
        <v>868.89303201320809</v>
      </c>
    </row>
    <row r="22" spans="1:21" x14ac:dyDescent="0.15">
      <c r="A22" s="13">
        <f>[11]D_龙魂表!A17</f>
        <v>2005</v>
      </c>
      <c r="B22" s="13" t="str">
        <f>[11]D_龙魂表!B17</f>
        <v>蚣蝮</v>
      </c>
      <c r="C22" s="13">
        <f>[11]龙魂辅助表!D21</f>
        <v>2</v>
      </c>
      <c r="D22" s="13">
        <f>[11]龙魂辅助表!$E21</f>
        <v>2004</v>
      </c>
      <c r="E22" s="13">
        <f>[11]龙魂辅助表!G21</f>
        <v>2</v>
      </c>
      <c r="F22" s="13">
        <f>[11]龙魂辅助表!I21</f>
        <v>37</v>
      </c>
      <c r="G22" s="15">
        <v>1</v>
      </c>
      <c r="H22" s="37">
        <f>[11]龙魂辅助表!J21*$G22</f>
        <v>3708.7685542332952</v>
      </c>
      <c r="I22" s="37">
        <f>[11]龙魂辅助表!K21*$G22</f>
        <v>0</v>
      </c>
      <c r="J22" s="37">
        <f>[11]龙魂辅助表!L21*$G22</f>
        <v>0</v>
      </c>
      <c r="K22" s="37">
        <f>[11]龙魂辅助表!M21*$G22</f>
        <v>0</v>
      </c>
      <c r="L22" s="37">
        <f>[11]龙魂辅助表!N21*$G22</f>
        <v>0</v>
      </c>
      <c r="M22" s="37">
        <f>[11]龙魂辅助表!O21*$G22</f>
        <v>0</v>
      </c>
      <c r="N22" s="37">
        <f>[11]龙魂辅助表!P21*$G22</f>
        <v>0</v>
      </c>
      <c r="O22" s="37">
        <f>[11]龙魂辅助表!Q21*$G22</f>
        <v>0</v>
      </c>
      <c r="P22" s="13">
        <f>IF(F22&gt;$A$2,0,IF(SUMIF($A$7:$A$97,VLOOKUP(A22,[11]龙魂辅助表!$B$6:$E$96,4,0),$G$7:$G$97)&gt;SUMIF($A$7:$A$97,VLOOKUP(A22,[11]龙魂辅助表!$B$6:$E$96,4,0),$P$7:$P$97),0,SUMIF($A$7:$A$97,VLOOKUP(A22,[11]龙魂辅助表!$B$6:$E$96,4,0),$G$7:$G$97)))</f>
        <v>1</v>
      </c>
      <c r="Q22" s="13">
        <f t="shared" si="2"/>
        <v>22</v>
      </c>
      <c r="R22">
        <f>SUMPRODUCT(H22:O22,设定参考!$A$2:$H$2)</f>
        <v>148.35074216933182</v>
      </c>
      <c r="S22">
        <f>SUM($R$7:R22)</f>
        <v>1017.2437741825399</v>
      </c>
    </row>
    <row r="23" spans="1:21" x14ac:dyDescent="0.15">
      <c r="A23" s="13">
        <f>[11]D_龙魂表!A18</f>
        <v>1012</v>
      </c>
      <c r="B23" s="13" t="str">
        <f>[11]D_龙魂表!B18</f>
        <v>狴犴</v>
      </c>
      <c r="C23" s="13">
        <f>[11]龙魂辅助表!D22</f>
        <v>2</v>
      </c>
      <c r="D23" s="13">
        <f>[11]龙魂辅助表!$E22</f>
        <v>1011</v>
      </c>
      <c r="E23" s="13">
        <f>[11]龙魂辅助表!G22</f>
        <v>1</v>
      </c>
      <c r="F23" s="13">
        <f>[11]龙魂辅助表!I22</f>
        <v>38</v>
      </c>
      <c r="G23" s="15">
        <v>1</v>
      </c>
      <c r="H23" s="37">
        <f>[11]龙魂辅助表!J22*$G23</f>
        <v>0</v>
      </c>
      <c r="I23" s="37">
        <f>[11]龙魂辅助表!K22*$G23</f>
        <v>0</v>
      </c>
      <c r="J23" s="37">
        <f>[11]龙魂辅助表!L22*$G23</f>
        <v>91.22185624942901</v>
      </c>
      <c r="K23" s="37">
        <f>[11]龙魂辅助表!M22*$G23</f>
        <v>0</v>
      </c>
      <c r="L23" s="37">
        <f>[11]龙魂辅助表!N22*$G23</f>
        <v>0</v>
      </c>
      <c r="M23" s="37">
        <f>[11]龙魂辅助表!O22*$G23</f>
        <v>0</v>
      </c>
      <c r="N23" s="37">
        <f>[11]龙魂辅助表!P22*$G23</f>
        <v>0</v>
      </c>
      <c r="O23" s="37">
        <f>[11]龙魂辅助表!Q22*$G23</f>
        <v>0</v>
      </c>
      <c r="P23" s="13">
        <f>IF(F23&gt;$A$2,0,IF(SUMIF($A$7:$A$97,VLOOKUP(A23,[11]龙魂辅助表!$B$6:$E$96,4,0),$G$7:$G$97)&gt;SUMIF($A$7:$A$97,VLOOKUP(A23,[11]龙魂辅助表!$B$6:$E$96,4,0),$P$7:$P$97),0,SUMIF($A$7:$A$97,VLOOKUP(A23,[11]龙魂辅助表!$B$6:$E$96,4,0),$G$7:$G$97)))</f>
        <v>1</v>
      </c>
      <c r="Q23" s="13">
        <f t="shared" si="2"/>
        <v>21</v>
      </c>
      <c r="R23">
        <f>SUMPRODUCT(H23:O23,设定参考!$A$2:$H$2)</f>
        <v>91.22185624942901</v>
      </c>
      <c r="S23">
        <f>SUM($R$7:R23)</f>
        <v>1108.465630431969</v>
      </c>
    </row>
    <row r="24" spans="1:21" x14ac:dyDescent="0.15">
      <c r="A24" s="13">
        <f>[11]D_龙魂表!A19</f>
        <v>1013</v>
      </c>
      <c r="B24" s="13" t="str">
        <f>[11]D_龙魂表!B19</f>
        <v>狻猊</v>
      </c>
      <c r="C24" s="13">
        <f>[11]龙魂辅助表!D23</f>
        <v>2</v>
      </c>
      <c r="D24" s="13">
        <f>[11]龙魂辅助表!$E23</f>
        <v>1012</v>
      </c>
      <c r="E24" s="13">
        <f>[11]龙魂辅助表!G23</f>
        <v>1</v>
      </c>
      <c r="F24" s="13">
        <f>[11]龙魂辅助表!I23</f>
        <v>39</v>
      </c>
      <c r="G24" s="15">
        <v>1</v>
      </c>
      <c r="H24" s="37">
        <f>[11]龙魂辅助表!J23*$G24</f>
        <v>0</v>
      </c>
      <c r="I24" s="37">
        <f>[11]龙魂辅助表!K23*$G24</f>
        <v>0</v>
      </c>
      <c r="J24" s="37">
        <f>[11]龙魂辅助表!L23*$G24</f>
        <v>0</v>
      </c>
      <c r="K24" s="37">
        <f>[11]龙魂辅助表!M23*$G24</f>
        <v>0</v>
      </c>
      <c r="L24" s="37">
        <f>[11]龙魂辅助表!N23*$G24</f>
        <v>239.18816722066856</v>
      </c>
      <c r="M24" s="37">
        <f>[11]龙魂辅助表!O23*$G24</f>
        <v>0</v>
      </c>
      <c r="N24" s="37">
        <f>[11]龙魂辅助表!P23*$G24</f>
        <v>0</v>
      </c>
      <c r="O24" s="37">
        <f>[11]龙魂辅助表!Q23*$G24</f>
        <v>0</v>
      </c>
      <c r="P24" s="13">
        <f>IF(F24&gt;$A$2,0,IF(SUMIF($A$7:$A$97,VLOOKUP(A24,[11]龙魂辅助表!$B$6:$E$96,4,0),$G$7:$G$97)&gt;SUMIF($A$7:$A$97,VLOOKUP(A24,[11]龙魂辅助表!$B$6:$E$96,4,0),$P$7:$P$97),0,SUMIF($A$7:$A$97,VLOOKUP(A24,[11]龙魂辅助表!$B$6:$E$96,4,0),$G$7:$G$97)))</f>
        <v>1</v>
      </c>
      <c r="Q24" s="13">
        <f t="shared" si="2"/>
        <v>21</v>
      </c>
      <c r="R24">
        <f>SUMPRODUCT(H24:O24,设定参考!$A$2:$H$2)</f>
        <v>81.323976855027311</v>
      </c>
      <c r="S24">
        <f>SUM($R$7:R24)</f>
        <v>1189.7896072869962</v>
      </c>
    </row>
    <row r="25" spans="1:21" x14ac:dyDescent="0.15">
      <c r="A25" s="13">
        <f>[11]D_龙魂表!A20</f>
        <v>1014</v>
      </c>
      <c r="B25" s="13" t="str">
        <f>[11]D_龙魂表!B20</f>
        <v>椒图</v>
      </c>
      <c r="C25" s="13">
        <f>[11]龙魂辅助表!D24</f>
        <v>2</v>
      </c>
      <c r="D25" s="13">
        <f>[11]龙魂辅助表!$E24</f>
        <v>1013</v>
      </c>
      <c r="E25" s="13">
        <f>[11]龙魂辅助表!G24</f>
        <v>1</v>
      </c>
      <c r="F25" s="13">
        <f>[11]龙魂辅助表!I24</f>
        <v>40</v>
      </c>
      <c r="G25" s="15">
        <v>1</v>
      </c>
      <c r="H25" s="37">
        <f>[11]龙魂辅助表!J24*$G25</f>
        <v>2584.8992953747206</v>
      </c>
      <c r="I25" s="37">
        <f>[11]龙魂辅助表!K24*$G25</f>
        <v>0</v>
      </c>
      <c r="J25" s="37">
        <f>[11]龙魂辅助表!L24*$G25</f>
        <v>0</v>
      </c>
      <c r="K25" s="37">
        <f>[11]龙魂辅助表!M24*$G25</f>
        <v>0</v>
      </c>
      <c r="L25" s="37">
        <f>[11]龙魂辅助表!N24*$G25</f>
        <v>0</v>
      </c>
      <c r="M25" s="37">
        <f>[11]龙魂辅助表!O24*$G25</f>
        <v>0</v>
      </c>
      <c r="N25" s="37">
        <f>[11]龙魂辅助表!P24*$G25</f>
        <v>0</v>
      </c>
      <c r="O25" s="37">
        <f>[11]龙魂辅助表!Q24*$G25</f>
        <v>0</v>
      </c>
      <c r="P25" s="13">
        <f>IF(F25&gt;$A$2,0,IF(SUMIF($A$7:$A$97,VLOOKUP(A25,[11]龙魂辅助表!$B$6:$E$96,4,0),$G$7:$G$97)&gt;SUMIF($A$7:$A$97,VLOOKUP(A25,[11]龙魂辅助表!$B$6:$E$96,4,0),$P$7:$P$97),0,SUMIF($A$7:$A$97,VLOOKUP(A25,[11]龙魂辅助表!$B$6:$E$96,4,0),$G$7:$G$97)))</f>
        <v>1</v>
      </c>
      <c r="Q25" s="13">
        <f t="shared" si="2"/>
        <v>21</v>
      </c>
      <c r="R25">
        <f>SUMPRODUCT(H25:O25,设定参考!$A$2:$H$2)</f>
        <v>103.39597181498883</v>
      </c>
      <c r="S25">
        <f>SUM($R$7:R25)</f>
        <v>1293.185579101985</v>
      </c>
    </row>
    <row r="26" spans="1:21" x14ac:dyDescent="0.15">
      <c r="A26" s="13">
        <f>[11]D_龙魂表!A21</f>
        <v>1015</v>
      </c>
      <c r="B26" s="13" t="str">
        <f>[11]D_龙魂表!B21</f>
        <v>貔貅</v>
      </c>
      <c r="C26" s="13">
        <f>[11]龙魂辅助表!D25</f>
        <v>2</v>
      </c>
      <c r="D26" s="13">
        <f>[11]龙魂辅助表!$E25</f>
        <v>1014</v>
      </c>
      <c r="E26" s="13">
        <f>[11]龙魂辅助表!G25</f>
        <v>1</v>
      </c>
      <c r="F26" s="13">
        <f>[11]龙魂辅助表!I25</f>
        <v>41</v>
      </c>
      <c r="G26" s="15">
        <v>1</v>
      </c>
      <c r="H26" s="37">
        <f>[11]龙魂辅助表!J25*$G26</f>
        <v>0</v>
      </c>
      <c r="I26" s="37">
        <f>[11]龙魂辅助表!K25*$G26</f>
        <v>96.17369357588214</v>
      </c>
      <c r="J26" s="37">
        <f>[11]龙魂辅助表!L25*$G26</f>
        <v>0</v>
      </c>
      <c r="K26" s="37">
        <f>[11]龙魂辅助表!M25*$G26</f>
        <v>0</v>
      </c>
      <c r="L26" s="37">
        <f>[11]龙魂辅助表!N25*$G26</f>
        <v>0</v>
      </c>
      <c r="M26" s="37">
        <f>[11]龙魂辅助表!O25*$G26</f>
        <v>0</v>
      </c>
      <c r="N26" s="37">
        <f>[11]龙魂辅助表!P25*$G26</f>
        <v>0</v>
      </c>
      <c r="O26" s="37">
        <f>[11]龙魂辅助表!Q25*$G26</f>
        <v>0</v>
      </c>
      <c r="P26" s="13">
        <f>IF(F26&gt;$A$2,0,IF(SUMIF($A$7:$A$97,VLOOKUP(A26,[11]龙魂辅助表!$B$6:$E$96,4,0),$G$7:$G$97)&gt;SUMIF($A$7:$A$97,VLOOKUP(A26,[11]龙魂辅助表!$B$6:$E$96,4,0),$P$7:$P$97),0,SUMIF($A$7:$A$97,VLOOKUP(A26,[11]龙魂辅助表!$B$6:$E$96,4,0),$G$7:$G$97)))</f>
        <v>1</v>
      </c>
      <c r="Q26" s="13">
        <f t="shared" si="2"/>
        <v>21</v>
      </c>
      <c r="R26">
        <f>SUMPRODUCT(H26:O26,设定参考!$A$2:$H$2)</f>
        <v>96.17369357588214</v>
      </c>
      <c r="S26">
        <f>SUM($R$7:R26)</f>
        <v>1389.3592726778672</v>
      </c>
    </row>
    <row r="27" spans="1:21" x14ac:dyDescent="0.15">
      <c r="A27" s="13">
        <f>[11]D_龙魂表!A22</f>
        <v>2006</v>
      </c>
      <c r="B27" s="13" t="str">
        <f>[11]D_龙魂表!B22</f>
        <v>犼</v>
      </c>
      <c r="C27" s="13">
        <f>[11]龙魂辅助表!D26</f>
        <v>2</v>
      </c>
      <c r="D27" s="13">
        <f>[11]龙魂辅助表!$E26</f>
        <v>1015</v>
      </c>
      <c r="E27" s="13">
        <f>[11]龙魂辅助表!G26</f>
        <v>2</v>
      </c>
      <c r="F27" s="13">
        <f>[11]龙魂辅助表!I26</f>
        <v>41</v>
      </c>
      <c r="G27" s="15">
        <v>1</v>
      </c>
      <c r="H27" s="37">
        <f>[11]龙魂辅助表!J26*$G27</f>
        <v>0</v>
      </c>
      <c r="I27" s="37">
        <f>[11]龙魂辅助表!K26*$G27</f>
        <v>0</v>
      </c>
      <c r="J27" s="37">
        <f>[11]龙魂辅助表!L26*$G27</f>
        <v>0</v>
      </c>
      <c r="K27" s="37">
        <f>[11]龙魂辅助表!M26*$G27</f>
        <v>409.78087304488332</v>
      </c>
      <c r="L27" s="37">
        <f>[11]龙魂辅助表!N26*$G27</f>
        <v>0</v>
      </c>
      <c r="M27" s="37">
        <f>[11]龙魂辅助表!O26*$G27</f>
        <v>0</v>
      </c>
      <c r="N27" s="37">
        <f>[11]龙魂辅助表!P26*$G27</f>
        <v>0</v>
      </c>
      <c r="O27" s="37">
        <f>[11]龙魂辅助表!Q26*$G27</f>
        <v>0</v>
      </c>
      <c r="P27" s="13">
        <f>IF(F27&gt;$A$2,0,IF(SUMIF($A$7:$A$97,VLOOKUP(A27,[11]龙魂辅助表!$B$6:$E$96,4,0),$G$7:$G$97)&gt;SUMIF($A$7:$A$97,VLOOKUP(A27,[11]龙魂辅助表!$B$6:$E$96,4,0),$P$7:$P$97),0,SUMIF($A$7:$A$97,VLOOKUP(A27,[11]龙魂辅助表!$B$6:$E$96,4,0),$G$7:$G$97)))</f>
        <v>1</v>
      </c>
      <c r="Q27" s="13">
        <f t="shared" si="2"/>
        <v>22</v>
      </c>
      <c r="R27">
        <f>SUMPRODUCT(H27:O27,设定参考!$A$2:$H$2)</f>
        <v>139.32549683526034</v>
      </c>
      <c r="S27">
        <f>SUM($R$7:R27)</f>
        <v>1528.6847695131275</v>
      </c>
    </row>
    <row r="28" spans="1:21" x14ac:dyDescent="0.15">
      <c r="A28" s="13">
        <f>[11]D_龙魂表!A23</f>
        <v>2007</v>
      </c>
      <c r="B28" s="13" t="str">
        <f>[11]D_龙魂表!B23</f>
        <v>螭</v>
      </c>
      <c r="C28" s="13">
        <f>[11]龙魂辅助表!D27</f>
        <v>2</v>
      </c>
      <c r="D28" s="13">
        <f>[11]龙魂辅助表!$E27</f>
        <v>1015</v>
      </c>
      <c r="E28" s="13">
        <f>[11]龙魂辅助表!G27</f>
        <v>2</v>
      </c>
      <c r="F28" s="13">
        <f>[11]龙魂辅助表!I27</f>
        <v>41</v>
      </c>
      <c r="G28" s="15">
        <v>1</v>
      </c>
      <c r="H28" s="37">
        <f>[11]龙魂辅助表!J27*$G28</f>
        <v>4045.9293318908676</v>
      </c>
      <c r="I28" s="37">
        <f>[11]龙魂辅助表!K27*$G28</f>
        <v>0</v>
      </c>
      <c r="J28" s="37">
        <f>[11]龙魂辅助表!L27*$G28</f>
        <v>0</v>
      </c>
      <c r="K28" s="37">
        <f>[11]龙魂辅助表!M27*$G28</f>
        <v>0</v>
      </c>
      <c r="L28" s="37">
        <f>[11]龙魂辅助表!N27*$G28</f>
        <v>0</v>
      </c>
      <c r="M28" s="37">
        <f>[11]龙魂辅助表!O27*$G28</f>
        <v>0</v>
      </c>
      <c r="N28" s="37">
        <f>[11]龙魂辅助表!P27*$G28</f>
        <v>0</v>
      </c>
      <c r="O28" s="37">
        <f>[11]龙魂辅助表!Q27*$G28</f>
        <v>0</v>
      </c>
      <c r="P28" s="13">
        <f>IF(F28&gt;$A$2,0,IF(SUMIF($A$7:$A$97,VLOOKUP(A28,[11]龙魂辅助表!$B$6:$E$96,4,0),$G$7:$G$97)&gt;SUMIF($A$7:$A$97,VLOOKUP(A28,[11]龙魂辅助表!$B$6:$E$96,4,0),$P$7:$P$97),0,SUMIF($A$7:$A$97,VLOOKUP(A28,[11]龙魂辅助表!$B$6:$E$96,4,0),$G$7:$G$97)))</f>
        <v>1</v>
      </c>
      <c r="Q28" s="13">
        <f t="shared" si="2"/>
        <v>22</v>
      </c>
      <c r="R28">
        <f>SUMPRODUCT(H28:O28,设定参考!$A$2:$H$2)</f>
        <v>161.83717327563471</v>
      </c>
      <c r="S28">
        <f>SUM($R$7:R28)</f>
        <v>1690.5219427887623</v>
      </c>
    </row>
    <row r="29" spans="1:21" x14ac:dyDescent="0.15">
      <c r="A29" s="13">
        <f>[11]D_龙魂表!A24</f>
        <v>2008</v>
      </c>
      <c r="B29" s="13" t="str">
        <f>[11]D_龙魂表!B24</f>
        <v>麒麟</v>
      </c>
      <c r="C29" s="13">
        <f>[11]龙魂辅助表!D28</f>
        <v>2</v>
      </c>
      <c r="D29" s="13">
        <f>[11]龙魂辅助表!$E28</f>
        <v>2007</v>
      </c>
      <c r="E29" s="13">
        <f>[11]龙魂辅助表!G28</f>
        <v>2</v>
      </c>
      <c r="F29" s="13">
        <f>[11]龙魂辅助表!I28</f>
        <v>41</v>
      </c>
      <c r="G29" s="15">
        <v>1</v>
      </c>
      <c r="H29" s="37">
        <f>[11]龙魂辅助表!J28*$G29</f>
        <v>0</v>
      </c>
      <c r="I29" s="37">
        <f>[11]龙魂辅助表!K28*$G29</f>
        <v>0</v>
      </c>
      <c r="J29" s="37">
        <f>[11]龙魂辅助表!L28*$G29</f>
        <v>0</v>
      </c>
      <c r="K29" s="37">
        <f>[11]龙魂辅助表!M28*$G29</f>
        <v>0</v>
      </c>
      <c r="L29" s="37">
        <f>[11]龙魂辅助表!N28*$G29</f>
        <v>385.1632986862237</v>
      </c>
      <c r="M29" s="37">
        <f>[11]龙魂辅助表!O28*$G29</f>
        <v>0</v>
      </c>
      <c r="N29" s="37">
        <f>[11]龙魂辅助表!P28*$G29</f>
        <v>0</v>
      </c>
      <c r="O29" s="37">
        <f>[11]龙魂辅助表!Q28*$G29</f>
        <v>0</v>
      </c>
      <c r="P29" s="13">
        <f>IF(F29&gt;$A$2,0,IF(SUMIF($A$7:$A$97,VLOOKUP(A29,[11]龙魂辅助表!$B$6:$E$96,4,0),$G$7:$G$97)&gt;SUMIF($A$7:$A$97,VLOOKUP(A29,[11]龙魂辅助表!$B$6:$E$96,4,0),$P$7:$P$97),0,SUMIF($A$7:$A$97,VLOOKUP(A29,[11]龙魂辅助表!$B$6:$E$96,4,0),$G$7:$G$97)))</f>
        <v>1</v>
      </c>
      <c r="Q29" s="13">
        <f t="shared" si="2"/>
        <v>22</v>
      </c>
      <c r="R29">
        <f>SUMPRODUCT(H29:O29,设定参考!$A$2:$H$2)</f>
        <v>130.95552155331606</v>
      </c>
      <c r="S29">
        <f>SUM($R$7:R29)</f>
        <v>1821.4774643420783</v>
      </c>
    </row>
    <row r="30" spans="1:21" x14ac:dyDescent="0.15">
      <c r="A30" s="13">
        <f>[11]D_龙魂表!A25</f>
        <v>1016</v>
      </c>
      <c r="B30" s="13" t="str">
        <f>[11]D_龙魂表!B25</f>
        <v>鱼龙</v>
      </c>
      <c r="C30" s="13">
        <f>[11]龙魂辅助表!D29</f>
        <v>2</v>
      </c>
      <c r="D30" s="13">
        <f>[11]龙魂辅助表!$E29</f>
        <v>1015</v>
      </c>
      <c r="E30" s="13">
        <f>[11]龙魂辅助表!G29</f>
        <v>1</v>
      </c>
      <c r="F30" s="13">
        <f>[11]龙魂辅助表!I29</f>
        <v>42</v>
      </c>
      <c r="G30" s="15">
        <v>1</v>
      </c>
      <c r="H30" s="37">
        <f>[11]龙魂辅助表!J29*$G30</f>
        <v>0</v>
      </c>
      <c r="I30" s="37">
        <f>[11]龙魂辅助表!K29*$G30</f>
        <v>0</v>
      </c>
      <c r="J30" s="37">
        <f>[11]龙魂辅助表!L29*$G30</f>
        <v>0</v>
      </c>
      <c r="K30" s="37">
        <f>[11]龙魂辅助表!M29*$G30</f>
        <v>0</v>
      </c>
      <c r="L30" s="37">
        <f>[11]龙魂辅助表!N29*$G30</f>
        <v>0</v>
      </c>
      <c r="M30" s="37">
        <f>[11]龙魂辅助表!O29*$G30</f>
        <v>0</v>
      </c>
      <c r="N30" s="37">
        <f>[11]龙魂辅助表!P29*$G30</f>
        <v>0</v>
      </c>
      <c r="O30" s="37">
        <f>[11]龙魂辅助表!Q29*$G30</f>
        <v>419.4342597020742</v>
      </c>
      <c r="P30" s="13">
        <f>IF(F30&gt;$A$2,0,IF(SUMIF($A$7:$A$97,VLOOKUP(A30,[11]龙魂辅助表!$B$6:$E$96,4,0),$G$7:$G$97)&gt;SUMIF($A$7:$A$97,VLOOKUP(A30,[11]龙魂辅助表!$B$6:$E$96,4,0),$P$7:$P$97),0,SUMIF($A$7:$A$97,VLOOKUP(A30,[11]龙魂辅助表!$B$6:$E$96,4,0),$G$7:$G$97)))</f>
        <v>1</v>
      </c>
      <c r="Q30" s="13">
        <f t="shared" si="2"/>
        <v>21</v>
      </c>
      <c r="R30">
        <f>SUMPRODUCT(H30:O30,设定参考!$A$2:$H$2)</f>
        <v>75.498166746373357</v>
      </c>
      <c r="S30">
        <f>SUM($R$7:R30)</f>
        <v>1896.9756310884516</v>
      </c>
    </row>
    <row r="31" spans="1:21" x14ac:dyDescent="0.15">
      <c r="A31" s="13">
        <f>[11]D_龙魂表!A26</f>
        <v>1017</v>
      </c>
      <c r="B31" s="13" t="str">
        <f>[11]D_龙魂表!B26</f>
        <v>赑屃</v>
      </c>
      <c r="C31" s="13">
        <f>[11]龙魂辅助表!D30</f>
        <v>3</v>
      </c>
      <c r="D31" s="13">
        <f>[11]龙魂辅助表!$E30</f>
        <v>1016</v>
      </c>
      <c r="E31" s="13">
        <f>[11]龙魂辅助表!G30</f>
        <v>1</v>
      </c>
      <c r="F31" s="13">
        <f>[11]龙魂辅助表!I30</f>
        <v>44</v>
      </c>
      <c r="G31" s="15">
        <v>1</v>
      </c>
      <c r="H31" s="37">
        <f>[11]龙魂辅助表!J30*$G31</f>
        <v>4495.4770354342982</v>
      </c>
      <c r="I31" s="37">
        <f>[11]龙魂辅助表!K30*$G31</f>
        <v>0</v>
      </c>
      <c r="J31" s="37">
        <f>[11]龙魂辅助表!L30*$G31</f>
        <v>0</v>
      </c>
      <c r="K31" s="37">
        <f>[11]龙魂辅助表!M30*$G31</f>
        <v>0</v>
      </c>
      <c r="L31" s="37">
        <f>[11]龙魂辅助表!N30*$G31</f>
        <v>0</v>
      </c>
      <c r="M31" s="37">
        <f>[11]龙魂辅助表!O30*$G31</f>
        <v>0</v>
      </c>
      <c r="N31" s="37">
        <f>[11]龙魂辅助表!P30*$G31</f>
        <v>0</v>
      </c>
      <c r="O31" s="37">
        <f>[11]龙魂辅助表!Q30*$G31</f>
        <v>0</v>
      </c>
      <c r="P31" s="13">
        <f>IF(F31&gt;$A$2,0,IF(SUMIF($A$7:$A$97,VLOOKUP(A31,[11]龙魂辅助表!$B$6:$E$96,4,0),$G$7:$G$97)&gt;SUMIF($A$7:$A$97,VLOOKUP(A31,[11]龙魂辅助表!$B$6:$E$96,4,0),$P$7:$P$97),0,SUMIF($A$7:$A$97,VLOOKUP(A31,[11]龙魂辅助表!$B$6:$E$96,4,0),$G$7:$G$97)))</f>
        <v>1</v>
      </c>
      <c r="Q31" s="13">
        <f t="shared" si="2"/>
        <v>31</v>
      </c>
      <c r="R31">
        <f>SUMPRODUCT(H31:O31,设定参考!$A$2:$H$2)</f>
        <v>179.81908141737193</v>
      </c>
      <c r="S31">
        <f>SUM($R$7:R31)</f>
        <v>2076.7947125058236</v>
      </c>
    </row>
    <row r="32" spans="1:21" x14ac:dyDescent="0.15">
      <c r="A32" s="13">
        <f>[11]D_龙魂表!A27</f>
        <v>1018</v>
      </c>
      <c r="B32" s="13" t="str">
        <f>[11]D_龙魂表!B27</f>
        <v>鸱吻</v>
      </c>
      <c r="C32" s="13">
        <f>[11]龙魂辅助表!D31</f>
        <v>3</v>
      </c>
      <c r="D32" s="13">
        <f>[11]龙魂辅助表!$E31</f>
        <v>1017</v>
      </c>
      <c r="E32" s="13">
        <f>[11]龙魂辅助表!G31</f>
        <v>1</v>
      </c>
      <c r="F32" s="13">
        <f>[11]龙魂辅助表!I31</f>
        <v>45</v>
      </c>
      <c r="G32" s="15">
        <v>1</v>
      </c>
      <c r="H32" s="37">
        <f>[11]龙魂辅助表!J31*$G32</f>
        <v>0</v>
      </c>
      <c r="I32" s="37">
        <f>[11]龙魂辅助表!K31*$G32</f>
        <v>0</v>
      </c>
      <c r="J32" s="37">
        <f>[11]龙魂辅助表!L31*$G32</f>
        <v>0</v>
      </c>
      <c r="K32" s="37">
        <f>[11]龙魂辅助表!M31*$G32</f>
        <v>468.93937936474327</v>
      </c>
      <c r="L32" s="37">
        <f>[11]龙魂辅助表!N31*$G32</f>
        <v>0</v>
      </c>
      <c r="M32" s="37">
        <f>[11]龙魂辅助表!O31*$G32</f>
        <v>0</v>
      </c>
      <c r="N32" s="37">
        <f>[11]龙魂辅助表!P31*$G32</f>
        <v>0</v>
      </c>
      <c r="O32" s="37">
        <f>[11]龙魂辅助表!Q31*$G32</f>
        <v>0</v>
      </c>
      <c r="P32" s="13">
        <f>IF(F32&gt;$A$2,0,IF(SUMIF($A$7:$A$97,VLOOKUP(A32,[11]龙魂辅助表!$B$6:$E$96,4,0),$G$7:$G$97)&gt;SUMIF($A$7:$A$97,VLOOKUP(A32,[11]龙魂辅助表!$B$6:$E$96,4,0),$P$7:$P$97),0,SUMIF($A$7:$A$97,VLOOKUP(A32,[11]龙魂辅助表!$B$6:$E$96,4,0),$G$7:$G$97)))</f>
        <v>1</v>
      </c>
      <c r="Q32" s="13">
        <f t="shared" si="2"/>
        <v>31</v>
      </c>
      <c r="R32">
        <f>SUMPRODUCT(H32:O32,设定参考!$A$2:$H$2)</f>
        <v>159.43938898401274</v>
      </c>
      <c r="S32">
        <f>SUM($R$7:R32)</f>
        <v>2236.2341014898361</v>
      </c>
    </row>
    <row r="33" spans="1:19" x14ac:dyDescent="0.15">
      <c r="A33" s="13">
        <f>[11]D_龙魂表!A28</f>
        <v>2009</v>
      </c>
      <c r="B33" s="13" t="str">
        <f>[11]D_龙魂表!B28</f>
        <v>蒲牢</v>
      </c>
      <c r="C33" s="13">
        <f>[11]龙魂辅助表!D32</f>
        <v>3</v>
      </c>
      <c r="D33" s="13">
        <f>[11]龙魂辅助表!$E32</f>
        <v>1018</v>
      </c>
      <c r="E33" s="13">
        <f>[11]龙魂辅助表!G32</f>
        <v>2</v>
      </c>
      <c r="F33" s="13">
        <f>[11]龙魂辅助表!I32</f>
        <v>45</v>
      </c>
      <c r="G33" s="15">
        <v>1</v>
      </c>
      <c r="H33" s="37">
        <f>[11]龙魂辅助表!J32*$G33</f>
        <v>6953.9410391874271</v>
      </c>
      <c r="I33" s="37">
        <f>[11]龙魂辅助表!K32*$G33</f>
        <v>0</v>
      </c>
      <c r="J33" s="37">
        <f>[11]龙魂辅助表!L32*$G33</f>
        <v>0</v>
      </c>
      <c r="K33" s="37">
        <f>[11]龙魂辅助表!M32*$G33</f>
        <v>0</v>
      </c>
      <c r="L33" s="37">
        <f>[11]龙魂辅助表!N32*$G33</f>
        <v>0</v>
      </c>
      <c r="M33" s="37">
        <f>[11]龙魂辅助表!O32*$G33</f>
        <v>0</v>
      </c>
      <c r="N33" s="37">
        <f>[11]龙魂辅助表!P32*$G33</f>
        <v>0</v>
      </c>
      <c r="O33" s="37">
        <f>[11]龙魂辅助表!Q32*$G33</f>
        <v>0</v>
      </c>
      <c r="P33" s="13">
        <f>IF(F33&gt;$A$2,0,IF(SUMIF($A$7:$A$97,VLOOKUP(A33,[11]龙魂辅助表!$B$6:$E$96,4,0),$G$7:$G$97)&gt;SUMIF($A$7:$A$97,VLOOKUP(A33,[11]龙魂辅助表!$B$6:$E$96,4,0),$P$7:$P$97),0,SUMIF($A$7:$A$97,VLOOKUP(A33,[11]龙魂辅助表!$B$6:$E$96,4,0),$G$7:$G$97)))</f>
        <v>1</v>
      </c>
      <c r="Q33" s="13">
        <f t="shared" si="2"/>
        <v>32</v>
      </c>
      <c r="R33">
        <f>SUMPRODUCT(H33:O33,设定参考!$A$2:$H$2)</f>
        <v>278.15764156749708</v>
      </c>
      <c r="S33">
        <f>SUM($R$7:R33)</f>
        <v>2514.3917430573333</v>
      </c>
    </row>
    <row r="34" spans="1:19" x14ac:dyDescent="0.15">
      <c r="A34" s="13">
        <f>[11]D_龙魂表!A29</f>
        <v>1019</v>
      </c>
      <c r="B34" s="13" t="str">
        <f>[11]D_龙魂表!B29</f>
        <v>睚眦</v>
      </c>
      <c r="C34" s="13">
        <f>[11]龙魂辅助表!D33</f>
        <v>3</v>
      </c>
      <c r="D34" s="13">
        <f>[11]龙魂辅助表!$E33</f>
        <v>1018</v>
      </c>
      <c r="E34" s="13">
        <f>[11]龙魂辅助表!G33</f>
        <v>1</v>
      </c>
      <c r="F34" s="13">
        <f>[11]龙魂辅助表!I33</f>
        <v>46</v>
      </c>
      <c r="G34" s="15">
        <v>1</v>
      </c>
      <c r="H34" s="37">
        <f>[11]龙魂辅助表!J33*$G34</f>
        <v>0</v>
      </c>
      <c r="I34" s="37">
        <f>[11]龙魂辅助表!K33*$G34</f>
        <v>172.5974322210028</v>
      </c>
      <c r="J34" s="37">
        <f>[11]龙魂辅助表!L33*$G34</f>
        <v>0</v>
      </c>
      <c r="K34" s="37">
        <f>[11]龙魂辅助表!M33*$G34</f>
        <v>0</v>
      </c>
      <c r="L34" s="37">
        <f>[11]龙魂辅助表!N33*$G34</f>
        <v>0</v>
      </c>
      <c r="M34" s="37">
        <f>[11]龙魂辅助表!O33*$G34</f>
        <v>0</v>
      </c>
      <c r="N34" s="37">
        <f>[11]龙魂辅助表!P33*$G34</f>
        <v>0</v>
      </c>
      <c r="O34" s="37">
        <f>[11]龙魂辅助表!Q33*$G34</f>
        <v>0</v>
      </c>
      <c r="P34" s="13">
        <f>IF(F34&gt;$A$2,0,IF(SUMIF($A$7:$A$97,VLOOKUP(A34,[11]龙魂辅助表!$B$6:$E$96,4,0),$G$7:$G$97)&gt;SUMIF($A$7:$A$97,VLOOKUP(A34,[11]龙魂辅助表!$B$6:$E$96,4,0),$P$7:$P$97),0,SUMIF($A$7:$A$97,VLOOKUP(A34,[11]龙魂辅助表!$B$6:$E$96,4,0),$G$7:$G$97)))</f>
        <v>1</v>
      </c>
      <c r="Q34" s="13">
        <f t="shared" si="2"/>
        <v>31</v>
      </c>
      <c r="R34">
        <f>SUMPRODUCT(H34:O34,设定参考!$A$2:$H$2)</f>
        <v>172.5974322210028</v>
      </c>
      <c r="S34">
        <f>SUM($R$7:R34)</f>
        <v>2686.989175278336</v>
      </c>
    </row>
    <row r="35" spans="1:19" x14ac:dyDescent="0.15">
      <c r="A35" s="13">
        <f>[11]D_龙魂表!A30</f>
        <v>2010</v>
      </c>
      <c r="B35" s="13" t="str">
        <f>[11]D_龙魂表!B30</f>
        <v>饕餮</v>
      </c>
      <c r="C35" s="13">
        <f>[11]龙魂辅助表!D34</f>
        <v>3</v>
      </c>
      <c r="D35" s="13">
        <f>[11]龙魂辅助表!$E34</f>
        <v>1019</v>
      </c>
      <c r="E35" s="13">
        <f>[11]龙魂辅助表!G34</f>
        <v>2</v>
      </c>
      <c r="F35" s="13">
        <f>[11]龙魂辅助表!I34</f>
        <v>46</v>
      </c>
      <c r="G35" s="15">
        <v>1</v>
      </c>
      <c r="H35" s="37">
        <f>[11]龙魂辅助表!J34*$G35</f>
        <v>0</v>
      </c>
      <c r="I35" s="37">
        <f>[11]龙魂辅助表!K34*$G35</f>
        <v>0</v>
      </c>
      <c r="J35" s="37">
        <f>[11]龙魂辅助表!L34*$G35</f>
        <v>0</v>
      </c>
      <c r="K35" s="37">
        <f>[11]龙魂辅助表!M34*$G35</f>
        <v>0</v>
      </c>
      <c r="L35" s="37">
        <f>[11]龙魂辅助表!N34*$G35</f>
        <v>0</v>
      </c>
      <c r="M35" s="37">
        <f>[11]龙魂辅助表!O34*$G35</f>
        <v>964.48428457959835</v>
      </c>
      <c r="N35" s="37">
        <f>[11]龙魂辅助表!P34*$G35</f>
        <v>0</v>
      </c>
      <c r="O35" s="37">
        <f>[11]龙魂辅助表!Q34*$G35</f>
        <v>0</v>
      </c>
      <c r="P35" s="13">
        <f>IF(F35&gt;$A$2,0,IF(SUMIF($A$7:$A$97,VLOOKUP(A35,[11]龙魂辅助表!$B$6:$E$96,4,0),$G$7:$G$97)&gt;SUMIF($A$7:$A$97,VLOOKUP(A35,[11]龙魂辅助表!$B$6:$E$96,4,0),$P$7:$P$97),0,SUMIF($A$7:$A$97,VLOOKUP(A35,[11]龙魂辅助表!$B$6:$E$96,4,0),$G$7:$G$97)))</f>
        <v>1</v>
      </c>
      <c r="Q35" s="13">
        <f t="shared" si="2"/>
        <v>32</v>
      </c>
      <c r="R35">
        <f>SUMPRODUCT(H35:O35,设定参考!$A$2:$H$2)</f>
        <v>173.60717122432769</v>
      </c>
      <c r="S35">
        <f>SUM($R$7:R35)</f>
        <v>2860.5963465026639</v>
      </c>
    </row>
    <row r="36" spans="1:19" x14ac:dyDescent="0.15">
      <c r="A36" s="13">
        <f>[11]D_龙魂表!A31</f>
        <v>2011</v>
      </c>
      <c r="B36" s="13" t="str">
        <f>[11]D_龙魂表!B31</f>
        <v>蚣蝮</v>
      </c>
      <c r="C36" s="13">
        <f>[11]龙魂辅助表!D35</f>
        <v>3</v>
      </c>
      <c r="D36" s="13">
        <f>[11]龙魂辅助表!$E35</f>
        <v>2010</v>
      </c>
      <c r="E36" s="13">
        <f>[11]龙魂辅助表!G35</f>
        <v>2</v>
      </c>
      <c r="F36" s="13">
        <f>[11]龙魂辅助表!I35</f>
        <v>46</v>
      </c>
      <c r="G36" s="15">
        <v>1</v>
      </c>
      <c r="H36" s="37">
        <f>[11]龙魂辅助表!J35*$G36</f>
        <v>0</v>
      </c>
      <c r="I36" s="37">
        <f>[11]龙魂辅助表!K35*$G36</f>
        <v>266.62439156528046</v>
      </c>
      <c r="J36" s="37">
        <f>[11]龙魂辅助表!L35*$G36</f>
        <v>0</v>
      </c>
      <c r="K36" s="37">
        <f>[11]龙魂辅助表!M35*$G36</f>
        <v>0</v>
      </c>
      <c r="L36" s="37">
        <f>[11]龙魂辅助表!N35*$G36</f>
        <v>0</v>
      </c>
      <c r="M36" s="37">
        <f>[11]龙魂辅助表!O35*$G36</f>
        <v>0</v>
      </c>
      <c r="N36" s="37">
        <f>[11]龙魂辅助表!P35*$G36</f>
        <v>0</v>
      </c>
      <c r="O36" s="37">
        <f>[11]龙魂辅助表!Q35*$G36</f>
        <v>0</v>
      </c>
      <c r="P36" s="13">
        <f>IF(F36&gt;$A$2,0,IF(SUMIF($A$7:$A$97,VLOOKUP(A36,[11]龙魂辅助表!$B$6:$E$96,4,0),$G$7:$G$97)&gt;SUMIF($A$7:$A$97,VLOOKUP(A36,[11]龙魂辅助表!$B$6:$E$96,4,0),$P$7:$P$97),0,SUMIF($A$7:$A$97,VLOOKUP(A36,[11]龙魂辅助表!$B$6:$E$96,4,0),$G$7:$G$97)))</f>
        <v>1</v>
      </c>
      <c r="Q36" s="13">
        <f t="shared" si="2"/>
        <v>32</v>
      </c>
      <c r="R36">
        <f>SUMPRODUCT(H36:O36,设定参考!$A$2:$H$2)</f>
        <v>266.62439156528046</v>
      </c>
      <c r="S36">
        <f>SUM($R$7:R36)</f>
        <v>3127.2207380679442</v>
      </c>
    </row>
    <row r="37" spans="1:19" x14ac:dyDescent="0.15">
      <c r="A37" s="13">
        <f>[11]D_龙魂表!A32</f>
        <v>2012</v>
      </c>
      <c r="B37" s="13" t="str">
        <f>[11]D_龙魂表!B32</f>
        <v>狴犴</v>
      </c>
      <c r="C37" s="13">
        <f>[11]龙魂辅助表!D36</f>
        <v>3</v>
      </c>
      <c r="D37" s="13">
        <f>[11]龙魂辅助表!$E36</f>
        <v>2011</v>
      </c>
      <c r="E37" s="13">
        <f>[11]龙魂辅助表!G36</f>
        <v>2</v>
      </c>
      <c r="F37" s="13">
        <f>[11]龙魂辅助表!I36</f>
        <v>46</v>
      </c>
      <c r="G37" s="15">
        <v>1</v>
      </c>
      <c r="H37" s="37">
        <f>[11]龙魂辅助表!J36*$G37</f>
        <v>0</v>
      </c>
      <c r="I37" s="37">
        <f>[11]龙魂辅助表!K36*$G37</f>
        <v>0</v>
      </c>
      <c r="J37" s="37">
        <f>[11]龙魂辅助表!L36*$G37</f>
        <v>268.04929774785575</v>
      </c>
      <c r="K37" s="37">
        <f>[11]龙魂辅助表!M36*$G37</f>
        <v>0</v>
      </c>
      <c r="L37" s="37">
        <f>[11]龙魂辅助表!N36*$G37</f>
        <v>0</v>
      </c>
      <c r="M37" s="37">
        <f>[11]龙魂辅助表!O36*$G37</f>
        <v>0</v>
      </c>
      <c r="N37" s="37">
        <f>[11]龙魂辅助表!P36*$G37</f>
        <v>0</v>
      </c>
      <c r="O37" s="37">
        <f>[11]龙魂辅助表!Q36*$G37</f>
        <v>0</v>
      </c>
      <c r="P37" s="13">
        <f>IF(F37&gt;$A$2,0,IF(SUMIF($A$7:$A$97,VLOOKUP(A37,[11]龙魂辅助表!$B$6:$E$96,4,0),$G$7:$G$97)&gt;SUMIF($A$7:$A$97,VLOOKUP(A37,[11]龙魂辅助表!$B$6:$E$96,4,0),$P$7:$P$97),0,SUMIF($A$7:$A$97,VLOOKUP(A37,[11]龙魂辅助表!$B$6:$E$96,4,0),$G$7:$G$97)))</f>
        <v>1</v>
      </c>
      <c r="Q37" s="13">
        <f t="shared" si="2"/>
        <v>32</v>
      </c>
      <c r="R37">
        <f>SUMPRODUCT(H37:O37,设定参考!$A$2:$H$2)</f>
        <v>268.04929774785575</v>
      </c>
      <c r="S37">
        <f>SUM($R$7:R37)</f>
        <v>3395.2700358157999</v>
      </c>
    </row>
    <row r="38" spans="1:19" x14ac:dyDescent="0.15">
      <c r="A38" s="13">
        <f>[11]D_龙魂表!A33</f>
        <v>1020</v>
      </c>
      <c r="B38" s="13" t="str">
        <f>[11]D_龙魂表!B33</f>
        <v>狻猊</v>
      </c>
      <c r="C38" s="13">
        <f>[11]龙魂辅助表!D37</f>
        <v>3</v>
      </c>
      <c r="D38" s="13">
        <f>[11]龙魂辅助表!$E37</f>
        <v>1019</v>
      </c>
      <c r="E38" s="13">
        <f>[11]龙魂辅助表!G37</f>
        <v>1</v>
      </c>
      <c r="F38" s="13">
        <f>[11]龙魂辅助表!I37</f>
        <v>47</v>
      </c>
      <c r="G38" s="15">
        <v>1</v>
      </c>
      <c r="H38" s="37">
        <f>[11]龙魂辅助表!J37*$G38</f>
        <v>4987.1698361849221</v>
      </c>
      <c r="I38" s="37">
        <f>[11]龙魂辅助表!K37*$G38</f>
        <v>0</v>
      </c>
      <c r="J38" s="37">
        <f>[11]龙魂辅助表!L37*$G38</f>
        <v>0</v>
      </c>
      <c r="K38" s="37">
        <f>[11]龙魂辅助表!M37*$G38</f>
        <v>0</v>
      </c>
      <c r="L38" s="37">
        <f>[11]龙魂辅助表!N37*$G38</f>
        <v>0</v>
      </c>
      <c r="M38" s="37">
        <f>[11]龙魂辅助表!O37*$G38</f>
        <v>0</v>
      </c>
      <c r="N38" s="37">
        <f>[11]龙魂辅助表!P37*$G38</f>
        <v>0</v>
      </c>
      <c r="O38" s="37">
        <f>[11]龙魂辅助表!Q37*$G38</f>
        <v>0</v>
      </c>
      <c r="P38" s="13">
        <f>IF(F38&gt;$A$2,0,IF(SUMIF($A$7:$A$97,VLOOKUP(A38,[11]龙魂辅助表!$B$6:$E$96,4,0),$G$7:$G$97)&gt;SUMIF($A$7:$A$97,VLOOKUP(A38,[11]龙魂辅助表!$B$6:$E$96,4,0),$P$7:$P$97),0,SUMIF($A$7:$A$97,VLOOKUP(A38,[11]龙魂辅助表!$B$6:$E$96,4,0),$G$7:$G$97)))</f>
        <v>1</v>
      </c>
      <c r="Q38" s="13">
        <f t="shared" si="2"/>
        <v>31</v>
      </c>
      <c r="R38">
        <f>SUMPRODUCT(H38:O38,设定参考!$A$2:$H$2)</f>
        <v>199.48679344739688</v>
      </c>
      <c r="S38">
        <f>SUM($R$7:R38)</f>
        <v>3594.7568292631968</v>
      </c>
    </row>
    <row r="39" spans="1:19" x14ac:dyDescent="0.15">
      <c r="A39" s="13">
        <f>[11]D_龙魂表!A34</f>
        <v>1021</v>
      </c>
      <c r="B39" s="13" t="str">
        <f>[11]D_龙魂表!B34</f>
        <v>椒图</v>
      </c>
      <c r="C39" s="13">
        <f>[11]龙魂辅助表!D38</f>
        <v>3</v>
      </c>
      <c r="D39" s="13">
        <f>[11]龙魂辅助表!$E38</f>
        <v>1020</v>
      </c>
      <c r="E39" s="13">
        <f>[11]龙魂辅助表!G38</f>
        <v>1</v>
      </c>
      <c r="F39" s="13">
        <f>[11]龙魂辅助表!I38</f>
        <v>48</v>
      </c>
      <c r="G39" s="15">
        <v>1</v>
      </c>
      <c r="H39" s="37">
        <f>[11]龙魂辅助表!J38*$G39</f>
        <v>0</v>
      </c>
      <c r="I39" s="37">
        <f>[11]龙魂辅助表!K38*$G39</f>
        <v>0</v>
      </c>
      <c r="J39" s="37">
        <f>[11]龙魂辅助表!L38*$G39</f>
        <v>183.80523274138682</v>
      </c>
      <c r="K39" s="37">
        <f>[11]龙魂辅助表!M38*$G39</f>
        <v>0</v>
      </c>
      <c r="L39" s="37">
        <f>[11]龙魂辅助表!N38*$G39</f>
        <v>0</v>
      </c>
      <c r="M39" s="37">
        <f>[11]龙魂辅助表!O38*$G39</f>
        <v>0</v>
      </c>
      <c r="N39" s="37">
        <f>[11]龙魂辅助表!P38*$G39</f>
        <v>0</v>
      </c>
      <c r="O39" s="37">
        <f>[11]龙魂辅助表!Q38*$G39</f>
        <v>0</v>
      </c>
      <c r="P39" s="13">
        <f>IF(F39&gt;$A$2,0,IF(SUMIF($A$7:$A$97,VLOOKUP(A39,[11]龙魂辅助表!$B$6:$E$96,4,0),$G$7:$G$97)&gt;SUMIF($A$7:$A$97,VLOOKUP(A39,[11]龙魂辅助表!$B$6:$E$96,4,0),$P$7:$P$97),0,SUMIF($A$7:$A$97,VLOOKUP(A39,[11]龙魂辅助表!$B$6:$E$96,4,0),$G$7:$G$97)))</f>
        <v>1</v>
      </c>
      <c r="Q39" s="13">
        <f t="shared" si="2"/>
        <v>31</v>
      </c>
      <c r="R39">
        <f>SUMPRODUCT(H39:O39,设定参考!$A$2:$H$2)</f>
        <v>183.80523274138682</v>
      </c>
      <c r="S39">
        <f>SUM($R$7:R39)</f>
        <v>3778.5620620045838</v>
      </c>
    </row>
    <row r="40" spans="1:19" x14ac:dyDescent="0.15">
      <c r="A40" s="13">
        <f>[11]D_龙魂表!A35</f>
        <v>2013</v>
      </c>
      <c r="B40" s="13" t="str">
        <f>[11]D_龙魂表!B35</f>
        <v>貔貅</v>
      </c>
      <c r="C40" s="13">
        <f>[11]龙魂辅助表!D39</f>
        <v>3</v>
      </c>
      <c r="D40" s="13">
        <f>[11]龙魂辅助表!$E39</f>
        <v>1021</v>
      </c>
      <c r="E40" s="13">
        <f>[11]龙魂辅助表!G39</f>
        <v>2</v>
      </c>
      <c r="F40" s="13">
        <f>[11]龙魂辅助表!I39</f>
        <v>48</v>
      </c>
      <c r="G40" s="15">
        <v>1</v>
      </c>
      <c r="H40" s="37">
        <f>[11]龙魂辅助表!J39*$G40</f>
        <v>0</v>
      </c>
      <c r="I40" s="37">
        <f>[11]龙魂辅助表!K39*$G40</f>
        <v>0</v>
      </c>
      <c r="J40" s="37">
        <f>[11]龙魂辅助表!L39*$G40</f>
        <v>0</v>
      </c>
      <c r="K40" s="37">
        <f>[11]龙魂辅助表!M39*$G40</f>
        <v>0</v>
      </c>
      <c r="L40" s="37">
        <f>[11]龙魂辅助表!N39*$G40</f>
        <v>722.18118503666926</v>
      </c>
      <c r="M40" s="37">
        <f>[11]龙魂辅助表!O39*$G40</f>
        <v>0</v>
      </c>
      <c r="N40" s="37">
        <f>[11]龙魂辅助表!P39*$G40</f>
        <v>0</v>
      </c>
      <c r="O40" s="37">
        <f>[11]龙魂辅助表!Q39*$G40</f>
        <v>0</v>
      </c>
      <c r="P40" s="13">
        <f>IF(F40&gt;$A$2,0,IF(SUMIF($A$7:$A$97,VLOOKUP(A40,[11]龙魂辅助表!$B$6:$E$96,4,0),$G$7:$G$97)&gt;SUMIF($A$7:$A$97,VLOOKUP(A40,[11]龙魂辅助表!$B$6:$E$96,4,0),$P$7:$P$97),0,SUMIF($A$7:$A$97,VLOOKUP(A40,[11]龙魂辅助表!$B$6:$E$96,4,0),$G$7:$G$97)))</f>
        <v>1</v>
      </c>
      <c r="Q40" s="13">
        <f t="shared" si="2"/>
        <v>32</v>
      </c>
      <c r="R40">
        <f>SUMPRODUCT(H40:O40,设定参考!$A$2:$H$2)</f>
        <v>245.54160291246757</v>
      </c>
      <c r="S40">
        <f>SUM($R$7:R40)</f>
        <v>4024.1036649170514</v>
      </c>
    </row>
    <row r="41" spans="1:19" x14ac:dyDescent="0.15">
      <c r="A41" s="13">
        <f>[11]D_龙魂表!A36</f>
        <v>2014</v>
      </c>
      <c r="B41" s="13" t="str">
        <f>[11]D_龙魂表!B36</f>
        <v>犼</v>
      </c>
      <c r="C41" s="13">
        <f>[11]龙魂辅助表!D40</f>
        <v>3</v>
      </c>
      <c r="D41" s="13">
        <f>[11]龙魂辅助表!$E40</f>
        <v>2013</v>
      </c>
      <c r="E41" s="13">
        <f>[11]龙魂辅助表!G40</f>
        <v>2</v>
      </c>
      <c r="F41" s="13">
        <f>[11]龙魂辅助表!I40</f>
        <v>48</v>
      </c>
      <c r="G41" s="15">
        <v>1</v>
      </c>
      <c r="H41" s="37">
        <f>[11]龙魂辅助表!J40*$G41</f>
        <v>0</v>
      </c>
      <c r="I41" s="37">
        <f>[11]龙魂辅助表!K40*$G41</f>
        <v>0</v>
      </c>
      <c r="J41" s="37">
        <f>[11]龙魂辅助表!L40*$G41</f>
        <v>0</v>
      </c>
      <c r="K41" s="37">
        <f>[11]龙魂辅助表!M40*$G41</f>
        <v>0</v>
      </c>
      <c r="L41" s="37">
        <f>[11]龙魂辅助表!N40*$G41</f>
        <v>0</v>
      </c>
      <c r="M41" s="37">
        <f>[11]龙魂辅助表!O40*$G41</f>
        <v>0</v>
      </c>
      <c r="N41" s="37">
        <f>[11]龙魂辅助表!P40*$G41</f>
        <v>0</v>
      </c>
      <c r="O41" s="37">
        <f>[11]龙魂辅助表!Q40*$G41</f>
        <v>1179.6588554120838</v>
      </c>
      <c r="P41" s="13">
        <f>IF(F41&gt;$A$2,0,IF(SUMIF($A$7:$A$97,VLOOKUP(A41,[11]龙魂辅助表!$B$6:$E$96,4,0),$G$7:$G$97)&gt;SUMIF($A$7:$A$97,VLOOKUP(A41,[11]龙魂辅助表!$B$6:$E$96,4,0),$P$7:$P$97),0,SUMIF($A$7:$A$97,VLOOKUP(A41,[11]龙魂辅助表!$B$6:$E$96,4,0),$G$7:$G$97)))</f>
        <v>1</v>
      </c>
      <c r="Q41" s="13">
        <f t="shared" si="2"/>
        <v>32</v>
      </c>
      <c r="R41">
        <f>SUMPRODUCT(H41:O41,设定参考!$A$2:$H$2)</f>
        <v>212.33859397417507</v>
      </c>
      <c r="S41">
        <f>SUM($R$7:R41)</f>
        <v>4236.4422588912266</v>
      </c>
    </row>
    <row r="42" spans="1:19" x14ac:dyDescent="0.15">
      <c r="A42" s="13">
        <f>[11]D_龙魂表!A37</f>
        <v>2015</v>
      </c>
      <c r="B42" s="13" t="str">
        <f>[11]D_龙魂表!B37</f>
        <v>螭</v>
      </c>
      <c r="C42" s="13">
        <f>[11]龙魂辅助表!D41</f>
        <v>3</v>
      </c>
      <c r="D42" s="13">
        <f>[11]龙魂辅助表!$E41</f>
        <v>2014</v>
      </c>
      <c r="E42" s="13">
        <f>[11]龙魂辅助表!G41</f>
        <v>2</v>
      </c>
      <c r="F42" s="13">
        <f>[11]龙魂辅助表!I41</f>
        <v>48</v>
      </c>
      <c r="G42" s="15">
        <v>1</v>
      </c>
      <c r="H42" s="37">
        <f>[11]龙魂辅助表!J41*$G42</f>
        <v>7902.2057263493507</v>
      </c>
      <c r="I42" s="37">
        <f>[11]龙魂辅助表!K41*$G42</f>
        <v>0</v>
      </c>
      <c r="J42" s="37">
        <f>[11]龙魂辅助表!L41*$G42</f>
        <v>0</v>
      </c>
      <c r="K42" s="37">
        <f>[11]龙魂辅助表!M41*$G42</f>
        <v>0</v>
      </c>
      <c r="L42" s="37">
        <f>[11]龙魂辅助表!N41*$G42</f>
        <v>0</v>
      </c>
      <c r="M42" s="37">
        <f>[11]龙魂辅助表!O41*$G42</f>
        <v>0</v>
      </c>
      <c r="N42" s="37">
        <f>[11]龙魂辅助表!P41*$G42</f>
        <v>0</v>
      </c>
      <c r="O42" s="37">
        <f>[11]龙魂辅助表!Q41*$G42</f>
        <v>0</v>
      </c>
      <c r="P42" s="13">
        <f>IF(F42&gt;$A$2,0,IF(SUMIF($A$7:$A$97,VLOOKUP(A42,[11]龙魂辅助表!$B$6:$E$96,4,0),$G$7:$G$97)&gt;SUMIF($A$7:$A$97,VLOOKUP(A42,[11]龙魂辅助表!$B$6:$E$96,4,0),$P$7:$P$97),0,SUMIF($A$7:$A$97,VLOOKUP(A42,[11]龙魂辅助表!$B$6:$E$96,4,0),$G$7:$G$97)))</f>
        <v>1</v>
      </c>
      <c r="Q42" s="13">
        <f t="shared" si="2"/>
        <v>32</v>
      </c>
      <c r="R42">
        <f>SUMPRODUCT(H42:O42,设定参考!$A$2:$H$2)</f>
        <v>316.08822905397403</v>
      </c>
      <c r="S42">
        <f>SUM($R$7:R42)</f>
        <v>4552.5304879452005</v>
      </c>
    </row>
    <row r="43" spans="1:19" x14ac:dyDescent="0.15">
      <c r="A43" s="13">
        <f>[11]D_龙魂表!A38</f>
        <v>1022</v>
      </c>
      <c r="B43" s="13" t="str">
        <f>[11]D_龙魂表!B38</f>
        <v>麒麟</v>
      </c>
      <c r="C43" s="13">
        <f>[11]龙魂辅助表!D42</f>
        <v>3</v>
      </c>
      <c r="D43" s="13">
        <f>[11]龙魂辅助表!$E42</f>
        <v>1021</v>
      </c>
      <c r="E43" s="13">
        <f>[11]龙魂辅助表!G42</f>
        <v>1</v>
      </c>
      <c r="F43" s="13">
        <f>[11]龙魂辅助表!I42</f>
        <v>49</v>
      </c>
      <c r="G43" s="15">
        <v>1</v>
      </c>
      <c r="H43" s="37">
        <f>[11]龙魂辅助表!J42*$G43</f>
        <v>0</v>
      </c>
      <c r="I43" s="37">
        <f>[11]龙魂辅助表!K42*$G43</f>
        <v>0</v>
      </c>
      <c r="J43" s="37">
        <f>[11]龙魂辅助表!L42*$G43</f>
        <v>0</v>
      </c>
      <c r="K43" s="37">
        <f>[11]龙魂辅助表!M42*$G43</f>
        <v>0</v>
      </c>
      <c r="L43" s="37">
        <f>[11]龙魂辅助表!N42*$G43</f>
        <v>0</v>
      </c>
      <c r="M43" s="37">
        <f>[11]龙魂辅助表!O42*$G43</f>
        <v>0</v>
      </c>
      <c r="N43" s="37">
        <f>[11]龙魂辅助表!P42*$G43</f>
        <v>1426.694199361742</v>
      </c>
      <c r="O43" s="37">
        <f>[11]龙魂辅助表!Q42*$G43</f>
        <v>0</v>
      </c>
      <c r="P43" s="13">
        <f>IF(F43&gt;$A$2,0,IF(SUMIF($A$7:$A$97,VLOOKUP(A43,[11]龙魂辅助表!$B$6:$E$96,4,0),$G$7:$G$97)&gt;SUMIF($A$7:$A$97,VLOOKUP(A43,[11]龙魂辅助表!$B$6:$E$96,4,0),$P$7:$P$97),0,SUMIF($A$7:$A$97,VLOOKUP(A43,[11]龙魂辅助表!$B$6:$E$96,4,0),$G$7:$G$97)))</f>
        <v>1</v>
      </c>
      <c r="Q43" s="13">
        <f t="shared" si="2"/>
        <v>31</v>
      </c>
      <c r="R43">
        <f>SUMPRODUCT(H43:O43,设定参考!$A$2:$H$2)</f>
        <v>171.20330392340904</v>
      </c>
      <c r="S43">
        <f>SUM($R$7:R43)</f>
        <v>4723.7337918686098</v>
      </c>
    </row>
    <row r="44" spans="1:19" x14ac:dyDescent="0.15">
      <c r="A44" s="13">
        <f>[11]D_龙魂表!A39</f>
        <v>1023</v>
      </c>
      <c r="B44" s="13" t="str">
        <f>[11]D_龙魂表!B39</f>
        <v>鱼龙</v>
      </c>
      <c r="C44" s="13">
        <f>[11]龙魂辅助表!D43</f>
        <v>3</v>
      </c>
      <c r="D44" s="13">
        <f>[11]龙魂辅助表!$E43</f>
        <v>1022</v>
      </c>
      <c r="E44" s="13">
        <f>[11]龙魂辅助表!G43</f>
        <v>1</v>
      </c>
      <c r="F44" s="13">
        <f>[11]龙魂辅助表!I43</f>
        <v>50</v>
      </c>
      <c r="G44" s="15">
        <v>1</v>
      </c>
      <c r="H44" s="37">
        <f>[11]龙魂辅助表!J43*$G44</f>
        <v>5408.6208082568892</v>
      </c>
      <c r="I44" s="37">
        <f>[11]龙魂辅助表!K43*$G44</f>
        <v>0</v>
      </c>
      <c r="J44" s="37">
        <f>[11]龙魂辅助表!L43*$G44</f>
        <v>0</v>
      </c>
      <c r="K44" s="37">
        <f>[11]龙魂辅助表!M43*$G44</f>
        <v>0</v>
      </c>
      <c r="L44" s="37">
        <f>[11]龙魂辅助表!N43*$G44</f>
        <v>0</v>
      </c>
      <c r="M44" s="37">
        <f>[11]龙魂辅助表!O43*$G44</f>
        <v>0</v>
      </c>
      <c r="N44" s="37">
        <f>[11]龙魂辅助表!P43*$G44</f>
        <v>0</v>
      </c>
      <c r="O44" s="37">
        <f>[11]龙魂辅助表!Q43*$G44</f>
        <v>0</v>
      </c>
      <c r="P44" s="13">
        <f>IF(F44&gt;$A$2,0,IF(SUMIF($A$7:$A$97,VLOOKUP(A44,[11]龙魂辅助表!$B$6:$E$96,4,0),$G$7:$G$97)&gt;SUMIF($A$7:$A$97,VLOOKUP(A44,[11]龙魂辅助表!$B$6:$E$96,4,0),$P$7:$P$97),0,SUMIF($A$7:$A$97,VLOOKUP(A44,[11]龙魂辅助表!$B$6:$E$96,4,0),$G$7:$G$97)))</f>
        <v>1</v>
      </c>
      <c r="Q44" s="13">
        <f t="shared" si="2"/>
        <v>31</v>
      </c>
      <c r="R44">
        <f>SUMPRODUCT(H44:O44,设定参考!$A$2:$H$2)</f>
        <v>216.34483233027558</v>
      </c>
      <c r="S44">
        <f>SUM($R$7:R44)</f>
        <v>4940.0786241988853</v>
      </c>
    </row>
    <row r="45" spans="1:19" x14ac:dyDescent="0.15">
      <c r="A45" s="13">
        <f>[11]D_龙魂表!A40</f>
        <v>1024</v>
      </c>
      <c r="B45" s="13" t="str">
        <f>[11]D_龙魂表!B40</f>
        <v>蟠螭</v>
      </c>
      <c r="C45" s="13">
        <f>[11]龙魂辅助表!D44</f>
        <v>3</v>
      </c>
      <c r="D45" s="13">
        <f>[11]龙魂辅助表!$E44</f>
        <v>1023</v>
      </c>
      <c r="E45" s="13">
        <f>[11]龙魂辅助表!G44</f>
        <v>1</v>
      </c>
      <c r="F45" s="13">
        <f>[11]龙魂辅助表!I44</f>
        <v>51</v>
      </c>
      <c r="G45" s="15">
        <v>1</v>
      </c>
      <c r="H45" s="37">
        <f>[11]龙魂辅助表!J44*$G45</f>
        <v>0</v>
      </c>
      <c r="I45" s="37">
        <f>[11]龙魂辅助表!K44*$G45</f>
        <v>200.93432407818236</v>
      </c>
      <c r="J45" s="37">
        <f>[11]龙魂辅助表!L44*$G45</f>
        <v>0</v>
      </c>
      <c r="K45" s="37">
        <f>[11]龙魂辅助表!M44*$G45</f>
        <v>0</v>
      </c>
      <c r="L45" s="37">
        <f>[11]龙魂辅助表!N44*$G45</f>
        <v>0</v>
      </c>
      <c r="M45" s="37">
        <f>[11]龙魂辅助表!O44*$G45</f>
        <v>0</v>
      </c>
      <c r="N45" s="37">
        <f>[11]龙魂辅助表!P44*$G45</f>
        <v>0</v>
      </c>
      <c r="O45" s="37">
        <f>[11]龙魂辅助表!Q44*$G45</f>
        <v>0</v>
      </c>
      <c r="P45" s="13">
        <f>IF(F45&gt;$A$2,0,IF(SUMIF($A$7:$A$97,VLOOKUP(A45,[11]龙魂辅助表!$B$6:$E$96,4,0),$G$7:$G$97)&gt;SUMIF($A$7:$A$97,VLOOKUP(A45,[11]龙魂辅助表!$B$6:$E$96,4,0),$P$7:$P$97),0,SUMIF($A$7:$A$97,VLOOKUP(A45,[11]龙魂辅助表!$B$6:$E$96,4,0),$G$7:$G$97)))</f>
        <v>0</v>
      </c>
      <c r="Q45" s="13">
        <f t="shared" si="2"/>
        <v>31</v>
      </c>
      <c r="R45">
        <f>SUMPRODUCT(H45:O45,设定参考!$A$2:$H$2)</f>
        <v>200.93432407818236</v>
      </c>
      <c r="S45">
        <f>SUM($R$7:R45)</f>
        <v>5141.0129482770681</v>
      </c>
    </row>
    <row r="46" spans="1:19" x14ac:dyDescent="0.15">
      <c r="A46" s="13">
        <f>[11]D_龙魂表!A41</f>
        <v>1025</v>
      </c>
      <c r="B46" s="13" t="str">
        <f>[11]D_龙魂表!B41</f>
        <v>赑屃</v>
      </c>
      <c r="C46" s="13">
        <f>[11]龙魂辅助表!D45</f>
        <v>4</v>
      </c>
      <c r="D46" s="13">
        <f>[11]龙魂辅助表!$E45</f>
        <v>1024</v>
      </c>
      <c r="E46" s="13">
        <f>[11]龙魂辅助表!G45</f>
        <v>1</v>
      </c>
      <c r="F46" s="13">
        <f>[11]龙魂辅助表!I45</f>
        <v>53</v>
      </c>
      <c r="G46" s="15">
        <v>1</v>
      </c>
      <c r="H46" s="37">
        <f>[11]龙魂辅助表!J45*$G46</f>
        <v>0</v>
      </c>
      <c r="I46" s="37">
        <f>[11]龙魂辅助表!K45*$G46</f>
        <v>0</v>
      </c>
      <c r="J46" s="37">
        <f>[11]龙魂辅助表!L45*$G46</f>
        <v>0</v>
      </c>
      <c r="K46" s="37">
        <f>[11]龙魂辅助表!M45*$G46</f>
        <v>808.01862290540373</v>
      </c>
      <c r="L46" s="37">
        <f>[11]龙魂辅助表!N45*$G46</f>
        <v>0</v>
      </c>
      <c r="M46" s="37">
        <f>[11]龙魂辅助表!O45*$G46</f>
        <v>0</v>
      </c>
      <c r="N46" s="37">
        <f>[11]龙魂辅助表!P45*$G46</f>
        <v>0</v>
      </c>
      <c r="O46" s="37">
        <f>[11]龙魂辅助表!Q45*$G46</f>
        <v>0</v>
      </c>
      <c r="P46" s="13">
        <f>IF(F46&gt;$A$2,0,IF(SUMIF($A$7:$A$97,VLOOKUP(A46,[11]龙魂辅助表!$B$6:$E$96,4,0),$G$7:$G$97)&gt;SUMIF($A$7:$A$97,VLOOKUP(A46,[11]龙魂辅助表!$B$6:$E$96,4,0),$P$7:$P$97),0,SUMIF($A$7:$A$97,VLOOKUP(A46,[11]龙魂辅助表!$B$6:$E$96,4,0),$G$7:$G$97)))</f>
        <v>0</v>
      </c>
      <c r="Q46" s="13">
        <f t="shared" si="2"/>
        <v>41</v>
      </c>
      <c r="R46">
        <f>SUMPRODUCT(H46:O46,设定参考!$A$2:$H$2)</f>
        <v>274.7263317878373</v>
      </c>
      <c r="S46">
        <f>SUM($R$7:R46)</f>
        <v>5415.739280064905</v>
      </c>
    </row>
    <row r="47" spans="1:19" x14ac:dyDescent="0.15">
      <c r="A47" s="13">
        <f>[11]D_龙魂表!A42</f>
        <v>1026</v>
      </c>
      <c r="B47" s="13" t="str">
        <f>[11]D_龙魂表!B42</f>
        <v>鸱吻</v>
      </c>
      <c r="C47" s="13">
        <f>[11]龙魂辅助表!D46</f>
        <v>4</v>
      </c>
      <c r="D47" s="13">
        <f>[11]龙魂辅助表!$E46</f>
        <v>1025</v>
      </c>
      <c r="E47" s="13">
        <f>[11]龙魂辅助表!G46</f>
        <v>1</v>
      </c>
      <c r="F47" s="13">
        <f>[11]龙魂辅助表!I46</f>
        <v>54</v>
      </c>
      <c r="G47" s="15">
        <v>1</v>
      </c>
      <c r="H47" s="37">
        <f>[11]龙魂辅助表!J46*$G47</f>
        <v>7979.4717378958767</v>
      </c>
      <c r="I47" s="37">
        <f>[11]龙魂辅助表!K46*$G47</f>
        <v>0</v>
      </c>
      <c r="J47" s="37">
        <f>[11]龙魂辅助表!L46*$G47</f>
        <v>0</v>
      </c>
      <c r="K47" s="37">
        <f>[11]龙魂辅助表!M46*$G47</f>
        <v>0</v>
      </c>
      <c r="L47" s="37">
        <f>[11]龙魂辅助表!N46*$G47</f>
        <v>0</v>
      </c>
      <c r="M47" s="37">
        <f>[11]龙魂辅助表!O46*$G47</f>
        <v>0</v>
      </c>
      <c r="N47" s="37">
        <f>[11]龙魂辅助表!P46*$G47</f>
        <v>0</v>
      </c>
      <c r="O47" s="37">
        <f>[11]龙魂辅助表!Q46*$G47</f>
        <v>0</v>
      </c>
      <c r="P47" s="13">
        <f>IF(F47&gt;$A$2,0,IF(SUMIF($A$7:$A$97,VLOOKUP(A47,[11]龙魂辅助表!$B$6:$E$96,4,0),$G$7:$G$97)&gt;SUMIF($A$7:$A$97,VLOOKUP(A47,[11]龙魂辅助表!$B$6:$E$96,4,0),$P$7:$P$97),0,SUMIF($A$7:$A$97,VLOOKUP(A47,[11]龙魂辅助表!$B$6:$E$96,4,0),$G$7:$G$97)))</f>
        <v>0</v>
      </c>
      <c r="Q47" s="13">
        <f t="shared" si="2"/>
        <v>41</v>
      </c>
      <c r="R47">
        <f>SUMPRODUCT(H47:O47,设定参考!$A$2:$H$2)</f>
        <v>319.17886951583506</v>
      </c>
      <c r="S47">
        <f>SUM($R$7:R47)</f>
        <v>5734.9181495807397</v>
      </c>
    </row>
    <row r="48" spans="1:19" x14ac:dyDescent="0.15">
      <c r="A48" s="13">
        <f>[11]D_龙魂表!A43</f>
        <v>2016</v>
      </c>
      <c r="B48" s="13" t="str">
        <f>[11]D_龙魂表!B43</f>
        <v>蒲牢</v>
      </c>
      <c r="C48" s="13">
        <f>[11]龙魂辅助表!D47</f>
        <v>4</v>
      </c>
      <c r="D48" s="13">
        <f>[11]龙魂辅助表!$E47</f>
        <v>1026</v>
      </c>
      <c r="E48" s="13">
        <f>[11]龙魂辅助表!G47</f>
        <v>2</v>
      </c>
      <c r="F48" s="13">
        <f>[11]龙魂辅助表!I47</f>
        <v>54</v>
      </c>
      <c r="G48" s="15">
        <v>1</v>
      </c>
      <c r="H48" s="37">
        <f>[11]龙魂辅助表!J47*$G48</f>
        <v>0</v>
      </c>
      <c r="I48" s="37">
        <f>[11]龙魂辅助表!K47*$G48</f>
        <v>0</v>
      </c>
      <c r="J48" s="37">
        <f>[11]龙魂辅助表!L47*$G48</f>
        <v>0</v>
      </c>
      <c r="K48" s="37">
        <f>[11]龙魂辅助表!M47*$G48</f>
        <v>0</v>
      </c>
      <c r="L48" s="37">
        <f>[11]龙魂辅助表!N47*$G48</f>
        <v>0</v>
      </c>
      <c r="M48" s="37">
        <f>[11]龙魂辅助表!O47*$G48</f>
        <v>1633.9498468172019</v>
      </c>
      <c r="N48" s="37">
        <f>[11]龙魂辅助表!P47*$G48</f>
        <v>0</v>
      </c>
      <c r="O48" s="37">
        <f>[11]龙魂辅助表!Q47*$G48</f>
        <v>0</v>
      </c>
      <c r="P48" s="13">
        <f>IF(F48&gt;$A$2,0,IF(SUMIF($A$7:$A$97,VLOOKUP(A48,[11]龙魂辅助表!$B$6:$E$96,4,0),$G$7:$G$97)&gt;SUMIF($A$7:$A$97,VLOOKUP(A48,[11]龙魂辅助表!$B$6:$E$96,4,0),$P$7:$P$97),0,SUMIF($A$7:$A$97,VLOOKUP(A48,[11]龙魂辅助表!$B$6:$E$96,4,0),$G$7:$G$97)))</f>
        <v>0</v>
      </c>
      <c r="Q48" s="13">
        <f t="shared" si="2"/>
        <v>42</v>
      </c>
      <c r="R48">
        <f>SUMPRODUCT(H48:O48,设定参考!$A$2:$H$2)</f>
        <v>294.11097242709633</v>
      </c>
      <c r="S48">
        <f>SUM($R$7:R48)</f>
        <v>6029.0291220078361</v>
      </c>
    </row>
    <row r="49" spans="1:19" x14ac:dyDescent="0.15">
      <c r="A49" s="13">
        <f>[11]D_龙魂表!A44</f>
        <v>2017</v>
      </c>
      <c r="B49" s="13" t="str">
        <f>[11]D_龙魂表!B44</f>
        <v>睚眦</v>
      </c>
      <c r="C49" s="13">
        <f>[11]龙魂辅助表!D48</f>
        <v>4</v>
      </c>
      <c r="D49" s="13">
        <f>[11]龙魂辅助表!$E48</f>
        <v>2016</v>
      </c>
      <c r="E49" s="13">
        <f>[11]龙魂辅助表!G48</f>
        <v>2</v>
      </c>
      <c r="F49" s="13">
        <f>[11]龙魂辅助表!I48</f>
        <v>54</v>
      </c>
      <c r="G49" s="15">
        <v>1</v>
      </c>
      <c r="H49" s="37">
        <f>[11]龙魂辅助表!J48*$G49</f>
        <v>0</v>
      </c>
      <c r="I49" s="37">
        <f>[11]龙魂辅助表!K48*$G49</f>
        <v>451.32940485253266</v>
      </c>
      <c r="J49" s="37">
        <f>[11]龙魂辅助表!L48*$G49</f>
        <v>0</v>
      </c>
      <c r="K49" s="37">
        <f>[11]龙魂辅助表!M48*$G49</f>
        <v>0</v>
      </c>
      <c r="L49" s="37">
        <f>[11]龙魂辅助表!N48*$G49</f>
        <v>0</v>
      </c>
      <c r="M49" s="37">
        <f>[11]龙魂辅助表!O48*$G49</f>
        <v>0</v>
      </c>
      <c r="N49" s="37">
        <f>[11]龙魂辅助表!P48*$G49</f>
        <v>0</v>
      </c>
      <c r="O49" s="37">
        <f>[11]龙魂辅助表!Q48*$G49</f>
        <v>0</v>
      </c>
      <c r="P49" s="13">
        <f>IF(F49&gt;$A$2,0,IF(SUMIF($A$7:$A$97,VLOOKUP(A49,[11]龙魂辅助表!$B$6:$E$96,4,0),$G$7:$G$97)&gt;SUMIF($A$7:$A$97,VLOOKUP(A49,[11]龙魂辅助表!$B$6:$E$96,4,0),$P$7:$P$97),0,SUMIF($A$7:$A$97,VLOOKUP(A49,[11]龙魂辅助表!$B$6:$E$96,4,0),$G$7:$G$97)))</f>
        <v>0</v>
      </c>
      <c r="Q49" s="13">
        <f t="shared" si="2"/>
        <v>42</v>
      </c>
      <c r="R49">
        <f>SUMPRODUCT(H49:O49,设定参考!$A$2:$H$2)</f>
        <v>451.32940485253266</v>
      </c>
      <c r="S49">
        <f>SUM($R$7:R49)</f>
        <v>6480.3585268603692</v>
      </c>
    </row>
    <row r="50" spans="1:19" x14ac:dyDescent="0.15">
      <c r="A50" s="13">
        <f>[11]D_龙魂表!A45</f>
        <v>2018</v>
      </c>
      <c r="B50" s="13" t="str">
        <f>[11]D_龙魂表!B45</f>
        <v>饕餮</v>
      </c>
      <c r="C50" s="13">
        <f>[11]龙魂辅助表!D49</f>
        <v>4</v>
      </c>
      <c r="D50" s="13">
        <f>[11]龙魂辅助表!$E49</f>
        <v>2017</v>
      </c>
      <c r="E50" s="13">
        <f>[11]龙魂辅助表!G49</f>
        <v>2</v>
      </c>
      <c r="F50" s="13">
        <f>[11]龙魂辅助表!I49</f>
        <v>54</v>
      </c>
      <c r="G50" s="15">
        <v>1</v>
      </c>
      <c r="H50" s="37">
        <f>[11]龙魂辅助表!J49*$G50</f>
        <v>0</v>
      </c>
      <c r="I50" s="37">
        <f>[11]龙魂辅助表!K49*$G50</f>
        <v>0</v>
      </c>
      <c r="J50" s="37">
        <f>[11]龙魂辅助表!L49*$G50</f>
        <v>0</v>
      </c>
      <c r="K50" s="37">
        <f>[11]龙魂辅助表!M49*$G50</f>
        <v>1281.286673464283</v>
      </c>
      <c r="L50" s="37">
        <f>[11]龙魂辅助表!N49*$G50</f>
        <v>0</v>
      </c>
      <c r="M50" s="37">
        <f>[11]龙魂辅助表!O49*$G50</f>
        <v>0</v>
      </c>
      <c r="N50" s="37">
        <f>[11]龙魂辅助表!P49*$G50</f>
        <v>0</v>
      </c>
      <c r="O50" s="37">
        <f>[11]龙魂辅助表!Q49*$G50</f>
        <v>0</v>
      </c>
      <c r="P50" s="13">
        <f>IF(F50&gt;$A$2,0,IF(SUMIF($A$7:$A$97,VLOOKUP(A50,[11]龙魂辅助表!$B$6:$E$96,4,0),$G$7:$G$97)&gt;SUMIF($A$7:$A$97,VLOOKUP(A50,[11]龙魂辅助表!$B$6:$E$96,4,0),$P$7:$P$97),0,SUMIF($A$7:$A$97,VLOOKUP(A50,[11]龙魂辅助表!$B$6:$E$96,4,0),$G$7:$G$97)))</f>
        <v>0</v>
      </c>
      <c r="Q50" s="13">
        <f t="shared" si="2"/>
        <v>42</v>
      </c>
      <c r="R50">
        <f>SUMPRODUCT(H50:O50,设定参考!$A$2:$H$2)</f>
        <v>435.63746897785626</v>
      </c>
      <c r="S50">
        <f>SUM($R$7:R50)</f>
        <v>6915.9959958382251</v>
      </c>
    </row>
    <row r="51" spans="1:19" x14ac:dyDescent="0.15">
      <c r="A51" s="13">
        <f>[11]D_龙魂表!A46</f>
        <v>2019</v>
      </c>
      <c r="B51" s="13" t="str">
        <f>[11]D_龙魂表!B46</f>
        <v>蚣蝮</v>
      </c>
      <c r="C51" s="13">
        <f>[11]龙魂辅助表!D50</f>
        <v>4</v>
      </c>
      <c r="D51" s="13">
        <f>[11]龙魂辅助表!$E50</f>
        <v>2018</v>
      </c>
      <c r="E51" s="13">
        <f>[11]龙魂辅助表!G50</f>
        <v>2</v>
      </c>
      <c r="F51" s="13">
        <f>[11]龙魂辅助表!I50</f>
        <v>54</v>
      </c>
      <c r="G51" s="15">
        <v>1</v>
      </c>
      <c r="H51" s="37">
        <f>[11]龙魂辅助表!J50*$G51</f>
        <v>12643.529162158962</v>
      </c>
      <c r="I51" s="37">
        <f>[11]龙魂辅助表!K50*$G51</f>
        <v>0</v>
      </c>
      <c r="J51" s="37">
        <f>[11]龙魂辅助表!L50*$G51</f>
        <v>0</v>
      </c>
      <c r="K51" s="37">
        <f>[11]龙魂辅助表!M50*$G51</f>
        <v>0</v>
      </c>
      <c r="L51" s="37">
        <f>[11]龙魂辅助表!N50*$G51</f>
        <v>0</v>
      </c>
      <c r="M51" s="37">
        <f>[11]龙魂辅助表!O50*$G51</f>
        <v>0</v>
      </c>
      <c r="N51" s="37">
        <f>[11]龙魂辅助表!P50*$G51</f>
        <v>0</v>
      </c>
      <c r="O51" s="37">
        <f>[11]龙魂辅助表!Q50*$G51</f>
        <v>0</v>
      </c>
      <c r="P51" s="13">
        <f>IF(F51&gt;$A$2,0,IF(SUMIF($A$7:$A$97,VLOOKUP(A51,[11]龙魂辅助表!$B$6:$E$96,4,0),$G$7:$G$97)&gt;SUMIF($A$7:$A$97,VLOOKUP(A51,[11]龙魂辅助表!$B$6:$E$96,4,0),$P$7:$P$97),0,SUMIF($A$7:$A$97,VLOOKUP(A51,[11]龙魂辅助表!$B$6:$E$96,4,0),$G$7:$G$97)))</f>
        <v>0</v>
      </c>
      <c r="Q51" s="13">
        <f t="shared" si="2"/>
        <v>42</v>
      </c>
      <c r="R51">
        <f>SUMPRODUCT(H51:O51,设定参考!$A$2:$H$2)</f>
        <v>505.74116648635851</v>
      </c>
      <c r="S51">
        <f>SUM($R$7:R51)</f>
        <v>7421.7371623245836</v>
      </c>
    </row>
    <row r="52" spans="1:19" x14ac:dyDescent="0.15">
      <c r="A52" s="13">
        <f>[11]D_龙魂表!A47</f>
        <v>1027</v>
      </c>
      <c r="B52" s="13" t="str">
        <f>[11]D_龙魂表!B47</f>
        <v>狴犴</v>
      </c>
      <c r="C52" s="13">
        <f>[11]龙魂辅助表!D51</f>
        <v>4</v>
      </c>
      <c r="D52" s="13">
        <f>[11]龙魂辅助表!$E51</f>
        <v>1026</v>
      </c>
      <c r="E52" s="13">
        <f>[11]龙魂辅助表!G51</f>
        <v>1</v>
      </c>
      <c r="F52" s="13">
        <f>[11]龙魂辅助表!I51</f>
        <v>55</v>
      </c>
      <c r="G52" s="15">
        <v>1</v>
      </c>
      <c r="H52" s="37">
        <f>[11]龙魂辅助表!J51*$G52</f>
        <v>0</v>
      </c>
      <c r="I52" s="37">
        <f>[11]龙魂辅助表!K51*$G52</f>
        <v>313.25145907573045</v>
      </c>
      <c r="J52" s="37">
        <f>[11]龙魂辅助表!L51*$G52</f>
        <v>0</v>
      </c>
      <c r="K52" s="37">
        <f>[11]龙魂辅助表!M51*$G52</f>
        <v>0</v>
      </c>
      <c r="L52" s="37">
        <f>[11]龙魂辅助表!N51*$G52</f>
        <v>0</v>
      </c>
      <c r="M52" s="37">
        <f>[11]龙魂辅助表!O51*$G52</f>
        <v>0</v>
      </c>
      <c r="N52" s="37">
        <f>[11]龙魂辅助表!P51*$G52</f>
        <v>0</v>
      </c>
      <c r="O52" s="37">
        <f>[11]龙魂辅助表!Q51*$G52</f>
        <v>0</v>
      </c>
      <c r="P52" s="13">
        <f>IF(F52&gt;$A$2,0,IF(SUMIF($A$7:$A$97,VLOOKUP(A52,[11]龙魂辅助表!$B$6:$E$96,4,0),$G$7:$G$97)&gt;SUMIF($A$7:$A$97,VLOOKUP(A52,[11]龙魂辅助表!$B$6:$E$96,4,0),$P$7:$P$97),0,SUMIF($A$7:$A$97,VLOOKUP(A52,[11]龙魂辅助表!$B$6:$E$96,4,0),$G$7:$G$97)))</f>
        <v>0</v>
      </c>
      <c r="Q52" s="13">
        <f t="shared" si="2"/>
        <v>41</v>
      </c>
      <c r="R52">
        <f>SUMPRODUCT(H52:O52,设定参考!$A$2:$H$2)</f>
        <v>313.25145907573045</v>
      </c>
      <c r="S52">
        <f>SUM($R$7:R52)</f>
        <v>7734.9886214003136</v>
      </c>
    </row>
    <row r="53" spans="1:19" x14ac:dyDescent="0.15">
      <c r="A53" s="13">
        <f>[11]D_龙魂表!A48</f>
        <v>1028</v>
      </c>
      <c r="B53" s="13" t="str">
        <f>[11]D_龙魂表!B48</f>
        <v>狻猊</v>
      </c>
      <c r="C53" s="13">
        <f>[11]龙魂辅助表!D52</f>
        <v>4</v>
      </c>
      <c r="D53" s="13">
        <f>[11]龙魂辅助表!$E52</f>
        <v>1027</v>
      </c>
      <c r="E53" s="13">
        <f>[11]龙魂辅助表!G52</f>
        <v>1</v>
      </c>
      <c r="F53" s="13">
        <f>[11]龙魂辅助表!I52</f>
        <v>56</v>
      </c>
      <c r="G53" s="15">
        <v>1</v>
      </c>
      <c r="H53" s="37">
        <f>[11]龙魂辅助表!J52*$G53</f>
        <v>0</v>
      </c>
      <c r="I53" s="37">
        <f>[11]龙魂辅助表!K52*$G53</f>
        <v>0</v>
      </c>
      <c r="J53" s="37">
        <f>[11]龙魂辅助表!L52*$G53</f>
        <v>314.51117602415076</v>
      </c>
      <c r="K53" s="37">
        <f>[11]龙魂辅助表!M52*$G53</f>
        <v>0</v>
      </c>
      <c r="L53" s="37">
        <f>[11]龙魂辅助表!N52*$G53</f>
        <v>0</v>
      </c>
      <c r="M53" s="37">
        <f>[11]龙魂辅助表!O52*$G53</f>
        <v>0</v>
      </c>
      <c r="N53" s="37">
        <f>[11]龙魂辅助表!P52*$G53</f>
        <v>0</v>
      </c>
      <c r="O53" s="37">
        <f>[11]龙魂辅助表!Q52*$G53</f>
        <v>0</v>
      </c>
      <c r="P53" s="13">
        <f>IF(F53&gt;$A$2,0,IF(SUMIF($A$7:$A$97,VLOOKUP(A53,[11]龙魂辅助表!$B$6:$E$96,4,0),$G$7:$G$97)&gt;SUMIF($A$7:$A$97,VLOOKUP(A53,[11]龙魂辅助表!$B$6:$E$96,4,0),$P$7:$P$97),0,SUMIF($A$7:$A$97,VLOOKUP(A53,[11]龙魂辅助表!$B$6:$E$96,4,0),$G$7:$G$97)))</f>
        <v>0</v>
      </c>
      <c r="Q53" s="13">
        <f t="shared" si="2"/>
        <v>41</v>
      </c>
      <c r="R53">
        <f>SUMPRODUCT(H53:O53,设定参考!$A$2:$H$2)</f>
        <v>314.51117602415076</v>
      </c>
      <c r="S53">
        <f>SUM($R$7:R53)</f>
        <v>8049.4997974244643</v>
      </c>
    </row>
    <row r="54" spans="1:19" x14ac:dyDescent="0.15">
      <c r="A54" s="13">
        <f>[11]D_龙魂表!A49</f>
        <v>2020</v>
      </c>
      <c r="B54" s="13" t="str">
        <f>[11]D_龙魂表!B49</f>
        <v>椒图</v>
      </c>
      <c r="C54" s="13">
        <f>[11]龙魂辅助表!D53</f>
        <v>4</v>
      </c>
      <c r="D54" s="13">
        <f>[11]龙魂辅助表!$E53</f>
        <v>1028</v>
      </c>
      <c r="E54" s="13">
        <f>[11]龙魂辅助表!G53</f>
        <v>2</v>
      </c>
      <c r="F54" s="13">
        <f>[11]龙魂辅助表!I53</f>
        <v>56</v>
      </c>
      <c r="G54" s="15">
        <v>1</v>
      </c>
      <c r="H54" s="37">
        <f>[11]龙魂辅助表!J53*$G54</f>
        <v>0</v>
      </c>
      <c r="I54" s="37">
        <f>[11]龙魂辅助表!K53*$G54</f>
        <v>0</v>
      </c>
      <c r="J54" s="37">
        <f>[11]龙魂辅助表!L53*$G54</f>
        <v>0</v>
      </c>
      <c r="K54" s="37">
        <f>[11]龙魂辅助表!M53*$G54</f>
        <v>0</v>
      </c>
      <c r="L54" s="37">
        <f>[11]龙魂辅助表!N53*$G54</f>
        <v>1234.6330396243334</v>
      </c>
      <c r="M54" s="37">
        <f>[11]龙魂辅助表!O53*$G54</f>
        <v>0</v>
      </c>
      <c r="N54" s="37">
        <f>[11]龙魂辅助表!P53*$G54</f>
        <v>0</v>
      </c>
      <c r="O54" s="37">
        <f>[11]龙魂辅助表!Q53*$G54</f>
        <v>0</v>
      </c>
      <c r="P54" s="13">
        <f>IF(F54&gt;$A$2,0,IF(SUMIF($A$7:$A$97,VLOOKUP(A54,[11]龙魂辅助表!$B$6:$E$96,4,0),$G$7:$G$97)&gt;SUMIF($A$7:$A$97,VLOOKUP(A54,[11]龙魂辅助表!$B$6:$E$96,4,0),$P$7:$P$97),0,SUMIF($A$7:$A$97,VLOOKUP(A54,[11]龙魂辅助表!$B$6:$E$96,4,0),$G$7:$G$97)))</f>
        <v>0</v>
      </c>
      <c r="Q54" s="13">
        <f t="shared" si="2"/>
        <v>42</v>
      </c>
      <c r="R54">
        <f>SUMPRODUCT(H54:O54,设定参考!$A$2:$H$2)</f>
        <v>419.77523347227338</v>
      </c>
      <c r="S54">
        <f>SUM($R$7:R54)</f>
        <v>8469.275030896737</v>
      </c>
    </row>
    <row r="55" spans="1:19" x14ac:dyDescent="0.15">
      <c r="A55" s="13">
        <f>[11]D_龙魂表!A50</f>
        <v>2021</v>
      </c>
      <c r="B55" s="13" t="str">
        <f>[11]D_龙魂表!B50</f>
        <v>貔貅</v>
      </c>
      <c r="C55" s="13">
        <f>[11]龙魂辅助表!D54</f>
        <v>4</v>
      </c>
      <c r="D55" s="13">
        <f>[11]龙魂辅助表!$E54</f>
        <v>2020</v>
      </c>
      <c r="E55" s="13">
        <f>[11]龙魂辅助表!G54</f>
        <v>2</v>
      </c>
      <c r="F55" s="13">
        <f>[11]龙魂辅助表!I54</f>
        <v>56</v>
      </c>
      <c r="G55" s="15">
        <v>1</v>
      </c>
      <c r="H55" s="37">
        <f>[11]龙魂辅助表!J54*$G55</f>
        <v>0</v>
      </c>
      <c r="I55" s="37">
        <f>[11]龙魂辅助表!K54*$G55</f>
        <v>488.42497237465869</v>
      </c>
      <c r="J55" s="37">
        <f>[11]龙魂辅助表!L54*$G55</f>
        <v>0</v>
      </c>
      <c r="K55" s="37">
        <f>[11]龙魂辅助表!M54*$G55</f>
        <v>0</v>
      </c>
      <c r="L55" s="37">
        <f>[11]龙魂辅助表!N54*$G55</f>
        <v>0</v>
      </c>
      <c r="M55" s="37">
        <f>[11]龙魂辅助表!O54*$G55</f>
        <v>0</v>
      </c>
      <c r="N55" s="37">
        <f>[11]龙魂辅助表!P54*$G55</f>
        <v>0</v>
      </c>
      <c r="O55" s="37">
        <f>[11]龙魂辅助表!Q54*$G55</f>
        <v>0</v>
      </c>
      <c r="P55" s="13">
        <f>IF(F55&gt;$A$2,0,IF(SUMIF($A$7:$A$97,VLOOKUP(A55,[11]龙魂辅助表!$B$6:$E$96,4,0),$G$7:$G$97)&gt;SUMIF($A$7:$A$97,VLOOKUP(A55,[11]龙魂辅助表!$B$6:$E$96,4,0),$P$7:$P$97),0,SUMIF($A$7:$A$97,VLOOKUP(A55,[11]龙魂辅助表!$B$6:$E$96,4,0),$G$7:$G$97)))</f>
        <v>0</v>
      </c>
      <c r="Q55" s="13">
        <f t="shared" si="2"/>
        <v>42</v>
      </c>
      <c r="R55">
        <f>SUMPRODUCT(H55:O55,设定参考!$A$2:$H$2)</f>
        <v>488.42497237465869</v>
      </c>
      <c r="S55">
        <f>SUM($R$7:R55)</f>
        <v>8957.700003271395</v>
      </c>
    </row>
    <row r="56" spans="1:19" x14ac:dyDescent="0.15">
      <c r="A56" s="13">
        <f>[11]D_龙魂表!A51</f>
        <v>2022</v>
      </c>
      <c r="B56" s="13" t="str">
        <f>[11]D_龙魂表!B51</f>
        <v>犼</v>
      </c>
      <c r="C56" s="13">
        <f>[11]龙魂辅助表!D55</f>
        <v>4</v>
      </c>
      <c r="D56" s="13">
        <f>[11]龙魂辅助表!$E55</f>
        <v>2021</v>
      </c>
      <c r="E56" s="13">
        <f>[11]龙魂辅助表!G55</f>
        <v>2</v>
      </c>
      <c r="F56" s="13">
        <f>[11]龙魂辅助表!I55</f>
        <v>56</v>
      </c>
      <c r="G56" s="15">
        <v>1</v>
      </c>
      <c r="H56" s="37">
        <f>[11]龙魂辅助表!J55*$G56</f>
        <v>13486.431106302891</v>
      </c>
      <c r="I56" s="37">
        <f>[11]龙魂辅助表!K55*$G56</f>
        <v>0</v>
      </c>
      <c r="J56" s="37">
        <f>[11]龙魂辅助表!L55*$G56</f>
        <v>0</v>
      </c>
      <c r="K56" s="37">
        <f>[11]龙魂辅助表!M55*$G56</f>
        <v>0</v>
      </c>
      <c r="L56" s="37">
        <f>[11]龙魂辅助表!N55*$G56</f>
        <v>0</v>
      </c>
      <c r="M56" s="37">
        <f>[11]龙魂辅助表!O55*$G56</f>
        <v>0</v>
      </c>
      <c r="N56" s="37">
        <f>[11]龙魂辅助表!P55*$G56</f>
        <v>0</v>
      </c>
      <c r="O56" s="37">
        <f>[11]龙魂辅助表!Q55*$G56</f>
        <v>0</v>
      </c>
      <c r="P56" s="13">
        <f>IF(F56&gt;$A$2,0,IF(SUMIF($A$7:$A$97,VLOOKUP(A56,[11]龙魂辅助表!$B$6:$E$96,4,0),$G$7:$G$97)&gt;SUMIF($A$7:$A$97,VLOOKUP(A56,[11]龙魂辅助表!$B$6:$E$96,4,0),$P$7:$P$97),0,SUMIF($A$7:$A$97,VLOOKUP(A56,[11]龙魂辅助表!$B$6:$E$96,4,0),$G$7:$G$97)))</f>
        <v>0</v>
      </c>
      <c r="Q56" s="13">
        <f t="shared" si="2"/>
        <v>42</v>
      </c>
      <c r="R56">
        <f>SUMPRODUCT(H56:O56,设定参考!$A$2:$H$2)</f>
        <v>539.45724425211563</v>
      </c>
      <c r="S56">
        <f>SUM($R$7:R56)</f>
        <v>9497.1572475235098</v>
      </c>
    </row>
    <row r="57" spans="1:19" x14ac:dyDescent="0.15">
      <c r="A57" s="13">
        <f>[11]D_龙魂表!A52</f>
        <v>2023</v>
      </c>
      <c r="B57" s="13" t="str">
        <f>[11]D_龙魂表!B52</f>
        <v>螭</v>
      </c>
      <c r="C57" s="13">
        <f>[11]龙魂辅助表!D56</f>
        <v>4</v>
      </c>
      <c r="D57" s="13">
        <f>[11]龙魂辅助表!$E56</f>
        <v>2022</v>
      </c>
      <c r="E57" s="13">
        <f>[11]龙魂辅助表!G56</f>
        <v>2</v>
      </c>
      <c r="F57" s="13">
        <f>[11]龙魂辅助表!I56</f>
        <v>56</v>
      </c>
      <c r="G57" s="15">
        <v>1</v>
      </c>
      <c r="H57" s="37">
        <f>[11]龙魂辅助表!J56*$G57</f>
        <v>0</v>
      </c>
      <c r="I57" s="37">
        <f>[11]龙魂辅助表!K56*$G57</f>
        <v>0</v>
      </c>
      <c r="J57" s="37">
        <f>[11]龙魂辅助表!L56*$G57</f>
        <v>496.27412840174435</v>
      </c>
      <c r="K57" s="37">
        <f>[11]龙魂辅助表!M56*$G57</f>
        <v>0</v>
      </c>
      <c r="L57" s="37">
        <f>[11]龙魂辅助表!N56*$G57</f>
        <v>0</v>
      </c>
      <c r="M57" s="37">
        <f>[11]龙魂辅助表!O56*$G57</f>
        <v>0</v>
      </c>
      <c r="N57" s="37">
        <f>[11]龙魂辅助表!P56*$G57</f>
        <v>0</v>
      </c>
      <c r="O57" s="37">
        <f>[11]龙魂辅助表!Q56*$G57</f>
        <v>0</v>
      </c>
      <c r="P57" s="13">
        <f>IF(F57&gt;$A$2,0,IF(SUMIF($A$7:$A$97,VLOOKUP(A57,[11]龙魂辅助表!$B$6:$E$96,4,0),$G$7:$G$97)&gt;SUMIF($A$7:$A$97,VLOOKUP(A57,[11]龙魂辅助表!$B$6:$E$96,4,0),$P$7:$P$97),0,SUMIF($A$7:$A$97,VLOOKUP(A57,[11]龙魂辅助表!$B$6:$E$96,4,0),$G$7:$G$97)))</f>
        <v>0</v>
      </c>
      <c r="Q57" s="13">
        <f t="shared" si="2"/>
        <v>42</v>
      </c>
      <c r="R57">
        <f>SUMPRODUCT(H57:O57,设定参考!$A$2:$H$2)</f>
        <v>496.27412840174435</v>
      </c>
      <c r="S57">
        <f>SUM($R$7:R57)</f>
        <v>9993.4313759252545</v>
      </c>
    </row>
    <row r="58" spans="1:19" x14ac:dyDescent="0.15">
      <c r="A58" s="13">
        <f>[11]D_龙魂表!A53</f>
        <v>1029</v>
      </c>
      <c r="B58" s="13" t="str">
        <f>[11]D_龙魂表!B53</f>
        <v>麒麟</v>
      </c>
      <c r="C58" s="13">
        <f>[11]龙魂辅助表!D57</f>
        <v>4</v>
      </c>
      <c r="D58" s="13">
        <f>[11]龙魂辅助表!$E57</f>
        <v>1028</v>
      </c>
      <c r="E58" s="13">
        <f>[11]龙魂辅助表!G57</f>
        <v>1</v>
      </c>
      <c r="F58" s="13">
        <f>[11]龙魂辅助表!I57</f>
        <v>57</v>
      </c>
      <c r="G58" s="15">
        <v>1</v>
      </c>
      <c r="H58" s="37">
        <f>[11]龙魂辅助表!J57*$G58</f>
        <v>9215.7279226403098</v>
      </c>
      <c r="I58" s="37">
        <f>[11]龙魂辅助表!K57*$G58</f>
        <v>0</v>
      </c>
      <c r="J58" s="37">
        <f>[11]龙魂辅助表!L57*$G58</f>
        <v>0</v>
      </c>
      <c r="K58" s="37">
        <f>[11]龙魂辅助表!M57*$G58</f>
        <v>0</v>
      </c>
      <c r="L58" s="37">
        <f>[11]龙魂辅助表!N57*$G58</f>
        <v>0</v>
      </c>
      <c r="M58" s="37">
        <f>[11]龙魂辅助表!O57*$G58</f>
        <v>0</v>
      </c>
      <c r="N58" s="37">
        <f>[11]龙魂辅助表!P57*$G58</f>
        <v>0</v>
      </c>
      <c r="O58" s="37">
        <f>[11]龙魂辅助表!Q57*$G58</f>
        <v>0</v>
      </c>
      <c r="P58" s="13">
        <f>IF(F58&gt;$A$2,0,IF(SUMIF($A$7:$A$97,VLOOKUP(A58,[11]龙魂辅助表!$B$6:$E$96,4,0),$G$7:$G$97)&gt;SUMIF($A$7:$A$97,VLOOKUP(A58,[11]龙魂辅助表!$B$6:$E$96,4,0),$P$7:$P$97),0,SUMIF($A$7:$A$97,VLOOKUP(A58,[11]龙魂辅助表!$B$6:$E$96,4,0),$G$7:$G$97)))</f>
        <v>0</v>
      </c>
      <c r="Q58" s="13">
        <f t="shared" si="2"/>
        <v>41</v>
      </c>
      <c r="R58">
        <f>SUMPRODUCT(H58:O58,设定参考!$A$2:$H$2)</f>
        <v>368.62911690561242</v>
      </c>
      <c r="S58">
        <f>SUM($R$7:R58)</f>
        <v>10362.060492830868</v>
      </c>
    </row>
    <row r="59" spans="1:19" x14ac:dyDescent="0.15">
      <c r="A59" s="13">
        <f>[11]D_龙魂表!A54</f>
        <v>1030</v>
      </c>
      <c r="B59" s="13" t="str">
        <f>[11]D_龙魂表!B54</f>
        <v>鱼龙</v>
      </c>
      <c r="C59" s="13">
        <f>[11]龙魂辅助表!D58</f>
        <v>4</v>
      </c>
      <c r="D59" s="13">
        <f>[11]龙魂辅助表!$E58</f>
        <v>1029</v>
      </c>
      <c r="E59" s="13">
        <f>[11]龙魂辅助表!G58</f>
        <v>1</v>
      </c>
      <c r="F59" s="13">
        <f>[11]龙魂辅助表!I58</f>
        <v>58</v>
      </c>
      <c r="G59" s="15">
        <v>1</v>
      </c>
      <c r="H59" s="37">
        <f>[11]龙魂辅助表!J58*$G59</f>
        <v>0</v>
      </c>
      <c r="I59" s="37">
        <f>[11]龙魂辅助表!K58*$G59</f>
        <v>0</v>
      </c>
      <c r="J59" s="37">
        <f>[11]龙魂辅助表!L58*$G59</f>
        <v>0</v>
      </c>
      <c r="K59" s="37">
        <f>[11]龙魂辅助表!M58*$G59</f>
        <v>0</v>
      </c>
      <c r="L59" s="37">
        <f>[11]龙魂辅助表!N58*$G59</f>
        <v>0</v>
      </c>
      <c r="M59" s="37">
        <f>[11]龙魂辅助表!O58*$G59</f>
        <v>1255.7207156095164</v>
      </c>
      <c r="N59" s="37">
        <f>[11]龙魂辅助表!P58*$G59</f>
        <v>0</v>
      </c>
      <c r="O59" s="37">
        <f>[11]龙魂辅助表!Q58*$G59</f>
        <v>0</v>
      </c>
      <c r="P59" s="13">
        <f>IF(F59&gt;$A$2,0,IF(SUMIF($A$7:$A$97,VLOOKUP(A59,[11]龙魂辅助表!$B$6:$E$96,4,0),$G$7:$G$97)&gt;SUMIF($A$7:$A$97,VLOOKUP(A59,[11]龙魂辅助表!$B$6:$E$96,4,0),$P$7:$P$97),0,SUMIF($A$7:$A$97,VLOOKUP(A59,[11]龙魂辅助表!$B$6:$E$96,4,0),$G$7:$G$97)))</f>
        <v>0</v>
      </c>
      <c r="Q59" s="13">
        <f t="shared" si="2"/>
        <v>41</v>
      </c>
      <c r="R59">
        <f>SUMPRODUCT(H59:O59,设定参考!$A$2:$H$2)</f>
        <v>226.02972880971296</v>
      </c>
      <c r="S59">
        <f>SUM($R$7:R59)</f>
        <v>10588.090221640581</v>
      </c>
    </row>
    <row r="60" spans="1:19" x14ac:dyDescent="0.15">
      <c r="A60" s="13">
        <f>[11]D_龙魂表!A55</f>
        <v>1031</v>
      </c>
      <c r="B60" s="13" t="str">
        <f>[11]D_龙魂表!B55</f>
        <v>蟠螭</v>
      </c>
      <c r="C60" s="13">
        <f>[11]龙魂辅助表!D59</f>
        <v>4</v>
      </c>
      <c r="D60" s="13">
        <f>[11]龙魂辅助表!$E59</f>
        <v>1030</v>
      </c>
      <c r="E60" s="13">
        <f>[11]龙魂辅助表!G59</f>
        <v>1</v>
      </c>
      <c r="F60" s="13">
        <f>[11]龙魂辅助表!I59</f>
        <v>59</v>
      </c>
      <c r="G60" s="15">
        <v>1</v>
      </c>
      <c r="H60" s="37">
        <f>[11]龙魂辅助表!J59*$G60</f>
        <v>0</v>
      </c>
      <c r="I60" s="37">
        <f>[11]龙魂辅助表!K59*$G60</f>
        <v>0</v>
      </c>
      <c r="J60" s="37">
        <f>[11]龙魂辅助表!L59*$G60</f>
        <v>0</v>
      </c>
      <c r="K60" s="37">
        <f>[11]龙魂辅助表!M59*$G60</f>
        <v>0</v>
      </c>
      <c r="L60" s="37">
        <f>[11]龙魂辅助表!N59*$G60</f>
        <v>886.40320793541889</v>
      </c>
      <c r="M60" s="37">
        <f>[11]龙魂辅助表!O59*$G60</f>
        <v>0</v>
      </c>
      <c r="N60" s="37">
        <f>[11]龙魂辅助表!P59*$G60</f>
        <v>0</v>
      </c>
      <c r="O60" s="37">
        <f>[11]龙魂辅助表!Q59*$G60</f>
        <v>0</v>
      </c>
      <c r="P60" s="13">
        <f>IF(F60&gt;$A$2,0,IF(SUMIF($A$7:$A$97,VLOOKUP(A60,[11]龙魂辅助表!$B$6:$E$96,4,0),$G$7:$G$97)&gt;SUMIF($A$7:$A$97,VLOOKUP(A60,[11]龙魂辅助表!$B$6:$E$96,4,0),$P$7:$P$97),0,SUMIF($A$7:$A$97,VLOOKUP(A60,[11]龙魂辅助表!$B$6:$E$96,4,0),$G$7:$G$97)))</f>
        <v>0</v>
      </c>
      <c r="Q60" s="13">
        <f t="shared" si="2"/>
        <v>41</v>
      </c>
      <c r="R60">
        <f>SUMPRODUCT(H60:O60,设定参考!$A$2:$H$2)</f>
        <v>301.37709069804242</v>
      </c>
      <c r="S60">
        <f>SUM($R$7:R60)</f>
        <v>10889.467312338624</v>
      </c>
    </row>
    <row r="61" spans="1:19" x14ac:dyDescent="0.15">
      <c r="A61" s="13">
        <f>[11]D_龙魂表!A56</f>
        <v>1032</v>
      </c>
      <c r="B61" s="13" t="str">
        <f>[11]D_龙魂表!B56</f>
        <v>蛟龙</v>
      </c>
      <c r="C61" s="13">
        <f>[11]龙魂辅助表!D60</f>
        <v>4</v>
      </c>
      <c r="D61" s="13">
        <f>[11]龙魂辅助表!$E60</f>
        <v>1031</v>
      </c>
      <c r="E61" s="13">
        <f>[11]龙魂辅助表!G60</f>
        <v>1</v>
      </c>
      <c r="F61" s="13">
        <f>[11]龙魂辅助表!I60</f>
        <v>60</v>
      </c>
      <c r="G61" s="15">
        <v>1</v>
      </c>
      <c r="H61" s="37">
        <f>[11]龙魂辅助表!J60*$G61</f>
        <v>9552.8887002978809</v>
      </c>
      <c r="I61" s="37">
        <f>[11]龙魂辅助表!K60*$G61</f>
        <v>0</v>
      </c>
      <c r="J61" s="37">
        <f>[11]龙魂辅助表!L60*$G61</f>
        <v>0</v>
      </c>
      <c r="K61" s="37">
        <f>[11]龙魂辅助表!M60*$G61</f>
        <v>0</v>
      </c>
      <c r="L61" s="37">
        <f>[11]龙魂辅助表!N60*$G61</f>
        <v>0</v>
      </c>
      <c r="M61" s="37">
        <f>[11]龙魂辅助表!O60*$G61</f>
        <v>0</v>
      </c>
      <c r="N61" s="37">
        <f>[11]龙魂辅助表!P60*$G61</f>
        <v>0</v>
      </c>
      <c r="O61" s="37">
        <f>[11]龙魂辅助表!Q60*$G61</f>
        <v>0</v>
      </c>
      <c r="P61" s="13">
        <f>IF(F61&gt;$A$2,0,IF(SUMIF($A$7:$A$97,VLOOKUP(A61,[11]龙魂辅助表!$B$6:$E$96,4,0),$G$7:$G$97)&gt;SUMIF($A$7:$A$97,VLOOKUP(A61,[11]龙魂辅助表!$B$6:$E$96,4,0),$P$7:$P$97),0,SUMIF($A$7:$A$97,VLOOKUP(A61,[11]龙魂辅助表!$B$6:$E$96,4,0),$G$7:$G$97)))</f>
        <v>0</v>
      </c>
      <c r="Q61" s="13">
        <f t="shared" si="2"/>
        <v>41</v>
      </c>
      <c r="R61">
        <f>SUMPRODUCT(H61:O61,设定参考!$A$2:$H$2)</f>
        <v>382.11554801191522</v>
      </c>
      <c r="S61">
        <f>SUM($R$7:R61)</f>
        <v>11271.58286035054</v>
      </c>
    </row>
    <row r="62" spans="1:19" x14ac:dyDescent="0.15">
      <c r="A62" s="13">
        <f>[11]D_龙魂表!A57</f>
        <v>1033</v>
      </c>
      <c r="B62" s="13" t="str">
        <f>[11]D_龙魂表!B57</f>
        <v>角龙</v>
      </c>
      <c r="C62" s="13">
        <f>[11]龙魂辅助表!D61</f>
        <v>4</v>
      </c>
      <c r="D62" s="13">
        <f>[11]龙魂辅助表!$E61</f>
        <v>1032</v>
      </c>
      <c r="E62" s="13">
        <f>[11]龙魂辅助表!G61</f>
        <v>1</v>
      </c>
      <c r="F62" s="13">
        <f>[11]龙魂辅助表!I61</f>
        <v>61</v>
      </c>
      <c r="G62" s="15">
        <v>1</v>
      </c>
      <c r="H62" s="37">
        <f>[11]龙魂辅助表!J61*$G62</f>
        <v>0</v>
      </c>
      <c r="I62" s="37">
        <f>[11]龙魂辅助表!K61*$G62</f>
        <v>0</v>
      </c>
      <c r="J62" s="37">
        <f>[11]龙魂辅助表!L61*$G62</f>
        <v>0</v>
      </c>
      <c r="K62" s="37">
        <f>[11]龙魂辅助表!M61*$G62</f>
        <v>0</v>
      </c>
      <c r="L62" s="37">
        <f>[11]龙魂辅助表!N61*$G62</f>
        <v>0</v>
      </c>
      <c r="M62" s="37">
        <f>[11]龙魂辅助表!O61*$G62</f>
        <v>0</v>
      </c>
      <c r="N62" s="37">
        <f>[11]龙魂辅助表!P61*$G62</f>
        <v>0</v>
      </c>
      <c r="O62" s="37">
        <f>[11]龙魂辅助表!Q61*$G62</f>
        <v>1462.3518784207452</v>
      </c>
      <c r="P62" s="13">
        <f>IF(F62&gt;$A$2,0,IF(SUMIF($A$7:$A$97,VLOOKUP(A62,[11]龙魂辅助表!$B$6:$E$96,4,0),$G$7:$G$97)&gt;SUMIF($A$7:$A$97,VLOOKUP(A62,[11]龙魂辅助表!$B$6:$E$96,4,0),$P$7:$P$97),0,SUMIF($A$7:$A$97,VLOOKUP(A62,[11]龙魂辅助表!$B$6:$E$96,4,0),$G$7:$G$97)))</f>
        <v>0</v>
      </c>
      <c r="Q62" s="13">
        <f t="shared" si="2"/>
        <v>41</v>
      </c>
      <c r="R62">
        <f>SUMPRODUCT(H62:O62,设定参考!$A$2:$H$2)</f>
        <v>263.22333811573412</v>
      </c>
      <c r="S62">
        <f>SUM($R$7:R62)</f>
        <v>11534.806198466275</v>
      </c>
    </row>
    <row r="63" spans="1:19" x14ac:dyDescent="0.15">
      <c r="A63" s="13">
        <f>[11]D_龙魂表!A58</f>
        <v>1034</v>
      </c>
      <c r="B63" s="13" t="str">
        <f>[11]D_龙魂表!B58</f>
        <v>应龙</v>
      </c>
      <c r="C63" s="13">
        <f>[11]龙魂辅助表!D62</f>
        <v>5</v>
      </c>
      <c r="D63" s="13">
        <f>[11]龙魂辅助表!$E62</f>
        <v>1033</v>
      </c>
      <c r="E63" s="13">
        <f>[11]龙魂辅助表!G62</f>
        <v>1</v>
      </c>
      <c r="F63" s="13">
        <f>[11]龙魂辅助表!I62</f>
        <v>63</v>
      </c>
      <c r="G63" s="15">
        <v>1</v>
      </c>
      <c r="H63" s="37">
        <f>[11]龙魂辅助表!J62*$G63</f>
        <v>0</v>
      </c>
      <c r="I63" s="37">
        <f>[11]龙魂辅助表!K62*$G63</f>
        <v>480.86846787941079</v>
      </c>
      <c r="J63" s="37">
        <f>[11]龙魂辅助表!L62*$G63</f>
        <v>0</v>
      </c>
      <c r="K63" s="37">
        <f>[11]龙魂辅助表!M62*$G63</f>
        <v>0</v>
      </c>
      <c r="L63" s="37">
        <f>[11]龙魂辅助表!N62*$G63</f>
        <v>0</v>
      </c>
      <c r="M63" s="37">
        <f>[11]龙魂辅助表!O62*$G63</f>
        <v>0</v>
      </c>
      <c r="N63" s="37">
        <f>[11]龙魂辅助表!P62*$G63</f>
        <v>0</v>
      </c>
      <c r="O63" s="37">
        <f>[11]龙魂辅助表!Q62*$G63</f>
        <v>0</v>
      </c>
      <c r="P63" s="13">
        <f>IF(F63&gt;$A$2,0,IF(SUMIF($A$7:$A$97,VLOOKUP(A63,[11]龙魂辅助表!$B$6:$E$96,4,0),$G$7:$G$97)&gt;SUMIF($A$7:$A$97,VLOOKUP(A63,[11]龙魂辅助表!$B$6:$E$96,4,0),$P$7:$P$97),0,SUMIF($A$7:$A$97,VLOOKUP(A63,[11]龙魂辅助表!$B$6:$E$96,4,0),$G$7:$G$97)))</f>
        <v>0</v>
      </c>
      <c r="Q63" s="13">
        <f t="shared" si="2"/>
        <v>51</v>
      </c>
      <c r="R63">
        <f>SUMPRODUCT(H63:O63,设定参考!$A$2:$H$2)</f>
        <v>480.86846787941079</v>
      </c>
      <c r="S63">
        <f>SUM($R$7:R63)</f>
        <v>12015.674666345685</v>
      </c>
    </row>
    <row r="64" spans="1:19" x14ac:dyDescent="0.15">
      <c r="A64" s="13">
        <f>[11]D_龙魂表!A59</f>
        <v>1035</v>
      </c>
      <c r="B64" s="13" t="str">
        <f>[11]D_龙魂表!B59</f>
        <v>赑屃</v>
      </c>
      <c r="C64" s="13">
        <f>[11]龙魂辅助表!D63</f>
        <v>5</v>
      </c>
      <c r="D64" s="13">
        <f>[11]龙魂辅助表!$E63</f>
        <v>1034</v>
      </c>
      <c r="E64" s="13">
        <f>[11]龙魂辅助表!G63</f>
        <v>1</v>
      </c>
      <c r="F64" s="13">
        <f>[11]龙魂辅助表!I63</f>
        <v>64</v>
      </c>
      <c r="G64" s="15">
        <v>1</v>
      </c>
      <c r="H64" s="37">
        <f>[11]龙魂辅助表!J63*$G64</f>
        <v>13275.705620266908</v>
      </c>
      <c r="I64" s="37">
        <f>[11]龙魂辅助表!K63*$G64</f>
        <v>0</v>
      </c>
      <c r="J64" s="37">
        <f>[11]龙魂辅助表!L63*$G64</f>
        <v>0</v>
      </c>
      <c r="K64" s="37">
        <f>[11]龙魂辅助表!M63*$G64</f>
        <v>0</v>
      </c>
      <c r="L64" s="37">
        <f>[11]龙魂辅助表!N63*$G64</f>
        <v>0</v>
      </c>
      <c r="M64" s="37">
        <f>[11]龙魂辅助表!O63*$G64</f>
        <v>0</v>
      </c>
      <c r="N64" s="37">
        <f>[11]龙魂辅助表!P63*$G64</f>
        <v>0</v>
      </c>
      <c r="O64" s="37">
        <f>[11]龙魂辅助表!Q63*$G64</f>
        <v>0</v>
      </c>
      <c r="P64" s="13">
        <f>IF(F64&gt;$A$2,0,IF(SUMIF($A$7:$A$97,VLOOKUP(A64,[11]龙魂辅助表!$B$6:$E$96,4,0),$G$7:$G$97)&gt;SUMIF($A$7:$A$97,VLOOKUP(A64,[11]龙魂辅助表!$B$6:$E$96,4,0),$P$7:$P$97),0,SUMIF($A$7:$A$97,VLOOKUP(A64,[11]龙魂辅助表!$B$6:$E$96,4,0),$G$7:$G$97)))</f>
        <v>0</v>
      </c>
      <c r="Q64" s="13">
        <f t="shared" si="2"/>
        <v>51</v>
      </c>
      <c r="R64">
        <f>SUMPRODUCT(H64:O64,设定参考!$A$2:$H$2)</f>
        <v>531.02822481067631</v>
      </c>
      <c r="S64">
        <f>SUM($R$7:R64)</f>
        <v>12546.702891156361</v>
      </c>
    </row>
    <row r="65" spans="1:19" x14ac:dyDescent="0.15">
      <c r="A65" s="13">
        <f>[11]D_龙魂表!A60</f>
        <v>1036</v>
      </c>
      <c r="B65" s="13" t="str">
        <f>[11]D_龙魂表!B60</f>
        <v>鸱吻</v>
      </c>
      <c r="C65" s="13">
        <f>[11]龙魂辅助表!D64</f>
        <v>5</v>
      </c>
      <c r="D65" s="13">
        <f>[11]龙魂辅助表!$E64</f>
        <v>1035</v>
      </c>
      <c r="E65" s="13">
        <f>[11]龙魂辅助表!G64</f>
        <v>1</v>
      </c>
      <c r="F65" s="13">
        <f>[11]龙魂辅助表!I64</f>
        <v>65</v>
      </c>
      <c r="G65" s="15">
        <v>1</v>
      </c>
      <c r="H65" s="37">
        <f>[11]龙魂辅助表!J64*$G65</f>
        <v>0</v>
      </c>
      <c r="I65" s="37">
        <f>[11]龙魂辅助表!K64*$G65</f>
        <v>0</v>
      </c>
      <c r="J65" s="37">
        <f>[11]龙魂辅助表!L64*$G65</f>
        <v>488.44538700720392</v>
      </c>
      <c r="K65" s="37">
        <f>[11]龙魂辅助表!M64*$G65</f>
        <v>0</v>
      </c>
      <c r="L65" s="37">
        <f>[11]龙魂辅助表!N64*$G65</f>
        <v>0</v>
      </c>
      <c r="M65" s="37">
        <f>[11]龙魂辅助表!O64*$G65</f>
        <v>0</v>
      </c>
      <c r="N65" s="37">
        <f>[11]龙魂辅助表!P64*$G65</f>
        <v>0</v>
      </c>
      <c r="O65" s="37">
        <f>[11]龙魂辅助表!Q64*$G65</f>
        <v>0</v>
      </c>
      <c r="P65" s="13">
        <f>IF(F65&gt;$A$2,0,IF(SUMIF($A$7:$A$97,VLOOKUP(A65,[11]龙魂辅助表!$B$6:$E$96,4,0),$G$7:$G$97)&gt;SUMIF($A$7:$A$97,VLOOKUP(A65,[11]龙魂辅助表!$B$6:$E$96,4,0),$P$7:$P$97),0,SUMIF($A$7:$A$97,VLOOKUP(A65,[11]龙魂辅助表!$B$6:$E$96,4,0),$G$7:$G$97)))</f>
        <v>0</v>
      </c>
      <c r="Q65" s="13">
        <f t="shared" si="2"/>
        <v>51</v>
      </c>
      <c r="R65">
        <f>SUMPRODUCT(H65:O65,设定参考!$A$2:$H$2)</f>
        <v>488.44538700720392</v>
      </c>
      <c r="S65">
        <f>SUM($R$7:R65)</f>
        <v>13035.148278163566</v>
      </c>
    </row>
    <row r="66" spans="1:19" x14ac:dyDescent="0.15">
      <c r="A66" s="13">
        <f>[11]D_龙魂表!A61</f>
        <v>2024</v>
      </c>
      <c r="B66" s="13" t="str">
        <f>[11]D_龙魂表!B61</f>
        <v>蒲牢</v>
      </c>
      <c r="C66" s="13">
        <f>[11]龙魂辅助表!D65</f>
        <v>5</v>
      </c>
      <c r="D66" s="13">
        <f>[11]龙魂辅助表!$E65</f>
        <v>1036</v>
      </c>
      <c r="E66" s="13">
        <f>[11]龙魂辅助表!G65</f>
        <v>2</v>
      </c>
      <c r="F66" s="13">
        <f>[11]龙魂辅助表!I65</f>
        <v>65</v>
      </c>
      <c r="G66" s="15">
        <v>1</v>
      </c>
      <c r="H66" s="37">
        <f>[11]龙魂辅助表!J65*$G66</f>
        <v>0</v>
      </c>
      <c r="I66" s="37">
        <f>[11]龙魂辅助表!K65*$G66</f>
        <v>0</v>
      </c>
      <c r="J66" s="37">
        <f>[11]龙魂辅助表!L65*$G66</f>
        <v>0</v>
      </c>
      <c r="K66" s="37">
        <f>[11]龙魂辅助表!M65*$G66</f>
        <v>0</v>
      </c>
      <c r="L66" s="37">
        <f>[11]龙魂辅助表!N65*$G66</f>
        <v>0</v>
      </c>
      <c r="M66" s="37">
        <f>[11]龙魂辅助表!O65*$G66</f>
        <v>0</v>
      </c>
      <c r="N66" s="37">
        <f>[11]龙魂辅助表!P65*$G66</f>
        <v>0</v>
      </c>
      <c r="O66" s="37">
        <f>[11]龙魂辅助表!Q65*$G66</f>
        <v>3087.3053828577504</v>
      </c>
      <c r="P66" s="13">
        <f>IF(F66&gt;$A$2,0,IF(SUMIF($A$7:$A$97,VLOOKUP(A66,[11]龙魂辅助表!$B$6:$E$96,4,0),$G$7:$G$97)&gt;SUMIF($A$7:$A$97,VLOOKUP(A66,[11]龙魂辅助表!$B$6:$E$96,4,0),$P$7:$P$97),0,SUMIF($A$7:$A$97,VLOOKUP(A66,[11]龙魂辅助表!$B$6:$E$96,4,0),$G$7:$G$97)))</f>
        <v>0</v>
      </c>
      <c r="Q66" s="13">
        <f t="shared" si="2"/>
        <v>52</v>
      </c>
      <c r="R66">
        <f>SUMPRODUCT(H66:O66,设定参考!$A$2:$H$2)</f>
        <v>555.71496891439506</v>
      </c>
      <c r="S66">
        <f>SUM($R$7:R66)</f>
        <v>13590.863247077961</v>
      </c>
    </row>
    <row r="67" spans="1:19" x14ac:dyDescent="0.15">
      <c r="A67" s="13">
        <f>[11]D_龙魂表!A62</f>
        <v>2025</v>
      </c>
      <c r="B67" s="13" t="str">
        <f>[11]D_龙魂表!B62</f>
        <v>睚眦</v>
      </c>
      <c r="C67" s="13">
        <f>[11]龙魂辅助表!D66</f>
        <v>5</v>
      </c>
      <c r="D67" s="13">
        <f>[11]龙魂辅助表!$E66</f>
        <v>2024</v>
      </c>
      <c r="E67" s="13">
        <f>[11]龙魂辅助表!G66</f>
        <v>2</v>
      </c>
      <c r="F67" s="13">
        <f>[11]龙魂辅助表!I66</f>
        <v>65</v>
      </c>
      <c r="G67" s="15">
        <v>1</v>
      </c>
      <c r="H67" s="37">
        <f>[11]龙魂辅助表!J66*$G67</f>
        <v>0</v>
      </c>
      <c r="I67" s="37">
        <f>[11]龙魂辅助表!K66*$G67</f>
        <v>757.3678369100719</v>
      </c>
      <c r="J67" s="37">
        <f>[11]龙魂辅助表!L66*$G67</f>
        <v>0</v>
      </c>
      <c r="K67" s="37">
        <f>[11]龙魂辅助表!M66*$G67</f>
        <v>0</v>
      </c>
      <c r="L67" s="37">
        <f>[11]龙魂辅助表!N66*$G67</f>
        <v>0</v>
      </c>
      <c r="M67" s="37">
        <f>[11]龙魂辅助表!O66*$G67</f>
        <v>0</v>
      </c>
      <c r="N67" s="37">
        <f>[11]龙魂辅助表!P66*$G67</f>
        <v>0</v>
      </c>
      <c r="O67" s="37">
        <f>[11]龙魂辅助表!Q66*$G67</f>
        <v>0</v>
      </c>
      <c r="P67" s="13">
        <f>IF(F67&gt;$A$2,0,IF(SUMIF($A$7:$A$97,VLOOKUP(A67,[11]龙魂辅助表!$B$6:$E$96,4,0),$G$7:$G$97)&gt;SUMIF($A$7:$A$97,VLOOKUP(A67,[11]龙魂辅助表!$B$6:$E$96,4,0),$P$7:$P$97),0,SUMIF($A$7:$A$97,VLOOKUP(A67,[11]龙魂辅助表!$B$6:$E$96,4,0),$G$7:$G$97)))</f>
        <v>0</v>
      </c>
      <c r="Q67" s="13">
        <f t="shared" si="2"/>
        <v>52</v>
      </c>
      <c r="R67">
        <f>SUMPRODUCT(H67:O67,设定参考!$A$2:$H$2)</f>
        <v>757.3678369100719</v>
      </c>
      <c r="S67">
        <f>SUM($R$7:R67)</f>
        <v>14348.231083988034</v>
      </c>
    </row>
    <row r="68" spans="1:19" x14ac:dyDescent="0.15">
      <c r="A68" s="13">
        <f>[11]D_龙魂表!A63</f>
        <v>2026</v>
      </c>
      <c r="B68" s="13" t="str">
        <f>[11]D_龙魂表!B63</f>
        <v>饕餮</v>
      </c>
      <c r="C68" s="13">
        <f>[11]龙魂辅助表!D67</f>
        <v>5</v>
      </c>
      <c r="D68" s="13">
        <f>[11]龙魂辅助表!$E67</f>
        <v>1036</v>
      </c>
      <c r="E68" s="13">
        <f>[11]龙魂辅助表!G67</f>
        <v>2</v>
      </c>
      <c r="F68" s="13">
        <f>[11]龙魂辅助表!I67</f>
        <v>65</v>
      </c>
      <c r="G68" s="15">
        <v>1</v>
      </c>
      <c r="H68" s="37">
        <f>[11]龙魂辅助表!J67*$G68</f>
        <v>0</v>
      </c>
      <c r="I68" s="37">
        <f>[11]龙魂辅助表!K67*$G68</f>
        <v>0</v>
      </c>
      <c r="J68" s="37">
        <f>[11]龙魂辅助表!L67*$G68</f>
        <v>0</v>
      </c>
      <c r="K68" s="37">
        <f>[11]龙魂辅助表!M67*$G68</f>
        <v>2146.2994670924791</v>
      </c>
      <c r="L68" s="37">
        <f>[11]龙魂辅助表!N67*$G68</f>
        <v>0</v>
      </c>
      <c r="M68" s="37">
        <f>[11]龙魂辅助表!O67*$G68</f>
        <v>0</v>
      </c>
      <c r="N68" s="37">
        <f>[11]龙魂辅助表!P67*$G68</f>
        <v>0</v>
      </c>
      <c r="O68" s="37">
        <f>[11]龙魂辅助表!Q67*$G68</f>
        <v>0</v>
      </c>
      <c r="P68" s="13">
        <f>IF(F68&gt;$A$2,0,IF(SUMIF($A$7:$A$97,VLOOKUP(A68,[11]龙魂辅助表!$B$6:$E$96,4,0),$G$7:$G$97)&gt;SUMIF($A$7:$A$97,VLOOKUP(A68,[11]龙魂辅助表!$B$6:$E$96,4,0),$P$7:$P$97),0,SUMIF($A$7:$A$97,VLOOKUP(A68,[11]龙魂辅助表!$B$6:$E$96,4,0),$G$7:$G$97)))</f>
        <v>0</v>
      </c>
      <c r="Q68" s="13">
        <f t="shared" si="2"/>
        <v>52</v>
      </c>
      <c r="R68">
        <f>SUMPRODUCT(H68:O68,设定参考!$A$2:$H$2)</f>
        <v>729.74181881144295</v>
      </c>
      <c r="S68">
        <f>SUM($R$7:R68)</f>
        <v>15077.972902799476</v>
      </c>
    </row>
    <row r="69" spans="1:19" x14ac:dyDescent="0.15">
      <c r="A69" s="13">
        <f>[11]D_龙魂表!A64</f>
        <v>2027</v>
      </c>
      <c r="B69" s="13" t="str">
        <f>[11]D_龙魂表!B64</f>
        <v>蚣蝮</v>
      </c>
      <c r="C69" s="13">
        <f>[11]龙魂辅助表!D68</f>
        <v>5</v>
      </c>
      <c r="D69" s="13">
        <f>[11]龙魂辅助表!$E68</f>
        <v>2026</v>
      </c>
      <c r="E69" s="13">
        <f>[11]龙魂辅助表!G68</f>
        <v>2</v>
      </c>
      <c r="F69" s="13">
        <f>[11]龙魂辅助表!I68</f>
        <v>65</v>
      </c>
      <c r="G69" s="15">
        <v>1</v>
      </c>
      <c r="H69" s="37">
        <f>[11]龙魂辅助表!J68*$G69</f>
        <v>21142.790432276928</v>
      </c>
      <c r="I69" s="37">
        <f>[11]龙魂辅助表!K68*$G69</f>
        <v>0</v>
      </c>
      <c r="J69" s="37">
        <f>[11]龙魂辅助表!L68*$G69</f>
        <v>0</v>
      </c>
      <c r="K69" s="37">
        <f>[11]龙魂辅助表!M68*$G69</f>
        <v>0</v>
      </c>
      <c r="L69" s="37">
        <f>[11]龙魂辅助表!N68*$G69</f>
        <v>0</v>
      </c>
      <c r="M69" s="37">
        <f>[11]龙魂辅助表!O68*$G69</f>
        <v>0</v>
      </c>
      <c r="N69" s="37">
        <f>[11]龙魂辅助表!P68*$G69</f>
        <v>0</v>
      </c>
      <c r="O69" s="37">
        <f>[11]龙魂辅助表!Q68*$G69</f>
        <v>0</v>
      </c>
      <c r="P69" s="13">
        <f>IF(F69&gt;$A$2,0,IF(SUMIF($A$7:$A$97,VLOOKUP(A69,[11]龙魂辅助表!$B$6:$E$96,4,0),$G$7:$G$97)&gt;SUMIF($A$7:$A$97,VLOOKUP(A69,[11]龙魂辅助表!$B$6:$E$96,4,0),$P$7:$P$97),0,SUMIF($A$7:$A$97,VLOOKUP(A69,[11]龙魂辅助表!$B$6:$E$96,4,0),$G$7:$G$97)))</f>
        <v>0</v>
      </c>
      <c r="Q69" s="13">
        <f t="shared" si="2"/>
        <v>52</v>
      </c>
      <c r="R69">
        <f>SUMPRODUCT(H69:O69,设定参考!$A$2:$H$2)</f>
        <v>845.71161729107712</v>
      </c>
      <c r="S69">
        <f>SUM($R$7:R69)</f>
        <v>15923.684520090554</v>
      </c>
    </row>
    <row r="70" spans="1:19" x14ac:dyDescent="0.15">
      <c r="A70" s="13">
        <f>[11]D_龙魂表!A65</f>
        <v>2028</v>
      </c>
      <c r="B70" s="13" t="str">
        <f>[11]D_龙魂表!B65</f>
        <v>狴犴</v>
      </c>
      <c r="C70" s="13">
        <f>[11]龙魂辅助表!D69</f>
        <v>5</v>
      </c>
      <c r="D70" s="13">
        <f>[11]龙魂辅助表!$E69</f>
        <v>2027</v>
      </c>
      <c r="E70" s="13">
        <f>[11]龙魂辅助表!G69</f>
        <v>2</v>
      </c>
      <c r="F70" s="13">
        <f>[11]龙魂辅助表!I69</f>
        <v>65</v>
      </c>
      <c r="G70" s="15">
        <v>1</v>
      </c>
      <c r="H70" s="37">
        <f>[11]龙魂辅助表!J69*$G70</f>
        <v>0</v>
      </c>
      <c r="I70" s="37">
        <f>[11]龙魂辅助表!K69*$G70</f>
        <v>0</v>
      </c>
      <c r="J70" s="37">
        <f>[11]龙魂辅助表!L69*$G70</f>
        <v>0</v>
      </c>
      <c r="K70" s="37">
        <f>[11]龙魂辅助表!M69*$G70</f>
        <v>0</v>
      </c>
      <c r="L70" s="37">
        <f>[11]龙魂辅助表!N69*$G70</f>
        <v>0</v>
      </c>
      <c r="M70" s="37">
        <f>[11]龙魂辅助表!O69*$G70</f>
        <v>0</v>
      </c>
      <c r="N70" s="37">
        <f>[11]龙魂辅助表!P69*$G70</f>
        <v>5716.1629434954011</v>
      </c>
      <c r="O70" s="37">
        <f>[11]龙魂辅助表!Q69*$G70</f>
        <v>0</v>
      </c>
      <c r="P70" s="13">
        <f>IF(F70&gt;$A$2,0,IF(SUMIF($A$7:$A$97,VLOOKUP(A70,[11]龙魂辅助表!$B$6:$E$96,4,0),$G$7:$G$97)&gt;SUMIF($A$7:$A$97,VLOOKUP(A70,[11]龙魂辅助表!$B$6:$E$96,4,0),$P$7:$P$97),0,SUMIF($A$7:$A$97,VLOOKUP(A70,[11]龙魂辅助表!$B$6:$E$96,4,0),$G$7:$G$97)))</f>
        <v>0</v>
      </c>
      <c r="Q70" s="13">
        <f t="shared" si="2"/>
        <v>52</v>
      </c>
      <c r="R70">
        <f>SUMPRODUCT(H70:O70,设定参考!$A$2:$H$2)</f>
        <v>685.93955321944816</v>
      </c>
      <c r="S70">
        <f>SUM($R$7:R70)</f>
        <v>16609.624073310002</v>
      </c>
    </row>
    <row r="71" spans="1:19" x14ac:dyDescent="0.15">
      <c r="A71" s="13">
        <f>[11]D_龙魂表!A66</f>
        <v>1037</v>
      </c>
      <c r="B71" s="13" t="str">
        <f>[11]D_龙魂表!B66</f>
        <v>狻猊</v>
      </c>
      <c r="C71" s="13">
        <f>[11]龙魂辅助表!D70</f>
        <v>5</v>
      </c>
      <c r="D71" s="13">
        <f>[11]龙魂辅助表!$E70</f>
        <v>1036</v>
      </c>
      <c r="E71" s="13">
        <f>[11]龙魂辅助表!G70</f>
        <v>1</v>
      </c>
      <c r="F71" s="13">
        <f>[11]龙魂辅助表!I70</f>
        <v>66</v>
      </c>
      <c r="G71" s="15">
        <v>1</v>
      </c>
      <c r="H71" s="37">
        <f>[11]龙魂辅助表!J70*$G71</f>
        <v>14422.988822018369</v>
      </c>
      <c r="I71" s="37">
        <f>[11]龙魂辅助表!K70*$G71</f>
        <v>0</v>
      </c>
      <c r="J71" s="37">
        <f>[11]龙魂辅助表!L70*$G71</f>
        <v>0</v>
      </c>
      <c r="K71" s="37">
        <f>[11]龙魂辅助表!M70*$G71</f>
        <v>0</v>
      </c>
      <c r="L71" s="37">
        <f>[11]龙魂辅助表!N70*$G71</f>
        <v>0</v>
      </c>
      <c r="M71" s="37">
        <f>[11]龙魂辅助表!O70*$G71</f>
        <v>0</v>
      </c>
      <c r="N71" s="37">
        <f>[11]龙魂辅助表!P70*$G71</f>
        <v>0</v>
      </c>
      <c r="O71" s="37">
        <f>[11]龙魂辅助表!Q70*$G71</f>
        <v>0</v>
      </c>
      <c r="P71" s="13">
        <f>IF(F71&gt;$A$2,0,IF(SUMIF($A$7:$A$97,VLOOKUP(A71,[11]龙魂辅助表!$B$6:$E$96,4,0),$G$7:$G$97)&gt;SUMIF($A$7:$A$97,VLOOKUP(A71,[11]龙魂辅助表!$B$6:$E$96,4,0),$P$7:$P$97),0,SUMIF($A$7:$A$97,VLOOKUP(A71,[11]龙魂辅助表!$B$6:$E$96,4,0),$G$7:$G$97)))</f>
        <v>0</v>
      </c>
      <c r="Q71" s="13">
        <f t="shared" si="2"/>
        <v>51</v>
      </c>
      <c r="R71">
        <f>SUMPRODUCT(H71:O71,设定参考!$A$2:$H$2)</f>
        <v>576.91955288073484</v>
      </c>
      <c r="S71">
        <f>SUM($R$7:R71)</f>
        <v>17186.543626190738</v>
      </c>
    </row>
    <row r="72" spans="1:19" x14ac:dyDescent="0.15">
      <c r="A72" s="13">
        <f>[11]D_龙魂表!A67</f>
        <v>1038</v>
      </c>
      <c r="B72" s="13" t="str">
        <f>[11]D_龙魂表!B67</f>
        <v>椒图</v>
      </c>
      <c r="C72" s="13">
        <f>[11]龙魂辅助表!D71</f>
        <v>5</v>
      </c>
      <c r="D72" s="13">
        <f>[11]龙魂辅助表!$E71</f>
        <v>1037</v>
      </c>
      <c r="E72" s="13">
        <f>[11]龙魂辅助表!G71</f>
        <v>1</v>
      </c>
      <c r="F72" s="13">
        <f>[11]龙魂辅助表!I71</f>
        <v>67</v>
      </c>
      <c r="G72" s="15">
        <v>1</v>
      </c>
      <c r="H72" s="37">
        <f>[11]龙魂辅助表!J71*$G72</f>
        <v>0</v>
      </c>
      <c r="I72" s="37">
        <f>[11]龙魂辅助表!K71*$G72</f>
        <v>534.96617051584451</v>
      </c>
      <c r="J72" s="37">
        <f>[11]龙魂辅助表!L71*$G72</f>
        <v>0</v>
      </c>
      <c r="K72" s="37">
        <f>[11]龙魂辅助表!M71*$G72</f>
        <v>0</v>
      </c>
      <c r="L72" s="37">
        <f>[11]龙魂辅助表!N71*$G72</f>
        <v>0</v>
      </c>
      <c r="M72" s="37">
        <f>[11]龙魂辅助表!O71*$G72</f>
        <v>0</v>
      </c>
      <c r="N72" s="37">
        <f>[11]龙魂辅助表!P71*$G72</f>
        <v>0</v>
      </c>
      <c r="O72" s="37">
        <f>[11]龙魂辅助表!Q71*$G72</f>
        <v>0</v>
      </c>
      <c r="P72" s="13">
        <f>IF(F72&gt;$A$2,0,IF(SUMIF($A$7:$A$97,VLOOKUP(A72,[11]龙魂辅助表!$B$6:$E$96,4,0),$G$7:$G$97)&gt;SUMIF($A$7:$A$97,VLOOKUP(A72,[11]龙魂辅助表!$B$6:$E$96,4,0),$P$7:$P$97),0,SUMIF($A$7:$A$97,VLOOKUP(A72,[11]龙魂辅助表!$B$6:$E$96,4,0),$G$7:$G$97)))</f>
        <v>0</v>
      </c>
      <c r="Q72" s="13">
        <f t="shared" ref="Q72:Q97" si="4">C72*10+E72</f>
        <v>51</v>
      </c>
      <c r="R72">
        <f>SUMPRODUCT(H72:O72,设定参考!$A$2:$H$2)</f>
        <v>534.96617051584451</v>
      </c>
      <c r="S72">
        <f>SUM($R$7:R72)</f>
        <v>17721.509796706581</v>
      </c>
    </row>
    <row r="73" spans="1:19" x14ac:dyDescent="0.15">
      <c r="A73" s="13">
        <f>[11]D_龙魂表!A68</f>
        <v>1039</v>
      </c>
      <c r="B73" s="13" t="str">
        <f>[11]D_龙魂表!B68</f>
        <v>貔貅</v>
      </c>
      <c r="C73" s="13">
        <f>[11]龙魂辅助表!D72</f>
        <v>5</v>
      </c>
      <c r="D73" s="13">
        <f>[11]龙魂辅助表!$E72</f>
        <v>1038</v>
      </c>
      <c r="E73" s="13">
        <f>[11]龙魂辅助表!G72</f>
        <v>1</v>
      </c>
      <c r="F73" s="13">
        <f>[11]龙魂辅助表!I72</f>
        <v>68</v>
      </c>
      <c r="G73" s="15">
        <v>1</v>
      </c>
      <c r="H73" s="37">
        <f>[11]龙魂辅助表!J72*$G73</f>
        <v>0</v>
      </c>
      <c r="I73" s="37">
        <f>[11]龙魂辅助表!K72*$G73</f>
        <v>0</v>
      </c>
      <c r="J73" s="37">
        <f>[11]龙魂辅助表!L72*$G73</f>
        <v>0</v>
      </c>
      <c r="K73" s="37">
        <f>[11]龙魂辅助表!M72*$G73</f>
        <v>1515.034917947632</v>
      </c>
      <c r="L73" s="37">
        <f>[11]龙魂辅助表!N72*$G73</f>
        <v>0</v>
      </c>
      <c r="M73" s="37">
        <f>[11]龙魂辅助表!O72*$G73</f>
        <v>0</v>
      </c>
      <c r="N73" s="37">
        <f>[11]龙魂辅助表!P72*$G73</f>
        <v>0</v>
      </c>
      <c r="O73" s="37">
        <f>[11]龙魂辅助表!Q72*$G73</f>
        <v>0</v>
      </c>
      <c r="P73" s="13">
        <f>IF(F73&gt;$A$2,0,IF(SUMIF($A$7:$A$97,VLOOKUP(A73,[11]龙魂辅助表!$B$6:$E$96,4,0),$G$7:$G$97)&gt;SUMIF($A$7:$A$97,VLOOKUP(A73,[11]龙魂辅助表!$B$6:$E$96,4,0),$P$7:$P$97),0,SUMIF($A$7:$A$97,VLOOKUP(A73,[11]龙魂辅助表!$B$6:$E$96,4,0),$G$7:$G$97)))</f>
        <v>0</v>
      </c>
      <c r="Q73" s="13">
        <f t="shared" si="4"/>
        <v>51</v>
      </c>
      <c r="R73">
        <f>SUMPRODUCT(H73:O73,设定参考!$A$2:$H$2)</f>
        <v>515.11187210219498</v>
      </c>
      <c r="S73">
        <f>SUM($R$7:R73)</f>
        <v>18236.621668808777</v>
      </c>
    </row>
    <row r="74" spans="1:19" x14ac:dyDescent="0.15">
      <c r="A74" s="13">
        <f>[11]D_龙魂表!A69</f>
        <v>2029</v>
      </c>
      <c r="B74" s="13" t="str">
        <f>[11]D_龙魂表!B69</f>
        <v>犼</v>
      </c>
      <c r="C74" s="13">
        <f>[11]龙魂辅助表!D73</f>
        <v>5</v>
      </c>
      <c r="D74" s="13">
        <f>[11]龙魂辅助表!$E73</f>
        <v>1039</v>
      </c>
      <c r="E74" s="13">
        <f>[11]龙魂辅助表!G73</f>
        <v>2</v>
      </c>
      <c r="F74" s="13">
        <f>[11]龙魂辅助表!I73</f>
        <v>68</v>
      </c>
      <c r="G74" s="15">
        <v>1</v>
      </c>
      <c r="H74" s="37">
        <f>[11]龙魂辅助表!J73*$G74</f>
        <v>0</v>
      </c>
      <c r="I74" s="37">
        <f>[11]龙魂辅助表!K73*$G74</f>
        <v>820.48182331924465</v>
      </c>
      <c r="J74" s="37">
        <f>[11]龙魂辅助表!L73*$G74</f>
        <v>0</v>
      </c>
      <c r="K74" s="37">
        <f>[11]龙魂辅助表!M73*$G74</f>
        <v>0</v>
      </c>
      <c r="L74" s="37">
        <f>[11]龙魂辅助表!N73*$G74</f>
        <v>0</v>
      </c>
      <c r="M74" s="37">
        <f>[11]龙魂辅助表!O73*$G74</f>
        <v>0</v>
      </c>
      <c r="N74" s="37">
        <f>[11]龙魂辅助表!P73*$G74</f>
        <v>0</v>
      </c>
      <c r="O74" s="37">
        <f>[11]龙魂辅助表!Q73*$G74</f>
        <v>0</v>
      </c>
      <c r="P74" s="13">
        <f>IF(F74&gt;$A$2,0,IF(SUMIF($A$7:$A$97,VLOOKUP(A74,[11]龙魂辅助表!$B$6:$E$96,4,0),$G$7:$G$97)&gt;SUMIF($A$7:$A$97,VLOOKUP(A74,[11]龙魂辅助表!$B$6:$E$96,4,0),$P$7:$P$97),0,SUMIF($A$7:$A$97,VLOOKUP(A74,[11]龙魂辅助表!$B$6:$E$96,4,0),$G$7:$G$97)))</f>
        <v>0</v>
      </c>
      <c r="Q74" s="13">
        <f t="shared" si="4"/>
        <v>52</v>
      </c>
      <c r="R74">
        <f>SUMPRODUCT(H74:O74,设定参考!$A$2:$H$2)</f>
        <v>820.48182331924465</v>
      </c>
      <c r="S74">
        <f>SUM($R$7:R74)</f>
        <v>19057.103492128022</v>
      </c>
    </row>
    <row r="75" spans="1:19" x14ac:dyDescent="0.15">
      <c r="A75" s="13">
        <f>[11]D_龙魂表!A70</f>
        <v>2030</v>
      </c>
      <c r="B75" s="13" t="str">
        <f>[11]D_龙魂表!B70</f>
        <v>螭</v>
      </c>
      <c r="C75" s="13">
        <f>[11]龙魂辅助表!D74</f>
        <v>5</v>
      </c>
      <c r="D75" s="13">
        <f>[11]龙魂辅助表!$E74</f>
        <v>2029</v>
      </c>
      <c r="E75" s="13">
        <f>[11]龙魂辅助表!G74</f>
        <v>2</v>
      </c>
      <c r="F75" s="13">
        <f>[11]龙魂辅助表!I74</f>
        <v>68</v>
      </c>
      <c r="G75" s="15">
        <v>1</v>
      </c>
      <c r="H75" s="37">
        <f>[11]龙魂辅助表!J74*$G75</f>
        <v>22617.86883452881</v>
      </c>
      <c r="I75" s="37">
        <f>[11]龙魂辅助表!K74*$G75</f>
        <v>0</v>
      </c>
      <c r="J75" s="37">
        <f>[11]龙魂辅助表!L74*$G75</f>
        <v>0</v>
      </c>
      <c r="K75" s="37">
        <f>[11]龙魂辅助表!M74*$G75</f>
        <v>0</v>
      </c>
      <c r="L75" s="37">
        <f>[11]龙魂辅助表!N74*$G75</f>
        <v>0</v>
      </c>
      <c r="M75" s="37">
        <f>[11]龙魂辅助表!O74*$G75</f>
        <v>0</v>
      </c>
      <c r="N75" s="37">
        <f>[11]龙魂辅助表!P74*$G75</f>
        <v>0</v>
      </c>
      <c r="O75" s="37">
        <f>[11]龙魂辅助表!Q74*$G75</f>
        <v>0</v>
      </c>
      <c r="P75" s="13">
        <f>IF(F75&gt;$A$2,0,IF(SUMIF($A$7:$A$97,VLOOKUP(A75,[11]龙魂辅助表!$B$6:$E$96,4,0),$G$7:$G$97)&gt;SUMIF($A$7:$A$97,VLOOKUP(A75,[11]龙魂辅助表!$B$6:$E$96,4,0),$P$7:$P$97),0,SUMIF($A$7:$A$97,VLOOKUP(A75,[11]龙魂辅助表!$B$6:$E$96,4,0),$G$7:$G$97)))</f>
        <v>0</v>
      </c>
      <c r="Q75" s="13">
        <f t="shared" si="4"/>
        <v>52</v>
      </c>
      <c r="R75">
        <f>SUMPRODUCT(H75:O75,设定参考!$A$2:$H$2)</f>
        <v>904.71475338115238</v>
      </c>
      <c r="S75">
        <f>SUM($R$7:R75)</f>
        <v>19961.818245509174</v>
      </c>
    </row>
    <row r="76" spans="1:19" x14ac:dyDescent="0.15">
      <c r="A76" s="13">
        <f>[11]D_龙魂表!A71</f>
        <v>2031</v>
      </c>
      <c r="B76" s="13" t="str">
        <f>[11]D_龙魂表!B71</f>
        <v>麒麟</v>
      </c>
      <c r="C76" s="13">
        <f>[11]龙魂辅助表!D75</f>
        <v>5</v>
      </c>
      <c r="D76" s="13">
        <f>[11]龙魂辅助表!$E75</f>
        <v>2030</v>
      </c>
      <c r="E76" s="13">
        <f>[11]龙魂辅助表!G75</f>
        <v>2</v>
      </c>
      <c r="F76" s="13">
        <f>[11]龙魂辅助表!I75</f>
        <v>68</v>
      </c>
      <c r="G76" s="15">
        <v>1</v>
      </c>
      <c r="H76" s="37">
        <f>[11]龙魂辅助表!J75*$G76</f>
        <v>0</v>
      </c>
      <c r="I76" s="37">
        <f>[11]龙魂辅助表!K75*$G76</f>
        <v>0</v>
      </c>
      <c r="J76" s="37">
        <f>[11]龙魂辅助表!L75*$G76</f>
        <v>830.95282301835277</v>
      </c>
      <c r="K76" s="37">
        <f>[11]龙魂辅助表!M75*$G76</f>
        <v>0</v>
      </c>
      <c r="L76" s="37">
        <f>[11]龙魂辅助表!N75*$G76</f>
        <v>0</v>
      </c>
      <c r="M76" s="37">
        <f>[11]龙魂辅助表!O75*$G76</f>
        <v>0</v>
      </c>
      <c r="N76" s="37">
        <f>[11]龙魂辅助表!P75*$G76</f>
        <v>0</v>
      </c>
      <c r="O76" s="37">
        <f>[11]龙魂辅助表!Q75*$G76</f>
        <v>0</v>
      </c>
      <c r="P76" s="13">
        <f>IF(F76&gt;$A$2,0,IF(SUMIF($A$7:$A$97,VLOOKUP(A76,[11]龙魂辅助表!$B$6:$E$96,4,0),$G$7:$G$97)&gt;SUMIF($A$7:$A$97,VLOOKUP(A76,[11]龙魂辅助表!$B$6:$E$96,4,0),$P$7:$P$97),0,SUMIF($A$7:$A$97,VLOOKUP(A76,[11]龙魂辅助表!$B$6:$E$96,4,0),$G$7:$G$97)))</f>
        <v>0</v>
      </c>
      <c r="Q76" s="13">
        <f t="shared" si="4"/>
        <v>52</v>
      </c>
      <c r="R76">
        <f>SUMPRODUCT(H76:O76,设定参考!$A$2:$H$2)</f>
        <v>830.95282301835277</v>
      </c>
      <c r="S76">
        <f>SUM($R$7:R76)</f>
        <v>20792.771068527527</v>
      </c>
    </row>
    <row r="77" spans="1:19" x14ac:dyDescent="0.15">
      <c r="A77" s="13">
        <f>[11]D_龙魂表!A72</f>
        <v>2032</v>
      </c>
      <c r="B77" s="13" t="str">
        <f>[11]D_龙魂表!B72</f>
        <v>鱼龙</v>
      </c>
      <c r="C77" s="13">
        <f>[11]龙魂辅助表!D76</f>
        <v>5</v>
      </c>
      <c r="D77" s="13">
        <f>[11]龙魂辅助表!$E76</f>
        <v>2031</v>
      </c>
      <c r="E77" s="13">
        <f>[11]龙魂辅助表!G76</f>
        <v>2</v>
      </c>
      <c r="F77" s="13">
        <f>[11]龙魂辅助表!I76</f>
        <v>68</v>
      </c>
      <c r="G77" s="15">
        <v>1</v>
      </c>
      <c r="H77" s="37">
        <f>[11]龙魂辅助表!J76*$G77</f>
        <v>0</v>
      </c>
      <c r="I77" s="37">
        <f>[11]龙魂辅助表!K76*$G77</f>
        <v>0</v>
      </c>
      <c r="J77" s="37">
        <f>[11]龙魂辅助表!L76*$G77</f>
        <v>0</v>
      </c>
      <c r="K77" s="37">
        <f>[11]龙魂辅助表!M76*$G77</f>
        <v>0</v>
      </c>
      <c r="L77" s="37">
        <f>[11]龙魂辅助表!N76*$G77</f>
        <v>2169.8411860919105</v>
      </c>
      <c r="M77" s="37">
        <f>[11]龙魂辅助表!O76*$G77</f>
        <v>0</v>
      </c>
      <c r="N77" s="37">
        <f>[11]龙魂辅助表!P76*$G77</f>
        <v>0</v>
      </c>
      <c r="O77" s="37">
        <f>[11]龙魂辅助表!Q76*$G77</f>
        <v>0</v>
      </c>
      <c r="P77" s="13">
        <f>IF(F77&gt;$A$2,0,IF(SUMIF($A$7:$A$97,VLOOKUP(A77,[11]龙魂辅助表!$B$6:$E$96,4,0),$G$7:$G$97)&gt;SUMIF($A$7:$A$97,VLOOKUP(A77,[11]龙魂辅助表!$B$6:$E$96,4,0),$P$7:$P$97),0,SUMIF($A$7:$A$97,VLOOKUP(A77,[11]龙魂辅助表!$B$6:$E$96,4,0),$G$7:$G$97)))</f>
        <v>0</v>
      </c>
      <c r="Q77" s="13">
        <f t="shared" si="4"/>
        <v>52</v>
      </c>
      <c r="R77">
        <f>SUMPRODUCT(H77:O77,设定参考!$A$2:$H$2)</f>
        <v>737.74600327124961</v>
      </c>
      <c r="S77">
        <f>SUM($R$7:R77)</f>
        <v>21530.517071798775</v>
      </c>
    </row>
    <row r="78" spans="1:19" x14ac:dyDescent="0.15">
      <c r="A78" s="13">
        <f>[11]D_龙魂表!A73</f>
        <v>1040</v>
      </c>
      <c r="B78" s="13" t="str">
        <f>[11]D_龙魂表!B73</f>
        <v>蟠螭</v>
      </c>
      <c r="C78" s="13">
        <f>[11]龙魂辅助表!D77</f>
        <v>5</v>
      </c>
      <c r="D78" s="13">
        <f>[11]龙魂辅助表!$E77</f>
        <v>1039</v>
      </c>
      <c r="E78" s="13">
        <f>[11]龙魂辅助表!G77</f>
        <v>1</v>
      </c>
      <c r="F78" s="13">
        <f>[11]龙魂辅助表!I77</f>
        <v>69</v>
      </c>
      <c r="G78" s="15">
        <v>1</v>
      </c>
      <c r="H78" s="37">
        <f>[11]龙魂辅助表!J77*$G78</f>
        <v>15570.272023769832</v>
      </c>
      <c r="I78" s="37">
        <f>[11]龙魂辅助表!K77*$G78</f>
        <v>0</v>
      </c>
      <c r="J78" s="37">
        <f>[11]龙魂辅助表!L77*$G78</f>
        <v>0</v>
      </c>
      <c r="K78" s="37">
        <f>[11]龙魂辅助表!M77*$G78</f>
        <v>0</v>
      </c>
      <c r="L78" s="37">
        <f>[11]龙魂辅助表!N77*$G78</f>
        <v>0</v>
      </c>
      <c r="M78" s="37">
        <f>[11]龙魂辅助表!O77*$G78</f>
        <v>0</v>
      </c>
      <c r="N78" s="37">
        <f>[11]龙魂辅助表!P77*$G78</f>
        <v>0</v>
      </c>
      <c r="O78" s="37">
        <f>[11]龙魂辅助表!Q77*$G78</f>
        <v>0</v>
      </c>
      <c r="P78" s="13">
        <f>IF(F78&gt;$A$2,0,IF(SUMIF($A$7:$A$97,VLOOKUP(A78,[11]龙魂辅助表!$B$6:$E$96,4,0),$G$7:$G$97)&gt;SUMIF($A$7:$A$97,VLOOKUP(A78,[11]龙魂辅助表!$B$6:$E$96,4,0),$P$7:$P$97),0,SUMIF($A$7:$A$97,VLOOKUP(A78,[11]龙魂辅助表!$B$6:$E$96,4,0),$G$7:$G$97)))</f>
        <v>0</v>
      </c>
      <c r="Q78" s="13">
        <f t="shared" si="4"/>
        <v>51</v>
      </c>
      <c r="R78">
        <f>SUMPRODUCT(H78:O78,设定参考!$A$2:$H$2)</f>
        <v>622.81088095079326</v>
      </c>
      <c r="S78">
        <f>SUM($R$7:R78)</f>
        <v>22153.327952749569</v>
      </c>
    </row>
    <row r="79" spans="1:19" x14ac:dyDescent="0.15">
      <c r="A79" s="13">
        <f>[11]D_龙魂表!A74</f>
        <v>1041</v>
      </c>
      <c r="B79" s="13" t="str">
        <f>[11]D_龙魂表!B74</f>
        <v>蛟龙</v>
      </c>
      <c r="C79" s="13">
        <f>[11]龙魂辅助表!D78</f>
        <v>5</v>
      </c>
      <c r="D79" s="13">
        <f>[11]龙魂辅助表!$E78</f>
        <v>1040</v>
      </c>
      <c r="E79" s="13">
        <f>[11]龙魂辅助表!G78</f>
        <v>1</v>
      </c>
      <c r="F79" s="13">
        <f>[11]龙魂辅助表!I78</f>
        <v>70</v>
      </c>
      <c r="G79" s="15">
        <v>1</v>
      </c>
      <c r="H79" s="37">
        <f>[11]龙魂辅助表!J78*$G79</f>
        <v>0</v>
      </c>
      <c r="I79" s="37">
        <f>[11]龙魂辅助表!K78*$G79</f>
        <v>0</v>
      </c>
      <c r="J79" s="37">
        <f>[11]龙魂辅助表!L78*$G79</f>
        <v>0</v>
      </c>
      <c r="K79" s="37">
        <f>[11]龙魂辅助表!M78*$G79</f>
        <v>0</v>
      </c>
      <c r="L79" s="37">
        <f>[11]龙魂辅助表!N78*$G79</f>
        <v>1477.3386798923648</v>
      </c>
      <c r="M79" s="37">
        <f>[11]龙魂辅助表!O78*$G79</f>
        <v>0</v>
      </c>
      <c r="N79" s="37">
        <f>[11]龙魂辅助表!P78*$G79</f>
        <v>0</v>
      </c>
      <c r="O79" s="37">
        <f>[11]龙魂辅助表!Q78*$G79</f>
        <v>0</v>
      </c>
      <c r="P79" s="13">
        <f>IF(F79&gt;$A$2,0,IF(SUMIF($A$7:$A$97,VLOOKUP(A79,[11]龙魂辅助表!$B$6:$E$96,4,0),$G$7:$G$97)&gt;SUMIF($A$7:$A$97,VLOOKUP(A79,[11]龙魂辅助表!$B$6:$E$96,4,0),$P$7:$P$97),0,SUMIF($A$7:$A$97,VLOOKUP(A79,[11]龙魂辅助表!$B$6:$E$96,4,0),$G$7:$G$97)))</f>
        <v>0</v>
      </c>
      <c r="Q79" s="13">
        <f t="shared" si="4"/>
        <v>51</v>
      </c>
      <c r="R79">
        <f>SUMPRODUCT(H79:O79,设定参考!$A$2:$H$2)</f>
        <v>502.29515116340406</v>
      </c>
      <c r="S79">
        <f>SUM($R$7:R79)</f>
        <v>22655.623103912974</v>
      </c>
    </row>
    <row r="80" spans="1:19" x14ac:dyDescent="0.15">
      <c r="A80" s="13">
        <f>[11]D_龙魂表!A75</f>
        <v>1042</v>
      </c>
      <c r="B80" s="13" t="str">
        <f>[11]D_龙魂表!B75</f>
        <v>赑屃</v>
      </c>
      <c r="C80" s="13">
        <f>[11]龙魂辅助表!D79</f>
        <v>6</v>
      </c>
      <c r="D80" s="13">
        <f>[11]龙魂辅助表!$E79</f>
        <v>1041</v>
      </c>
      <c r="E80" s="13">
        <f>[11]龙魂辅助表!G79</f>
        <v>1</v>
      </c>
      <c r="F80" s="13">
        <f>[11]龙魂辅助表!I79</f>
        <v>72</v>
      </c>
      <c r="G80" s="15">
        <v>1</v>
      </c>
      <c r="H80" s="37">
        <f>[11]龙魂辅助表!J79*$G80</f>
        <v>0</v>
      </c>
      <c r="I80" s="37">
        <f>[11]龙魂辅助表!K79*$G80</f>
        <v>0</v>
      </c>
      <c r="J80" s="37">
        <f>[11]龙魂辅助表!L79*$G80</f>
        <v>0</v>
      </c>
      <c r="K80" s="37">
        <f>[11]龙魂辅助表!M79*$G80</f>
        <v>0</v>
      </c>
      <c r="L80" s="37">
        <f>[11]龙魂辅助表!N79*$G80</f>
        <v>0</v>
      </c>
      <c r="M80" s="37">
        <f>[11]龙魂辅助表!O79*$G80</f>
        <v>2647.6039184537995</v>
      </c>
      <c r="N80" s="37">
        <f>[11]龙魂辅助表!P79*$G80</f>
        <v>0</v>
      </c>
      <c r="O80" s="37">
        <f>[11]龙魂辅助表!Q79*$G80</f>
        <v>0</v>
      </c>
      <c r="P80" s="13">
        <f>IF(F80&gt;$A$2,0,IF(SUMIF($A$7:$A$97,VLOOKUP(A80,[11]龙魂辅助表!$B$6:$E$96,4,0),$G$7:$G$97)&gt;SUMIF($A$7:$A$97,VLOOKUP(A80,[11]龙魂辅助表!$B$6:$E$96,4,0),$P$7:$P$97),0,SUMIF($A$7:$A$97,VLOOKUP(A80,[11]龙魂辅助表!$B$6:$E$96,4,0),$G$7:$G$97)))</f>
        <v>0</v>
      </c>
      <c r="Q80" s="13">
        <f t="shared" si="4"/>
        <v>61</v>
      </c>
      <c r="R80">
        <f>SUMPRODUCT(H80:O80,设定参考!$A$2:$H$2)</f>
        <v>476.56870532168386</v>
      </c>
      <c r="S80">
        <f>SUM($R$7:R80)</f>
        <v>23132.191809234657</v>
      </c>
    </row>
    <row r="81" spans="1:19" x14ac:dyDescent="0.15">
      <c r="A81" s="13">
        <f>[11]D_龙魂表!A76</f>
        <v>1043</v>
      </c>
      <c r="B81" s="13" t="str">
        <f>[11]D_龙魂表!B76</f>
        <v>鸱吻</v>
      </c>
      <c r="C81" s="13">
        <f>[11]龙魂辅助表!D80</f>
        <v>6</v>
      </c>
      <c r="D81" s="13">
        <f>[11]龙魂辅助表!$E80</f>
        <v>1042</v>
      </c>
      <c r="E81" s="13">
        <f>[11]龙魂辅助表!G80</f>
        <v>1</v>
      </c>
      <c r="F81" s="13">
        <f>[11]龙魂辅助表!I80</f>
        <v>73</v>
      </c>
      <c r="G81" s="15">
        <v>1</v>
      </c>
      <c r="H81" s="37">
        <f>[11]龙魂辅助表!J80*$G81</f>
        <v>19892.485881796765</v>
      </c>
      <c r="I81" s="37">
        <f>[11]龙魂辅助表!K80*$G81</f>
        <v>0</v>
      </c>
      <c r="J81" s="37">
        <f>[11]龙魂辅助表!L80*$G81</f>
        <v>0</v>
      </c>
      <c r="K81" s="37">
        <f>[11]龙魂辅助表!M80*$G81</f>
        <v>0</v>
      </c>
      <c r="L81" s="37">
        <f>[11]龙魂辅助表!N80*$G81</f>
        <v>0</v>
      </c>
      <c r="M81" s="37">
        <f>[11]龙魂辅助表!O80*$G81</f>
        <v>0</v>
      </c>
      <c r="N81" s="37">
        <f>[11]龙魂辅助表!P80*$G81</f>
        <v>0</v>
      </c>
      <c r="O81" s="37">
        <f>[11]龙魂辅助表!Q80*$G81</f>
        <v>0</v>
      </c>
      <c r="P81" s="13">
        <f>IF(F81&gt;$A$2,0,IF(SUMIF($A$7:$A$97,VLOOKUP(A81,[11]龙魂辅助表!$B$6:$E$96,4,0),$G$7:$G$97)&gt;SUMIF($A$7:$A$97,VLOOKUP(A81,[11]龙魂辅助表!$B$6:$E$96,4,0),$P$7:$P$97),0,SUMIF($A$7:$A$97,VLOOKUP(A81,[11]龙魂辅助表!$B$6:$E$96,4,0),$G$7:$G$97)))</f>
        <v>0</v>
      </c>
      <c r="Q81" s="13">
        <f t="shared" si="4"/>
        <v>61</v>
      </c>
      <c r="R81">
        <f>SUMPRODUCT(H81:O81,设定参考!$A$2:$H$2)</f>
        <v>795.69943527187058</v>
      </c>
      <c r="S81">
        <f>SUM($R$7:R81)</f>
        <v>23927.891244506529</v>
      </c>
    </row>
    <row r="82" spans="1:19" x14ac:dyDescent="0.15">
      <c r="A82" s="13">
        <f>[11]D_龙魂表!A77</f>
        <v>1044</v>
      </c>
      <c r="B82" s="13" t="str">
        <f>[11]D_龙魂表!B77</f>
        <v>蒲牢</v>
      </c>
      <c r="C82" s="13">
        <f>[11]龙魂辅助表!D81</f>
        <v>6</v>
      </c>
      <c r="D82" s="13">
        <f>[11]龙魂辅助表!$E81</f>
        <v>1043</v>
      </c>
      <c r="E82" s="13">
        <f>[11]龙魂辅助表!G81</f>
        <v>1</v>
      </c>
      <c r="F82" s="13">
        <f>[11]龙魂辅助表!I81</f>
        <v>74</v>
      </c>
      <c r="G82" s="15">
        <v>1</v>
      </c>
      <c r="H82" s="37">
        <f>[11]龙魂辅助表!J81*$G82</f>
        <v>0</v>
      </c>
      <c r="I82" s="37">
        <f>[11]龙魂辅助表!K81*$G82</f>
        <v>737.78962071783872</v>
      </c>
      <c r="J82" s="37">
        <f>[11]龙魂辅助表!L81*$G82</f>
        <v>0</v>
      </c>
      <c r="K82" s="37">
        <f>[11]龙魂辅助表!M81*$G82</f>
        <v>0</v>
      </c>
      <c r="L82" s="37">
        <f>[11]龙魂辅助表!N81*$G82</f>
        <v>0</v>
      </c>
      <c r="M82" s="37">
        <f>[11]龙魂辅助表!O81*$G82</f>
        <v>0</v>
      </c>
      <c r="N82" s="37">
        <f>[11]龙魂辅助表!P81*$G82</f>
        <v>0</v>
      </c>
      <c r="O82" s="37">
        <f>[11]龙魂辅助表!Q81*$G82</f>
        <v>0</v>
      </c>
      <c r="P82" s="13">
        <f>IF(F82&gt;$A$2,0,IF(SUMIF($A$7:$A$97,VLOOKUP(A82,[11]龙魂辅助表!$B$6:$E$96,4,0),$G$7:$G$97)&gt;SUMIF($A$7:$A$97,VLOOKUP(A82,[11]龙魂辅助表!$B$6:$E$96,4,0),$P$7:$P$97),0,SUMIF($A$7:$A$97,VLOOKUP(A82,[11]龙魂辅助表!$B$6:$E$96,4,0),$G$7:$G$97)))</f>
        <v>0</v>
      </c>
      <c r="Q82" s="13">
        <f t="shared" si="4"/>
        <v>61</v>
      </c>
      <c r="R82">
        <f>SUMPRODUCT(H82:O82,设定参考!$A$2:$H$2)</f>
        <v>737.78962071783872</v>
      </c>
      <c r="S82">
        <f>SUM($R$7:R82)</f>
        <v>24665.680865224367</v>
      </c>
    </row>
    <row r="83" spans="1:19" x14ac:dyDescent="0.15">
      <c r="A83" s="13">
        <f>[11]D_龙魂表!A78</f>
        <v>2033</v>
      </c>
      <c r="B83" s="13" t="str">
        <f>[11]D_龙魂表!B78</f>
        <v>睚眦</v>
      </c>
      <c r="C83" s="13">
        <f>[11]龙魂辅助表!D82</f>
        <v>6</v>
      </c>
      <c r="D83" s="13">
        <f>[11]龙魂辅助表!$E82</f>
        <v>1044</v>
      </c>
      <c r="E83" s="13">
        <f>[11]龙魂辅助表!G82</f>
        <v>2</v>
      </c>
      <c r="F83" s="13">
        <f>[11]龙魂辅助表!I82</f>
        <v>74</v>
      </c>
      <c r="G83" s="15">
        <v>1</v>
      </c>
      <c r="H83" s="37">
        <f>[11]龙魂辅助表!J82*$G83</f>
        <v>0</v>
      </c>
      <c r="I83" s="37">
        <f>[11]龙魂辅助表!K82*$G83</f>
        <v>0</v>
      </c>
      <c r="J83" s="37">
        <f>[11]龙魂辅助表!L82*$G83</f>
        <v>0</v>
      </c>
      <c r="K83" s="37">
        <f>[11]龙魂辅助表!M82*$G83</f>
        <v>0</v>
      </c>
      <c r="L83" s="37">
        <f>[11]龙魂辅助表!N82*$G83</f>
        <v>0</v>
      </c>
      <c r="M83" s="37">
        <f>[11]龙魂辅助表!O82*$G83</f>
        <v>0</v>
      </c>
      <c r="N83" s="37">
        <f>[11]龙魂辅助表!P82*$G83</f>
        <v>0</v>
      </c>
      <c r="O83" s="37">
        <f>[11]龙魂辅助表!Q82*$G83</f>
        <v>4616.6108719910735</v>
      </c>
      <c r="P83" s="13">
        <f>IF(F83&gt;$A$2,0,IF(SUMIF($A$7:$A$97,VLOOKUP(A83,[11]龙魂辅助表!$B$6:$E$96,4,0),$G$7:$G$97)&gt;SUMIF($A$7:$A$97,VLOOKUP(A83,[11]龙魂辅助表!$B$6:$E$96,4,0),$P$7:$P$97),0,SUMIF($A$7:$A$97,VLOOKUP(A83,[11]龙魂辅助表!$B$6:$E$96,4,0),$G$7:$G$97)))</f>
        <v>0</v>
      </c>
      <c r="Q83" s="13">
        <f t="shared" si="4"/>
        <v>62</v>
      </c>
      <c r="R83">
        <f>SUMPRODUCT(H83:O83,设定参考!$A$2:$H$2)</f>
        <v>830.98995695839324</v>
      </c>
      <c r="S83">
        <f>SUM($R$7:R83)</f>
        <v>25496.670822182761</v>
      </c>
    </row>
    <row r="84" spans="1:19" x14ac:dyDescent="0.15">
      <c r="A84" s="13">
        <f>[11]D_龙魂表!A79</f>
        <v>2034</v>
      </c>
      <c r="B84" s="13" t="str">
        <f>[11]D_龙魂表!B79</f>
        <v>饕餮</v>
      </c>
      <c r="C84" s="13">
        <f>[11]龙魂辅助表!D83</f>
        <v>6</v>
      </c>
      <c r="D84" s="13">
        <f>[11]龙魂辅助表!$E83</f>
        <v>2033</v>
      </c>
      <c r="E84" s="13">
        <f>[11]龙魂辅助表!G83</f>
        <v>2</v>
      </c>
      <c r="F84" s="13">
        <f>[11]龙魂辅助表!I83</f>
        <v>74</v>
      </c>
      <c r="G84" s="15">
        <v>1</v>
      </c>
      <c r="H84" s="37">
        <f>[11]龙魂辅助表!J83*$G84</f>
        <v>30850.211155667861</v>
      </c>
      <c r="I84" s="37">
        <f>[11]龙魂辅助表!K83*$G84</f>
        <v>0</v>
      </c>
      <c r="J84" s="37">
        <f>[11]龙魂辅助表!L83*$G84</f>
        <v>0</v>
      </c>
      <c r="K84" s="37">
        <f>[11]龙魂辅助表!M83*$G84</f>
        <v>0</v>
      </c>
      <c r="L84" s="37">
        <f>[11]龙魂辅助表!N83*$G84</f>
        <v>0</v>
      </c>
      <c r="M84" s="37">
        <f>[11]龙魂辅助表!O83*$G84</f>
        <v>0</v>
      </c>
      <c r="N84" s="37">
        <f>[11]龙魂辅助表!P83*$G84</f>
        <v>0</v>
      </c>
      <c r="O84" s="37">
        <f>[11]龙魂辅助表!Q83*$G84</f>
        <v>0</v>
      </c>
      <c r="P84" s="13">
        <f>IF(F84&gt;$A$2,0,IF(SUMIF($A$7:$A$97,VLOOKUP(A84,[11]龙魂辅助表!$B$6:$E$96,4,0),$G$7:$G$97)&gt;SUMIF($A$7:$A$97,VLOOKUP(A84,[11]龙魂辅助表!$B$6:$E$96,4,0),$P$7:$P$97),0,SUMIF($A$7:$A$97,VLOOKUP(A84,[11]龙魂辅助表!$B$6:$E$96,4,0),$G$7:$G$97)))</f>
        <v>0</v>
      </c>
      <c r="Q84" s="13">
        <f t="shared" si="4"/>
        <v>62</v>
      </c>
      <c r="R84">
        <f>SUMPRODUCT(H84:O84,设定参考!$A$2:$H$2)</f>
        <v>1234.0084462267146</v>
      </c>
      <c r="S84">
        <f>SUM($R$7:R84)</f>
        <v>26730.679268409476</v>
      </c>
    </row>
    <row r="85" spans="1:19" x14ac:dyDescent="0.15">
      <c r="A85" s="13">
        <f>[11]D_龙魂表!A80</f>
        <v>2035</v>
      </c>
      <c r="B85" s="13" t="str">
        <f>[11]D_龙魂表!B80</f>
        <v>蚣蝮</v>
      </c>
      <c r="C85" s="13">
        <f>[11]龙魂辅助表!D84</f>
        <v>6</v>
      </c>
      <c r="D85" s="13">
        <f>[11]龙魂辅助表!$E84</f>
        <v>2034</v>
      </c>
      <c r="E85" s="13">
        <f>[11]龙魂辅助表!G84</f>
        <v>2</v>
      </c>
      <c r="F85" s="13">
        <f>[11]龙魂辅助表!I84</f>
        <v>74</v>
      </c>
      <c r="G85" s="15">
        <v>1</v>
      </c>
      <c r="H85" s="37">
        <f>[11]龙魂辅助表!J84*$G85</f>
        <v>0</v>
      </c>
      <c r="I85" s="37">
        <f>[11]龙魂辅助表!K84*$G85</f>
        <v>0</v>
      </c>
      <c r="J85" s="37">
        <f>[11]龙魂辅助表!L84*$G85</f>
        <v>0</v>
      </c>
      <c r="K85" s="37">
        <f>[11]龙魂辅助表!M84*$G85</f>
        <v>3203.216683660708</v>
      </c>
      <c r="L85" s="37">
        <f>[11]龙魂辅助表!N84*$G85</f>
        <v>0</v>
      </c>
      <c r="M85" s="37">
        <f>[11]龙魂辅助表!O84*$G85</f>
        <v>0</v>
      </c>
      <c r="N85" s="37">
        <f>[11]龙魂辅助表!P84*$G85</f>
        <v>0</v>
      </c>
      <c r="O85" s="37">
        <f>[11]龙魂辅助表!Q84*$G85</f>
        <v>0</v>
      </c>
      <c r="P85" s="13">
        <f>IF(F85&gt;$A$2,0,IF(SUMIF($A$7:$A$97,VLOOKUP(A85,[11]龙魂辅助表!$B$6:$E$96,4,0),$G$7:$G$97)&gt;SUMIF($A$7:$A$97,VLOOKUP(A85,[11]龙魂辅助表!$B$6:$E$96,4,0),$P$7:$P$97),0,SUMIF($A$7:$A$97,VLOOKUP(A85,[11]龙魂辅助表!$B$6:$E$96,4,0),$G$7:$G$97)))</f>
        <v>0</v>
      </c>
      <c r="Q85" s="13">
        <f t="shared" si="4"/>
        <v>62</v>
      </c>
      <c r="R85">
        <f>SUMPRODUCT(H85:O85,设定参考!$A$2:$H$2)</f>
        <v>1089.0936724446408</v>
      </c>
      <c r="S85">
        <f>SUM($R$7:R85)</f>
        <v>27819.772940854116</v>
      </c>
    </row>
    <row r="86" spans="1:19" x14ac:dyDescent="0.15">
      <c r="A86" s="13">
        <f>[11]D_龙魂表!A81</f>
        <v>1045</v>
      </c>
      <c r="B86" s="13" t="str">
        <f>[11]D_龙魂表!B81</f>
        <v>狴犴</v>
      </c>
      <c r="C86" s="13">
        <f>[11]龙魂辅助表!D85</f>
        <v>6</v>
      </c>
      <c r="D86" s="13">
        <f>[11]龙魂辅助表!$E85</f>
        <v>1044</v>
      </c>
      <c r="E86" s="13">
        <f>[11]龙魂辅助表!G85</f>
        <v>1</v>
      </c>
      <c r="F86" s="13">
        <f>[11]龙魂辅助表!I85</f>
        <v>75</v>
      </c>
      <c r="G86" s="15">
        <v>1</v>
      </c>
      <c r="H86" s="37">
        <f>[11]龙魂辅助表!J85*$G86</f>
        <v>21016.355140655342</v>
      </c>
      <c r="I86" s="37">
        <f>[11]龙魂辅助表!K85*$G86</f>
        <v>0</v>
      </c>
      <c r="J86" s="37">
        <f>[11]龙魂辅助表!L85*$G86</f>
        <v>0</v>
      </c>
      <c r="K86" s="37">
        <f>[11]龙魂辅助表!M85*$G86</f>
        <v>0</v>
      </c>
      <c r="L86" s="37">
        <f>[11]龙魂辅助表!N85*$G86</f>
        <v>0</v>
      </c>
      <c r="M86" s="37">
        <f>[11]龙魂辅助表!O85*$G86</f>
        <v>0</v>
      </c>
      <c r="N86" s="37">
        <f>[11]龙魂辅助表!P85*$G86</f>
        <v>0</v>
      </c>
      <c r="O86" s="37">
        <f>[11]龙魂辅助表!Q85*$G86</f>
        <v>0</v>
      </c>
      <c r="P86" s="13">
        <f>IF(F86&gt;$A$2,0,IF(SUMIF($A$7:$A$97,VLOOKUP(A86,[11]龙魂辅助表!$B$6:$E$96,4,0),$G$7:$G$97)&gt;SUMIF($A$7:$A$97,VLOOKUP(A86,[11]龙魂辅助表!$B$6:$E$96,4,0),$P$7:$P$97),0,SUMIF($A$7:$A$97,VLOOKUP(A86,[11]龙魂辅助表!$B$6:$E$96,4,0),$G$7:$G$97)))</f>
        <v>0</v>
      </c>
      <c r="Q86" s="13">
        <f t="shared" si="4"/>
        <v>61</v>
      </c>
      <c r="R86">
        <f>SUMPRODUCT(H86:O86,设定参考!$A$2:$H$2)</f>
        <v>840.65420562621364</v>
      </c>
      <c r="S86">
        <f>SUM($R$7:R86)</f>
        <v>28660.427146480331</v>
      </c>
    </row>
    <row r="87" spans="1:19" x14ac:dyDescent="0.15">
      <c r="A87" s="13">
        <f>[11]D_龙魂表!A82</f>
        <v>2036</v>
      </c>
      <c r="B87" s="13" t="str">
        <f>[11]D_龙魂表!B82</f>
        <v>狻猊</v>
      </c>
      <c r="C87" s="13">
        <f>[11]龙魂辅助表!D86</f>
        <v>6</v>
      </c>
      <c r="D87" s="13">
        <f>[11]龙魂辅助表!$E86</f>
        <v>1045</v>
      </c>
      <c r="E87" s="13">
        <f>[11]龙魂辅助表!G86</f>
        <v>2</v>
      </c>
      <c r="F87" s="13">
        <f>[11]龙魂辅助表!I86</f>
        <v>75</v>
      </c>
      <c r="G87" s="15">
        <v>1</v>
      </c>
      <c r="H87" s="37">
        <f>[11]龙魂辅助表!J86*$G87</f>
        <v>0</v>
      </c>
      <c r="I87" s="37">
        <f>[11]龙魂辅助表!K86*$G87</f>
        <v>1168.5103769469681</v>
      </c>
      <c r="J87" s="37">
        <f>[11]龙魂辅助表!L86*$G87</f>
        <v>0</v>
      </c>
      <c r="K87" s="37">
        <f>[11]龙魂辅助表!M86*$G87</f>
        <v>0</v>
      </c>
      <c r="L87" s="37">
        <f>[11]龙魂辅助表!N86*$G87</f>
        <v>0</v>
      </c>
      <c r="M87" s="37">
        <f>[11]龙魂辅助表!O86*$G87</f>
        <v>0</v>
      </c>
      <c r="N87" s="37">
        <f>[11]龙魂辅助表!P86*$G87</f>
        <v>0</v>
      </c>
      <c r="O87" s="37">
        <f>[11]龙魂辅助表!Q86*$G87</f>
        <v>0</v>
      </c>
      <c r="P87" s="13">
        <f>IF(F87&gt;$A$2,0,IF(SUMIF($A$7:$A$97,VLOOKUP(A87,[11]龙魂辅助表!$B$6:$E$96,4,0),$G$7:$G$97)&gt;SUMIF($A$7:$A$97,VLOOKUP(A87,[11]龙魂辅助表!$B$6:$E$96,4,0),$P$7:$P$97),0,SUMIF($A$7:$A$97,VLOOKUP(A87,[11]龙魂辅助表!$B$6:$E$96,4,0),$G$7:$G$97)))</f>
        <v>0</v>
      </c>
      <c r="Q87" s="13">
        <f t="shared" si="4"/>
        <v>62</v>
      </c>
      <c r="R87">
        <f>SUMPRODUCT(H87:O87,设定参考!$A$2:$H$2)</f>
        <v>1168.5103769469681</v>
      </c>
      <c r="S87">
        <f>SUM($R$7:R87)</f>
        <v>29828.937523427299</v>
      </c>
    </row>
    <row r="88" spans="1:19" x14ac:dyDescent="0.15">
      <c r="A88" s="13">
        <f>[11]D_龙魂表!A83</f>
        <v>2037</v>
      </c>
      <c r="B88" s="13" t="str">
        <f>[11]D_龙魂表!B83</f>
        <v>椒图</v>
      </c>
      <c r="C88" s="13">
        <f>[11]龙魂辅助表!D87</f>
        <v>6</v>
      </c>
      <c r="D88" s="13">
        <f>[11]龙魂辅助表!$E87</f>
        <v>1045</v>
      </c>
      <c r="E88" s="13">
        <f>[11]龙魂辅助表!G87</f>
        <v>2</v>
      </c>
      <c r="F88" s="13">
        <f>[11]龙魂辅助表!I87</f>
        <v>75</v>
      </c>
      <c r="G88" s="15">
        <v>1</v>
      </c>
      <c r="H88" s="37">
        <f>[11]龙魂辅助表!J87*$G88</f>
        <v>0</v>
      </c>
      <c r="I88" s="37">
        <f>[11]龙魂辅助表!K87*$G88</f>
        <v>0</v>
      </c>
      <c r="J88" s="37">
        <f>[11]龙魂辅助表!L87*$G88</f>
        <v>1170.226648453496</v>
      </c>
      <c r="K88" s="37">
        <f>[11]龙魂辅助表!M87*$G88</f>
        <v>0</v>
      </c>
      <c r="L88" s="37">
        <f>[11]龙魂辅助表!N87*$G88</f>
        <v>0</v>
      </c>
      <c r="M88" s="37">
        <f>[11]龙魂辅助表!O87*$G88</f>
        <v>0</v>
      </c>
      <c r="N88" s="37">
        <f>[11]龙魂辅助表!P87*$G88</f>
        <v>0</v>
      </c>
      <c r="O88" s="37">
        <f>[11]龙魂辅助表!Q87*$G88</f>
        <v>0</v>
      </c>
      <c r="P88" s="13">
        <f>IF(F88&gt;$A$2,0,IF(SUMIF($A$7:$A$97,VLOOKUP(A88,[11]龙魂辅助表!$B$6:$E$96,4,0),$G$7:$G$97)&gt;SUMIF($A$7:$A$97,VLOOKUP(A88,[11]龙魂辅助表!$B$6:$E$96,4,0),$P$7:$P$97),0,SUMIF($A$7:$A$97,VLOOKUP(A88,[11]龙魂辅助表!$B$6:$E$96,4,0),$G$7:$G$97)))</f>
        <v>0</v>
      </c>
      <c r="Q88" s="13">
        <f t="shared" si="4"/>
        <v>62</v>
      </c>
      <c r="R88">
        <f>SUMPRODUCT(H88:O88,设定参考!$A$2:$H$2)</f>
        <v>1170.226648453496</v>
      </c>
      <c r="S88">
        <f>SUM($R$7:R88)</f>
        <v>30999.164171880795</v>
      </c>
    </row>
    <row r="89" spans="1:19" x14ac:dyDescent="0.15">
      <c r="A89" s="13">
        <f>[11]D_龙魂表!A84</f>
        <v>2038</v>
      </c>
      <c r="B89" s="13" t="str">
        <f>[11]D_龙魂表!B84</f>
        <v>貔貅</v>
      </c>
      <c r="C89" s="13">
        <f>[11]龙魂辅助表!D88</f>
        <v>6</v>
      </c>
      <c r="D89" s="13">
        <f>[11]龙魂辅助表!$E88</f>
        <v>2037</v>
      </c>
      <c r="E89" s="13">
        <f>[11]龙魂辅助表!G88</f>
        <v>2</v>
      </c>
      <c r="F89" s="13">
        <f>[11]龙魂辅助表!I88</f>
        <v>75</v>
      </c>
      <c r="G89" s="15">
        <v>1</v>
      </c>
      <c r="H89" s="37">
        <f>[11]龙魂辅助表!J88*$G89</f>
        <v>32536.015043955729</v>
      </c>
      <c r="I89" s="37">
        <f>[11]龙魂辅助表!K88*$G89</f>
        <v>0</v>
      </c>
      <c r="J89" s="37">
        <f>[11]龙魂辅助表!L88*$G89</f>
        <v>0</v>
      </c>
      <c r="K89" s="37">
        <f>[11]龙魂辅助表!M88*$G89</f>
        <v>0</v>
      </c>
      <c r="L89" s="37">
        <f>[11]龙魂辅助表!N88*$G89</f>
        <v>0</v>
      </c>
      <c r="M89" s="37">
        <f>[11]龙魂辅助表!O88*$G89</f>
        <v>0</v>
      </c>
      <c r="N89" s="37">
        <f>[11]龙魂辅助表!P88*$G89</f>
        <v>0</v>
      </c>
      <c r="O89" s="37">
        <f>[11]龙魂辅助表!Q88*$G89</f>
        <v>0</v>
      </c>
      <c r="P89" s="13">
        <f>IF(F89&gt;$A$2,0,IF(SUMIF($A$7:$A$97,VLOOKUP(A89,[11]龙魂辅助表!$B$6:$E$96,4,0),$G$7:$G$97)&gt;SUMIF($A$7:$A$97,VLOOKUP(A89,[11]龙魂辅助表!$B$6:$E$96,4,0),$P$7:$P$97),0,SUMIF($A$7:$A$97,VLOOKUP(A89,[11]龙魂辅助表!$B$6:$E$96,4,0),$G$7:$G$97)))</f>
        <v>0</v>
      </c>
      <c r="Q89" s="13">
        <f t="shared" si="4"/>
        <v>62</v>
      </c>
      <c r="R89">
        <f>SUMPRODUCT(H89:O89,设定参考!$A$2:$H$2)</f>
        <v>1301.4406017582291</v>
      </c>
      <c r="S89">
        <f>SUM($R$7:R89)</f>
        <v>32300.604773639025</v>
      </c>
    </row>
    <row r="90" spans="1:19" x14ac:dyDescent="0.15">
      <c r="A90" s="13">
        <f>[11]D_龙魂表!A85</f>
        <v>2039</v>
      </c>
      <c r="B90" s="13" t="str">
        <f>[11]D_龙魂表!B85</f>
        <v>犼</v>
      </c>
      <c r="C90" s="13">
        <f>[11]龙魂辅助表!D89</f>
        <v>6</v>
      </c>
      <c r="D90" s="13">
        <f>[11]龙魂辅助表!$E89</f>
        <v>2038</v>
      </c>
      <c r="E90" s="13">
        <f>[11]龙魂辅助表!G89</f>
        <v>2</v>
      </c>
      <c r="F90" s="13">
        <f>[11]龙魂辅助表!I89</f>
        <v>75</v>
      </c>
      <c r="G90" s="15">
        <v>1</v>
      </c>
      <c r="H90" s="37">
        <f>[11]龙魂辅助表!J89*$G90</f>
        <v>0</v>
      </c>
      <c r="I90" s="37">
        <f>[11]龙魂辅助表!K89*$G90</f>
        <v>1205.6059444690939</v>
      </c>
      <c r="J90" s="37">
        <f>[11]龙魂辅助表!L89*$G90</f>
        <v>0</v>
      </c>
      <c r="K90" s="37">
        <f>[11]龙魂辅助表!M89*$G90</f>
        <v>0</v>
      </c>
      <c r="L90" s="37">
        <f>[11]龙魂辅助表!N89*$G90</f>
        <v>0</v>
      </c>
      <c r="M90" s="37">
        <f>[11]龙魂辅助表!O89*$G90</f>
        <v>0</v>
      </c>
      <c r="N90" s="37">
        <f>[11]龙魂辅助表!P89*$G90</f>
        <v>0</v>
      </c>
      <c r="O90" s="37">
        <f>[11]龙魂辅助表!Q89*$G90</f>
        <v>0</v>
      </c>
      <c r="P90" s="13">
        <f>IF(F90&gt;$A$2,0,IF(SUMIF($A$7:$A$97,VLOOKUP(A90,[11]龙魂辅助表!$B$6:$E$96,4,0),$G$7:$G$97)&gt;SUMIF($A$7:$A$97,VLOOKUP(A90,[11]龙魂辅助表!$B$6:$E$96,4,0),$P$7:$P$97),0,SUMIF($A$7:$A$97,VLOOKUP(A90,[11]龙魂辅助表!$B$6:$E$96,4,0),$G$7:$G$97)))</f>
        <v>0</v>
      </c>
      <c r="Q90" s="13">
        <f t="shared" si="4"/>
        <v>62</v>
      </c>
      <c r="R90">
        <f>SUMPRODUCT(H90:O90,设定参考!$A$2:$H$2)</f>
        <v>1205.6059444690939</v>
      </c>
      <c r="S90">
        <f>SUM($R$7:R90)</f>
        <v>33506.210718108116</v>
      </c>
    </row>
    <row r="91" spans="1:19" x14ac:dyDescent="0.15">
      <c r="A91" s="13">
        <f>[11]D_龙魂表!A86</f>
        <v>2040</v>
      </c>
      <c r="B91" s="13" t="str">
        <f>[11]D_龙魂表!B86</f>
        <v>螭</v>
      </c>
      <c r="C91" s="13">
        <f>[11]龙魂辅助表!D90</f>
        <v>6</v>
      </c>
      <c r="D91" s="13">
        <f>[11]龙魂辅助表!$E90</f>
        <v>2039</v>
      </c>
      <c r="E91" s="13">
        <f>[11]龙魂辅助表!G90</f>
        <v>2</v>
      </c>
      <c r="F91" s="13">
        <f>[11]龙魂辅助表!I90</f>
        <v>75</v>
      </c>
      <c r="G91" s="15">
        <v>1</v>
      </c>
      <c r="H91" s="37">
        <f>[11]龙魂辅助表!J90*$G91</f>
        <v>0</v>
      </c>
      <c r="I91" s="37">
        <f>[11]龙魂辅助表!K90*$G91</f>
        <v>0</v>
      </c>
      <c r="J91" s="37">
        <f>[11]龙魂辅助表!L90*$G91</f>
        <v>0</v>
      </c>
      <c r="K91" s="37">
        <f>[11]龙魂辅助表!M90*$G91</f>
        <v>0</v>
      </c>
      <c r="L91" s="37">
        <f>[11]龙魂辅助表!N90*$G91</f>
        <v>0</v>
      </c>
      <c r="M91" s="37">
        <f>[11]龙魂辅助表!O90*$G91</f>
        <v>4470.6683308748443</v>
      </c>
      <c r="N91" s="37">
        <f>[11]龙魂辅助表!P90*$G91</f>
        <v>0</v>
      </c>
      <c r="O91" s="37">
        <f>[11]龙魂辅助表!Q90*$G91</f>
        <v>0</v>
      </c>
      <c r="P91" s="13">
        <f>IF(F91&gt;$A$2,0,IF(SUMIF($A$7:$A$97,VLOOKUP(A91,[11]龙魂辅助表!$B$6:$E$96,4,0),$G$7:$G$97)&gt;SUMIF($A$7:$A$97,VLOOKUP(A91,[11]龙魂辅助表!$B$6:$E$96,4,0),$P$7:$P$97),0,SUMIF($A$7:$A$97,VLOOKUP(A91,[11]龙魂辅助表!$B$6:$E$96,4,0),$G$7:$G$97)))</f>
        <v>0</v>
      </c>
      <c r="Q91" s="13">
        <f t="shared" si="4"/>
        <v>62</v>
      </c>
      <c r="R91">
        <f>SUMPRODUCT(H91:O91,设定参考!$A$2:$H$2)</f>
        <v>804.72029955747189</v>
      </c>
      <c r="S91">
        <f>SUM($R$7:R91)</f>
        <v>34310.931017665585</v>
      </c>
    </row>
    <row r="92" spans="1:19" x14ac:dyDescent="0.15">
      <c r="A92" s="13">
        <f>[11]D_龙魂表!A87</f>
        <v>2041</v>
      </c>
      <c r="B92" s="13" t="str">
        <f>[11]D_龙魂表!B87</f>
        <v>麒麟</v>
      </c>
      <c r="C92" s="13">
        <f>[11]龙魂辅助表!D91</f>
        <v>6</v>
      </c>
      <c r="D92" s="13">
        <f>[11]龙魂辅助表!$E91</f>
        <v>2040</v>
      </c>
      <c r="E92" s="13">
        <f>[11]龙魂辅助表!G91</f>
        <v>2</v>
      </c>
      <c r="F92" s="13">
        <f>[11]龙魂辅助表!I91</f>
        <v>75</v>
      </c>
      <c r="G92" s="15">
        <v>1</v>
      </c>
      <c r="H92" s="37">
        <f>[11]龙魂辅助表!J91*$G92</f>
        <v>0</v>
      </c>
      <c r="I92" s="37">
        <f>[11]龙魂辅助表!K91*$G92</f>
        <v>0</v>
      </c>
      <c r="J92" s="37">
        <f>[11]龙魂辅助表!L91*$G92</f>
        <v>0</v>
      </c>
      <c r="K92" s="37">
        <f>[11]龙魂辅助表!M91*$G92</f>
        <v>0</v>
      </c>
      <c r="L92" s="37">
        <f>[11]龙魂辅助表!N91*$G92</f>
        <v>3149.8971139133637</v>
      </c>
      <c r="M92" s="37">
        <f>[11]龙魂辅助表!O91*$G92</f>
        <v>0</v>
      </c>
      <c r="N92" s="37">
        <f>[11]龙魂辅助表!P91*$G92</f>
        <v>0</v>
      </c>
      <c r="O92" s="37">
        <f>[11]龙魂辅助表!Q91*$G92</f>
        <v>0</v>
      </c>
      <c r="P92" s="13">
        <f>IF(F92&gt;$A$2,0,IF(SUMIF($A$7:$A$97,VLOOKUP(A92,[11]龙魂辅助表!$B$6:$E$96,4,0),$G$7:$G$97)&gt;SUMIF($A$7:$A$97,VLOOKUP(A92,[11]龙魂辅助表!$B$6:$E$96,4,0),$P$7:$P$97),0,SUMIF($A$7:$A$97,VLOOKUP(A92,[11]龙魂辅助表!$B$6:$E$96,4,0),$G$7:$G$97)))</f>
        <v>0</v>
      </c>
      <c r="Q92" s="13">
        <f t="shared" si="4"/>
        <v>62</v>
      </c>
      <c r="R92">
        <f>SUMPRODUCT(H92:O92,设定参考!$A$2:$H$2)</f>
        <v>1070.9650187305438</v>
      </c>
      <c r="S92">
        <f>SUM($R$7:R92)</f>
        <v>35381.896036396131</v>
      </c>
    </row>
    <row r="93" spans="1:19" x14ac:dyDescent="0.15">
      <c r="A93" s="13">
        <f>[11]D_龙魂表!A88</f>
        <v>1046</v>
      </c>
      <c r="B93" s="13" t="str">
        <f>[11]D_龙魂表!B88</f>
        <v>鱼龙</v>
      </c>
      <c r="C93" s="13">
        <f>[11]龙魂辅助表!D92</f>
        <v>6</v>
      </c>
      <c r="D93" s="13">
        <f>[11]龙魂辅助表!$E92</f>
        <v>1045</v>
      </c>
      <c r="E93" s="13">
        <f>[11]龙魂辅助表!G92</f>
        <v>1</v>
      </c>
      <c r="F93" s="13">
        <f>[11]龙魂辅助表!I92</f>
        <v>76</v>
      </c>
      <c r="G93" s="15">
        <v>1</v>
      </c>
      <c r="H93" s="37">
        <f>[11]龙魂辅助表!J92*$G93</f>
        <v>0</v>
      </c>
      <c r="I93" s="37">
        <f>[11]龙魂辅助表!K92*$G93</f>
        <v>0</v>
      </c>
      <c r="J93" s="37">
        <f>[11]龙魂辅助表!L92*$G93</f>
        <v>0</v>
      </c>
      <c r="K93" s="37">
        <f>[11]龙魂辅助表!M92*$G93</f>
        <v>2320.1677600569446</v>
      </c>
      <c r="L93" s="37">
        <f>[11]龙魂辅助表!N92*$G93</f>
        <v>0</v>
      </c>
      <c r="M93" s="37">
        <f>[11]龙魂辅助表!O92*$G93</f>
        <v>0</v>
      </c>
      <c r="N93" s="37">
        <f>[11]龙魂辅助表!P92*$G93</f>
        <v>0</v>
      </c>
      <c r="O93" s="37">
        <f>[11]龙魂辅助表!Q92*$G93</f>
        <v>0</v>
      </c>
      <c r="P93" s="13">
        <f>IF(F93&gt;$A$2,0,IF(SUMIF($A$7:$A$97,VLOOKUP(A93,[11]龙魂辅助表!$B$6:$E$96,4,0),$G$7:$G$97)&gt;SUMIF($A$7:$A$97,VLOOKUP(A93,[11]龙魂辅助表!$B$6:$E$96,4,0),$P$7:$P$97),0,SUMIF($A$7:$A$97,VLOOKUP(A93,[11]龙魂辅助表!$B$6:$E$96,4,0),$G$7:$G$97)))</f>
        <v>0</v>
      </c>
      <c r="Q93" s="13">
        <f t="shared" si="4"/>
        <v>61</v>
      </c>
      <c r="R93">
        <f>SUMPRODUCT(H93:O93,设定参考!$A$2:$H$2)</f>
        <v>788.85703841936129</v>
      </c>
      <c r="S93">
        <f>SUM($R$7:R93)</f>
        <v>36170.75307481549</v>
      </c>
    </row>
    <row r="94" spans="1:19" x14ac:dyDescent="0.15">
      <c r="A94" s="13">
        <f>[11]D_龙魂表!A89</f>
        <v>1047</v>
      </c>
      <c r="B94" s="13" t="str">
        <f>[11]D_龙魂表!B89</f>
        <v>蟠螭</v>
      </c>
      <c r="C94" s="13">
        <f>[11]龙魂辅助表!D93</f>
        <v>6</v>
      </c>
      <c r="D94" s="13">
        <f>[11]龙魂辅助表!$E93</f>
        <v>1046</v>
      </c>
      <c r="E94" s="13">
        <f>[11]龙魂辅助表!G93</f>
        <v>1</v>
      </c>
      <c r="F94" s="13">
        <f>[11]龙魂辅助表!I93</f>
        <v>77</v>
      </c>
      <c r="G94" s="15">
        <v>1</v>
      </c>
      <c r="H94" s="37">
        <f>[11]龙魂辅助表!J93*$G94</f>
        <v>0</v>
      </c>
      <c r="I94" s="37">
        <f>[11]龙魂辅助表!K93*$G94</f>
        <v>0</v>
      </c>
      <c r="J94" s="37">
        <f>[11]龙魂辅助表!L93*$G94</f>
        <v>0</v>
      </c>
      <c r="K94" s="37">
        <f>[11]龙魂辅助表!M93*$G94</f>
        <v>0</v>
      </c>
      <c r="L94" s="37">
        <f>[11]龙魂辅助表!N93*$G94</f>
        <v>2142.141085843929</v>
      </c>
      <c r="M94" s="37">
        <f>[11]龙魂辅助表!O93*$G94</f>
        <v>0</v>
      </c>
      <c r="N94" s="37">
        <f>[11]龙魂辅助表!P93*$G94</f>
        <v>0</v>
      </c>
      <c r="O94" s="37">
        <f>[11]龙魂辅助表!Q93*$G94</f>
        <v>0</v>
      </c>
      <c r="P94" s="13">
        <f>IF(F94&gt;$A$2,0,IF(SUMIF($A$7:$A$97,VLOOKUP(A94,[11]龙魂辅助表!$B$6:$E$96,4,0),$G$7:$G$97)&gt;SUMIF($A$7:$A$97,VLOOKUP(A94,[11]龙魂辅助表!$B$6:$E$96,4,0),$P$7:$P$97),0,SUMIF($A$7:$A$97,VLOOKUP(A94,[11]龙魂辅助表!$B$6:$E$96,4,0),$G$7:$G$97)))</f>
        <v>0</v>
      </c>
      <c r="Q94" s="13">
        <f t="shared" si="4"/>
        <v>61</v>
      </c>
      <c r="R94">
        <f>SUMPRODUCT(H94:O94,设定参考!$A$2:$H$2)</f>
        <v>728.32796918693589</v>
      </c>
      <c r="S94">
        <f>SUM($R$7:R94)</f>
        <v>36899.081044002429</v>
      </c>
    </row>
    <row r="95" spans="1:19" x14ac:dyDescent="0.15">
      <c r="A95" s="13">
        <f>[11]D_龙魂表!A90</f>
        <v>1048</v>
      </c>
      <c r="B95" s="13" t="str">
        <f>[11]D_龙魂表!B90</f>
        <v>蛟龙</v>
      </c>
      <c r="C95" s="13">
        <f>[11]龙魂辅助表!D94</f>
        <v>6</v>
      </c>
      <c r="D95" s="13">
        <f>[11]龙魂辅助表!$E94</f>
        <v>1047</v>
      </c>
      <c r="E95" s="13">
        <f>[11]龙魂辅助表!G94</f>
        <v>1</v>
      </c>
      <c r="F95" s="13">
        <f>[11]龙魂辅助表!I94</f>
        <v>78</v>
      </c>
      <c r="G95" s="15">
        <v>1</v>
      </c>
      <c r="H95" s="37">
        <f>[11]龙魂辅助表!J94*$G95</f>
        <v>0</v>
      </c>
      <c r="I95" s="37">
        <f>[11]龙魂辅助表!K94*$G95</f>
        <v>844.95459355953597</v>
      </c>
      <c r="J95" s="37">
        <f>[11]龙魂辅助表!L94*$G95</f>
        <v>0</v>
      </c>
      <c r="K95" s="37">
        <f>[11]龙魂辅助表!M94*$G95</f>
        <v>0</v>
      </c>
      <c r="L95" s="37">
        <f>[11]龙魂辅助表!N94*$G95</f>
        <v>0</v>
      </c>
      <c r="M95" s="37">
        <f>[11]龙魂辅助表!O94*$G95</f>
        <v>0</v>
      </c>
      <c r="N95" s="37">
        <f>[11]龙魂辅助表!P94*$G95</f>
        <v>0</v>
      </c>
      <c r="O95" s="37">
        <f>[11]龙魂辅助表!Q94*$G95</f>
        <v>0</v>
      </c>
      <c r="P95" s="13">
        <f>IF(F95&gt;$A$2,0,IF(SUMIF($A$7:$A$97,VLOOKUP(A95,[11]龙魂辅助表!$B$6:$E$96,4,0),$G$7:$G$97)&gt;SUMIF($A$7:$A$97,VLOOKUP(A95,[11]龙魂辅助表!$B$6:$E$96,4,0),$P$7:$P$97),0,SUMIF($A$7:$A$97,VLOOKUP(A95,[11]龙魂辅助表!$B$6:$E$96,4,0),$G$7:$G$97)))</f>
        <v>0</v>
      </c>
      <c r="Q95" s="13">
        <f t="shared" si="4"/>
        <v>61</v>
      </c>
      <c r="R95">
        <f>SUMPRODUCT(H95:O95,设定参考!$A$2:$H$2)</f>
        <v>844.95459355953597</v>
      </c>
      <c r="S95">
        <f>SUM($R$7:R95)</f>
        <v>37744.035637561967</v>
      </c>
    </row>
    <row r="96" spans="1:19" x14ac:dyDescent="0.15">
      <c r="A96" s="13">
        <f>[11]D_龙魂表!A91</f>
        <v>1049</v>
      </c>
      <c r="B96" s="13" t="str">
        <f>[11]D_龙魂表!B91</f>
        <v>角龙</v>
      </c>
      <c r="C96" s="13">
        <f>[11]龙魂辅助表!D95</f>
        <v>6</v>
      </c>
      <c r="D96" s="13">
        <f>[11]龙魂辅助表!$E95</f>
        <v>1048</v>
      </c>
      <c r="E96" s="13">
        <f>[11]龙魂辅助表!G95</f>
        <v>1</v>
      </c>
      <c r="F96" s="13">
        <f>[11]龙魂辅助表!I95</f>
        <v>79</v>
      </c>
      <c r="G96" s="15">
        <v>1</v>
      </c>
      <c r="H96" s="37">
        <f>[11]龙魂辅助表!J95*$G96</f>
        <v>0</v>
      </c>
      <c r="I96" s="37">
        <f>[11]龙魂辅助表!K95*$G96</f>
        <v>0</v>
      </c>
      <c r="J96" s="37">
        <f>[11]龙魂辅助表!L95*$G96</f>
        <v>845.50407061037936</v>
      </c>
      <c r="K96" s="37">
        <f>[11]龙魂辅助表!M95*$G96</f>
        <v>0</v>
      </c>
      <c r="L96" s="37">
        <f>[11]龙魂辅助表!N95*$G96</f>
        <v>0</v>
      </c>
      <c r="M96" s="37">
        <f>[11]龙魂辅助表!O95*$G96</f>
        <v>0</v>
      </c>
      <c r="N96" s="37">
        <f>[11]龙魂辅助表!P95*$G96</f>
        <v>0</v>
      </c>
      <c r="O96" s="37">
        <f>[11]龙魂辅助表!Q95*$G96</f>
        <v>0</v>
      </c>
      <c r="P96" s="13">
        <f>IF(F96&gt;$A$2,0,IF(SUMIF($A$7:$A$97,VLOOKUP(A96,[11]龙魂辅助表!$B$6:$E$96,4,0),$G$7:$G$97)&gt;SUMIF($A$7:$A$97,VLOOKUP(A96,[11]龙魂辅助表!$B$6:$E$96,4,0),$P$7:$P$97),0,SUMIF($A$7:$A$97,VLOOKUP(A96,[11]龙魂辅助表!$B$6:$E$96,4,0),$G$7:$G$97)))</f>
        <v>0</v>
      </c>
      <c r="Q96" s="13">
        <f t="shared" si="4"/>
        <v>61</v>
      </c>
      <c r="R96">
        <f>SUMPRODUCT(H96:O96,设定参考!$A$2:$H$2)</f>
        <v>845.50407061037936</v>
      </c>
      <c r="S96">
        <f>SUM($R$7:R96)</f>
        <v>38589.539708172349</v>
      </c>
    </row>
    <row r="97" spans="1:19" x14ac:dyDescent="0.15">
      <c r="A97" s="13">
        <f>[11]D_龙魂表!A92</f>
        <v>1050</v>
      </c>
      <c r="B97" s="13" t="str">
        <f>[11]D_龙魂表!B92</f>
        <v>应龙</v>
      </c>
      <c r="C97" s="13">
        <f>[11]龙魂辅助表!D96</f>
        <v>6</v>
      </c>
      <c r="D97" s="13">
        <f>[11]龙魂辅助表!$E96</f>
        <v>1049</v>
      </c>
      <c r="E97" s="13">
        <f>[11]龙魂辅助表!G96</f>
        <v>1</v>
      </c>
      <c r="F97" s="13">
        <f>[11]龙魂辅助表!I96</f>
        <v>80</v>
      </c>
      <c r="G97" s="15">
        <v>1</v>
      </c>
      <c r="H97" s="37">
        <f>[11]龙魂辅助表!J96*$G97</f>
        <v>23488.867510144202</v>
      </c>
      <c r="I97" s="37">
        <f>[11]龙魂辅助表!K96*$G97</f>
        <v>0</v>
      </c>
      <c r="J97" s="37">
        <f>[11]龙魂辅助表!L96*$G97</f>
        <v>0</v>
      </c>
      <c r="K97" s="37">
        <f>[11]龙魂辅助表!M96*$G97</f>
        <v>0</v>
      </c>
      <c r="L97" s="37">
        <f>[11]龙魂辅助表!N96*$G97</f>
        <v>0</v>
      </c>
      <c r="M97" s="37">
        <f>[11]龙魂辅助表!O96*$G97</f>
        <v>0</v>
      </c>
      <c r="N97" s="37">
        <f>[11]龙魂辅助表!P96*$G97</f>
        <v>0</v>
      </c>
      <c r="O97" s="37">
        <f>[11]龙魂辅助表!Q96*$G97</f>
        <v>0</v>
      </c>
      <c r="P97" s="13">
        <f>IF(F97&gt;$A$2,0,IF(SUMIF($A$7:$A$97,VLOOKUP(A97,[11]龙魂辅助表!$B$6:$E$96,4,0),$G$7:$G$97)&gt;SUMIF($A$7:$A$97,VLOOKUP(A97,[11]龙魂辅助表!$B$6:$E$96,4,0),$P$7:$P$97),0,SUMIF($A$7:$A$97,VLOOKUP(A97,[11]龙魂辅助表!$B$6:$E$96,4,0),$G$7:$G$97)))</f>
        <v>0</v>
      </c>
      <c r="Q97" s="13">
        <f t="shared" si="4"/>
        <v>61</v>
      </c>
      <c r="R97">
        <f>SUMPRODUCT(H97:O97,设定参考!$A$2:$H$2)</f>
        <v>939.55470040576813</v>
      </c>
      <c r="S97">
        <f>SUM($R$7:R97)</f>
        <v>39529.094408578116</v>
      </c>
    </row>
  </sheetData>
  <phoneticPr fontId="1" type="noConversion"/>
  <conditionalFormatting sqref="H7:O97 A7:F97">
    <cfRule type="expression" dxfId="2" priority="2">
      <formula>$G7=0</formula>
    </cfRule>
    <cfRule type="expression" dxfId="1" priority="3">
      <formula>AND($G7=1,$G7&lt;=$P7)</formula>
    </cfRule>
    <cfRule type="expression" dxfId="0" priority="4">
      <formula>$G7&gt;$P7</formula>
    </cfRule>
  </conditionalFormatting>
  <dataValidations count="2">
    <dataValidation type="whole" operator="greaterThan" allowBlank="1" showInputMessage="1" showErrorMessage="1" sqref="A2">
      <formula1>0</formula1>
    </dataValidation>
    <dataValidation type="list" allowBlank="1" showInputMessage="1" showErrorMessage="1" sqref="G7:G97">
      <formula1>"0,1"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81"/>
  <sheetViews>
    <sheetView workbookViewId="0">
      <selection activeCell="Q32" sqref="Q32"/>
    </sheetView>
  </sheetViews>
  <sheetFormatPr defaultRowHeight="13.5" x14ac:dyDescent="0.15"/>
  <cols>
    <col min="12" max="12" width="9.5" bestFit="1" customWidth="1"/>
    <col min="13" max="15" width="11.625" bestFit="1" customWidth="1"/>
    <col min="16" max="16" width="13.875" bestFit="1" customWidth="1"/>
    <col min="17" max="17" width="16.125" bestFit="1" customWidth="1"/>
  </cols>
  <sheetData>
    <row r="1" spans="1:48" x14ac:dyDescent="0.15">
      <c r="A1" t="s">
        <v>347</v>
      </c>
      <c r="B1" t="s">
        <v>348</v>
      </c>
      <c r="C1" s="52" t="s">
        <v>16</v>
      </c>
      <c r="D1" s="52" t="s">
        <v>17</v>
      </c>
      <c r="E1" s="53" t="s">
        <v>18</v>
      </c>
      <c r="F1" s="52" t="s">
        <v>181</v>
      </c>
      <c r="G1" s="52" t="s">
        <v>182</v>
      </c>
      <c r="H1" s="52" t="s">
        <v>183</v>
      </c>
      <c r="I1" s="52" t="s">
        <v>184</v>
      </c>
      <c r="J1" s="52" t="s">
        <v>185</v>
      </c>
      <c r="K1" s="2" t="s">
        <v>186</v>
      </c>
      <c r="L1" s="2" t="s">
        <v>187</v>
      </c>
      <c r="M1" s="3" t="s">
        <v>188</v>
      </c>
      <c r="N1" s="3" t="s">
        <v>189</v>
      </c>
      <c r="O1" s="3" t="s">
        <v>190</v>
      </c>
      <c r="P1" s="59" t="s">
        <v>350</v>
      </c>
      <c r="Q1" s="59" t="s">
        <v>349</v>
      </c>
      <c r="R1" s="59" t="s">
        <v>351</v>
      </c>
      <c r="S1" s="52" t="s">
        <v>16</v>
      </c>
      <c r="T1" s="52" t="s">
        <v>17</v>
      </c>
      <c r="U1" s="53" t="s">
        <v>18</v>
      </c>
      <c r="V1" s="52" t="s">
        <v>181</v>
      </c>
      <c r="W1" s="52" t="s">
        <v>182</v>
      </c>
      <c r="X1" s="52" t="s">
        <v>183</v>
      </c>
      <c r="Y1" s="52" t="s">
        <v>184</v>
      </c>
      <c r="Z1" s="52" t="s">
        <v>185</v>
      </c>
      <c r="AB1" s="111" t="s">
        <v>533</v>
      </c>
      <c r="AC1" s="111" t="s">
        <v>534</v>
      </c>
      <c r="AD1" s="111" t="s">
        <v>535</v>
      </c>
      <c r="AE1" s="111" t="s">
        <v>536</v>
      </c>
      <c r="AF1" s="111" t="s">
        <v>537</v>
      </c>
      <c r="AG1" s="111" t="s">
        <v>538</v>
      </c>
    </row>
    <row r="2" spans="1:48" x14ac:dyDescent="0.15">
      <c r="A2">
        <v>1</v>
      </c>
      <c r="B2">
        <f>IFERROR(VLOOKUP(A2,CHOOSE({1,2},龙魂设定!$F$7:$F$97,龙魂设定!$C$7:$C$97),2,FALSE),0)</f>
        <v>0</v>
      </c>
      <c r="C2">
        <f ca="1">SUMIF(龙魂设定!$F$7:$F$97,$A2,龙魂设定!H$7:H$97)+S2</f>
        <v>0</v>
      </c>
      <c r="D2">
        <f ca="1">SUMIF(龙魂设定!$F$7:$F$97,$A2,龙魂设定!I$7:I$97)+T2</f>
        <v>0</v>
      </c>
      <c r="E2">
        <f ca="1">SUMIF(龙魂设定!$F$7:$F$97,$A2,龙魂设定!J$7:J$97)+U2</f>
        <v>0</v>
      </c>
      <c r="F2">
        <f ca="1">SUMIF(龙魂设定!$F$7:$F$97,$A2,龙魂设定!K$7:K$97)+V2</f>
        <v>0</v>
      </c>
      <c r="G2">
        <f ca="1">SUMIF(龙魂设定!$F$7:$F$97,$A2,龙魂设定!L$7:L$97)+W2</f>
        <v>0</v>
      </c>
      <c r="H2">
        <f ca="1">SUMIF(龙魂设定!$F$7:$F$97,$A2,龙魂设定!M$7:M$97)+X2</f>
        <v>0</v>
      </c>
      <c r="I2">
        <f ca="1">SUMIF(龙魂设定!$F$7:$F$97,$A2,龙魂设定!N$7:N$97)+Y2</f>
        <v>0</v>
      </c>
      <c r="J2">
        <f ca="1">SUMIF(龙魂设定!$F$7:$F$97,$A2,龙魂设定!O$7:O$97)+Z2</f>
        <v>0</v>
      </c>
      <c r="P2">
        <f ca="1">SUMPRODUCT(C2:J2,设定参考!$A$2:$H$2)</f>
        <v>0</v>
      </c>
      <c r="Q2">
        <f ca="1">SUM($P$2:P2)</f>
        <v>0</v>
      </c>
      <c r="R2">
        <f>IFERROR(IF(B2-B1&gt;0,1,0),0)</f>
        <v>0</v>
      </c>
      <c r="S2">
        <f ca="1">IF($R2&gt;0,OFFSET(AJ$8,$B2-1,0),0)</f>
        <v>0</v>
      </c>
      <c r="T2">
        <f t="shared" ref="T2:Z2" ca="1" si="0">IF($R2&gt;0,OFFSET(AK$8,$B2-1,0),0)</f>
        <v>0</v>
      </c>
      <c r="U2">
        <f t="shared" ca="1" si="0"/>
        <v>0</v>
      </c>
      <c r="V2">
        <f t="shared" ca="1" si="0"/>
        <v>0</v>
      </c>
      <c r="W2">
        <f t="shared" ca="1" si="0"/>
        <v>0</v>
      </c>
      <c r="X2">
        <f t="shared" ca="1" si="0"/>
        <v>0</v>
      </c>
      <c r="Y2">
        <f t="shared" ca="1" si="0"/>
        <v>0</v>
      </c>
      <c r="Z2">
        <f t="shared" ca="1" si="0"/>
        <v>0</v>
      </c>
      <c r="AB2">
        <f ca="1">C2</f>
        <v>0</v>
      </c>
      <c r="AC2">
        <f t="shared" ref="AC2:AG2" ca="1" si="1">D2</f>
        <v>0</v>
      </c>
      <c r="AD2">
        <f t="shared" ca="1" si="1"/>
        <v>0</v>
      </c>
      <c r="AE2">
        <f t="shared" ca="1" si="1"/>
        <v>0</v>
      </c>
      <c r="AF2">
        <f t="shared" ca="1" si="1"/>
        <v>0</v>
      </c>
      <c r="AG2">
        <f t="shared" ca="1" si="1"/>
        <v>0</v>
      </c>
    </row>
    <row r="3" spans="1:48" x14ac:dyDescent="0.15">
      <c r="A3">
        <v>2</v>
      </c>
      <c r="B3">
        <f>IFERROR(VLOOKUP(A3,CHOOSE({1,2},龙魂设定!$F$7:$F$97,龙魂设定!$C$7:$C$97),2,FALSE),0)</f>
        <v>0</v>
      </c>
      <c r="C3">
        <f ca="1">SUMIF(龙魂设定!$F$7:$F$97,$A3,龙魂设定!H$7:H$97)+S3</f>
        <v>0</v>
      </c>
      <c r="D3">
        <f ca="1">SUMIF(龙魂设定!$F$7:$F$97,$A3,龙魂设定!I$7:I$97)+T3</f>
        <v>0</v>
      </c>
      <c r="E3">
        <f ca="1">SUMIF(龙魂设定!$F$7:$F$97,$A3,龙魂设定!J$7:J$97)+U3</f>
        <v>0</v>
      </c>
      <c r="F3">
        <f ca="1">SUMIF(龙魂设定!$F$7:$F$97,$A3,龙魂设定!K$7:K$97)+V3</f>
        <v>0</v>
      </c>
      <c r="G3">
        <f ca="1">SUMIF(龙魂设定!$F$7:$F$97,$A3,龙魂设定!L$7:L$97)+W3</f>
        <v>0</v>
      </c>
      <c r="H3">
        <f ca="1">SUMIF(龙魂设定!$F$7:$F$97,$A3,龙魂设定!M$7:M$97)+X3</f>
        <v>0</v>
      </c>
      <c r="I3">
        <f ca="1">SUMIF(龙魂设定!$F$7:$F$97,$A3,龙魂设定!N$7:N$97)+Y3</f>
        <v>0</v>
      </c>
      <c r="J3">
        <f ca="1">SUMIF(龙魂设定!$F$7:$F$97,$A3,龙魂设定!O$7:O$97)+Z3</f>
        <v>0</v>
      </c>
      <c r="P3">
        <f ca="1">SUMPRODUCT(C3:J3,设定参考!$A$2:$H$2)</f>
        <v>0</v>
      </c>
      <c r="Q3">
        <f ca="1">SUM($P$2:P3)</f>
        <v>0</v>
      </c>
      <c r="R3">
        <f t="shared" ref="R3:R66" si="2">IFERROR(IF(B3-B2&gt;0,1,0),0)</f>
        <v>0</v>
      </c>
      <c r="S3">
        <f t="shared" ref="S3:S66" ca="1" si="3">IF($R3&gt;0,OFFSET(AJ$8,$B3-1,0),0)</f>
        <v>0</v>
      </c>
      <c r="T3">
        <f t="shared" ref="T3:T66" ca="1" si="4">IF($R3&gt;0,OFFSET(AK$8,$B3-1,0),0)</f>
        <v>0</v>
      </c>
      <c r="U3">
        <f t="shared" ref="U3:U66" ca="1" si="5">IF($R3&gt;0,OFFSET(AL$8,$B3-1,0),0)</f>
        <v>0</v>
      </c>
      <c r="V3">
        <f t="shared" ref="V3:V66" ca="1" si="6">IF($R3&gt;0,OFFSET(AM$8,$B3-1,0),0)</f>
        <v>0</v>
      </c>
      <c r="W3">
        <f t="shared" ref="W3:W66" ca="1" si="7">IF($R3&gt;0,OFFSET(AN$8,$B3-1,0),0)</f>
        <v>0</v>
      </c>
      <c r="X3">
        <f t="shared" ref="X3:X66" ca="1" si="8">IF($R3&gt;0,OFFSET(AO$8,$B3-1,0),0)</f>
        <v>0</v>
      </c>
      <c r="Y3">
        <f t="shared" ref="Y3:Y66" ca="1" si="9">IF($R3&gt;0,OFFSET(AP$8,$B3-1,0),0)</f>
        <v>0</v>
      </c>
      <c r="Z3">
        <f t="shared" ref="Z3:Z66" ca="1" si="10">IF($R3&gt;0,OFFSET(AQ$8,$B3-1,0),0)</f>
        <v>0</v>
      </c>
      <c r="AB3">
        <f ca="1">AB2+C3</f>
        <v>0</v>
      </c>
      <c r="AC3">
        <f t="shared" ref="AC3:AG3" ca="1" si="11">AC2+D3</f>
        <v>0</v>
      </c>
      <c r="AD3">
        <f t="shared" ca="1" si="11"/>
        <v>0</v>
      </c>
      <c r="AE3">
        <f t="shared" ca="1" si="11"/>
        <v>0</v>
      </c>
      <c r="AF3">
        <f t="shared" ca="1" si="11"/>
        <v>0</v>
      </c>
      <c r="AG3">
        <f t="shared" ca="1" si="11"/>
        <v>0</v>
      </c>
    </row>
    <row r="4" spans="1:48" x14ac:dyDescent="0.15">
      <c r="A4">
        <v>3</v>
      </c>
      <c r="B4">
        <f>IFERROR(VLOOKUP(A4,CHOOSE({1,2},龙魂设定!$F$7:$F$97,龙魂设定!$C$7:$C$97),2,FALSE),0)</f>
        <v>0</v>
      </c>
      <c r="C4">
        <f ca="1">SUMIF(龙魂设定!$F$7:$F$97,$A4,龙魂设定!H$7:H$97)+S4</f>
        <v>0</v>
      </c>
      <c r="D4">
        <f ca="1">SUMIF(龙魂设定!$F$7:$F$97,$A4,龙魂设定!I$7:I$97)+T4</f>
        <v>0</v>
      </c>
      <c r="E4">
        <f ca="1">SUMIF(龙魂设定!$F$7:$F$97,$A4,龙魂设定!J$7:J$97)+U4</f>
        <v>0</v>
      </c>
      <c r="F4">
        <f ca="1">SUMIF(龙魂设定!$F$7:$F$97,$A4,龙魂设定!K$7:K$97)+V4</f>
        <v>0</v>
      </c>
      <c r="G4">
        <f ca="1">SUMIF(龙魂设定!$F$7:$F$97,$A4,龙魂设定!L$7:L$97)+W4</f>
        <v>0</v>
      </c>
      <c r="H4">
        <f ca="1">SUMIF(龙魂设定!$F$7:$F$97,$A4,龙魂设定!M$7:M$97)+X4</f>
        <v>0</v>
      </c>
      <c r="I4">
        <f ca="1">SUMIF(龙魂设定!$F$7:$F$97,$A4,龙魂设定!N$7:N$97)+Y4</f>
        <v>0</v>
      </c>
      <c r="J4">
        <f ca="1">SUMIF(龙魂设定!$F$7:$F$97,$A4,龙魂设定!O$7:O$97)+Z4</f>
        <v>0</v>
      </c>
      <c r="P4">
        <f ca="1">SUMPRODUCT(C4:J4,设定参考!$A$2:$H$2)</f>
        <v>0</v>
      </c>
      <c r="Q4">
        <f ca="1">SUM($P$2:P4)</f>
        <v>0</v>
      </c>
      <c r="R4">
        <f t="shared" si="2"/>
        <v>0</v>
      </c>
      <c r="S4">
        <f t="shared" ca="1" si="3"/>
        <v>0</v>
      </c>
      <c r="T4">
        <f t="shared" ca="1" si="4"/>
        <v>0</v>
      </c>
      <c r="U4">
        <f t="shared" ca="1" si="5"/>
        <v>0</v>
      </c>
      <c r="V4">
        <f t="shared" ca="1" si="6"/>
        <v>0</v>
      </c>
      <c r="W4">
        <f t="shared" ca="1" si="7"/>
        <v>0</v>
      </c>
      <c r="X4">
        <f t="shared" ca="1" si="8"/>
        <v>0</v>
      </c>
      <c r="Y4">
        <f t="shared" ca="1" si="9"/>
        <v>0</v>
      </c>
      <c r="Z4">
        <f t="shared" ca="1" si="10"/>
        <v>0</v>
      </c>
      <c r="AB4">
        <f t="shared" ref="AB4:AB67" ca="1" si="12">AB3+C4</f>
        <v>0</v>
      </c>
      <c r="AC4">
        <f t="shared" ref="AC4:AC67" ca="1" si="13">AC3+D4</f>
        <v>0</v>
      </c>
      <c r="AD4">
        <f t="shared" ref="AD4:AD67" ca="1" si="14">AD3+E4</f>
        <v>0</v>
      </c>
      <c r="AE4">
        <f t="shared" ref="AE4:AE67" ca="1" si="15">AE3+F4</f>
        <v>0</v>
      </c>
      <c r="AF4">
        <f t="shared" ref="AF4:AF67" ca="1" si="16">AF3+G4</f>
        <v>0</v>
      </c>
      <c r="AG4">
        <f t="shared" ref="AG4:AG67" ca="1" si="17">AG3+H4</f>
        <v>0</v>
      </c>
    </row>
    <row r="5" spans="1:48" x14ac:dyDescent="0.15">
      <c r="A5">
        <v>4</v>
      </c>
      <c r="B5">
        <f>IFERROR(VLOOKUP(A5,CHOOSE({1,2},龙魂设定!$F$7:$F$97,龙魂设定!$C$7:$C$97),2,FALSE),0)</f>
        <v>0</v>
      </c>
      <c r="C5">
        <f ca="1">SUMIF(龙魂设定!$F$7:$F$97,$A5,龙魂设定!H$7:H$97)+S5</f>
        <v>0</v>
      </c>
      <c r="D5">
        <f ca="1">SUMIF(龙魂设定!$F$7:$F$97,$A5,龙魂设定!I$7:I$97)+T5</f>
        <v>0</v>
      </c>
      <c r="E5">
        <f ca="1">SUMIF(龙魂设定!$F$7:$F$97,$A5,龙魂设定!J$7:J$97)+U5</f>
        <v>0</v>
      </c>
      <c r="F5">
        <f ca="1">SUMIF(龙魂设定!$F$7:$F$97,$A5,龙魂设定!K$7:K$97)+V5</f>
        <v>0</v>
      </c>
      <c r="G5">
        <f ca="1">SUMIF(龙魂设定!$F$7:$F$97,$A5,龙魂设定!L$7:L$97)+W5</f>
        <v>0</v>
      </c>
      <c r="H5">
        <f ca="1">SUMIF(龙魂设定!$F$7:$F$97,$A5,龙魂设定!M$7:M$97)+X5</f>
        <v>0</v>
      </c>
      <c r="I5">
        <f ca="1">SUMIF(龙魂设定!$F$7:$F$97,$A5,龙魂设定!N$7:N$97)+Y5</f>
        <v>0</v>
      </c>
      <c r="J5">
        <f ca="1">SUMIF(龙魂设定!$F$7:$F$97,$A5,龙魂设定!O$7:O$97)+Z5</f>
        <v>0</v>
      </c>
      <c r="P5">
        <f ca="1">SUMPRODUCT(C5:J5,设定参考!$A$2:$H$2)</f>
        <v>0</v>
      </c>
      <c r="Q5">
        <f ca="1">SUM($P$2:P5)</f>
        <v>0</v>
      </c>
      <c r="R5">
        <f t="shared" si="2"/>
        <v>0</v>
      </c>
      <c r="S5">
        <f t="shared" ca="1" si="3"/>
        <v>0</v>
      </c>
      <c r="T5">
        <f t="shared" ca="1" si="4"/>
        <v>0</v>
      </c>
      <c r="U5">
        <f t="shared" ca="1" si="5"/>
        <v>0</v>
      </c>
      <c r="V5">
        <f t="shared" ca="1" si="6"/>
        <v>0</v>
      </c>
      <c r="W5">
        <f t="shared" ca="1" si="7"/>
        <v>0</v>
      </c>
      <c r="X5">
        <f t="shared" ca="1" si="8"/>
        <v>0</v>
      </c>
      <c r="Y5">
        <f t="shared" ca="1" si="9"/>
        <v>0</v>
      </c>
      <c r="Z5">
        <f t="shared" ca="1" si="10"/>
        <v>0</v>
      </c>
      <c r="AB5">
        <f t="shared" ca="1" si="12"/>
        <v>0</v>
      </c>
      <c r="AC5">
        <f t="shared" ca="1" si="13"/>
        <v>0</v>
      </c>
      <c r="AD5">
        <f t="shared" ca="1" si="14"/>
        <v>0</v>
      </c>
      <c r="AE5">
        <f t="shared" ca="1" si="15"/>
        <v>0</v>
      </c>
      <c r="AF5">
        <f t="shared" ca="1" si="16"/>
        <v>0</v>
      </c>
      <c r="AG5">
        <f t="shared" ca="1" si="17"/>
        <v>0</v>
      </c>
    </row>
    <row r="6" spans="1:48" x14ac:dyDescent="0.15">
      <c r="A6">
        <v>5</v>
      </c>
      <c r="B6">
        <f>IFERROR(VLOOKUP(A6,CHOOSE({1,2},龙魂设定!$F$7:$F$97,龙魂设定!$C$7:$C$97),2,FALSE),0)</f>
        <v>0</v>
      </c>
      <c r="C6">
        <f ca="1">SUMIF(龙魂设定!$F$7:$F$97,$A6,龙魂设定!H$7:H$97)+S6</f>
        <v>0</v>
      </c>
      <c r="D6">
        <f ca="1">SUMIF(龙魂设定!$F$7:$F$97,$A6,龙魂设定!I$7:I$97)+T6</f>
        <v>0</v>
      </c>
      <c r="E6">
        <f ca="1">SUMIF(龙魂设定!$F$7:$F$97,$A6,龙魂设定!J$7:J$97)+U6</f>
        <v>0</v>
      </c>
      <c r="F6">
        <f ca="1">SUMIF(龙魂设定!$F$7:$F$97,$A6,龙魂设定!K$7:K$97)+V6</f>
        <v>0</v>
      </c>
      <c r="G6">
        <f ca="1">SUMIF(龙魂设定!$F$7:$F$97,$A6,龙魂设定!L$7:L$97)+W6</f>
        <v>0</v>
      </c>
      <c r="H6">
        <f ca="1">SUMIF(龙魂设定!$F$7:$F$97,$A6,龙魂设定!M$7:M$97)+X6</f>
        <v>0</v>
      </c>
      <c r="I6">
        <f ca="1">SUMIF(龙魂设定!$F$7:$F$97,$A6,龙魂设定!N$7:N$97)+Y6</f>
        <v>0</v>
      </c>
      <c r="J6">
        <f ca="1">SUMIF(龙魂设定!$F$7:$F$97,$A6,龙魂设定!O$7:O$97)+Z6</f>
        <v>0</v>
      </c>
      <c r="P6">
        <f ca="1">SUMPRODUCT(C6:J6,设定参考!$A$2:$H$2)</f>
        <v>0</v>
      </c>
      <c r="Q6">
        <f ca="1">SUM($P$2:P6)</f>
        <v>0</v>
      </c>
      <c r="R6">
        <f t="shared" si="2"/>
        <v>0</v>
      </c>
      <c r="S6">
        <f t="shared" ca="1" si="3"/>
        <v>0</v>
      </c>
      <c r="T6">
        <f t="shared" ca="1" si="4"/>
        <v>0</v>
      </c>
      <c r="U6">
        <f t="shared" ca="1" si="5"/>
        <v>0</v>
      </c>
      <c r="V6">
        <f t="shared" ca="1" si="6"/>
        <v>0</v>
      </c>
      <c r="W6">
        <f t="shared" ca="1" si="7"/>
        <v>0</v>
      </c>
      <c r="X6">
        <f t="shared" ca="1" si="8"/>
        <v>0</v>
      </c>
      <c r="Y6">
        <f t="shared" ca="1" si="9"/>
        <v>0</v>
      </c>
      <c r="Z6">
        <f t="shared" ca="1" si="10"/>
        <v>0</v>
      </c>
      <c r="AB6">
        <f t="shared" ca="1" si="12"/>
        <v>0</v>
      </c>
      <c r="AC6">
        <f t="shared" ca="1" si="13"/>
        <v>0</v>
      </c>
      <c r="AD6">
        <f t="shared" ca="1" si="14"/>
        <v>0</v>
      </c>
      <c r="AE6">
        <f t="shared" ca="1" si="15"/>
        <v>0</v>
      </c>
      <c r="AF6">
        <f t="shared" ca="1" si="16"/>
        <v>0</v>
      </c>
      <c r="AG6">
        <f t="shared" ca="1" si="17"/>
        <v>0</v>
      </c>
    </row>
    <row r="7" spans="1:48" x14ac:dyDescent="0.15">
      <c r="A7">
        <v>6</v>
      </c>
      <c r="B7">
        <f>IFERROR(VLOOKUP(A7,CHOOSE({1,2},龙魂设定!$F$7:$F$97,龙魂设定!$C$7:$C$97),2,FALSE),0)</f>
        <v>0</v>
      </c>
      <c r="C7">
        <f ca="1">SUMIF(龙魂设定!$F$7:$F$97,$A7,龙魂设定!H$7:H$97)+S7</f>
        <v>0</v>
      </c>
      <c r="D7">
        <f ca="1">SUMIF(龙魂设定!$F$7:$F$97,$A7,龙魂设定!I$7:I$97)+T7</f>
        <v>0</v>
      </c>
      <c r="E7">
        <f ca="1">SUMIF(龙魂设定!$F$7:$F$97,$A7,龙魂设定!J$7:J$97)+U7</f>
        <v>0</v>
      </c>
      <c r="F7">
        <f ca="1">SUMIF(龙魂设定!$F$7:$F$97,$A7,龙魂设定!K$7:K$97)+V7</f>
        <v>0</v>
      </c>
      <c r="G7">
        <f ca="1">SUMIF(龙魂设定!$F$7:$F$97,$A7,龙魂设定!L$7:L$97)+W7</f>
        <v>0</v>
      </c>
      <c r="H7">
        <f ca="1">SUMIF(龙魂设定!$F$7:$F$97,$A7,龙魂设定!M$7:M$97)+X7</f>
        <v>0</v>
      </c>
      <c r="I7">
        <f ca="1">SUMIF(龙魂设定!$F$7:$F$97,$A7,龙魂设定!N$7:N$97)+Y7</f>
        <v>0</v>
      </c>
      <c r="J7">
        <f ca="1">SUMIF(龙魂设定!$F$7:$F$97,$A7,龙魂设定!O$7:O$97)+Z7</f>
        <v>0</v>
      </c>
      <c r="P7">
        <f ca="1">SUMPRODUCT(C7:J7,设定参考!$A$2:$H$2)</f>
        <v>0</v>
      </c>
      <c r="Q7">
        <f ca="1">SUM($P$2:P7)</f>
        <v>0</v>
      </c>
      <c r="R7">
        <f t="shared" si="2"/>
        <v>0</v>
      </c>
      <c r="S7">
        <f t="shared" ca="1" si="3"/>
        <v>0</v>
      </c>
      <c r="T7">
        <f t="shared" ca="1" si="4"/>
        <v>0</v>
      </c>
      <c r="U7">
        <f t="shared" ca="1" si="5"/>
        <v>0</v>
      </c>
      <c r="V7">
        <f t="shared" ca="1" si="6"/>
        <v>0</v>
      </c>
      <c r="W7">
        <f t="shared" ca="1" si="7"/>
        <v>0</v>
      </c>
      <c r="X7">
        <f t="shared" ca="1" si="8"/>
        <v>0</v>
      </c>
      <c r="Y7">
        <f t="shared" ca="1" si="9"/>
        <v>0</v>
      </c>
      <c r="Z7">
        <f t="shared" ca="1" si="10"/>
        <v>0</v>
      </c>
      <c r="AB7">
        <f t="shared" ca="1" si="12"/>
        <v>0</v>
      </c>
      <c r="AC7">
        <f t="shared" ca="1" si="13"/>
        <v>0</v>
      </c>
      <c r="AD7">
        <f t="shared" ca="1" si="14"/>
        <v>0</v>
      </c>
      <c r="AE7">
        <f t="shared" ca="1" si="15"/>
        <v>0</v>
      </c>
      <c r="AF7">
        <f t="shared" ca="1" si="16"/>
        <v>0</v>
      </c>
      <c r="AG7">
        <f t="shared" ca="1" si="17"/>
        <v>0</v>
      </c>
      <c r="AJ7" s="52" t="s">
        <v>16</v>
      </c>
      <c r="AK7" s="52" t="s">
        <v>17</v>
      </c>
      <c r="AL7" s="53" t="s">
        <v>18</v>
      </c>
      <c r="AM7" s="52" t="s">
        <v>181</v>
      </c>
      <c r="AN7" s="52" t="s">
        <v>182</v>
      </c>
      <c r="AO7" s="52" t="s">
        <v>183</v>
      </c>
      <c r="AP7" s="52" t="s">
        <v>184</v>
      </c>
      <c r="AQ7" s="52" t="s">
        <v>185</v>
      </c>
      <c r="AR7" s="2" t="s">
        <v>186</v>
      </c>
      <c r="AS7" s="2" t="s">
        <v>187</v>
      </c>
      <c r="AT7" s="3" t="s">
        <v>188</v>
      </c>
      <c r="AU7" s="3" t="s">
        <v>189</v>
      </c>
      <c r="AV7" s="3" t="s">
        <v>190</v>
      </c>
    </row>
    <row r="8" spans="1:48" x14ac:dyDescent="0.15">
      <c r="A8">
        <v>7</v>
      </c>
      <c r="B8">
        <f>IFERROR(VLOOKUP(A8,CHOOSE({1,2},龙魂设定!$F$7:$F$97,龙魂设定!$C$7:$C$97),2,FALSE),0)</f>
        <v>0</v>
      </c>
      <c r="C8">
        <f ca="1">SUMIF(龙魂设定!$F$7:$F$97,$A8,龙魂设定!H$7:H$97)+S8</f>
        <v>0</v>
      </c>
      <c r="D8">
        <f ca="1">SUMIF(龙魂设定!$F$7:$F$97,$A8,龙魂设定!I$7:I$97)+T8</f>
        <v>0</v>
      </c>
      <c r="E8">
        <f ca="1">SUMIF(龙魂设定!$F$7:$F$97,$A8,龙魂设定!J$7:J$97)+U8</f>
        <v>0</v>
      </c>
      <c r="F8">
        <f ca="1">SUMIF(龙魂设定!$F$7:$F$97,$A8,龙魂设定!K$7:K$97)+V8</f>
        <v>0</v>
      </c>
      <c r="G8">
        <f ca="1">SUMIF(龙魂设定!$F$7:$F$97,$A8,龙魂设定!L$7:L$97)+W8</f>
        <v>0</v>
      </c>
      <c r="H8">
        <f ca="1">SUMIF(龙魂设定!$F$7:$F$97,$A8,龙魂设定!M$7:M$97)+X8</f>
        <v>0</v>
      </c>
      <c r="I8">
        <f ca="1">SUMIF(龙魂设定!$F$7:$F$97,$A8,龙魂设定!N$7:N$97)+Y8</f>
        <v>0</v>
      </c>
      <c r="J8">
        <f ca="1">SUMIF(龙魂设定!$F$7:$F$97,$A8,龙魂设定!O$7:O$97)+Z8</f>
        <v>0</v>
      </c>
      <c r="P8">
        <f ca="1">SUMPRODUCT(C8:J8,设定参考!$A$2:$H$2)</f>
        <v>0</v>
      </c>
      <c r="Q8">
        <f ca="1">SUM($P$2:P8)</f>
        <v>0</v>
      </c>
      <c r="R8">
        <f t="shared" si="2"/>
        <v>0</v>
      </c>
      <c r="S8">
        <f t="shared" ca="1" si="3"/>
        <v>0</v>
      </c>
      <c r="T8">
        <f t="shared" ca="1" si="4"/>
        <v>0</v>
      </c>
      <c r="U8">
        <f t="shared" ca="1" si="5"/>
        <v>0</v>
      </c>
      <c r="V8">
        <f t="shared" ca="1" si="6"/>
        <v>0</v>
      </c>
      <c r="W8">
        <f t="shared" ca="1" si="7"/>
        <v>0</v>
      </c>
      <c r="X8">
        <f t="shared" ca="1" si="8"/>
        <v>0</v>
      </c>
      <c r="Y8">
        <f t="shared" ca="1" si="9"/>
        <v>0</v>
      </c>
      <c r="Z8">
        <f t="shared" ca="1" si="10"/>
        <v>0</v>
      </c>
      <c r="AB8">
        <f t="shared" ca="1" si="12"/>
        <v>0</v>
      </c>
      <c r="AC8">
        <f t="shared" ca="1" si="13"/>
        <v>0</v>
      </c>
      <c r="AD8">
        <f t="shared" ca="1" si="14"/>
        <v>0</v>
      </c>
      <c r="AE8">
        <f t="shared" ca="1" si="15"/>
        <v>0</v>
      </c>
      <c r="AF8">
        <f t="shared" ca="1" si="16"/>
        <v>0</v>
      </c>
      <c r="AG8">
        <f t="shared" ca="1" si="17"/>
        <v>0</v>
      </c>
      <c r="AH8">
        <f>[11]龙魂整图属性辅助表!E12</f>
        <v>1000</v>
      </c>
      <c r="AI8" t="str">
        <f>[11]龙魂整图属性辅助表!F12</f>
        <v>青龙图</v>
      </c>
      <c r="AJ8">
        <f>[11]龙魂整图属性辅助表!G12</f>
        <v>2727</v>
      </c>
      <c r="AK8">
        <f>[11]龙魂整图属性辅助表!H12</f>
        <v>0</v>
      </c>
      <c r="AL8">
        <f>[11]龙魂整图属性辅助表!I12</f>
        <v>137</v>
      </c>
      <c r="AM8">
        <f>[11]龙魂整图属性辅助表!J12</f>
        <v>0</v>
      </c>
      <c r="AN8">
        <f>[11]龙魂整图属性辅助表!K12</f>
        <v>0</v>
      </c>
      <c r="AO8">
        <f>[11]龙魂整图属性辅助表!L12</f>
        <v>0</v>
      </c>
      <c r="AP8">
        <f>[11]龙魂整图属性辅助表!M12</f>
        <v>0</v>
      </c>
      <c r="AQ8">
        <f>[11]龙魂整图属性辅助表!N12</f>
        <v>0</v>
      </c>
      <c r="AR8">
        <f>[11]龙魂整图属性辅助表!O12</f>
        <v>0</v>
      </c>
      <c r="AS8">
        <f>[11]龙魂整图属性辅助表!P12</f>
        <v>0</v>
      </c>
      <c r="AT8">
        <f>[11]龙魂整图属性辅助表!Q12</f>
        <v>0</v>
      </c>
      <c r="AU8">
        <f>[11]龙魂整图属性辅助表!R12</f>
        <v>0</v>
      </c>
      <c r="AV8">
        <f>[11]龙魂整图属性辅助表!S12</f>
        <v>0</v>
      </c>
    </row>
    <row r="9" spans="1:48" x14ac:dyDescent="0.15">
      <c r="A9">
        <v>8</v>
      </c>
      <c r="B9">
        <f>IFERROR(VLOOKUP(A9,CHOOSE({1,2},龙魂设定!$F$7:$F$97,龙魂设定!$C$7:$C$97),2,FALSE),0)</f>
        <v>0</v>
      </c>
      <c r="C9">
        <f ca="1">SUMIF(龙魂设定!$F$7:$F$97,$A9,龙魂设定!H$7:H$97)+S9</f>
        <v>0</v>
      </c>
      <c r="D9">
        <f ca="1">SUMIF(龙魂设定!$F$7:$F$97,$A9,龙魂设定!I$7:I$97)+T9</f>
        <v>0</v>
      </c>
      <c r="E9">
        <f ca="1">SUMIF(龙魂设定!$F$7:$F$97,$A9,龙魂设定!J$7:J$97)+U9</f>
        <v>0</v>
      </c>
      <c r="F9">
        <f ca="1">SUMIF(龙魂设定!$F$7:$F$97,$A9,龙魂设定!K$7:K$97)+V9</f>
        <v>0</v>
      </c>
      <c r="G9">
        <f ca="1">SUMIF(龙魂设定!$F$7:$F$97,$A9,龙魂设定!L$7:L$97)+W9</f>
        <v>0</v>
      </c>
      <c r="H9">
        <f ca="1">SUMIF(龙魂设定!$F$7:$F$97,$A9,龙魂设定!M$7:M$97)+X9</f>
        <v>0</v>
      </c>
      <c r="I9">
        <f ca="1">SUMIF(龙魂设定!$F$7:$F$97,$A9,龙魂设定!N$7:N$97)+Y9</f>
        <v>0</v>
      </c>
      <c r="J9">
        <f ca="1">SUMIF(龙魂设定!$F$7:$F$97,$A9,龙魂设定!O$7:O$97)+Z9</f>
        <v>0</v>
      </c>
      <c r="P9">
        <f ca="1">SUMPRODUCT(C9:J9,设定参考!$A$2:$H$2)</f>
        <v>0</v>
      </c>
      <c r="Q9">
        <f ca="1">SUM($P$2:P9)</f>
        <v>0</v>
      </c>
      <c r="R9">
        <f t="shared" si="2"/>
        <v>0</v>
      </c>
      <c r="S9">
        <f t="shared" ca="1" si="3"/>
        <v>0</v>
      </c>
      <c r="T9">
        <f t="shared" ca="1" si="4"/>
        <v>0</v>
      </c>
      <c r="U9">
        <f t="shared" ca="1" si="5"/>
        <v>0</v>
      </c>
      <c r="V9">
        <f t="shared" ca="1" si="6"/>
        <v>0</v>
      </c>
      <c r="W9">
        <f t="shared" ca="1" si="7"/>
        <v>0</v>
      </c>
      <c r="X9">
        <f t="shared" ca="1" si="8"/>
        <v>0</v>
      </c>
      <c r="Y9">
        <f t="shared" ca="1" si="9"/>
        <v>0</v>
      </c>
      <c r="Z9">
        <f t="shared" ca="1" si="10"/>
        <v>0</v>
      </c>
      <c r="AB9">
        <f t="shared" ca="1" si="12"/>
        <v>0</v>
      </c>
      <c r="AC9">
        <f t="shared" ca="1" si="13"/>
        <v>0</v>
      </c>
      <c r="AD9">
        <f t="shared" ca="1" si="14"/>
        <v>0</v>
      </c>
      <c r="AE9">
        <f t="shared" ca="1" si="15"/>
        <v>0</v>
      </c>
      <c r="AF9">
        <f t="shared" ca="1" si="16"/>
        <v>0</v>
      </c>
      <c r="AG9">
        <f t="shared" ca="1" si="17"/>
        <v>0</v>
      </c>
      <c r="AH9">
        <f>[11]龙魂整图属性辅助表!E13</f>
        <v>1001</v>
      </c>
      <c r="AI9" t="str">
        <f>[11]龙魂整图属性辅助表!F13</f>
        <v>苍龙图</v>
      </c>
      <c r="AJ9">
        <f>[11]龙魂整图属性辅助表!G13</f>
        <v>4090</v>
      </c>
      <c r="AK9">
        <f>[11]龙魂整图属性辅助表!H13</f>
        <v>253</v>
      </c>
      <c r="AL9">
        <f>[11]龙魂整图属性辅助表!I13</f>
        <v>0</v>
      </c>
      <c r="AM9">
        <f>[11]龙魂整图属性辅助表!J13</f>
        <v>0</v>
      </c>
      <c r="AN9">
        <f>[11]龙魂整图属性辅助表!K13</f>
        <v>0</v>
      </c>
      <c r="AO9">
        <f>[11]龙魂整图属性辅助表!L13</f>
        <v>0</v>
      </c>
      <c r="AP9">
        <f>[11]龙魂整图属性辅助表!M13</f>
        <v>0</v>
      </c>
      <c r="AQ9">
        <f>[11]龙魂整图属性辅助表!N13</f>
        <v>0</v>
      </c>
      <c r="AR9">
        <f>[11]龙魂整图属性辅助表!O13</f>
        <v>0</v>
      </c>
      <c r="AS9">
        <f>[11]龙魂整图属性辅助表!P13</f>
        <v>0</v>
      </c>
      <c r="AT9">
        <f>[11]龙魂整图属性辅助表!Q13</f>
        <v>0</v>
      </c>
      <c r="AU9">
        <f>[11]龙魂整图属性辅助表!R13</f>
        <v>0</v>
      </c>
      <c r="AV9">
        <f>[11]龙魂整图属性辅助表!S13</f>
        <v>0</v>
      </c>
    </row>
    <row r="10" spans="1:48" x14ac:dyDescent="0.15">
      <c r="A10">
        <v>9</v>
      </c>
      <c r="B10">
        <f>IFERROR(VLOOKUP(A10,CHOOSE({1,2},龙魂设定!$F$7:$F$97,龙魂设定!$C$7:$C$97),2,FALSE),0)</f>
        <v>0</v>
      </c>
      <c r="C10">
        <f ca="1">SUMIF(龙魂设定!$F$7:$F$97,$A10,龙魂设定!H$7:H$97)+S10</f>
        <v>0</v>
      </c>
      <c r="D10">
        <f ca="1">SUMIF(龙魂设定!$F$7:$F$97,$A10,龙魂设定!I$7:I$97)+T10</f>
        <v>0</v>
      </c>
      <c r="E10">
        <f ca="1">SUMIF(龙魂设定!$F$7:$F$97,$A10,龙魂设定!J$7:J$97)+U10</f>
        <v>0</v>
      </c>
      <c r="F10">
        <f ca="1">SUMIF(龙魂设定!$F$7:$F$97,$A10,龙魂设定!K$7:K$97)+V10</f>
        <v>0</v>
      </c>
      <c r="G10">
        <f ca="1">SUMIF(龙魂设定!$F$7:$F$97,$A10,龙魂设定!L$7:L$97)+W10</f>
        <v>0</v>
      </c>
      <c r="H10">
        <f ca="1">SUMIF(龙魂设定!$F$7:$F$97,$A10,龙魂设定!M$7:M$97)+X10</f>
        <v>0</v>
      </c>
      <c r="I10">
        <f ca="1">SUMIF(龙魂设定!$F$7:$F$97,$A10,龙魂设定!N$7:N$97)+Y10</f>
        <v>0</v>
      </c>
      <c r="J10">
        <f ca="1">SUMIF(龙魂设定!$F$7:$F$97,$A10,龙魂设定!O$7:O$97)+Z10</f>
        <v>0</v>
      </c>
      <c r="P10">
        <f ca="1">SUMPRODUCT(C10:J10,设定参考!$A$2:$H$2)</f>
        <v>0</v>
      </c>
      <c r="Q10">
        <f ca="1">SUM($P$2:P10)</f>
        <v>0</v>
      </c>
      <c r="R10">
        <f t="shared" si="2"/>
        <v>0</v>
      </c>
      <c r="S10">
        <f t="shared" ca="1" si="3"/>
        <v>0</v>
      </c>
      <c r="T10">
        <f t="shared" ca="1" si="4"/>
        <v>0</v>
      </c>
      <c r="U10">
        <f t="shared" ca="1" si="5"/>
        <v>0</v>
      </c>
      <c r="V10">
        <f t="shared" ca="1" si="6"/>
        <v>0</v>
      </c>
      <c r="W10">
        <f t="shared" ca="1" si="7"/>
        <v>0</v>
      </c>
      <c r="X10">
        <f t="shared" ca="1" si="8"/>
        <v>0</v>
      </c>
      <c r="Y10">
        <f t="shared" ca="1" si="9"/>
        <v>0</v>
      </c>
      <c r="Z10">
        <f t="shared" ca="1" si="10"/>
        <v>0</v>
      </c>
      <c r="AB10">
        <f t="shared" ca="1" si="12"/>
        <v>0</v>
      </c>
      <c r="AC10">
        <f t="shared" ca="1" si="13"/>
        <v>0</v>
      </c>
      <c r="AD10">
        <f t="shared" ca="1" si="14"/>
        <v>0</v>
      </c>
      <c r="AE10">
        <f t="shared" ca="1" si="15"/>
        <v>0</v>
      </c>
      <c r="AF10">
        <f t="shared" ca="1" si="16"/>
        <v>0</v>
      </c>
      <c r="AG10">
        <f t="shared" ca="1" si="17"/>
        <v>0</v>
      </c>
      <c r="AH10">
        <f>[11]龙魂整图属性辅助表!E14</f>
        <v>1002</v>
      </c>
      <c r="AI10" t="str">
        <f>[11]龙魂整图属性辅助表!F14</f>
        <v>黄龙图</v>
      </c>
      <c r="AJ10">
        <f>[11]龙魂整图属性辅助表!G14</f>
        <v>8180</v>
      </c>
      <c r="AK10">
        <f>[11]龙魂整图属性辅助表!H14</f>
        <v>0</v>
      </c>
      <c r="AL10">
        <f>[11]龙魂整图属性辅助表!I14</f>
        <v>273</v>
      </c>
      <c r="AM10">
        <f>[11]龙魂整图属性辅助表!J14</f>
        <v>0</v>
      </c>
      <c r="AN10">
        <f>[11]龙魂整图属性辅助表!K14</f>
        <v>0</v>
      </c>
      <c r="AO10">
        <f>[11]龙魂整图属性辅助表!L14</f>
        <v>0</v>
      </c>
      <c r="AP10">
        <f>[11]龙魂整图属性辅助表!M14</f>
        <v>0</v>
      </c>
      <c r="AQ10">
        <f>[11]龙魂整图属性辅助表!N14</f>
        <v>0</v>
      </c>
      <c r="AR10">
        <f>[11]龙魂整图属性辅助表!O14</f>
        <v>0</v>
      </c>
      <c r="AS10">
        <f>[11]龙魂整图属性辅助表!P14</f>
        <v>0</v>
      </c>
      <c r="AT10">
        <f>[11]龙魂整图属性辅助表!Q14</f>
        <v>0</v>
      </c>
      <c r="AU10">
        <f>[11]龙魂整图属性辅助表!R14</f>
        <v>0</v>
      </c>
      <c r="AV10">
        <f>[11]龙魂整图属性辅助表!S14</f>
        <v>0</v>
      </c>
    </row>
    <row r="11" spans="1:48" x14ac:dyDescent="0.15">
      <c r="A11">
        <v>10</v>
      </c>
      <c r="B11">
        <f>IFERROR(VLOOKUP(A11,CHOOSE({1,2},龙魂设定!$F$7:$F$97,龙魂设定!$C$7:$C$97),2,FALSE),0)</f>
        <v>0</v>
      </c>
      <c r="C11">
        <f ca="1">SUMIF(龙魂设定!$F$7:$F$97,$A11,龙魂设定!H$7:H$97)+S11</f>
        <v>0</v>
      </c>
      <c r="D11">
        <f ca="1">SUMIF(龙魂设定!$F$7:$F$97,$A11,龙魂设定!I$7:I$97)+T11</f>
        <v>0</v>
      </c>
      <c r="E11">
        <f ca="1">SUMIF(龙魂设定!$F$7:$F$97,$A11,龙魂设定!J$7:J$97)+U11</f>
        <v>0</v>
      </c>
      <c r="F11">
        <f ca="1">SUMIF(龙魂设定!$F$7:$F$97,$A11,龙魂设定!K$7:K$97)+V11</f>
        <v>0</v>
      </c>
      <c r="G11">
        <f ca="1">SUMIF(龙魂设定!$F$7:$F$97,$A11,龙魂设定!L$7:L$97)+W11</f>
        <v>0</v>
      </c>
      <c r="H11">
        <f ca="1">SUMIF(龙魂设定!$F$7:$F$97,$A11,龙魂设定!M$7:M$97)+X11</f>
        <v>0</v>
      </c>
      <c r="I11">
        <f ca="1">SUMIF(龙魂设定!$F$7:$F$97,$A11,龙魂设定!N$7:N$97)+Y11</f>
        <v>0</v>
      </c>
      <c r="J11">
        <f ca="1">SUMIF(龙魂设定!$F$7:$F$97,$A11,龙魂设定!O$7:O$97)+Z11</f>
        <v>0</v>
      </c>
      <c r="P11">
        <f ca="1">SUMPRODUCT(C11:J11,设定参考!$A$2:$H$2)</f>
        <v>0</v>
      </c>
      <c r="Q11">
        <f ca="1">SUM($P$2:P11)</f>
        <v>0</v>
      </c>
      <c r="R11">
        <f t="shared" si="2"/>
        <v>0</v>
      </c>
      <c r="S11">
        <f t="shared" ca="1" si="3"/>
        <v>0</v>
      </c>
      <c r="T11">
        <f t="shared" ca="1" si="4"/>
        <v>0</v>
      </c>
      <c r="U11">
        <f t="shared" ca="1" si="5"/>
        <v>0</v>
      </c>
      <c r="V11">
        <f t="shared" ca="1" si="6"/>
        <v>0</v>
      </c>
      <c r="W11">
        <f t="shared" ca="1" si="7"/>
        <v>0</v>
      </c>
      <c r="X11">
        <f t="shared" ca="1" si="8"/>
        <v>0</v>
      </c>
      <c r="Y11">
        <f t="shared" ca="1" si="9"/>
        <v>0</v>
      </c>
      <c r="Z11">
        <f t="shared" ca="1" si="10"/>
        <v>0</v>
      </c>
      <c r="AB11">
        <f t="shared" ca="1" si="12"/>
        <v>0</v>
      </c>
      <c r="AC11">
        <f t="shared" ca="1" si="13"/>
        <v>0</v>
      </c>
      <c r="AD11">
        <f t="shared" ca="1" si="14"/>
        <v>0</v>
      </c>
      <c r="AE11">
        <f t="shared" ca="1" si="15"/>
        <v>0</v>
      </c>
      <c r="AF11">
        <f t="shared" ca="1" si="16"/>
        <v>0</v>
      </c>
      <c r="AG11">
        <f t="shared" ca="1" si="17"/>
        <v>0</v>
      </c>
      <c r="AH11">
        <f>[11]龙魂整图属性辅助表!E15</f>
        <v>1003</v>
      </c>
      <c r="AI11" t="str">
        <f>[11]龙魂整图属性辅助表!F15</f>
        <v>碧龙图</v>
      </c>
      <c r="AJ11">
        <f>[11]龙魂整图属性辅助表!G15</f>
        <v>9544</v>
      </c>
      <c r="AK11">
        <f>[11]龙魂整图属性辅助表!H15</f>
        <v>506</v>
      </c>
      <c r="AL11">
        <f>[11]龙魂整图属性辅助表!I15</f>
        <v>0</v>
      </c>
      <c r="AM11">
        <f>[11]龙魂整图属性辅助表!J15</f>
        <v>0</v>
      </c>
      <c r="AN11">
        <f>[11]龙魂整图属性辅助表!K15</f>
        <v>0</v>
      </c>
      <c r="AO11">
        <f>[11]龙魂整图属性辅助表!L15</f>
        <v>0</v>
      </c>
      <c r="AP11">
        <f>[11]龙魂整图属性辅助表!M15</f>
        <v>0</v>
      </c>
      <c r="AQ11">
        <f>[11]龙魂整图属性辅助表!N15</f>
        <v>0</v>
      </c>
      <c r="AR11">
        <f>[11]龙魂整图属性辅助表!O15</f>
        <v>0</v>
      </c>
      <c r="AS11">
        <f>[11]龙魂整图属性辅助表!P15</f>
        <v>0</v>
      </c>
      <c r="AT11">
        <f>[11]龙魂整图属性辅助表!Q15</f>
        <v>0</v>
      </c>
      <c r="AU11">
        <f>[11]龙魂整图属性辅助表!R15</f>
        <v>0</v>
      </c>
      <c r="AV11">
        <f>[11]龙魂整图属性辅助表!S15</f>
        <v>0</v>
      </c>
    </row>
    <row r="12" spans="1:48" x14ac:dyDescent="0.15">
      <c r="A12">
        <v>11</v>
      </c>
      <c r="B12">
        <f>IFERROR(VLOOKUP(A12,CHOOSE({1,2},龙魂设定!$F$7:$F$97,龙魂设定!$C$7:$C$97),2,FALSE),0)</f>
        <v>0</v>
      </c>
      <c r="C12">
        <f ca="1">SUMIF(龙魂设定!$F$7:$F$97,$A12,龙魂设定!H$7:H$97)+S12</f>
        <v>0</v>
      </c>
      <c r="D12">
        <f ca="1">SUMIF(龙魂设定!$F$7:$F$97,$A12,龙魂设定!I$7:I$97)+T12</f>
        <v>0</v>
      </c>
      <c r="E12">
        <f ca="1">SUMIF(龙魂设定!$F$7:$F$97,$A12,龙魂设定!J$7:J$97)+U12</f>
        <v>0</v>
      </c>
      <c r="F12">
        <f ca="1">SUMIF(龙魂设定!$F$7:$F$97,$A12,龙魂设定!K$7:K$97)+V12</f>
        <v>0</v>
      </c>
      <c r="G12">
        <f ca="1">SUMIF(龙魂设定!$F$7:$F$97,$A12,龙魂设定!L$7:L$97)+W12</f>
        <v>0</v>
      </c>
      <c r="H12">
        <f ca="1">SUMIF(龙魂设定!$F$7:$F$97,$A12,龙魂设定!M$7:M$97)+X12</f>
        <v>0</v>
      </c>
      <c r="I12">
        <f ca="1">SUMIF(龙魂设定!$F$7:$F$97,$A12,龙魂设定!N$7:N$97)+Y12</f>
        <v>0</v>
      </c>
      <c r="J12">
        <f ca="1">SUMIF(龙魂设定!$F$7:$F$97,$A12,龙魂设定!O$7:O$97)+Z12</f>
        <v>0</v>
      </c>
      <c r="P12">
        <f ca="1">SUMPRODUCT(C12:J12,设定参考!$A$2:$H$2)</f>
        <v>0</v>
      </c>
      <c r="Q12">
        <f ca="1">SUM($P$2:P12)</f>
        <v>0</v>
      </c>
      <c r="R12">
        <f t="shared" si="2"/>
        <v>0</v>
      </c>
      <c r="S12">
        <f t="shared" ca="1" si="3"/>
        <v>0</v>
      </c>
      <c r="T12">
        <f t="shared" ca="1" si="4"/>
        <v>0</v>
      </c>
      <c r="U12">
        <f t="shared" ca="1" si="5"/>
        <v>0</v>
      </c>
      <c r="V12">
        <f t="shared" ca="1" si="6"/>
        <v>0</v>
      </c>
      <c r="W12">
        <f t="shared" ca="1" si="7"/>
        <v>0</v>
      </c>
      <c r="X12">
        <f t="shared" ca="1" si="8"/>
        <v>0</v>
      </c>
      <c r="Y12">
        <f t="shared" ca="1" si="9"/>
        <v>0</v>
      </c>
      <c r="Z12">
        <f t="shared" ca="1" si="10"/>
        <v>0</v>
      </c>
      <c r="AB12">
        <f t="shared" ca="1" si="12"/>
        <v>0</v>
      </c>
      <c r="AC12">
        <f t="shared" ca="1" si="13"/>
        <v>0</v>
      </c>
      <c r="AD12">
        <f t="shared" ca="1" si="14"/>
        <v>0</v>
      </c>
      <c r="AE12">
        <f t="shared" ca="1" si="15"/>
        <v>0</v>
      </c>
      <c r="AF12">
        <f t="shared" ca="1" si="16"/>
        <v>0</v>
      </c>
      <c r="AG12">
        <f t="shared" ca="1" si="17"/>
        <v>0</v>
      </c>
      <c r="AH12">
        <f>[11]龙魂整图属性辅助表!E16</f>
        <v>1004</v>
      </c>
      <c r="AI12" t="str">
        <f>[11]龙魂整图属性辅助表!F16</f>
        <v>升龙图</v>
      </c>
      <c r="AJ12">
        <f>[11]龙魂整图属性辅助表!G16</f>
        <v>16361</v>
      </c>
      <c r="AK12">
        <f>[11]龙魂整图属性辅助表!H16</f>
        <v>0</v>
      </c>
      <c r="AL12">
        <f>[11]龙魂整图属性辅助表!I16</f>
        <v>546</v>
      </c>
      <c r="AM12">
        <f>[11]龙魂整图属性辅助表!J16</f>
        <v>0</v>
      </c>
      <c r="AN12">
        <f>[11]龙魂整图属性辅助表!K16</f>
        <v>0</v>
      </c>
      <c r="AO12">
        <f>[11]龙魂整图属性辅助表!L16</f>
        <v>0</v>
      </c>
      <c r="AP12">
        <f>[11]龙魂整图属性辅助表!M16</f>
        <v>0</v>
      </c>
      <c r="AQ12">
        <f>[11]龙魂整图属性辅助表!N16</f>
        <v>0</v>
      </c>
      <c r="AR12">
        <f>[11]龙魂整图属性辅助表!O16</f>
        <v>0</v>
      </c>
      <c r="AS12">
        <f>[11]龙魂整图属性辅助表!P16</f>
        <v>0</v>
      </c>
      <c r="AT12">
        <f>[11]龙魂整图属性辅助表!Q16</f>
        <v>0</v>
      </c>
      <c r="AU12">
        <f>[11]龙魂整图属性辅助表!R16</f>
        <v>0</v>
      </c>
      <c r="AV12">
        <f>[11]龙魂整图属性辅助表!S16</f>
        <v>0</v>
      </c>
    </row>
    <row r="13" spans="1:48" x14ac:dyDescent="0.15">
      <c r="A13">
        <v>12</v>
      </c>
      <c r="B13">
        <f>IFERROR(VLOOKUP(A13,CHOOSE({1,2},龙魂设定!$F$7:$F$97,龙魂设定!$C$7:$C$97),2,FALSE),0)</f>
        <v>0</v>
      </c>
      <c r="C13">
        <f ca="1">SUMIF(龙魂设定!$F$7:$F$97,$A13,龙魂设定!H$7:H$97)+S13</f>
        <v>0</v>
      </c>
      <c r="D13">
        <f ca="1">SUMIF(龙魂设定!$F$7:$F$97,$A13,龙魂设定!I$7:I$97)+T13</f>
        <v>0</v>
      </c>
      <c r="E13">
        <f ca="1">SUMIF(龙魂设定!$F$7:$F$97,$A13,龙魂设定!J$7:J$97)+U13</f>
        <v>0</v>
      </c>
      <c r="F13">
        <f ca="1">SUMIF(龙魂设定!$F$7:$F$97,$A13,龙魂设定!K$7:K$97)+V13</f>
        <v>0</v>
      </c>
      <c r="G13">
        <f ca="1">SUMIF(龙魂设定!$F$7:$F$97,$A13,龙魂设定!L$7:L$97)+W13</f>
        <v>0</v>
      </c>
      <c r="H13">
        <f ca="1">SUMIF(龙魂设定!$F$7:$F$97,$A13,龙魂设定!M$7:M$97)+X13</f>
        <v>0</v>
      </c>
      <c r="I13">
        <f ca="1">SUMIF(龙魂设定!$F$7:$F$97,$A13,龙魂设定!N$7:N$97)+Y13</f>
        <v>0</v>
      </c>
      <c r="J13">
        <f ca="1">SUMIF(龙魂设定!$F$7:$F$97,$A13,龙魂设定!O$7:O$97)+Z13</f>
        <v>0</v>
      </c>
      <c r="P13">
        <f ca="1">SUMPRODUCT(C13:J13,设定参考!$A$2:$H$2)</f>
        <v>0</v>
      </c>
      <c r="Q13">
        <f ca="1">SUM($P$2:P13)</f>
        <v>0</v>
      </c>
      <c r="R13">
        <f t="shared" si="2"/>
        <v>0</v>
      </c>
      <c r="S13">
        <f t="shared" ca="1" si="3"/>
        <v>0</v>
      </c>
      <c r="T13">
        <f t="shared" ca="1" si="4"/>
        <v>0</v>
      </c>
      <c r="U13">
        <f t="shared" ca="1" si="5"/>
        <v>0</v>
      </c>
      <c r="V13">
        <f t="shared" ca="1" si="6"/>
        <v>0</v>
      </c>
      <c r="W13">
        <f t="shared" ca="1" si="7"/>
        <v>0</v>
      </c>
      <c r="X13">
        <f t="shared" ca="1" si="8"/>
        <v>0</v>
      </c>
      <c r="Y13">
        <f t="shared" ca="1" si="9"/>
        <v>0</v>
      </c>
      <c r="Z13">
        <f t="shared" ca="1" si="10"/>
        <v>0</v>
      </c>
      <c r="AB13">
        <f t="shared" ca="1" si="12"/>
        <v>0</v>
      </c>
      <c r="AC13">
        <f t="shared" ca="1" si="13"/>
        <v>0</v>
      </c>
      <c r="AD13">
        <f t="shared" ca="1" si="14"/>
        <v>0</v>
      </c>
      <c r="AE13">
        <f t="shared" ca="1" si="15"/>
        <v>0</v>
      </c>
      <c r="AF13">
        <f t="shared" ca="1" si="16"/>
        <v>0</v>
      </c>
      <c r="AG13">
        <f t="shared" ca="1" si="17"/>
        <v>0</v>
      </c>
      <c r="AH13">
        <f>[11]龙魂整图属性辅助表!E17</f>
        <v>1005</v>
      </c>
      <c r="AI13" t="str">
        <f>[11]龙魂整图属性辅助表!F17</f>
        <v>天龙图</v>
      </c>
      <c r="AJ13">
        <f>[11]龙魂整图属性辅助表!G17</f>
        <v>21815</v>
      </c>
      <c r="AK13">
        <f>[11]龙魂整图属性辅助表!H17</f>
        <v>1011</v>
      </c>
      <c r="AL13">
        <f>[11]龙魂整图属性辅助表!I17</f>
        <v>0</v>
      </c>
      <c r="AM13">
        <f>[11]龙魂整图属性辅助表!J17</f>
        <v>0</v>
      </c>
      <c r="AN13">
        <f>[11]龙魂整图属性辅助表!K17</f>
        <v>0</v>
      </c>
      <c r="AO13">
        <f>[11]龙魂整图属性辅助表!L17</f>
        <v>0</v>
      </c>
      <c r="AP13">
        <f>[11]龙魂整图属性辅助表!M17</f>
        <v>0</v>
      </c>
      <c r="AQ13">
        <f>[11]龙魂整图属性辅助表!N17</f>
        <v>0</v>
      </c>
      <c r="AR13">
        <f>[11]龙魂整图属性辅助表!O17</f>
        <v>0</v>
      </c>
      <c r="AS13">
        <f>[11]龙魂整图属性辅助表!P17</f>
        <v>0</v>
      </c>
      <c r="AT13">
        <f>[11]龙魂整图属性辅助表!Q17</f>
        <v>0</v>
      </c>
      <c r="AU13">
        <f>[11]龙魂整图属性辅助表!R17</f>
        <v>0</v>
      </c>
      <c r="AV13">
        <f>[11]龙魂整图属性辅助表!S17</f>
        <v>0</v>
      </c>
    </row>
    <row r="14" spans="1:48" x14ac:dyDescent="0.15">
      <c r="A14">
        <v>13</v>
      </c>
      <c r="B14">
        <f>IFERROR(VLOOKUP(A14,CHOOSE({1,2},龙魂设定!$F$7:$F$97,龙魂设定!$C$7:$C$97),2,FALSE),0)</f>
        <v>0</v>
      </c>
      <c r="C14">
        <f ca="1">SUMIF(龙魂设定!$F$7:$F$97,$A14,龙魂设定!H$7:H$97)+S14</f>
        <v>0</v>
      </c>
      <c r="D14">
        <f ca="1">SUMIF(龙魂设定!$F$7:$F$97,$A14,龙魂设定!I$7:I$97)+T14</f>
        <v>0</v>
      </c>
      <c r="E14">
        <f ca="1">SUMIF(龙魂设定!$F$7:$F$97,$A14,龙魂设定!J$7:J$97)+U14</f>
        <v>0</v>
      </c>
      <c r="F14">
        <f ca="1">SUMIF(龙魂设定!$F$7:$F$97,$A14,龙魂设定!K$7:K$97)+V14</f>
        <v>0</v>
      </c>
      <c r="G14">
        <f ca="1">SUMIF(龙魂设定!$F$7:$F$97,$A14,龙魂设定!L$7:L$97)+W14</f>
        <v>0</v>
      </c>
      <c r="H14">
        <f ca="1">SUMIF(龙魂设定!$F$7:$F$97,$A14,龙魂设定!M$7:M$97)+X14</f>
        <v>0</v>
      </c>
      <c r="I14">
        <f ca="1">SUMIF(龙魂设定!$F$7:$F$97,$A14,龙魂设定!N$7:N$97)+Y14</f>
        <v>0</v>
      </c>
      <c r="J14">
        <f ca="1">SUMIF(龙魂设定!$F$7:$F$97,$A14,龙魂设定!O$7:O$97)+Z14</f>
        <v>0</v>
      </c>
      <c r="P14">
        <f ca="1">SUMPRODUCT(C14:J14,设定参考!$A$2:$H$2)</f>
        <v>0</v>
      </c>
      <c r="Q14">
        <f ca="1">SUM($P$2:P14)</f>
        <v>0</v>
      </c>
      <c r="R14">
        <f t="shared" si="2"/>
        <v>0</v>
      </c>
      <c r="S14">
        <f t="shared" ca="1" si="3"/>
        <v>0</v>
      </c>
      <c r="T14">
        <f t="shared" ca="1" si="4"/>
        <v>0</v>
      </c>
      <c r="U14">
        <f t="shared" ca="1" si="5"/>
        <v>0</v>
      </c>
      <c r="V14">
        <f t="shared" ca="1" si="6"/>
        <v>0</v>
      </c>
      <c r="W14">
        <f t="shared" ca="1" si="7"/>
        <v>0</v>
      </c>
      <c r="X14">
        <f t="shared" ca="1" si="8"/>
        <v>0</v>
      </c>
      <c r="Y14">
        <f t="shared" ca="1" si="9"/>
        <v>0</v>
      </c>
      <c r="Z14">
        <f t="shared" ca="1" si="10"/>
        <v>0</v>
      </c>
      <c r="AB14">
        <f t="shared" ca="1" si="12"/>
        <v>0</v>
      </c>
      <c r="AC14">
        <f t="shared" ca="1" si="13"/>
        <v>0</v>
      </c>
      <c r="AD14">
        <f t="shared" ca="1" si="14"/>
        <v>0</v>
      </c>
      <c r="AE14">
        <f t="shared" ca="1" si="15"/>
        <v>0</v>
      </c>
      <c r="AF14">
        <f t="shared" ca="1" si="16"/>
        <v>0</v>
      </c>
      <c r="AG14">
        <f t="shared" ca="1" si="17"/>
        <v>0</v>
      </c>
    </row>
    <row r="15" spans="1:48" x14ac:dyDescent="0.15">
      <c r="A15">
        <v>14</v>
      </c>
      <c r="B15">
        <f>IFERROR(VLOOKUP(A15,CHOOSE({1,2},龙魂设定!$F$7:$F$97,龙魂设定!$C$7:$C$97),2,FALSE),0)</f>
        <v>0</v>
      </c>
      <c r="C15">
        <f ca="1">SUMIF(龙魂设定!$F$7:$F$97,$A15,龙魂设定!H$7:H$97)+S15</f>
        <v>0</v>
      </c>
      <c r="D15">
        <f ca="1">SUMIF(龙魂设定!$F$7:$F$97,$A15,龙魂设定!I$7:I$97)+T15</f>
        <v>0</v>
      </c>
      <c r="E15">
        <f ca="1">SUMIF(龙魂设定!$F$7:$F$97,$A15,龙魂设定!J$7:J$97)+U15</f>
        <v>0</v>
      </c>
      <c r="F15">
        <f ca="1">SUMIF(龙魂设定!$F$7:$F$97,$A15,龙魂设定!K$7:K$97)+V15</f>
        <v>0</v>
      </c>
      <c r="G15">
        <f ca="1">SUMIF(龙魂设定!$F$7:$F$97,$A15,龙魂设定!L$7:L$97)+W15</f>
        <v>0</v>
      </c>
      <c r="H15">
        <f ca="1">SUMIF(龙魂设定!$F$7:$F$97,$A15,龙魂设定!M$7:M$97)+X15</f>
        <v>0</v>
      </c>
      <c r="I15">
        <f ca="1">SUMIF(龙魂设定!$F$7:$F$97,$A15,龙魂设定!N$7:N$97)+Y15</f>
        <v>0</v>
      </c>
      <c r="J15">
        <f ca="1">SUMIF(龙魂设定!$F$7:$F$97,$A15,龙魂设定!O$7:O$97)+Z15</f>
        <v>0</v>
      </c>
      <c r="P15">
        <f ca="1">SUMPRODUCT(C15:J15,设定参考!$A$2:$H$2)</f>
        <v>0</v>
      </c>
      <c r="Q15">
        <f ca="1">SUM($P$2:P15)</f>
        <v>0</v>
      </c>
      <c r="R15">
        <f t="shared" si="2"/>
        <v>0</v>
      </c>
      <c r="S15">
        <f t="shared" ca="1" si="3"/>
        <v>0</v>
      </c>
      <c r="T15">
        <f t="shared" ca="1" si="4"/>
        <v>0</v>
      </c>
      <c r="U15">
        <f t="shared" ca="1" si="5"/>
        <v>0</v>
      </c>
      <c r="V15">
        <f t="shared" ca="1" si="6"/>
        <v>0</v>
      </c>
      <c r="W15">
        <f t="shared" ca="1" si="7"/>
        <v>0</v>
      </c>
      <c r="X15">
        <f t="shared" ca="1" si="8"/>
        <v>0</v>
      </c>
      <c r="Y15">
        <f t="shared" ca="1" si="9"/>
        <v>0</v>
      </c>
      <c r="Z15">
        <f t="shared" ca="1" si="10"/>
        <v>0</v>
      </c>
      <c r="AB15">
        <f t="shared" ca="1" si="12"/>
        <v>0</v>
      </c>
      <c r="AC15">
        <f t="shared" ca="1" si="13"/>
        <v>0</v>
      </c>
      <c r="AD15">
        <f t="shared" ca="1" si="14"/>
        <v>0</v>
      </c>
      <c r="AE15">
        <f t="shared" ca="1" si="15"/>
        <v>0</v>
      </c>
      <c r="AF15">
        <f t="shared" ca="1" si="16"/>
        <v>0</v>
      </c>
      <c r="AG15">
        <f t="shared" ca="1" si="17"/>
        <v>0</v>
      </c>
    </row>
    <row r="16" spans="1:48" x14ac:dyDescent="0.15">
      <c r="A16">
        <v>15</v>
      </c>
      <c r="B16">
        <f>IFERROR(VLOOKUP(A16,CHOOSE({1,2},龙魂设定!$F$7:$F$97,龙魂设定!$C$7:$C$97),2,FALSE),0)</f>
        <v>0</v>
      </c>
      <c r="C16">
        <f ca="1">SUMIF(龙魂设定!$F$7:$F$97,$A16,龙魂设定!H$7:H$97)+S16</f>
        <v>0</v>
      </c>
      <c r="D16">
        <f ca="1">SUMIF(龙魂设定!$F$7:$F$97,$A16,龙魂设定!I$7:I$97)+T16</f>
        <v>0</v>
      </c>
      <c r="E16">
        <f ca="1">SUMIF(龙魂设定!$F$7:$F$97,$A16,龙魂设定!J$7:J$97)+U16</f>
        <v>0</v>
      </c>
      <c r="F16">
        <f ca="1">SUMIF(龙魂设定!$F$7:$F$97,$A16,龙魂设定!K$7:K$97)+V16</f>
        <v>0</v>
      </c>
      <c r="G16">
        <f ca="1">SUMIF(龙魂设定!$F$7:$F$97,$A16,龙魂设定!L$7:L$97)+W16</f>
        <v>0</v>
      </c>
      <c r="H16">
        <f ca="1">SUMIF(龙魂设定!$F$7:$F$97,$A16,龙魂设定!M$7:M$97)+X16</f>
        <v>0</v>
      </c>
      <c r="I16">
        <f ca="1">SUMIF(龙魂设定!$F$7:$F$97,$A16,龙魂设定!N$7:N$97)+Y16</f>
        <v>0</v>
      </c>
      <c r="J16">
        <f ca="1">SUMIF(龙魂设定!$F$7:$F$97,$A16,龙魂设定!O$7:O$97)+Z16</f>
        <v>0</v>
      </c>
      <c r="P16">
        <f ca="1">SUMPRODUCT(C16:J16,设定参考!$A$2:$H$2)</f>
        <v>0</v>
      </c>
      <c r="Q16">
        <f ca="1">SUM($P$2:P16)</f>
        <v>0</v>
      </c>
      <c r="R16">
        <f t="shared" si="2"/>
        <v>0</v>
      </c>
      <c r="S16">
        <f t="shared" ca="1" si="3"/>
        <v>0</v>
      </c>
      <c r="T16">
        <f t="shared" ca="1" si="4"/>
        <v>0</v>
      </c>
      <c r="U16">
        <f t="shared" ca="1" si="5"/>
        <v>0</v>
      </c>
      <c r="V16">
        <f t="shared" ca="1" si="6"/>
        <v>0</v>
      </c>
      <c r="W16">
        <f t="shared" ca="1" si="7"/>
        <v>0</v>
      </c>
      <c r="X16">
        <f t="shared" ca="1" si="8"/>
        <v>0</v>
      </c>
      <c r="Y16">
        <f t="shared" ca="1" si="9"/>
        <v>0</v>
      </c>
      <c r="Z16">
        <f t="shared" ca="1" si="10"/>
        <v>0</v>
      </c>
      <c r="AB16">
        <f t="shared" ca="1" si="12"/>
        <v>0</v>
      </c>
      <c r="AC16">
        <f t="shared" ca="1" si="13"/>
        <v>0</v>
      </c>
      <c r="AD16">
        <f t="shared" ca="1" si="14"/>
        <v>0</v>
      </c>
      <c r="AE16">
        <f t="shared" ca="1" si="15"/>
        <v>0</v>
      </c>
      <c r="AF16">
        <f t="shared" ca="1" si="16"/>
        <v>0</v>
      </c>
      <c r="AG16">
        <f t="shared" ca="1" si="17"/>
        <v>0</v>
      </c>
    </row>
    <row r="17" spans="1:33" x14ac:dyDescent="0.15">
      <c r="A17">
        <v>16</v>
      </c>
      <c r="B17">
        <f>IFERROR(VLOOKUP(A17,CHOOSE({1,2},龙魂设定!$F$7:$F$97,龙魂设定!$C$7:$C$97),2,FALSE),0)</f>
        <v>0</v>
      </c>
      <c r="C17">
        <f ca="1">SUMIF(龙魂设定!$F$7:$F$97,$A17,龙魂设定!H$7:H$97)+S17</f>
        <v>0</v>
      </c>
      <c r="D17">
        <f ca="1">SUMIF(龙魂设定!$F$7:$F$97,$A17,龙魂设定!I$7:I$97)+T17</f>
        <v>0</v>
      </c>
      <c r="E17">
        <f ca="1">SUMIF(龙魂设定!$F$7:$F$97,$A17,龙魂设定!J$7:J$97)+U17</f>
        <v>0</v>
      </c>
      <c r="F17">
        <f ca="1">SUMIF(龙魂设定!$F$7:$F$97,$A17,龙魂设定!K$7:K$97)+V17</f>
        <v>0</v>
      </c>
      <c r="G17">
        <f ca="1">SUMIF(龙魂设定!$F$7:$F$97,$A17,龙魂设定!L$7:L$97)+W17</f>
        <v>0</v>
      </c>
      <c r="H17">
        <f ca="1">SUMIF(龙魂设定!$F$7:$F$97,$A17,龙魂设定!M$7:M$97)+X17</f>
        <v>0</v>
      </c>
      <c r="I17">
        <f ca="1">SUMIF(龙魂设定!$F$7:$F$97,$A17,龙魂设定!N$7:N$97)+Y17</f>
        <v>0</v>
      </c>
      <c r="J17">
        <f ca="1">SUMIF(龙魂设定!$F$7:$F$97,$A17,龙魂设定!O$7:O$97)+Z17</f>
        <v>0</v>
      </c>
      <c r="P17">
        <f ca="1">SUMPRODUCT(C17:J17,设定参考!$A$2:$H$2)</f>
        <v>0</v>
      </c>
      <c r="Q17">
        <f ca="1">SUM($P$2:P17)</f>
        <v>0</v>
      </c>
      <c r="R17">
        <f t="shared" si="2"/>
        <v>0</v>
      </c>
      <c r="S17">
        <f t="shared" ca="1" si="3"/>
        <v>0</v>
      </c>
      <c r="T17">
        <f t="shared" ca="1" si="4"/>
        <v>0</v>
      </c>
      <c r="U17">
        <f t="shared" ca="1" si="5"/>
        <v>0</v>
      </c>
      <c r="V17">
        <f t="shared" ca="1" si="6"/>
        <v>0</v>
      </c>
      <c r="W17">
        <f t="shared" ca="1" si="7"/>
        <v>0</v>
      </c>
      <c r="X17">
        <f t="shared" ca="1" si="8"/>
        <v>0</v>
      </c>
      <c r="Y17">
        <f t="shared" ca="1" si="9"/>
        <v>0</v>
      </c>
      <c r="Z17">
        <f t="shared" ca="1" si="10"/>
        <v>0</v>
      </c>
      <c r="AB17">
        <f t="shared" ca="1" si="12"/>
        <v>0</v>
      </c>
      <c r="AC17">
        <f t="shared" ca="1" si="13"/>
        <v>0</v>
      </c>
      <c r="AD17">
        <f t="shared" ca="1" si="14"/>
        <v>0</v>
      </c>
      <c r="AE17">
        <f t="shared" ca="1" si="15"/>
        <v>0</v>
      </c>
      <c r="AF17">
        <f t="shared" ca="1" si="16"/>
        <v>0</v>
      </c>
      <c r="AG17">
        <f t="shared" ca="1" si="17"/>
        <v>0</v>
      </c>
    </row>
    <row r="18" spans="1:33" x14ac:dyDescent="0.15">
      <c r="A18">
        <v>17</v>
      </c>
      <c r="B18">
        <f>IFERROR(VLOOKUP(A18,CHOOSE({1,2},龙魂设定!$F$7:$F$97,龙魂设定!$C$7:$C$97),2,FALSE),0)</f>
        <v>0</v>
      </c>
      <c r="C18">
        <f ca="1">SUMIF(龙魂设定!$F$7:$F$97,$A18,龙魂设定!H$7:H$97)+S18</f>
        <v>0</v>
      </c>
      <c r="D18">
        <f ca="1">SUMIF(龙魂设定!$F$7:$F$97,$A18,龙魂设定!I$7:I$97)+T18</f>
        <v>0</v>
      </c>
      <c r="E18">
        <f ca="1">SUMIF(龙魂设定!$F$7:$F$97,$A18,龙魂设定!J$7:J$97)+U18</f>
        <v>0</v>
      </c>
      <c r="F18">
        <f ca="1">SUMIF(龙魂设定!$F$7:$F$97,$A18,龙魂设定!K$7:K$97)+V18</f>
        <v>0</v>
      </c>
      <c r="G18">
        <f ca="1">SUMIF(龙魂设定!$F$7:$F$97,$A18,龙魂设定!L$7:L$97)+W18</f>
        <v>0</v>
      </c>
      <c r="H18">
        <f ca="1">SUMIF(龙魂设定!$F$7:$F$97,$A18,龙魂设定!M$7:M$97)+X18</f>
        <v>0</v>
      </c>
      <c r="I18">
        <f ca="1">SUMIF(龙魂设定!$F$7:$F$97,$A18,龙魂设定!N$7:N$97)+Y18</f>
        <v>0</v>
      </c>
      <c r="J18">
        <f ca="1">SUMIF(龙魂设定!$F$7:$F$97,$A18,龙魂设定!O$7:O$97)+Z18</f>
        <v>0</v>
      </c>
      <c r="P18">
        <f ca="1">SUMPRODUCT(C18:J18,设定参考!$A$2:$H$2)</f>
        <v>0</v>
      </c>
      <c r="Q18">
        <f ca="1">SUM($P$2:P18)</f>
        <v>0</v>
      </c>
      <c r="R18">
        <f t="shared" si="2"/>
        <v>0</v>
      </c>
      <c r="S18">
        <f t="shared" ca="1" si="3"/>
        <v>0</v>
      </c>
      <c r="T18">
        <f t="shared" ca="1" si="4"/>
        <v>0</v>
      </c>
      <c r="U18">
        <f t="shared" ca="1" si="5"/>
        <v>0</v>
      </c>
      <c r="V18">
        <f t="shared" ca="1" si="6"/>
        <v>0</v>
      </c>
      <c r="W18">
        <f t="shared" ca="1" si="7"/>
        <v>0</v>
      </c>
      <c r="X18">
        <f t="shared" ca="1" si="8"/>
        <v>0</v>
      </c>
      <c r="Y18">
        <f t="shared" ca="1" si="9"/>
        <v>0</v>
      </c>
      <c r="Z18">
        <f t="shared" ca="1" si="10"/>
        <v>0</v>
      </c>
      <c r="AB18">
        <f t="shared" ca="1" si="12"/>
        <v>0</v>
      </c>
      <c r="AC18">
        <f t="shared" ca="1" si="13"/>
        <v>0</v>
      </c>
      <c r="AD18">
        <f t="shared" ca="1" si="14"/>
        <v>0</v>
      </c>
      <c r="AE18">
        <f t="shared" ca="1" si="15"/>
        <v>0</v>
      </c>
      <c r="AF18">
        <f t="shared" ca="1" si="16"/>
        <v>0</v>
      </c>
      <c r="AG18">
        <f t="shared" ca="1" si="17"/>
        <v>0</v>
      </c>
    </row>
    <row r="19" spans="1:33" x14ac:dyDescent="0.15">
      <c r="A19">
        <v>18</v>
      </c>
      <c r="B19">
        <f>IFERROR(VLOOKUP(A19,CHOOSE({1,2},龙魂设定!$F$7:$F$97,龙魂设定!$C$7:$C$97),2,FALSE),0)</f>
        <v>0</v>
      </c>
      <c r="C19">
        <f ca="1">SUMIF(龙魂设定!$F$7:$F$97,$A19,龙魂设定!H$7:H$97)+S19</f>
        <v>0</v>
      </c>
      <c r="D19">
        <f ca="1">SUMIF(龙魂设定!$F$7:$F$97,$A19,龙魂设定!I$7:I$97)+T19</f>
        <v>0</v>
      </c>
      <c r="E19">
        <f ca="1">SUMIF(龙魂设定!$F$7:$F$97,$A19,龙魂设定!J$7:J$97)+U19</f>
        <v>0</v>
      </c>
      <c r="F19">
        <f ca="1">SUMIF(龙魂设定!$F$7:$F$97,$A19,龙魂设定!K$7:K$97)+V19</f>
        <v>0</v>
      </c>
      <c r="G19">
        <f ca="1">SUMIF(龙魂设定!$F$7:$F$97,$A19,龙魂设定!L$7:L$97)+W19</f>
        <v>0</v>
      </c>
      <c r="H19">
        <f ca="1">SUMIF(龙魂设定!$F$7:$F$97,$A19,龙魂设定!M$7:M$97)+X19</f>
        <v>0</v>
      </c>
      <c r="I19">
        <f ca="1">SUMIF(龙魂设定!$F$7:$F$97,$A19,龙魂设定!N$7:N$97)+Y19</f>
        <v>0</v>
      </c>
      <c r="J19">
        <f ca="1">SUMIF(龙魂设定!$F$7:$F$97,$A19,龙魂设定!O$7:O$97)+Z19</f>
        <v>0</v>
      </c>
      <c r="P19">
        <f ca="1">SUMPRODUCT(C19:J19,设定参考!$A$2:$H$2)</f>
        <v>0</v>
      </c>
      <c r="Q19">
        <f ca="1">SUM($P$2:P19)</f>
        <v>0</v>
      </c>
      <c r="R19">
        <f t="shared" si="2"/>
        <v>0</v>
      </c>
      <c r="S19">
        <f t="shared" ca="1" si="3"/>
        <v>0</v>
      </c>
      <c r="T19">
        <f t="shared" ca="1" si="4"/>
        <v>0</v>
      </c>
      <c r="U19">
        <f t="shared" ca="1" si="5"/>
        <v>0</v>
      </c>
      <c r="V19">
        <f t="shared" ca="1" si="6"/>
        <v>0</v>
      </c>
      <c r="W19">
        <f t="shared" ca="1" si="7"/>
        <v>0</v>
      </c>
      <c r="X19">
        <f t="shared" ca="1" si="8"/>
        <v>0</v>
      </c>
      <c r="Y19">
        <f t="shared" ca="1" si="9"/>
        <v>0</v>
      </c>
      <c r="Z19">
        <f t="shared" ca="1" si="10"/>
        <v>0</v>
      </c>
      <c r="AB19">
        <f t="shared" ca="1" si="12"/>
        <v>0</v>
      </c>
      <c r="AC19">
        <f t="shared" ca="1" si="13"/>
        <v>0</v>
      </c>
      <c r="AD19">
        <f t="shared" ca="1" si="14"/>
        <v>0</v>
      </c>
      <c r="AE19">
        <f t="shared" ca="1" si="15"/>
        <v>0</v>
      </c>
      <c r="AF19">
        <f t="shared" ca="1" si="16"/>
        <v>0</v>
      </c>
      <c r="AG19">
        <f t="shared" ca="1" si="17"/>
        <v>0</v>
      </c>
    </row>
    <row r="20" spans="1:33" x14ac:dyDescent="0.15">
      <c r="A20">
        <v>19</v>
      </c>
      <c r="B20">
        <f>IFERROR(VLOOKUP(A20,CHOOSE({1,2},龙魂设定!$F$7:$F$97,龙魂设定!$C$7:$C$97),2,FALSE),0)</f>
        <v>0</v>
      </c>
      <c r="C20">
        <f ca="1">SUMIF(龙魂设定!$F$7:$F$97,$A20,龙魂设定!H$7:H$97)+S20</f>
        <v>0</v>
      </c>
      <c r="D20">
        <f ca="1">SUMIF(龙魂设定!$F$7:$F$97,$A20,龙魂设定!I$7:I$97)+T20</f>
        <v>0</v>
      </c>
      <c r="E20">
        <f ca="1">SUMIF(龙魂设定!$F$7:$F$97,$A20,龙魂设定!J$7:J$97)+U20</f>
        <v>0</v>
      </c>
      <c r="F20">
        <f ca="1">SUMIF(龙魂设定!$F$7:$F$97,$A20,龙魂设定!K$7:K$97)+V20</f>
        <v>0</v>
      </c>
      <c r="G20">
        <f ca="1">SUMIF(龙魂设定!$F$7:$F$97,$A20,龙魂设定!L$7:L$97)+W20</f>
        <v>0</v>
      </c>
      <c r="H20">
        <f ca="1">SUMIF(龙魂设定!$F$7:$F$97,$A20,龙魂设定!M$7:M$97)+X20</f>
        <v>0</v>
      </c>
      <c r="I20">
        <f ca="1">SUMIF(龙魂设定!$F$7:$F$97,$A20,龙魂设定!N$7:N$97)+Y20</f>
        <v>0</v>
      </c>
      <c r="J20">
        <f ca="1">SUMIF(龙魂设定!$F$7:$F$97,$A20,龙魂设定!O$7:O$97)+Z20</f>
        <v>0</v>
      </c>
      <c r="P20">
        <f ca="1">SUMPRODUCT(C20:J20,设定参考!$A$2:$H$2)</f>
        <v>0</v>
      </c>
      <c r="Q20">
        <f ca="1">SUM($P$2:P20)</f>
        <v>0</v>
      </c>
      <c r="R20">
        <f t="shared" si="2"/>
        <v>0</v>
      </c>
      <c r="S20">
        <f t="shared" ca="1" si="3"/>
        <v>0</v>
      </c>
      <c r="T20">
        <f t="shared" ca="1" si="4"/>
        <v>0</v>
      </c>
      <c r="U20">
        <f t="shared" ca="1" si="5"/>
        <v>0</v>
      </c>
      <c r="V20">
        <f t="shared" ca="1" si="6"/>
        <v>0</v>
      </c>
      <c r="W20">
        <f t="shared" ca="1" si="7"/>
        <v>0</v>
      </c>
      <c r="X20">
        <f t="shared" ca="1" si="8"/>
        <v>0</v>
      </c>
      <c r="Y20">
        <f t="shared" ca="1" si="9"/>
        <v>0</v>
      </c>
      <c r="Z20">
        <f t="shared" ca="1" si="10"/>
        <v>0</v>
      </c>
      <c r="AB20">
        <f t="shared" ca="1" si="12"/>
        <v>0</v>
      </c>
      <c r="AC20">
        <f t="shared" ca="1" si="13"/>
        <v>0</v>
      </c>
      <c r="AD20">
        <f t="shared" ca="1" si="14"/>
        <v>0</v>
      </c>
      <c r="AE20">
        <f t="shared" ca="1" si="15"/>
        <v>0</v>
      </c>
      <c r="AF20">
        <f t="shared" ca="1" si="16"/>
        <v>0</v>
      </c>
      <c r="AG20">
        <f t="shared" ca="1" si="17"/>
        <v>0</v>
      </c>
    </row>
    <row r="21" spans="1:33" x14ac:dyDescent="0.15">
      <c r="A21">
        <v>20</v>
      </c>
      <c r="B21">
        <f>IFERROR(VLOOKUP(A21,CHOOSE({1,2},龙魂设定!$F$7:$F$97,龙魂设定!$C$7:$C$97),2,FALSE),0)</f>
        <v>0</v>
      </c>
      <c r="C21">
        <f ca="1">SUMIF(龙魂设定!$F$7:$F$97,$A21,龙魂设定!H$7:H$97)+S21</f>
        <v>0</v>
      </c>
      <c r="D21">
        <f ca="1">SUMIF(龙魂设定!$F$7:$F$97,$A21,龙魂设定!I$7:I$97)+T21</f>
        <v>0</v>
      </c>
      <c r="E21">
        <f ca="1">SUMIF(龙魂设定!$F$7:$F$97,$A21,龙魂设定!J$7:J$97)+U21</f>
        <v>0</v>
      </c>
      <c r="F21">
        <f ca="1">SUMIF(龙魂设定!$F$7:$F$97,$A21,龙魂设定!K$7:K$97)+V21</f>
        <v>0</v>
      </c>
      <c r="G21">
        <f ca="1">SUMIF(龙魂设定!$F$7:$F$97,$A21,龙魂设定!L$7:L$97)+W21</f>
        <v>0</v>
      </c>
      <c r="H21">
        <f ca="1">SUMIF(龙魂设定!$F$7:$F$97,$A21,龙魂设定!M$7:M$97)+X21</f>
        <v>0</v>
      </c>
      <c r="I21">
        <f ca="1">SUMIF(龙魂设定!$F$7:$F$97,$A21,龙魂设定!N$7:N$97)+Y21</f>
        <v>0</v>
      </c>
      <c r="J21">
        <f ca="1">SUMIF(龙魂设定!$F$7:$F$97,$A21,龙魂设定!O$7:O$97)+Z21</f>
        <v>0</v>
      </c>
      <c r="P21">
        <f ca="1">SUMPRODUCT(C21:J21,设定参考!$A$2:$H$2)</f>
        <v>0</v>
      </c>
      <c r="Q21">
        <f ca="1">SUM($P$2:P21)</f>
        <v>0</v>
      </c>
      <c r="R21">
        <f t="shared" si="2"/>
        <v>0</v>
      </c>
      <c r="S21">
        <f t="shared" ca="1" si="3"/>
        <v>0</v>
      </c>
      <c r="T21">
        <f t="shared" ca="1" si="4"/>
        <v>0</v>
      </c>
      <c r="U21">
        <f t="shared" ca="1" si="5"/>
        <v>0</v>
      </c>
      <c r="V21">
        <f t="shared" ca="1" si="6"/>
        <v>0</v>
      </c>
      <c r="W21">
        <f t="shared" ca="1" si="7"/>
        <v>0</v>
      </c>
      <c r="X21">
        <f t="shared" ca="1" si="8"/>
        <v>0</v>
      </c>
      <c r="Y21">
        <f t="shared" ca="1" si="9"/>
        <v>0</v>
      </c>
      <c r="Z21">
        <f t="shared" ca="1" si="10"/>
        <v>0</v>
      </c>
      <c r="AB21">
        <f t="shared" ca="1" si="12"/>
        <v>0</v>
      </c>
      <c r="AC21">
        <f t="shared" ca="1" si="13"/>
        <v>0</v>
      </c>
      <c r="AD21">
        <f t="shared" ca="1" si="14"/>
        <v>0</v>
      </c>
      <c r="AE21">
        <f t="shared" ca="1" si="15"/>
        <v>0</v>
      </c>
      <c r="AF21">
        <f t="shared" ca="1" si="16"/>
        <v>0</v>
      </c>
      <c r="AG21">
        <f t="shared" ca="1" si="17"/>
        <v>0</v>
      </c>
    </row>
    <row r="22" spans="1:33" x14ac:dyDescent="0.15">
      <c r="A22">
        <v>21</v>
      </c>
      <c r="B22">
        <f>IFERROR(VLOOKUP(A22,CHOOSE({1,2},龙魂设定!$F$7:$F$97,龙魂设定!$C$7:$C$97),2,FALSE),0)</f>
        <v>0</v>
      </c>
      <c r="C22">
        <f ca="1">SUMIF(龙魂设定!$F$7:$F$97,$A22,龙魂设定!H$7:H$97)+S22</f>
        <v>0</v>
      </c>
      <c r="D22">
        <f ca="1">SUMIF(龙魂设定!$F$7:$F$97,$A22,龙魂设定!I$7:I$97)+T22</f>
        <v>0</v>
      </c>
      <c r="E22">
        <f ca="1">SUMIF(龙魂设定!$F$7:$F$97,$A22,龙魂设定!J$7:J$97)+U22</f>
        <v>0</v>
      </c>
      <c r="F22">
        <f ca="1">SUMIF(龙魂设定!$F$7:$F$97,$A22,龙魂设定!K$7:K$97)+V22</f>
        <v>0</v>
      </c>
      <c r="G22">
        <f ca="1">SUMIF(龙魂设定!$F$7:$F$97,$A22,龙魂设定!L$7:L$97)+W22</f>
        <v>0</v>
      </c>
      <c r="H22">
        <f ca="1">SUMIF(龙魂设定!$F$7:$F$97,$A22,龙魂设定!M$7:M$97)+X22</f>
        <v>0</v>
      </c>
      <c r="I22">
        <f ca="1">SUMIF(龙魂设定!$F$7:$F$97,$A22,龙魂设定!N$7:N$97)+Y22</f>
        <v>0</v>
      </c>
      <c r="J22">
        <f ca="1">SUMIF(龙魂设定!$F$7:$F$97,$A22,龙魂设定!O$7:O$97)+Z22</f>
        <v>0</v>
      </c>
      <c r="P22">
        <f ca="1">SUMPRODUCT(C22:J22,设定参考!$A$2:$H$2)</f>
        <v>0</v>
      </c>
      <c r="Q22">
        <f ca="1">SUM($P$2:P22)</f>
        <v>0</v>
      </c>
      <c r="R22">
        <f t="shared" si="2"/>
        <v>0</v>
      </c>
      <c r="S22">
        <f t="shared" ca="1" si="3"/>
        <v>0</v>
      </c>
      <c r="T22">
        <f t="shared" ca="1" si="4"/>
        <v>0</v>
      </c>
      <c r="U22">
        <f t="shared" ca="1" si="5"/>
        <v>0</v>
      </c>
      <c r="V22">
        <f t="shared" ca="1" si="6"/>
        <v>0</v>
      </c>
      <c r="W22">
        <f t="shared" ca="1" si="7"/>
        <v>0</v>
      </c>
      <c r="X22">
        <f t="shared" ca="1" si="8"/>
        <v>0</v>
      </c>
      <c r="Y22">
        <f t="shared" ca="1" si="9"/>
        <v>0</v>
      </c>
      <c r="Z22">
        <f t="shared" ca="1" si="10"/>
        <v>0</v>
      </c>
      <c r="AB22">
        <f t="shared" ca="1" si="12"/>
        <v>0</v>
      </c>
      <c r="AC22">
        <f t="shared" ca="1" si="13"/>
        <v>0</v>
      </c>
      <c r="AD22">
        <f t="shared" ca="1" si="14"/>
        <v>0</v>
      </c>
      <c r="AE22">
        <f t="shared" ca="1" si="15"/>
        <v>0</v>
      </c>
      <c r="AF22">
        <f t="shared" ca="1" si="16"/>
        <v>0</v>
      </c>
      <c r="AG22">
        <f t="shared" ca="1" si="17"/>
        <v>0</v>
      </c>
    </row>
    <row r="23" spans="1:33" x14ac:dyDescent="0.15">
      <c r="A23">
        <v>22</v>
      </c>
      <c r="B23">
        <f>IFERROR(VLOOKUP(A23,CHOOSE({1,2},龙魂设定!$F$7:$F$97,龙魂设定!$C$7:$C$97),2,FALSE),0)</f>
        <v>0</v>
      </c>
      <c r="C23">
        <f ca="1">SUMIF(龙魂设定!$F$7:$F$97,$A23,龙魂设定!H$7:H$97)+S23</f>
        <v>0</v>
      </c>
      <c r="D23">
        <f ca="1">SUMIF(龙魂设定!$F$7:$F$97,$A23,龙魂设定!I$7:I$97)+T23</f>
        <v>0</v>
      </c>
      <c r="E23">
        <f ca="1">SUMIF(龙魂设定!$F$7:$F$97,$A23,龙魂设定!J$7:J$97)+U23</f>
        <v>0</v>
      </c>
      <c r="F23">
        <f ca="1">SUMIF(龙魂设定!$F$7:$F$97,$A23,龙魂设定!K$7:K$97)+V23</f>
        <v>0</v>
      </c>
      <c r="G23">
        <f ca="1">SUMIF(龙魂设定!$F$7:$F$97,$A23,龙魂设定!L$7:L$97)+W23</f>
        <v>0</v>
      </c>
      <c r="H23">
        <f ca="1">SUMIF(龙魂设定!$F$7:$F$97,$A23,龙魂设定!M$7:M$97)+X23</f>
        <v>0</v>
      </c>
      <c r="I23">
        <f ca="1">SUMIF(龙魂设定!$F$7:$F$97,$A23,龙魂设定!N$7:N$97)+Y23</f>
        <v>0</v>
      </c>
      <c r="J23">
        <f ca="1">SUMIF(龙魂设定!$F$7:$F$97,$A23,龙魂设定!O$7:O$97)+Z23</f>
        <v>0</v>
      </c>
      <c r="P23">
        <f ca="1">SUMPRODUCT(C23:J23,设定参考!$A$2:$H$2)</f>
        <v>0</v>
      </c>
      <c r="Q23">
        <f ca="1">SUM($P$2:P23)</f>
        <v>0</v>
      </c>
      <c r="R23">
        <f t="shared" si="2"/>
        <v>0</v>
      </c>
      <c r="S23">
        <f t="shared" ca="1" si="3"/>
        <v>0</v>
      </c>
      <c r="T23">
        <f t="shared" ca="1" si="4"/>
        <v>0</v>
      </c>
      <c r="U23">
        <f t="shared" ca="1" si="5"/>
        <v>0</v>
      </c>
      <c r="V23">
        <f t="shared" ca="1" si="6"/>
        <v>0</v>
      </c>
      <c r="W23">
        <f t="shared" ca="1" si="7"/>
        <v>0</v>
      </c>
      <c r="X23">
        <f t="shared" ca="1" si="8"/>
        <v>0</v>
      </c>
      <c r="Y23">
        <f t="shared" ca="1" si="9"/>
        <v>0</v>
      </c>
      <c r="Z23">
        <f t="shared" ca="1" si="10"/>
        <v>0</v>
      </c>
      <c r="AB23">
        <f t="shared" ca="1" si="12"/>
        <v>0</v>
      </c>
      <c r="AC23">
        <f t="shared" ca="1" si="13"/>
        <v>0</v>
      </c>
      <c r="AD23">
        <f t="shared" ca="1" si="14"/>
        <v>0</v>
      </c>
      <c r="AE23">
        <f t="shared" ca="1" si="15"/>
        <v>0</v>
      </c>
      <c r="AF23">
        <f t="shared" ca="1" si="16"/>
        <v>0</v>
      </c>
      <c r="AG23">
        <f t="shared" ca="1" si="17"/>
        <v>0</v>
      </c>
    </row>
    <row r="24" spans="1:33" x14ac:dyDescent="0.15">
      <c r="A24">
        <v>23</v>
      </c>
      <c r="B24">
        <f>IFERROR(VLOOKUP(A24,CHOOSE({1,2},龙魂设定!$F$7:$F$97,龙魂设定!$C$7:$C$97),2,FALSE),0)</f>
        <v>0</v>
      </c>
      <c r="C24">
        <f ca="1">SUMIF(龙魂设定!$F$7:$F$97,$A24,龙魂设定!H$7:H$97)+S24</f>
        <v>0</v>
      </c>
      <c r="D24">
        <f ca="1">SUMIF(龙魂设定!$F$7:$F$97,$A24,龙魂设定!I$7:I$97)+T24</f>
        <v>0</v>
      </c>
      <c r="E24">
        <f ca="1">SUMIF(龙魂设定!$F$7:$F$97,$A24,龙魂设定!J$7:J$97)+U24</f>
        <v>0</v>
      </c>
      <c r="F24">
        <f ca="1">SUMIF(龙魂设定!$F$7:$F$97,$A24,龙魂设定!K$7:K$97)+V24</f>
        <v>0</v>
      </c>
      <c r="G24">
        <f ca="1">SUMIF(龙魂设定!$F$7:$F$97,$A24,龙魂设定!L$7:L$97)+W24</f>
        <v>0</v>
      </c>
      <c r="H24">
        <f ca="1">SUMIF(龙魂设定!$F$7:$F$97,$A24,龙魂设定!M$7:M$97)+X24</f>
        <v>0</v>
      </c>
      <c r="I24">
        <f ca="1">SUMIF(龙魂设定!$F$7:$F$97,$A24,龙魂设定!N$7:N$97)+Y24</f>
        <v>0</v>
      </c>
      <c r="J24">
        <f ca="1">SUMIF(龙魂设定!$F$7:$F$97,$A24,龙魂设定!O$7:O$97)+Z24</f>
        <v>0</v>
      </c>
      <c r="P24">
        <f ca="1">SUMPRODUCT(C24:J24,设定参考!$A$2:$H$2)</f>
        <v>0</v>
      </c>
      <c r="Q24">
        <f ca="1">SUM($P$2:P24)</f>
        <v>0</v>
      </c>
      <c r="R24">
        <f t="shared" si="2"/>
        <v>0</v>
      </c>
      <c r="S24">
        <f t="shared" ca="1" si="3"/>
        <v>0</v>
      </c>
      <c r="T24">
        <f t="shared" ca="1" si="4"/>
        <v>0</v>
      </c>
      <c r="U24">
        <f t="shared" ca="1" si="5"/>
        <v>0</v>
      </c>
      <c r="V24">
        <f t="shared" ca="1" si="6"/>
        <v>0</v>
      </c>
      <c r="W24">
        <f t="shared" ca="1" si="7"/>
        <v>0</v>
      </c>
      <c r="X24">
        <f t="shared" ca="1" si="8"/>
        <v>0</v>
      </c>
      <c r="Y24">
        <f t="shared" ca="1" si="9"/>
        <v>0</v>
      </c>
      <c r="Z24">
        <f t="shared" ca="1" si="10"/>
        <v>0</v>
      </c>
      <c r="AB24">
        <f t="shared" ca="1" si="12"/>
        <v>0</v>
      </c>
      <c r="AC24">
        <f t="shared" ca="1" si="13"/>
        <v>0</v>
      </c>
      <c r="AD24">
        <f t="shared" ca="1" si="14"/>
        <v>0</v>
      </c>
      <c r="AE24">
        <f t="shared" ca="1" si="15"/>
        <v>0</v>
      </c>
      <c r="AF24">
        <f t="shared" ca="1" si="16"/>
        <v>0</v>
      </c>
      <c r="AG24">
        <f t="shared" ca="1" si="17"/>
        <v>0</v>
      </c>
    </row>
    <row r="25" spans="1:33" x14ac:dyDescent="0.15">
      <c r="A25">
        <v>24</v>
      </c>
      <c r="B25">
        <f>IFERROR(VLOOKUP(A25,CHOOSE({1,2},龙魂设定!$F$7:$F$97,龙魂设定!$C$7:$C$97),2,FALSE),0)</f>
        <v>0</v>
      </c>
      <c r="C25">
        <f ca="1">SUMIF(龙魂设定!$F$7:$F$97,$A25,龙魂设定!H$7:H$97)+S25</f>
        <v>0</v>
      </c>
      <c r="D25">
        <f ca="1">SUMIF(龙魂设定!$F$7:$F$97,$A25,龙魂设定!I$7:I$97)+T25</f>
        <v>0</v>
      </c>
      <c r="E25">
        <f ca="1">SUMIF(龙魂设定!$F$7:$F$97,$A25,龙魂设定!J$7:J$97)+U25</f>
        <v>0</v>
      </c>
      <c r="F25">
        <f ca="1">SUMIF(龙魂设定!$F$7:$F$97,$A25,龙魂设定!K$7:K$97)+V25</f>
        <v>0</v>
      </c>
      <c r="G25">
        <f ca="1">SUMIF(龙魂设定!$F$7:$F$97,$A25,龙魂设定!L$7:L$97)+W25</f>
        <v>0</v>
      </c>
      <c r="H25">
        <f ca="1">SUMIF(龙魂设定!$F$7:$F$97,$A25,龙魂设定!M$7:M$97)+X25</f>
        <v>0</v>
      </c>
      <c r="I25">
        <f ca="1">SUMIF(龙魂设定!$F$7:$F$97,$A25,龙魂设定!N$7:N$97)+Y25</f>
        <v>0</v>
      </c>
      <c r="J25">
        <f ca="1">SUMIF(龙魂设定!$F$7:$F$97,$A25,龙魂设定!O$7:O$97)+Z25</f>
        <v>0</v>
      </c>
      <c r="P25">
        <f ca="1">SUMPRODUCT(C25:J25,设定参考!$A$2:$H$2)</f>
        <v>0</v>
      </c>
      <c r="Q25">
        <f ca="1">SUM($P$2:P25)</f>
        <v>0</v>
      </c>
      <c r="R25">
        <f t="shared" si="2"/>
        <v>0</v>
      </c>
      <c r="S25">
        <f t="shared" ca="1" si="3"/>
        <v>0</v>
      </c>
      <c r="T25">
        <f t="shared" ca="1" si="4"/>
        <v>0</v>
      </c>
      <c r="U25">
        <f t="shared" ca="1" si="5"/>
        <v>0</v>
      </c>
      <c r="V25">
        <f t="shared" ca="1" si="6"/>
        <v>0</v>
      </c>
      <c r="W25">
        <f t="shared" ca="1" si="7"/>
        <v>0</v>
      </c>
      <c r="X25">
        <f t="shared" ca="1" si="8"/>
        <v>0</v>
      </c>
      <c r="Y25">
        <f t="shared" ca="1" si="9"/>
        <v>0</v>
      </c>
      <c r="Z25">
        <f t="shared" ca="1" si="10"/>
        <v>0</v>
      </c>
      <c r="AB25">
        <f t="shared" ca="1" si="12"/>
        <v>0</v>
      </c>
      <c r="AC25">
        <f t="shared" ca="1" si="13"/>
        <v>0</v>
      </c>
      <c r="AD25">
        <f t="shared" ca="1" si="14"/>
        <v>0</v>
      </c>
      <c r="AE25">
        <f t="shared" ca="1" si="15"/>
        <v>0</v>
      </c>
      <c r="AF25">
        <f t="shared" ca="1" si="16"/>
        <v>0</v>
      </c>
      <c r="AG25">
        <f t="shared" ca="1" si="17"/>
        <v>0</v>
      </c>
    </row>
    <row r="26" spans="1:33" x14ac:dyDescent="0.15">
      <c r="A26">
        <v>25</v>
      </c>
      <c r="B26">
        <f>IFERROR(VLOOKUP(A26,CHOOSE({1,2},龙魂设定!$F$7:$F$97,龙魂设定!$C$7:$C$97),2,FALSE),0)</f>
        <v>0</v>
      </c>
      <c r="C26">
        <f ca="1">SUMIF(龙魂设定!$F$7:$F$97,$A26,龙魂设定!H$7:H$97)+S26</f>
        <v>0</v>
      </c>
      <c r="D26">
        <f ca="1">SUMIF(龙魂设定!$F$7:$F$97,$A26,龙魂设定!I$7:I$97)+T26</f>
        <v>0</v>
      </c>
      <c r="E26">
        <f ca="1">SUMIF(龙魂设定!$F$7:$F$97,$A26,龙魂设定!J$7:J$97)+U26</f>
        <v>0</v>
      </c>
      <c r="F26">
        <f ca="1">SUMIF(龙魂设定!$F$7:$F$97,$A26,龙魂设定!K$7:K$97)+V26</f>
        <v>0</v>
      </c>
      <c r="G26">
        <f ca="1">SUMIF(龙魂设定!$F$7:$F$97,$A26,龙魂设定!L$7:L$97)+W26</f>
        <v>0</v>
      </c>
      <c r="H26">
        <f ca="1">SUMIF(龙魂设定!$F$7:$F$97,$A26,龙魂设定!M$7:M$97)+X26</f>
        <v>0</v>
      </c>
      <c r="I26">
        <f ca="1">SUMIF(龙魂设定!$F$7:$F$97,$A26,龙魂设定!N$7:N$97)+Y26</f>
        <v>0</v>
      </c>
      <c r="J26">
        <f ca="1">SUMIF(龙魂设定!$F$7:$F$97,$A26,龙魂设定!O$7:O$97)+Z26</f>
        <v>0</v>
      </c>
      <c r="P26">
        <f ca="1">SUMPRODUCT(C26:J26,设定参考!$A$2:$H$2)</f>
        <v>0</v>
      </c>
      <c r="Q26">
        <f ca="1">SUM($P$2:P26)</f>
        <v>0</v>
      </c>
      <c r="R26">
        <f t="shared" si="2"/>
        <v>0</v>
      </c>
      <c r="S26">
        <f t="shared" ca="1" si="3"/>
        <v>0</v>
      </c>
      <c r="T26">
        <f t="shared" ca="1" si="4"/>
        <v>0</v>
      </c>
      <c r="U26">
        <f t="shared" ca="1" si="5"/>
        <v>0</v>
      </c>
      <c r="V26">
        <f t="shared" ca="1" si="6"/>
        <v>0</v>
      </c>
      <c r="W26">
        <f t="shared" ca="1" si="7"/>
        <v>0</v>
      </c>
      <c r="X26">
        <f t="shared" ca="1" si="8"/>
        <v>0</v>
      </c>
      <c r="Y26">
        <f t="shared" ca="1" si="9"/>
        <v>0</v>
      </c>
      <c r="Z26">
        <f t="shared" ca="1" si="10"/>
        <v>0</v>
      </c>
      <c r="AB26">
        <f t="shared" ca="1" si="12"/>
        <v>0</v>
      </c>
      <c r="AC26">
        <f t="shared" ca="1" si="13"/>
        <v>0</v>
      </c>
      <c r="AD26">
        <f t="shared" ca="1" si="14"/>
        <v>0</v>
      </c>
      <c r="AE26">
        <f t="shared" ca="1" si="15"/>
        <v>0</v>
      </c>
      <c r="AF26">
        <f t="shared" ca="1" si="16"/>
        <v>0</v>
      </c>
      <c r="AG26">
        <f t="shared" ca="1" si="17"/>
        <v>0</v>
      </c>
    </row>
    <row r="27" spans="1:33" x14ac:dyDescent="0.15">
      <c r="A27">
        <v>26</v>
      </c>
      <c r="B27">
        <f>IFERROR(VLOOKUP(A27,CHOOSE({1,2},龙魂设定!$F$7:$F$97,龙魂设定!$C$7:$C$97),2,FALSE),0)</f>
        <v>1</v>
      </c>
      <c r="C27">
        <f ca="1">SUMIF(龙魂设定!$F$7:$F$97,$A27,龙魂设定!H$7:H$97)+S27</f>
        <v>2727</v>
      </c>
      <c r="D27">
        <f ca="1">SUMIF(龙魂设定!$F$7:$F$97,$A27,龙魂设定!I$7:I$97)+T27</f>
        <v>34.691225182728921</v>
      </c>
      <c r="E27">
        <f ca="1">SUMIF(龙魂设定!$F$7:$F$97,$A27,龙魂设定!J$7:J$97)+U27</f>
        <v>137</v>
      </c>
      <c r="F27">
        <f ca="1">SUMIF(龙魂设定!$F$7:$F$97,$A27,龙魂设定!K$7:K$97)+V27</f>
        <v>0</v>
      </c>
      <c r="G27">
        <f ca="1">SUMIF(龙魂设定!$F$7:$F$97,$A27,龙魂设定!L$7:L$97)+W27</f>
        <v>0</v>
      </c>
      <c r="H27">
        <f ca="1">SUMIF(龙魂设定!$F$7:$F$97,$A27,龙魂设定!M$7:M$97)+X27</f>
        <v>0</v>
      </c>
      <c r="I27">
        <f ca="1">SUMIF(龙魂设定!$F$7:$F$97,$A27,龙魂设定!N$7:N$97)+Y27</f>
        <v>0</v>
      </c>
      <c r="J27">
        <f ca="1">SUMIF(龙魂设定!$F$7:$F$97,$A27,龙魂设定!O$7:O$97)+Z27</f>
        <v>0</v>
      </c>
      <c r="P27">
        <f ca="1">SUMPRODUCT(C27:J27,设定参考!$A$2:$H$2)</f>
        <v>280.77122518272893</v>
      </c>
      <c r="Q27">
        <f ca="1">SUM($P$2:P27)</f>
        <v>280.77122518272893</v>
      </c>
      <c r="R27">
        <f t="shared" si="2"/>
        <v>1</v>
      </c>
      <c r="S27">
        <f t="shared" ca="1" si="3"/>
        <v>2727</v>
      </c>
      <c r="T27">
        <f t="shared" ca="1" si="4"/>
        <v>0</v>
      </c>
      <c r="U27">
        <f t="shared" ca="1" si="5"/>
        <v>137</v>
      </c>
      <c r="V27">
        <f t="shared" ca="1" si="6"/>
        <v>0</v>
      </c>
      <c r="W27">
        <f t="shared" ca="1" si="7"/>
        <v>0</v>
      </c>
      <c r="X27">
        <f t="shared" ca="1" si="8"/>
        <v>0</v>
      </c>
      <c r="Y27">
        <f t="shared" ca="1" si="9"/>
        <v>0</v>
      </c>
      <c r="Z27">
        <f t="shared" ca="1" si="10"/>
        <v>0</v>
      </c>
      <c r="AB27">
        <f t="shared" ca="1" si="12"/>
        <v>2727</v>
      </c>
      <c r="AC27">
        <f t="shared" ca="1" si="13"/>
        <v>34.691225182728921</v>
      </c>
      <c r="AD27">
        <f t="shared" ca="1" si="14"/>
        <v>137</v>
      </c>
      <c r="AE27">
        <f t="shared" ca="1" si="15"/>
        <v>0</v>
      </c>
      <c r="AF27">
        <f t="shared" ca="1" si="16"/>
        <v>0</v>
      </c>
      <c r="AG27">
        <f t="shared" ca="1" si="17"/>
        <v>0</v>
      </c>
    </row>
    <row r="28" spans="1:33" x14ac:dyDescent="0.15">
      <c r="A28">
        <v>27</v>
      </c>
      <c r="B28">
        <f>IFERROR(VLOOKUP(A28,CHOOSE({1,2},龙魂设定!$F$7:$F$97,龙魂设定!$C$7:$C$97),2,FALSE),0)</f>
        <v>1</v>
      </c>
      <c r="C28">
        <f ca="1">SUMIF(龙魂设定!$F$7:$F$97,$A28,龙魂设定!H$7:H$97)+S28</f>
        <v>955.2888700297882</v>
      </c>
      <c r="D28">
        <f ca="1">SUMIF(龙魂设定!$F$7:$F$97,$A28,龙魂设定!I$7:I$97)+T28</f>
        <v>0</v>
      </c>
      <c r="E28">
        <f ca="1">SUMIF(龙魂设定!$F$7:$F$97,$A28,龙魂设定!J$7:J$97)+U28</f>
        <v>0</v>
      </c>
      <c r="F28">
        <f ca="1">SUMIF(龙魂设定!$F$7:$F$97,$A28,龙魂设定!K$7:K$97)+V28</f>
        <v>0</v>
      </c>
      <c r="G28">
        <f ca="1">SUMIF(龙魂设定!$F$7:$F$97,$A28,龙魂设定!L$7:L$97)+W28</f>
        <v>0</v>
      </c>
      <c r="H28">
        <f ca="1">SUMIF(龙魂设定!$F$7:$F$97,$A28,龙魂设定!M$7:M$97)+X28</f>
        <v>0</v>
      </c>
      <c r="I28">
        <f ca="1">SUMIF(龙魂设定!$F$7:$F$97,$A28,龙魂设定!N$7:N$97)+Y28</f>
        <v>0</v>
      </c>
      <c r="J28">
        <f ca="1">SUMIF(龙魂设定!$F$7:$F$97,$A28,龙魂设定!O$7:O$97)+Z28</f>
        <v>0</v>
      </c>
      <c r="P28">
        <f ca="1">SUMPRODUCT(C28:J28,设定参考!$A$2:$H$2)</f>
        <v>38.211554801191532</v>
      </c>
      <c r="Q28">
        <f ca="1">SUM($P$2:P28)</f>
        <v>318.98277998392047</v>
      </c>
      <c r="R28">
        <f t="shared" si="2"/>
        <v>0</v>
      </c>
      <c r="S28">
        <f t="shared" ca="1" si="3"/>
        <v>0</v>
      </c>
      <c r="T28">
        <f t="shared" ca="1" si="4"/>
        <v>0</v>
      </c>
      <c r="U28">
        <f t="shared" ca="1" si="5"/>
        <v>0</v>
      </c>
      <c r="V28">
        <f t="shared" ca="1" si="6"/>
        <v>0</v>
      </c>
      <c r="W28">
        <f t="shared" ca="1" si="7"/>
        <v>0</v>
      </c>
      <c r="X28">
        <f t="shared" ca="1" si="8"/>
        <v>0</v>
      </c>
      <c r="Y28">
        <f t="shared" ca="1" si="9"/>
        <v>0</v>
      </c>
      <c r="Z28">
        <f t="shared" ca="1" si="10"/>
        <v>0</v>
      </c>
      <c r="AB28">
        <f t="shared" ca="1" si="12"/>
        <v>3682.2888700297881</v>
      </c>
      <c r="AC28">
        <f t="shared" ca="1" si="13"/>
        <v>34.691225182728921</v>
      </c>
      <c r="AD28">
        <f t="shared" ca="1" si="14"/>
        <v>137</v>
      </c>
      <c r="AE28">
        <f t="shared" ca="1" si="15"/>
        <v>0</v>
      </c>
      <c r="AF28">
        <f t="shared" ca="1" si="16"/>
        <v>0</v>
      </c>
      <c r="AG28">
        <f t="shared" ca="1" si="17"/>
        <v>0</v>
      </c>
    </row>
    <row r="29" spans="1:33" x14ac:dyDescent="0.15">
      <c r="A29">
        <v>28</v>
      </c>
      <c r="B29">
        <f>IFERROR(VLOOKUP(A29,CHOOSE({1,2},龙魂设定!$F$7:$F$97,龙魂设定!$C$7:$C$97),2,FALSE),0)</f>
        <v>1</v>
      </c>
      <c r="C29">
        <f ca="1">SUMIF(龙魂设定!$F$7:$F$97,$A29,龙魂设定!H$7:H$97)+S29</f>
        <v>0</v>
      </c>
      <c r="D29">
        <f ca="1">SUMIF(龙魂设定!$F$7:$F$97,$A29,龙魂设定!I$7:I$97)+T29</f>
        <v>0</v>
      </c>
      <c r="E29">
        <f ca="1">SUMIF(龙魂设定!$F$7:$F$97,$A29,龙魂设定!J$7:J$97)+U29</f>
        <v>35.059146245116374</v>
      </c>
      <c r="F29">
        <f ca="1">SUMIF(龙魂设定!$F$7:$F$97,$A29,龙魂设定!K$7:K$97)+V29</f>
        <v>0</v>
      </c>
      <c r="G29">
        <f ca="1">SUMIF(龙魂设定!$F$7:$F$97,$A29,龙魂设定!L$7:L$97)+W29</f>
        <v>0</v>
      </c>
      <c r="H29">
        <f ca="1">SUMIF(龙魂设定!$F$7:$F$97,$A29,龙魂设定!M$7:M$97)+X29</f>
        <v>0</v>
      </c>
      <c r="I29">
        <f ca="1">SUMIF(龙魂设定!$F$7:$F$97,$A29,龙魂设定!N$7:N$97)+Y29</f>
        <v>0</v>
      </c>
      <c r="J29">
        <f ca="1">SUMIF(龙魂设定!$F$7:$F$97,$A29,龙魂设定!O$7:O$97)+Z29</f>
        <v>0</v>
      </c>
      <c r="P29">
        <f ca="1">SUMPRODUCT(C29:J29,设定参考!$A$2:$H$2)</f>
        <v>35.059146245116374</v>
      </c>
      <c r="Q29">
        <f ca="1">SUM($P$2:P29)</f>
        <v>354.04192622903685</v>
      </c>
      <c r="R29">
        <f t="shared" si="2"/>
        <v>0</v>
      </c>
      <c r="S29">
        <f t="shared" ca="1" si="3"/>
        <v>0</v>
      </c>
      <c r="T29">
        <f t="shared" ca="1" si="4"/>
        <v>0</v>
      </c>
      <c r="U29">
        <f t="shared" ca="1" si="5"/>
        <v>0</v>
      </c>
      <c r="V29">
        <f t="shared" ca="1" si="6"/>
        <v>0</v>
      </c>
      <c r="W29">
        <f t="shared" ca="1" si="7"/>
        <v>0</v>
      </c>
      <c r="X29">
        <f t="shared" ca="1" si="8"/>
        <v>0</v>
      </c>
      <c r="Y29">
        <f t="shared" ca="1" si="9"/>
        <v>0</v>
      </c>
      <c r="Z29">
        <f t="shared" ca="1" si="10"/>
        <v>0</v>
      </c>
      <c r="AB29">
        <f t="shared" ca="1" si="12"/>
        <v>3682.2888700297881</v>
      </c>
      <c r="AC29">
        <f t="shared" ca="1" si="13"/>
        <v>34.691225182728921</v>
      </c>
      <c r="AD29">
        <f t="shared" ca="1" si="14"/>
        <v>172.05914624511638</v>
      </c>
      <c r="AE29">
        <f t="shared" ca="1" si="15"/>
        <v>0</v>
      </c>
      <c r="AF29">
        <f t="shared" ca="1" si="16"/>
        <v>0</v>
      </c>
      <c r="AG29">
        <f t="shared" ca="1" si="17"/>
        <v>0</v>
      </c>
    </row>
    <row r="30" spans="1:33" x14ac:dyDescent="0.15">
      <c r="A30">
        <v>29</v>
      </c>
      <c r="B30">
        <f>IFERROR(VLOOKUP(A30,CHOOSE({1,2},龙魂设定!$F$7:$F$97,龙魂设定!$C$7:$C$97),2,FALSE),0)</f>
        <v>1</v>
      </c>
      <c r="C30">
        <f ca="1">SUMIF(龙魂设定!$F$7:$F$97,$A30,龙魂设定!H$7:H$97)+S30</f>
        <v>974.02002434409781</v>
      </c>
      <c r="D30">
        <f ca="1">SUMIF(龙魂设定!$F$7:$F$97,$A30,龙魂设定!I$7:I$97)+T30</f>
        <v>0</v>
      </c>
      <c r="E30">
        <f ca="1">SUMIF(龙魂设定!$F$7:$F$97,$A30,龙魂设定!J$7:J$97)+U30</f>
        <v>0</v>
      </c>
      <c r="F30">
        <f ca="1">SUMIF(龙魂设定!$F$7:$F$97,$A30,龙魂设定!K$7:K$97)+V30</f>
        <v>0</v>
      </c>
      <c r="G30">
        <f ca="1">SUMIF(龙魂设定!$F$7:$F$97,$A30,龙魂设定!L$7:L$97)+W30</f>
        <v>0</v>
      </c>
      <c r="H30">
        <f ca="1">SUMIF(龙魂设定!$F$7:$F$97,$A30,龙魂设定!M$7:M$97)+X30</f>
        <v>0</v>
      </c>
      <c r="I30">
        <f ca="1">SUMIF(龙魂设定!$F$7:$F$97,$A30,龙魂设定!N$7:N$97)+Y30</f>
        <v>0</v>
      </c>
      <c r="J30">
        <f ca="1">SUMIF(龙魂设定!$F$7:$F$97,$A30,龙魂设定!O$7:O$97)+Z30</f>
        <v>0</v>
      </c>
      <c r="P30">
        <f ca="1">SUMPRODUCT(C30:J30,设定参考!$A$2:$H$2)</f>
        <v>38.960800973763916</v>
      </c>
      <c r="Q30">
        <f ca="1">SUM($P$2:P30)</f>
        <v>393.00272720280077</v>
      </c>
      <c r="R30">
        <f t="shared" si="2"/>
        <v>0</v>
      </c>
      <c r="S30">
        <f t="shared" ca="1" si="3"/>
        <v>0</v>
      </c>
      <c r="T30">
        <f t="shared" ca="1" si="4"/>
        <v>0</v>
      </c>
      <c r="U30">
        <f t="shared" ca="1" si="5"/>
        <v>0</v>
      </c>
      <c r="V30">
        <f t="shared" ca="1" si="6"/>
        <v>0</v>
      </c>
      <c r="W30">
        <f t="shared" ca="1" si="7"/>
        <v>0</v>
      </c>
      <c r="X30">
        <f t="shared" ca="1" si="8"/>
        <v>0</v>
      </c>
      <c r="Y30">
        <f t="shared" ca="1" si="9"/>
        <v>0</v>
      </c>
      <c r="Z30">
        <f t="shared" ca="1" si="10"/>
        <v>0</v>
      </c>
      <c r="AB30">
        <f t="shared" ca="1" si="12"/>
        <v>4656.3088943738858</v>
      </c>
      <c r="AC30">
        <f t="shared" ca="1" si="13"/>
        <v>34.691225182728921</v>
      </c>
      <c r="AD30">
        <f t="shared" ca="1" si="14"/>
        <v>172.05914624511638</v>
      </c>
      <c r="AE30">
        <f t="shared" ca="1" si="15"/>
        <v>0</v>
      </c>
      <c r="AF30">
        <f t="shared" ca="1" si="16"/>
        <v>0</v>
      </c>
      <c r="AG30">
        <f t="shared" ca="1" si="17"/>
        <v>0</v>
      </c>
    </row>
    <row r="31" spans="1:33" x14ac:dyDescent="0.15">
      <c r="A31">
        <v>30</v>
      </c>
      <c r="B31">
        <f>IFERROR(VLOOKUP(A31,CHOOSE({1,2},龙魂设定!$F$7:$F$97,龙魂设定!$C$7:$C$97),2,FALSE),0)</f>
        <v>1</v>
      </c>
      <c r="C31">
        <f ca="1">SUMIF(龙魂设定!$F$7:$F$97,$A31,龙魂设定!H$7:H$97)+S31</f>
        <v>0</v>
      </c>
      <c r="D31">
        <f ca="1">SUMIF(龙魂设定!$F$7:$F$97,$A31,龙魂设定!I$7:I$97)+T31</f>
        <v>0</v>
      </c>
      <c r="E31">
        <f ca="1">SUMIF(龙魂设定!$F$7:$F$97,$A31,龙魂设定!J$7:J$97)+U31</f>
        <v>0</v>
      </c>
      <c r="F31">
        <f ca="1">SUMIF(龙魂设定!$F$7:$F$97,$A31,龙魂设定!K$7:K$97)+V31</f>
        <v>101.00232786317547</v>
      </c>
      <c r="G31">
        <f ca="1">SUMIF(龙魂设定!$F$7:$F$97,$A31,龙魂设定!L$7:L$97)+W31</f>
        <v>0</v>
      </c>
      <c r="H31">
        <f ca="1">SUMIF(龙魂设定!$F$7:$F$97,$A31,龙魂设定!M$7:M$97)+X31</f>
        <v>0</v>
      </c>
      <c r="I31">
        <f ca="1">SUMIF(龙魂设定!$F$7:$F$97,$A31,龙魂设定!N$7:N$97)+Y31</f>
        <v>0</v>
      </c>
      <c r="J31">
        <f ca="1">SUMIF(龙魂设定!$F$7:$F$97,$A31,龙魂设定!O$7:O$97)+Z31</f>
        <v>0</v>
      </c>
      <c r="P31">
        <f ca="1">SUMPRODUCT(C31:J31,设定参考!$A$2:$H$2)</f>
        <v>34.340791473479662</v>
      </c>
      <c r="Q31">
        <f ca="1">SUM($P$2:P31)</f>
        <v>427.34351867628044</v>
      </c>
      <c r="R31">
        <f t="shared" si="2"/>
        <v>0</v>
      </c>
      <c r="S31">
        <f t="shared" ca="1" si="3"/>
        <v>0</v>
      </c>
      <c r="T31">
        <f t="shared" ca="1" si="4"/>
        <v>0</v>
      </c>
      <c r="U31">
        <f t="shared" ca="1" si="5"/>
        <v>0</v>
      </c>
      <c r="V31">
        <f t="shared" ca="1" si="6"/>
        <v>0</v>
      </c>
      <c r="W31">
        <f t="shared" ca="1" si="7"/>
        <v>0</v>
      </c>
      <c r="X31">
        <f t="shared" ca="1" si="8"/>
        <v>0</v>
      </c>
      <c r="Y31">
        <f t="shared" ca="1" si="9"/>
        <v>0</v>
      </c>
      <c r="Z31">
        <f t="shared" ca="1" si="10"/>
        <v>0</v>
      </c>
      <c r="AB31">
        <f t="shared" ca="1" si="12"/>
        <v>4656.3088943738858</v>
      </c>
      <c r="AC31">
        <f t="shared" ca="1" si="13"/>
        <v>34.691225182728921</v>
      </c>
      <c r="AD31">
        <f t="shared" ca="1" si="14"/>
        <v>172.05914624511638</v>
      </c>
      <c r="AE31">
        <f t="shared" ca="1" si="15"/>
        <v>101.00232786317547</v>
      </c>
      <c r="AF31">
        <f t="shared" ca="1" si="16"/>
        <v>0</v>
      </c>
      <c r="AG31">
        <f t="shared" ca="1" si="17"/>
        <v>0</v>
      </c>
    </row>
    <row r="32" spans="1:33" x14ac:dyDescent="0.15">
      <c r="A32">
        <v>31</v>
      </c>
      <c r="B32">
        <f>IFERROR(VLOOKUP(A32,CHOOSE({1,2},龙魂设定!$F$7:$F$97,龙魂设定!$C$7:$C$97),2,FALSE),0)</f>
        <v>1</v>
      </c>
      <c r="C32">
        <f ca="1">SUMIF(龙魂设定!$F$7:$F$97,$A32,龙魂设定!H$7:H$97)+S32</f>
        <v>1517.2234994590754</v>
      </c>
      <c r="D32">
        <f ca="1">SUMIF(龙魂设定!$F$7:$F$97,$A32,龙魂设定!I$7:I$97)+T32</f>
        <v>55.128135067603871</v>
      </c>
      <c r="E32">
        <f ca="1">SUMIF(龙魂设定!$F$7:$F$97,$A32,龙魂设定!J$7:J$97)+U32</f>
        <v>55.652139913364344</v>
      </c>
      <c r="F32">
        <f ca="1">SUMIF(龙魂设定!$F$7:$F$97,$A32,龙魂设定!K$7:K$97)+V32</f>
        <v>0</v>
      </c>
      <c r="G32">
        <f ca="1">SUMIF(龙魂设定!$F$7:$F$97,$A32,龙魂设定!L$7:L$97)+W32</f>
        <v>93.213035755113495</v>
      </c>
      <c r="H32">
        <f ca="1">SUMIF(龙魂设定!$F$7:$F$97,$A32,龙魂设定!M$7:M$97)+X32</f>
        <v>0</v>
      </c>
      <c r="I32">
        <f ca="1">SUMIF(龙魂设定!$F$7:$F$97,$A32,龙魂设定!N$7:N$97)+Y32</f>
        <v>0</v>
      </c>
      <c r="J32">
        <f ca="1">SUMIF(龙魂设定!$F$7:$F$97,$A32,龙魂设定!O$7:O$97)+Z32</f>
        <v>0</v>
      </c>
      <c r="P32">
        <f ca="1">SUMPRODUCT(C32:J32,设定参考!$A$2:$H$2)</f>
        <v>203.16164711606982</v>
      </c>
      <c r="Q32">
        <f ca="1">SUM($P$2:P32)</f>
        <v>630.50516579235023</v>
      </c>
      <c r="R32">
        <f t="shared" si="2"/>
        <v>0</v>
      </c>
      <c r="S32">
        <f t="shared" ca="1" si="3"/>
        <v>0</v>
      </c>
      <c r="T32">
        <f t="shared" ca="1" si="4"/>
        <v>0</v>
      </c>
      <c r="U32">
        <f t="shared" ca="1" si="5"/>
        <v>0</v>
      </c>
      <c r="V32">
        <f t="shared" ca="1" si="6"/>
        <v>0</v>
      </c>
      <c r="W32">
        <f t="shared" ca="1" si="7"/>
        <v>0</v>
      </c>
      <c r="X32">
        <f t="shared" ca="1" si="8"/>
        <v>0</v>
      </c>
      <c r="Y32">
        <f t="shared" ca="1" si="9"/>
        <v>0</v>
      </c>
      <c r="Z32">
        <f t="shared" ca="1" si="10"/>
        <v>0</v>
      </c>
      <c r="AB32">
        <f t="shared" ca="1" si="12"/>
        <v>6173.5323938329611</v>
      </c>
      <c r="AC32">
        <f t="shared" ca="1" si="13"/>
        <v>89.819360250332792</v>
      </c>
      <c r="AD32">
        <f t="shared" ca="1" si="14"/>
        <v>227.71128615848073</v>
      </c>
      <c r="AE32">
        <f t="shared" ca="1" si="15"/>
        <v>101.00232786317547</v>
      </c>
      <c r="AF32">
        <f t="shared" ca="1" si="16"/>
        <v>93.213035755113495</v>
      </c>
      <c r="AG32">
        <f t="shared" ca="1" si="17"/>
        <v>0</v>
      </c>
    </row>
    <row r="33" spans="1:33" x14ac:dyDescent="0.15">
      <c r="A33">
        <v>32</v>
      </c>
      <c r="B33">
        <f>IFERROR(VLOOKUP(A33,CHOOSE({1,2},龙魂设定!$F$7:$F$97,龙魂设定!$C$7:$C$97),2,FALSE),0)</f>
        <v>1</v>
      </c>
      <c r="C33">
        <f ca="1">SUMIF(龙魂设定!$F$7:$F$97,$A33,龙魂设定!H$7:H$97)+S33</f>
        <v>0</v>
      </c>
      <c r="D33">
        <f ca="1">SUMIF(龙魂设定!$F$7:$F$97,$A33,龙魂设定!I$7:I$97)+T33</f>
        <v>0</v>
      </c>
      <c r="E33">
        <f ca="1">SUMIF(龙魂设定!$F$7:$F$97,$A33,龙魂设定!J$7:J$97)+U33</f>
        <v>0</v>
      </c>
      <c r="F33">
        <f ca="1">SUMIF(龙魂设定!$F$7:$F$97,$A33,龙魂设定!K$7:K$97)+V33</f>
        <v>0</v>
      </c>
      <c r="G33">
        <f ca="1">SUMIF(龙魂设定!$F$7:$F$97,$A33,龙魂设定!L$7:L$97)+W33</f>
        <v>0</v>
      </c>
      <c r="H33">
        <f ca="1">SUMIF(龙魂设定!$F$7:$F$97,$A33,龙魂设定!M$7:M$97)+X33</f>
        <v>138.6840147761514</v>
      </c>
      <c r="I33">
        <f ca="1">SUMIF(龙魂设定!$F$7:$F$97,$A33,龙魂设定!N$7:N$97)+Y33</f>
        <v>0</v>
      </c>
      <c r="J33">
        <f ca="1">SUMIF(龙魂设定!$F$7:$F$97,$A33,龙魂设定!O$7:O$97)+Z33</f>
        <v>0</v>
      </c>
      <c r="P33">
        <f ca="1">SUMPRODUCT(C33:J33,设定参考!$A$2:$H$2)</f>
        <v>24.963122659707253</v>
      </c>
      <c r="Q33">
        <f ca="1">SUM($P$2:P33)</f>
        <v>655.46828845205744</v>
      </c>
      <c r="R33">
        <f t="shared" si="2"/>
        <v>0</v>
      </c>
      <c r="S33">
        <f t="shared" ca="1" si="3"/>
        <v>0</v>
      </c>
      <c r="T33">
        <f t="shared" ca="1" si="4"/>
        <v>0</v>
      </c>
      <c r="U33">
        <f t="shared" ca="1" si="5"/>
        <v>0</v>
      </c>
      <c r="V33">
        <f t="shared" ca="1" si="6"/>
        <v>0</v>
      </c>
      <c r="W33">
        <f t="shared" ca="1" si="7"/>
        <v>0</v>
      </c>
      <c r="X33">
        <f t="shared" ca="1" si="8"/>
        <v>0</v>
      </c>
      <c r="Y33">
        <f t="shared" ca="1" si="9"/>
        <v>0</v>
      </c>
      <c r="Z33">
        <f t="shared" ca="1" si="10"/>
        <v>0</v>
      </c>
      <c r="AB33">
        <f t="shared" ca="1" si="12"/>
        <v>6173.5323938329611</v>
      </c>
      <c r="AC33">
        <f t="shared" ca="1" si="13"/>
        <v>89.819360250332792</v>
      </c>
      <c r="AD33">
        <f t="shared" ca="1" si="14"/>
        <v>227.71128615848073</v>
      </c>
      <c r="AE33">
        <f t="shared" ca="1" si="15"/>
        <v>101.00232786317547</v>
      </c>
      <c r="AF33">
        <f t="shared" ca="1" si="16"/>
        <v>93.213035755113495</v>
      </c>
      <c r="AG33">
        <f t="shared" ca="1" si="17"/>
        <v>138.6840147761514</v>
      </c>
    </row>
    <row r="34" spans="1:33" x14ac:dyDescent="0.15">
      <c r="A34">
        <v>33</v>
      </c>
      <c r="B34">
        <f>IFERROR(VLOOKUP(A34,CHOOSE({1,2},龙魂设定!$F$7:$F$97,龙魂设定!$C$7:$C$97),2,FALSE),0)</f>
        <v>0</v>
      </c>
      <c r="C34">
        <f ca="1">SUMIF(龙魂设定!$F$7:$F$97,$A34,龙魂设定!H$7:H$97)+S34</f>
        <v>0</v>
      </c>
      <c r="D34">
        <f ca="1">SUMIF(龙魂设定!$F$7:$F$97,$A34,龙魂设定!I$7:I$97)+T34</f>
        <v>0</v>
      </c>
      <c r="E34">
        <f ca="1">SUMIF(龙魂设定!$F$7:$F$97,$A34,龙魂设定!J$7:J$97)+U34</f>
        <v>0</v>
      </c>
      <c r="F34">
        <f ca="1">SUMIF(龙魂设定!$F$7:$F$97,$A34,龙魂设定!K$7:K$97)+V34</f>
        <v>0</v>
      </c>
      <c r="G34">
        <f ca="1">SUMIF(龙魂设定!$F$7:$F$97,$A34,龙魂设定!L$7:L$97)+W34</f>
        <v>0</v>
      </c>
      <c r="H34">
        <f ca="1">SUMIF(龙魂设定!$F$7:$F$97,$A34,龙魂设定!M$7:M$97)+X34</f>
        <v>0</v>
      </c>
      <c r="I34">
        <f ca="1">SUMIF(龙魂设定!$F$7:$F$97,$A34,龙魂设定!N$7:N$97)+Y34</f>
        <v>0</v>
      </c>
      <c r="J34">
        <f ca="1">SUMIF(龙魂设定!$F$7:$F$97,$A34,龙魂设定!O$7:O$97)+Z34</f>
        <v>0</v>
      </c>
      <c r="P34">
        <f ca="1">SUMPRODUCT(C34:J34,设定参考!$A$2:$H$2)</f>
        <v>0</v>
      </c>
      <c r="Q34">
        <f ca="1">SUM($P$2:P34)</f>
        <v>655.46828845205744</v>
      </c>
      <c r="R34">
        <f t="shared" si="2"/>
        <v>0</v>
      </c>
      <c r="S34">
        <f t="shared" ca="1" si="3"/>
        <v>0</v>
      </c>
      <c r="T34">
        <f t="shared" ca="1" si="4"/>
        <v>0</v>
      </c>
      <c r="U34">
        <f t="shared" ca="1" si="5"/>
        <v>0</v>
      </c>
      <c r="V34">
        <f t="shared" ca="1" si="6"/>
        <v>0</v>
      </c>
      <c r="W34">
        <f t="shared" ca="1" si="7"/>
        <v>0</v>
      </c>
      <c r="X34">
        <f t="shared" ca="1" si="8"/>
        <v>0</v>
      </c>
      <c r="Y34">
        <f t="shared" ca="1" si="9"/>
        <v>0</v>
      </c>
      <c r="Z34">
        <f t="shared" ca="1" si="10"/>
        <v>0</v>
      </c>
      <c r="AB34">
        <f t="shared" ca="1" si="12"/>
        <v>6173.5323938329611</v>
      </c>
      <c r="AC34">
        <f t="shared" ca="1" si="13"/>
        <v>89.819360250332792</v>
      </c>
      <c r="AD34">
        <f t="shared" ca="1" si="14"/>
        <v>227.71128615848073</v>
      </c>
      <c r="AE34">
        <f t="shared" ca="1" si="15"/>
        <v>101.00232786317547</v>
      </c>
      <c r="AF34">
        <f t="shared" ca="1" si="16"/>
        <v>93.213035755113495</v>
      </c>
      <c r="AG34">
        <f t="shared" ca="1" si="17"/>
        <v>138.6840147761514</v>
      </c>
    </row>
    <row r="35" spans="1:33" x14ac:dyDescent="0.15">
      <c r="A35">
        <v>34</v>
      </c>
      <c r="B35">
        <f>IFERROR(VLOOKUP(A35,CHOOSE({1,2},龙魂设定!$F$7:$F$97,龙魂设定!$C$7:$C$97),2,FALSE),0)</f>
        <v>2</v>
      </c>
      <c r="C35">
        <f ca="1">SUMIF(龙魂设定!$F$7:$F$97,$A35,龙魂设定!H$7:H$97)+S35</f>
        <v>4090</v>
      </c>
      <c r="D35">
        <f ca="1">SUMIF(龙魂设定!$F$7:$F$97,$A35,龙魂设定!I$7:I$97)+T35</f>
        <v>253</v>
      </c>
      <c r="E35">
        <f ca="1">SUMIF(龙魂设定!$F$7:$F$97,$A35,龙魂设定!J$7:J$97)+U35</f>
        <v>0</v>
      </c>
      <c r="F35">
        <f ca="1">SUMIF(龙魂设定!$F$7:$F$97,$A35,龙魂设定!K$7:K$97)+V35</f>
        <v>0</v>
      </c>
      <c r="G35">
        <f ca="1">SUMIF(龙魂设定!$F$7:$F$97,$A35,龙魂设定!L$7:L$97)+W35</f>
        <v>0</v>
      </c>
      <c r="H35">
        <f ca="1">SUMIF(龙魂设定!$F$7:$F$97,$A35,龙魂设定!M$7:M$97)+X35</f>
        <v>0</v>
      </c>
      <c r="I35">
        <f ca="1">SUMIF(龙魂设定!$F$7:$F$97,$A35,龙魂设定!N$7:N$97)+Y35</f>
        <v>0</v>
      </c>
      <c r="J35">
        <f ca="1">SUMIF(龙魂设定!$F$7:$F$97,$A35,龙魂设定!O$7:O$97)+Z35</f>
        <v>345.74986272738545</v>
      </c>
      <c r="P35">
        <f ca="1">SUMPRODUCT(C35:J35,设定参考!$A$2:$H$2)</f>
        <v>478.83497529092938</v>
      </c>
      <c r="Q35">
        <f ca="1">SUM($P$2:P35)</f>
        <v>1134.3032637429869</v>
      </c>
      <c r="R35">
        <f t="shared" si="2"/>
        <v>1</v>
      </c>
      <c r="S35">
        <f t="shared" ca="1" si="3"/>
        <v>4090</v>
      </c>
      <c r="T35">
        <f t="shared" ca="1" si="4"/>
        <v>253</v>
      </c>
      <c r="U35">
        <f t="shared" ca="1" si="5"/>
        <v>0</v>
      </c>
      <c r="V35">
        <f t="shared" ca="1" si="6"/>
        <v>0</v>
      </c>
      <c r="W35">
        <f t="shared" ca="1" si="7"/>
        <v>0</v>
      </c>
      <c r="X35">
        <f t="shared" ca="1" si="8"/>
        <v>0</v>
      </c>
      <c r="Y35">
        <f t="shared" ca="1" si="9"/>
        <v>0</v>
      </c>
      <c r="Z35">
        <f t="shared" ca="1" si="10"/>
        <v>0</v>
      </c>
      <c r="AB35">
        <f t="shared" ca="1" si="12"/>
        <v>10263.53239383296</v>
      </c>
      <c r="AC35">
        <f t="shared" ca="1" si="13"/>
        <v>342.81936025033281</v>
      </c>
      <c r="AD35">
        <f t="shared" ca="1" si="14"/>
        <v>227.71128615848073</v>
      </c>
      <c r="AE35">
        <f t="shared" ca="1" si="15"/>
        <v>101.00232786317547</v>
      </c>
      <c r="AF35">
        <f t="shared" ca="1" si="16"/>
        <v>93.213035755113495</v>
      </c>
      <c r="AG35">
        <f t="shared" ca="1" si="17"/>
        <v>138.6840147761514</v>
      </c>
    </row>
    <row r="36" spans="1:33" x14ac:dyDescent="0.15">
      <c r="A36">
        <v>35</v>
      </c>
      <c r="B36">
        <f>IFERROR(VLOOKUP(A36,CHOOSE({1,2},龙魂设定!$F$7:$F$97,龙魂设定!$C$7:$C$97),2,FALSE),0)</f>
        <v>2</v>
      </c>
      <c r="C36">
        <f ca="1">SUMIF(龙魂设定!$F$7:$F$97,$A36,龙魂设定!H$7:H$97)+S36</f>
        <v>0</v>
      </c>
      <c r="D36">
        <f ca="1">SUMIF(龙魂设定!$F$7:$F$97,$A36,龙魂设定!I$7:I$97)+T36</f>
        <v>85.182414310067045</v>
      </c>
      <c r="E36">
        <f ca="1">SUMIF(龙魂设定!$F$7:$F$97,$A36,龙魂设定!J$7:J$97)+U36</f>
        <v>0</v>
      </c>
      <c r="F36">
        <f ca="1">SUMIF(龙魂设定!$F$7:$F$97,$A36,龙魂设定!K$7:K$97)+V36</f>
        <v>0</v>
      </c>
      <c r="G36">
        <f ca="1">SUMIF(龙魂设定!$F$7:$F$97,$A36,龙魂设定!L$7:L$97)+W36</f>
        <v>0</v>
      </c>
      <c r="H36">
        <f ca="1">SUMIF(龙魂设定!$F$7:$F$97,$A36,龙魂设定!M$7:M$97)+X36</f>
        <v>0</v>
      </c>
      <c r="I36">
        <f ca="1">SUMIF(龙魂设定!$F$7:$F$97,$A36,龙魂设定!N$7:N$97)+Y36</f>
        <v>0</v>
      </c>
      <c r="J36">
        <f ca="1">SUMIF(龙魂设定!$F$7:$F$97,$A36,龙魂设定!O$7:O$97)+Z36</f>
        <v>0</v>
      </c>
      <c r="P36">
        <f ca="1">SUMPRODUCT(C36:J36,设定参考!$A$2:$H$2)</f>
        <v>85.182414310067045</v>
      </c>
      <c r="Q36">
        <f ca="1">SUM($P$2:P36)</f>
        <v>1219.485678053054</v>
      </c>
      <c r="R36">
        <f t="shared" si="2"/>
        <v>0</v>
      </c>
      <c r="S36">
        <f t="shared" ca="1" si="3"/>
        <v>0</v>
      </c>
      <c r="T36">
        <f t="shared" ca="1" si="4"/>
        <v>0</v>
      </c>
      <c r="U36">
        <f t="shared" ca="1" si="5"/>
        <v>0</v>
      </c>
      <c r="V36">
        <f t="shared" ca="1" si="6"/>
        <v>0</v>
      </c>
      <c r="W36">
        <f t="shared" ca="1" si="7"/>
        <v>0</v>
      </c>
      <c r="X36">
        <f t="shared" ca="1" si="8"/>
        <v>0</v>
      </c>
      <c r="Y36">
        <f t="shared" ca="1" si="9"/>
        <v>0</v>
      </c>
      <c r="Z36">
        <f t="shared" ca="1" si="10"/>
        <v>0</v>
      </c>
      <c r="AB36">
        <f t="shared" ca="1" si="12"/>
        <v>10263.53239383296</v>
      </c>
      <c r="AC36">
        <f t="shared" ca="1" si="13"/>
        <v>428.00177456039984</v>
      </c>
      <c r="AD36">
        <f t="shared" ca="1" si="14"/>
        <v>227.71128615848073</v>
      </c>
      <c r="AE36">
        <f t="shared" ca="1" si="15"/>
        <v>101.00232786317547</v>
      </c>
      <c r="AF36">
        <f t="shared" ca="1" si="16"/>
        <v>93.213035755113495</v>
      </c>
      <c r="AG36">
        <f t="shared" ca="1" si="17"/>
        <v>138.6840147761514</v>
      </c>
    </row>
    <row r="37" spans="1:33" x14ac:dyDescent="0.15">
      <c r="A37">
        <v>36</v>
      </c>
      <c r="B37">
        <f>IFERROR(VLOOKUP(A37,CHOOSE({1,2},龙魂设定!$F$7:$F$97,龙魂设定!$C$7:$C$97),2,FALSE),0)</f>
        <v>2</v>
      </c>
      <c r="C37">
        <f ca="1">SUMIF(龙魂设定!$F$7:$F$97,$A37,龙魂设定!H$7:H$97)+S37</f>
        <v>2360.1254436030058</v>
      </c>
      <c r="D37">
        <f ca="1">SUMIF(龙魂设定!$F$7:$F$97,$A37,龙魂设定!I$7:I$97)+T37</f>
        <v>0</v>
      </c>
      <c r="E37">
        <f ca="1">SUMIF(龙魂设定!$F$7:$F$97,$A37,龙魂设定!J$7:J$97)+U37</f>
        <v>0</v>
      </c>
      <c r="F37">
        <f ca="1">SUMIF(龙魂设定!$F$7:$F$97,$A37,龙魂设定!K$7:K$97)+V37</f>
        <v>0</v>
      </c>
      <c r="G37">
        <f ca="1">SUMIF(龙魂设定!$F$7:$F$97,$A37,龙魂设定!L$7:L$97)+W37</f>
        <v>0</v>
      </c>
      <c r="H37">
        <f ca="1">SUMIF(龙魂设定!$F$7:$F$97,$A37,龙魂设定!M$7:M$97)+X37</f>
        <v>0</v>
      </c>
      <c r="I37">
        <f ca="1">SUMIF(龙魂设定!$F$7:$F$97,$A37,龙魂设定!N$7:N$97)+Y37</f>
        <v>0</v>
      </c>
      <c r="J37">
        <f ca="1">SUMIF(龙魂设定!$F$7:$F$97,$A37,龙魂设定!O$7:O$97)+Z37</f>
        <v>0</v>
      </c>
      <c r="P37">
        <f ca="1">SUMPRODUCT(C37:J37,设定参考!$A$2:$H$2)</f>
        <v>94.405017744120229</v>
      </c>
      <c r="Q37">
        <f ca="1">SUM($P$2:P37)</f>
        <v>1313.8906957971742</v>
      </c>
      <c r="R37">
        <f t="shared" si="2"/>
        <v>0</v>
      </c>
      <c r="S37">
        <f t="shared" ca="1" si="3"/>
        <v>0</v>
      </c>
      <c r="T37">
        <f t="shared" ca="1" si="4"/>
        <v>0</v>
      </c>
      <c r="U37">
        <f t="shared" ca="1" si="5"/>
        <v>0</v>
      </c>
      <c r="V37">
        <f t="shared" ca="1" si="6"/>
        <v>0</v>
      </c>
      <c r="W37">
        <f t="shared" ca="1" si="7"/>
        <v>0</v>
      </c>
      <c r="X37">
        <f t="shared" ca="1" si="8"/>
        <v>0</v>
      </c>
      <c r="Y37">
        <f t="shared" ca="1" si="9"/>
        <v>0</v>
      </c>
      <c r="Z37">
        <f t="shared" ca="1" si="10"/>
        <v>0</v>
      </c>
      <c r="AB37">
        <f t="shared" ca="1" si="12"/>
        <v>12623.657837435967</v>
      </c>
      <c r="AC37">
        <f t="shared" ca="1" si="13"/>
        <v>428.00177456039984</v>
      </c>
      <c r="AD37">
        <f t="shared" ca="1" si="14"/>
        <v>227.71128615848073</v>
      </c>
      <c r="AE37">
        <f t="shared" ca="1" si="15"/>
        <v>101.00232786317547</v>
      </c>
      <c r="AF37">
        <f t="shared" ca="1" si="16"/>
        <v>93.213035755113495</v>
      </c>
      <c r="AG37">
        <f t="shared" ca="1" si="17"/>
        <v>138.6840147761514</v>
      </c>
    </row>
    <row r="38" spans="1:33" x14ac:dyDescent="0.15">
      <c r="A38">
        <v>37</v>
      </c>
      <c r="B38">
        <f>IFERROR(VLOOKUP(A38,CHOOSE({1,2},龙魂设定!$F$7:$F$97,龙魂设定!$C$7:$C$97),2,FALSE),0)</f>
        <v>2</v>
      </c>
      <c r="C38">
        <f ca="1">SUMIF(龙魂设定!$F$7:$F$97,$A38,龙魂设定!H$7:H$97)+S38</f>
        <v>3708.7685542332952</v>
      </c>
      <c r="D38">
        <f ca="1">SUMIF(龙魂设定!$F$7:$F$97,$A38,龙魂设定!I$7:I$97)+T38</f>
        <v>133.95621605212159</v>
      </c>
      <c r="E38">
        <f ca="1">SUMIF(龙魂设定!$F$7:$F$97,$A38,龙魂设定!J$7:J$97)+U38</f>
        <v>0</v>
      </c>
      <c r="F38">
        <f ca="1">SUMIF(龙魂设定!$F$7:$F$97,$A38,龙魂设定!K$7:K$97)+V38</f>
        <v>246.25329459974211</v>
      </c>
      <c r="G38">
        <f ca="1">SUMIF(龙魂设定!$F$7:$F$97,$A38,龙魂设定!L$7:L$97)+W38</f>
        <v>0</v>
      </c>
      <c r="H38">
        <f ca="1">SUMIF(龙魂设定!$F$7:$F$97,$A38,龙魂设定!M$7:M$97)+X38</f>
        <v>0</v>
      </c>
      <c r="I38">
        <f ca="1">SUMIF(龙魂设定!$F$7:$F$97,$A38,龙魂设定!N$7:N$97)+Y38</f>
        <v>0</v>
      </c>
      <c r="J38">
        <f ca="1">SUMIF(龙魂设定!$F$7:$F$97,$A38,龙魂设定!O$7:O$97)+Z38</f>
        <v>0</v>
      </c>
      <c r="P38">
        <f ca="1">SUMPRODUCT(C38:J38,设定参考!$A$2:$H$2)</f>
        <v>366.0330783853658</v>
      </c>
      <c r="Q38">
        <f ca="1">SUM($P$2:P38)</f>
        <v>1679.92377418254</v>
      </c>
      <c r="R38">
        <f t="shared" si="2"/>
        <v>0</v>
      </c>
      <c r="S38">
        <f t="shared" ca="1" si="3"/>
        <v>0</v>
      </c>
      <c r="T38">
        <f t="shared" ca="1" si="4"/>
        <v>0</v>
      </c>
      <c r="U38">
        <f t="shared" ca="1" si="5"/>
        <v>0</v>
      </c>
      <c r="V38">
        <f t="shared" ca="1" si="6"/>
        <v>0</v>
      </c>
      <c r="W38">
        <f t="shared" ca="1" si="7"/>
        <v>0</v>
      </c>
      <c r="X38">
        <f t="shared" ca="1" si="8"/>
        <v>0</v>
      </c>
      <c r="Y38">
        <f t="shared" ca="1" si="9"/>
        <v>0</v>
      </c>
      <c r="Z38">
        <f t="shared" ca="1" si="10"/>
        <v>0</v>
      </c>
      <c r="AB38">
        <f t="shared" ca="1" si="12"/>
        <v>16332.426391669262</v>
      </c>
      <c r="AC38">
        <f t="shared" ca="1" si="13"/>
        <v>561.95799061252137</v>
      </c>
      <c r="AD38">
        <f t="shared" ca="1" si="14"/>
        <v>227.71128615848073</v>
      </c>
      <c r="AE38">
        <f t="shared" ca="1" si="15"/>
        <v>347.25562246291759</v>
      </c>
      <c r="AF38">
        <f t="shared" ca="1" si="16"/>
        <v>93.213035755113495</v>
      </c>
      <c r="AG38">
        <f t="shared" ca="1" si="17"/>
        <v>138.6840147761514</v>
      </c>
    </row>
    <row r="39" spans="1:33" x14ac:dyDescent="0.15">
      <c r="A39">
        <v>38</v>
      </c>
      <c r="B39">
        <f>IFERROR(VLOOKUP(A39,CHOOSE({1,2},龙魂设定!$F$7:$F$97,龙魂设定!$C$7:$C$97),2,FALSE),0)</f>
        <v>2</v>
      </c>
      <c r="C39">
        <f ca="1">SUMIF(龙魂设定!$F$7:$F$97,$A39,龙魂设定!H$7:H$97)+S39</f>
        <v>0</v>
      </c>
      <c r="D39">
        <f ca="1">SUMIF(龙魂设定!$F$7:$F$97,$A39,龙魂设定!I$7:I$97)+T39</f>
        <v>0</v>
      </c>
      <c r="E39">
        <f ca="1">SUMIF(龙魂设定!$F$7:$F$97,$A39,龙魂设定!J$7:J$97)+U39</f>
        <v>91.22185624942901</v>
      </c>
      <c r="F39">
        <f ca="1">SUMIF(龙魂设定!$F$7:$F$97,$A39,龙魂设定!K$7:K$97)+V39</f>
        <v>0</v>
      </c>
      <c r="G39">
        <f ca="1">SUMIF(龙魂设定!$F$7:$F$97,$A39,龙魂设定!L$7:L$97)+W39</f>
        <v>0</v>
      </c>
      <c r="H39">
        <f ca="1">SUMIF(龙魂设定!$F$7:$F$97,$A39,龙魂设定!M$7:M$97)+X39</f>
        <v>0</v>
      </c>
      <c r="I39">
        <f ca="1">SUMIF(龙魂设定!$F$7:$F$97,$A39,龙魂设定!N$7:N$97)+Y39</f>
        <v>0</v>
      </c>
      <c r="J39">
        <f ca="1">SUMIF(龙魂设定!$F$7:$F$97,$A39,龙魂设定!O$7:O$97)+Z39</f>
        <v>0</v>
      </c>
      <c r="P39">
        <f ca="1">SUMPRODUCT(C39:J39,设定参考!$A$2:$H$2)</f>
        <v>91.22185624942901</v>
      </c>
      <c r="Q39">
        <f ca="1">SUM($P$2:P39)</f>
        <v>1771.145630431969</v>
      </c>
      <c r="R39">
        <f t="shared" si="2"/>
        <v>0</v>
      </c>
      <c r="S39">
        <f t="shared" ca="1" si="3"/>
        <v>0</v>
      </c>
      <c r="T39">
        <f t="shared" ca="1" si="4"/>
        <v>0</v>
      </c>
      <c r="U39">
        <f t="shared" ca="1" si="5"/>
        <v>0</v>
      </c>
      <c r="V39">
        <f t="shared" ca="1" si="6"/>
        <v>0</v>
      </c>
      <c r="W39">
        <f t="shared" ca="1" si="7"/>
        <v>0</v>
      </c>
      <c r="X39">
        <f t="shared" ca="1" si="8"/>
        <v>0</v>
      </c>
      <c r="Y39">
        <f t="shared" ca="1" si="9"/>
        <v>0</v>
      </c>
      <c r="Z39">
        <f t="shared" ca="1" si="10"/>
        <v>0</v>
      </c>
      <c r="AB39">
        <f t="shared" ca="1" si="12"/>
        <v>16332.426391669262</v>
      </c>
      <c r="AC39">
        <f t="shared" ca="1" si="13"/>
        <v>561.95799061252137</v>
      </c>
      <c r="AD39">
        <f t="shared" ca="1" si="14"/>
        <v>318.93314240790971</v>
      </c>
      <c r="AE39">
        <f t="shared" ca="1" si="15"/>
        <v>347.25562246291759</v>
      </c>
      <c r="AF39">
        <f t="shared" ca="1" si="16"/>
        <v>93.213035755113495</v>
      </c>
      <c r="AG39">
        <f t="shared" ca="1" si="17"/>
        <v>138.6840147761514</v>
      </c>
    </row>
    <row r="40" spans="1:33" x14ac:dyDescent="0.15">
      <c r="A40">
        <v>39</v>
      </c>
      <c r="B40">
        <f>IFERROR(VLOOKUP(A40,CHOOSE({1,2},龙魂设定!$F$7:$F$97,龙魂设定!$C$7:$C$97),2,FALSE),0)</f>
        <v>2</v>
      </c>
      <c r="C40">
        <f ca="1">SUMIF(龙魂设定!$F$7:$F$97,$A40,龙魂设定!H$7:H$97)+S40</f>
        <v>0</v>
      </c>
      <c r="D40">
        <f ca="1">SUMIF(龙魂设定!$F$7:$F$97,$A40,龙魂设定!I$7:I$97)+T40</f>
        <v>0</v>
      </c>
      <c r="E40">
        <f ca="1">SUMIF(龙魂设定!$F$7:$F$97,$A40,龙魂设定!J$7:J$97)+U40</f>
        <v>0</v>
      </c>
      <c r="F40">
        <f ca="1">SUMIF(龙魂设定!$F$7:$F$97,$A40,龙魂设定!K$7:K$97)+V40</f>
        <v>0</v>
      </c>
      <c r="G40">
        <f ca="1">SUMIF(龙魂设定!$F$7:$F$97,$A40,龙魂设定!L$7:L$97)+W40</f>
        <v>239.18816722066856</v>
      </c>
      <c r="H40">
        <f ca="1">SUMIF(龙魂设定!$F$7:$F$97,$A40,龙魂设定!M$7:M$97)+X40</f>
        <v>0</v>
      </c>
      <c r="I40">
        <f ca="1">SUMIF(龙魂设定!$F$7:$F$97,$A40,龙魂设定!N$7:N$97)+Y40</f>
        <v>0</v>
      </c>
      <c r="J40">
        <f ca="1">SUMIF(龙魂设定!$F$7:$F$97,$A40,龙魂设定!O$7:O$97)+Z40</f>
        <v>0</v>
      </c>
      <c r="P40">
        <f ca="1">SUMPRODUCT(C40:J40,设定参考!$A$2:$H$2)</f>
        <v>81.323976855027311</v>
      </c>
      <c r="Q40">
        <f ca="1">SUM($P$2:P40)</f>
        <v>1852.4696072869963</v>
      </c>
      <c r="R40">
        <f t="shared" si="2"/>
        <v>0</v>
      </c>
      <c r="S40">
        <f t="shared" ca="1" si="3"/>
        <v>0</v>
      </c>
      <c r="T40">
        <f t="shared" ca="1" si="4"/>
        <v>0</v>
      </c>
      <c r="U40">
        <f t="shared" ca="1" si="5"/>
        <v>0</v>
      </c>
      <c r="V40">
        <f t="shared" ca="1" si="6"/>
        <v>0</v>
      </c>
      <c r="W40">
        <f t="shared" ca="1" si="7"/>
        <v>0</v>
      </c>
      <c r="X40">
        <f t="shared" ca="1" si="8"/>
        <v>0</v>
      </c>
      <c r="Y40">
        <f t="shared" ca="1" si="9"/>
        <v>0</v>
      </c>
      <c r="Z40">
        <f t="shared" ca="1" si="10"/>
        <v>0</v>
      </c>
      <c r="AB40">
        <f t="shared" ca="1" si="12"/>
        <v>16332.426391669262</v>
      </c>
      <c r="AC40">
        <f t="shared" ca="1" si="13"/>
        <v>561.95799061252137</v>
      </c>
      <c r="AD40">
        <f t="shared" ca="1" si="14"/>
        <v>318.93314240790971</v>
      </c>
      <c r="AE40">
        <f t="shared" ca="1" si="15"/>
        <v>347.25562246291759</v>
      </c>
      <c r="AF40">
        <f t="shared" ca="1" si="16"/>
        <v>332.40120297578204</v>
      </c>
      <c r="AG40">
        <f t="shared" ca="1" si="17"/>
        <v>138.6840147761514</v>
      </c>
    </row>
    <row r="41" spans="1:33" x14ac:dyDescent="0.15">
      <c r="A41">
        <v>40</v>
      </c>
      <c r="B41">
        <f>IFERROR(VLOOKUP(A41,CHOOSE({1,2},龙魂设定!$F$7:$F$97,龙魂设定!$C$7:$C$97),2,FALSE),0)</f>
        <v>2</v>
      </c>
      <c r="C41">
        <f ca="1">SUMIF(龙魂设定!$F$7:$F$97,$A41,龙魂设定!H$7:H$97)+S41</f>
        <v>2584.8992953747206</v>
      </c>
      <c r="D41">
        <f ca="1">SUMIF(龙魂设定!$F$7:$F$97,$A41,龙魂设定!I$7:I$97)+T41</f>
        <v>0</v>
      </c>
      <c r="E41">
        <f ca="1">SUMIF(龙魂设定!$F$7:$F$97,$A41,龙魂设定!J$7:J$97)+U41</f>
        <v>0</v>
      </c>
      <c r="F41">
        <f ca="1">SUMIF(龙魂设定!$F$7:$F$97,$A41,龙魂设定!K$7:K$97)+V41</f>
        <v>0</v>
      </c>
      <c r="G41">
        <f ca="1">SUMIF(龙魂设定!$F$7:$F$97,$A41,龙魂设定!L$7:L$97)+W41</f>
        <v>0</v>
      </c>
      <c r="H41">
        <f ca="1">SUMIF(龙魂设定!$F$7:$F$97,$A41,龙魂设定!M$7:M$97)+X41</f>
        <v>0</v>
      </c>
      <c r="I41">
        <f ca="1">SUMIF(龙魂设定!$F$7:$F$97,$A41,龙魂设定!N$7:N$97)+Y41</f>
        <v>0</v>
      </c>
      <c r="J41">
        <f ca="1">SUMIF(龙魂设定!$F$7:$F$97,$A41,龙魂设定!O$7:O$97)+Z41</f>
        <v>0</v>
      </c>
      <c r="P41">
        <f ca="1">SUMPRODUCT(C41:J41,设定参考!$A$2:$H$2)</f>
        <v>103.39597181498883</v>
      </c>
      <c r="Q41">
        <f ca="1">SUM($P$2:P41)</f>
        <v>1955.8655791019851</v>
      </c>
      <c r="R41">
        <f t="shared" si="2"/>
        <v>0</v>
      </c>
      <c r="S41">
        <f t="shared" ca="1" si="3"/>
        <v>0</v>
      </c>
      <c r="T41">
        <f t="shared" ca="1" si="4"/>
        <v>0</v>
      </c>
      <c r="U41">
        <f t="shared" ca="1" si="5"/>
        <v>0</v>
      </c>
      <c r="V41">
        <f t="shared" ca="1" si="6"/>
        <v>0</v>
      </c>
      <c r="W41">
        <f t="shared" ca="1" si="7"/>
        <v>0</v>
      </c>
      <c r="X41">
        <f t="shared" ca="1" si="8"/>
        <v>0</v>
      </c>
      <c r="Y41">
        <f t="shared" ca="1" si="9"/>
        <v>0</v>
      </c>
      <c r="Z41">
        <f t="shared" ca="1" si="10"/>
        <v>0</v>
      </c>
      <c r="AB41">
        <f t="shared" ca="1" si="12"/>
        <v>18917.325687043984</v>
      </c>
      <c r="AC41">
        <f t="shared" ca="1" si="13"/>
        <v>561.95799061252137</v>
      </c>
      <c r="AD41">
        <f t="shared" ca="1" si="14"/>
        <v>318.93314240790971</v>
      </c>
      <c r="AE41">
        <f t="shared" ca="1" si="15"/>
        <v>347.25562246291759</v>
      </c>
      <c r="AF41">
        <f t="shared" ca="1" si="16"/>
        <v>332.40120297578204</v>
      </c>
      <c r="AG41">
        <f t="shared" ca="1" si="17"/>
        <v>138.6840147761514</v>
      </c>
    </row>
    <row r="42" spans="1:33" x14ac:dyDescent="0.15">
      <c r="A42">
        <v>41</v>
      </c>
      <c r="B42">
        <f>IFERROR(VLOOKUP(A42,CHOOSE({1,2},龙魂设定!$F$7:$F$97,龙魂设定!$C$7:$C$97),2,FALSE),0)</f>
        <v>2</v>
      </c>
      <c r="C42">
        <f ca="1">SUMIF(龙魂设定!$F$7:$F$97,$A42,龙魂设定!H$7:H$97)+S42</f>
        <v>4045.9293318908676</v>
      </c>
      <c r="D42">
        <f ca="1">SUMIF(龙魂设定!$F$7:$F$97,$A42,龙魂设定!I$7:I$97)+T42</f>
        <v>96.17369357588214</v>
      </c>
      <c r="E42">
        <f ca="1">SUMIF(龙魂设定!$F$7:$F$97,$A42,龙魂设定!J$7:J$97)+U42</f>
        <v>0</v>
      </c>
      <c r="F42">
        <f ca="1">SUMIF(龙魂设定!$F$7:$F$97,$A42,龙魂设定!K$7:K$97)+V42</f>
        <v>409.78087304488332</v>
      </c>
      <c r="G42">
        <f ca="1">SUMIF(龙魂设定!$F$7:$F$97,$A42,龙魂设定!L$7:L$97)+W42</f>
        <v>385.1632986862237</v>
      </c>
      <c r="H42">
        <f ca="1">SUMIF(龙魂设定!$F$7:$F$97,$A42,龙魂设定!M$7:M$97)+X42</f>
        <v>0</v>
      </c>
      <c r="I42">
        <f ca="1">SUMIF(龙魂设定!$F$7:$F$97,$A42,龙魂设定!N$7:N$97)+Y42</f>
        <v>0</v>
      </c>
      <c r="J42">
        <f ca="1">SUMIF(龙魂设定!$F$7:$F$97,$A42,龙魂设定!O$7:O$97)+Z42</f>
        <v>0</v>
      </c>
      <c r="P42">
        <f ca="1">SUMPRODUCT(C42:J42,设定参考!$A$2:$H$2)</f>
        <v>528.29188524009328</v>
      </c>
      <c r="Q42">
        <f ca="1">SUM($P$2:P42)</f>
        <v>2484.1574643420781</v>
      </c>
      <c r="R42">
        <f t="shared" si="2"/>
        <v>0</v>
      </c>
      <c r="S42">
        <f t="shared" ca="1" si="3"/>
        <v>0</v>
      </c>
      <c r="T42">
        <f t="shared" ca="1" si="4"/>
        <v>0</v>
      </c>
      <c r="U42">
        <f t="shared" ca="1" si="5"/>
        <v>0</v>
      </c>
      <c r="V42">
        <f t="shared" ca="1" si="6"/>
        <v>0</v>
      </c>
      <c r="W42">
        <f t="shared" ca="1" si="7"/>
        <v>0</v>
      </c>
      <c r="X42">
        <f t="shared" ca="1" si="8"/>
        <v>0</v>
      </c>
      <c r="Y42">
        <f t="shared" ca="1" si="9"/>
        <v>0</v>
      </c>
      <c r="Z42">
        <f t="shared" ca="1" si="10"/>
        <v>0</v>
      </c>
      <c r="AB42">
        <f t="shared" ca="1" si="12"/>
        <v>22963.255018934851</v>
      </c>
      <c r="AC42">
        <f t="shared" ca="1" si="13"/>
        <v>658.13168418840348</v>
      </c>
      <c r="AD42">
        <f t="shared" ca="1" si="14"/>
        <v>318.93314240790971</v>
      </c>
      <c r="AE42">
        <f t="shared" ca="1" si="15"/>
        <v>757.03649550780096</v>
      </c>
      <c r="AF42">
        <f t="shared" ca="1" si="16"/>
        <v>717.5645016620058</v>
      </c>
      <c r="AG42">
        <f t="shared" ca="1" si="17"/>
        <v>138.6840147761514</v>
      </c>
    </row>
    <row r="43" spans="1:33" x14ac:dyDescent="0.15">
      <c r="A43">
        <v>42</v>
      </c>
      <c r="B43">
        <f>IFERROR(VLOOKUP(A43,CHOOSE({1,2},龙魂设定!$F$7:$F$97,龙魂设定!$C$7:$C$97),2,FALSE),0)</f>
        <v>2</v>
      </c>
      <c r="C43">
        <f ca="1">SUMIF(龙魂设定!$F$7:$F$97,$A43,龙魂设定!H$7:H$97)+S43</f>
        <v>0</v>
      </c>
      <c r="D43">
        <f ca="1">SUMIF(龙魂设定!$F$7:$F$97,$A43,龙魂设定!I$7:I$97)+T43</f>
        <v>0</v>
      </c>
      <c r="E43">
        <f ca="1">SUMIF(龙魂设定!$F$7:$F$97,$A43,龙魂设定!J$7:J$97)+U43</f>
        <v>0</v>
      </c>
      <c r="F43">
        <f ca="1">SUMIF(龙魂设定!$F$7:$F$97,$A43,龙魂设定!K$7:K$97)+V43</f>
        <v>0</v>
      </c>
      <c r="G43">
        <f ca="1">SUMIF(龙魂设定!$F$7:$F$97,$A43,龙魂设定!L$7:L$97)+W43</f>
        <v>0</v>
      </c>
      <c r="H43">
        <f ca="1">SUMIF(龙魂设定!$F$7:$F$97,$A43,龙魂设定!M$7:M$97)+X43</f>
        <v>0</v>
      </c>
      <c r="I43">
        <f ca="1">SUMIF(龙魂设定!$F$7:$F$97,$A43,龙魂设定!N$7:N$97)+Y43</f>
        <v>0</v>
      </c>
      <c r="J43">
        <f ca="1">SUMIF(龙魂设定!$F$7:$F$97,$A43,龙魂设定!O$7:O$97)+Z43</f>
        <v>419.4342597020742</v>
      </c>
      <c r="P43">
        <f ca="1">SUMPRODUCT(C43:J43,设定参考!$A$2:$H$2)</f>
        <v>75.498166746373357</v>
      </c>
      <c r="Q43">
        <f ca="1">SUM($P$2:P43)</f>
        <v>2559.6556310884516</v>
      </c>
      <c r="R43">
        <f t="shared" si="2"/>
        <v>0</v>
      </c>
      <c r="S43">
        <f t="shared" ca="1" si="3"/>
        <v>0</v>
      </c>
      <c r="T43">
        <f t="shared" ca="1" si="4"/>
        <v>0</v>
      </c>
      <c r="U43">
        <f t="shared" ca="1" si="5"/>
        <v>0</v>
      </c>
      <c r="V43">
        <f t="shared" ca="1" si="6"/>
        <v>0</v>
      </c>
      <c r="W43">
        <f t="shared" ca="1" si="7"/>
        <v>0</v>
      </c>
      <c r="X43">
        <f t="shared" ca="1" si="8"/>
        <v>0</v>
      </c>
      <c r="Y43">
        <f t="shared" ca="1" si="9"/>
        <v>0</v>
      </c>
      <c r="Z43">
        <f t="shared" ca="1" si="10"/>
        <v>0</v>
      </c>
      <c r="AB43">
        <f t="shared" ca="1" si="12"/>
        <v>22963.255018934851</v>
      </c>
      <c r="AC43">
        <f t="shared" ca="1" si="13"/>
        <v>658.13168418840348</v>
      </c>
      <c r="AD43">
        <f t="shared" ca="1" si="14"/>
        <v>318.93314240790971</v>
      </c>
      <c r="AE43">
        <f t="shared" ca="1" si="15"/>
        <v>757.03649550780096</v>
      </c>
      <c r="AF43">
        <f t="shared" ca="1" si="16"/>
        <v>717.5645016620058</v>
      </c>
      <c r="AG43">
        <f t="shared" ca="1" si="17"/>
        <v>138.6840147761514</v>
      </c>
    </row>
    <row r="44" spans="1:33" x14ac:dyDescent="0.15">
      <c r="A44">
        <v>43</v>
      </c>
      <c r="B44">
        <f>IFERROR(VLOOKUP(A44,CHOOSE({1,2},龙魂设定!$F$7:$F$97,龙魂设定!$C$7:$C$97),2,FALSE),0)</f>
        <v>0</v>
      </c>
      <c r="C44">
        <f ca="1">SUMIF(龙魂设定!$F$7:$F$97,$A44,龙魂设定!H$7:H$97)+S44</f>
        <v>0</v>
      </c>
      <c r="D44">
        <f ca="1">SUMIF(龙魂设定!$F$7:$F$97,$A44,龙魂设定!I$7:I$97)+T44</f>
        <v>0</v>
      </c>
      <c r="E44">
        <f ca="1">SUMIF(龙魂设定!$F$7:$F$97,$A44,龙魂设定!J$7:J$97)+U44</f>
        <v>0</v>
      </c>
      <c r="F44">
        <f ca="1">SUMIF(龙魂设定!$F$7:$F$97,$A44,龙魂设定!K$7:K$97)+V44</f>
        <v>0</v>
      </c>
      <c r="G44">
        <f ca="1">SUMIF(龙魂设定!$F$7:$F$97,$A44,龙魂设定!L$7:L$97)+W44</f>
        <v>0</v>
      </c>
      <c r="H44">
        <f ca="1">SUMIF(龙魂设定!$F$7:$F$97,$A44,龙魂设定!M$7:M$97)+X44</f>
        <v>0</v>
      </c>
      <c r="I44">
        <f ca="1">SUMIF(龙魂设定!$F$7:$F$97,$A44,龙魂设定!N$7:N$97)+Y44</f>
        <v>0</v>
      </c>
      <c r="J44">
        <f ca="1">SUMIF(龙魂设定!$F$7:$F$97,$A44,龙魂设定!O$7:O$97)+Z44</f>
        <v>0</v>
      </c>
      <c r="P44">
        <f ca="1">SUMPRODUCT(C44:J44,设定参考!$A$2:$H$2)</f>
        <v>0</v>
      </c>
      <c r="Q44">
        <f ca="1">SUM($P$2:P44)</f>
        <v>2559.6556310884516</v>
      </c>
      <c r="R44">
        <f t="shared" si="2"/>
        <v>0</v>
      </c>
      <c r="S44">
        <f t="shared" ca="1" si="3"/>
        <v>0</v>
      </c>
      <c r="T44">
        <f t="shared" ca="1" si="4"/>
        <v>0</v>
      </c>
      <c r="U44">
        <f t="shared" ca="1" si="5"/>
        <v>0</v>
      </c>
      <c r="V44">
        <f t="shared" ca="1" si="6"/>
        <v>0</v>
      </c>
      <c r="W44">
        <f t="shared" ca="1" si="7"/>
        <v>0</v>
      </c>
      <c r="X44">
        <f t="shared" ca="1" si="8"/>
        <v>0</v>
      </c>
      <c r="Y44">
        <f t="shared" ca="1" si="9"/>
        <v>0</v>
      </c>
      <c r="Z44">
        <f t="shared" ca="1" si="10"/>
        <v>0</v>
      </c>
      <c r="AB44">
        <f t="shared" ca="1" si="12"/>
        <v>22963.255018934851</v>
      </c>
      <c r="AC44">
        <f t="shared" ca="1" si="13"/>
        <v>658.13168418840348</v>
      </c>
      <c r="AD44">
        <f t="shared" ca="1" si="14"/>
        <v>318.93314240790971</v>
      </c>
      <c r="AE44">
        <f t="shared" ca="1" si="15"/>
        <v>757.03649550780096</v>
      </c>
      <c r="AF44">
        <f t="shared" ca="1" si="16"/>
        <v>717.5645016620058</v>
      </c>
      <c r="AG44">
        <f t="shared" ca="1" si="17"/>
        <v>138.6840147761514</v>
      </c>
    </row>
    <row r="45" spans="1:33" x14ac:dyDescent="0.15">
      <c r="A45">
        <v>44</v>
      </c>
      <c r="B45">
        <f>IFERROR(VLOOKUP(A45,CHOOSE({1,2},龙魂设定!$F$7:$F$97,龙魂设定!$C$7:$C$97),2,FALSE),0)</f>
        <v>3</v>
      </c>
      <c r="C45">
        <f ca="1">SUMIF(龙魂设定!$F$7:$F$97,$A45,龙魂设定!H$7:H$97)+S45</f>
        <v>12675.477035434298</v>
      </c>
      <c r="D45">
        <f ca="1">SUMIF(龙魂设定!$F$7:$F$97,$A45,龙魂设定!I$7:I$97)+T45</f>
        <v>0</v>
      </c>
      <c r="E45">
        <f ca="1">SUMIF(龙魂设定!$F$7:$F$97,$A45,龙魂设定!J$7:J$97)+U45</f>
        <v>273</v>
      </c>
      <c r="F45">
        <f ca="1">SUMIF(龙魂设定!$F$7:$F$97,$A45,龙魂设定!K$7:K$97)+V45</f>
        <v>0</v>
      </c>
      <c r="G45">
        <f ca="1">SUMIF(龙魂设定!$F$7:$F$97,$A45,龙魂设定!L$7:L$97)+W45</f>
        <v>0</v>
      </c>
      <c r="H45">
        <f ca="1">SUMIF(龙魂设定!$F$7:$F$97,$A45,龙魂设定!M$7:M$97)+X45</f>
        <v>0</v>
      </c>
      <c r="I45">
        <f ca="1">SUMIF(龙魂设定!$F$7:$F$97,$A45,龙魂设定!N$7:N$97)+Y45</f>
        <v>0</v>
      </c>
      <c r="J45">
        <f ca="1">SUMIF(龙魂设定!$F$7:$F$97,$A45,龙魂设定!O$7:O$97)+Z45</f>
        <v>0</v>
      </c>
      <c r="P45">
        <f ca="1">SUMPRODUCT(C45:J45,设定参考!$A$2:$H$2)</f>
        <v>780.01908141737192</v>
      </c>
      <c r="Q45">
        <f ca="1">SUM($P$2:P45)</f>
        <v>3339.6747125058237</v>
      </c>
      <c r="R45">
        <f t="shared" si="2"/>
        <v>1</v>
      </c>
      <c r="S45">
        <f t="shared" ca="1" si="3"/>
        <v>8180</v>
      </c>
      <c r="T45">
        <f t="shared" ca="1" si="4"/>
        <v>0</v>
      </c>
      <c r="U45">
        <f t="shared" ca="1" si="5"/>
        <v>273</v>
      </c>
      <c r="V45">
        <f t="shared" ca="1" si="6"/>
        <v>0</v>
      </c>
      <c r="W45">
        <f t="shared" ca="1" si="7"/>
        <v>0</v>
      </c>
      <c r="X45">
        <f t="shared" ca="1" si="8"/>
        <v>0</v>
      </c>
      <c r="Y45">
        <f t="shared" ca="1" si="9"/>
        <v>0</v>
      </c>
      <c r="Z45">
        <f t="shared" ca="1" si="10"/>
        <v>0</v>
      </c>
      <c r="AB45">
        <f t="shared" ca="1" si="12"/>
        <v>35638.732054369146</v>
      </c>
      <c r="AC45">
        <f t="shared" ca="1" si="13"/>
        <v>658.13168418840348</v>
      </c>
      <c r="AD45">
        <f t="shared" ca="1" si="14"/>
        <v>591.93314240790971</v>
      </c>
      <c r="AE45">
        <f t="shared" ca="1" si="15"/>
        <v>757.03649550780096</v>
      </c>
      <c r="AF45">
        <f t="shared" ca="1" si="16"/>
        <v>717.5645016620058</v>
      </c>
      <c r="AG45">
        <f t="shared" ca="1" si="17"/>
        <v>138.6840147761514</v>
      </c>
    </row>
    <row r="46" spans="1:33" x14ac:dyDescent="0.15">
      <c r="A46">
        <v>45</v>
      </c>
      <c r="B46">
        <f>IFERROR(VLOOKUP(A46,CHOOSE({1,2},龙魂设定!$F$7:$F$97,龙魂设定!$C$7:$C$97),2,FALSE),0)</f>
        <v>3</v>
      </c>
      <c r="C46">
        <f ca="1">SUMIF(龙魂设定!$F$7:$F$97,$A46,龙魂设定!H$7:H$97)+S46</f>
        <v>6953.9410391874271</v>
      </c>
      <c r="D46">
        <f ca="1">SUMIF(龙魂设定!$F$7:$F$97,$A46,龙魂设定!I$7:I$97)+T46</f>
        <v>0</v>
      </c>
      <c r="E46">
        <f ca="1">SUMIF(龙魂设定!$F$7:$F$97,$A46,龙魂设定!J$7:J$97)+U46</f>
        <v>0</v>
      </c>
      <c r="F46">
        <f ca="1">SUMIF(龙魂设定!$F$7:$F$97,$A46,龙魂设定!K$7:K$97)+V46</f>
        <v>468.93937936474327</v>
      </c>
      <c r="G46">
        <f ca="1">SUMIF(龙魂设定!$F$7:$F$97,$A46,龙魂设定!L$7:L$97)+W46</f>
        <v>0</v>
      </c>
      <c r="H46">
        <f ca="1">SUMIF(龙魂设定!$F$7:$F$97,$A46,龙魂设定!M$7:M$97)+X46</f>
        <v>0</v>
      </c>
      <c r="I46">
        <f ca="1">SUMIF(龙魂设定!$F$7:$F$97,$A46,龙魂设定!N$7:N$97)+Y46</f>
        <v>0</v>
      </c>
      <c r="J46">
        <f ca="1">SUMIF(龙魂设定!$F$7:$F$97,$A46,龙魂设定!O$7:O$97)+Z46</f>
        <v>0</v>
      </c>
      <c r="P46">
        <f ca="1">SUMPRODUCT(C46:J46,设定参考!$A$2:$H$2)</f>
        <v>437.59703055150982</v>
      </c>
      <c r="Q46">
        <f ca="1">SUM($P$2:P46)</f>
        <v>3777.2717430573334</v>
      </c>
      <c r="R46">
        <f t="shared" si="2"/>
        <v>0</v>
      </c>
      <c r="S46">
        <f t="shared" ca="1" si="3"/>
        <v>0</v>
      </c>
      <c r="T46">
        <f t="shared" ca="1" si="4"/>
        <v>0</v>
      </c>
      <c r="U46">
        <f t="shared" ca="1" si="5"/>
        <v>0</v>
      </c>
      <c r="V46">
        <f t="shared" ca="1" si="6"/>
        <v>0</v>
      </c>
      <c r="W46">
        <f t="shared" ca="1" si="7"/>
        <v>0</v>
      </c>
      <c r="X46">
        <f t="shared" ca="1" si="8"/>
        <v>0</v>
      </c>
      <c r="Y46">
        <f t="shared" ca="1" si="9"/>
        <v>0</v>
      </c>
      <c r="Z46">
        <f t="shared" ca="1" si="10"/>
        <v>0</v>
      </c>
      <c r="AB46">
        <f t="shared" ca="1" si="12"/>
        <v>42592.673093556572</v>
      </c>
      <c r="AC46">
        <f t="shared" ca="1" si="13"/>
        <v>658.13168418840348</v>
      </c>
      <c r="AD46">
        <f t="shared" ca="1" si="14"/>
        <v>591.93314240790971</v>
      </c>
      <c r="AE46">
        <f t="shared" ca="1" si="15"/>
        <v>1225.9758748725442</v>
      </c>
      <c r="AF46">
        <f t="shared" ca="1" si="16"/>
        <v>717.5645016620058</v>
      </c>
      <c r="AG46">
        <f t="shared" ca="1" si="17"/>
        <v>138.6840147761514</v>
      </c>
    </row>
    <row r="47" spans="1:33" x14ac:dyDescent="0.15">
      <c r="A47">
        <v>46</v>
      </c>
      <c r="B47">
        <f>IFERROR(VLOOKUP(A47,CHOOSE({1,2},龙魂设定!$F$7:$F$97,龙魂设定!$C$7:$C$97),2,FALSE),0)</f>
        <v>3</v>
      </c>
      <c r="C47">
        <f ca="1">SUMIF(龙魂设定!$F$7:$F$97,$A47,龙魂设定!H$7:H$97)+S47</f>
        <v>0</v>
      </c>
      <c r="D47">
        <f ca="1">SUMIF(龙魂设定!$F$7:$F$97,$A47,龙魂设定!I$7:I$97)+T47</f>
        <v>439.22182378628327</v>
      </c>
      <c r="E47">
        <f ca="1">SUMIF(龙魂设定!$F$7:$F$97,$A47,龙魂设定!J$7:J$97)+U47</f>
        <v>268.04929774785575</v>
      </c>
      <c r="F47">
        <f ca="1">SUMIF(龙魂设定!$F$7:$F$97,$A47,龙魂设定!K$7:K$97)+V47</f>
        <v>0</v>
      </c>
      <c r="G47">
        <f ca="1">SUMIF(龙魂设定!$F$7:$F$97,$A47,龙魂设定!L$7:L$97)+W47</f>
        <v>0</v>
      </c>
      <c r="H47">
        <f ca="1">SUMIF(龙魂设定!$F$7:$F$97,$A47,龙魂设定!M$7:M$97)+X47</f>
        <v>964.48428457959835</v>
      </c>
      <c r="I47">
        <f ca="1">SUMIF(龙魂设定!$F$7:$F$97,$A47,龙魂设定!N$7:N$97)+Y47</f>
        <v>0</v>
      </c>
      <c r="J47">
        <f ca="1">SUMIF(龙魂设定!$F$7:$F$97,$A47,龙魂设定!O$7:O$97)+Z47</f>
        <v>0</v>
      </c>
      <c r="P47">
        <f ca="1">SUMPRODUCT(C47:J47,设定参考!$A$2:$H$2)</f>
        <v>880.87829275846661</v>
      </c>
      <c r="Q47">
        <f ca="1">SUM($P$2:P47)</f>
        <v>4658.1500358158</v>
      </c>
      <c r="R47">
        <f t="shared" si="2"/>
        <v>0</v>
      </c>
      <c r="S47">
        <f t="shared" ca="1" si="3"/>
        <v>0</v>
      </c>
      <c r="T47">
        <f t="shared" ca="1" si="4"/>
        <v>0</v>
      </c>
      <c r="U47">
        <f t="shared" ca="1" si="5"/>
        <v>0</v>
      </c>
      <c r="V47">
        <f t="shared" ca="1" si="6"/>
        <v>0</v>
      </c>
      <c r="W47">
        <f t="shared" ca="1" si="7"/>
        <v>0</v>
      </c>
      <c r="X47">
        <f t="shared" ca="1" si="8"/>
        <v>0</v>
      </c>
      <c r="Y47">
        <f t="shared" ca="1" si="9"/>
        <v>0</v>
      </c>
      <c r="Z47">
        <f t="shared" ca="1" si="10"/>
        <v>0</v>
      </c>
      <c r="AB47">
        <f t="shared" ca="1" si="12"/>
        <v>42592.673093556572</v>
      </c>
      <c r="AC47">
        <f t="shared" ca="1" si="13"/>
        <v>1097.3535079746866</v>
      </c>
      <c r="AD47">
        <f t="shared" ca="1" si="14"/>
        <v>859.98244015576552</v>
      </c>
      <c r="AE47">
        <f t="shared" ca="1" si="15"/>
        <v>1225.9758748725442</v>
      </c>
      <c r="AF47">
        <f t="shared" ca="1" si="16"/>
        <v>717.5645016620058</v>
      </c>
      <c r="AG47">
        <f t="shared" ca="1" si="17"/>
        <v>1103.1682993557497</v>
      </c>
    </row>
    <row r="48" spans="1:33" x14ac:dyDescent="0.15">
      <c r="A48">
        <v>47</v>
      </c>
      <c r="B48">
        <f>IFERROR(VLOOKUP(A48,CHOOSE({1,2},龙魂设定!$F$7:$F$97,龙魂设定!$C$7:$C$97),2,FALSE),0)</f>
        <v>3</v>
      </c>
      <c r="C48">
        <f ca="1">SUMIF(龙魂设定!$F$7:$F$97,$A48,龙魂设定!H$7:H$97)+S48</f>
        <v>4987.1698361849221</v>
      </c>
      <c r="D48">
        <f ca="1">SUMIF(龙魂设定!$F$7:$F$97,$A48,龙魂设定!I$7:I$97)+T48</f>
        <v>0</v>
      </c>
      <c r="E48">
        <f ca="1">SUMIF(龙魂设定!$F$7:$F$97,$A48,龙魂设定!J$7:J$97)+U48</f>
        <v>0</v>
      </c>
      <c r="F48">
        <f ca="1">SUMIF(龙魂设定!$F$7:$F$97,$A48,龙魂设定!K$7:K$97)+V48</f>
        <v>0</v>
      </c>
      <c r="G48">
        <f ca="1">SUMIF(龙魂设定!$F$7:$F$97,$A48,龙魂设定!L$7:L$97)+W48</f>
        <v>0</v>
      </c>
      <c r="H48">
        <f ca="1">SUMIF(龙魂设定!$F$7:$F$97,$A48,龙魂设定!M$7:M$97)+X48</f>
        <v>0</v>
      </c>
      <c r="I48">
        <f ca="1">SUMIF(龙魂设定!$F$7:$F$97,$A48,龙魂设定!N$7:N$97)+Y48</f>
        <v>0</v>
      </c>
      <c r="J48">
        <f ca="1">SUMIF(龙魂设定!$F$7:$F$97,$A48,龙魂设定!O$7:O$97)+Z48</f>
        <v>0</v>
      </c>
      <c r="P48">
        <f ca="1">SUMPRODUCT(C48:J48,设定参考!$A$2:$H$2)</f>
        <v>199.48679344739688</v>
      </c>
      <c r="Q48">
        <f ca="1">SUM($P$2:P48)</f>
        <v>4857.6368292631969</v>
      </c>
      <c r="R48">
        <f t="shared" si="2"/>
        <v>0</v>
      </c>
      <c r="S48">
        <f t="shared" ca="1" si="3"/>
        <v>0</v>
      </c>
      <c r="T48">
        <f t="shared" ca="1" si="4"/>
        <v>0</v>
      </c>
      <c r="U48">
        <f t="shared" ca="1" si="5"/>
        <v>0</v>
      </c>
      <c r="V48">
        <f t="shared" ca="1" si="6"/>
        <v>0</v>
      </c>
      <c r="W48">
        <f t="shared" ca="1" si="7"/>
        <v>0</v>
      </c>
      <c r="X48">
        <f t="shared" ca="1" si="8"/>
        <v>0</v>
      </c>
      <c r="Y48">
        <f t="shared" ca="1" si="9"/>
        <v>0</v>
      </c>
      <c r="Z48">
        <f t="shared" ca="1" si="10"/>
        <v>0</v>
      </c>
      <c r="AB48">
        <f t="shared" ca="1" si="12"/>
        <v>47579.842929741491</v>
      </c>
      <c r="AC48">
        <f t="shared" ca="1" si="13"/>
        <v>1097.3535079746866</v>
      </c>
      <c r="AD48">
        <f t="shared" ca="1" si="14"/>
        <v>859.98244015576552</v>
      </c>
      <c r="AE48">
        <f t="shared" ca="1" si="15"/>
        <v>1225.9758748725442</v>
      </c>
      <c r="AF48">
        <f t="shared" ca="1" si="16"/>
        <v>717.5645016620058</v>
      </c>
      <c r="AG48">
        <f t="shared" ca="1" si="17"/>
        <v>1103.1682993557497</v>
      </c>
    </row>
    <row r="49" spans="1:33" x14ac:dyDescent="0.15">
      <c r="A49">
        <v>48</v>
      </c>
      <c r="B49">
        <f>IFERROR(VLOOKUP(A49,CHOOSE({1,2},龙魂设定!$F$7:$F$97,龙魂设定!$C$7:$C$97),2,FALSE),0)</f>
        <v>3</v>
      </c>
      <c r="C49">
        <f ca="1">SUMIF(龙魂设定!$F$7:$F$97,$A49,龙魂设定!H$7:H$97)+S49</f>
        <v>7902.2057263493507</v>
      </c>
      <c r="D49">
        <f ca="1">SUMIF(龙魂设定!$F$7:$F$97,$A49,龙魂设定!I$7:I$97)+T49</f>
        <v>0</v>
      </c>
      <c r="E49">
        <f ca="1">SUMIF(龙魂设定!$F$7:$F$97,$A49,龙魂设定!J$7:J$97)+U49</f>
        <v>183.80523274138682</v>
      </c>
      <c r="F49">
        <f ca="1">SUMIF(龙魂设定!$F$7:$F$97,$A49,龙魂设定!K$7:K$97)+V49</f>
        <v>0</v>
      </c>
      <c r="G49">
        <f ca="1">SUMIF(龙魂设定!$F$7:$F$97,$A49,龙魂设定!L$7:L$97)+W49</f>
        <v>722.18118503666926</v>
      </c>
      <c r="H49">
        <f ca="1">SUMIF(龙魂设定!$F$7:$F$97,$A49,龙魂设定!M$7:M$97)+X49</f>
        <v>0</v>
      </c>
      <c r="I49">
        <f ca="1">SUMIF(龙魂设定!$F$7:$F$97,$A49,龙魂设定!N$7:N$97)+Y49</f>
        <v>0</v>
      </c>
      <c r="J49">
        <f ca="1">SUMIF(龙魂设定!$F$7:$F$97,$A49,龙魂设定!O$7:O$97)+Z49</f>
        <v>1179.6588554120838</v>
      </c>
      <c r="P49">
        <f ca="1">SUMPRODUCT(C49:J49,设定参考!$A$2:$H$2)</f>
        <v>957.77365868200343</v>
      </c>
      <c r="Q49">
        <f ca="1">SUM($P$2:P49)</f>
        <v>5815.4104879452007</v>
      </c>
      <c r="R49">
        <f t="shared" si="2"/>
        <v>0</v>
      </c>
      <c r="S49">
        <f t="shared" ca="1" si="3"/>
        <v>0</v>
      </c>
      <c r="T49">
        <f t="shared" ca="1" si="4"/>
        <v>0</v>
      </c>
      <c r="U49">
        <f t="shared" ca="1" si="5"/>
        <v>0</v>
      </c>
      <c r="V49">
        <f t="shared" ca="1" si="6"/>
        <v>0</v>
      </c>
      <c r="W49">
        <f t="shared" ca="1" si="7"/>
        <v>0</v>
      </c>
      <c r="X49">
        <f t="shared" ca="1" si="8"/>
        <v>0</v>
      </c>
      <c r="Y49">
        <f t="shared" ca="1" si="9"/>
        <v>0</v>
      </c>
      <c r="Z49">
        <f t="shared" ca="1" si="10"/>
        <v>0</v>
      </c>
      <c r="AB49">
        <f t="shared" ca="1" si="12"/>
        <v>55482.048656090839</v>
      </c>
      <c r="AC49">
        <f t="shared" ca="1" si="13"/>
        <v>1097.3535079746866</v>
      </c>
      <c r="AD49">
        <f t="shared" ca="1" si="14"/>
        <v>1043.7876728971523</v>
      </c>
      <c r="AE49">
        <f t="shared" ca="1" si="15"/>
        <v>1225.9758748725442</v>
      </c>
      <c r="AF49">
        <f t="shared" ca="1" si="16"/>
        <v>1439.7456866986749</v>
      </c>
      <c r="AG49">
        <f t="shared" ca="1" si="17"/>
        <v>1103.1682993557497</v>
      </c>
    </row>
    <row r="50" spans="1:33" x14ac:dyDescent="0.15">
      <c r="A50">
        <v>49</v>
      </c>
      <c r="B50">
        <f>IFERROR(VLOOKUP(A50,CHOOSE({1,2},龙魂设定!$F$7:$F$97,龙魂设定!$C$7:$C$97),2,FALSE),0)</f>
        <v>3</v>
      </c>
      <c r="C50">
        <f ca="1">SUMIF(龙魂设定!$F$7:$F$97,$A50,龙魂设定!H$7:H$97)+S50</f>
        <v>0</v>
      </c>
      <c r="D50">
        <f ca="1">SUMIF(龙魂设定!$F$7:$F$97,$A50,龙魂设定!I$7:I$97)+T50</f>
        <v>0</v>
      </c>
      <c r="E50">
        <f ca="1">SUMIF(龙魂设定!$F$7:$F$97,$A50,龙魂设定!J$7:J$97)+U50</f>
        <v>0</v>
      </c>
      <c r="F50">
        <f ca="1">SUMIF(龙魂设定!$F$7:$F$97,$A50,龙魂设定!K$7:K$97)+V50</f>
        <v>0</v>
      </c>
      <c r="G50">
        <f ca="1">SUMIF(龙魂设定!$F$7:$F$97,$A50,龙魂设定!L$7:L$97)+W50</f>
        <v>0</v>
      </c>
      <c r="H50">
        <f ca="1">SUMIF(龙魂设定!$F$7:$F$97,$A50,龙魂设定!M$7:M$97)+X50</f>
        <v>0</v>
      </c>
      <c r="I50">
        <f ca="1">SUMIF(龙魂设定!$F$7:$F$97,$A50,龙魂设定!N$7:N$97)+Y50</f>
        <v>1426.694199361742</v>
      </c>
      <c r="J50">
        <f ca="1">SUMIF(龙魂设定!$F$7:$F$97,$A50,龙魂设定!O$7:O$97)+Z50</f>
        <v>0</v>
      </c>
      <c r="P50">
        <f ca="1">SUMPRODUCT(C50:J50,设定参考!$A$2:$H$2)</f>
        <v>171.20330392340904</v>
      </c>
      <c r="Q50">
        <f ca="1">SUM($P$2:P50)</f>
        <v>5986.61379186861</v>
      </c>
      <c r="R50">
        <f t="shared" si="2"/>
        <v>0</v>
      </c>
      <c r="S50">
        <f t="shared" ca="1" si="3"/>
        <v>0</v>
      </c>
      <c r="T50">
        <f t="shared" ca="1" si="4"/>
        <v>0</v>
      </c>
      <c r="U50">
        <f t="shared" ca="1" si="5"/>
        <v>0</v>
      </c>
      <c r="V50">
        <f t="shared" ca="1" si="6"/>
        <v>0</v>
      </c>
      <c r="W50">
        <f t="shared" ca="1" si="7"/>
        <v>0</v>
      </c>
      <c r="X50">
        <f t="shared" ca="1" si="8"/>
        <v>0</v>
      </c>
      <c r="Y50">
        <f t="shared" ca="1" si="9"/>
        <v>0</v>
      </c>
      <c r="Z50">
        <f t="shared" ca="1" si="10"/>
        <v>0</v>
      </c>
      <c r="AB50">
        <f t="shared" ca="1" si="12"/>
        <v>55482.048656090839</v>
      </c>
      <c r="AC50">
        <f t="shared" ca="1" si="13"/>
        <v>1097.3535079746866</v>
      </c>
      <c r="AD50">
        <f t="shared" ca="1" si="14"/>
        <v>1043.7876728971523</v>
      </c>
      <c r="AE50">
        <f t="shared" ca="1" si="15"/>
        <v>1225.9758748725442</v>
      </c>
      <c r="AF50">
        <f t="shared" ca="1" si="16"/>
        <v>1439.7456866986749</v>
      </c>
      <c r="AG50">
        <f t="shared" ca="1" si="17"/>
        <v>1103.1682993557497</v>
      </c>
    </row>
    <row r="51" spans="1:33" x14ac:dyDescent="0.15">
      <c r="A51">
        <v>50</v>
      </c>
      <c r="B51">
        <f>IFERROR(VLOOKUP(A51,CHOOSE({1,2},龙魂设定!$F$7:$F$97,龙魂设定!$C$7:$C$97),2,FALSE),0)</f>
        <v>3</v>
      </c>
      <c r="C51">
        <f ca="1">SUMIF(龙魂设定!$F$7:$F$97,$A51,龙魂设定!H$7:H$97)+S51</f>
        <v>5408.6208082568892</v>
      </c>
      <c r="D51">
        <f ca="1">SUMIF(龙魂设定!$F$7:$F$97,$A51,龙魂设定!I$7:I$97)+T51</f>
        <v>0</v>
      </c>
      <c r="E51">
        <f ca="1">SUMIF(龙魂设定!$F$7:$F$97,$A51,龙魂设定!J$7:J$97)+U51</f>
        <v>0</v>
      </c>
      <c r="F51">
        <f ca="1">SUMIF(龙魂设定!$F$7:$F$97,$A51,龙魂设定!K$7:K$97)+V51</f>
        <v>0</v>
      </c>
      <c r="G51">
        <f ca="1">SUMIF(龙魂设定!$F$7:$F$97,$A51,龙魂设定!L$7:L$97)+W51</f>
        <v>0</v>
      </c>
      <c r="H51">
        <f ca="1">SUMIF(龙魂设定!$F$7:$F$97,$A51,龙魂设定!M$7:M$97)+X51</f>
        <v>0</v>
      </c>
      <c r="I51">
        <f ca="1">SUMIF(龙魂设定!$F$7:$F$97,$A51,龙魂设定!N$7:N$97)+Y51</f>
        <v>0</v>
      </c>
      <c r="J51">
        <f ca="1">SUMIF(龙魂设定!$F$7:$F$97,$A51,龙魂设定!O$7:O$97)+Z51</f>
        <v>0</v>
      </c>
      <c r="P51">
        <f ca="1">SUMPRODUCT(C51:J51,设定参考!$A$2:$H$2)</f>
        <v>216.34483233027558</v>
      </c>
      <c r="Q51">
        <f ca="1">SUM($P$2:P51)</f>
        <v>6202.9586241988854</v>
      </c>
      <c r="R51">
        <f t="shared" si="2"/>
        <v>0</v>
      </c>
      <c r="S51">
        <f t="shared" ca="1" si="3"/>
        <v>0</v>
      </c>
      <c r="T51">
        <f t="shared" ca="1" si="4"/>
        <v>0</v>
      </c>
      <c r="U51">
        <f t="shared" ca="1" si="5"/>
        <v>0</v>
      </c>
      <c r="V51">
        <f t="shared" ca="1" si="6"/>
        <v>0</v>
      </c>
      <c r="W51">
        <f t="shared" ca="1" si="7"/>
        <v>0</v>
      </c>
      <c r="X51">
        <f t="shared" ca="1" si="8"/>
        <v>0</v>
      </c>
      <c r="Y51">
        <f t="shared" ca="1" si="9"/>
        <v>0</v>
      </c>
      <c r="Z51">
        <f t="shared" ca="1" si="10"/>
        <v>0</v>
      </c>
      <c r="AB51">
        <f t="shared" ca="1" si="12"/>
        <v>60890.669464347731</v>
      </c>
      <c r="AC51">
        <f t="shared" ca="1" si="13"/>
        <v>1097.3535079746866</v>
      </c>
      <c r="AD51">
        <f t="shared" ca="1" si="14"/>
        <v>1043.7876728971523</v>
      </c>
      <c r="AE51">
        <f t="shared" ca="1" si="15"/>
        <v>1225.9758748725442</v>
      </c>
      <c r="AF51">
        <f t="shared" ca="1" si="16"/>
        <v>1439.7456866986749</v>
      </c>
      <c r="AG51">
        <f t="shared" ca="1" si="17"/>
        <v>1103.1682993557497</v>
      </c>
    </row>
    <row r="52" spans="1:33" x14ac:dyDescent="0.15">
      <c r="A52">
        <v>51</v>
      </c>
      <c r="B52">
        <f>IFERROR(VLOOKUP(A52,CHOOSE({1,2},龙魂设定!$F$7:$F$97,龙魂设定!$C$7:$C$97),2,FALSE),0)</f>
        <v>3</v>
      </c>
      <c r="C52">
        <f ca="1">SUMIF(龙魂设定!$F$7:$F$97,$A52,龙魂设定!H$7:H$97)+S52</f>
        <v>0</v>
      </c>
      <c r="D52">
        <f ca="1">SUMIF(龙魂设定!$F$7:$F$97,$A52,龙魂设定!I$7:I$97)+T52</f>
        <v>200.93432407818236</v>
      </c>
      <c r="E52">
        <f ca="1">SUMIF(龙魂设定!$F$7:$F$97,$A52,龙魂设定!J$7:J$97)+U52</f>
        <v>0</v>
      </c>
      <c r="F52">
        <f ca="1">SUMIF(龙魂设定!$F$7:$F$97,$A52,龙魂设定!K$7:K$97)+V52</f>
        <v>0</v>
      </c>
      <c r="G52">
        <f ca="1">SUMIF(龙魂设定!$F$7:$F$97,$A52,龙魂设定!L$7:L$97)+W52</f>
        <v>0</v>
      </c>
      <c r="H52">
        <f ca="1">SUMIF(龙魂设定!$F$7:$F$97,$A52,龙魂设定!M$7:M$97)+X52</f>
        <v>0</v>
      </c>
      <c r="I52">
        <f ca="1">SUMIF(龙魂设定!$F$7:$F$97,$A52,龙魂设定!N$7:N$97)+Y52</f>
        <v>0</v>
      </c>
      <c r="J52">
        <f ca="1">SUMIF(龙魂设定!$F$7:$F$97,$A52,龙魂设定!O$7:O$97)+Z52</f>
        <v>0</v>
      </c>
      <c r="P52">
        <f ca="1">SUMPRODUCT(C52:J52,设定参考!$A$2:$H$2)</f>
        <v>200.93432407818236</v>
      </c>
      <c r="Q52">
        <f ca="1">SUM($P$2:P52)</f>
        <v>6403.8929482770682</v>
      </c>
      <c r="R52">
        <f t="shared" si="2"/>
        <v>0</v>
      </c>
      <c r="S52">
        <f t="shared" ca="1" si="3"/>
        <v>0</v>
      </c>
      <c r="T52">
        <f t="shared" ca="1" si="4"/>
        <v>0</v>
      </c>
      <c r="U52">
        <f t="shared" ca="1" si="5"/>
        <v>0</v>
      </c>
      <c r="V52">
        <f t="shared" ca="1" si="6"/>
        <v>0</v>
      </c>
      <c r="W52">
        <f t="shared" ca="1" si="7"/>
        <v>0</v>
      </c>
      <c r="X52">
        <f t="shared" ca="1" si="8"/>
        <v>0</v>
      </c>
      <c r="Y52">
        <f t="shared" ca="1" si="9"/>
        <v>0</v>
      </c>
      <c r="Z52">
        <f t="shared" ca="1" si="10"/>
        <v>0</v>
      </c>
      <c r="AB52">
        <f t="shared" ca="1" si="12"/>
        <v>60890.669464347731</v>
      </c>
      <c r="AC52">
        <f t="shared" ca="1" si="13"/>
        <v>1298.2878320528689</v>
      </c>
      <c r="AD52">
        <f t="shared" ca="1" si="14"/>
        <v>1043.7876728971523</v>
      </c>
      <c r="AE52">
        <f t="shared" ca="1" si="15"/>
        <v>1225.9758748725442</v>
      </c>
      <c r="AF52">
        <f t="shared" ca="1" si="16"/>
        <v>1439.7456866986749</v>
      </c>
      <c r="AG52">
        <f t="shared" ca="1" si="17"/>
        <v>1103.1682993557497</v>
      </c>
    </row>
    <row r="53" spans="1:33" x14ac:dyDescent="0.15">
      <c r="A53">
        <v>52</v>
      </c>
      <c r="B53">
        <f>IFERROR(VLOOKUP(A53,CHOOSE({1,2},龙魂设定!$F$7:$F$97,龙魂设定!$C$7:$C$97),2,FALSE),0)</f>
        <v>0</v>
      </c>
      <c r="C53">
        <f ca="1">SUMIF(龙魂设定!$F$7:$F$97,$A53,龙魂设定!H$7:H$97)+S53</f>
        <v>0</v>
      </c>
      <c r="D53">
        <f ca="1">SUMIF(龙魂设定!$F$7:$F$97,$A53,龙魂设定!I$7:I$97)+T53</f>
        <v>0</v>
      </c>
      <c r="E53">
        <f ca="1">SUMIF(龙魂设定!$F$7:$F$97,$A53,龙魂设定!J$7:J$97)+U53</f>
        <v>0</v>
      </c>
      <c r="F53">
        <f ca="1">SUMIF(龙魂设定!$F$7:$F$97,$A53,龙魂设定!K$7:K$97)+V53</f>
        <v>0</v>
      </c>
      <c r="G53">
        <f ca="1">SUMIF(龙魂设定!$F$7:$F$97,$A53,龙魂设定!L$7:L$97)+W53</f>
        <v>0</v>
      </c>
      <c r="H53">
        <f ca="1">SUMIF(龙魂设定!$F$7:$F$97,$A53,龙魂设定!M$7:M$97)+X53</f>
        <v>0</v>
      </c>
      <c r="I53">
        <f ca="1">SUMIF(龙魂设定!$F$7:$F$97,$A53,龙魂设定!N$7:N$97)+Y53</f>
        <v>0</v>
      </c>
      <c r="J53">
        <f ca="1">SUMIF(龙魂设定!$F$7:$F$97,$A53,龙魂设定!O$7:O$97)+Z53</f>
        <v>0</v>
      </c>
      <c r="P53">
        <f ca="1">SUMPRODUCT(C53:J53,设定参考!$A$2:$H$2)</f>
        <v>0</v>
      </c>
      <c r="Q53">
        <f ca="1">SUM($P$2:P53)</f>
        <v>6403.8929482770682</v>
      </c>
      <c r="R53">
        <f t="shared" si="2"/>
        <v>0</v>
      </c>
      <c r="S53">
        <f t="shared" ca="1" si="3"/>
        <v>0</v>
      </c>
      <c r="T53">
        <f t="shared" ca="1" si="4"/>
        <v>0</v>
      </c>
      <c r="U53">
        <f t="shared" ca="1" si="5"/>
        <v>0</v>
      </c>
      <c r="V53">
        <f t="shared" ca="1" si="6"/>
        <v>0</v>
      </c>
      <c r="W53">
        <f t="shared" ca="1" si="7"/>
        <v>0</v>
      </c>
      <c r="X53">
        <f t="shared" ca="1" si="8"/>
        <v>0</v>
      </c>
      <c r="Y53">
        <f t="shared" ca="1" si="9"/>
        <v>0</v>
      </c>
      <c r="Z53">
        <f t="shared" ca="1" si="10"/>
        <v>0</v>
      </c>
      <c r="AB53">
        <f t="shared" ca="1" si="12"/>
        <v>60890.669464347731</v>
      </c>
      <c r="AC53">
        <f t="shared" ca="1" si="13"/>
        <v>1298.2878320528689</v>
      </c>
      <c r="AD53">
        <f t="shared" ca="1" si="14"/>
        <v>1043.7876728971523</v>
      </c>
      <c r="AE53">
        <f t="shared" ca="1" si="15"/>
        <v>1225.9758748725442</v>
      </c>
      <c r="AF53">
        <f t="shared" ca="1" si="16"/>
        <v>1439.7456866986749</v>
      </c>
      <c r="AG53">
        <f t="shared" ca="1" si="17"/>
        <v>1103.1682993557497</v>
      </c>
    </row>
    <row r="54" spans="1:33" x14ac:dyDescent="0.15">
      <c r="A54">
        <v>53</v>
      </c>
      <c r="B54">
        <f>IFERROR(VLOOKUP(A54,CHOOSE({1,2},龙魂设定!$F$7:$F$97,龙魂设定!$C$7:$C$97),2,FALSE),0)</f>
        <v>4</v>
      </c>
      <c r="C54">
        <f ca="1">SUMIF(龙魂设定!$F$7:$F$97,$A54,龙魂设定!H$7:H$97)+S54</f>
        <v>9544</v>
      </c>
      <c r="D54">
        <f ca="1">SUMIF(龙魂设定!$F$7:$F$97,$A54,龙魂设定!I$7:I$97)+T54</f>
        <v>506</v>
      </c>
      <c r="E54">
        <f ca="1">SUMIF(龙魂设定!$F$7:$F$97,$A54,龙魂设定!J$7:J$97)+U54</f>
        <v>0</v>
      </c>
      <c r="F54">
        <f ca="1">SUMIF(龙魂设定!$F$7:$F$97,$A54,龙魂设定!K$7:K$97)+V54</f>
        <v>808.01862290540373</v>
      </c>
      <c r="G54">
        <f ca="1">SUMIF(龙魂设定!$F$7:$F$97,$A54,龙魂设定!L$7:L$97)+W54</f>
        <v>0</v>
      </c>
      <c r="H54">
        <f ca="1">SUMIF(龙魂设定!$F$7:$F$97,$A54,龙魂设定!M$7:M$97)+X54</f>
        <v>0</v>
      </c>
      <c r="I54">
        <f ca="1">SUMIF(龙魂设定!$F$7:$F$97,$A54,龙魂设定!N$7:N$97)+Y54</f>
        <v>0</v>
      </c>
      <c r="J54">
        <f ca="1">SUMIF(龙魂设定!$F$7:$F$97,$A54,龙魂设定!O$7:O$97)+Z54</f>
        <v>0</v>
      </c>
      <c r="P54">
        <f ca="1">SUMPRODUCT(C54:J54,设定参考!$A$2:$H$2)</f>
        <v>1162.4863317878373</v>
      </c>
      <c r="Q54">
        <f ca="1">SUM($P$2:P54)</f>
        <v>7566.3792800649053</v>
      </c>
      <c r="R54">
        <f t="shared" si="2"/>
        <v>1</v>
      </c>
      <c r="S54">
        <f t="shared" ca="1" si="3"/>
        <v>9544</v>
      </c>
      <c r="T54">
        <f t="shared" ca="1" si="4"/>
        <v>506</v>
      </c>
      <c r="U54">
        <f t="shared" ca="1" si="5"/>
        <v>0</v>
      </c>
      <c r="V54">
        <f t="shared" ca="1" si="6"/>
        <v>0</v>
      </c>
      <c r="W54">
        <f t="shared" ca="1" si="7"/>
        <v>0</v>
      </c>
      <c r="X54">
        <f t="shared" ca="1" si="8"/>
        <v>0</v>
      </c>
      <c r="Y54">
        <f t="shared" ca="1" si="9"/>
        <v>0</v>
      </c>
      <c r="Z54">
        <f t="shared" ca="1" si="10"/>
        <v>0</v>
      </c>
      <c r="AB54">
        <f t="shared" ca="1" si="12"/>
        <v>70434.669464347739</v>
      </c>
      <c r="AC54">
        <f t="shared" ca="1" si="13"/>
        <v>1804.2878320528689</v>
      </c>
      <c r="AD54">
        <f t="shared" ca="1" si="14"/>
        <v>1043.7876728971523</v>
      </c>
      <c r="AE54">
        <f t="shared" ca="1" si="15"/>
        <v>2033.9944977779478</v>
      </c>
      <c r="AF54">
        <f t="shared" ca="1" si="16"/>
        <v>1439.7456866986749</v>
      </c>
      <c r="AG54">
        <f t="shared" ca="1" si="17"/>
        <v>1103.1682993557497</v>
      </c>
    </row>
    <row r="55" spans="1:33" x14ac:dyDescent="0.15">
      <c r="A55">
        <v>54</v>
      </c>
      <c r="B55">
        <f>IFERROR(VLOOKUP(A55,CHOOSE({1,2},龙魂设定!$F$7:$F$97,龙魂设定!$C$7:$C$97),2,FALSE),0)</f>
        <v>4</v>
      </c>
      <c r="C55">
        <f ca="1">SUMIF(龙魂设定!$F$7:$F$97,$A55,龙魂设定!H$7:H$97)+S55</f>
        <v>20623.000900054838</v>
      </c>
      <c r="D55">
        <f ca="1">SUMIF(龙魂设定!$F$7:$F$97,$A55,龙魂设定!I$7:I$97)+T55</f>
        <v>451.32940485253266</v>
      </c>
      <c r="E55">
        <f ca="1">SUMIF(龙魂设定!$F$7:$F$97,$A55,龙魂设定!J$7:J$97)+U55</f>
        <v>0</v>
      </c>
      <c r="F55">
        <f ca="1">SUMIF(龙魂设定!$F$7:$F$97,$A55,龙魂设定!K$7:K$97)+V55</f>
        <v>1281.286673464283</v>
      </c>
      <c r="G55">
        <f ca="1">SUMIF(龙魂设定!$F$7:$F$97,$A55,龙魂设定!L$7:L$97)+W55</f>
        <v>0</v>
      </c>
      <c r="H55">
        <f ca="1">SUMIF(龙魂设定!$F$7:$F$97,$A55,龙魂设定!M$7:M$97)+X55</f>
        <v>1633.9498468172019</v>
      </c>
      <c r="I55">
        <f ca="1">SUMIF(龙魂设定!$F$7:$F$97,$A55,龙魂设定!N$7:N$97)+Y55</f>
        <v>0</v>
      </c>
      <c r="J55">
        <f ca="1">SUMIF(龙魂设定!$F$7:$F$97,$A55,龙魂设定!O$7:O$97)+Z55</f>
        <v>0</v>
      </c>
      <c r="P55">
        <f ca="1">SUMPRODUCT(C55:J55,设定参考!$A$2:$H$2)</f>
        <v>2005.997882259679</v>
      </c>
      <c r="Q55">
        <f ca="1">SUM($P$2:P55)</f>
        <v>9572.3771623245848</v>
      </c>
      <c r="R55">
        <f t="shared" si="2"/>
        <v>0</v>
      </c>
      <c r="S55">
        <f t="shared" ca="1" si="3"/>
        <v>0</v>
      </c>
      <c r="T55">
        <f t="shared" ca="1" si="4"/>
        <v>0</v>
      </c>
      <c r="U55">
        <f t="shared" ca="1" si="5"/>
        <v>0</v>
      </c>
      <c r="V55">
        <f t="shared" ca="1" si="6"/>
        <v>0</v>
      </c>
      <c r="W55">
        <f t="shared" ca="1" si="7"/>
        <v>0</v>
      </c>
      <c r="X55">
        <f t="shared" ca="1" si="8"/>
        <v>0</v>
      </c>
      <c r="Y55">
        <f t="shared" ca="1" si="9"/>
        <v>0</v>
      </c>
      <c r="Z55">
        <f t="shared" ca="1" si="10"/>
        <v>0</v>
      </c>
      <c r="AB55">
        <f t="shared" ca="1" si="12"/>
        <v>91057.670364402584</v>
      </c>
      <c r="AC55">
        <f t="shared" ca="1" si="13"/>
        <v>2255.6172369054016</v>
      </c>
      <c r="AD55">
        <f t="shared" ca="1" si="14"/>
        <v>1043.7876728971523</v>
      </c>
      <c r="AE55">
        <f t="shared" ca="1" si="15"/>
        <v>3315.2811712422308</v>
      </c>
      <c r="AF55">
        <f t="shared" ca="1" si="16"/>
        <v>1439.7456866986749</v>
      </c>
      <c r="AG55">
        <f t="shared" ca="1" si="17"/>
        <v>2737.1181461729516</v>
      </c>
    </row>
    <row r="56" spans="1:33" x14ac:dyDescent="0.15">
      <c r="A56">
        <v>55</v>
      </c>
      <c r="B56">
        <f>IFERROR(VLOOKUP(A56,CHOOSE({1,2},龙魂设定!$F$7:$F$97,龙魂设定!$C$7:$C$97),2,FALSE),0)</f>
        <v>4</v>
      </c>
      <c r="C56">
        <f ca="1">SUMIF(龙魂设定!$F$7:$F$97,$A56,龙魂设定!H$7:H$97)+S56</f>
        <v>0</v>
      </c>
      <c r="D56">
        <f ca="1">SUMIF(龙魂设定!$F$7:$F$97,$A56,龙魂设定!I$7:I$97)+T56</f>
        <v>313.25145907573045</v>
      </c>
      <c r="E56">
        <f ca="1">SUMIF(龙魂设定!$F$7:$F$97,$A56,龙魂设定!J$7:J$97)+U56</f>
        <v>0</v>
      </c>
      <c r="F56">
        <f ca="1">SUMIF(龙魂设定!$F$7:$F$97,$A56,龙魂设定!K$7:K$97)+V56</f>
        <v>0</v>
      </c>
      <c r="G56">
        <f ca="1">SUMIF(龙魂设定!$F$7:$F$97,$A56,龙魂设定!L$7:L$97)+W56</f>
        <v>0</v>
      </c>
      <c r="H56">
        <f ca="1">SUMIF(龙魂设定!$F$7:$F$97,$A56,龙魂设定!M$7:M$97)+X56</f>
        <v>0</v>
      </c>
      <c r="I56">
        <f ca="1">SUMIF(龙魂设定!$F$7:$F$97,$A56,龙魂设定!N$7:N$97)+Y56</f>
        <v>0</v>
      </c>
      <c r="J56">
        <f ca="1">SUMIF(龙魂设定!$F$7:$F$97,$A56,龙魂设定!O$7:O$97)+Z56</f>
        <v>0</v>
      </c>
      <c r="P56">
        <f ca="1">SUMPRODUCT(C56:J56,设定参考!$A$2:$H$2)</f>
        <v>313.25145907573045</v>
      </c>
      <c r="Q56">
        <f ca="1">SUM($P$2:P56)</f>
        <v>9885.6286214003158</v>
      </c>
      <c r="R56">
        <f t="shared" si="2"/>
        <v>0</v>
      </c>
      <c r="S56">
        <f t="shared" ca="1" si="3"/>
        <v>0</v>
      </c>
      <c r="T56">
        <f t="shared" ca="1" si="4"/>
        <v>0</v>
      </c>
      <c r="U56">
        <f t="shared" ca="1" si="5"/>
        <v>0</v>
      </c>
      <c r="V56">
        <f t="shared" ca="1" si="6"/>
        <v>0</v>
      </c>
      <c r="W56">
        <f t="shared" ca="1" si="7"/>
        <v>0</v>
      </c>
      <c r="X56">
        <f t="shared" ca="1" si="8"/>
        <v>0</v>
      </c>
      <c r="Y56">
        <f t="shared" ca="1" si="9"/>
        <v>0</v>
      </c>
      <c r="Z56">
        <f t="shared" ca="1" si="10"/>
        <v>0</v>
      </c>
      <c r="AB56">
        <f t="shared" ca="1" si="12"/>
        <v>91057.670364402584</v>
      </c>
      <c r="AC56">
        <f t="shared" ca="1" si="13"/>
        <v>2568.8686959811321</v>
      </c>
      <c r="AD56">
        <f t="shared" ca="1" si="14"/>
        <v>1043.7876728971523</v>
      </c>
      <c r="AE56">
        <f t="shared" ca="1" si="15"/>
        <v>3315.2811712422308</v>
      </c>
      <c r="AF56">
        <f t="shared" ca="1" si="16"/>
        <v>1439.7456866986749</v>
      </c>
      <c r="AG56">
        <f t="shared" ca="1" si="17"/>
        <v>2737.1181461729516</v>
      </c>
    </row>
    <row r="57" spans="1:33" x14ac:dyDescent="0.15">
      <c r="A57">
        <v>56</v>
      </c>
      <c r="B57">
        <f>IFERROR(VLOOKUP(A57,CHOOSE({1,2},龙魂设定!$F$7:$F$97,龙魂设定!$C$7:$C$97),2,FALSE),0)</f>
        <v>4</v>
      </c>
      <c r="C57">
        <f ca="1">SUMIF(龙魂设定!$F$7:$F$97,$A57,龙魂设定!H$7:H$97)+S57</f>
        <v>13486.431106302891</v>
      </c>
      <c r="D57">
        <f ca="1">SUMIF(龙魂设定!$F$7:$F$97,$A57,龙魂设定!I$7:I$97)+T57</f>
        <v>488.42497237465869</v>
      </c>
      <c r="E57">
        <f ca="1">SUMIF(龙魂设定!$F$7:$F$97,$A57,龙魂设定!J$7:J$97)+U57</f>
        <v>810.78530442589511</v>
      </c>
      <c r="F57">
        <f ca="1">SUMIF(龙魂设定!$F$7:$F$97,$A57,龙魂设定!K$7:K$97)+V57</f>
        <v>0</v>
      </c>
      <c r="G57">
        <f ca="1">SUMIF(龙魂设定!$F$7:$F$97,$A57,龙魂设定!L$7:L$97)+W57</f>
        <v>1234.6330396243334</v>
      </c>
      <c r="H57">
        <f ca="1">SUMIF(龙魂设定!$F$7:$F$97,$A57,龙魂设定!M$7:M$97)+X57</f>
        <v>0</v>
      </c>
      <c r="I57">
        <f ca="1">SUMIF(龙魂设定!$F$7:$F$97,$A57,龙魂设定!N$7:N$97)+Y57</f>
        <v>0</v>
      </c>
      <c r="J57">
        <f ca="1">SUMIF(龙魂设定!$F$7:$F$97,$A57,龙魂设定!O$7:O$97)+Z57</f>
        <v>0</v>
      </c>
      <c r="P57">
        <f ca="1">SUMPRODUCT(C57:J57,设定参考!$A$2:$H$2)</f>
        <v>2258.4427545249428</v>
      </c>
      <c r="Q57">
        <f ca="1">SUM($P$2:P57)</f>
        <v>12144.071375925258</v>
      </c>
      <c r="R57">
        <f t="shared" si="2"/>
        <v>0</v>
      </c>
      <c r="S57">
        <f t="shared" ca="1" si="3"/>
        <v>0</v>
      </c>
      <c r="T57">
        <f t="shared" ca="1" si="4"/>
        <v>0</v>
      </c>
      <c r="U57">
        <f t="shared" ca="1" si="5"/>
        <v>0</v>
      </c>
      <c r="V57">
        <f t="shared" ca="1" si="6"/>
        <v>0</v>
      </c>
      <c r="W57">
        <f t="shared" ca="1" si="7"/>
        <v>0</v>
      </c>
      <c r="X57">
        <f t="shared" ca="1" si="8"/>
        <v>0</v>
      </c>
      <c r="Y57">
        <f t="shared" ca="1" si="9"/>
        <v>0</v>
      </c>
      <c r="Z57">
        <f t="shared" ca="1" si="10"/>
        <v>0</v>
      </c>
      <c r="AB57">
        <f t="shared" ca="1" si="12"/>
        <v>104544.10147070547</v>
      </c>
      <c r="AC57">
        <f t="shared" ca="1" si="13"/>
        <v>3057.2936683557909</v>
      </c>
      <c r="AD57">
        <f t="shared" ca="1" si="14"/>
        <v>1854.5729773230473</v>
      </c>
      <c r="AE57">
        <f t="shared" ca="1" si="15"/>
        <v>3315.2811712422308</v>
      </c>
      <c r="AF57">
        <f t="shared" ca="1" si="16"/>
        <v>2674.3787263230083</v>
      </c>
      <c r="AG57">
        <f t="shared" ca="1" si="17"/>
        <v>2737.1181461729516</v>
      </c>
    </row>
    <row r="58" spans="1:33" x14ac:dyDescent="0.15">
      <c r="A58">
        <v>57</v>
      </c>
      <c r="B58">
        <f>IFERROR(VLOOKUP(A58,CHOOSE({1,2},龙魂设定!$F$7:$F$97,龙魂设定!$C$7:$C$97),2,FALSE),0)</f>
        <v>4</v>
      </c>
      <c r="C58">
        <f ca="1">SUMIF(龙魂设定!$F$7:$F$97,$A58,龙魂设定!H$7:H$97)+S58</f>
        <v>9215.7279226403098</v>
      </c>
      <c r="D58">
        <f ca="1">SUMIF(龙魂设定!$F$7:$F$97,$A58,龙魂设定!I$7:I$97)+T58</f>
        <v>0</v>
      </c>
      <c r="E58">
        <f ca="1">SUMIF(龙魂设定!$F$7:$F$97,$A58,龙魂设定!J$7:J$97)+U58</f>
        <v>0</v>
      </c>
      <c r="F58">
        <f ca="1">SUMIF(龙魂设定!$F$7:$F$97,$A58,龙魂设定!K$7:K$97)+V58</f>
        <v>0</v>
      </c>
      <c r="G58">
        <f ca="1">SUMIF(龙魂设定!$F$7:$F$97,$A58,龙魂设定!L$7:L$97)+W58</f>
        <v>0</v>
      </c>
      <c r="H58">
        <f ca="1">SUMIF(龙魂设定!$F$7:$F$97,$A58,龙魂设定!M$7:M$97)+X58</f>
        <v>0</v>
      </c>
      <c r="I58">
        <f ca="1">SUMIF(龙魂设定!$F$7:$F$97,$A58,龙魂设定!N$7:N$97)+Y58</f>
        <v>0</v>
      </c>
      <c r="J58">
        <f ca="1">SUMIF(龙魂设定!$F$7:$F$97,$A58,龙魂设定!O$7:O$97)+Z58</f>
        <v>0</v>
      </c>
      <c r="P58">
        <f ca="1">SUMPRODUCT(C58:J58,设定参考!$A$2:$H$2)</f>
        <v>368.62911690561242</v>
      </c>
      <c r="Q58">
        <f ca="1">SUM($P$2:P58)</f>
        <v>12512.700492830871</v>
      </c>
      <c r="R58">
        <f t="shared" si="2"/>
        <v>0</v>
      </c>
      <c r="S58">
        <f t="shared" ca="1" si="3"/>
        <v>0</v>
      </c>
      <c r="T58">
        <f t="shared" ca="1" si="4"/>
        <v>0</v>
      </c>
      <c r="U58">
        <f t="shared" ca="1" si="5"/>
        <v>0</v>
      </c>
      <c r="V58">
        <f t="shared" ca="1" si="6"/>
        <v>0</v>
      </c>
      <c r="W58">
        <f t="shared" ca="1" si="7"/>
        <v>0</v>
      </c>
      <c r="X58">
        <f t="shared" ca="1" si="8"/>
        <v>0</v>
      </c>
      <c r="Y58">
        <f t="shared" ca="1" si="9"/>
        <v>0</v>
      </c>
      <c r="Z58">
        <f t="shared" ca="1" si="10"/>
        <v>0</v>
      </c>
      <c r="AB58">
        <f t="shared" ca="1" si="12"/>
        <v>113759.82939334578</v>
      </c>
      <c r="AC58">
        <f t="shared" ca="1" si="13"/>
        <v>3057.2936683557909</v>
      </c>
      <c r="AD58">
        <f t="shared" ca="1" si="14"/>
        <v>1854.5729773230473</v>
      </c>
      <c r="AE58">
        <f t="shared" ca="1" si="15"/>
        <v>3315.2811712422308</v>
      </c>
      <c r="AF58">
        <f t="shared" ca="1" si="16"/>
        <v>2674.3787263230083</v>
      </c>
      <c r="AG58">
        <f t="shared" ca="1" si="17"/>
        <v>2737.1181461729516</v>
      </c>
    </row>
    <row r="59" spans="1:33" x14ac:dyDescent="0.15">
      <c r="A59">
        <v>58</v>
      </c>
      <c r="B59">
        <f>IFERROR(VLOOKUP(A59,CHOOSE({1,2},龙魂设定!$F$7:$F$97,龙魂设定!$C$7:$C$97),2,FALSE),0)</f>
        <v>4</v>
      </c>
      <c r="C59">
        <f ca="1">SUMIF(龙魂设定!$F$7:$F$97,$A59,龙魂设定!H$7:H$97)+S59</f>
        <v>0</v>
      </c>
      <c r="D59">
        <f ca="1">SUMIF(龙魂设定!$F$7:$F$97,$A59,龙魂设定!I$7:I$97)+T59</f>
        <v>0</v>
      </c>
      <c r="E59">
        <f ca="1">SUMIF(龙魂设定!$F$7:$F$97,$A59,龙魂设定!J$7:J$97)+U59</f>
        <v>0</v>
      </c>
      <c r="F59">
        <f ca="1">SUMIF(龙魂设定!$F$7:$F$97,$A59,龙魂设定!K$7:K$97)+V59</f>
        <v>0</v>
      </c>
      <c r="G59">
        <f ca="1">SUMIF(龙魂设定!$F$7:$F$97,$A59,龙魂设定!L$7:L$97)+W59</f>
        <v>0</v>
      </c>
      <c r="H59">
        <f ca="1">SUMIF(龙魂设定!$F$7:$F$97,$A59,龙魂设定!M$7:M$97)+X59</f>
        <v>1255.7207156095164</v>
      </c>
      <c r="I59">
        <f ca="1">SUMIF(龙魂设定!$F$7:$F$97,$A59,龙魂设定!N$7:N$97)+Y59</f>
        <v>0</v>
      </c>
      <c r="J59">
        <f ca="1">SUMIF(龙魂设定!$F$7:$F$97,$A59,龙魂设定!O$7:O$97)+Z59</f>
        <v>0</v>
      </c>
      <c r="P59">
        <f ca="1">SUMPRODUCT(C59:J59,设定参考!$A$2:$H$2)</f>
        <v>226.02972880971296</v>
      </c>
      <c r="Q59">
        <f ca="1">SUM($P$2:P59)</f>
        <v>12738.730221640584</v>
      </c>
      <c r="R59">
        <f t="shared" si="2"/>
        <v>0</v>
      </c>
      <c r="S59">
        <f t="shared" ca="1" si="3"/>
        <v>0</v>
      </c>
      <c r="T59">
        <f t="shared" ca="1" si="4"/>
        <v>0</v>
      </c>
      <c r="U59">
        <f t="shared" ca="1" si="5"/>
        <v>0</v>
      </c>
      <c r="V59">
        <f t="shared" ca="1" si="6"/>
        <v>0</v>
      </c>
      <c r="W59">
        <f t="shared" ca="1" si="7"/>
        <v>0</v>
      </c>
      <c r="X59">
        <f t="shared" ca="1" si="8"/>
        <v>0</v>
      </c>
      <c r="Y59">
        <f t="shared" ca="1" si="9"/>
        <v>0</v>
      </c>
      <c r="Z59">
        <f t="shared" ca="1" si="10"/>
        <v>0</v>
      </c>
      <c r="AB59">
        <f t="shared" ca="1" si="12"/>
        <v>113759.82939334578</v>
      </c>
      <c r="AC59">
        <f t="shared" ca="1" si="13"/>
        <v>3057.2936683557909</v>
      </c>
      <c r="AD59">
        <f t="shared" ca="1" si="14"/>
        <v>1854.5729773230473</v>
      </c>
      <c r="AE59">
        <f t="shared" ca="1" si="15"/>
        <v>3315.2811712422308</v>
      </c>
      <c r="AF59">
        <f t="shared" ca="1" si="16"/>
        <v>2674.3787263230083</v>
      </c>
      <c r="AG59">
        <f t="shared" ca="1" si="17"/>
        <v>3992.838861782468</v>
      </c>
    </row>
    <row r="60" spans="1:33" x14ac:dyDescent="0.15">
      <c r="A60">
        <v>59</v>
      </c>
      <c r="B60">
        <f>IFERROR(VLOOKUP(A60,CHOOSE({1,2},龙魂设定!$F$7:$F$97,龙魂设定!$C$7:$C$97),2,FALSE),0)</f>
        <v>4</v>
      </c>
      <c r="C60">
        <f ca="1">SUMIF(龙魂设定!$F$7:$F$97,$A60,龙魂设定!H$7:H$97)+S60</f>
        <v>0</v>
      </c>
      <c r="D60">
        <f ca="1">SUMIF(龙魂设定!$F$7:$F$97,$A60,龙魂设定!I$7:I$97)+T60</f>
        <v>0</v>
      </c>
      <c r="E60">
        <f ca="1">SUMIF(龙魂设定!$F$7:$F$97,$A60,龙魂设定!J$7:J$97)+U60</f>
        <v>0</v>
      </c>
      <c r="F60">
        <f ca="1">SUMIF(龙魂设定!$F$7:$F$97,$A60,龙魂设定!K$7:K$97)+V60</f>
        <v>0</v>
      </c>
      <c r="G60">
        <f ca="1">SUMIF(龙魂设定!$F$7:$F$97,$A60,龙魂设定!L$7:L$97)+W60</f>
        <v>886.40320793541889</v>
      </c>
      <c r="H60">
        <f ca="1">SUMIF(龙魂设定!$F$7:$F$97,$A60,龙魂设定!M$7:M$97)+X60</f>
        <v>0</v>
      </c>
      <c r="I60">
        <f ca="1">SUMIF(龙魂设定!$F$7:$F$97,$A60,龙魂设定!N$7:N$97)+Y60</f>
        <v>0</v>
      </c>
      <c r="J60">
        <f ca="1">SUMIF(龙魂设定!$F$7:$F$97,$A60,龙魂设定!O$7:O$97)+Z60</f>
        <v>0</v>
      </c>
      <c r="P60">
        <f ca="1">SUMPRODUCT(C60:J60,设定参考!$A$2:$H$2)</f>
        <v>301.37709069804242</v>
      </c>
      <c r="Q60">
        <f ca="1">SUM($P$2:P60)</f>
        <v>13040.107312338627</v>
      </c>
      <c r="R60">
        <f t="shared" si="2"/>
        <v>0</v>
      </c>
      <c r="S60">
        <f t="shared" ca="1" si="3"/>
        <v>0</v>
      </c>
      <c r="T60">
        <f t="shared" ca="1" si="4"/>
        <v>0</v>
      </c>
      <c r="U60">
        <f t="shared" ca="1" si="5"/>
        <v>0</v>
      </c>
      <c r="V60">
        <f t="shared" ca="1" si="6"/>
        <v>0</v>
      </c>
      <c r="W60">
        <f t="shared" ca="1" si="7"/>
        <v>0</v>
      </c>
      <c r="X60">
        <f t="shared" ca="1" si="8"/>
        <v>0</v>
      </c>
      <c r="Y60">
        <f t="shared" ca="1" si="9"/>
        <v>0</v>
      </c>
      <c r="Z60">
        <f t="shared" ca="1" si="10"/>
        <v>0</v>
      </c>
      <c r="AB60">
        <f t="shared" ca="1" si="12"/>
        <v>113759.82939334578</v>
      </c>
      <c r="AC60">
        <f t="shared" ca="1" si="13"/>
        <v>3057.2936683557909</v>
      </c>
      <c r="AD60">
        <f t="shared" ca="1" si="14"/>
        <v>1854.5729773230473</v>
      </c>
      <c r="AE60">
        <f t="shared" ca="1" si="15"/>
        <v>3315.2811712422308</v>
      </c>
      <c r="AF60">
        <f t="shared" ca="1" si="16"/>
        <v>3560.7819342584271</v>
      </c>
      <c r="AG60">
        <f t="shared" ca="1" si="17"/>
        <v>3992.838861782468</v>
      </c>
    </row>
    <row r="61" spans="1:33" x14ac:dyDescent="0.15">
      <c r="A61">
        <v>60</v>
      </c>
      <c r="B61">
        <f>IFERROR(VLOOKUP(A61,CHOOSE({1,2},龙魂设定!$F$7:$F$97,龙魂设定!$C$7:$C$97),2,FALSE),0)</f>
        <v>4</v>
      </c>
      <c r="C61">
        <f ca="1">SUMIF(龙魂设定!$F$7:$F$97,$A61,龙魂设定!H$7:H$97)+S61</f>
        <v>9552.8887002978809</v>
      </c>
      <c r="D61">
        <f ca="1">SUMIF(龙魂设定!$F$7:$F$97,$A61,龙魂设定!I$7:I$97)+T61</f>
        <v>0</v>
      </c>
      <c r="E61">
        <f ca="1">SUMIF(龙魂设定!$F$7:$F$97,$A61,龙魂设定!J$7:J$97)+U61</f>
        <v>0</v>
      </c>
      <c r="F61">
        <f ca="1">SUMIF(龙魂设定!$F$7:$F$97,$A61,龙魂设定!K$7:K$97)+V61</f>
        <v>0</v>
      </c>
      <c r="G61">
        <f ca="1">SUMIF(龙魂设定!$F$7:$F$97,$A61,龙魂设定!L$7:L$97)+W61</f>
        <v>0</v>
      </c>
      <c r="H61">
        <f ca="1">SUMIF(龙魂设定!$F$7:$F$97,$A61,龙魂设定!M$7:M$97)+X61</f>
        <v>0</v>
      </c>
      <c r="I61">
        <f ca="1">SUMIF(龙魂设定!$F$7:$F$97,$A61,龙魂设定!N$7:N$97)+Y61</f>
        <v>0</v>
      </c>
      <c r="J61">
        <f ca="1">SUMIF(龙魂设定!$F$7:$F$97,$A61,龙魂设定!O$7:O$97)+Z61</f>
        <v>0</v>
      </c>
      <c r="P61">
        <f ca="1">SUMPRODUCT(C61:J61,设定参考!$A$2:$H$2)</f>
        <v>382.11554801191522</v>
      </c>
      <c r="Q61">
        <f ca="1">SUM($P$2:P61)</f>
        <v>13422.222860350543</v>
      </c>
      <c r="R61">
        <f t="shared" si="2"/>
        <v>0</v>
      </c>
      <c r="S61">
        <f t="shared" ca="1" si="3"/>
        <v>0</v>
      </c>
      <c r="T61">
        <f t="shared" ca="1" si="4"/>
        <v>0</v>
      </c>
      <c r="U61">
        <f t="shared" ca="1" si="5"/>
        <v>0</v>
      </c>
      <c r="V61">
        <f t="shared" ca="1" si="6"/>
        <v>0</v>
      </c>
      <c r="W61">
        <f t="shared" ca="1" si="7"/>
        <v>0</v>
      </c>
      <c r="X61">
        <f t="shared" ca="1" si="8"/>
        <v>0</v>
      </c>
      <c r="Y61">
        <f t="shared" ca="1" si="9"/>
        <v>0</v>
      </c>
      <c r="Z61">
        <f t="shared" ca="1" si="10"/>
        <v>0</v>
      </c>
      <c r="AB61">
        <f t="shared" ca="1" si="12"/>
        <v>123312.71809364366</v>
      </c>
      <c r="AC61">
        <f t="shared" ca="1" si="13"/>
        <v>3057.2936683557909</v>
      </c>
      <c r="AD61">
        <f t="shared" ca="1" si="14"/>
        <v>1854.5729773230473</v>
      </c>
      <c r="AE61">
        <f t="shared" ca="1" si="15"/>
        <v>3315.2811712422308</v>
      </c>
      <c r="AF61">
        <f t="shared" ca="1" si="16"/>
        <v>3560.7819342584271</v>
      </c>
      <c r="AG61">
        <f t="shared" ca="1" si="17"/>
        <v>3992.838861782468</v>
      </c>
    </row>
    <row r="62" spans="1:33" x14ac:dyDescent="0.15">
      <c r="A62">
        <v>61</v>
      </c>
      <c r="B62">
        <f>IFERROR(VLOOKUP(A62,CHOOSE({1,2},龙魂设定!$F$7:$F$97,龙魂设定!$C$7:$C$97),2,FALSE),0)</f>
        <v>4</v>
      </c>
      <c r="C62">
        <f ca="1">SUMIF(龙魂设定!$F$7:$F$97,$A62,龙魂设定!H$7:H$97)+S62</f>
        <v>0</v>
      </c>
      <c r="D62">
        <f ca="1">SUMIF(龙魂设定!$F$7:$F$97,$A62,龙魂设定!I$7:I$97)+T62</f>
        <v>0</v>
      </c>
      <c r="E62">
        <f ca="1">SUMIF(龙魂设定!$F$7:$F$97,$A62,龙魂设定!J$7:J$97)+U62</f>
        <v>0</v>
      </c>
      <c r="F62">
        <f ca="1">SUMIF(龙魂设定!$F$7:$F$97,$A62,龙魂设定!K$7:K$97)+V62</f>
        <v>0</v>
      </c>
      <c r="G62">
        <f ca="1">SUMIF(龙魂设定!$F$7:$F$97,$A62,龙魂设定!L$7:L$97)+W62</f>
        <v>0</v>
      </c>
      <c r="H62">
        <f ca="1">SUMIF(龙魂设定!$F$7:$F$97,$A62,龙魂设定!M$7:M$97)+X62</f>
        <v>0</v>
      </c>
      <c r="I62">
        <f ca="1">SUMIF(龙魂设定!$F$7:$F$97,$A62,龙魂设定!N$7:N$97)+Y62</f>
        <v>0</v>
      </c>
      <c r="J62">
        <f ca="1">SUMIF(龙魂设定!$F$7:$F$97,$A62,龙魂设定!O$7:O$97)+Z62</f>
        <v>1462.3518784207452</v>
      </c>
      <c r="P62">
        <f ca="1">SUMPRODUCT(C62:J62,设定参考!$A$2:$H$2)</f>
        <v>263.22333811573412</v>
      </c>
      <c r="Q62">
        <f ca="1">SUM($P$2:P62)</f>
        <v>13685.446198466278</v>
      </c>
      <c r="R62">
        <f t="shared" si="2"/>
        <v>0</v>
      </c>
      <c r="S62">
        <f t="shared" ca="1" si="3"/>
        <v>0</v>
      </c>
      <c r="T62">
        <f t="shared" ca="1" si="4"/>
        <v>0</v>
      </c>
      <c r="U62">
        <f t="shared" ca="1" si="5"/>
        <v>0</v>
      </c>
      <c r="V62">
        <f t="shared" ca="1" si="6"/>
        <v>0</v>
      </c>
      <c r="W62">
        <f t="shared" ca="1" si="7"/>
        <v>0</v>
      </c>
      <c r="X62">
        <f t="shared" ca="1" si="8"/>
        <v>0</v>
      </c>
      <c r="Y62">
        <f t="shared" ca="1" si="9"/>
        <v>0</v>
      </c>
      <c r="Z62">
        <f t="shared" ca="1" si="10"/>
        <v>0</v>
      </c>
      <c r="AB62">
        <f t="shared" ca="1" si="12"/>
        <v>123312.71809364366</v>
      </c>
      <c r="AC62">
        <f t="shared" ca="1" si="13"/>
        <v>3057.2936683557909</v>
      </c>
      <c r="AD62">
        <f t="shared" ca="1" si="14"/>
        <v>1854.5729773230473</v>
      </c>
      <c r="AE62">
        <f t="shared" ca="1" si="15"/>
        <v>3315.2811712422308</v>
      </c>
      <c r="AF62">
        <f t="shared" ca="1" si="16"/>
        <v>3560.7819342584271</v>
      </c>
      <c r="AG62">
        <f t="shared" ca="1" si="17"/>
        <v>3992.838861782468</v>
      </c>
    </row>
    <row r="63" spans="1:33" x14ac:dyDescent="0.15">
      <c r="A63">
        <v>62</v>
      </c>
      <c r="B63">
        <f>IFERROR(VLOOKUP(A63,CHOOSE({1,2},龙魂设定!$F$7:$F$97,龙魂设定!$C$7:$C$97),2,FALSE),0)</f>
        <v>0</v>
      </c>
      <c r="C63">
        <f ca="1">SUMIF(龙魂设定!$F$7:$F$97,$A63,龙魂设定!H$7:H$97)+S63</f>
        <v>0</v>
      </c>
      <c r="D63">
        <f ca="1">SUMIF(龙魂设定!$F$7:$F$97,$A63,龙魂设定!I$7:I$97)+T63</f>
        <v>0</v>
      </c>
      <c r="E63">
        <f ca="1">SUMIF(龙魂设定!$F$7:$F$97,$A63,龙魂设定!J$7:J$97)+U63</f>
        <v>0</v>
      </c>
      <c r="F63">
        <f ca="1">SUMIF(龙魂设定!$F$7:$F$97,$A63,龙魂设定!K$7:K$97)+V63</f>
        <v>0</v>
      </c>
      <c r="G63">
        <f ca="1">SUMIF(龙魂设定!$F$7:$F$97,$A63,龙魂设定!L$7:L$97)+W63</f>
        <v>0</v>
      </c>
      <c r="H63">
        <f ca="1">SUMIF(龙魂设定!$F$7:$F$97,$A63,龙魂设定!M$7:M$97)+X63</f>
        <v>0</v>
      </c>
      <c r="I63">
        <f ca="1">SUMIF(龙魂设定!$F$7:$F$97,$A63,龙魂设定!N$7:N$97)+Y63</f>
        <v>0</v>
      </c>
      <c r="J63">
        <f ca="1">SUMIF(龙魂设定!$F$7:$F$97,$A63,龙魂设定!O$7:O$97)+Z63</f>
        <v>0</v>
      </c>
      <c r="P63">
        <f ca="1">SUMPRODUCT(C63:J63,设定参考!$A$2:$H$2)</f>
        <v>0</v>
      </c>
      <c r="Q63">
        <f ca="1">SUM($P$2:P63)</f>
        <v>13685.446198466278</v>
      </c>
      <c r="R63">
        <f t="shared" si="2"/>
        <v>0</v>
      </c>
      <c r="S63">
        <f t="shared" ca="1" si="3"/>
        <v>0</v>
      </c>
      <c r="T63">
        <f t="shared" ca="1" si="4"/>
        <v>0</v>
      </c>
      <c r="U63">
        <f t="shared" ca="1" si="5"/>
        <v>0</v>
      </c>
      <c r="V63">
        <f t="shared" ca="1" si="6"/>
        <v>0</v>
      </c>
      <c r="W63">
        <f t="shared" ca="1" si="7"/>
        <v>0</v>
      </c>
      <c r="X63">
        <f t="shared" ca="1" si="8"/>
        <v>0</v>
      </c>
      <c r="Y63">
        <f t="shared" ca="1" si="9"/>
        <v>0</v>
      </c>
      <c r="Z63">
        <f t="shared" ca="1" si="10"/>
        <v>0</v>
      </c>
      <c r="AB63">
        <f t="shared" ca="1" si="12"/>
        <v>123312.71809364366</v>
      </c>
      <c r="AC63">
        <f t="shared" ca="1" si="13"/>
        <v>3057.2936683557909</v>
      </c>
      <c r="AD63">
        <f t="shared" ca="1" si="14"/>
        <v>1854.5729773230473</v>
      </c>
      <c r="AE63">
        <f t="shared" ca="1" si="15"/>
        <v>3315.2811712422308</v>
      </c>
      <c r="AF63">
        <f t="shared" ca="1" si="16"/>
        <v>3560.7819342584271</v>
      </c>
      <c r="AG63">
        <f t="shared" ca="1" si="17"/>
        <v>3992.838861782468</v>
      </c>
    </row>
    <row r="64" spans="1:33" x14ac:dyDescent="0.15">
      <c r="A64">
        <v>63</v>
      </c>
      <c r="B64">
        <f>IFERROR(VLOOKUP(A64,CHOOSE({1,2},龙魂设定!$F$7:$F$97,龙魂设定!$C$7:$C$97),2,FALSE),0)</f>
        <v>5</v>
      </c>
      <c r="C64">
        <f ca="1">SUMIF(龙魂设定!$F$7:$F$97,$A64,龙魂设定!H$7:H$97)+S64</f>
        <v>16361</v>
      </c>
      <c r="D64">
        <f ca="1">SUMIF(龙魂设定!$F$7:$F$97,$A64,龙魂设定!I$7:I$97)+T64</f>
        <v>480.86846787941079</v>
      </c>
      <c r="E64">
        <f ca="1">SUMIF(龙魂设定!$F$7:$F$97,$A64,龙魂设定!J$7:J$97)+U64</f>
        <v>546</v>
      </c>
      <c r="F64">
        <f ca="1">SUMIF(龙魂设定!$F$7:$F$97,$A64,龙魂设定!K$7:K$97)+V64</f>
        <v>0</v>
      </c>
      <c r="G64">
        <f ca="1">SUMIF(龙魂设定!$F$7:$F$97,$A64,龙魂设定!L$7:L$97)+W64</f>
        <v>0</v>
      </c>
      <c r="H64">
        <f ca="1">SUMIF(龙魂设定!$F$7:$F$97,$A64,龙魂设定!M$7:M$97)+X64</f>
        <v>0</v>
      </c>
      <c r="I64">
        <f ca="1">SUMIF(龙魂设定!$F$7:$F$97,$A64,龙魂设定!N$7:N$97)+Y64</f>
        <v>0</v>
      </c>
      <c r="J64">
        <f ca="1">SUMIF(龙魂设定!$F$7:$F$97,$A64,龙魂设定!O$7:O$97)+Z64</f>
        <v>0</v>
      </c>
      <c r="P64">
        <f ca="1">SUMPRODUCT(C64:J64,设定参考!$A$2:$H$2)</f>
        <v>1681.3084678794107</v>
      </c>
      <c r="Q64">
        <f ca="1">SUM($P$2:P64)</f>
        <v>15366.754666345689</v>
      </c>
      <c r="R64">
        <f t="shared" si="2"/>
        <v>1</v>
      </c>
      <c r="S64">
        <f t="shared" ca="1" si="3"/>
        <v>16361</v>
      </c>
      <c r="T64">
        <f t="shared" ca="1" si="4"/>
        <v>0</v>
      </c>
      <c r="U64">
        <f t="shared" ca="1" si="5"/>
        <v>546</v>
      </c>
      <c r="V64">
        <f t="shared" ca="1" si="6"/>
        <v>0</v>
      </c>
      <c r="W64">
        <f t="shared" ca="1" si="7"/>
        <v>0</v>
      </c>
      <c r="X64">
        <f t="shared" ca="1" si="8"/>
        <v>0</v>
      </c>
      <c r="Y64">
        <f t="shared" ca="1" si="9"/>
        <v>0</v>
      </c>
      <c r="Z64">
        <f t="shared" ca="1" si="10"/>
        <v>0</v>
      </c>
      <c r="AB64">
        <f t="shared" ca="1" si="12"/>
        <v>139673.71809364366</v>
      </c>
      <c r="AC64">
        <f t="shared" ca="1" si="13"/>
        <v>3538.1621362352016</v>
      </c>
      <c r="AD64">
        <f t="shared" ca="1" si="14"/>
        <v>2400.5729773230473</v>
      </c>
      <c r="AE64">
        <f t="shared" ca="1" si="15"/>
        <v>3315.2811712422308</v>
      </c>
      <c r="AF64">
        <f t="shared" ca="1" si="16"/>
        <v>3560.7819342584271</v>
      </c>
      <c r="AG64">
        <f t="shared" ca="1" si="17"/>
        <v>3992.838861782468</v>
      </c>
    </row>
    <row r="65" spans="1:33" x14ac:dyDescent="0.15">
      <c r="A65">
        <v>64</v>
      </c>
      <c r="B65">
        <f>IFERROR(VLOOKUP(A65,CHOOSE({1,2},龙魂设定!$F$7:$F$97,龙魂设定!$C$7:$C$97),2,FALSE),0)</f>
        <v>5</v>
      </c>
      <c r="C65">
        <f ca="1">SUMIF(龙魂设定!$F$7:$F$97,$A65,龙魂设定!H$7:H$97)+S65</f>
        <v>13275.705620266908</v>
      </c>
      <c r="D65">
        <f ca="1">SUMIF(龙魂设定!$F$7:$F$97,$A65,龙魂设定!I$7:I$97)+T65</f>
        <v>0</v>
      </c>
      <c r="E65">
        <f ca="1">SUMIF(龙魂设定!$F$7:$F$97,$A65,龙魂设定!J$7:J$97)+U65</f>
        <v>0</v>
      </c>
      <c r="F65">
        <f ca="1">SUMIF(龙魂设定!$F$7:$F$97,$A65,龙魂设定!K$7:K$97)+V65</f>
        <v>0</v>
      </c>
      <c r="G65">
        <f ca="1">SUMIF(龙魂设定!$F$7:$F$97,$A65,龙魂设定!L$7:L$97)+W65</f>
        <v>0</v>
      </c>
      <c r="H65">
        <f ca="1">SUMIF(龙魂设定!$F$7:$F$97,$A65,龙魂设定!M$7:M$97)+X65</f>
        <v>0</v>
      </c>
      <c r="I65">
        <f ca="1">SUMIF(龙魂设定!$F$7:$F$97,$A65,龙魂设定!N$7:N$97)+Y65</f>
        <v>0</v>
      </c>
      <c r="J65">
        <f ca="1">SUMIF(龙魂设定!$F$7:$F$97,$A65,龙魂设定!O$7:O$97)+Z65</f>
        <v>0</v>
      </c>
      <c r="P65">
        <f ca="1">SUMPRODUCT(C65:J65,设定参考!$A$2:$H$2)</f>
        <v>531.02822481067631</v>
      </c>
      <c r="Q65">
        <f ca="1">SUM($P$2:P65)</f>
        <v>15897.782891156365</v>
      </c>
      <c r="R65">
        <f t="shared" si="2"/>
        <v>0</v>
      </c>
      <c r="S65">
        <f t="shared" ca="1" si="3"/>
        <v>0</v>
      </c>
      <c r="T65">
        <f t="shared" ca="1" si="4"/>
        <v>0</v>
      </c>
      <c r="U65">
        <f t="shared" ca="1" si="5"/>
        <v>0</v>
      </c>
      <c r="V65">
        <f t="shared" ca="1" si="6"/>
        <v>0</v>
      </c>
      <c r="W65">
        <f t="shared" ca="1" si="7"/>
        <v>0</v>
      </c>
      <c r="X65">
        <f t="shared" ca="1" si="8"/>
        <v>0</v>
      </c>
      <c r="Y65">
        <f t="shared" ca="1" si="9"/>
        <v>0</v>
      </c>
      <c r="Z65">
        <f t="shared" ca="1" si="10"/>
        <v>0</v>
      </c>
      <c r="AB65">
        <f t="shared" ca="1" si="12"/>
        <v>152949.42371391057</v>
      </c>
      <c r="AC65">
        <f t="shared" ca="1" si="13"/>
        <v>3538.1621362352016</v>
      </c>
      <c r="AD65">
        <f t="shared" ca="1" si="14"/>
        <v>2400.5729773230473</v>
      </c>
      <c r="AE65">
        <f t="shared" ca="1" si="15"/>
        <v>3315.2811712422308</v>
      </c>
      <c r="AF65">
        <f t="shared" ca="1" si="16"/>
        <v>3560.7819342584271</v>
      </c>
      <c r="AG65">
        <f t="shared" ca="1" si="17"/>
        <v>3992.838861782468</v>
      </c>
    </row>
    <row r="66" spans="1:33" x14ac:dyDescent="0.15">
      <c r="A66">
        <v>65</v>
      </c>
      <c r="B66">
        <f>IFERROR(VLOOKUP(A66,CHOOSE({1,2},龙魂设定!$F$7:$F$97,龙魂设定!$C$7:$C$97),2,FALSE),0)</f>
        <v>5</v>
      </c>
      <c r="C66">
        <f ca="1">SUMIF(龙魂设定!$F$7:$F$97,$A66,龙魂设定!H$7:H$97)+S66</f>
        <v>21142.790432276928</v>
      </c>
      <c r="D66">
        <f ca="1">SUMIF(龙魂设定!$F$7:$F$97,$A66,龙魂设定!I$7:I$97)+T66</f>
        <v>757.3678369100719</v>
      </c>
      <c r="E66">
        <f ca="1">SUMIF(龙魂设定!$F$7:$F$97,$A66,龙魂设定!J$7:J$97)+U66</f>
        <v>488.44538700720392</v>
      </c>
      <c r="F66">
        <f ca="1">SUMIF(龙魂设定!$F$7:$F$97,$A66,龙魂设定!K$7:K$97)+V66</f>
        <v>2146.2994670924791</v>
      </c>
      <c r="G66">
        <f ca="1">SUMIF(龙魂设定!$F$7:$F$97,$A66,龙魂设定!L$7:L$97)+W66</f>
        <v>0</v>
      </c>
      <c r="H66">
        <f ca="1">SUMIF(龙魂设定!$F$7:$F$97,$A66,龙魂设定!M$7:M$97)+X66</f>
        <v>0</v>
      </c>
      <c r="I66">
        <f ca="1">SUMIF(龙魂设定!$F$7:$F$97,$A66,龙魂设定!N$7:N$97)+Y66</f>
        <v>5716.1629434954011</v>
      </c>
      <c r="J66">
        <f ca="1">SUMIF(龙魂设定!$F$7:$F$97,$A66,龙魂设定!O$7:O$97)+Z66</f>
        <v>3087.3053828577504</v>
      </c>
      <c r="P66">
        <f ca="1">SUMPRODUCT(C66:J66,设定参考!$A$2:$H$2)</f>
        <v>4062.9211821536392</v>
      </c>
      <c r="Q66">
        <f ca="1">SUM($P$2:P66)</f>
        <v>19960.704073310004</v>
      </c>
      <c r="R66">
        <f t="shared" si="2"/>
        <v>0</v>
      </c>
      <c r="S66">
        <f t="shared" ca="1" si="3"/>
        <v>0</v>
      </c>
      <c r="T66">
        <f t="shared" ca="1" si="4"/>
        <v>0</v>
      </c>
      <c r="U66">
        <f t="shared" ca="1" si="5"/>
        <v>0</v>
      </c>
      <c r="V66">
        <f t="shared" ca="1" si="6"/>
        <v>0</v>
      </c>
      <c r="W66">
        <f t="shared" ca="1" si="7"/>
        <v>0</v>
      </c>
      <c r="X66">
        <f t="shared" ca="1" si="8"/>
        <v>0</v>
      </c>
      <c r="Y66">
        <f t="shared" ca="1" si="9"/>
        <v>0</v>
      </c>
      <c r="Z66">
        <f t="shared" ca="1" si="10"/>
        <v>0</v>
      </c>
      <c r="AB66">
        <f t="shared" ca="1" si="12"/>
        <v>174092.2141461875</v>
      </c>
      <c r="AC66">
        <f t="shared" ca="1" si="13"/>
        <v>4295.5299731452733</v>
      </c>
      <c r="AD66">
        <f t="shared" ca="1" si="14"/>
        <v>2889.0183643302512</v>
      </c>
      <c r="AE66">
        <f t="shared" ca="1" si="15"/>
        <v>5461.5806383347099</v>
      </c>
      <c r="AF66">
        <f t="shared" ca="1" si="16"/>
        <v>3560.7819342584271</v>
      </c>
      <c r="AG66">
        <f t="shared" ca="1" si="17"/>
        <v>3992.838861782468</v>
      </c>
    </row>
    <row r="67" spans="1:33" x14ac:dyDescent="0.15">
      <c r="A67">
        <v>66</v>
      </c>
      <c r="B67">
        <f>IFERROR(VLOOKUP(A67,CHOOSE({1,2},龙魂设定!$F$7:$F$97,龙魂设定!$C$7:$C$97),2,FALSE),0)</f>
        <v>5</v>
      </c>
      <c r="C67">
        <f ca="1">SUMIF(龙魂设定!$F$7:$F$97,$A67,龙魂设定!H$7:H$97)+S67</f>
        <v>14422.988822018369</v>
      </c>
      <c r="D67">
        <f ca="1">SUMIF(龙魂设定!$F$7:$F$97,$A67,龙魂设定!I$7:I$97)+T67</f>
        <v>0</v>
      </c>
      <c r="E67">
        <f ca="1">SUMIF(龙魂设定!$F$7:$F$97,$A67,龙魂设定!J$7:J$97)+U67</f>
        <v>0</v>
      </c>
      <c r="F67">
        <f ca="1">SUMIF(龙魂设定!$F$7:$F$97,$A67,龙魂设定!K$7:K$97)+V67</f>
        <v>0</v>
      </c>
      <c r="G67">
        <f ca="1">SUMIF(龙魂设定!$F$7:$F$97,$A67,龙魂设定!L$7:L$97)+W67</f>
        <v>0</v>
      </c>
      <c r="H67">
        <f ca="1">SUMIF(龙魂设定!$F$7:$F$97,$A67,龙魂设定!M$7:M$97)+X67</f>
        <v>0</v>
      </c>
      <c r="I67">
        <f ca="1">SUMIF(龙魂设定!$F$7:$F$97,$A67,龙魂设定!N$7:N$97)+Y67</f>
        <v>0</v>
      </c>
      <c r="J67">
        <f ca="1">SUMIF(龙魂设定!$F$7:$F$97,$A67,龙魂设定!O$7:O$97)+Z67</f>
        <v>0</v>
      </c>
      <c r="P67">
        <f ca="1">SUMPRODUCT(C67:J67,设定参考!$A$2:$H$2)</f>
        <v>576.91955288073484</v>
      </c>
      <c r="Q67">
        <f ca="1">SUM($P$2:P67)</f>
        <v>20537.62362619074</v>
      </c>
      <c r="R67">
        <f t="shared" ref="R67:R81" si="18">IFERROR(IF(B67-B66&gt;0,1,0),0)</f>
        <v>0</v>
      </c>
      <c r="S67">
        <f t="shared" ref="S67:S81" ca="1" si="19">IF($R67&gt;0,OFFSET(AJ$8,$B67-1,0),0)</f>
        <v>0</v>
      </c>
      <c r="T67">
        <f t="shared" ref="T67:T81" ca="1" si="20">IF($R67&gt;0,OFFSET(AK$8,$B67-1,0),0)</f>
        <v>0</v>
      </c>
      <c r="U67">
        <f t="shared" ref="U67:U81" ca="1" si="21">IF($R67&gt;0,OFFSET(AL$8,$B67-1,0),0)</f>
        <v>0</v>
      </c>
      <c r="V67">
        <f t="shared" ref="V67:V81" ca="1" si="22">IF($R67&gt;0,OFFSET(AM$8,$B67-1,0),0)</f>
        <v>0</v>
      </c>
      <c r="W67">
        <f t="shared" ref="W67:W81" ca="1" si="23">IF($R67&gt;0,OFFSET(AN$8,$B67-1,0),0)</f>
        <v>0</v>
      </c>
      <c r="X67">
        <f t="shared" ref="X67:X81" ca="1" si="24">IF($R67&gt;0,OFFSET(AO$8,$B67-1,0),0)</f>
        <v>0</v>
      </c>
      <c r="Y67">
        <f t="shared" ref="Y67:Y81" ca="1" si="25">IF($R67&gt;0,OFFSET(AP$8,$B67-1,0),0)</f>
        <v>0</v>
      </c>
      <c r="Z67">
        <f t="shared" ref="Z67:Z81" ca="1" si="26">IF($R67&gt;0,OFFSET(AQ$8,$B67-1,0),0)</f>
        <v>0</v>
      </c>
      <c r="AB67">
        <f t="shared" ca="1" si="12"/>
        <v>188515.20296820588</v>
      </c>
      <c r="AC67">
        <f t="shared" ca="1" si="13"/>
        <v>4295.5299731452733</v>
      </c>
      <c r="AD67">
        <f t="shared" ca="1" si="14"/>
        <v>2889.0183643302512</v>
      </c>
      <c r="AE67">
        <f t="shared" ca="1" si="15"/>
        <v>5461.5806383347099</v>
      </c>
      <c r="AF67">
        <f t="shared" ca="1" si="16"/>
        <v>3560.7819342584271</v>
      </c>
      <c r="AG67">
        <f t="shared" ca="1" si="17"/>
        <v>3992.838861782468</v>
      </c>
    </row>
    <row r="68" spans="1:33" x14ac:dyDescent="0.15">
      <c r="A68">
        <v>67</v>
      </c>
      <c r="B68">
        <f>IFERROR(VLOOKUP(A68,CHOOSE({1,2},龙魂设定!$F$7:$F$97,龙魂设定!$C$7:$C$97),2,FALSE),0)</f>
        <v>5</v>
      </c>
      <c r="C68">
        <f ca="1">SUMIF(龙魂设定!$F$7:$F$97,$A68,龙魂设定!H$7:H$97)+S68</f>
        <v>0</v>
      </c>
      <c r="D68">
        <f ca="1">SUMIF(龙魂设定!$F$7:$F$97,$A68,龙魂设定!I$7:I$97)+T68</f>
        <v>534.96617051584451</v>
      </c>
      <c r="E68">
        <f ca="1">SUMIF(龙魂设定!$F$7:$F$97,$A68,龙魂设定!J$7:J$97)+U68</f>
        <v>0</v>
      </c>
      <c r="F68">
        <f ca="1">SUMIF(龙魂设定!$F$7:$F$97,$A68,龙魂设定!K$7:K$97)+V68</f>
        <v>0</v>
      </c>
      <c r="G68">
        <f ca="1">SUMIF(龙魂设定!$F$7:$F$97,$A68,龙魂设定!L$7:L$97)+W68</f>
        <v>0</v>
      </c>
      <c r="H68">
        <f ca="1">SUMIF(龙魂设定!$F$7:$F$97,$A68,龙魂设定!M$7:M$97)+X68</f>
        <v>0</v>
      </c>
      <c r="I68">
        <f ca="1">SUMIF(龙魂设定!$F$7:$F$97,$A68,龙魂设定!N$7:N$97)+Y68</f>
        <v>0</v>
      </c>
      <c r="J68">
        <f ca="1">SUMIF(龙魂设定!$F$7:$F$97,$A68,龙魂设定!O$7:O$97)+Z68</f>
        <v>0</v>
      </c>
      <c r="P68">
        <f ca="1">SUMPRODUCT(C68:J68,设定参考!$A$2:$H$2)</f>
        <v>534.96617051584451</v>
      </c>
      <c r="Q68">
        <f ca="1">SUM($P$2:P68)</f>
        <v>21072.589796706583</v>
      </c>
      <c r="R68">
        <f t="shared" si="18"/>
        <v>0</v>
      </c>
      <c r="S68">
        <f t="shared" ca="1" si="19"/>
        <v>0</v>
      </c>
      <c r="T68">
        <f t="shared" ca="1" si="20"/>
        <v>0</v>
      </c>
      <c r="U68">
        <f t="shared" ca="1" si="21"/>
        <v>0</v>
      </c>
      <c r="V68">
        <f t="shared" ca="1" si="22"/>
        <v>0</v>
      </c>
      <c r="W68">
        <f t="shared" ca="1" si="23"/>
        <v>0</v>
      </c>
      <c r="X68">
        <f t="shared" ca="1" si="24"/>
        <v>0</v>
      </c>
      <c r="Y68">
        <f t="shared" ca="1" si="25"/>
        <v>0</v>
      </c>
      <c r="Z68">
        <f t="shared" ca="1" si="26"/>
        <v>0</v>
      </c>
      <c r="AB68">
        <f t="shared" ref="AB68:AB81" ca="1" si="27">AB67+C68</f>
        <v>188515.20296820588</v>
      </c>
      <c r="AC68">
        <f t="shared" ref="AC68:AC81" ca="1" si="28">AC67+D68</f>
        <v>4830.4961436611175</v>
      </c>
      <c r="AD68">
        <f t="shared" ref="AD68:AD81" ca="1" si="29">AD67+E68</f>
        <v>2889.0183643302512</v>
      </c>
      <c r="AE68">
        <f t="shared" ref="AE68:AE81" ca="1" si="30">AE67+F68</f>
        <v>5461.5806383347099</v>
      </c>
      <c r="AF68">
        <f t="shared" ref="AF68:AF81" ca="1" si="31">AF67+G68</f>
        <v>3560.7819342584271</v>
      </c>
      <c r="AG68">
        <f t="shared" ref="AG68:AG81" ca="1" si="32">AG67+H68</f>
        <v>3992.838861782468</v>
      </c>
    </row>
    <row r="69" spans="1:33" x14ac:dyDescent="0.15">
      <c r="A69">
        <v>68</v>
      </c>
      <c r="B69">
        <f>IFERROR(VLOOKUP(A69,CHOOSE({1,2},龙魂设定!$F$7:$F$97,龙魂设定!$C$7:$C$97),2,FALSE),0)</f>
        <v>5</v>
      </c>
      <c r="C69">
        <f ca="1">SUMIF(龙魂设定!$F$7:$F$97,$A69,龙魂设定!H$7:H$97)+S69</f>
        <v>22617.86883452881</v>
      </c>
      <c r="D69">
        <f ca="1">SUMIF(龙魂设定!$F$7:$F$97,$A69,龙魂设定!I$7:I$97)+T69</f>
        <v>820.48182331924465</v>
      </c>
      <c r="E69">
        <f ca="1">SUMIF(龙魂设定!$F$7:$F$97,$A69,龙魂设定!J$7:J$97)+U69</f>
        <v>830.95282301835277</v>
      </c>
      <c r="F69">
        <f ca="1">SUMIF(龙魂设定!$F$7:$F$97,$A69,龙魂设定!K$7:K$97)+V69</f>
        <v>1515.034917947632</v>
      </c>
      <c r="G69">
        <f ca="1">SUMIF(龙魂设定!$F$7:$F$97,$A69,龙魂设定!L$7:L$97)+W69</f>
        <v>2169.8411860919105</v>
      </c>
      <c r="H69">
        <f ca="1">SUMIF(龙魂设定!$F$7:$F$97,$A69,龙魂设定!M$7:M$97)+X69</f>
        <v>0</v>
      </c>
      <c r="I69">
        <f ca="1">SUMIF(龙魂设定!$F$7:$F$97,$A69,龙魂设定!N$7:N$97)+Y69</f>
        <v>0</v>
      </c>
      <c r="J69">
        <f ca="1">SUMIF(龙魂设定!$F$7:$F$97,$A69,龙魂设定!O$7:O$97)+Z69</f>
        <v>0</v>
      </c>
      <c r="P69">
        <f ca="1">SUMPRODUCT(C69:J69,设定参考!$A$2:$H$2)</f>
        <v>3809.0072750921945</v>
      </c>
      <c r="Q69">
        <f ca="1">SUM($P$2:P69)</f>
        <v>24881.597071798777</v>
      </c>
      <c r="R69">
        <f t="shared" si="18"/>
        <v>0</v>
      </c>
      <c r="S69">
        <f t="shared" ca="1" si="19"/>
        <v>0</v>
      </c>
      <c r="T69">
        <f t="shared" ca="1" si="20"/>
        <v>0</v>
      </c>
      <c r="U69">
        <f t="shared" ca="1" si="21"/>
        <v>0</v>
      </c>
      <c r="V69">
        <f t="shared" ca="1" si="22"/>
        <v>0</v>
      </c>
      <c r="W69">
        <f t="shared" ca="1" si="23"/>
        <v>0</v>
      </c>
      <c r="X69">
        <f t="shared" ca="1" si="24"/>
        <v>0</v>
      </c>
      <c r="Y69">
        <f t="shared" ca="1" si="25"/>
        <v>0</v>
      </c>
      <c r="Z69">
        <f t="shared" ca="1" si="26"/>
        <v>0</v>
      </c>
      <c r="AB69">
        <f t="shared" ca="1" si="27"/>
        <v>211133.07180273469</v>
      </c>
      <c r="AC69">
        <f t="shared" ca="1" si="28"/>
        <v>5650.977966980362</v>
      </c>
      <c r="AD69">
        <f t="shared" ca="1" si="29"/>
        <v>3719.971187348604</v>
      </c>
      <c r="AE69">
        <f t="shared" ca="1" si="30"/>
        <v>6976.6155562823424</v>
      </c>
      <c r="AF69">
        <f t="shared" ca="1" si="31"/>
        <v>5730.6231203503376</v>
      </c>
      <c r="AG69">
        <f t="shared" ca="1" si="32"/>
        <v>3992.838861782468</v>
      </c>
    </row>
    <row r="70" spans="1:33" x14ac:dyDescent="0.15">
      <c r="A70">
        <v>69</v>
      </c>
      <c r="B70">
        <f>IFERROR(VLOOKUP(A70,CHOOSE({1,2},龙魂设定!$F$7:$F$97,龙魂设定!$C$7:$C$97),2,FALSE),0)</f>
        <v>5</v>
      </c>
      <c r="C70">
        <f ca="1">SUMIF(龙魂设定!$F$7:$F$97,$A70,龙魂设定!H$7:H$97)+S70</f>
        <v>15570.272023769832</v>
      </c>
      <c r="D70">
        <f ca="1">SUMIF(龙魂设定!$F$7:$F$97,$A70,龙魂设定!I$7:I$97)+T70</f>
        <v>0</v>
      </c>
      <c r="E70">
        <f ca="1">SUMIF(龙魂设定!$F$7:$F$97,$A70,龙魂设定!J$7:J$97)+U70</f>
        <v>0</v>
      </c>
      <c r="F70">
        <f ca="1">SUMIF(龙魂设定!$F$7:$F$97,$A70,龙魂设定!K$7:K$97)+V70</f>
        <v>0</v>
      </c>
      <c r="G70">
        <f ca="1">SUMIF(龙魂设定!$F$7:$F$97,$A70,龙魂设定!L$7:L$97)+W70</f>
        <v>0</v>
      </c>
      <c r="H70">
        <f ca="1">SUMIF(龙魂设定!$F$7:$F$97,$A70,龙魂设定!M$7:M$97)+X70</f>
        <v>0</v>
      </c>
      <c r="I70">
        <f ca="1">SUMIF(龙魂设定!$F$7:$F$97,$A70,龙魂设定!N$7:N$97)+Y70</f>
        <v>0</v>
      </c>
      <c r="J70">
        <f ca="1">SUMIF(龙魂设定!$F$7:$F$97,$A70,龙魂设定!O$7:O$97)+Z70</f>
        <v>0</v>
      </c>
      <c r="P70">
        <f ca="1">SUMPRODUCT(C70:J70,设定参考!$A$2:$H$2)</f>
        <v>622.81088095079326</v>
      </c>
      <c r="Q70">
        <f ca="1">SUM($P$2:P70)</f>
        <v>25504.407952749571</v>
      </c>
      <c r="R70">
        <f t="shared" si="18"/>
        <v>0</v>
      </c>
      <c r="S70">
        <f t="shared" ca="1" si="19"/>
        <v>0</v>
      </c>
      <c r="T70">
        <f t="shared" ca="1" si="20"/>
        <v>0</v>
      </c>
      <c r="U70">
        <f t="shared" ca="1" si="21"/>
        <v>0</v>
      </c>
      <c r="V70">
        <f t="shared" ca="1" si="22"/>
        <v>0</v>
      </c>
      <c r="W70">
        <f t="shared" ca="1" si="23"/>
        <v>0</v>
      </c>
      <c r="X70">
        <f t="shared" ca="1" si="24"/>
        <v>0</v>
      </c>
      <c r="Y70">
        <f t="shared" ca="1" si="25"/>
        <v>0</v>
      </c>
      <c r="Z70">
        <f t="shared" ca="1" si="26"/>
        <v>0</v>
      </c>
      <c r="AB70">
        <f t="shared" ca="1" si="27"/>
        <v>226703.34382650451</v>
      </c>
      <c r="AC70">
        <f t="shared" ca="1" si="28"/>
        <v>5650.977966980362</v>
      </c>
      <c r="AD70">
        <f t="shared" ca="1" si="29"/>
        <v>3719.971187348604</v>
      </c>
      <c r="AE70">
        <f t="shared" ca="1" si="30"/>
        <v>6976.6155562823424</v>
      </c>
      <c r="AF70">
        <f t="shared" ca="1" si="31"/>
        <v>5730.6231203503376</v>
      </c>
      <c r="AG70">
        <f t="shared" ca="1" si="32"/>
        <v>3992.838861782468</v>
      </c>
    </row>
    <row r="71" spans="1:33" x14ac:dyDescent="0.15">
      <c r="A71">
        <v>70</v>
      </c>
      <c r="B71">
        <f>IFERROR(VLOOKUP(A71,CHOOSE({1,2},龙魂设定!$F$7:$F$97,龙魂设定!$C$7:$C$97),2,FALSE),0)</f>
        <v>5</v>
      </c>
      <c r="C71">
        <f ca="1">SUMIF(龙魂设定!$F$7:$F$97,$A71,龙魂设定!H$7:H$97)+S71</f>
        <v>0</v>
      </c>
      <c r="D71">
        <f ca="1">SUMIF(龙魂设定!$F$7:$F$97,$A71,龙魂设定!I$7:I$97)+T71</f>
        <v>0</v>
      </c>
      <c r="E71">
        <f ca="1">SUMIF(龙魂设定!$F$7:$F$97,$A71,龙魂设定!J$7:J$97)+U71</f>
        <v>0</v>
      </c>
      <c r="F71">
        <f ca="1">SUMIF(龙魂设定!$F$7:$F$97,$A71,龙魂设定!K$7:K$97)+V71</f>
        <v>0</v>
      </c>
      <c r="G71">
        <f ca="1">SUMIF(龙魂设定!$F$7:$F$97,$A71,龙魂设定!L$7:L$97)+W71</f>
        <v>1477.3386798923648</v>
      </c>
      <c r="H71">
        <f ca="1">SUMIF(龙魂设定!$F$7:$F$97,$A71,龙魂设定!M$7:M$97)+X71</f>
        <v>0</v>
      </c>
      <c r="I71">
        <f ca="1">SUMIF(龙魂设定!$F$7:$F$97,$A71,龙魂设定!N$7:N$97)+Y71</f>
        <v>0</v>
      </c>
      <c r="J71">
        <f ca="1">SUMIF(龙魂设定!$F$7:$F$97,$A71,龙魂设定!O$7:O$97)+Z71</f>
        <v>0</v>
      </c>
      <c r="P71">
        <f ca="1">SUMPRODUCT(C71:J71,设定参考!$A$2:$H$2)</f>
        <v>502.29515116340406</v>
      </c>
      <c r="Q71">
        <f ca="1">SUM($P$2:P71)</f>
        <v>26006.703103912976</v>
      </c>
      <c r="R71">
        <f t="shared" si="18"/>
        <v>0</v>
      </c>
      <c r="S71">
        <f t="shared" ca="1" si="19"/>
        <v>0</v>
      </c>
      <c r="T71">
        <f t="shared" ca="1" si="20"/>
        <v>0</v>
      </c>
      <c r="U71">
        <f t="shared" ca="1" si="21"/>
        <v>0</v>
      </c>
      <c r="V71">
        <f t="shared" ca="1" si="22"/>
        <v>0</v>
      </c>
      <c r="W71">
        <f t="shared" ca="1" si="23"/>
        <v>0</v>
      </c>
      <c r="X71">
        <f t="shared" ca="1" si="24"/>
        <v>0</v>
      </c>
      <c r="Y71">
        <f t="shared" ca="1" si="25"/>
        <v>0</v>
      </c>
      <c r="Z71">
        <f t="shared" ca="1" si="26"/>
        <v>0</v>
      </c>
      <c r="AB71">
        <f t="shared" ca="1" si="27"/>
        <v>226703.34382650451</v>
      </c>
      <c r="AC71">
        <f t="shared" ca="1" si="28"/>
        <v>5650.977966980362</v>
      </c>
      <c r="AD71">
        <f t="shared" ca="1" si="29"/>
        <v>3719.971187348604</v>
      </c>
      <c r="AE71">
        <f t="shared" ca="1" si="30"/>
        <v>6976.6155562823424</v>
      </c>
      <c r="AF71">
        <f t="shared" ca="1" si="31"/>
        <v>7207.9618002427023</v>
      </c>
      <c r="AG71">
        <f t="shared" ca="1" si="32"/>
        <v>3992.838861782468</v>
      </c>
    </row>
    <row r="72" spans="1:33" x14ac:dyDescent="0.15">
      <c r="A72">
        <v>71</v>
      </c>
      <c r="B72">
        <f>IFERROR(VLOOKUP(A72,CHOOSE({1,2},龙魂设定!$F$7:$F$97,龙魂设定!$C$7:$C$97),2,FALSE),0)</f>
        <v>0</v>
      </c>
      <c r="C72">
        <f ca="1">SUMIF(龙魂设定!$F$7:$F$97,$A72,龙魂设定!H$7:H$97)+S72</f>
        <v>0</v>
      </c>
      <c r="D72">
        <f ca="1">SUMIF(龙魂设定!$F$7:$F$97,$A72,龙魂设定!I$7:I$97)+T72</f>
        <v>0</v>
      </c>
      <c r="E72">
        <f ca="1">SUMIF(龙魂设定!$F$7:$F$97,$A72,龙魂设定!J$7:J$97)+U72</f>
        <v>0</v>
      </c>
      <c r="F72">
        <f ca="1">SUMIF(龙魂设定!$F$7:$F$97,$A72,龙魂设定!K$7:K$97)+V72</f>
        <v>0</v>
      </c>
      <c r="G72">
        <f ca="1">SUMIF(龙魂设定!$F$7:$F$97,$A72,龙魂设定!L$7:L$97)+W72</f>
        <v>0</v>
      </c>
      <c r="H72">
        <f ca="1">SUMIF(龙魂设定!$F$7:$F$97,$A72,龙魂设定!M$7:M$97)+X72</f>
        <v>0</v>
      </c>
      <c r="I72">
        <f ca="1">SUMIF(龙魂设定!$F$7:$F$97,$A72,龙魂设定!N$7:N$97)+Y72</f>
        <v>0</v>
      </c>
      <c r="J72">
        <f ca="1">SUMIF(龙魂设定!$F$7:$F$97,$A72,龙魂设定!O$7:O$97)+Z72</f>
        <v>0</v>
      </c>
      <c r="P72">
        <f ca="1">SUMPRODUCT(C72:J72,设定参考!$A$2:$H$2)</f>
        <v>0</v>
      </c>
      <c r="Q72">
        <f ca="1">SUM($P$2:P72)</f>
        <v>26006.703103912976</v>
      </c>
      <c r="R72">
        <f t="shared" si="18"/>
        <v>0</v>
      </c>
      <c r="S72">
        <f t="shared" ca="1" si="19"/>
        <v>0</v>
      </c>
      <c r="T72">
        <f t="shared" ca="1" si="20"/>
        <v>0</v>
      </c>
      <c r="U72">
        <f t="shared" ca="1" si="21"/>
        <v>0</v>
      </c>
      <c r="V72">
        <f t="shared" ca="1" si="22"/>
        <v>0</v>
      </c>
      <c r="W72">
        <f t="shared" ca="1" si="23"/>
        <v>0</v>
      </c>
      <c r="X72">
        <f t="shared" ca="1" si="24"/>
        <v>0</v>
      </c>
      <c r="Y72">
        <f t="shared" ca="1" si="25"/>
        <v>0</v>
      </c>
      <c r="Z72">
        <f t="shared" ca="1" si="26"/>
        <v>0</v>
      </c>
      <c r="AB72">
        <f t="shared" ca="1" si="27"/>
        <v>226703.34382650451</v>
      </c>
      <c r="AC72">
        <f t="shared" ca="1" si="28"/>
        <v>5650.977966980362</v>
      </c>
      <c r="AD72">
        <f t="shared" ca="1" si="29"/>
        <v>3719.971187348604</v>
      </c>
      <c r="AE72">
        <f t="shared" ca="1" si="30"/>
        <v>6976.6155562823424</v>
      </c>
      <c r="AF72">
        <f t="shared" ca="1" si="31"/>
        <v>7207.9618002427023</v>
      </c>
      <c r="AG72">
        <f t="shared" ca="1" si="32"/>
        <v>3992.838861782468</v>
      </c>
    </row>
    <row r="73" spans="1:33" x14ac:dyDescent="0.15">
      <c r="A73">
        <v>72</v>
      </c>
      <c r="B73">
        <f>IFERROR(VLOOKUP(A73,CHOOSE({1,2},龙魂设定!$F$7:$F$97,龙魂设定!$C$7:$C$97),2,FALSE),0)</f>
        <v>6</v>
      </c>
      <c r="C73">
        <f ca="1">SUMIF(龙魂设定!$F$7:$F$97,$A73,龙魂设定!H$7:H$97)+S73</f>
        <v>21815</v>
      </c>
      <c r="D73">
        <f ca="1">SUMIF(龙魂设定!$F$7:$F$97,$A73,龙魂设定!I$7:I$97)+T73</f>
        <v>1011</v>
      </c>
      <c r="E73">
        <f ca="1">SUMIF(龙魂设定!$F$7:$F$97,$A73,龙魂设定!J$7:J$97)+U73</f>
        <v>0</v>
      </c>
      <c r="F73">
        <f ca="1">SUMIF(龙魂设定!$F$7:$F$97,$A73,龙魂设定!K$7:K$97)+V73</f>
        <v>0</v>
      </c>
      <c r="G73">
        <f ca="1">SUMIF(龙魂设定!$F$7:$F$97,$A73,龙魂设定!L$7:L$97)+W73</f>
        <v>0</v>
      </c>
      <c r="H73">
        <f ca="1">SUMIF(龙魂设定!$F$7:$F$97,$A73,龙魂设定!M$7:M$97)+X73</f>
        <v>2647.6039184537995</v>
      </c>
      <c r="I73">
        <f ca="1">SUMIF(龙魂设定!$F$7:$F$97,$A73,龙魂设定!N$7:N$97)+Y73</f>
        <v>0</v>
      </c>
      <c r="J73">
        <f ca="1">SUMIF(龙魂设定!$F$7:$F$97,$A73,龙魂设定!O$7:O$97)+Z73</f>
        <v>0</v>
      </c>
      <c r="P73">
        <f ca="1">SUMPRODUCT(C73:J73,设定参考!$A$2:$H$2)</f>
        <v>2360.1687053216838</v>
      </c>
      <c r="Q73">
        <f ca="1">SUM($P$2:P73)</f>
        <v>28366.871809234661</v>
      </c>
      <c r="R73">
        <f t="shared" si="18"/>
        <v>1</v>
      </c>
      <c r="S73">
        <f t="shared" ca="1" si="19"/>
        <v>21815</v>
      </c>
      <c r="T73">
        <f t="shared" ca="1" si="20"/>
        <v>1011</v>
      </c>
      <c r="U73">
        <f t="shared" ca="1" si="21"/>
        <v>0</v>
      </c>
      <c r="V73">
        <f t="shared" ca="1" si="22"/>
        <v>0</v>
      </c>
      <c r="W73">
        <f t="shared" ca="1" si="23"/>
        <v>0</v>
      </c>
      <c r="X73">
        <f t="shared" ca="1" si="24"/>
        <v>0</v>
      </c>
      <c r="Y73">
        <f t="shared" ca="1" si="25"/>
        <v>0</v>
      </c>
      <c r="Z73">
        <f t="shared" ca="1" si="26"/>
        <v>0</v>
      </c>
      <c r="AB73">
        <f t="shared" ca="1" si="27"/>
        <v>248518.34382650451</v>
      </c>
      <c r="AC73">
        <f t="shared" ca="1" si="28"/>
        <v>6661.977966980362</v>
      </c>
      <c r="AD73">
        <f t="shared" ca="1" si="29"/>
        <v>3719.971187348604</v>
      </c>
      <c r="AE73">
        <f t="shared" ca="1" si="30"/>
        <v>6976.6155562823424</v>
      </c>
      <c r="AF73">
        <f t="shared" ca="1" si="31"/>
        <v>7207.9618002427023</v>
      </c>
      <c r="AG73">
        <f t="shared" ca="1" si="32"/>
        <v>6640.4427802362679</v>
      </c>
    </row>
    <row r="74" spans="1:33" x14ac:dyDescent="0.15">
      <c r="A74">
        <v>73</v>
      </c>
      <c r="B74">
        <f>IFERROR(VLOOKUP(A74,CHOOSE({1,2},龙魂设定!$F$7:$F$97,龙魂设定!$C$7:$C$97),2,FALSE),0)</f>
        <v>6</v>
      </c>
      <c r="C74">
        <f ca="1">SUMIF(龙魂设定!$F$7:$F$97,$A74,龙魂设定!H$7:H$97)+S74</f>
        <v>19892.485881796765</v>
      </c>
      <c r="D74">
        <f ca="1">SUMIF(龙魂设定!$F$7:$F$97,$A74,龙魂设定!I$7:I$97)+T74</f>
        <v>0</v>
      </c>
      <c r="E74">
        <f ca="1">SUMIF(龙魂设定!$F$7:$F$97,$A74,龙魂设定!J$7:J$97)+U74</f>
        <v>0</v>
      </c>
      <c r="F74">
        <f ca="1">SUMIF(龙魂设定!$F$7:$F$97,$A74,龙魂设定!K$7:K$97)+V74</f>
        <v>0</v>
      </c>
      <c r="G74">
        <f ca="1">SUMIF(龙魂设定!$F$7:$F$97,$A74,龙魂设定!L$7:L$97)+W74</f>
        <v>0</v>
      </c>
      <c r="H74">
        <f ca="1">SUMIF(龙魂设定!$F$7:$F$97,$A74,龙魂设定!M$7:M$97)+X74</f>
        <v>0</v>
      </c>
      <c r="I74">
        <f ca="1">SUMIF(龙魂设定!$F$7:$F$97,$A74,龙魂设定!N$7:N$97)+Y74</f>
        <v>0</v>
      </c>
      <c r="J74">
        <f ca="1">SUMIF(龙魂设定!$F$7:$F$97,$A74,龙魂设定!O$7:O$97)+Z74</f>
        <v>0</v>
      </c>
      <c r="P74">
        <f ca="1">SUMPRODUCT(C74:J74,设定参考!$A$2:$H$2)</f>
        <v>795.69943527187058</v>
      </c>
      <c r="Q74">
        <f ca="1">SUM($P$2:P74)</f>
        <v>29162.571244506533</v>
      </c>
      <c r="R74">
        <f t="shared" si="18"/>
        <v>0</v>
      </c>
      <c r="S74">
        <f t="shared" ca="1" si="19"/>
        <v>0</v>
      </c>
      <c r="T74">
        <f t="shared" ca="1" si="20"/>
        <v>0</v>
      </c>
      <c r="U74">
        <f t="shared" ca="1" si="21"/>
        <v>0</v>
      </c>
      <c r="V74">
        <f t="shared" ca="1" si="22"/>
        <v>0</v>
      </c>
      <c r="W74">
        <f t="shared" ca="1" si="23"/>
        <v>0</v>
      </c>
      <c r="X74">
        <f t="shared" ca="1" si="24"/>
        <v>0</v>
      </c>
      <c r="Y74">
        <f t="shared" ca="1" si="25"/>
        <v>0</v>
      </c>
      <c r="Z74">
        <f t="shared" ca="1" si="26"/>
        <v>0</v>
      </c>
      <c r="AB74">
        <f t="shared" ca="1" si="27"/>
        <v>268410.82970830129</v>
      </c>
      <c r="AC74">
        <f t="shared" ca="1" si="28"/>
        <v>6661.977966980362</v>
      </c>
      <c r="AD74">
        <f t="shared" ca="1" si="29"/>
        <v>3719.971187348604</v>
      </c>
      <c r="AE74">
        <f t="shared" ca="1" si="30"/>
        <v>6976.6155562823424</v>
      </c>
      <c r="AF74">
        <f t="shared" ca="1" si="31"/>
        <v>7207.9618002427023</v>
      </c>
      <c r="AG74">
        <f t="shared" ca="1" si="32"/>
        <v>6640.4427802362679</v>
      </c>
    </row>
    <row r="75" spans="1:33" x14ac:dyDescent="0.15">
      <c r="A75">
        <v>74</v>
      </c>
      <c r="B75">
        <f>IFERROR(VLOOKUP(A75,CHOOSE({1,2},龙魂设定!$F$7:$F$97,龙魂设定!$C$7:$C$97),2,FALSE),0)</f>
        <v>6</v>
      </c>
      <c r="C75">
        <f ca="1">SUMIF(龙魂设定!$F$7:$F$97,$A75,龙魂设定!H$7:H$97)+S75</f>
        <v>30850.211155667861</v>
      </c>
      <c r="D75">
        <f ca="1">SUMIF(龙魂设定!$F$7:$F$97,$A75,龙魂设定!I$7:I$97)+T75</f>
        <v>737.78962071783872</v>
      </c>
      <c r="E75">
        <f ca="1">SUMIF(龙魂设定!$F$7:$F$97,$A75,龙魂设定!J$7:J$97)+U75</f>
        <v>0</v>
      </c>
      <c r="F75">
        <f ca="1">SUMIF(龙魂设定!$F$7:$F$97,$A75,龙魂设定!K$7:K$97)+V75</f>
        <v>3203.216683660708</v>
      </c>
      <c r="G75">
        <f ca="1">SUMIF(龙魂设定!$F$7:$F$97,$A75,龙魂设定!L$7:L$97)+W75</f>
        <v>0</v>
      </c>
      <c r="H75">
        <f ca="1">SUMIF(龙魂设定!$F$7:$F$97,$A75,龙魂设定!M$7:M$97)+X75</f>
        <v>0</v>
      </c>
      <c r="I75">
        <f ca="1">SUMIF(龙魂设定!$F$7:$F$97,$A75,龙魂设定!N$7:N$97)+Y75</f>
        <v>0</v>
      </c>
      <c r="J75">
        <f ca="1">SUMIF(龙魂设定!$F$7:$F$97,$A75,龙魂设定!O$7:O$97)+Z75</f>
        <v>4616.6108719910735</v>
      </c>
      <c r="P75">
        <f ca="1">SUMPRODUCT(C75:J75,设定参考!$A$2:$H$2)</f>
        <v>3891.8816963475874</v>
      </c>
      <c r="Q75">
        <f ca="1">SUM($P$2:P75)</f>
        <v>33054.45294085412</v>
      </c>
      <c r="R75">
        <f t="shared" si="18"/>
        <v>0</v>
      </c>
      <c r="S75">
        <f t="shared" ca="1" si="19"/>
        <v>0</v>
      </c>
      <c r="T75">
        <f t="shared" ca="1" si="20"/>
        <v>0</v>
      </c>
      <c r="U75">
        <f t="shared" ca="1" si="21"/>
        <v>0</v>
      </c>
      <c r="V75">
        <f t="shared" ca="1" si="22"/>
        <v>0</v>
      </c>
      <c r="W75">
        <f t="shared" ca="1" si="23"/>
        <v>0</v>
      </c>
      <c r="X75">
        <f t="shared" ca="1" si="24"/>
        <v>0</v>
      </c>
      <c r="Y75">
        <f t="shared" ca="1" si="25"/>
        <v>0</v>
      </c>
      <c r="Z75">
        <f t="shared" ca="1" si="26"/>
        <v>0</v>
      </c>
      <c r="AB75">
        <f t="shared" ca="1" si="27"/>
        <v>299261.04086396913</v>
      </c>
      <c r="AC75">
        <f t="shared" ca="1" si="28"/>
        <v>7399.7675876982012</v>
      </c>
      <c r="AD75">
        <f t="shared" ca="1" si="29"/>
        <v>3719.971187348604</v>
      </c>
      <c r="AE75">
        <f t="shared" ca="1" si="30"/>
        <v>10179.832239943051</v>
      </c>
      <c r="AF75">
        <f t="shared" ca="1" si="31"/>
        <v>7207.9618002427023</v>
      </c>
      <c r="AG75">
        <f t="shared" ca="1" si="32"/>
        <v>6640.4427802362679</v>
      </c>
    </row>
    <row r="76" spans="1:33" x14ac:dyDescent="0.15">
      <c r="A76">
        <v>75</v>
      </c>
      <c r="B76">
        <f>IFERROR(VLOOKUP(A76,CHOOSE({1,2},龙魂设定!$F$7:$F$97,龙魂设定!$C$7:$C$97),2,FALSE),0)</f>
        <v>6</v>
      </c>
      <c r="C76">
        <f ca="1">SUMIF(龙魂设定!$F$7:$F$97,$A76,龙魂设定!H$7:H$97)+S76</f>
        <v>53552.370184611071</v>
      </c>
      <c r="D76">
        <f ca="1">SUMIF(龙魂设定!$F$7:$F$97,$A76,龙魂设定!I$7:I$97)+T76</f>
        <v>2374.116321416062</v>
      </c>
      <c r="E76">
        <f ca="1">SUMIF(龙魂设定!$F$7:$F$97,$A76,龙魂设定!J$7:J$97)+U76</f>
        <v>1170.226648453496</v>
      </c>
      <c r="F76">
        <f ca="1">SUMIF(龙魂设定!$F$7:$F$97,$A76,龙魂设定!K$7:K$97)+V76</f>
        <v>0</v>
      </c>
      <c r="G76">
        <f ca="1">SUMIF(龙魂设定!$F$7:$F$97,$A76,龙魂设定!L$7:L$97)+W76</f>
        <v>3149.8971139133637</v>
      </c>
      <c r="H76">
        <f ca="1">SUMIF(龙魂设定!$F$7:$F$97,$A76,龙魂设定!M$7:M$97)+X76</f>
        <v>4470.6683308748443</v>
      </c>
      <c r="I76">
        <f ca="1">SUMIF(龙魂设定!$F$7:$F$97,$A76,龙魂设定!N$7:N$97)+Y76</f>
        <v>0</v>
      </c>
      <c r="J76">
        <f ca="1">SUMIF(龙魂设定!$F$7:$F$97,$A76,龙魂设定!O$7:O$97)+Z76</f>
        <v>0</v>
      </c>
      <c r="P76">
        <f ca="1">SUMPRODUCT(C76:J76,设定参考!$A$2:$H$2)</f>
        <v>7562.123095542016</v>
      </c>
      <c r="Q76">
        <f ca="1">SUM($P$2:P76)</f>
        <v>40616.576036396138</v>
      </c>
      <c r="R76">
        <f t="shared" si="18"/>
        <v>0</v>
      </c>
      <c r="S76">
        <f t="shared" ca="1" si="19"/>
        <v>0</v>
      </c>
      <c r="T76">
        <f t="shared" ca="1" si="20"/>
        <v>0</v>
      </c>
      <c r="U76">
        <f t="shared" ca="1" si="21"/>
        <v>0</v>
      </c>
      <c r="V76">
        <f t="shared" ca="1" si="22"/>
        <v>0</v>
      </c>
      <c r="W76">
        <f t="shared" ca="1" si="23"/>
        <v>0</v>
      </c>
      <c r="X76">
        <f t="shared" ca="1" si="24"/>
        <v>0</v>
      </c>
      <c r="Y76">
        <f t="shared" ca="1" si="25"/>
        <v>0</v>
      </c>
      <c r="Z76">
        <f t="shared" ca="1" si="26"/>
        <v>0</v>
      </c>
      <c r="AB76">
        <f t="shared" ca="1" si="27"/>
        <v>352813.41104858019</v>
      </c>
      <c r="AC76">
        <f t="shared" ca="1" si="28"/>
        <v>9773.8839091142636</v>
      </c>
      <c r="AD76">
        <f t="shared" ca="1" si="29"/>
        <v>4890.1978358020997</v>
      </c>
      <c r="AE76">
        <f t="shared" ca="1" si="30"/>
        <v>10179.832239943051</v>
      </c>
      <c r="AF76">
        <f t="shared" ca="1" si="31"/>
        <v>10357.858914156066</v>
      </c>
      <c r="AG76">
        <f t="shared" ca="1" si="32"/>
        <v>11111.111111111113</v>
      </c>
    </row>
    <row r="77" spans="1:33" x14ac:dyDescent="0.15">
      <c r="A77">
        <v>76</v>
      </c>
      <c r="B77">
        <f>IFERROR(VLOOKUP(A77,CHOOSE({1,2},龙魂设定!$F$7:$F$97,龙魂设定!$C$7:$C$97),2,FALSE),0)</f>
        <v>6</v>
      </c>
      <c r="C77">
        <f ca="1">SUMIF(龙魂设定!$F$7:$F$97,$A77,龙魂设定!H$7:H$97)+S77</f>
        <v>0</v>
      </c>
      <c r="D77">
        <f ca="1">SUMIF(龙魂设定!$F$7:$F$97,$A77,龙魂设定!I$7:I$97)+T77</f>
        <v>0</v>
      </c>
      <c r="E77">
        <f ca="1">SUMIF(龙魂设定!$F$7:$F$97,$A77,龙魂设定!J$7:J$97)+U77</f>
        <v>0</v>
      </c>
      <c r="F77">
        <f ca="1">SUMIF(龙魂设定!$F$7:$F$97,$A77,龙魂设定!K$7:K$97)+V77</f>
        <v>2320.1677600569446</v>
      </c>
      <c r="G77">
        <f ca="1">SUMIF(龙魂设定!$F$7:$F$97,$A77,龙魂设定!L$7:L$97)+W77</f>
        <v>0</v>
      </c>
      <c r="H77">
        <f ca="1">SUMIF(龙魂设定!$F$7:$F$97,$A77,龙魂设定!M$7:M$97)+X77</f>
        <v>0</v>
      </c>
      <c r="I77">
        <f ca="1">SUMIF(龙魂设定!$F$7:$F$97,$A77,龙魂设定!N$7:N$97)+Y77</f>
        <v>0</v>
      </c>
      <c r="J77">
        <f ca="1">SUMIF(龙魂设定!$F$7:$F$97,$A77,龙魂设定!O$7:O$97)+Z77</f>
        <v>0</v>
      </c>
      <c r="P77">
        <f ca="1">SUMPRODUCT(C77:J77,设定参考!$A$2:$H$2)</f>
        <v>788.85703841936129</v>
      </c>
      <c r="Q77">
        <f ca="1">SUM($P$2:P77)</f>
        <v>41405.433074815497</v>
      </c>
      <c r="R77">
        <f t="shared" si="18"/>
        <v>0</v>
      </c>
      <c r="S77">
        <f t="shared" ca="1" si="19"/>
        <v>0</v>
      </c>
      <c r="T77">
        <f t="shared" ca="1" si="20"/>
        <v>0</v>
      </c>
      <c r="U77">
        <f t="shared" ca="1" si="21"/>
        <v>0</v>
      </c>
      <c r="V77">
        <f t="shared" ca="1" si="22"/>
        <v>0</v>
      </c>
      <c r="W77">
        <f t="shared" ca="1" si="23"/>
        <v>0</v>
      </c>
      <c r="X77">
        <f t="shared" ca="1" si="24"/>
        <v>0</v>
      </c>
      <c r="Y77">
        <f t="shared" ca="1" si="25"/>
        <v>0</v>
      </c>
      <c r="Z77">
        <f t="shared" ca="1" si="26"/>
        <v>0</v>
      </c>
      <c r="AB77">
        <f t="shared" ca="1" si="27"/>
        <v>352813.41104858019</v>
      </c>
      <c r="AC77">
        <f t="shared" ca="1" si="28"/>
        <v>9773.8839091142636</v>
      </c>
      <c r="AD77">
        <f t="shared" ca="1" si="29"/>
        <v>4890.1978358020997</v>
      </c>
      <c r="AE77">
        <f t="shared" ca="1" si="30"/>
        <v>12499.999999999996</v>
      </c>
      <c r="AF77">
        <f t="shared" ca="1" si="31"/>
        <v>10357.858914156066</v>
      </c>
      <c r="AG77">
        <f t="shared" ca="1" si="32"/>
        <v>11111.111111111113</v>
      </c>
    </row>
    <row r="78" spans="1:33" x14ac:dyDescent="0.15">
      <c r="A78">
        <v>77</v>
      </c>
      <c r="B78">
        <f>IFERROR(VLOOKUP(A78,CHOOSE({1,2},龙魂设定!$F$7:$F$97,龙魂设定!$C$7:$C$97),2,FALSE),0)</f>
        <v>6</v>
      </c>
      <c r="C78">
        <f ca="1">SUMIF(龙魂设定!$F$7:$F$97,$A78,龙魂设定!H$7:H$97)+S78</f>
        <v>0</v>
      </c>
      <c r="D78">
        <f ca="1">SUMIF(龙魂设定!$F$7:$F$97,$A78,龙魂设定!I$7:I$97)+T78</f>
        <v>0</v>
      </c>
      <c r="E78">
        <f ca="1">SUMIF(龙魂设定!$F$7:$F$97,$A78,龙魂设定!J$7:J$97)+U78</f>
        <v>0</v>
      </c>
      <c r="F78">
        <f ca="1">SUMIF(龙魂设定!$F$7:$F$97,$A78,龙魂设定!K$7:K$97)+V78</f>
        <v>0</v>
      </c>
      <c r="G78">
        <f ca="1">SUMIF(龙魂设定!$F$7:$F$97,$A78,龙魂设定!L$7:L$97)+W78</f>
        <v>2142.141085843929</v>
      </c>
      <c r="H78">
        <f ca="1">SUMIF(龙魂设定!$F$7:$F$97,$A78,龙魂设定!M$7:M$97)+X78</f>
        <v>0</v>
      </c>
      <c r="I78">
        <f ca="1">SUMIF(龙魂设定!$F$7:$F$97,$A78,龙魂设定!N$7:N$97)+Y78</f>
        <v>0</v>
      </c>
      <c r="J78">
        <f ca="1">SUMIF(龙魂设定!$F$7:$F$97,$A78,龙魂设定!O$7:O$97)+Z78</f>
        <v>0</v>
      </c>
      <c r="P78">
        <f ca="1">SUMPRODUCT(C78:J78,设定参考!$A$2:$H$2)</f>
        <v>728.32796918693589</v>
      </c>
      <c r="Q78">
        <f ca="1">SUM($P$2:P78)</f>
        <v>42133.761044002436</v>
      </c>
      <c r="R78">
        <f t="shared" si="18"/>
        <v>0</v>
      </c>
      <c r="S78">
        <f t="shared" ca="1" si="19"/>
        <v>0</v>
      </c>
      <c r="T78">
        <f t="shared" ca="1" si="20"/>
        <v>0</v>
      </c>
      <c r="U78">
        <f t="shared" ca="1" si="21"/>
        <v>0</v>
      </c>
      <c r="V78">
        <f t="shared" ca="1" si="22"/>
        <v>0</v>
      </c>
      <c r="W78">
        <f t="shared" ca="1" si="23"/>
        <v>0</v>
      </c>
      <c r="X78">
        <f t="shared" ca="1" si="24"/>
        <v>0</v>
      </c>
      <c r="Y78">
        <f t="shared" ca="1" si="25"/>
        <v>0</v>
      </c>
      <c r="Z78">
        <f t="shared" ca="1" si="26"/>
        <v>0</v>
      </c>
      <c r="AB78">
        <f t="shared" ca="1" si="27"/>
        <v>352813.41104858019</v>
      </c>
      <c r="AC78">
        <f t="shared" ca="1" si="28"/>
        <v>9773.8839091142636</v>
      </c>
      <c r="AD78">
        <f t="shared" ca="1" si="29"/>
        <v>4890.1978358020997</v>
      </c>
      <c r="AE78">
        <f t="shared" ca="1" si="30"/>
        <v>12499.999999999996</v>
      </c>
      <c r="AF78">
        <f t="shared" ca="1" si="31"/>
        <v>12499.999999999995</v>
      </c>
      <c r="AG78">
        <f t="shared" ca="1" si="32"/>
        <v>11111.111111111113</v>
      </c>
    </row>
    <row r="79" spans="1:33" x14ac:dyDescent="0.15">
      <c r="A79">
        <v>78</v>
      </c>
      <c r="B79">
        <f>IFERROR(VLOOKUP(A79,CHOOSE({1,2},龙魂设定!$F$7:$F$97,龙魂设定!$C$7:$C$97),2,FALSE),0)</f>
        <v>6</v>
      </c>
      <c r="C79">
        <f ca="1">SUMIF(龙魂设定!$F$7:$F$97,$A79,龙魂设定!H$7:H$97)+S79</f>
        <v>0</v>
      </c>
      <c r="D79">
        <f ca="1">SUMIF(龙魂设定!$F$7:$F$97,$A79,龙魂设定!I$7:I$97)+T79</f>
        <v>844.95459355953597</v>
      </c>
      <c r="E79">
        <f ca="1">SUMIF(龙魂设定!$F$7:$F$97,$A79,龙魂设定!J$7:J$97)+U79</f>
        <v>0</v>
      </c>
      <c r="F79">
        <f ca="1">SUMIF(龙魂设定!$F$7:$F$97,$A79,龙魂设定!K$7:K$97)+V79</f>
        <v>0</v>
      </c>
      <c r="G79">
        <f ca="1">SUMIF(龙魂设定!$F$7:$F$97,$A79,龙魂设定!L$7:L$97)+W79</f>
        <v>0</v>
      </c>
      <c r="H79">
        <f ca="1">SUMIF(龙魂设定!$F$7:$F$97,$A79,龙魂设定!M$7:M$97)+X79</f>
        <v>0</v>
      </c>
      <c r="I79">
        <f ca="1">SUMIF(龙魂设定!$F$7:$F$97,$A79,龙魂设定!N$7:N$97)+Y79</f>
        <v>0</v>
      </c>
      <c r="J79">
        <f ca="1">SUMIF(龙魂设定!$F$7:$F$97,$A79,龙魂设定!O$7:O$97)+Z79</f>
        <v>0</v>
      </c>
      <c r="P79">
        <f ca="1">SUMPRODUCT(C79:J79,设定参考!$A$2:$H$2)</f>
        <v>844.95459355953597</v>
      </c>
      <c r="Q79">
        <f ca="1">SUM($P$2:P79)</f>
        <v>42978.715637561974</v>
      </c>
      <c r="R79">
        <f t="shared" si="18"/>
        <v>0</v>
      </c>
      <c r="S79">
        <f t="shared" ca="1" si="19"/>
        <v>0</v>
      </c>
      <c r="T79">
        <f t="shared" ca="1" si="20"/>
        <v>0</v>
      </c>
      <c r="U79">
        <f t="shared" ca="1" si="21"/>
        <v>0</v>
      </c>
      <c r="V79">
        <f t="shared" ca="1" si="22"/>
        <v>0</v>
      </c>
      <c r="W79">
        <f t="shared" ca="1" si="23"/>
        <v>0</v>
      </c>
      <c r="X79">
        <f t="shared" ca="1" si="24"/>
        <v>0</v>
      </c>
      <c r="Y79">
        <f t="shared" ca="1" si="25"/>
        <v>0</v>
      </c>
      <c r="Z79">
        <f t="shared" ca="1" si="26"/>
        <v>0</v>
      </c>
      <c r="AB79">
        <f t="shared" ca="1" si="27"/>
        <v>352813.41104858019</v>
      </c>
      <c r="AC79">
        <f t="shared" ca="1" si="28"/>
        <v>10618.8385026738</v>
      </c>
      <c r="AD79">
        <f t="shared" ca="1" si="29"/>
        <v>4890.1978358020997</v>
      </c>
      <c r="AE79">
        <f t="shared" ca="1" si="30"/>
        <v>12499.999999999996</v>
      </c>
      <c r="AF79">
        <f t="shared" ca="1" si="31"/>
        <v>12499.999999999995</v>
      </c>
      <c r="AG79">
        <f t="shared" ca="1" si="32"/>
        <v>11111.111111111113</v>
      </c>
    </row>
    <row r="80" spans="1:33" x14ac:dyDescent="0.15">
      <c r="A80">
        <v>79</v>
      </c>
      <c r="B80">
        <f>IFERROR(VLOOKUP(A80,CHOOSE({1,2},龙魂设定!$F$7:$F$97,龙魂设定!$C$7:$C$97),2,FALSE),0)</f>
        <v>6</v>
      </c>
      <c r="C80">
        <f ca="1">SUMIF(龙魂设定!$F$7:$F$97,$A80,龙魂设定!H$7:H$97)+S80</f>
        <v>0</v>
      </c>
      <c r="D80">
        <f ca="1">SUMIF(龙魂设定!$F$7:$F$97,$A80,龙魂设定!I$7:I$97)+T80</f>
        <v>0</v>
      </c>
      <c r="E80">
        <f ca="1">SUMIF(龙魂设定!$F$7:$F$97,$A80,龙魂设定!J$7:J$97)+U80</f>
        <v>845.50407061037936</v>
      </c>
      <c r="F80">
        <f ca="1">SUMIF(龙魂设定!$F$7:$F$97,$A80,龙魂设定!K$7:K$97)+V80</f>
        <v>0</v>
      </c>
      <c r="G80">
        <f ca="1">SUMIF(龙魂设定!$F$7:$F$97,$A80,龙魂设定!L$7:L$97)+W80</f>
        <v>0</v>
      </c>
      <c r="H80">
        <f ca="1">SUMIF(龙魂设定!$F$7:$F$97,$A80,龙魂设定!M$7:M$97)+X80</f>
        <v>0</v>
      </c>
      <c r="I80">
        <f ca="1">SUMIF(龙魂设定!$F$7:$F$97,$A80,龙魂设定!N$7:N$97)+Y80</f>
        <v>0</v>
      </c>
      <c r="J80">
        <f ca="1">SUMIF(龙魂设定!$F$7:$F$97,$A80,龙魂设定!O$7:O$97)+Z80</f>
        <v>0</v>
      </c>
      <c r="P80">
        <f ca="1">SUMPRODUCT(C80:J80,设定参考!$A$2:$H$2)</f>
        <v>845.50407061037936</v>
      </c>
      <c r="Q80">
        <f ca="1">SUM($P$2:P80)</f>
        <v>43824.219708172357</v>
      </c>
      <c r="R80">
        <f t="shared" si="18"/>
        <v>0</v>
      </c>
      <c r="S80">
        <f t="shared" ca="1" si="19"/>
        <v>0</v>
      </c>
      <c r="T80">
        <f t="shared" ca="1" si="20"/>
        <v>0</v>
      </c>
      <c r="U80">
        <f t="shared" ca="1" si="21"/>
        <v>0</v>
      </c>
      <c r="V80">
        <f t="shared" ca="1" si="22"/>
        <v>0</v>
      </c>
      <c r="W80">
        <f t="shared" ca="1" si="23"/>
        <v>0</v>
      </c>
      <c r="X80">
        <f t="shared" ca="1" si="24"/>
        <v>0</v>
      </c>
      <c r="Y80">
        <f t="shared" ca="1" si="25"/>
        <v>0</v>
      </c>
      <c r="Z80">
        <f t="shared" ca="1" si="26"/>
        <v>0</v>
      </c>
      <c r="AB80">
        <f t="shared" ca="1" si="27"/>
        <v>352813.41104858019</v>
      </c>
      <c r="AC80">
        <f t="shared" ca="1" si="28"/>
        <v>10618.8385026738</v>
      </c>
      <c r="AD80">
        <f t="shared" ca="1" si="29"/>
        <v>5735.7019064124788</v>
      </c>
      <c r="AE80">
        <f t="shared" ca="1" si="30"/>
        <v>12499.999999999996</v>
      </c>
      <c r="AF80">
        <f t="shared" ca="1" si="31"/>
        <v>12499.999999999995</v>
      </c>
      <c r="AG80">
        <f t="shared" ca="1" si="32"/>
        <v>11111.111111111113</v>
      </c>
    </row>
    <row r="81" spans="1:33" x14ac:dyDescent="0.15">
      <c r="A81">
        <v>80</v>
      </c>
      <c r="B81">
        <f>IFERROR(VLOOKUP(A81,CHOOSE({1,2},龙魂设定!$F$7:$F$97,龙魂设定!$C$7:$C$97),2,FALSE),0)</f>
        <v>6</v>
      </c>
      <c r="C81">
        <f ca="1">SUMIF(龙魂设定!$F$7:$F$97,$A81,龙魂设定!H$7:H$97)+S81</f>
        <v>23488.867510144202</v>
      </c>
      <c r="D81">
        <f ca="1">SUMIF(龙魂设定!$F$7:$F$97,$A81,龙魂设定!I$7:I$97)+T81</f>
        <v>0</v>
      </c>
      <c r="E81">
        <f ca="1">SUMIF(龙魂设定!$F$7:$F$97,$A81,龙魂设定!J$7:J$97)+U81</f>
        <v>0</v>
      </c>
      <c r="F81">
        <f ca="1">SUMIF(龙魂设定!$F$7:$F$97,$A81,龙魂设定!K$7:K$97)+V81</f>
        <v>0</v>
      </c>
      <c r="G81">
        <f ca="1">SUMIF(龙魂设定!$F$7:$F$97,$A81,龙魂设定!L$7:L$97)+W81</f>
        <v>0</v>
      </c>
      <c r="H81">
        <f ca="1">SUMIF(龙魂设定!$F$7:$F$97,$A81,龙魂设定!M$7:M$97)+X81</f>
        <v>0</v>
      </c>
      <c r="I81">
        <f ca="1">SUMIF(龙魂设定!$F$7:$F$97,$A81,龙魂设定!N$7:N$97)+Y81</f>
        <v>0</v>
      </c>
      <c r="J81">
        <f ca="1">SUMIF(龙魂设定!$F$7:$F$97,$A81,龙魂设定!O$7:O$97)+Z81</f>
        <v>0</v>
      </c>
      <c r="P81">
        <f ca="1">SUMPRODUCT(C81:J81,设定参考!$A$2:$H$2)</f>
        <v>939.55470040576813</v>
      </c>
      <c r="Q81">
        <f ca="1">SUM($P$2:P81)</f>
        <v>44763.774408578123</v>
      </c>
      <c r="R81">
        <f t="shared" si="18"/>
        <v>0</v>
      </c>
      <c r="S81">
        <f t="shared" ca="1" si="19"/>
        <v>0</v>
      </c>
      <c r="T81">
        <f t="shared" ca="1" si="20"/>
        <v>0</v>
      </c>
      <c r="U81">
        <f t="shared" ca="1" si="21"/>
        <v>0</v>
      </c>
      <c r="V81">
        <f t="shared" ca="1" si="22"/>
        <v>0</v>
      </c>
      <c r="W81">
        <f t="shared" ca="1" si="23"/>
        <v>0</v>
      </c>
      <c r="X81">
        <f t="shared" ca="1" si="24"/>
        <v>0</v>
      </c>
      <c r="Y81">
        <f t="shared" ca="1" si="25"/>
        <v>0</v>
      </c>
      <c r="Z81">
        <f t="shared" ca="1" si="26"/>
        <v>0</v>
      </c>
      <c r="AB81">
        <f t="shared" ca="1" si="27"/>
        <v>376302.27855872439</v>
      </c>
      <c r="AC81">
        <f t="shared" ca="1" si="28"/>
        <v>10618.8385026738</v>
      </c>
      <c r="AD81">
        <f t="shared" ca="1" si="29"/>
        <v>5735.7019064124788</v>
      </c>
      <c r="AE81">
        <f t="shared" ca="1" si="30"/>
        <v>12499.999999999996</v>
      </c>
      <c r="AF81">
        <f t="shared" ca="1" si="31"/>
        <v>12499.999999999995</v>
      </c>
      <c r="AG81">
        <f t="shared" ca="1" si="32"/>
        <v>11111.111111111113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AR83"/>
  <sheetViews>
    <sheetView topLeftCell="T1" workbookViewId="0">
      <selection activeCell="AE72" sqref="AE72"/>
    </sheetView>
  </sheetViews>
  <sheetFormatPr defaultRowHeight="13.5" x14ac:dyDescent="0.15"/>
  <cols>
    <col min="2" max="2" width="10.5" style="61" bestFit="1" customWidth="1"/>
    <col min="3" max="3" width="12.75" style="30" bestFit="1" customWidth="1"/>
    <col min="4" max="4" width="12.75" style="30" customWidth="1"/>
    <col min="5" max="5" width="8.875" style="62"/>
    <col min="6" max="6" width="8.875" style="61"/>
    <col min="7" max="7" width="12.75" style="30" bestFit="1" customWidth="1"/>
    <col min="8" max="8" width="12.75" style="30" customWidth="1"/>
    <col min="9" max="9" width="8.875" style="62"/>
    <col min="10" max="10" width="8.875" style="61"/>
    <col min="11" max="12" width="8.875" style="30"/>
    <col min="13" max="13" width="8.875" style="62"/>
    <col min="14" max="14" width="8.875" style="61"/>
    <col min="15" max="16" width="8.875" style="30"/>
    <col min="17" max="17" width="8.875" style="62"/>
    <col min="18" max="18" width="8.875" style="61"/>
    <col min="19" max="20" width="8.875" style="30"/>
    <col min="21" max="21" width="8.875" style="62"/>
    <col min="22" max="22" width="8.875" style="61"/>
    <col min="23" max="24" width="8.875" style="30"/>
    <col min="25" max="25" width="8.875" style="62"/>
    <col min="26" max="26" width="8.875" style="61"/>
    <col min="27" max="28" width="8.875" style="30"/>
    <col min="29" max="29" width="8.875" style="62"/>
    <col min="30" max="30" width="8.875" style="61"/>
    <col min="31" max="32" width="8.875" style="30"/>
    <col min="33" max="33" width="8.875" style="62"/>
    <col min="34" max="34" width="8.875" style="61"/>
    <col min="35" max="36" width="8.875" style="30"/>
    <col min="37" max="37" width="8.875" style="62"/>
    <col min="38" max="38" width="8.875" style="61"/>
    <col min="39" max="40" width="8.875" style="30"/>
    <col min="41" max="41" width="8.875" style="62"/>
    <col min="42" max="42" width="11.625" bestFit="1" customWidth="1"/>
    <col min="43" max="44" width="12.75" bestFit="1" customWidth="1"/>
  </cols>
  <sheetData>
    <row r="2" spans="1:44" x14ac:dyDescent="0.15">
      <c r="B2" s="131" t="s">
        <v>364</v>
      </c>
      <c r="C2" s="132"/>
      <c r="D2" s="132"/>
      <c r="E2" s="133"/>
      <c r="F2" s="131" t="s">
        <v>354</v>
      </c>
      <c r="G2" s="132"/>
      <c r="H2" s="132"/>
      <c r="I2" s="133"/>
      <c r="J2" s="131" t="s">
        <v>355</v>
      </c>
      <c r="K2" s="132"/>
      <c r="L2" s="132"/>
      <c r="M2" s="133"/>
      <c r="N2" s="131" t="s">
        <v>356</v>
      </c>
      <c r="O2" s="132"/>
      <c r="P2" s="132"/>
      <c r="Q2" s="133"/>
      <c r="R2" s="131" t="s">
        <v>357</v>
      </c>
      <c r="S2" s="132"/>
      <c r="T2" s="132"/>
      <c r="U2" s="133"/>
      <c r="V2" s="131" t="s">
        <v>359</v>
      </c>
      <c r="W2" s="132"/>
      <c r="X2" s="132"/>
      <c r="Y2" s="133"/>
      <c r="Z2" s="131" t="s">
        <v>360</v>
      </c>
      <c r="AA2" s="132"/>
      <c r="AB2" s="132"/>
      <c r="AC2" s="133"/>
      <c r="AD2" s="131" t="s">
        <v>361</v>
      </c>
      <c r="AE2" s="132"/>
      <c r="AF2" s="132"/>
      <c r="AG2" s="133"/>
      <c r="AH2" s="131" t="s">
        <v>362</v>
      </c>
      <c r="AI2" s="132"/>
      <c r="AJ2" s="132"/>
      <c r="AK2" s="133"/>
      <c r="AL2" s="131" t="s">
        <v>363</v>
      </c>
      <c r="AM2" s="132"/>
      <c r="AN2" s="132"/>
      <c r="AO2" s="133"/>
    </row>
    <row r="3" spans="1:44" x14ac:dyDescent="0.15">
      <c r="A3" t="s">
        <v>218</v>
      </c>
      <c r="B3" s="57" t="s">
        <v>228</v>
      </c>
      <c r="C3" s="4" t="s">
        <v>219</v>
      </c>
      <c r="D3" s="4" t="s">
        <v>224</v>
      </c>
      <c r="E3" s="63" t="s">
        <v>220</v>
      </c>
      <c r="F3" s="57" t="s">
        <v>228</v>
      </c>
      <c r="G3" s="4" t="s">
        <v>221</v>
      </c>
      <c r="H3" s="4" t="s">
        <v>224</v>
      </c>
      <c r="I3" s="63" t="s">
        <v>220</v>
      </c>
      <c r="J3" s="57" t="s">
        <v>228</v>
      </c>
      <c r="K3" s="4" t="s">
        <v>221</v>
      </c>
      <c r="L3" s="4" t="s">
        <v>224</v>
      </c>
      <c r="M3" s="63" t="s">
        <v>220</v>
      </c>
      <c r="N3" s="57" t="s">
        <v>228</v>
      </c>
      <c r="O3" s="4" t="s">
        <v>221</v>
      </c>
      <c r="P3" s="4" t="s">
        <v>224</v>
      </c>
      <c r="Q3" s="63" t="s">
        <v>220</v>
      </c>
      <c r="R3" s="57" t="s">
        <v>228</v>
      </c>
      <c r="S3" s="4" t="s">
        <v>222</v>
      </c>
      <c r="T3" s="4" t="s">
        <v>224</v>
      </c>
      <c r="U3" s="63" t="s">
        <v>220</v>
      </c>
      <c r="V3" s="57" t="s">
        <v>228</v>
      </c>
      <c r="W3" s="4" t="s">
        <v>221</v>
      </c>
      <c r="X3" s="4" t="s">
        <v>224</v>
      </c>
      <c r="Y3" s="63" t="s">
        <v>220</v>
      </c>
      <c r="Z3" s="57" t="s">
        <v>228</v>
      </c>
      <c r="AA3" s="4" t="s">
        <v>223</v>
      </c>
      <c r="AB3" s="4" t="s">
        <v>224</v>
      </c>
      <c r="AC3" s="63" t="s">
        <v>220</v>
      </c>
      <c r="AD3" s="57" t="s">
        <v>228</v>
      </c>
      <c r="AE3" s="4" t="s">
        <v>221</v>
      </c>
      <c r="AF3" s="4" t="s">
        <v>224</v>
      </c>
      <c r="AG3" s="63" t="s">
        <v>220</v>
      </c>
      <c r="AH3" s="57" t="s">
        <v>228</v>
      </c>
      <c r="AI3" s="4" t="s">
        <v>223</v>
      </c>
      <c r="AJ3" s="4" t="s">
        <v>224</v>
      </c>
      <c r="AK3" s="63" t="s">
        <v>220</v>
      </c>
      <c r="AL3" s="57" t="s">
        <v>228</v>
      </c>
      <c r="AM3" s="4" t="s">
        <v>221</v>
      </c>
      <c r="AN3" s="4" t="s">
        <v>224</v>
      </c>
      <c r="AO3" s="63" t="s">
        <v>220</v>
      </c>
      <c r="AP3" s="17" t="s">
        <v>225</v>
      </c>
      <c r="AQ3" s="17" t="s">
        <v>226</v>
      </c>
      <c r="AR3" s="17" t="s">
        <v>227</v>
      </c>
    </row>
    <row r="4" spans="1:44" x14ac:dyDescent="0.15">
      <c r="A4">
        <v>1</v>
      </c>
      <c r="B4" s="61">
        <v>0</v>
      </c>
      <c r="C4" s="64">
        <v>0</v>
      </c>
      <c r="D4" s="30">
        <v>0</v>
      </c>
      <c r="E4" s="65">
        <v>0</v>
      </c>
      <c r="F4" s="61">
        <v>0</v>
      </c>
      <c r="G4" s="64">
        <v>0</v>
      </c>
      <c r="H4" s="30">
        <v>0</v>
      </c>
      <c r="I4" s="65">
        <v>0</v>
      </c>
      <c r="J4" s="61">
        <v>0</v>
      </c>
      <c r="K4" s="64">
        <v>0</v>
      </c>
      <c r="L4" s="64">
        <v>0</v>
      </c>
      <c r="M4" s="62">
        <v>0</v>
      </c>
      <c r="N4" s="66">
        <v>0</v>
      </c>
      <c r="O4" s="30">
        <v>0</v>
      </c>
      <c r="P4" s="30">
        <v>0</v>
      </c>
      <c r="Q4" s="65">
        <v>0</v>
      </c>
      <c r="R4" s="61">
        <v>0</v>
      </c>
      <c r="S4" s="64">
        <v>0</v>
      </c>
      <c r="T4" s="64">
        <v>0</v>
      </c>
      <c r="U4" s="62">
        <v>0</v>
      </c>
      <c r="V4" s="66">
        <v>0</v>
      </c>
      <c r="W4" s="30">
        <v>0</v>
      </c>
      <c r="X4" s="30">
        <v>0</v>
      </c>
      <c r="Y4" s="65">
        <v>0</v>
      </c>
      <c r="Z4" s="61">
        <v>0</v>
      </c>
      <c r="AA4" s="64">
        <v>0</v>
      </c>
      <c r="AB4" s="64">
        <v>0</v>
      </c>
      <c r="AC4" s="62">
        <v>0</v>
      </c>
      <c r="AD4" s="66">
        <v>0</v>
      </c>
      <c r="AE4" s="30">
        <v>0</v>
      </c>
      <c r="AF4" s="30">
        <v>0</v>
      </c>
      <c r="AG4" s="65">
        <v>0</v>
      </c>
      <c r="AH4" s="61">
        <v>0</v>
      </c>
      <c r="AI4" s="64">
        <v>0</v>
      </c>
      <c r="AJ4" s="64">
        <v>0</v>
      </c>
      <c r="AK4" s="62">
        <v>0</v>
      </c>
      <c r="AL4" s="66">
        <v>0</v>
      </c>
      <c r="AM4" s="30">
        <v>0</v>
      </c>
      <c r="AN4" s="30">
        <v>0</v>
      </c>
      <c r="AO4" s="65">
        <v>0</v>
      </c>
      <c r="AP4" s="67">
        <f>SUM($D$4:D4,$H$4:H4,$L$4:L4,$P$4:P4,$T$4:T4,$X$4:X4,$AB$4:AB4,$AF$4:AF4,$AJ$4:AJ4,$AN$4:AN4)</f>
        <v>0</v>
      </c>
      <c r="AQ4" s="67">
        <f>SUM($C$4:C4,$G$4:G4,$K$4:K4,$O$4:O4,$S$4:S4,$W$4:W4,$AA$4:AA4,$AE$4:AE4,$AI$4:AI4,$AM$4:AM4)</f>
        <v>0</v>
      </c>
      <c r="AR4" s="67">
        <f>SUM($E$4:E4,$I$4:I4,$M$4:M4,$Q$4:Q4,$U$4:U4,$Y$4:Y4,$AC$4:AC4,$AG$4:AG4,$AK$4:AK4,$AO$4:AO4)</f>
        <v>0</v>
      </c>
    </row>
    <row r="5" spans="1:44" x14ac:dyDescent="0.15">
      <c r="A5">
        <v>2</v>
      </c>
      <c r="B5" s="61">
        <v>2</v>
      </c>
      <c r="C5" s="64">
        <v>550</v>
      </c>
      <c r="D5" s="30">
        <v>6</v>
      </c>
      <c r="E5" s="65">
        <v>0</v>
      </c>
      <c r="F5" s="61">
        <v>0</v>
      </c>
      <c r="G5" s="64">
        <v>0</v>
      </c>
      <c r="H5" s="30">
        <v>0</v>
      </c>
      <c r="I5" s="65">
        <v>0</v>
      </c>
      <c r="J5" s="61">
        <v>0</v>
      </c>
      <c r="K5" s="64">
        <v>0</v>
      </c>
      <c r="L5" s="64">
        <v>0</v>
      </c>
      <c r="M5" s="62">
        <v>0</v>
      </c>
      <c r="N5" s="66">
        <v>0</v>
      </c>
      <c r="O5" s="30">
        <v>0</v>
      </c>
      <c r="P5" s="30">
        <v>0</v>
      </c>
      <c r="Q5" s="65">
        <v>0</v>
      </c>
      <c r="R5" s="61">
        <v>0</v>
      </c>
      <c r="S5" s="64">
        <v>0</v>
      </c>
      <c r="T5" s="64">
        <v>0</v>
      </c>
      <c r="U5" s="62">
        <v>0</v>
      </c>
      <c r="V5" s="66">
        <v>0</v>
      </c>
      <c r="W5" s="30">
        <v>0</v>
      </c>
      <c r="X5" s="30">
        <v>0</v>
      </c>
      <c r="Y5" s="65">
        <v>0</v>
      </c>
      <c r="Z5" s="61">
        <v>0</v>
      </c>
      <c r="AA5" s="64">
        <v>0</v>
      </c>
      <c r="AB5" s="64">
        <v>0</v>
      </c>
      <c r="AC5" s="62">
        <v>0</v>
      </c>
      <c r="AD5" s="66">
        <v>0</v>
      </c>
      <c r="AE5" s="30">
        <v>0</v>
      </c>
      <c r="AF5" s="30">
        <v>0</v>
      </c>
      <c r="AG5" s="65">
        <v>0</v>
      </c>
      <c r="AH5" s="61">
        <v>0</v>
      </c>
      <c r="AI5" s="64">
        <v>0</v>
      </c>
      <c r="AJ5" s="64">
        <v>0</v>
      </c>
      <c r="AK5" s="62">
        <v>0</v>
      </c>
      <c r="AL5" s="66">
        <v>0</v>
      </c>
      <c r="AM5" s="30">
        <v>0</v>
      </c>
      <c r="AN5" s="30">
        <v>0</v>
      </c>
      <c r="AO5" s="65">
        <v>0</v>
      </c>
      <c r="AP5" s="67">
        <f>SUM($D$4:D5,$H$4:H5,$L$4:L5,$P$4:P5,$T$4:T5,$X$4:X5,$AB$4:AB5,$AF$4:AF5,$AJ$4:AJ5,$AN$4:AN5)</f>
        <v>6</v>
      </c>
      <c r="AQ5" s="67">
        <f>SUM($C$4:C5,$G$4:G5,$K$4:K5,$O$4:O5,$S$4:S5,$W$4:W5,$AA$4:AA5,$AE$4:AE5,$AI$4:AI5,$AM$4:AM5)</f>
        <v>550</v>
      </c>
      <c r="AR5" s="67">
        <f>SUM($E$4:E5,$I$4:I5,$M$4:M5,$Q$4:Q5,$U$4:U5,$Y$4:Y5,$AC$4:AC5,$AG$4:AG5,$AK$4:AK5,$AO$4:AO5)</f>
        <v>0</v>
      </c>
    </row>
    <row r="6" spans="1:44" x14ac:dyDescent="0.15">
      <c r="A6">
        <v>3</v>
      </c>
      <c r="B6" s="61">
        <v>0</v>
      </c>
      <c r="C6" s="64">
        <v>0</v>
      </c>
      <c r="D6" s="30">
        <v>0</v>
      </c>
      <c r="E6" s="65">
        <v>0</v>
      </c>
      <c r="F6" s="61">
        <v>0</v>
      </c>
      <c r="G6" s="64">
        <v>0</v>
      </c>
      <c r="H6" s="30">
        <v>0</v>
      </c>
      <c r="I6" s="65">
        <v>0</v>
      </c>
      <c r="J6" s="61">
        <v>0</v>
      </c>
      <c r="K6" s="64">
        <v>0</v>
      </c>
      <c r="L6" s="64">
        <v>0</v>
      </c>
      <c r="M6" s="62">
        <v>0</v>
      </c>
      <c r="N6" s="66">
        <v>0</v>
      </c>
      <c r="O6" s="30">
        <v>0</v>
      </c>
      <c r="P6" s="30">
        <v>0</v>
      </c>
      <c r="Q6" s="65">
        <v>0</v>
      </c>
      <c r="R6" s="61">
        <v>0</v>
      </c>
      <c r="S6" s="64">
        <v>0</v>
      </c>
      <c r="T6" s="64">
        <v>0</v>
      </c>
      <c r="U6" s="62">
        <v>0</v>
      </c>
      <c r="V6" s="66">
        <v>0</v>
      </c>
      <c r="W6" s="30">
        <v>0</v>
      </c>
      <c r="X6" s="30">
        <v>0</v>
      </c>
      <c r="Y6" s="65">
        <v>0</v>
      </c>
      <c r="Z6" s="61">
        <v>0</v>
      </c>
      <c r="AA6" s="64">
        <v>0</v>
      </c>
      <c r="AB6" s="64">
        <v>0</v>
      </c>
      <c r="AC6" s="62">
        <v>0</v>
      </c>
      <c r="AD6" s="66">
        <v>0</v>
      </c>
      <c r="AE6" s="30">
        <v>0</v>
      </c>
      <c r="AF6" s="30">
        <v>0</v>
      </c>
      <c r="AG6" s="65">
        <v>0</v>
      </c>
      <c r="AH6" s="61">
        <v>0</v>
      </c>
      <c r="AI6" s="64">
        <v>0</v>
      </c>
      <c r="AJ6" s="64">
        <v>0</v>
      </c>
      <c r="AK6" s="62">
        <v>0</v>
      </c>
      <c r="AL6" s="66">
        <v>0</v>
      </c>
      <c r="AM6" s="30">
        <v>0</v>
      </c>
      <c r="AN6" s="30">
        <v>0</v>
      </c>
      <c r="AO6" s="65">
        <v>0</v>
      </c>
      <c r="AP6" s="67">
        <f>SUM($D$4:D6,$H$4:H6,$L$4:L6,$P$4:P6,$T$4:T6,$X$4:X6,$AB$4:AB6,$AF$4:AF6,$AJ$4:AJ6,$AN$4:AN6)</f>
        <v>6</v>
      </c>
      <c r="AQ6" s="67">
        <f>SUM($C$4:C6,$G$4:G6,$K$4:K6,$O$4:O6,$S$4:S6,$W$4:W6,$AA$4:AA6,$AE$4:AE6,$AI$4:AI6,$AM$4:AM6)</f>
        <v>550</v>
      </c>
      <c r="AR6" s="67">
        <f>SUM($E$4:E6,$I$4:I6,$M$4:M6,$Q$4:Q6,$U$4:U6,$Y$4:Y6,$AC$4:AC6,$AG$4:AG6,$AK$4:AK6,$AO$4:AO6)</f>
        <v>0</v>
      </c>
    </row>
    <row r="7" spans="1:44" x14ac:dyDescent="0.15">
      <c r="A7">
        <v>4</v>
      </c>
      <c r="B7" s="61">
        <v>0</v>
      </c>
      <c r="C7" s="64">
        <v>0</v>
      </c>
      <c r="D7" s="30">
        <v>0</v>
      </c>
      <c r="E7" s="65">
        <v>0</v>
      </c>
      <c r="F7" s="61">
        <v>1</v>
      </c>
      <c r="G7" s="64">
        <v>100</v>
      </c>
      <c r="H7" s="30">
        <v>2</v>
      </c>
      <c r="I7" s="65">
        <v>0</v>
      </c>
      <c r="J7" s="61">
        <v>1</v>
      </c>
      <c r="K7" s="64">
        <v>100</v>
      </c>
      <c r="L7" s="64">
        <v>2</v>
      </c>
      <c r="M7" s="62">
        <v>0</v>
      </c>
      <c r="N7" s="66">
        <v>1</v>
      </c>
      <c r="O7" s="30">
        <v>100</v>
      </c>
      <c r="P7" s="30">
        <v>2</v>
      </c>
      <c r="Q7" s="65">
        <v>0</v>
      </c>
      <c r="R7" s="61">
        <v>1</v>
      </c>
      <c r="S7" s="64">
        <v>200</v>
      </c>
      <c r="T7" s="64">
        <v>4</v>
      </c>
      <c r="U7" s="62">
        <v>0</v>
      </c>
      <c r="V7" s="66">
        <v>0</v>
      </c>
      <c r="W7" s="30">
        <v>0</v>
      </c>
      <c r="X7" s="30">
        <v>0</v>
      </c>
      <c r="Y7" s="65">
        <v>0</v>
      </c>
      <c r="Z7" s="61">
        <v>0</v>
      </c>
      <c r="AA7" s="64">
        <v>0</v>
      </c>
      <c r="AB7" s="64">
        <v>0</v>
      </c>
      <c r="AC7" s="62">
        <v>0</v>
      </c>
      <c r="AD7" s="66">
        <v>0</v>
      </c>
      <c r="AE7" s="30">
        <v>0</v>
      </c>
      <c r="AF7" s="30">
        <v>0</v>
      </c>
      <c r="AG7" s="65">
        <v>0</v>
      </c>
      <c r="AH7" s="61">
        <v>0</v>
      </c>
      <c r="AI7" s="64">
        <v>0</v>
      </c>
      <c r="AJ7" s="64">
        <v>0</v>
      </c>
      <c r="AK7" s="62">
        <v>0</v>
      </c>
      <c r="AL7" s="66">
        <v>0</v>
      </c>
      <c r="AM7" s="30">
        <v>0</v>
      </c>
      <c r="AN7" s="30">
        <v>0</v>
      </c>
      <c r="AO7" s="65">
        <v>0</v>
      </c>
      <c r="AP7" s="67">
        <f>SUM($D$4:D7,$H$4:H7,$L$4:L7,$P$4:P7,$T$4:T7,$X$4:X7,$AB$4:AB7,$AF$4:AF7,$AJ$4:AJ7,$AN$4:AN7)</f>
        <v>16</v>
      </c>
      <c r="AQ7" s="67">
        <f>SUM($C$4:C7,$G$4:G7,$K$4:K7,$O$4:O7,$S$4:S7,$W$4:W7,$AA$4:AA7,$AE$4:AE7,$AI$4:AI7,$AM$4:AM7)</f>
        <v>1050</v>
      </c>
      <c r="AR7" s="67">
        <f>SUM($E$4:E7,$I$4:I7,$M$4:M7,$Q$4:Q7,$U$4:U7,$Y$4:Y7,$AC$4:AC7,$AG$4:AG7,$AK$4:AK7,$AO$4:AO7)</f>
        <v>0</v>
      </c>
    </row>
    <row r="8" spans="1:44" x14ac:dyDescent="0.15">
      <c r="A8">
        <v>5</v>
      </c>
      <c r="B8" s="61">
        <v>0</v>
      </c>
      <c r="C8" s="64">
        <v>0</v>
      </c>
      <c r="D8" s="30">
        <v>0</v>
      </c>
      <c r="E8" s="65">
        <v>0</v>
      </c>
      <c r="F8" s="61">
        <v>0</v>
      </c>
      <c r="G8" s="64">
        <v>0</v>
      </c>
      <c r="H8" s="30">
        <v>0</v>
      </c>
      <c r="I8" s="65">
        <v>0</v>
      </c>
      <c r="J8" s="61">
        <v>0</v>
      </c>
      <c r="K8" s="64">
        <v>0</v>
      </c>
      <c r="L8" s="64">
        <v>0</v>
      </c>
      <c r="M8" s="62">
        <v>0</v>
      </c>
      <c r="N8" s="66">
        <v>0</v>
      </c>
      <c r="O8" s="30">
        <v>0</v>
      </c>
      <c r="P8" s="30">
        <v>0</v>
      </c>
      <c r="Q8" s="65">
        <v>0</v>
      </c>
      <c r="R8" s="61">
        <v>0</v>
      </c>
      <c r="S8" s="64">
        <v>0</v>
      </c>
      <c r="T8" s="64">
        <v>0</v>
      </c>
      <c r="U8" s="62">
        <v>0</v>
      </c>
      <c r="V8" s="66">
        <v>1</v>
      </c>
      <c r="W8" s="30">
        <v>250</v>
      </c>
      <c r="X8" s="30">
        <v>5</v>
      </c>
      <c r="Y8" s="65">
        <v>0</v>
      </c>
      <c r="Z8" s="61">
        <v>0</v>
      </c>
      <c r="AA8" s="64">
        <v>0</v>
      </c>
      <c r="AB8" s="64">
        <v>0</v>
      </c>
      <c r="AC8" s="62">
        <v>0</v>
      </c>
      <c r="AD8" s="66">
        <v>0</v>
      </c>
      <c r="AE8" s="30">
        <v>0</v>
      </c>
      <c r="AF8" s="30">
        <v>0</v>
      </c>
      <c r="AG8" s="65">
        <v>0</v>
      </c>
      <c r="AH8" s="61">
        <v>0</v>
      </c>
      <c r="AI8" s="64">
        <v>0</v>
      </c>
      <c r="AJ8" s="64">
        <v>0</v>
      </c>
      <c r="AK8" s="62">
        <v>0</v>
      </c>
      <c r="AL8" s="66">
        <v>0</v>
      </c>
      <c r="AM8" s="30">
        <v>0</v>
      </c>
      <c r="AN8" s="30">
        <v>0</v>
      </c>
      <c r="AO8" s="65">
        <v>0</v>
      </c>
      <c r="AP8" s="67">
        <f>SUM($D$4:D8,$H$4:H8,$L$4:L8,$P$4:P8,$T$4:T8,$X$4:X8,$AB$4:AB8,$AF$4:AF8,$AJ$4:AJ8,$AN$4:AN8)</f>
        <v>21</v>
      </c>
      <c r="AQ8" s="67">
        <f>SUM($C$4:C8,$G$4:G8,$K$4:K8,$O$4:O8,$S$4:S8,$W$4:W8,$AA$4:AA8,$AE$4:AE8,$AI$4:AI8,$AM$4:AM8)</f>
        <v>1300</v>
      </c>
      <c r="AR8" s="67">
        <f>SUM($E$4:E8,$I$4:I8,$M$4:M8,$Q$4:Q8,$U$4:U8,$Y$4:Y8,$AC$4:AC8,$AG$4:AG8,$AK$4:AK8,$AO$4:AO8)</f>
        <v>0</v>
      </c>
    </row>
    <row r="9" spans="1:44" x14ac:dyDescent="0.15">
      <c r="A9">
        <v>6</v>
      </c>
      <c r="B9" s="61">
        <v>0</v>
      </c>
      <c r="C9" s="64">
        <v>0</v>
      </c>
      <c r="D9" s="30">
        <v>0</v>
      </c>
      <c r="E9" s="65">
        <v>0</v>
      </c>
      <c r="F9" s="61">
        <v>0</v>
      </c>
      <c r="G9" s="64">
        <v>0</v>
      </c>
      <c r="H9" s="30">
        <v>0</v>
      </c>
      <c r="I9" s="65">
        <v>0</v>
      </c>
      <c r="J9" s="61">
        <v>0</v>
      </c>
      <c r="K9" s="64">
        <v>0</v>
      </c>
      <c r="L9" s="64">
        <v>0</v>
      </c>
      <c r="M9" s="62">
        <v>0</v>
      </c>
      <c r="N9" s="66">
        <v>0</v>
      </c>
      <c r="O9" s="30">
        <v>0</v>
      </c>
      <c r="P9" s="30">
        <v>0</v>
      </c>
      <c r="Q9" s="65">
        <v>0</v>
      </c>
      <c r="R9" s="61">
        <v>0</v>
      </c>
      <c r="S9" s="64">
        <v>0</v>
      </c>
      <c r="T9" s="64">
        <v>0</v>
      </c>
      <c r="U9" s="62">
        <v>0</v>
      </c>
      <c r="V9" s="66">
        <v>0</v>
      </c>
      <c r="W9" s="30">
        <v>0</v>
      </c>
      <c r="X9" s="30">
        <v>0</v>
      </c>
      <c r="Y9" s="65">
        <v>0</v>
      </c>
      <c r="Z9" s="61">
        <v>1</v>
      </c>
      <c r="AA9" s="64">
        <v>150</v>
      </c>
      <c r="AB9" s="64">
        <v>3</v>
      </c>
      <c r="AC9" s="62">
        <v>0</v>
      </c>
      <c r="AD9" s="66">
        <v>1</v>
      </c>
      <c r="AE9" s="30">
        <v>100</v>
      </c>
      <c r="AF9" s="30">
        <v>2</v>
      </c>
      <c r="AG9" s="65">
        <v>0</v>
      </c>
      <c r="AH9" s="61">
        <v>1</v>
      </c>
      <c r="AI9" s="64">
        <v>100</v>
      </c>
      <c r="AJ9" s="64">
        <v>2</v>
      </c>
      <c r="AK9" s="62">
        <v>0</v>
      </c>
      <c r="AL9" s="66">
        <v>1</v>
      </c>
      <c r="AM9" s="30">
        <v>200</v>
      </c>
      <c r="AN9" s="30">
        <v>4</v>
      </c>
      <c r="AO9" s="65">
        <v>0</v>
      </c>
      <c r="AP9" s="67">
        <f>SUM($D$4:D9,$H$4:H9,$L$4:L9,$P$4:P9,$T$4:T9,$X$4:X9,$AB$4:AB9,$AF$4:AF9,$AJ$4:AJ9,$AN$4:AN9)</f>
        <v>32</v>
      </c>
      <c r="AQ9" s="67">
        <f>SUM($C$4:C9,$G$4:G9,$K$4:K9,$O$4:O9,$S$4:S9,$W$4:W9,$AA$4:AA9,$AE$4:AE9,$AI$4:AI9,$AM$4:AM9)</f>
        <v>1850</v>
      </c>
      <c r="AR9" s="67">
        <f>SUM($E$4:E9,$I$4:I9,$M$4:M9,$Q$4:Q9,$U$4:U9,$Y$4:Y9,$AC$4:AC9,$AG$4:AG9,$AK$4:AK9,$AO$4:AO9)</f>
        <v>0</v>
      </c>
    </row>
    <row r="10" spans="1:44" x14ac:dyDescent="0.15">
      <c r="A10">
        <v>7</v>
      </c>
      <c r="B10" s="61">
        <v>3</v>
      </c>
      <c r="C10" s="64">
        <v>850</v>
      </c>
      <c r="D10" s="30">
        <v>6</v>
      </c>
      <c r="E10" s="65">
        <v>0</v>
      </c>
      <c r="F10" s="61">
        <v>2</v>
      </c>
      <c r="G10" s="64">
        <v>250</v>
      </c>
      <c r="H10" s="30">
        <v>3</v>
      </c>
      <c r="I10" s="65">
        <v>0</v>
      </c>
      <c r="J10" s="61">
        <v>2</v>
      </c>
      <c r="K10" s="64">
        <v>250</v>
      </c>
      <c r="L10" s="64">
        <v>3</v>
      </c>
      <c r="M10" s="62">
        <v>0</v>
      </c>
      <c r="N10" s="66">
        <v>0</v>
      </c>
      <c r="O10" s="30">
        <v>0</v>
      </c>
      <c r="P10" s="30">
        <v>0</v>
      </c>
      <c r="Q10" s="65">
        <v>0</v>
      </c>
      <c r="R10" s="61">
        <v>0</v>
      </c>
      <c r="S10" s="64">
        <v>0</v>
      </c>
      <c r="T10" s="64">
        <v>0</v>
      </c>
      <c r="U10" s="62">
        <v>0</v>
      </c>
      <c r="V10" s="66">
        <v>0</v>
      </c>
      <c r="W10" s="30">
        <v>0</v>
      </c>
      <c r="X10" s="30">
        <v>0</v>
      </c>
      <c r="Y10" s="65">
        <v>0</v>
      </c>
      <c r="Z10" s="61">
        <v>0</v>
      </c>
      <c r="AA10" s="64">
        <v>0</v>
      </c>
      <c r="AB10" s="64">
        <v>0</v>
      </c>
      <c r="AC10" s="62">
        <v>0</v>
      </c>
      <c r="AD10" s="66">
        <v>0</v>
      </c>
      <c r="AE10" s="30">
        <v>0</v>
      </c>
      <c r="AF10" s="30">
        <v>0</v>
      </c>
      <c r="AG10" s="65">
        <v>0</v>
      </c>
      <c r="AH10" s="61">
        <v>0</v>
      </c>
      <c r="AI10" s="64">
        <v>0</v>
      </c>
      <c r="AJ10" s="64">
        <v>0</v>
      </c>
      <c r="AK10" s="62">
        <v>0</v>
      </c>
      <c r="AL10" s="66">
        <v>0</v>
      </c>
      <c r="AM10" s="30">
        <v>0</v>
      </c>
      <c r="AN10" s="30">
        <v>0</v>
      </c>
      <c r="AO10" s="65">
        <v>0</v>
      </c>
      <c r="AP10" s="67">
        <f>SUM($D$4:D10,$H$4:H10,$L$4:L10,$P$4:P10,$T$4:T10,$X$4:X10,$AB$4:AB10,$AF$4:AF10,$AJ$4:AJ10,$AN$4:AN10)</f>
        <v>44</v>
      </c>
      <c r="AQ10" s="67">
        <f>SUM($C$4:C10,$G$4:G10,$K$4:K10,$O$4:O10,$S$4:S10,$W$4:W10,$AA$4:AA10,$AE$4:AE10,$AI$4:AI10,$AM$4:AM10)</f>
        <v>3200</v>
      </c>
      <c r="AR10" s="67">
        <f>SUM($E$4:E10,$I$4:I10,$M$4:M10,$Q$4:Q10,$U$4:U10,$Y$4:Y10,$AC$4:AC10,$AG$4:AG10,$AK$4:AK10,$AO$4:AO10)</f>
        <v>0</v>
      </c>
    </row>
    <row r="11" spans="1:44" x14ac:dyDescent="0.15">
      <c r="A11">
        <v>8</v>
      </c>
      <c r="B11" s="61">
        <v>4</v>
      </c>
      <c r="C11" s="64">
        <v>1200</v>
      </c>
      <c r="D11" s="30">
        <v>7</v>
      </c>
      <c r="E11" s="65">
        <v>0</v>
      </c>
      <c r="F11" s="61">
        <v>0</v>
      </c>
      <c r="G11" s="64">
        <v>0</v>
      </c>
      <c r="H11" s="30">
        <v>0</v>
      </c>
      <c r="I11" s="65">
        <v>0</v>
      </c>
      <c r="J11" s="61">
        <v>0</v>
      </c>
      <c r="K11" s="64">
        <v>0</v>
      </c>
      <c r="L11" s="64">
        <v>0</v>
      </c>
      <c r="M11" s="62">
        <v>0</v>
      </c>
      <c r="N11" s="66">
        <v>0</v>
      </c>
      <c r="O11" s="30">
        <v>0</v>
      </c>
      <c r="P11" s="30">
        <v>0</v>
      </c>
      <c r="Q11" s="65">
        <v>0</v>
      </c>
      <c r="R11" s="61">
        <v>0</v>
      </c>
      <c r="S11" s="64">
        <v>0</v>
      </c>
      <c r="T11" s="64">
        <v>0</v>
      </c>
      <c r="U11" s="62">
        <v>0</v>
      </c>
      <c r="V11" s="66">
        <v>2</v>
      </c>
      <c r="W11" s="30">
        <v>550</v>
      </c>
      <c r="X11" s="30">
        <v>6</v>
      </c>
      <c r="Y11" s="65">
        <v>0</v>
      </c>
      <c r="Z11" s="61">
        <v>0</v>
      </c>
      <c r="AA11" s="64">
        <v>0</v>
      </c>
      <c r="AB11" s="64">
        <v>0</v>
      </c>
      <c r="AC11" s="62">
        <v>0</v>
      </c>
      <c r="AD11" s="66">
        <v>0</v>
      </c>
      <c r="AE11" s="30">
        <v>0</v>
      </c>
      <c r="AF11" s="30">
        <v>0</v>
      </c>
      <c r="AG11" s="65">
        <v>0</v>
      </c>
      <c r="AH11" s="61">
        <v>0</v>
      </c>
      <c r="AI11" s="64">
        <v>0</v>
      </c>
      <c r="AJ11" s="64">
        <v>0</v>
      </c>
      <c r="AK11" s="62">
        <v>0</v>
      </c>
      <c r="AL11" s="66">
        <v>0</v>
      </c>
      <c r="AM11" s="30">
        <v>0</v>
      </c>
      <c r="AN11" s="30">
        <v>0</v>
      </c>
      <c r="AO11" s="65">
        <v>0</v>
      </c>
      <c r="AP11" s="67">
        <f>SUM($D$4:D11,$H$4:H11,$L$4:L11,$P$4:P11,$T$4:T11,$X$4:X11,$AB$4:AB11,$AF$4:AF11,$AJ$4:AJ11,$AN$4:AN11)</f>
        <v>57</v>
      </c>
      <c r="AQ11" s="67">
        <f>SUM($C$4:C11,$G$4:G11,$K$4:K11,$O$4:O11,$S$4:S11,$W$4:W11,$AA$4:AA11,$AE$4:AE11,$AI$4:AI11,$AM$4:AM11)</f>
        <v>4950</v>
      </c>
      <c r="AR11" s="67">
        <f>SUM($E$4:E11,$I$4:I11,$M$4:M11,$Q$4:Q11,$U$4:U11,$Y$4:Y11,$AC$4:AC11,$AG$4:AG11,$AK$4:AK11,$AO$4:AO11)</f>
        <v>0</v>
      </c>
    </row>
    <row r="12" spans="1:44" x14ac:dyDescent="0.15">
      <c r="A12">
        <v>9</v>
      </c>
      <c r="B12" s="61">
        <v>0</v>
      </c>
      <c r="C12" s="64">
        <v>0</v>
      </c>
      <c r="D12" s="30">
        <v>0</v>
      </c>
      <c r="E12" s="65">
        <v>0</v>
      </c>
      <c r="F12" s="61">
        <v>3</v>
      </c>
      <c r="G12" s="64">
        <v>400</v>
      </c>
      <c r="H12" s="30">
        <v>3</v>
      </c>
      <c r="I12" s="65">
        <v>0</v>
      </c>
      <c r="J12" s="61">
        <v>3</v>
      </c>
      <c r="K12" s="64">
        <v>400</v>
      </c>
      <c r="L12" s="64">
        <v>3</v>
      </c>
      <c r="M12" s="62">
        <v>0</v>
      </c>
      <c r="N12" s="66">
        <v>0</v>
      </c>
      <c r="O12" s="30">
        <v>0</v>
      </c>
      <c r="P12" s="30">
        <v>0</v>
      </c>
      <c r="Q12" s="65">
        <v>0</v>
      </c>
      <c r="R12" s="61">
        <v>0</v>
      </c>
      <c r="S12" s="64">
        <v>0</v>
      </c>
      <c r="T12" s="64">
        <v>0</v>
      </c>
      <c r="U12" s="62">
        <v>0</v>
      </c>
      <c r="V12" s="66">
        <v>0</v>
      </c>
      <c r="W12" s="30">
        <v>0</v>
      </c>
      <c r="X12" s="30">
        <v>0</v>
      </c>
      <c r="Y12" s="65">
        <v>0</v>
      </c>
      <c r="Z12" s="61">
        <v>2</v>
      </c>
      <c r="AA12" s="64">
        <v>300</v>
      </c>
      <c r="AB12" s="64">
        <v>3</v>
      </c>
      <c r="AC12" s="62">
        <v>0</v>
      </c>
      <c r="AD12" s="66">
        <v>0</v>
      </c>
      <c r="AE12" s="30">
        <v>0</v>
      </c>
      <c r="AF12" s="30">
        <v>0</v>
      </c>
      <c r="AG12" s="65">
        <v>0</v>
      </c>
      <c r="AH12" s="61">
        <v>0</v>
      </c>
      <c r="AI12" s="64">
        <v>0</v>
      </c>
      <c r="AJ12" s="64">
        <v>0</v>
      </c>
      <c r="AK12" s="62">
        <v>0</v>
      </c>
      <c r="AL12" s="66">
        <v>0</v>
      </c>
      <c r="AM12" s="30">
        <v>0</v>
      </c>
      <c r="AN12" s="30">
        <v>0</v>
      </c>
      <c r="AO12" s="65">
        <v>0</v>
      </c>
      <c r="AP12" s="67">
        <f>SUM($D$4:D12,$H$4:H12,$L$4:L12,$P$4:P12,$T$4:T12,$X$4:X12,$AB$4:AB12,$AF$4:AF12,$AJ$4:AJ12,$AN$4:AN12)</f>
        <v>66</v>
      </c>
      <c r="AQ12" s="67">
        <f>SUM($C$4:C12,$G$4:G12,$K$4:K12,$O$4:O12,$S$4:S12,$W$4:W12,$AA$4:AA12,$AE$4:AE12,$AI$4:AI12,$AM$4:AM12)</f>
        <v>6050</v>
      </c>
      <c r="AR12" s="67">
        <f>SUM($E$4:E12,$I$4:I12,$M$4:M12,$Q$4:Q12,$U$4:U12,$Y$4:Y12,$AC$4:AC12,$AG$4:AG12,$AK$4:AK12,$AO$4:AO12)</f>
        <v>0</v>
      </c>
    </row>
    <row r="13" spans="1:44" x14ac:dyDescent="0.15">
      <c r="A13">
        <v>10</v>
      </c>
      <c r="B13" s="61">
        <v>5</v>
      </c>
      <c r="C13" s="64">
        <v>1550</v>
      </c>
      <c r="D13" s="30">
        <v>7</v>
      </c>
      <c r="E13" s="65">
        <v>0</v>
      </c>
      <c r="F13" s="61">
        <v>4</v>
      </c>
      <c r="G13" s="64">
        <v>550</v>
      </c>
      <c r="H13" s="30">
        <v>3</v>
      </c>
      <c r="I13" s="65">
        <v>0</v>
      </c>
      <c r="J13" s="61">
        <v>4</v>
      </c>
      <c r="K13" s="64">
        <v>550</v>
      </c>
      <c r="L13" s="64">
        <v>3</v>
      </c>
      <c r="M13" s="62">
        <v>0</v>
      </c>
      <c r="N13" s="66">
        <v>2</v>
      </c>
      <c r="O13" s="30">
        <v>250</v>
      </c>
      <c r="P13" s="30">
        <v>3</v>
      </c>
      <c r="Q13" s="65">
        <v>0</v>
      </c>
      <c r="R13" s="61">
        <v>0</v>
      </c>
      <c r="S13" s="64">
        <v>0</v>
      </c>
      <c r="T13" s="64">
        <v>0</v>
      </c>
      <c r="U13" s="62">
        <v>0</v>
      </c>
      <c r="V13" s="66">
        <v>3</v>
      </c>
      <c r="W13" s="30">
        <v>850</v>
      </c>
      <c r="X13" s="30">
        <v>6</v>
      </c>
      <c r="Y13" s="65">
        <v>0</v>
      </c>
      <c r="Z13" s="61">
        <v>3</v>
      </c>
      <c r="AA13" s="64">
        <v>450</v>
      </c>
      <c r="AB13" s="64">
        <v>3</v>
      </c>
      <c r="AC13" s="62">
        <v>0</v>
      </c>
      <c r="AD13" s="66">
        <v>0</v>
      </c>
      <c r="AE13" s="30">
        <v>0</v>
      </c>
      <c r="AF13" s="30">
        <v>0</v>
      </c>
      <c r="AG13" s="65">
        <v>0</v>
      </c>
      <c r="AH13" s="61">
        <v>0</v>
      </c>
      <c r="AI13" s="64">
        <v>0</v>
      </c>
      <c r="AJ13" s="64">
        <v>0</v>
      </c>
      <c r="AK13" s="62">
        <v>0</v>
      </c>
      <c r="AL13" s="66">
        <v>0</v>
      </c>
      <c r="AM13" s="30">
        <v>0</v>
      </c>
      <c r="AN13" s="30">
        <v>0</v>
      </c>
      <c r="AO13" s="65">
        <v>0</v>
      </c>
      <c r="AP13" s="67">
        <f>SUM($D$4:D13,$H$4:H13,$L$4:L13,$P$4:P13,$T$4:T13,$X$4:X13,$AB$4:AB13,$AF$4:AF13,$AJ$4:AJ13,$AN$4:AN13)</f>
        <v>91</v>
      </c>
      <c r="AQ13" s="67">
        <f>SUM($C$4:C13,$G$4:G13,$K$4:K13,$O$4:O13,$S$4:S13,$W$4:W13,$AA$4:AA13,$AE$4:AE13,$AI$4:AI13,$AM$4:AM13)</f>
        <v>10250</v>
      </c>
      <c r="AR13" s="67">
        <f>SUM($E$4:E13,$I$4:I13,$M$4:M13,$Q$4:Q13,$U$4:U13,$Y$4:Y13,$AC$4:AC13,$AG$4:AG13,$AK$4:AK13,$AO$4:AO13)</f>
        <v>0</v>
      </c>
    </row>
    <row r="14" spans="1:44" x14ac:dyDescent="0.15">
      <c r="A14">
        <v>11</v>
      </c>
      <c r="B14" s="61">
        <v>6</v>
      </c>
      <c r="C14" s="64">
        <v>1950</v>
      </c>
      <c r="D14" s="30">
        <v>8</v>
      </c>
      <c r="E14" s="65">
        <v>0</v>
      </c>
      <c r="F14" s="61">
        <v>0</v>
      </c>
      <c r="G14" s="64">
        <v>0</v>
      </c>
      <c r="H14" s="30">
        <v>0</v>
      </c>
      <c r="I14" s="65">
        <v>0</v>
      </c>
      <c r="J14" s="61">
        <v>0</v>
      </c>
      <c r="K14" s="64">
        <v>0</v>
      </c>
      <c r="L14" s="64">
        <v>0</v>
      </c>
      <c r="M14" s="62">
        <v>0</v>
      </c>
      <c r="N14" s="66">
        <v>3</v>
      </c>
      <c r="O14" s="30">
        <v>400</v>
      </c>
      <c r="P14" s="30">
        <v>3</v>
      </c>
      <c r="Q14" s="65">
        <v>0</v>
      </c>
      <c r="R14" s="61">
        <v>0</v>
      </c>
      <c r="S14" s="64">
        <v>0</v>
      </c>
      <c r="T14" s="64">
        <v>0</v>
      </c>
      <c r="U14" s="62">
        <v>0</v>
      </c>
      <c r="V14" s="66">
        <v>4</v>
      </c>
      <c r="W14" s="30">
        <v>1200</v>
      </c>
      <c r="X14" s="30">
        <v>7</v>
      </c>
      <c r="Y14" s="65">
        <v>0</v>
      </c>
      <c r="Z14" s="61">
        <v>0</v>
      </c>
      <c r="AA14" s="64">
        <v>0</v>
      </c>
      <c r="AB14" s="64">
        <v>0</v>
      </c>
      <c r="AC14" s="62">
        <v>0</v>
      </c>
      <c r="AD14" s="66">
        <v>2</v>
      </c>
      <c r="AE14" s="30">
        <v>200</v>
      </c>
      <c r="AF14" s="30">
        <v>2</v>
      </c>
      <c r="AG14" s="65">
        <v>0</v>
      </c>
      <c r="AH14" s="61">
        <v>0</v>
      </c>
      <c r="AI14" s="64">
        <v>0</v>
      </c>
      <c r="AJ14" s="64">
        <v>0</v>
      </c>
      <c r="AK14" s="62">
        <v>0</v>
      </c>
      <c r="AL14" s="66">
        <v>0</v>
      </c>
      <c r="AM14" s="30">
        <v>0</v>
      </c>
      <c r="AN14" s="30">
        <v>0</v>
      </c>
      <c r="AO14" s="65">
        <v>0</v>
      </c>
      <c r="AP14" s="67">
        <f>SUM($D$4:D14,$H$4:H14,$L$4:L14,$P$4:P14,$T$4:T14,$X$4:X14,$AB$4:AB14,$AF$4:AF14,$AJ$4:AJ14,$AN$4:AN14)</f>
        <v>111</v>
      </c>
      <c r="AQ14" s="67">
        <f>SUM($C$4:C14,$G$4:G14,$K$4:K14,$O$4:O14,$S$4:S14,$W$4:W14,$AA$4:AA14,$AE$4:AE14,$AI$4:AI14,$AM$4:AM14)</f>
        <v>14000</v>
      </c>
      <c r="AR14" s="67">
        <f>SUM($E$4:E14,$I$4:I14,$M$4:M14,$Q$4:Q14,$U$4:U14,$Y$4:Y14,$AC$4:AC14,$AG$4:AG14,$AK$4:AK14,$AO$4:AO14)</f>
        <v>0</v>
      </c>
    </row>
    <row r="15" spans="1:44" x14ac:dyDescent="0.15">
      <c r="A15">
        <v>12</v>
      </c>
      <c r="B15" s="61">
        <v>0</v>
      </c>
      <c r="C15" s="64">
        <v>0</v>
      </c>
      <c r="D15" s="30">
        <v>0</v>
      </c>
      <c r="E15" s="65">
        <v>0</v>
      </c>
      <c r="F15" s="61">
        <v>5</v>
      </c>
      <c r="G15" s="64">
        <v>700</v>
      </c>
      <c r="H15" s="30">
        <v>3</v>
      </c>
      <c r="I15" s="65">
        <v>0</v>
      </c>
      <c r="J15" s="61">
        <v>5</v>
      </c>
      <c r="K15" s="64">
        <v>700</v>
      </c>
      <c r="L15" s="64">
        <v>3</v>
      </c>
      <c r="M15" s="62">
        <v>0</v>
      </c>
      <c r="N15" s="66">
        <v>0</v>
      </c>
      <c r="O15" s="30">
        <v>0</v>
      </c>
      <c r="P15" s="30">
        <v>0</v>
      </c>
      <c r="Q15" s="65">
        <v>0</v>
      </c>
      <c r="R15" s="61">
        <v>2</v>
      </c>
      <c r="S15" s="64">
        <v>400</v>
      </c>
      <c r="T15" s="64">
        <v>4</v>
      </c>
      <c r="U15" s="62">
        <v>0</v>
      </c>
      <c r="V15" s="66">
        <v>0</v>
      </c>
      <c r="W15" s="30">
        <v>0</v>
      </c>
      <c r="X15" s="30">
        <v>0</v>
      </c>
      <c r="Y15" s="65">
        <v>0</v>
      </c>
      <c r="Z15" s="61">
        <v>4</v>
      </c>
      <c r="AA15" s="64">
        <v>600</v>
      </c>
      <c r="AB15" s="64">
        <v>3</v>
      </c>
      <c r="AC15" s="62">
        <v>0</v>
      </c>
      <c r="AD15" s="66">
        <v>3</v>
      </c>
      <c r="AE15" s="30">
        <v>300</v>
      </c>
      <c r="AF15" s="30">
        <v>2</v>
      </c>
      <c r="AG15" s="65">
        <v>0</v>
      </c>
      <c r="AH15" s="61">
        <v>0</v>
      </c>
      <c r="AI15" s="64">
        <v>0</v>
      </c>
      <c r="AJ15" s="64">
        <v>0</v>
      </c>
      <c r="AK15" s="62">
        <v>0</v>
      </c>
      <c r="AL15" s="66">
        <v>0</v>
      </c>
      <c r="AM15" s="30">
        <v>0</v>
      </c>
      <c r="AN15" s="30">
        <v>0</v>
      </c>
      <c r="AO15" s="65">
        <v>0</v>
      </c>
      <c r="AP15" s="67">
        <f>SUM($D$4:D15,$H$4:H15,$L$4:L15,$P$4:P15,$T$4:T15,$X$4:X15,$AB$4:AB15,$AF$4:AF15,$AJ$4:AJ15,$AN$4:AN15)</f>
        <v>126</v>
      </c>
      <c r="AQ15" s="67">
        <f>SUM($C$4:C15,$G$4:G15,$K$4:K15,$O$4:O15,$S$4:S15,$W$4:W15,$AA$4:AA15,$AE$4:AE15,$AI$4:AI15,$AM$4:AM15)</f>
        <v>16700</v>
      </c>
      <c r="AR15" s="67">
        <f>SUM($E$4:E15,$I$4:I15,$M$4:M15,$Q$4:Q15,$U$4:U15,$Y$4:Y15,$AC$4:AC15,$AG$4:AG15,$AK$4:AK15,$AO$4:AO15)</f>
        <v>0</v>
      </c>
    </row>
    <row r="16" spans="1:44" x14ac:dyDescent="0.15">
      <c r="A16">
        <v>13</v>
      </c>
      <c r="B16" s="61">
        <v>7</v>
      </c>
      <c r="C16" s="64">
        <v>2400</v>
      </c>
      <c r="D16" s="30">
        <v>9</v>
      </c>
      <c r="E16" s="65">
        <v>0</v>
      </c>
      <c r="F16" s="61">
        <v>6</v>
      </c>
      <c r="G16" s="64">
        <v>900</v>
      </c>
      <c r="H16" s="30">
        <v>4</v>
      </c>
      <c r="I16" s="65">
        <v>0</v>
      </c>
      <c r="J16" s="61">
        <v>6</v>
      </c>
      <c r="K16" s="64">
        <v>900</v>
      </c>
      <c r="L16" s="64">
        <v>4</v>
      </c>
      <c r="M16" s="62">
        <v>0</v>
      </c>
      <c r="N16" s="66">
        <v>4</v>
      </c>
      <c r="O16" s="30">
        <v>550</v>
      </c>
      <c r="P16" s="30">
        <v>3</v>
      </c>
      <c r="Q16" s="65">
        <v>0</v>
      </c>
      <c r="R16" s="61">
        <v>3</v>
      </c>
      <c r="S16" s="64">
        <v>650</v>
      </c>
      <c r="T16" s="64">
        <v>5</v>
      </c>
      <c r="U16" s="62">
        <v>0</v>
      </c>
      <c r="V16" s="66">
        <v>5</v>
      </c>
      <c r="W16" s="30">
        <v>1550</v>
      </c>
      <c r="X16" s="30">
        <v>7</v>
      </c>
      <c r="Y16" s="65">
        <v>0</v>
      </c>
      <c r="Z16" s="61">
        <v>5</v>
      </c>
      <c r="AA16" s="64">
        <v>800</v>
      </c>
      <c r="AB16" s="64">
        <v>4</v>
      </c>
      <c r="AC16" s="62">
        <v>0</v>
      </c>
      <c r="AD16" s="66">
        <v>0</v>
      </c>
      <c r="AE16" s="30">
        <v>0</v>
      </c>
      <c r="AF16" s="30">
        <v>0</v>
      </c>
      <c r="AG16" s="65">
        <v>0</v>
      </c>
      <c r="AH16" s="61">
        <v>2</v>
      </c>
      <c r="AI16" s="64">
        <v>200</v>
      </c>
      <c r="AJ16" s="64">
        <v>2</v>
      </c>
      <c r="AK16" s="62">
        <v>0</v>
      </c>
      <c r="AL16" s="66">
        <v>0</v>
      </c>
      <c r="AM16" s="30">
        <v>0</v>
      </c>
      <c r="AN16" s="30">
        <v>0</v>
      </c>
      <c r="AO16" s="65">
        <v>0</v>
      </c>
      <c r="AP16" s="67">
        <f>SUM($D$4:D16,$H$4:H16,$L$4:L16,$P$4:P16,$T$4:T16,$X$4:X16,$AB$4:AB16,$AF$4:AF16,$AJ$4:AJ16,$AN$4:AN16)</f>
        <v>164</v>
      </c>
      <c r="AQ16" s="67">
        <f>SUM($C$4:C16,$G$4:G16,$K$4:K16,$O$4:O16,$S$4:S16,$W$4:W16,$AA$4:AA16,$AE$4:AE16,$AI$4:AI16,$AM$4:AM16)</f>
        <v>24650</v>
      </c>
      <c r="AR16" s="67">
        <f>SUM($E$4:E16,$I$4:I16,$M$4:M16,$Q$4:Q16,$U$4:U16,$Y$4:Y16,$AC$4:AC16,$AG$4:AG16,$AK$4:AK16,$AO$4:AO16)</f>
        <v>0</v>
      </c>
    </row>
    <row r="17" spans="1:44" x14ac:dyDescent="0.15">
      <c r="A17">
        <v>14</v>
      </c>
      <c r="B17" s="61">
        <v>8</v>
      </c>
      <c r="C17" s="64">
        <v>2850</v>
      </c>
      <c r="D17" s="30">
        <v>9</v>
      </c>
      <c r="E17" s="65">
        <v>0</v>
      </c>
      <c r="F17" s="61">
        <v>0</v>
      </c>
      <c r="G17" s="64">
        <v>0</v>
      </c>
      <c r="H17" s="30">
        <v>0</v>
      </c>
      <c r="I17" s="65">
        <v>0</v>
      </c>
      <c r="J17" s="61">
        <v>0</v>
      </c>
      <c r="K17" s="64">
        <v>0</v>
      </c>
      <c r="L17" s="64">
        <v>0</v>
      </c>
      <c r="M17" s="62">
        <v>0</v>
      </c>
      <c r="N17" s="66">
        <v>5</v>
      </c>
      <c r="O17" s="30">
        <v>700</v>
      </c>
      <c r="P17" s="30">
        <v>3</v>
      </c>
      <c r="Q17" s="65">
        <v>0</v>
      </c>
      <c r="R17" s="61">
        <v>0</v>
      </c>
      <c r="S17" s="64">
        <v>0</v>
      </c>
      <c r="T17" s="64">
        <v>0</v>
      </c>
      <c r="U17" s="62">
        <v>0</v>
      </c>
      <c r="V17" s="66">
        <v>6</v>
      </c>
      <c r="W17" s="30">
        <v>1950</v>
      </c>
      <c r="X17" s="30">
        <v>8</v>
      </c>
      <c r="Y17" s="65">
        <v>0</v>
      </c>
      <c r="Z17" s="61">
        <v>0</v>
      </c>
      <c r="AA17" s="64">
        <v>0</v>
      </c>
      <c r="AB17" s="64">
        <v>0</v>
      </c>
      <c r="AC17" s="62">
        <v>0</v>
      </c>
      <c r="AD17" s="66">
        <v>4</v>
      </c>
      <c r="AE17" s="30">
        <v>400</v>
      </c>
      <c r="AF17" s="30">
        <v>2</v>
      </c>
      <c r="AG17" s="65">
        <v>0</v>
      </c>
      <c r="AH17" s="61">
        <v>3</v>
      </c>
      <c r="AI17" s="64">
        <v>300</v>
      </c>
      <c r="AJ17" s="64">
        <v>2</v>
      </c>
      <c r="AK17" s="62">
        <v>0</v>
      </c>
      <c r="AL17" s="66">
        <v>0</v>
      </c>
      <c r="AM17" s="30">
        <v>0</v>
      </c>
      <c r="AN17" s="30">
        <v>0</v>
      </c>
      <c r="AO17" s="65">
        <v>0</v>
      </c>
      <c r="AP17" s="67">
        <f>SUM($D$4:D17,$H$4:H17,$L$4:L17,$P$4:P17,$T$4:T17,$X$4:X17,$AB$4:AB17,$AF$4:AF17,$AJ$4:AJ17,$AN$4:AN17)</f>
        <v>188</v>
      </c>
      <c r="AQ17" s="67">
        <f>SUM($C$4:C17,$G$4:G17,$K$4:K17,$O$4:O17,$S$4:S17,$W$4:W17,$AA$4:AA17,$AE$4:AE17,$AI$4:AI17,$AM$4:AM17)</f>
        <v>30850</v>
      </c>
      <c r="AR17" s="67">
        <f>SUM($E$4:E17,$I$4:I17,$M$4:M17,$Q$4:Q17,$U$4:U17,$Y$4:Y17,$AC$4:AC17,$AG$4:AG17,$AK$4:AK17,$AO$4:AO17)</f>
        <v>0</v>
      </c>
    </row>
    <row r="18" spans="1:44" x14ac:dyDescent="0.15">
      <c r="A18">
        <v>15</v>
      </c>
      <c r="B18" s="61">
        <v>0</v>
      </c>
      <c r="C18" s="64">
        <v>0</v>
      </c>
      <c r="D18" s="30">
        <v>0</v>
      </c>
      <c r="E18" s="65">
        <v>0</v>
      </c>
      <c r="F18" s="61">
        <v>7</v>
      </c>
      <c r="G18" s="64">
        <v>1100</v>
      </c>
      <c r="H18" s="30">
        <v>4</v>
      </c>
      <c r="I18" s="65">
        <v>0</v>
      </c>
      <c r="J18" s="61">
        <v>7</v>
      </c>
      <c r="K18" s="64">
        <v>1100</v>
      </c>
      <c r="L18" s="64">
        <v>4</v>
      </c>
      <c r="M18" s="62">
        <v>0</v>
      </c>
      <c r="N18" s="66">
        <v>0</v>
      </c>
      <c r="O18" s="30">
        <v>0</v>
      </c>
      <c r="P18" s="30">
        <v>0</v>
      </c>
      <c r="Q18" s="65">
        <v>0</v>
      </c>
      <c r="R18" s="61">
        <v>4</v>
      </c>
      <c r="S18" s="64">
        <v>900</v>
      </c>
      <c r="T18" s="64">
        <v>5</v>
      </c>
      <c r="U18" s="62">
        <v>0</v>
      </c>
      <c r="V18" s="66">
        <v>0</v>
      </c>
      <c r="W18" s="30">
        <v>0</v>
      </c>
      <c r="X18" s="30">
        <v>0</v>
      </c>
      <c r="Y18" s="65">
        <v>0</v>
      </c>
      <c r="Z18" s="61">
        <v>6</v>
      </c>
      <c r="AA18" s="64">
        <v>1000</v>
      </c>
      <c r="AB18" s="64">
        <v>4</v>
      </c>
      <c r="AC18" s="62">
        <v>0</v>
      </c>
      <c r="AD18" s="66">
        <v>5</v>
      </c>
      <c r="AE18" s="30">
        <v>550</v>
      </c>
      <c r="AF18" s="30">
        <v>3</v>
      </c>
      <c r="AG18" s="65">
        <v>0</v>
      </c>
      <c r="AH18" s="61">
        <v>0</v>
      </c>
      <c r="AI18" s="64">
        <v>0</v>
      </c>
      <c r="AJ18" s="64">
        <v>0</v>
      </c>
      <c r="AK18" s="62">
        <v>0</v>
      </c>
      <c r="AL18" s="66">
        <v>2</v>
      </c>
      <c r="AM18" s="30">
        <v>400</v>
      </c>
      <c r="AN18" s="30">
        <v>4</v>
      </c>
      <c r="AO18" s="65">
        <v>0</v>
      </c>
      <c r="AP18" s="67">
        <f>SUM($D$4:D18,$H$4:H18,$L$4:L18,$P$4:P18,$T$4:T18,$X$4:X18,$AB$4:AB18,$AF$4:AF18,$AJ$4:AJ18,$AN$4:AN18)</f>
        <v>212</v>
      </c>
      <c r="AQ18" s="67">
        <f>SUM($C$4:C18,$G$4:G18,$K$4:K18,$O$4:O18,$S$4:S18,$W$4:W18,$AA$4:AA18,$AE$4:AE18,$AI$4:AI18,$AM$4:AM18)</f>
        <v>35900</v>
      </c>
      <c r="AR18" s="67">
        <f>SUM($E$4:E18,$I$4:I18,$M$4:M18,$Q$4:Q18,$U$4:U18,$Y$4:Y18,$AC$4:AC18,$AG$4:AG18,$AK$4:AK18,$AO$4:AO18)</f>
        <v>0</v>
      </c>
    </row>
    <row r="19" spans="1:44" x14ac:dyDescent="0.15">
      <c r="A19">
        <v>16</v>
      </c>
      <c r="B19" s="61">
        <v>9</v>
      </c>
      <c r="C19" s="64">
        <v>3350</v>
      </c>
      <c r="D19" s="30">
        <v>10</v>
      </c>
      <c r="E19" s="65">
        <v>0</v>
      </c>
      <c r="F19" s="61">
        <v>8</v>
      </c>
      <c r="G19" s="64">
        <v>1300</v>
      </c>
      <c r="H19" s="30">
        <v>4</v>
      </c>
      <c r="I19" s="65">
        <v>0</v>
      </c>
      <c r="J19" s="61">
        <v>8</v>
      </c>
      <c r="K19" s="64">
        <v>1300</v>
      </c>
      <c r="L19" s="64">
        <v>4</v>
      </c>
      <c r="M19" s="62">
        <v>0</v>
      </c>
      <c r="N19" s="66">
        <v>6</v>
      </c>
      <c r="O19" s="30">
        <v>900</v>
      </c>
      <c r="P19" s="30">
        <v>4</v>
      </c>
      <c r="Q19" s="65">
        <v>0</v>
      </c>
      <c r="R19" s="61">
        <v>5</v>
      </c>
      <c r="S19" s="64">
        <v>1200</v>
      </c>
      <c r="T19" s="64">
        <v>6</v>
      </c>
      <c r="U19" s="62">
        <v>0</v>
      </c>
      <c r="V19" s="66">
        <v>7</v>
      </c>
      <c r="W19" s="30">
        <v>2400</v>
      </c>
      <c r="X19" s="30">
        <v>9</v>
      </c>
      <c r="Y19" s="65">
        <v>0</v>
      </c>
      <c r="Z19" s="61">
        <v>7</v>
      </c>
      <c r="AA19" s="64">
        <v>1200</v>
      </c>
      <c r="AB19" s="64">
        <v>4</v>
      </c>
      <c r="AC19" s="62">
        <v>0</v>
      </c>
      <c r="AD19" s="66">
        <v>0</v>
      </c>
      <c r="AE19" s="30">
        <v>0</v>
      </c>
      <c r="AF19" s="30">
        <v>0</v>
      </c>
      <c r="AG19" s="65">
        <v>0</v>
      </c>
      <c r="AH19" s="61">
        <v>4</v>
      </c>
      <c r="AI19" s="64">
        <v>400</v>
      </c>
      <c r="AJ19" s="64">
        <v>2</v>
      </c>
      <c r="AK19" s="62">
        <v>0</v>
      </c>
      <c r="AL19" s="66">
        <v>3</v>
      </c>
      <c r="AM19" s="30">
        <v>650</v>
      </c>
      <c r="AN19" s="30">
        <v>5</v>
      </c>
      <c r="AO19" s="65">
        <v>0</v>
      </c>
      <c r="AP19" s="67">
        <f>SUM($D$4:D19,$H$4:H19,$L$4:L19,$P$4:P19,$T$4:T19,$X$4:X19,$AB$4:AB19,$AF$4:AF19,$AJ$4:AJ19,$AN$4:AN19)</f>
        <v>260</v>
      </c>
      <c r="AQ19" s="67">
        <f>SUM($C$4:C19,$G$4:G19,$K$4:K19,$O$4:O19,$S$4:S19,$W$4:W19,$AA$4:AA19,$AE$4:AE19,$AI$4:AI19,$AM$4:AM19)</f>
        <v>48600</v>
      </c>
      <c r="AR19" s="67">
        <f>SUM($E$4:E19,$I$4:I19,$M$4:M19,$Q$4:Q19,$U$4:U19,$Y$4:Y19,$AC$4:AC19,$AG$4:AG19,$AK$4:AK19,$AO$4:AO19)</f>
        <v>0</v>
      </c>
    </row>
    <row r="20" spans="1:44" x14ac:dyDescent="0.15">
      <c r="A20">
        <v>17</v>
      </c>
      <c r="B20" s="61">
        <v>0</v>
      </c>
      <c r="C20" s="64">
        <v>0</v>
      </c>
      <c r="D20" s="30">
        <v>0</v>
      </c>
      <c r="E20" s="65">
        <v>0</v>
      </c>
      <c r="F20" s="61">
        <v>0</v>
      </c>
      <c r="G20" s="64">
        <v>0</v>
      </c>
      <c r="H20" s="30">
        <v>0</v>
      </c>
      <c r="I20" s="65">
        <v>0</v>
      </c>
      <c r="J20" s="61">
        <v>0</v>
      </c>
      <c r="K20" s="64">
        <v>0</v>
      </c>
      <c r="L20" s="64">
        <v>0</v>
      </c>
      <c r="M20" s="62">
        <v>0</v>
      </c>
      <c r="N20" s="66">
        <v>7</v>
      </c>
      <c r="O20" s="30">
        <v>1100</v>
      </c>
      <c r="P20" s="30">
        <v>4</v>
      </c>
      <c r="Q20" s="65">
        <v>0</v>
      </c>
      <c r="R20" s="61">
        <v>0</v>
      </c>
      <c r="S20" s="64">
        <v>0</v>
      </c>
      <c r="T20" s="64">
        <v>0</v>
      </c>
      <c r="U20" s="62">
        <v>0</v>
      </c>
      <c r="V20" s="66">
        <v>8</v>
      </c>
      <c r="W20" s="30">
        <v>2850</v>
      </c>
      <c r="X20" s="30">
        <v>9</v>
      </c>
      <c r="Y20" s="65">
        <v>0</v>
      </c>
      <c r="Z20" s="61">
        <v>0</v>
      </c>
      <c r="AA20" s="64">
        <v>0</v>
      </c>
      <c r="AB20" s="64">
        <v>0</v>
      </c>
      <c r="AC20" s="62">
        <v>0</v>
      </c>
      <c r="AD20" s="66">
        <v>6</v>
      </c>
      <c r="AE20" s="30">
        <v>700</v>
      </c>
      <c r="AF20" s="30">
        <v>3</v>
      </c>
      <c r="AG20" s="65">
        <v>0</v>
      </c>
      <c r="AH20" s="61">
        <v>5</v>
      </c>
      <c r="AI20" s="64">
        <v>550</v>
      </c>
      <c r="AJ20" s="64">
        <v>3</v>
      </c>
      <c r="AK20" s="62">
        <v>0</v>
      </c>
      <c r="AL20" s="66">
        <v>4</v>
      </c>
      <c r="AM20" s="30">
        <v>900</v>
      </c>
      <c r="AN20" s="30">
        <v>5</v>
      </c>
      <c r="AO20" s="65">
        <v>0</v>
      </c>
      <c r="AP20" s="67">
        <f>SUM($D$4:D20,$H$4:H20,$L$4:L20,$P$4:P20,$T$4:T20,$X$4:X20,$AB$4:AB20,$AF$4:AF20,$AJ$4:AJ20,$AN$4:AN20)</f>
        <v>284</v>
      </c>
      <c r="AQ20" s="67">
        <f>SUM($C$4:C20,$G$4:G20,$K$4:K20,$O$4:O20,$S$4:S20,$W$4:W20,$AA$4:AA20,$AE$4:AE20,$AI$4:AI20,$AM$4:AM20)</f>
        <v>54700</v>
      </c>
      <c r="AR20" s="67">
        <f>SUM($E$4:E20,$I$4:I20,$M$4:M20,$Q$4:Q20,$U$4:U20,$Y$4:Y20,$AC$4:AC20,$AG$4:AG20,$AK$4:AK20,$AO$4:AO20)</f>
        <v>0</v>
      </c>
    </row>
    <row r="21" spans="1:44" x14ac:dyDescent="0.15">
      <c r="A21">
        <v>18</v>
      </c>
      <c r="B21" s="61">
        <v>10</v>
      </c>
      <c r="C21" s="64">
        <v>3900</v>
      </c>
      <c r="D21" s="30">
        <v>11</v>
      </c>
      <c r="E21" s="65">
        <v>0</v>
      </c>
      <c r="F21" s="61">
        <v>9</v>
      </c>
      <c r="G21" s="64">
        <v>1550</v>
      </c>
      <c r="H21" s="30">
        <v>5</v>
      </c>
      <c r="I21" s="65">
        <v>0</v>
      </c>
      <c r="J21" s="61">
        <v>9</v>
      </c>
      <c r="K21" s="64">
        <v>1550</v>
      </c>
      <c r="L21" s="64">
        <v>5</v>
      </c>
      <c r="M21" s="62">
        <v>0</v>
      </c>
      <c r="N21" s="66">
        <v>0</v>
      </c>
      <c r="O21" s="30">
        <v>0</v>
      </c>
      <c r="P21" s="30">
        <v>0</v>
      </c>
      <c r="Q21" s="65">
        <v>0</v>
      </c>
      <c r="R21" s="61">
        <v>6</v>
      </c>
      <c r="S21" s="64">
        <v>1500</v>
      </c>
      <c r="T21" s="64">
        <v>6</v>
      </c>
      <c r="U21" s="62">
        <v>0</v>
      </c>
      <c r="V21" s="66">
        <v>0</v>
      </c>
      <c r="W21" s="30">
        <v>0</v>
      </c>
      <c r="X21" s="30">
        <v>0</v>
      </c>
      <c r="Y21" s="65">
        <v>0</v>
      </c>
      <c r="Z21" s="61">
        <v>8</v>
      </c>
      <c r="AA21" s="64">
        <v>1400</v>
      </c>
      <c r="AB21" s="64">
        <v>4</v>
      </c>
      <c r="AC21" s="62">
        <v>0</v>
      </c>
      <c r="AD21" s="66">
        <v>7</v>
      </c>
      <c r="AE21" s="30">
        <v>900</v>
      </c>
      <c r="AF21" s="30">
        <v>4</v>
      </c>
      <c r="AG21" s="65">
        <v>0</v>
      </c>
      <c r="AH21" s="61">
        <v>6</v>
      </c>
      <c r="AI21" s="64">
        <v>700</v>
      </c>
      <c r="AJ21" s="64">
        <v>3</v>
      </c>
      <c r="AK21" s="62">
        <v>0</v>
      </c>
      <c r="AL21" s="66">
        <v>0</v>
      </c>
      <c r="AM21" s="30">
        <v>0</v>
      </c>
      <c r="AN21" s="30">
        <v>0</v>
      </c>
      <c r="AO21" s="65">
        <v>0</v>
      </c>
      <c r="AP21" s="67">
        <f>SUM($D$4:D21,$H$4:H21,$L$4:L21,$P$4:P21,$T$4:T21,$X$4:X21,$AB$4:AB21,$AF$4:AF21,$AJ$4:AJ21,$AN$4:AN21)</f>
        <v>322</v>
      </c>
      <c r="AQ21" s="67">
        <f>SUM($C$4:C21,$G$4:G21,$K$4:K21,$O$4:O21,$S$4:S21,$W$4:W21,$AA$4:AA21,$AE$4:AE21,$AI$4:AI21,$AM$4:AM21)</f>
        <v>66200</v>
      </c>
      <c r="AR21" s="67">
        <f>SUM($E$4:E21,$I$4:I21,$M$4:M21,$Q$4:Q21,$U$4:U21,$Y$4:Y21,$AC$4:AC21,$AG$4:AG21,$AK$4:AK21,$AO$4:AO21)</f>
        <v>0</v>
      </c>
    </row>
    <row r="22" spans="1:44" x14ac:dyDescent="0.15">
      <c r="A22">
        <v>19</v>
      </c>
      <c r="B22" s="61">
        <v>11</v>
      </c>
      <c r="C22" s="64">
        <v>4500</v>
      </c>
      <c r="D22" s="30">
        <v>12</v>
      </c>
      <c r="E22" s="65">
        <v>0</v>
      </c>
      <c r="F22" s="61">
        <v>10</v>
      </c>
      <c r="G22" s="64">
        <v>1800</v>
      </c>
      <c r="H22" s="30">
        <v>5</v>
      </c>
      <c r="I22" s="65">
        <v>0</v>
      </c>
      <c r="J22" s="61">
        <v>10</v>
      </c>
      <c r="K22" s="64">
        <v>1800</v>
      </c>
      <c r="L22" s="64">
        <v>5</v>
      </c>
      <c r="M22" s="62">
        <v>0</v>
      </c>
      <c r="N22" s="66">
        <v>8</v>
      </c>
      <c r="O22" s="30">
        <v>1300</v>
      </c>
      <c r="P22" s="30">
        <v>4</v>
      </c>
      <c r="Q22" s="65">
        <v>0</v>
      </c>
      <c r="R22" s="61">
        <v>7</v>
      </c>
      <c r="S22" s="64">
        <v>1850</v>
      </c>
      <c r="T22" s="64">
        <v>7</v>
      </c>
      <c r="U22" s="62">
        <v>0</v>
      </c>
      <c r="V22" s="66">
        <v>9</v>
      </c>
      <c r="W22" s="30">
        <v>3350</v>
      </c>
      <c r="X22" s="30">
        <v>10</v>
      </c>
      <c r="Y22" s="65">
        <v>0</v>
      </c>
      <c r="Z22" s="61">
        <v>9</v>
      </c>
      <c r="AA22" s="64">
        <v>1650</v>
      </c>
      <c r="AB22" s="64">
        <v>5</v>
      </c>
      <c r="AC22" s="62">
        <v>0</v>
      </c>
      <c r="AD22" s="66">
        <v>0</v>
      </c>
      <c r="AE22" s="30">
        <v>0</v>
      </c>
      <c r="AF22" s="30">
        <v>0</v>
      </c>
      <c r="AG22" s="65">
        <v>0</v>
      </c>
      <c r="AH22" s="61">
        <v>0</v>
      </c>
      <c r="AI22" s="64">
        <v>0</v>
      </c>
      <c r="AJ22" s="64">
        <v>0</v>
      </c>
      <c r="AK22" s="62">
        <v>0</v>
      </c>
      <c r="AL22" s="66">
        <v>5</v>
      </c>
      <c r="AM22" s="30">
        <v>1200</v>
      </c>
      <c r="AN22" s="30">
        <v>6</v>
      </c>
      <c r="AO22" s="65">
        <v>0</v>
      </c>
      <c r="AP22" s="67">
        <f>SUM($D$4:D22,$H$4:H22,$L$4:L22,$P$4:P22,$T$4:T22,$X$4:X22,$AB$4:AB22,$AF$4:AF22,$AJ$4:AJ22,$AN$4:AN22)</f>
        <v>376</v>
      </c>
      <c r="AQ22" s="67">
        <f>SUM($C$4:C22,$G$4:G22,$K$4:K22,$O$4:O22,$S$4:S22,$W$4:W22,$AA$4:AA22,$AE$4:AE22,$AI$4:AI22,$AM$4:AM22)</f>
        <v>83650</v>
      </c>
      <c r="AR22" s="67">
        <f>SUM($E$4:E22,$I$4:I22,$M$4:M22,$Q$4:Q22,$U$4:U22,$Y$4:Y22,$AC$4:AC22,$AG$4:AG22,$AK$4:AK22,$AO$4:AO22)</f>
        <v>0</v>
      </c>
    </row>
    <row r="23" spans="1:44" x14ac:dyDescent="0.15">
      <c r="A23">
        <v>20</v>
      </c>
      <c r="B23" s="61">
        <v>0</v>
      </c>
      <c r="C23" s="64">
        <v>0</v>
      </c>
      <c r="D23" s="30">
        <v>0</v>
      </c>
      <c r="E23" s="65">
        <v>0</v>
      </c>
      <c r="F23" s="61">
        <v>0</v>
      </c>
      <c r="G23" s="64">
        <v>0</v>
      </c>
      <c r="H23" s="30">
        <v>0</v>
      </c>
      <c r="I23" s="65">
        <v>0</v>
      </c>
      <c r="J23" s="61">
        <v>0</v>
      </c>
      <c r="K23" s="64">
        <v>0</v>
      </c>
      <c r="L23" s="64">
        <v>0</v>
      </c>
      <c r="M23" s="62">
        <v>0</v>
      </c>
      <c r="N23" s="66">
        <v>9</v>
      </c>
      <c r="O23" s="30">
        <v>1550</v>
      </c>
      <c r="P23" s="30">
        <v>5</v>
      </c>
      <c r="Q23" s="65">
        <v>0</v>
      </c>
      <c r="R23" s="61">
        <v>8</v>
      </c>
      <c r="S23" s="64">
        <v>2200</v>
      </c>
      <c r="T23" s="64">
        <v>7</v>
      </c>
      <c r="U23" s="62">
        <v>0</v>
      </c>
      <c r="V23" s="66">
        <v>10</v>
      </c>
      <c r="W23" s="30">
        <v>3900</v>
      </c>
      <c r="X23" s="30">
        <v>11</v>
      </c>
      <c r="Y23" s="65">
        <v>0</v>
      </c>
      <c r="Z23" s="61">
        <v>0</v>
      </c>
      <c r="AA23" s="64">
        <v>0</v>
      </c>
      <c r="AB23" s="64">
        <v>0</v>
      </c>
      <c r="AC23" s="62">
        <v>0</v>
      </c>
      <c r="AD23" s="66">
        <v>8</v>
      </c>
      <c r="AE23" s="30">
        <v>1100</v>
      </c>
      <c r="AF23" s="30">
        <v>4</v>
      </c>
      <c r="AG23" s="65">
        <v>0</v>
      </c>
      <c r="AH23" s="61">
        <v>7</v>
      </c>
      <c r="AI23" s="64">
        <v>900</v>
      </c>
      <c r="AJ23" s="64">
        <v>4</v>
      </c>
      <c r="AK23" s="62">
        <v>0</v>
      </c>
      <c r="AL23" s="66">
        <v>6</v>
      </c>
      <c r="AM23" s="30">
        <v>1500</v>
      </c>
      <c r="AN23" s="30">
        <v>6</v>
      </c>
      <c r="AO23" s="65">
        <v>0</v>
      </c>
      <c r="AP23" s="67">
        <f>SUM($D$4:D23,$H$4:H23,$L$4:L23,$P$4:P23,$T$4:T23,$X$4:X23,$AB$4:AB23,$AF$4:AF23,$AJ$4:AJ23,$AN$4:AN23)</f>
        <v>413</v>
      </c>
      <c r="AQ23" s="67">
        <f>SUM($C$4:C23,$G$4:G23,$K$4:K23,$O$4:O23,$S$4:S23,$W$4:W23,$AA$4:AA23,$AE$4:AE23,$AI$4:AI23,$AM$4:AM23)</f>
        <v>94800</v>
      </c>
      <c r="AR23" s="67">
        <f>SUM($E$4:E23,$I$4:I23,$M$4:M23,$Q$4:Q23,$U$4:U23,$Y$4:Y23,$AC$4:AC23,$AG$4:AG23,$AK$4:AK23,$AO$4:AO23)</f>
        <v>0</v>
      </c>
    </row>
    <row r="24" spans="1:44" x14ac:dyDescent="0.15">
      <c r="A24">
        <v>21</v>
      </c>
      <c r="B24" s="61">
        <v>12</v>
      </c>
      <c r="C24" s="64">
        <v>5150</v>
      </c>
      <c r="D24" s="30">
        <v>13</v>
      </c>
      <c r="E24" s="65">
        <v>0</v>
      </c>
      <c r="F24" s="61">
        <v>11</v>
      </c>
      <c r="G24" s="64">
        <v>2050</v>
      </c>
      <c r="H24" s="30">
        <v>5</v>
      </c>
      <c r="I24" s="65">
        <v>0</v>
      </c>
      <c r="J24" s="61">
        <v>11</v>
      </c>
      <c r="K24" s="64">
        <v>2050</v>
      </c>
      <c r="L24" s="64">
        <v>5</v>
      </c>
      <c r="M24" s="62">
        <v>0</v>
      </c>
      <c r="N24" s="66">
        <v>0</v>
      </c>
      <c r="O24" s="30">
        <v>0</v>
      </c>
      <c r="P24" s="30">
        <v>0</v>
      </c>
      <c r="Q24" s="65">
        <v>0</v>
      </c>
      <c r="R24" s="61">
        <v>0</v>
      </c>
      <c r="S24" s="64">
        <v>0</v>
      </c>
      <c r="T24" s="64">
        <v>0</v>
      </c>
      <c r="U24" s="62">
        <v>0</v>
      </c>
      <c r="V24" s="66">
        <v>0</v>
      </c>
      <c r="W24" s="30">
        <v>0</v>
      </c>
      <c r="X24" s="30">
        <v>0</v>
      </c>
      <c r="Y24" s="65">
        <v>0</v>
      </c>
      <c r="Z24" s="61">
        <v>10</v>
      </c>
      <c r="AA24" s="64">
        <v>1900</v>
      </c>
      <c r="AB24" s="64">
        <v>5</v>
      </c>
      <c r="AC24" s="62">
        <v>0</v>
      </c>
      <c r="AD24" s="66">
        <v>9</v>
      </c>
      <c r="AE24" s="30">
        <v>1300</v>
      </c>
      <c r="AF24" s="30">
        <v>4</v>
      </c>
      <c r="AG24" s="65">
        <v>0</v>
      </c>
      <c r="AH24" s="61">
        <v>8</v>
      </c>
      <c r="AI24" s="64">
        <v>1100</v>
      </c>
      <c r="AJ24" s="64">
        <v>4</v>
      </c>
      <c r="AK24" s="62">
        <v>0</v>
      </c>
      <c r="AL24" s="66">
        <v>0</v>
      </c>
      <c r="AM24" s="30">
        <v>0</v>
      </c>
      <c r="AN24" s="30">
        <v>0</v>
      </c>
      <c r="AO24" s="65">
        <v>0</v>
      </c>
      <c r="AP24" s="67">
        <f>SUM($D$4:D24,$H$4:H24,$L$4:L24,$P$4:P24,$T$4:T24,$X$4:X24,$AB$4:AB24,$AF$4:AF24,$AJ$4:AJ24,$AN$4:AN24)</f>
        <v>449</v>
      </c>
      <c r="AQ24" s="67">
        <f>SUM($C$4:C24,$G$4:G24,$K$4:K24,$O$4:O24,$S$4:S24,$W$4:W24,$AA$4:AA24,$AE$4:AE24,$AI$4:AI24,$AM$4:AM24)</f>
        <v>108350</v>
      </c>
      <c r="AR24" s="67">
        <f>SUM($E$4:E24,$I$4:I24,$M$4:M24,$Q$4:Q24,$U$4:U24,$Y$4:Y24,$AC$4:AC24,$AG$4:AG24,$AK$4:AK24,$AO$4:AO24)</f>
        <v>0</v>
      </c>
    </row>
    <row r="25" spans="1:44" x14ac:dyDescent="0.15">
      <c r="A25">
        <v>22</v>
      </c>
      <c r="B25" s="61">
        <v>13</v>
      </c>
      <c r="C25" s="64">
        <v>5900</v>
      </c>
      <c r="D25" s="30">
        <v>15</v>
      </c>
      <c r="E25" s="65">
        <v>0</v>
      </c>
      <c r="F25" s="61">
        <v>12</v>
      </c>
      <c r="G25" s="64">
        <v>2350</v>
      </c>
      <c r="H25" s="30">
        <v>6</v>
      </c>
      <c r="I25" s="65">
        <v>0</v>
      </c>
      <c r="J25" s="61">
        <v>12</v>
      </c>
      <c r="K25" s="64">
        <v>2350</v>
      </c>
      <c r="L25" s="64">
        <v>6</v>
      </c>
      <c r="M25" s="62">
        <v>0</v>
      </c>
      <c r="N25" s="66">
        <v>10</v>
      </c>
      <c r="O25" s="30">
        <v>1800</v>
      </c>
      <c r="P25" s="30">
        <v>5</v>
      </c>
      <c r="Q25" s="65">
        <v>0</v>
      </c>
      <c r="R25" s="61">
        <v>9</v>
      </c>
      <c r="S25" s="64">
        <v>2600</v>
      </c>
      <c r="T25" s="64">
        <v>8</v>
      </c>
      <c r="U25" s="62">
        <v>0</v>
      </c>
      <c r="V25" s="66">
        <v>11</v>
      </c>
      <c r="W25" s="30">
        <v>4500</v>
      </c>
      <c r="X25" s="30">
        <v>12</v>
      </c>
      <c r="Y25" s="65">
        <v>0</v>
      </c>
      <c r="Z25" s="61">
        <v>11</v>
      </c>
      <c r="AA25" s="64">
        <v>2150</v>
      </c>
      <c r="AB25" s="64">
        <v>5</v>
      </c>
      <c r="AC25" s="62">
        <v>0</v>
      </c>
      <c r="AD25" s="66">
        <v>10</v>
      </c>
      <c r="AE25" s="30">
        <v>1550</v>
      </c>
      <c r="AF25" s="30">
        <v>5</v>
      </c>
      <c r="AG25" s="65">
        <v>0</v>
      </c>
      <c r="AH25" s="61">
        <v>0</v>
      </c>
      <c r="AI25" s="64">
        <v>0</v>
      </c>
      <c r="AJ25" s="64">
        <v>0</v>
      </c>
      <c r="AK25" s="62">
        <v>0</v>
      </c>
      <c r="AL25" s="66">
        <v>7</v>
      </c>
      <c r="AM25" s="30">
        <v>1850</v>
      </c>
      <c r="AN25" s="30">
        <v>7</v>
      </c>
      <c r="AO25" s="65">
        <v>0</v>
      </c>
      <c r="AP25" s="67">
        <f>SUM($D$4:D25,$H$4:H25,$L$4:L25,$P$4:P25,$T$4:T25,$X$4:X25,$AB$4:AB25,$AF$4:AF25,$AJ$4:AJ25,$AN$4:AN25)</f>
        <v>518</v>
      </c>
      <c r="AQ25" s="67">
        <f>SUM($C$4:C25,$G$4:G25,$K$4:K25,$O$4:O25,$S$4:S25,$W$4:W25,$AA$4:AA25,$AE$4:AE25,$AI$4:AI25,$AM$4:AM25)</f>
        <v>133400</v>
      </c>
      <c r="AR25" s="67">
        <f>SUM($E$4:E25,$I$4:I25,$M$4:M25,$Q$4:Q25,$U$4:U25,$Y$4:Y25,$AC$4:AC25,$AG$4:AG25,$AK$4:AK25,$AO$4:AO25)</f>
        <v>0</v>
      </c>
    </row>
    <row r="26" spans="1:44" x14ac:dyDescent="0.15">
      <c r="A26">
        <v>23</v>
      </c>
      <c r="B26" s="61">
        <v>0</v>
      </c>
      <c r="C26" s="64">
        <v>0</v>
      </c>
      <c r="D26" s="30">
        <v>0</v>
      </c>
      <c r="E26" s="65">
        <v>0</v>
      </c>
      <c r="F26" s="61">
        <v>0</v>
      </c>
      <c r="G26" s="64">
        <v>0</v>
      </c>
      <c r="H26" s="30">
        <v>0</v>
      </c>
      <c r="I26" s="65">
        <v>0</v>
      </c>
      <c r="J26" s="61">
        <v>0</v>
      </c>
      <c r="K26" s="64">
        <v>0</v>
      </c>
      <c r="L26" s="64">
        <v>0</v>
      </c>
      <c r="M26" s="62">
        <v>0</v>
      </c>
      <c r="N26" s="66">
        <v>11</v>
      </c>
      <c r="O26" s="30">
        <v>2050</v>
      </c>
      <c r="P26" s="30">
        <v>5</v>
      </c>
      <c r="Q26" s="65">
        <v>0</v>
      </c>
      <c r="R26" s="61">
        <v>10</v>
      </c>
      <c r="S26" s="64">
        <v>3000</v>
      </c>
      <c r="T26" s="64">
        <v>8</v>
      </c>
      <c r="U26" s="62">
        <v>0</v>
      </c>
      <c r="V26" s="66">
        <v>12</v>
      </c>
      <c r="W26" s="30">
        <v>5150</v>
      </c>
      <c r="X26" s="30">
        <v>13</v>
      </c>
      <c r="Y26" s="65">
        <v>0</v>
      </c>
      <c r="Z26" s="61">
        <v>0</v>
      </c>
      <c r="AA26" s="64">
        <v>0</v>
      </c>
      <c r="AB26" s="64">
        <v>0</v>
      </c>
      <c r="AC26" s="62">
        <v>0</v>
      </c>
      <c r="AD26" s="66">
        <v>0</v>
      </c>
      <c r="AE26" s="30">
        <v>0</v>
      </c>
      <c r="AF26" s="30">
        <v>0</v>
      </c>
      <c r="AG26" s="65">
        <v>0</v>
      </c>
      <c r="AH26" s="61">
        <v>9</v>
      </c>
      <c r="AI26" s="64">
        <v>1300</v>
      </c>
      <c r="AJ26" s="64">
        <v>4</v>
      </c>
      <c r="AK26" s="62">
        <v>0</v>
      </c>
      <c r="AL26" s="66">
        <v>8</v>
      </c>
      <c r="AM26" s="30">
        <v>2200</v>
      </c>
      <c r="AN26" s="30">
        <v>7</v>
      </c>
      <c r="AO26" s="65">
        <v>0</v>
      </c>
      <c r="AP26" s="67">
        <f>SUM($D$4:D26,$H$4:H26,$L$4:L26,$P$4:P26,$T$4:T26,$X$4:X26,$AB$4:AB26,$AF$4:AF26,$AJ$4:AJ26,$AN$4:AN26)</f>
        <v>555</v>
      </c>
      <c r="AQ26" s="67">
        <f>SUM($C$4:C26,$G$4:G26,$K$4:K26,$O$4:O26,$S$4:S26,$W$4:W26,$AA$4:AA26,$AE$4:AE26,$AI$4:AI26,$AM$4:AM26)</f>
        <v>147100</v>
      </c>
      <c r="AR26" s="67">
        <f>SUM($E$4:E26,$I$4:I26,$M$4:M26,$Q$4:Q26,$U$4:U26,$Y$4:Y26,$AC$4:AC26,$AG$4:AG26,$AK$4:AK26,$AO$4:AO26)</f>
        <v>0</v>
      </c>
    </row>
    <row r="27" spans="1:44" x14ac:dyDescent="0.15">
      <c r="A27">
        <v>24</v>
      </c>
      <c r="B27" s="61">
        <v>14</v>
      </c>
      <c r="C27" s="64">
        <v>6700</v>
      </c>
      <c r="D27" s="30">
        <v>16</v>
      </c>
      <c r="E27" s="65">
        <v>0</v>
      </c>
      <c r="F27" s="61">
        <v>13</v>
      </c>
      <c r="G27" s="64">
        <v>2700</v>
      </c>
      <c r="H27" s="30">
        <v>7</v>
      </c>
      <c r="I27" s="65">
        <v>0</v>
      </c>
      <c r="J27" s="61">
        <v>13</v>
      </c>
      <c r="K27" s="64">
        <v>2700</v>
      </c>
      <c r="L27" s="64">
        <v>7</v>
      </c>
      <c r="M27" s="62">
        <v>0</v>
      </c>
      <c r="N27" s="66">
        <v>0</v>
      </c>
      <c r="O27" s="30">
        <v>0</v>
      </c>
      <c r="P27" s="30">
        <v>0</v>
      </c>
      <c r="Q27" s="65">
        <v>0</v>
      </c>
      <c r="R27" s="61">
        <v>0</v>
      </c>
      <c r="S27" s="64">
        <v>0</v>
      </c>
      <c r="T27" s="64">
        <v>0</v>
      </c>
      <c r="U27" s="62">
        <v>0</v>
      </c>
      <c r="V27" s="66">
        <v>0</v>
      </c>
      <c r="W27" s="30">
        <v>0</v>
      </c>
      <c r="X27" s="30">
        <v>0</v>
      </c>
      <c r="Y27" s="65">
        <v>0</v>
      </c>
      <c r="Z27" s="61">
        <v>12</v>
      </c>
      <c r="AA27" s="64">
        <v>2450</v>
      </c>
      <c r="AB27" s="64">
        <v>6</v>
      </c>
      <c r="AC27" s="62">
        <v>0</v>
      </c>
      <c r="AD27" s="66">
        <v>11</v>
      </c>
      <c r="AE27" s="30">
        <v>1800</v>
      </c>
      <c r="AF27" s="30">
        <v>5</v>
      </c>
      <c r="AG27" s="65">
        <v>0</v>
      </c>
      <c r="AH27" s="61">
        <v>10</v>
      </c>
      <c r="AI27" s="64">
        <v>1550</v>
      </c>
      <c r="AJ27" s="64">
        <v>5</v>
      </c>
      <c r="AK27" s="62">
        <v>0</v>
      </c>
      <c r="AL27" s="66">
        <v>9</v>
      </c>
      <c r="AM27" s="30">
        <v>2600</v>
      </c>
      <c r="AN27" s="30">
        <v>8</v>
      </c>
      <c r="AO27" s="65">
        <v>0</v>
      </c>
      <c r="AP27" s="67">
        <f>SUM($D$4:D27,$H$4:H27,$L$4:L27,$P$4:P27,$T$4:T27,$X$4:X27,$AB$4:AB27,$AF$4:AF27,$AJ$4:AJ27,$AN$4:AN27)</f>
        <v>609</v>
      </c>
      <c r="AQ27" s="67">
        <f>SUM($C$4:C27,$G$4:G27,$K$4:K27,$O$4:O27,$S$4:S27,$W$4:W27,$AA$4:AA27,$AE$4:AE27,$AI$4:AI27,$AM$4:AM27)</f>
        <v>167600</v>
      </c>
      <c r="AR27" s="67">
        <f>SUM($E$4:E27,$I$4:I27,$M$4:M27,$Q$4:Q27,$U$4:U27,$Y$4:Y27,$AC$4:AC27,$AG$4:AG27,$AK$4:AK27,$AO$4:AO27)</f>
        <v>0</v>
      </c>
    </row>
    <row r="28" spans="1:44" x14ac:dyDescent="0.15">
      <c r="A28">
        <v>25</v>
      </c>
      <c r="B28" s="61">
        <v>15</v>
      </c>
      <c r="C28" s="64">
        <v>7550</v>
      </c>
      <c r="D28" s="30">
        <v>17</v>
      </c>
      <c r="E28" s="65">
        <v>0</v>
      </c>
      <c r="F28" s="61">
        <v>14</v>
      </c>
      <c r="G28" s="64">
        <v>3050</v>
      </c>
      <c r="H28" s="30">
        <v>7</v>
      </c>
      <c r="I28" s="65">
        <v>0</v>
      </c>
      <c r="J28" s="61">
        <v>14</v>
      </c>
      <c r="K28" s="64">
        <v>3050</v>
      </c>
      <c r="L28" s="64">
        <v>7</v>
      </c>
      <c r="M28" s="62">
        <v>0</v>
      </c>
      <c r="N28" s="66">
        <v>12</v>
      </c>
      <c r="O28" s="30">
        <v>2350</v>
      </c>
      <c r="P28" s="30">
        <v>6</v>
      </c>
      <c r="Q28" s="65">
        <v>0</v>
      </c>
      <c r="R28" s="61">
        <v>11</v>
      </c>
      <c r="S28" s="64">
        <v>3450</v>
      </c>
      <c r="T28" s="64">
        <v>9</v>
      </c>
      <c r="U28" s="62">
        <v>0</v>
      </c>
      <c r="V28" s="66">
        <v>13</v>
      </c>
      <c r="W28" s="30">
        <v>5850</v>
      </c>
      <c r="X28" s="30">
        <v>14</v>
      </c>
      <c r="Y28" s="65">
        <v>0</v>
      </c>
      <c r="Z28" s="61">
        <v>13</v>
      </c>
      <c r="AA28" s="64">
        <v>2800</v>
      </c>
      <c r="AB28" s="64">
        <v>7</v>
      </c>
      <c r="AC28" s="62">
        <v>0</v>
      </c>
      <c r="AD28" s="66">
        <v>12</v>
      </c>
      <c r="AE28" s="30">
        <v>2100</v>
      </c>
      <c r="AF28" s="30">
        <v>6</v>
      </c>
      <c r="AG28" s="65">
        <v>0</v>
      </c>
      <c r="AH28" s="61">
        <v>11</v>
      </c>
      <c r="AI28" s="64">
        <v>1800</v>
      </c>
      <c r="AJ28" s="64">
        <v>5</v>
      </c>
      <c r="AK28" s="62">
        <v>0</v>
      </c>
      <c r="AL28" s="66">
        <v>0</v>
      </c>
      <c r="AM28" s="30">
        <v>0</v>
      </c>
      <c r="AN28" s="30">
        <v>0</v>
      </c>
      <c r="AO28" s="65">
        <v>0</v>
      </c>
      <c r="AP28" s="67">
        <f>SUM($D$4:D28,$H$4:H28,$L$4:L28,$P$4:P28,$T$4:T28,$X$4:X28,$AB$4:AB28,$AF$4:AF28,$AJ$4:AJ28,$AN$4:AN28)</f>
        <v>687</v>
      </c>
      <c r="AQ28" s="67">
        <f>SUM($C$4:C28,$G$4:G28,$K$4:K28,$O$4:O28,$S$4:S28,$W$4:W28,$AA$4:AA28,$AE$4:AE28,$AI$4:AI28,$AM$4:AM28)</f>
        <v>199600</v>
      </c>
      <c r="AR28" s="67">
        <f>SUM($E$4:E28,$I$4:I28,$M$4:M28,$Q$4:Q28,$U$4:U28,$Y$4:Y28,$AC$4:AC28,$AG$4:AG28,$AK$4:AK28,$AO$4:AO28)</f>
        <v>0</v>
      </c>
    </row>
    <row r="29" spans="1:44" x14ac:dyDescent="0.15">
      <c r="A29">
        <v>26</v>
      </c>
      <c r="B29" s="61">
        <v>0</v>
      </c>
      <c r="C29" s="64">
        <v>0</v>
      </c>
      <c r="D29" s="30">
        <v>0</v>
      </c>
      <c r="E29" s="65">
        <v>0</v>
      </c>
      <c r="F29" s="61">
        <v>0</v>
      </c>
      <c r="G29" s="64">
        <v>0</v>
      </c>
      <c r="H29" s="30">
        <v>0</v>
      </c>
      <c r="I29" s="65">
        <v>0</v>
      </c>
      <c r="J29" s="61">
        <v>0</v>
      </c>
      <c r="K29" s="64">
        <v>0</v>
      </c>
      <c r="L29" s="64">
        <v>0</v>
      </c>
      <c r="M29" s="62">
        <v>0</v>
      </c>
      <c r="N29" s="66">
        <v>13</v>
      </c>
      <c r="O29" s="30">
        <v>2700</v>
      </c>
      <c r="P29" s="30">
        <v>7</v>
      </c>
      <c r="Q29" s="65">
        <v>0</v>
      </c>
      <c r="R29" s="61">
        <v>12</v>
      </c>
      <c r="S29" s="64">
        <v>3950</v>
      </c>
      <c r="T29" s="64">
        <v>10</v>
      </c>
      <c r="U29" s="62">
        <v>0</v>
      </c>
      <c r="V29" s="66">
        <v>14</v>
      </c>
      <c r="W29" s="30">
        <v>6600</v>
      </c>
      <c r="X29" s="30">
        <v>15</v>
      </c>
      <c r="Y29" s="65">
        <v>0</v>
      </c>
      <c r="Z29" s="61">
        <v>0</v>
      </c>
      <c r="AA29" s="64">
        <v>0</v>
      </c>
      <c r="AB29" s="64">
        <v>0</v>
      </c>
      <c r="AC29" s="62">
        <v>0</v>
      </c>
      <c r="AD29" s="66">
        <v>0</v>
      </c>
      <c r="AE29" s="30">
        <v>0</v>
      </c>
      <c r="AF29" s="30">
        <v>0</v>
      </c>
      <c r="AG29" s="65">
        <v>0</v>
      </c>
      <c r="AH29" s="61">
        <v>0</v>
      </c>
      <c r="AI29" s="64">
        <v>0</v>
      </c>
      <c r="AJ29" s="64">
        <v>0</v>
      </c>
      <c r="AK29" s="62">
        <v>0</v>
      </c>
      <c r="AL29" s="66">
        <v>10</v>
      </c>
      <c r="AM29" s="30">
        <v>3000</v>
      </c>
      <c r="AN29" s="30">
        <v>8</v>
      </c>
      <c r="AO29" s="65">
        <v>0</v>
      </c>
      <c r="AP29" s="67">
        <f>SUM($D$4:D29,$H$4:H29,$L$4:L29,$P$4:P29,$T$4:T29,$X$4:X29,$AB$4:AB29,$AF$4:AF29,$AJ$4:AJ29,$AN$4:AN29)</f>
        <v>727</v>
      </c>
      <c r="AQ29" s="67">
        <f>SUM($C$4:C29,$G$4:G29,$K$4:K29,$O$4:O29,$S$4:S29,$W$4:W29,$AA$4:AA29,$AE$4:AE29,$AI$4:AI29,$AM$4:AM29)</f>
        <v>215850</v>
      </c>
      <c r="AR29" s="67">
        <f>SUM($E$4:E29,$I$4:I29,$M$4:M29,$Q$4:Q29,$U$4:U29,$Y$4:Y29,$AC$4:AC29,$AG$4:AG29,$AK$4:AK29,$AO$4:AO29)</f>
        <v>0</v>
      </c>
    </row>
    <row r="30" spans="1:44" x14ac:dyDescent="0.15">
      <c r="A30">
        <v>27</v>
      </c>
      <c r="B30" s="61">
        <v>16</v>
      </c>
      <c r="C30" s="64">
        <v>8500</v>
      </c>
      <c r="D30" s="30">
        <v>19</v>
      </c>
      <c r="E30" s="65">
        <v>0</v>
      </c>
      <c r="F30" s="61">
        <v>15</v>
      </c>
      <c r="G30" s="64">
        <v>3450</v>
      </c>
      <c r="H30" s="30">
        <v>8</v>
      </c>
      <c r="I30" s="65">
        <v>0</v>
      </c>
      <c r="J30" s="61">
        <v>15</v>
      </c>
      <c r="K30" s="64">
        <v>3450</v>
      </c>
      <c r="L30" s="64">
        <v>8</v>
      </c>
      <c r="M30" s="62">
        <v>0</v>
      </c>
      <c r="N30" s="66">
        <v>14</v>
      </c>
      <c r="O30" s="30">
        <v>3050</v>
      </c>
      <c r="P30" s="30">
        <v>7</v>
      </c>
      <c r="Q30" s="65">
        <v>0</v>
      </c>
      <c r="R30" s="61">
        <v>13</v>
      </c>
      <c r="S30" s="64">
        <v>4500</v>
      </c>
      <c r="T30" s="64">
        <v>11</v>
      </c>
      <c r="U30" s="62">
        <v>0</v>
      </c>
      <c r="V30" s="66">
        <v>0</v>
      </c>
      <c r="W30" s="30">
        <v>0</v>
      </c>
      <c r="X30" s="30">
        <v>0</v>
      </c>
      <c r="Y30" s="65">
        <v>0</v>
      </c>
      <c r="Z30" s="61">
        <v>14</v>
      </c>
      <c r="AA30" s="64">
        <v>3150</v>
      </c>
      <c r="AB30" s="64">
        <v>7</v>
      </c>
      <c r="AC30" s="62">
        <v>0</v>
      </c>
      <c r="AD30" s="66">
        <v>13</v>
      </c>
      <c r="AE30" s="30">
        <v>2400</v>
      </c>
      <c r="AF30" s="30">
        <v>6</v>
      </c>
      <c r="AG30" s="65">
        <v>0</v>
      </c>
      <c r="AH30" s="61">
        <v>12</v>
      </c>
      <c r="AI30" s="64">
        <v>2100</v>
      </c>
      <c r="AJ30" s="64">
        <v>6</v>
      </c>
      <c r="AK30" s="62">
        <v>0</v>
      </c>
      <c r="AL30" s="66">
        <v>11</v>
      </c>
      <c r="AM30" s="30">
        <v>3450</v>
      </c>
      <c r="AN30" s="30">
        <v>9</v>
      </c>
      <c r="AO30" s="65">
        <v>0</v>
      </c>
      <c r="AP30" s="67">
        <f>SUM($D$4:D30,$H$4:H30,$L$4:L30,$P$4:P30,$T$4:T30,$X$4:X30,$AB$4:AB30,$AF$4:AF30,$AJ$4:AJ30,$AN$4:AN30)</f>
        <v>808</v>
      </c>
      <c r="AQ30" s="67">
        <f>SUM($C$4:C30,$G$4:G30,$K$4:K30,$O$4:O30,$S$4:S30,$W$4:W30,$AA$4:AA30,$AE$4:AE30,$AI$4:AI30,$AM$4:AM30)</f>
        <v>249900</v>
      </c>
      <c r="AR30" s="67">
        <f>SUM($E$4:E30,$I$4:I30,$M$4:M30,$Q$4:Q30,$U$4:U30,$Y$4:Y30,$AC$4:AC30,$AG$4:AG30,$AK$4:AK30,$AO$4:AO30)</f>
        <v>0</v>
      </c>
    </row>
    <row r="31" spans="1:44" x14ac:dyDescent="0.15">
      <c r="A31">
        <v>28</v>
      </c>
      <c r="B31" s="61">
        <v>0</v>
      </c>
      <c r="C31" s="64">
        <v>0</v>
      </c>
      <c r="D31" s="30">
        <v>0</v>
      </c>
      <c r="E31" s="65">
        <v>0</v>
      </c>
      <c r="F31" s="61">
        <v>16</v>
      </c>
      <c r="G31" s="64">
        <v>3850</v>
      </c>
      <c r="H31" s="30">
        <v>8</v>
      </c>
      <c r="I31" s="65">
        <v>0</v>
      </c>
      <c r="J31" s="61">
        <v>16</v>
      </c>
      <c r="K31" s="64">
        <v>3850</v>
      </c>
      <c r="L31" s="64">
        <v>8</v>
      </c>
      <c r="M31" s="62">
        <v>0</v>
      </c>
      <c r="N31" s="66">
        <v>0</v>
      </c>
      <c r="O31" s="30">
        <v>0</v>
      </c>
      <c r="P31" s="30">
        <v>0</v>
      </c>
      <c r="Q31" s="65">
        <v>0</v>
      </c>
      <c r="R31" s="61">
        <v>0</v>
      </c>
      <c r="S31" s="64">
        <v>0</v>
      </c>
      <c r="T31" s="64">
        <v>0</v>
      </c>
      <c r="U31" s="62">
        <v>0</v>
      </c>
      <c r="V31" s="66">
        <v>15</v>
      </c>
      <c r="W31" s="30">
        <v>7400</v>
      </c>
      <c r="X31" s="30">
        <v>16</v>
      </c>
      <c r="Y31" s="65">
        <v>0</v>
      </c>
      <c r="Z31" s="61">
        <v>15</v>
      </c>
      <c r="AA31" s="64">
        <v>3550</v>
      </c>
      <c r="AB31" s="64">
        <v>8</v>
      </c>
      <c r="AC31" s="62">
        <v>0</v>
      </c>
      <c r="AD31" s="66">
        <v>14</v>
      </c>
      <c r="AE31" s="30">
        <v>2750</v>
      </c>
      <c r="AF31" s="30">
        <v>7</v>
      </c>
      <c r="AG31" s="65">
        <v>0</v>
      </c>
      <c r="AH31" s="61">
        <v>13</v>
      </c>
      <c r="AI31" s="64">
        <v>2400</v>
      </c>
      <c r="AJ31" s="64">
        <v>6</v>
      </c>
      <c r="AK31" s="62">
        <v>0</v>
      </c>
      <c r="AL31" s="66">
        <v>12</v>
      </c>
      <c r="AM31" s="30">
        <v>3950</v>
      </c>
      <c r="AN31" s="30">
        <v>10</v>
      </c>
      <c r="AO31" s="65">
        <v>0</v>
      </c>
      <c r="AP31" s="67">
        <f>SUM($D$4:D31,$H$4:H31,$L$4:L31,$P$4:P31,$T$4:T31,$X$4:X31,$AB$4:AB31,$AF$4:AF31,$AJ$4:AJ31,$AN$4:AN31)</f>
        <v>871</v>
      </c>
      <c r="AQ31" s="67">
        <f>SUM($C$4:C31,$G$4:G31,$K$4:K31,$O$4:O31,$S$4:S31,$W$4:W31,$AA$4:AA31,$AE$4:AE31,$AI$4:AI31,$AM$4:AM31)</f>
        <v>277650</v>
      </c>
      <c r="AR31" s="67">
        <f>SUM($E$4:E31,$I$4:I31,$M$4:M31,$Q$4:Q31,$U$4:U31,$Y$4:Y31,$AC$4:AC31,$AG$4:AG31,$AK$4:AK31,$AO$4:AO31)</f>
        <v>0</v>
      </c>
    </row>
    <row r="32" spans="1:44" x14ac:dyDescent="0.15">
      <c r="A32">
        <v>29</v>
      </c>
      <c r="B32" s="61">
        <v>17</v>
      </c>
      <c r="C32" s="64">
        <v>9550</v>
      </c>
      <c r="D32" s="30">
        <v>21</v>
      </c>
      <c r="E32" s="65">
        <v>0</v>
      </c>
      <c r="F32" s="61">
        <v>0</v>
      </c>
      <c r="G32" s="64">
        <v>0</v>
      </c>
      <c r="H32" s="30">
        <v>0</v>
      </c>
      <c r="I32" s="65">
        <v>0</v>
      </c>
      <c r="J32" s="61">
        <v>0</v>
      </c>
      <c r="K32" s="64">
        <v>0</v>
      </c>
      <c r="L32" s="64">
        <v>0</v>
      </c>
      <c r="M32" s="62">
        <v>0</v>
      </c>
      <c r="N32" s="66">
        <v>15</v>
      </c>
      <c r="O32" s="30">
        <v>3450</v>
      </c>
      <c r="P32" s="30">
        <v>8</v>
      </c>
      <c r="Q32" s="65">
        <v>0</v>
      </c>
      <c r="R32" s="61">
        <v>14</v>
      </c>
      <c r="S32" s="64">
        <v>5100</v>
      </c>
      <c r="T32" s="64">
        <v>12</v>
      </c>
      <c r="U32" s="62">
        <v>0</v>
      </c>
      <c r="V32" s="66">
        <v>16</v>
      </c>
      <c r="W32" s="30">
        <v>8300</v>
      </c>
      <c r="X32" s="30">
        <v>18</v>
      </c>
      <c r="Y32" s="65">
        <v>0</v>
      </c>
      <c r="Z32" s="61">
        <v>0</v>
      </c>
      <c r="AA32" s="64">
        <v>0</v>
      </c>
      <c r="AB32" s="64">
        <v>0</v>
      </c>
      <c r="AC32" s="62">
        <v>0</v>
      </c>
      <c r="AD32" s="66">
        <v>0</v>
      </c>
      <c r="AE32" s="30">
        <v>0</v>
      </c>
      <c r="AF32" s="30">
        <v>0</v>
      </c>
      <c r="AG32" s="65">
        <v>0</v>
      </c>
      <c r="AH32" s="61">
        <v>0</v>
      </c>
      <c r="AI32" s="64">
        <v>0</v>
      </c>
      <c r="AJ32" s="64">
        <v>0</v>
      </c>
      <c r="AK32" s="62">
        <v>0</v>
      </c>
      <c r="AL32" s="66">
        <v>0</v>
      </c>
      <c r="AM32" s="30">
        <v>0</v>
      </c>
      <c r="AN32" s="30">
        <v>0</v>
      </c>
      <c r="AO32" s="65">
        <v>0</v>
      </c>
      <c r="AP32" s="67">
        <f>SUM($D$4:D32,$H$4:H32,$L$4:L32,$P$4:P32,$T$4:T32,$X$4:X32,$AB$4:AB32,$AF$4:AF32,$AJ$4:AJ32,$AN$4:AN32)</f>
        <v>930</v>
      </c>
      <c r="AQ32" s="67">
        <f>SUM($C$4:C32,$G$4:G32,$K$4:K32,$O$4:O32,$S$4:S32,$W$4:W32,$AA$4:AA32,$AE$4:AE32,$AI$4:AI32,$AM$4:AM32)</f>
        <v>304050</v>
      </c>
      <c r="AR32" s="67">
        <f>SUM($E$4:E32,$I$4:I32,$M$4:M32,$Q$4:Q32,$U$4:U32,$Y$4:Y32,$AC$4:AC32,$AG$4:AG32,$AK$4:AK32,$AO$4:AO32)</f>
        <v>0</v>
      </c>
    </row>
    <row r="33" spans="1:44" x14ac:dyDescent="0.15">
      <c r="A33">
        <v>30</v>
      </c>
      <c r="B33" s="61">
        <v>18</v>
      </c>
      <c r="C33" s="64">
        <v>10650</v>
      </c>
      <c r="D33" s="30">
        <v>22</v>
      </c>
      <c r="E33" s="65">
        <v>9</v>
      </c>
      <c r="F33" s="61">
        <v>17</v>
      </c>
      <c r="G33" s="64">
        <v>4300</v>
      </c>
      <c r="H33" s="30">
        <v>9</v>
      </c>
      <c r="I33" s="65">
        <v>0</v>
      </c>
      <c r="J33" s="61">
        <v>17</v>
      </c>
      <c r="K33" s="64">
        <v>4300</v>
      </c>
      <c r="L33" s="64">
        <v>9</v>
      </c>
      <c r="M33" s="62">
        <v>0</v>
      </c>
      <c r="N33" s="66">
        <v>16</v>
      </c>
      <c r="O33" s="30">
        <v>3850</v>
      </c>
      <c r="P33" s="30">
        <v>8</v>
      </c>
      <c r="Q33" s="65">
        <v>0</v>
      </c>
      <c r="R33" s="61">
        <v>15</v>
      </c>
      <c r="S33" s="64">
        <v>5750</v>
      </c>
      <c r="T33" s="64">
        <v>13</v>
      </c>
      <c r="U33" s="62">
        <v>0</v>
      </c>
      <c r="V33" s="66">
        <v>0</v>
      </c>
      <c r="W33" s="30">
        <v>0</v>
      </c>
      <c r="X33" s="30">
        <v>0</v>
      </c>
      <c r="Y33" s="65">
        <v>0</v>
      </c>
      <c r="Z33" s="61">
        <v>16</v>
      </c>
      <c r="AA33" s="64">
        <v>4000</v>
      </c>
      <c r="AB33" s="64">
        <v>9</v>
      </c>
      <c r="AC33" s="62">
        <v>0</v>
      </c>
      <c r="AD33" s="66">
        <v>15</v>
      </c>
      <c r="AE33" s="30">
        <v>3100</v>
      </c>
      <c r="AF33" s="30">
        <v>7</v>
      </c>
      <c r="AG33" s="65">
        <v>0</v>
      </c>
      <c r="AH33" s="61">
        <v>14</v>
      </c>
      <c r="AI33" s="64">
        <v>2750</v>
      </c>
      <c r="AJ33" s="64">
        <v>7</v>
      </c>
      <c r="AK33" s="62">
        <v>0</v>
      </c>
      <c r="AL33" s="66">
        <v>13</v>
      </c>
      <c r="AM33" s="30">
        <v>4500</v>
      </c>
      <c r="AN33" s="30">
        <v>11</v>
      </c>
      <c r="AO33" s="65">
        <v>0</v>
      </c>
      <c r="AP33" s="67">
        <f>SUM($D$4:D33,$H$4:H33,$L$4:L33,$P$4:P33,$T$4:T33,$X$4:X33,$AB$4:AB33,$AF$4:AF33,$AJ$4:AJ33,$AN$4:AN33)</f>
        <v>1025</v>
      </c>
      <c r="AQ33" s="67">
        <f>SUM($C$4:C33,$G$4:G33,$K$4:K33,$O$4:O33,$S$4:S33,$W$4:W33,$AA$4:AA33,$AE$4:AE33,$AI$4:AI33,$AM$4:AM33)</f>
        <v>347250</v>
      </c>
      <c r="AR33" s="67">
        <f>SUM($E$4:E33,$I$4:I33,$M$4:M33,$Q$4:Q33,$U$4:U33,$Y$4:Y33,$AC$4:AC33,$AG$4:AG33,$AK$4:AK33,$AO$4:AO33)</f>
        <v>9</v>
      </c>
    </row>
    <row r="34" spans="1:44" x14ac:dyDescent="0.15">
      <c r="A34">
        <v>31</v>
      </c>
      <c r="B34" s="61">
        <v>0</v>
      </c>
      <c r="C34" s="64">
        <v>0</v>
      </c>
      <c r="D34" s="30">
        <v>0</v>
      </c>
      <c r="E34" s="65">
        <v>0</v>
      </c>
      <c r="F34" s="61">
        <v>18</v>
      </c>
      <c r="G34" s="64">
        <v>4800</v>
      </c>
      <c r="H34" s="30">
        <v>10</v>
      </c>
      <c r="I34" s="65">
        <v>4</v>
      </c>
      <c r="J34" s="61">
        <v>18</v>
      </c>
      <c r="K34" s="64">
        <v>4800</v>
      </c>
      <c r="L34" s="64">
        <v>10</v>
      </c>
      <c r="M34" s="62">
        <v>4</v>
      </c>
      <c r="N34" s="66">
        <v>0</v>
      </c>
      <c r="O34" s="30">
        <v>0</v>
      </c>
      <c r="P34" s="30">
        <v>0</v>
      </c>
      <c r="Q34" s="65">
        <v>0</v>
      </c>
      <c r="R34" s="61">
        <v>0</v>
      </c>
      <c r="S34" s="64">
        <v>0</v>
      </c>
      <c r="T34" s="64">
        <v>0</v>
      </c>
      <c r="U34" s="62">
        <v>0</v>
      </c>
      <c r="V34" s="66">
        <v>17</v>
      </c>
      <c r="W34" s="30">
        <v>9300</v>
      </c>
      <c r="X34" s="30">
        <v>20</v>
      </c>
      <c r="Y34" s="65">
        <v>0</v>
      </c>
      <c r="Z34" s="61">
        <v>17</v>
      </c>
      <c r="AA34" s="64">
        <v>4500</v>
      </c>
      <c r="AB34" s="64">
        <v>10</v>
      </c>
      <c r="AC34" s="62">
        <v>0</v>
      </c>
      <c r="AD34" s="66">
        <v>16</v>
      </c>
      <c r="AE34" s="30">
        <v>3500</v>
      </c>
      <c r="AF34" s="30">
        <v>8</v>
      </c>
      <c r="AG34" s="65">
        <v>0</v>
      </c>
      <c r="AH34" s="61">
        <v>15</v>
      </c>
      <c r="AI34" s="64">
        <v>3100</v>
      </c>
      <c r="AJ34" s="64">
        <v>7</v>
      </c>
      <c r="AK34" s="62">
        <v>0</v>
      </c>
      <c r="AL34" s="66">
        <v>14</v>
      </c>
      <c r="AM34" s="30">
        <v>5100</v>
      </c>
      <c r="AN34" s="30">
        <v>12</v>
      </c>
      <c r="AO34" s="65">
        <v>0</v>
      </c>
      <c r="AP34" s="67">
        <f>SUM($D$4:D34,$H$4:H34,$L$4:L34,$P$4:P34,$T$4:T34,$X$4:X34,$AB$4:AB34,$AF$4:AF34,$AJ$4:AJ34,$AN$4:AN34)</f>
        <v>1102</v>
      </c>
      <c r="AQ34" s="67">
        <f>SUM($C$4:C34,$G$4:G34,$K$4:K34,$O$4:O34,$S$4:S34,$W$4:W34,$AA$4:AA34,$AE$4:AE34,$AI$4:AI34,$AM$4:AM34)</f>
        <v>382350</v>
      </c>
      <c r="AR34" s="67">
        <f>SUM($E$4:E34,$I$4:I34,$M$4:M34,$Q$4:Q34,$U$4:U34,$Y$4:Y34,$AC$4:AC34,$AG$4:AG34,$AK$4:AK34,$AO$4:AO34)</f>
        <v>17</v>
      </c>
    </row>
    <row r="35" spans="1:44" x14ac:dyDescent="0.15">
      <c r="A35">
        <v>32</v>
      </c>
      <c r="B35" s="61">
        <v>19</v>
      </c>
      <c r="C35" s="64">
        <v>11900</v>
      </c>
      <c r="D35" s="30">
        <v>25</v>
      </c>
      <c r="E35" s="65">
        <v>10</v>
      </c>
      <c r="F35" s="61">
        <v>0</v>
      </c>
      <c r="G35" s="64">
        <v>0</v>
      </c>
      <c r="H35" s="30">
        <v>0</v>
      </c>
      <c r="I35" s="65">
        <v>0</v>
      </c>
      <c r="J35" s="61">
        <v>0</v>
      </c>
      <c r="K35" s="64">
        <v>0</v>
      </c>
      <c r="L35" s="64">
        <v>0</v>
      </c>
      <c r="M35" s="62">
        <v>0</v>
      </c>
      <c r="N35" s="66">
        <v>17</v>
      </c>
      <c r="O35" s="30">
        <v>4300</v>
      </c>
      <c r="P35" s="30">
        <v>9</v>
      </c>
      <c r="Q35" s="65">
        <v>0</v>
      </c>
      <c r="R35" s="61">
        <v>16</v>
      </c>
      <c r="S35" s="64">
        <v>6450</v>
      </c>
      <c r="T35" s="64">
        <v>14</v>
      </c>
      <c r="U35" s="62">
        <v>0</v>
      </c>
      <c r="V35" s="66">
        <v>18</v>
      </c>
      <c r="W35" s="30">
        <v>10350</v>
      </c>
      <c r="X35" s="30">
        <v>21</v>
      </c>
      <c r="Y35" s="65">
        <v>9</v>
      </c>
      <c r="Z35" s="61">
        <v>0</v>
      </c>
      <c r="AA35" s="64">
        <v>0</v>
      </c>
      <c r="AB35" s="64">
        <v>0</v>
      </c>
      <c r="AC35" s="62">
        <v>0</v>
      </c>
      <c r="AD35" s="66">
        <v>17</v>
      </c>
      <c r="AE35" s="30">
        <v>3950</v>
      </c>
      <c r="AF35" s="30">
        <v>9</v>
      </c>
      <c r="AG35" s="65">
        <v>0</v>
      </c>
      <c r="AH35" s="61">
        <v>16</v>
      </c>
      <c r="AI35" s="64">
        <v>3500</v>
      </c>
      <c r="AJ35" s="64">
        <v>8</v>
      </c>
      <c r="AK35" s="62">
        <v>0</v>
      </c>
      <c r="AL35" s="66">
        <v>15</v>
      </c>
      <c r="AM35" s="30">
        <v>5750</v>
      </c>
      <c r="AN35" s="30">
        <v>13</v>
      </c>
      <c r="AO35" s="65">
        <v>0</v>
      </c>
      <c r="AP35" s="67">
        <f>SUM($D$4:D35,$H$4:H35,$L$4:L35,$P$4:P35,$T$4:T35,$X$4:X35,$AB$4:AB35,$AF$4:AF35,$AJ$4:AJ35,$AN$4:AN35)</f>
        <v>1201</v>
      </c>
      <c r="AQ35" s="67">
        <f>SUM($C$4:C35,$G$4:G35,$K$4:K35,$O$4:O35,$S$4:S35,$W$4:W35,$AA$4:AA35,$AE$4:AE35,$AI$4:AI35,$AM$4:AM35)</f>
        <v>428550</v>
      </c>
      <c r="AR35" s="67">
        <f>SUM($E$4:E35,$I$4:I35,$M$4:M35,$Q$4:Q35,$U$4:U35,$Y$4:Y35,$AC$4:AC35,$AG$4:AG35,$AK$4:AK35,$AO$4:AO35)</f>
        <v>36</v>
      </c>
    </row>
    <row r="36" spans="1:44" x14ac:dyDescent="0.15">
      <c r="A36">
        <v>33</v>
      </c>
      <c r="B36" s="61">
        <v>20</v>
      </c>
      <c r="C36" s="64">
        <v>13250</v>
      </c>
      <c r="D36" s="30">
        <v>27</v>
      </c>
      <c r="E36" s="65">
        <v>11</v>
      </c>
      <c r="F36" s="61">
        <v>19</v>
      </c>
      <c r="G36" s="64">
        <v>5350</v>
      </c>
      <c r="H36" s="30">
        <v>11</v>
      </c>
      <c r="I36" s="65">
        <v>5</v>
      </c>
      <c r="J36" s="61">
        <v>19</v>
      </c>
      <c r="K36" s="64">
        <v>5350</v>
      </c>
      <c r="L36" s="64">
        <v>11</v>
      </c>
      <c r="M36" s="62">
        <v>5</v>
      </c>
      <c r="N36" s="66">
        <v>18</v>
      </c>
      <c r="O36" s="30">
        <v>4800</v>
      </c>
      <c r="P36" s="30">
        <v>10</v>
      </c>
      <c r="Q36" s="65">
        <v>4</v>
      </c>
      <c r="R36" s="61">
        <v>17</v>
      </c>
      <c r="S36" s="64">
        <v>7200</v>
      </c>
      <c r="T36" s="64">
        <v>15</v>
      </c>
      <c r="U36" s="62">
        <v>0</v>
      </c>
      <c r="V36" s="66">
        <v>0</v>
      </c>
      <c r="W36" s="30">
        <v>0</v>
      </c>
      <c r="X36" s="30">
        <v>0</v>
      </c>
      <c r="Y36" s="65">
        <v>0</v>
      </c>
      <c r="Z36" s="61">
        <v>18</v>
      </c>
      <c r="AA36" s="64">
        <v>5050</v>
      </c>
      <c r="AB36" s="64">
        <v>11</v>
      </c>
      <c r="AC36" s="62">
        <v>5</v>
      </c>
      <c r="AD36" s="66">
        <v>0</v>
      </c>
      <c r="AE36" s="30">
        <v>0</v>
      </c>
      <c r="AF36" s="30">
        <v>0</v>
      </c>
      <c r="AG36" s="65">
        <v>0</v>
      </c>
      <c r="AH36" s="61">
        <v>0</v>
      </c>
      <c r="AI36" s="64">
        <v>0</v>
      </c>
      <c r="AJ36" s="64">
        <v>0</v>
      </c>
      <c r="AK36" s="62">
        <v>0</v>
      </c>
      <c r="AL36" s="66">
        <v>0</v>
      </c>
      <c r="AM36" s="30">
        <v>0</v>
      </c>
      <c r="AN36" s="30">
        <v>0</v>
      </c>
      <c r="AO36" s="65">
        <v>0</v>
      </c>
      <c r="AP36" s="67">
        <f>SUM($D$4:D36,$H$4:H36,$L$4:L36,$P$4:P36,$T$4:T36,$X$4:X36,$AB$4:AB36,$AF$4:AF36,$AJ$4:AJ36,$AN$4:AN36)</f>
        <v>1286</v>
      </c>
      <c r="AQ36" s="67">
        <f>SUM($C$4:C36,$G$4:G36,$K$4:K36,$O$4:O36,$S$4:S36,$W$4:W36,$AA$4:AA36,$AE$4:AE36,$AI$4:AI36,$AM$4:AM36)</f>
        <v>469550</v>
      </c>
      <c r="AR36" s="67">
        <f>SUM($E$4:E36,$I$4:I36,$M$4:M36,$Q$4:Q36,$U$4:U36,$Y$4:Y36,$AC$4:AC36,$AG$4:AG36,$AK$4:AK36,$AO$4:AO36)</f>
        <v>66</v>
      </c>
    </row>
    <row r="37" spans="1:44" x14ac:dyDescent="0.15">
      <c r="A37">
        <v>34</v>
      </c>
      <c r="B37" s="61">
        <v>0</v>
      </c>
      <c r="C37" s="64">
        <v>0</v>
      </c>
      <c r="D37" s="30">
        <v>0</v>
      </c>
      <c r="E37" s="65">
        <v>0</v>
      </c>
      <c r="F37" s="61">
        <v>20</v>
      </c>
      <c r="G37" s="64">
        <v>5950</v>
      </c>
      <c r="H37" s="30">
        <v>12</v>
      </c>
      <c r="I37" s="65">
        <v>5</v>
      </c>
      <c r="J37" s="61">
        <v>20</v>
      </c>
      <c r="K37" s="64">
        <v>5950</v>
      </c>
      <c r="L37" s="64">
        <v>12</v>
      </c>
      <c r="M37" s="62">
        <v>5</v>
      </c>
      <c r="N37" s="66">
        <v>0</v>
      </c>
      <c r="O37" s="30">
        <v>0</v>
      </c>
      <c r="P37" s="30">
        <v>0</v>
      </c>
      <c r="Q37" s="65">
        <v>0</v>
      </c>
      <c r="R37" s="61">
        <v>0</v>
      </c>
      <c r="S37" s="64">
        <v>0</v>
      </c>
      <c r="T37" s="64">
        <v>0</v>
      </c>
      <c r="U37" s="62">
        <v>0</v>
      </c>
      <c r="V37" s="66">
        <v>19</v>
      </c>
      <c r="W37" s="30">
        <v>11500</v>
      </c>
      <c r="X37" s="30">
        <v>23</v>
      </c>
      <c r="Y37" s="65">
        <v>10</v>
      </c>
      <c r="Z37" s="61">
        <v>19</v>
      </c>
      <c r="AA37" s="64">
        <v>5650</v>
      </c>
      <c r="AB37" s="64">
        <v>12</v>
      </c>
      <c r="AC37" s="62">
        <v>5</v>
      </c>
      <c r="AD37" s="66">
        <v>18</v>
      </c>
      <c r="AE37" s="30">
        <v>4400</v>
      </c>
      <c r="AF37" s="30">
        <v>9</v>
      </c>
      <c r="AG37" s="65">
        <v>4</v>
      </c>
      <c r="AH37" s="61">
        <v>17</v>
      </c>
      <c r="AI37" s="64">
        <v>3950</v>
      </c>
      <c r="AJ37" s="64">
        <v>9</v>
      </c>
      <c r="AK37" s="62">
        <v>0</v>
      </c>
      <c r="AL37" s="66">
        <v>16</v>
      </c>
      <c r="AM37" s="30">
        <v>6450</v>
      </c>
      <c r="AN37" s="30">
        <v>14</v>
      </c>
      <c r="AO37" s="65">
        <v>0</v>
      </c>
      <c r="AP37" s="67">
        <f>SUM($D$4:D37,$H$4:H37,$L$4:L37,$P$4:P37,$T$4:T37,$X$4:X37,$AB$4:AB37,$AF$4:AF37,$AJ$4:AJ37,$AN$4:AN37)</f>
        <v>1377</v>
      </c>
      <c r="AQ37" s="67">
        <f>SUM($C$4:C37,$G$4:G37,$K$4:K37,$O$4:O37,$S$4:S37,$W$4:W37,$AA$4:AA37,$AE$4:AE37,$AI$4:AI37,$AM$4:AM37)</f>
        <v>513400</v>
      </c>
      <c r="AR37" s="67">
        <f>SUM($E$4:E37,$I$4:I37,$M$4:M37,$Q$4:Q37,$U$4:U37,$Y$4:Y37,$AC$4:AC37,$AG$4:AG37,$AK$4:AK37,$AO$4:AO37)</f>
        <v>95</v>
      </c>
    </row>
    <row r="38" spans="1:44" x14ac:dyDescent="0.15">
      <c r="A38">
        <v>35</v>
      </c>
      <c r="B38" s="61">
        <v>21</v>
      </c>
      <c r="C38" s="64">
        <v>14700</v>
      </c>
      <c r="D38" s="30">
        <v>29</v>
      </c>
      <c r="E38" s="65">
        <v>12</v>
      </c>
      <c r="F38" s="61">
        <v>0</v>
      </c>
      <c r="G38" s="64">
        <v>0</v>
      </c>
      <c r="H38" s="30">
        <v>0</v>
      </c>
      <c r="I38" s="65">
        <v>0</v>
      </c>
      <c r="J38" s="61">
        <v>0</v>
      </c>
      <c r="K38" s="64">
        <v>0</v>
      </c>
      <c r="L38" s="64">
        <v>0</v>
      </c>
      <c r="M38" s="62">
        <v>0</v>
      </c>
      <c r="N38" s="66">
        <v>19</v>
      </c>
      <c r="O38" s="30">
        <v>5350</v>
      </c>
      <c r="P38" s="30">
        <v>11</v>
      </c>
      <c r="Q38" s="65">
        <v>5</v>
      </c>
      <c r="R38" s="61">
        <v>18</v>
      </c>
      <c r="S38" s="64">
        <v>8000</v>
      </c>
      <c r="T38" s="64">
        <v>16</v>
      </c>
      <c r="U38" s="62">
        <v>7</v>
      </c>
      <c r="V38" s="66">
        <v>20</v>
      </c>
      <c r="W38" s="30">
        <v>12800</v>
      </c>
      <c r="X38" s="30">
        <v>26</v>
      </c>
      <c r="Y38" s="65">
        <v>11</v>
      </c>
      <c r="Z38" s="61">
        <v>0</v>
      </c>
      <c r="AA38" s="64">
        <v>0</v>
      </c>
      <c r="AB38" s="64">
        <v>0</v>
      </c>
      <c r="AC38" s="62">
        <v>0</v>
      </c>
      <c r="AD38" s="66">
        <v>19</v>
      </c>
      <c r="AE38" s="30">
        <v>4900</v>
      </c>
      <c r="AF38" s="30">
        <v>10</v>
      </c>
      <c r="AG38" s="65">
        <v>4</v>
      </c>
      <c r="AH38" s="61">
        <v>18</v>
      </c>
      <c r="AI38" s="64">
        <v>4400</v>
      </c>
      <c r="AJ38" s="64">
        <v>9</v>
      </c>
      <c r="AK38" s="62">
        <v>4</v>
      </c>
      <c r="AL38" s="66">
        <v>17</v>
      </c>
      <c r="AM38" s="30">
        <v>7250</v>
      </c>
      <c r="AN38" s="30">
        <v>16</v>
      </c>
      <c r="AO38" s="65">
        <v>0</v>
      </c>
      <c r="AP38" s="67">
        <f>SUM($D$4:D38,$H$4:H38,$L$4:L38,$P$4:P38,$T$4:T38,$X$4:X38,$AB$4:AB38,$AF$4:AF38,$AJ$4:AJ38,$AN$4:AN38)</f>
        <v>1494</v>
      </c>
      <c r="AQ38" s="67">
        <f>SUM($C$4:C38,$G$4:G38,$K$4:K38,$O$4:O38,$S$4:S38,$W$4:W38,$AA$4:AA38,$AE$4:AE38,$AI$4:AI38,$AM$4:AM38)</f>
        <v>570800</v>
      </c>
      <c r="AR38" s="67">
        <f>SUM($E$4:E38,$I$4:I38,$M$4:M38,$Q$4:Q38,$U$4:U38,$Y$4:Y38,$AC$4:AC38,$AG$4:AG38,$AK$4:AK38,$AO$4:AO38)</f>
        <v>138</v>
      </c>
    </row>
    <row r="39" spans="1:44" x14ac:dyDescent="0.15">
      <c r="A39">
        <v>36</v>
      </c>
      <c r="B39" s="61">
        <v>22</v>
      </c>
      <c r="C39" s="64">
        <v>16300</v>
      </c>
      <c r="D39" s="30">
        <v>32</v>
      </c>
      <c r="E39" s="65">
        <v>13</v>
      </c>
      <c r="F39" s="61">
        <v>21</v>
      </c>
      <c r="G39" s="64">
        <v>6600</v>
      </c>
      <c r="H39" s="30">
        <v>13</v>
      </c>
      <c r="I39" s="65">
        <v>6</v>
      </c>
      <c r="J39" s="61">
        <v>21</v>
      </c>
      <c r="K39" s="64">
        <v>6600</v>
      </c>
      <c r="L39" s="64">
        <v>13</v>
      </c>
      <c r="M39" s="62">
        <v>6</v>
      </c>
      <c r="N39" s="66">
        <v>20</v>
      </c>
      <c r="O39" s="30">
        <v>5950</v>
      </c>
      <c r="P39" s="30">
        <v>12</v>
      </c>
      <c r="Q39" s="65">
        <v>5</v>
      </c>
      <c r="R39" s="61">
        <v>19</v>
      </c>
      <c r="S39" s="64">
        <v>8900</v>
      </c>
      <c r="T39" s="64">
        <v>18</v>
      </c>
      <c r="U39" s="62">
        <v>8</v>
      </c>
      <c r="V39" s="66">
        <v>0</v>
      </c>
      <c r="W39" s="30">
        <v>0</v>
      </c>
      <c r="X39" s="30">
        <v>0</v>
      </c>
      <c r="Y39" s="65">
        <v>0</v>
      </c>
      <c r="Z39" s="61">
        <v>20</v>
      </c>
      <c r="AA39" s="64">
        <v>6250</v>
      </c>
      <c r="AB39" s="64">
        <v>12</v>
      </c>
      <c r="AC39" s="62">
        <v>5</v>
      </c>
      <c r="AD39" s="66">
        <v>0</v>
      </c>
      <c r="AE39" s="30">
        <v>0</v>
      </c>
      <c r="AF39" s="30">
        <v>0</v>
      </c>
      <c r="AG39" s="65">
        <v>0</v>
      </c>
      <c r="AH39" s="61">
        <v>0</v>
      </c>
      <c r="AI39" s="64">
        <v>0</v>
      </c>
      <c r="AJ39" s="64">
        <v>0</v>
      </c>
      <c r="AK39" s="62">
        <v>0</v>
      </c>
      <c r="AL39" s="66">
        <v>18</v>
      </c>
      <c r="AM39" s="30">
        <v>8100</v>
      </c>
      <c r="AN39" s="30">
        <v>17</v>
      </c>
      <c r="AO39" s="65">
        <v>7</v>
      </c>
      <c r="AP39" s="67">
        <f>SUM($D$4:D39,$H$4:H39,$L$4:L39,$P$4:P39,$T$4:T39,$X$4:X39,$AB$4:AB39,$AF$4:AF39,$AJ$4:AJ39,$AN$4:AN39)</f>
        <v>1611</v>
      </c>
      <c r="AQ39" s="67">
        <f>SUM($C$4:C39,$G$4:G39,$K$4:K39,$O$4:O39,$S$4:S39,$W$4:W39,$AA$4:AA39,$AE$4:AE39,$AI$4:AI39,$AM$4:AM39)</f>
        <v>629500</v>
      </c>
      <c r="AR39" s="67">
        <f>SUM($E$4:E39,$I$4:I39,$M$4:M39,$Q$4:Q39,$U$4:U39,$Y$4:Y39,$AC$4:AC39,$AG$4:AG39,$AK$4:AK39,$AO$4:AO39)</f>
        <v>188</v>
      </c>
    </row>
    <row r="40" spans="1:44" x14ac:dyDescent="0.15">
      <c r="A40">
        <v>37</v>
      </c>
      <c r="B40" s="61">
        <v>0</v>
      </c>
      <c r="C40" s="64">
        <v>0</v>
      </c>
      <c r="D40" s="30">
        <v>0</v>
      </c>
      <c r="E40" s="65">
        <v>0</v>
      </c>
      <c r="F40" s="61">
        <v>22</v>
      </c>
      <c r="G40" s="64">
        <v>7300</v>
      </c>
      <c r="H40" s="30">
        <v>14</v>
      </c>
      <c r="I40" s="65">
        <v>6</v>
      </c>
      <c r="J40" s="61">
        <v>22</v>
      </c>
      <c r="K40" s="64">
        <v>7300</v>
      </c>
      <c r="L40" s="64">
        <v>14</v>
      </c>
      <c r="M40" s="62">
        <v>6</v>
      </c>
      <c r="N40" s="66">
        <v>0</v>
      </c>
      <c r="O40" s="30">
        <v>0</v>
      </c>
      <c r="P40" s="30">
        <v>0</v>
      </c>
      <c r="Q40" s="65">
        <v>0</v>
      </c>
      <c r="R40" s="61">
        <v>20</v>
      </c>
      <c r="S40" s="64">
        <v>9850</v>
      </c>
      <c r="T40" s="64">
        <v>19</v>
      </c>
      <c r="U40" s="62">
        <v>8</v>
      </c>
      <c r="V40" s="66">
        <v>21</v>
      </c>
      <c r="W40" s="30">
        <v>14200</v>
      </c>
      <c r="X40" s="30">
        <v>28</v>
      </c>
      <c r="Y40" s="65">
        <v>12</v>
      </c>
      <c r="Z40" s="61">
        <v>21</v>
      </c>
      <c r="AA40" s="64">
        <v>6900</v>
      </c>
      <c r="AB40" s="64">
        <v>13</v>
      </c>
      <c r="AC40" s="62">
        <v>6</v>
      </c>
      <c r="AD40" s="66">
        <v>20</v>
      </c>
      <c r="AE40" s="30">
        <v>5450</v>
      </c>
      <c r="AF40" s="30">
        <v>11</v>
      </c>
      <c r="AG40" s="65">
        <v>5</v>
      </c>
      <c r="AH40" s="61">
        <v>19</v>
      </c>
      <c r="AI40" s="64">
        <v>4900</v>
      </c>
      <c r="AJ40" s="64">
        <v>10</v>
      </c>
      <c r="AK40" s="62">
        <v>4</v>
      </c>
      <c r="AL40" s="66">
        <v>0</v>
      </c>
      <c r="AM40" s="30">
        <v>0</v>
      </c>
      <c r="AN40" s="30">
        <v>0</v>
      </c>
      <c r="AO40" s="65">
        <v>0</v>
      </c>
      <c r="AP40" s="67">
        <f>SUM($D$4:D40,$H$4:H40,$L$4:L40,$P$4:P40,$T$4:T40,$X$4:X40,$AB$4:AB40,$AF$4:AF40,$AJ$4:AJ40,$AN$4:AN40)</f>
        <v>1720</v>
      </c>
      <c r="AQ40" s="67">
        <f>SUM($C$4:C40,$G$4:G40,$K$4:K40,$O$4:O40,$S$4:S40,$W$4:W40,$AA$4:AA40,$AE$4:AE40,$AI$4:AI40,$AM$4:AM40)</f>
        <v>685400</v>
      </c>
      <c r="AR40" s="67">
        <f>SUM($E$4:E40,$I$4:I40,$M$4:M40,$Q$4:Q40,$U$4:U40,$Y$4:Y40,$AC$4:AC40,$AG$4:AG40,$AK$4:AK40,$AO$4:AO40)</f>
        <v>235</v>
      </c>
    </row>
    <row r="41" spans="1:44" x14ac:dyDescent="0.15">
      <c r="A41">
        <v>38</v>
      </c>
      <c r="B41" s="61">
        <v>23</v>
      </c>
      <c r="C41" s="64">
        <v>18050</v>
      </c>
      <c r="D41" s="30">
        <v>35</v>
      </c>
      <c r="E41" s="65">
        <v>14</v>
      </c>
      <c r="F41" s="61">
        <v>0</v>
      </c>
      <c r="G41" s="64">
        <v>0</v>
      </c>
      <c r="H41" s="30">
        <v>0</v>
      </c>
      <c r="I41" s="65">
        <v>0</v>
      </c>
      <c r="J41" s="61">
        <v>0</v>
      </c>
      <c r="K41" s="64">
        <v>0</v>
      </c>
      <c r="L41" s="64">
        <v>0</v>
      </c>
      <c r="M41" s="62">
        <v>0</v>
      </c>
      <c r="N41" s="66">
        <v>21</v>
      </c>
      <c r="O41" s="30">
        <v>6600</v>
      </c>
      <c r="P41" s="30">
        <v>13</v>
      </c>
      <c r="Q41" s="65">
        <v>6</v>
      </c>
      <c r="R41" s="61">
        <v>0</v>
      </c>
      <c r="S41" s="64">
        <v>0</v>
      </c>
      <c r="T41" s="64">
        <v>0</v>
      </c>
      <c r="U41" s="62">
        <v>0</v>
      </c>
      <c r="V41" s="66">
        <v>22</v>
      </c>
      <c r="W41" s="30">
        <v>15750</v>
      </c>
      <c r="X41" s="30">
        <v>31</v>
      </c>
      <c r="Y41" s="65">
        <v>13</v>
      </c>
      <c r="Z41" s="61">
        <v>0</v>
      </c>
      <c r="AA41" s="64">
        <v>0</v>
      </c>
      <c r="AB41" s="64">
        <v>0</v>
      </c>
      <c r="AC41" s="62">
        <v>0</v>
      </c>
      <c r="AD41" s="66">
        <v>21</v>
      </c>
      <c r="AE41" s="30">
        <v>6050</v>
      </c>
      <c r="AF41" s="30">
        <v>12</v>
      </c>
      <c r="AG41" s="65">
        <v>5</v>
      </c>
      <c r="AH41" s="61">
        <v>20</v>
      </c>
      <c r="AI41" s="64">
        <v>5450</v>
      </c>
      <c r="AJ41" s="64">
        <v>11</v>
      </c>
      <c r="AK41" s="62">
        <v>5</v>
      </c>
      <c r="AL41" s="66">
        <v>19</v>
      </c>
      <c r="AM41" s="30">
        <v>9000</v>
      </c>
      <c r="AN41" s="30">
        <v>18</v>
      </c>
      <c r="AO41" s="65">
        <v>8</v>
      </c>
      <c r="AP41" s="67">
        <f>SUM($D$4:D41,$H$4:H41,$L$4:L41,$P$4:P41,$T$4:T41,$X$4:X41,$AB$4:AB41,$AF$4:AF41,$AJ$4:AJ41,$AN$4:AN41)</f>
        <v>1840</v>
      </c>
      <c r="AQ41" s="67">
        <f>SUM($C$4:C41,$G$4:G41,$K$4:K41,$O$4:O41,$S$4:S41,$W$4:W41,$AA$4:AA41,$AE$4:AE41,$AI$4:AI41,$AM$4:AM41)</f>
        <v>746300</v>
      </c>
      <c r="AR41" s="67">
        <f>SUM($E$4:E41,$I$4:I41,$M$4:M41,$Q$4:Q41,$U$4:U41,$Y$4:Y41,$AC$4:AC41,$AG$4:AG41,$AK$4:AK41,$AO$4:AO41)</f>
        <v>286</v>
      </c>
    </row>
    <row r="42" spans="1:44" x14ac:dyDescent="0.15">
      <c r="A42">
        <v>39</v>
      </c>
      <c r="B42" s="61">
        <v>24</v>
      </c>
      <c r="C42" s="64">
        <v>19950</v>
      </c>
      <c r="D42" s="30">
        <v>38</v>
      </c>
      <c r="E42" s="65">
        <v>16</v>
      </c>
      <c r="F42" s="61">
        <v>23</v>
      </c>
      <c r="G42" s="64">
        <v>8050</v>
      </c>
      <c r="H42" s="30">
        <v>15</v>
      </c>
      <c r="I42" s="65">
        <v>6</v>
      </c>
      <c r="J42" s="61">
        <v>23</v>
      </c>
      <c r="K42" s="64">
        <v>8050</v>
      </c>
      <c r="L42" s="64">
        <v>15</v>
      </c>
      <c r="M42" s="62">
        <v>6</v>
      </c>
      <c r="N42" s="66">
        <v>22</v>
      </c>
      <c r="O42" s="30">
        <v>7300</v>
      </c>
      <c r="P42" s="30">
        <v>14</v>
      </c>
      <c r="Q42" s="65">
        <v>6</v>
      </c>
      <c r="R42" s="61">
        <v>21</v>
      </c>
      <c r="S42" s="64">
        <v>10900</v>
      </c>
      <c r="T42" s="64">
        <v>21</v>
      </c>
      <c r="U42" s="62">
        <v>9</v>
      </c>
      <c r="V42" s="66">
        <v>0</v>
      </c>
      <c r="W42" s="30">
        <v>0</v>
      </c>
      <c r="X42" s="30">
        <v>0</v>
      </c>
      <c r="Y42" s="65">
        <v>0</v>
      </c>
      <c r="Z42" s="61">
        <v>22</v>
      </c>
      <c r="AA42" s="64">
        <v>7600</v>
      </c>
      <c r="AB42" s="64">
        <v>14</v>
      </c>
      <c r="AC42" s="62">
        <v>6</v>
      </c>
      <c r="AD42" s="66">
        <v>0</v>
      </c>
      <c r="AE42" s="30">
        <v>0</v>
      </c>
      <c r="AF42" s="30">
        <v>0</v>
      </c>
      <c r="AG42" s="65">
        <v>0</v>
      </c>
      <c r="AH42" s="61">
        <v>21</v>
      </c>
      <c r="AI42" s="64">
        <v>6050</v>
      </c>
      <c r="AJ42" s="64">
        <v>12</v>
      </c>
      <c r="AK42" s="62">
        <v>5</v>
      </c>
      <c r="AL42" s="66">
        <v>20</v>
      </c>
      <c r="AM42" s="30">
        <v>10000</v>
      </c>
      <c r="AN42" s="30">
        <v>20</v>
      </c>
      <c r="AO42" s="65">
        <v>8</v>
      </c>
      <c r="AP42" s="67">
        <f>SUM($D$4:D42,$H$4:H42,$L$4:L42,$P$4:P42,$T$4:T42,$X$4:X42,$AB$4:AB42,$AF$4:AF42,$AJ$4:AJ42,$AN$4:AN42)</f>
        <v>1989</v>
      </c>
      <c r="AQ42" s="67">
        <f>SUM($C$4:C42,$G$4:G42,$K$4:K42,$O$4:O42,$S$4:S42,$W$4:W42,$AA$4:AA42,$AE$4:AE42,$AI$4:AI42,$AM$4:AM42)</f>
        <v>824200</v>
      </c>
      <c r="AR42" s="67">
        <f>SUM($E$4:E42,$I$4:I42,$M$4:M42,$Q$4:Q42,$U$4:U42,$Y$4:Y42,$AC$4:AC42,$AG$4:AG42,$AK$4:AK42,$AO$4:AO42)</f>
        <v>348</v>
      </c>
    </row>
    <row r="43" spans="1:44" x14ac:dyDescent="0.15">
      <c r="A43">
        <v>40</v>
      </c>
      <c r="B43" s="61">
        <v>0</v>
      </c>
      <c r="C43" s="64">
        <v>0</v>
      </c>
      <c r="D43" s="30">
        <v>0</v>
      </c>
      <c r="E43" s="65">
        <v>0</v>
      </c>
      <c r="F43" s="61">
        <v>24</v>
      </c>
      <c r="G43" s="64">
        <v>8850</v>
      </c>
      <c r="H43" s="30">
        <v>16</v>
      </c>
      <c r="I43" s="65">
        <v>7</v>
      </c>
      <c r="J43" s="61">
        <v>24</v>
      </c>
      <c r="K43" s="64">
        <v>8850</v>
      </c>
      <c r="L43" s="64">
        <v>16</v>
      </c>
      <c r="M43" s="62">
        <v>7</v>
      </c>
      <c r="N43" s="66">
        <v>0</v>
      </c>
      <c r="O43" s="30">
        <v>0</v>
      </c>
      <c r="P43" s="30">
        <v>0</v>
      </c>
      <c r="Q43" s="65">
        <v>0</v>
      </c>
      <c r="R43" s="61">
        <v>22</v>
      </c>
      <c r="S43" s="64">
        <v>12050</v>
      </c>
      <c r="T43" s="64">
        <v>23</v>
      </c>
      <c r="U43" s="62">
        <v>10</v>
      </c>
      <c r="V43" s="66">
        <v>23</v>
      </c>
      <c r="W43" s="30">
        <v>17400</v>
      </c>
      <c r="X43" s="30">
        <v>33</v>
      </c>
      <c r="Y43" s="65">
        <v>14</v>
      </c>
      <c r="Z43" s="61">
        <v>23</v>
      </c>
      <c r="AA43" s="64">
        <v>8400</v>
      </c>
      <c r="AB43" s="64">
        <v>16</v>
      </c>
      <c r="AC43" s="62">
        <v>7</v>
      </c>
      <c r="AD43" s="66">
        <v>22</v>
      </c>
      <c r="AE43" s="30">
        <v>6700</v>
      </c>
      <c r="AF43" s="30">
        <v>13</v>
      </c>
      <c r="AG43" s="65">
        <v>6</v>
      </c>
      <c r="AH43" s="61">
        <v>0</v>
      </c>
      <c r="AI43" s="64">
        <v>0</v>
      </c>
      <c r="AJ43" s="64">
        <v>0</v>
      </c>
      <c r="AK43" s="62">
        <v>0</v>
      </c>
      <c r="AL43" s="66">
        <v>0</v>
      </c>
      <c r="AM43" s="30">
        <v>0</v>
      </c>
      <c r="AN43" s="30">
        <v>0</v>
      </c>
      <c r="AO43" s="65">
        <v>0</v>
      </c>
      <c r="AP43" s="67">
        <f>SUM($D$4:D43,$H$4:H43,$L$4:L43,$P$4:P43,$T$4:T43,$X$4:X43,$AB$4:AB43,$AF$4:AF43,$AJ$4:AJ43,$AN$4:AN43)</f>
        <v>2106</v>
      </c>
      <c r="AQ43" s="67">
        <f>SUM($C$4:C43,$G$4:G43,$K$4:K43,$O$4:O43,$S$4:S43,$W$4:W43,$AA$4:AA43,$AE$4:AE43,$AI$4:AI43,$AM$4:AM43)</f>
        <v>886450</v>
      </c>
      <c r="AR43" s="67">
        <f>SUM($E$4:E43,$I$4:I43,$M$4:M43,$Q$4:Q43,$U$4:U43,$Y$4:Y43,$AC$4:AC43,$AG$4:AG43,$AK$4:AK43,$AO$4:AO43)</f>
        <v>399</v>
      </c>
    </row>
    <row r="44" spans="1:44" x14ac:dyDescent="0.15">
      <c r="A44">
        <v>41</v>
      </c>
      <c r="B44" s="61">
        <v>25</v>
      </c>
      <c r="C44" s="64">
        <v>22050</v>
      </c>
      <c r="D44" s="30">
        <v>42</v>
      </c>
      <c r="E44" s="65">
        <v>17</v>
      </c>
      <c r="F44" s="61">
        <v>0</v>
      </c>
      <c r="G44" s="64">
        <v>0</v>
      </c>
      <c r="H44" s="30">
        <v>0</v>
      </c>
      <c r="I44" s="65">
        <v>0</v>
      </c>
      <c r="J44" s="61">
        <v>0</v>
      </c>
      <c r="K44" s="64">
        <v>0</v>
      </c>
      <c r="L44" s="64">
        <v>0</v>
      </c>
      <c r="M44" s="62">
        <v>0</v>
      </c>
      <c r="N44" s="66">
        <v>23</v>
      </c>
      <c r="O44" s="30">
        <v>8050</v>
      </c>
      <c r="P44" s="30">
        <v>15</v>
      </c>
      <c r="Q44" s="65">
        <v>6</v>
      </c>
      <c r="R44" s="61">
        <v>0</v>
      </c>
      <c r="S44" s="64">
        <v>0</v>
      </c>
      <c r="T44" s="64">
        <v>0</v>
      </c>
      <c r="U44" s="62">
        <v>0</v>
      </c>
      <c r="V44" s="66">
        <v>24</v>
      </c>
      <c r="W44" s="30">
        <v>19200</v>
      </c>
      <c r="X44" s="30">
        <v>36</v>
      </c>
      <c r="Y44" s="65">
        <v>15</v>
      </c>
      <c r="Z44" s="61">
        <v>0</v>
      </c>
      <c r="AA44" s="64">
        <v>0</v>
      </c>
      <c r="AB44" s="64">
        <v>0</v>
      </c>
      <c r="AC44" s="62">
        <v>0</v>
      </c>
      <c r="AD44" s="66">
        <v>23</v>
      </c>
      <c r="AE44" s="30">
        <v>7400</v>
      </c>
      <c r="AF44" s="30">
        <v>14</v>
      </c>
      <c r="AG44" s="65">
        <v>6</v>
      </c>
      <c r="AH44" s="61">
        <v>22</v>
      </c>
      <c r="AI44" s="64">
        <v>6700</v>
      </c>
      <c r="AJ44" s="64">
        <v>13</v>
      </c>
      <c r="AK44" s="62">
        <v>6</v>
      </c>
      <c r="AL44" s="66">
        <v>21</v>
      </c>
      <c r="AM44" s="30">
        <v>11100</v>
      </c>
      <c r="AN44" s="30">
        <v>22</v>
      </c>
      <c r="AO44" s="65">
        <v>9</v>
      </c>
      <c r="AP44" s="67">
        <f>SUM($D$4:D44,$H$4:H44,$L$4:L44,$P$4:P44,$T$4:T44,$X$4:X44,$AB$4:AB44,$AF$4:AF44,$AJ$4:AJ44,$AN$4:AN44)</f>
        <v>2248</v>
      </c>
      <c r="AQ44" s="67">
        <f>SUM($C$4:C44,$G$4:G44,$K$4:K44,$O$4:O44,$S$4:S44,$W$4:W44,$AA$4:AA44,$AE$4:AE44,$AI$4:AI44,$AM$4:AM44)</f>
        <v>960950</v>
      </c>
      <c r="AR44" s="67">
        <f>SUM($E$4:E44,$I$4:I44,$M$4:M44,$Q$4:Q44,$U$4:U44,$Y$4:Y44,$AC$4:AC44,$AG$4:AG44,$AK$4:AK44,$AO$4:AO44)</f>
        <v>458</v>
      </c>
    </row>
    <row r="45" spans="1:44" x14ac:dyDescent="0.15">
      <c r="A45">
        <v>42</v>
      </c>
      <c r="B45" s="61">
        <v>0</v>
      </c>
      <c r="C45" s="64">
        <v>0</v>
      </c>
      <c r="D45" s="30">
        <v>0</v>
      </c>
      <c r="E45" s="65">
        <v>0</v>
      </c>
      <c r="F45" s="61">
        <v>25</v>
      </c>
      <c r="G45" s="64">
        <v>9750</v>
      </c>
      <c r="H45" s="30">
        <v>18</v>
      </c>
      <c r="I45" s="65">
        <v>8</v>
      </c>
      <c r="J45" s="61">
        <v>25</v>
      </c>
      <c r="K45" s="64">
        <v>9750</v>
      </c>
      <c r="L45" s="64">
        <v>18</v>
      </c>
      <c r="M45" s="62">
        <v>8</v>
      </c>
      <c r="N45" s="66">
        <v>24</v>
      </c>
      <c r="O45" s="30">
        <v>8850</v>
      </c>
      <c r="P45" s="30">
        <v>16</v>
      </c>
      <c r="Q45" s="65">
        <v>7</v>
      </c>
      <c r="R45" s="61">
        <v>23</v>
      </c>
      <c r="S45" s="64">
        <v>13300</v>
      </c>
      <c r="T45" s="64">
        <v>25</v>
      </c>
      <c r="U45" s="62">
        <v>10</v>
      </c>
      <c r="V45" s="66">
        <v>0</v>
      </c>
      <c r="W45" s="30">
        <v>0</v>
      </c>
      <c r="X45" s="30">
        <v>0</v>
      </c>
      <c r="Y45" s="65">
        <v>0</v>
      </c>
      <c r="Z45" s="61">
        <v>24</v>
      </c>
      <c r="AA45" s="64">
        <v>9250</v>
      </c>
      <c r="AB45" s="64">
        <v>17</v>
      </c>
      <c r="AC45" s="62">
        <v>7</v>
      </c>
      <c r="AD45" s="66">
        <v>0</v>
      </c>
      <c r="AE45" s="30">
        <v>0</v>
      </c>
      <c r="AF45" s="30">
        <v>0</v>
      </c>
      <c r="AG45" s="65">
        <v>0</v>
      </c>
      <c r="AH45" s="61">
        <v>23</v>
      </c>
      <c r="AI45" s="64">
        <v>7400</v>
      </c>
      <c r="AJ45" s="64">
        <v>14</v>
      </c>
      <c r="AK45" s="62">
        <v>6</v>
      </c>
      <c r="AL45" s="66">
        <v>22</v>
      </c>
      <c r="AM45" s="30">
        <v>12300</v>
      </c>
      <c r="AN45" s="30">
        <v>24</v>
      </c>
      <c r="AO45" s="65">
        <v>10</v>
      </c>
      <c r="AP45" s="67">
        <f>SUM($D$4:D45,$H$4:H45,$L$4:L45,$P$4:P45,$T$4:T45,$X$4:X45,$AB$4:AB45,$AF$4:AF45,$AJ$4:AJ45,$AN$4:AN45)</f>
        <v>2380</v>
      </c>
      <c r="AQ45" s="67">
        <f>SUM($C$4:C45,$G$4:G45,$K$4:K45,$O$4:O45,$S$4:S45,$W$4:W45,$AA$4:AA45,$AE$4:AE45,$AI$4:AI45,$AM$4:AM45)</f>
        <v>1031550</v>
      </c>
      <c r="AR45" s="67">
        <f>SUM($E$4:E45,$I$4:I45,$M$4:M45,$Q$4:Q45,$U$4:U45,$Y$4:Y45,$AC$4:AC45,$AG$4:AG45,$AK$4:AK45,$AO$4:AO45)</f>
        <v>514</v>
      </c>
    </row>
    <row r="46" spans="1:44" x14ac:dyDescent="0.15">
      <c r="A46">
        <v>43</v>
      </c>
      <c r="B46" s="61">
        <v>26</v>
      </c>
      <c r="C46" s="64">
        <v>24300</v>
      </c>
      <c r="D46" s="30">
        <v>45</v>
      </c>
      <c r="E46" s="65">
        <v>18</v>
      </c>
      <c r="F46" s="61">
        <v>0</v>
      </c>
      <c r="G46" s="64">
        <v>0</v>
      </c>
      <c r="H46" s="30">
        <v>0</v>
      </c>
      <c r="I46" s="65">
        <v>0</v>
      </c>
      <c r="J46" s="61">
        <v>0</v>
      </c>
      <c r="K46" s="64">
        <v>0</v>
      </c>
      <c r="L46" s="64">
        <v>0</v>
      </c>
      <c r="M46" s="62">
        <v>0</v>
      </c>
      <c r="N46" s="66">
        <v>0</v>
      </c>
      <c r="O46" s="30">
        <v>0</v>
      </c>
      <c r="P46" s="30">
        <v>0</v>
      </c>
      <c r="Q46" s="65">
        <v>0</v>
      </c>
      <c r="R46" s="61">
        <v>24</v>
      </c>
      <c r="S46" s="64">
        <v>14650</v>
      </c>
      <c r="T46" s="64">
        <v>27</v>
      </c>
      <c r="U46" s="62">
        <v>11</v>
      </c>
      <c r="V46" s="66">
        <v>25</v>
      </c>
      <c r="W46" s="30">
        <v>21200</v>
      </c>
      <c r="X46" s="30">
        <v>40</v>
      </c>
      <c r="Y46" s="65">
        <v>16</v>
      </c>
      <c r="Z46" s="61">
        <v>25</v>
      </c>
      <c r="AA46" s="64">
        <v>10200</v>
      </c>
      <c r="AB46" s="64">
        <v>19</v>
      </c>
      <c r="AC46" s="62">
        <v>8</v>
      </c>
      <c r="AD46" s="66">
        <v>24</v>
      </c>
      <c r="AE46" s="30">
        <v>8150</v>
      </c>
      <c r="AF46" s="30">
        <v>15</v>
      </c>
      <c r="AG46" s="65">
        <v>6</v>
      </c>
      <c r="AH46" s="61">
        <v>0</v>
      </c>
      <c r="AI46" s="64">
        <v>0</v>
      </c>
      <c r="AJ46" s="64">
        <v>0</v>
      </c>
      <c r="AK46" s="62">
        <v>0</v>
      </c>
      <c r="AL46" s="66">
        <v>23</v>
      </c>
      <c r="AM46" s="30">
        <v>13600</v>
      </c>
      <c r="AN46" s="30">
        <v>26</v>
      </c>
      <c r="AO46" s="65">
        <v>11</v>
      </c>
      <c r="AP46" s="67">
        <f>SUM($D$4:D46,$H$4:H46,$L$4:L46,$P$4:P46,$T$4:T46,$X$4:X46,$AB$4:AB46,$AF$4:AF46,$AJ$4:AJ46,$AN$4:AN46)</f>
        <v>2552</v>
      </c>
      <c r="AQ46" s="67">
        <f>SUM($C$4:C46,$G$4:G46,$K$4:K46,$O$4:O46,$S$4:S46,$W$4:W46,$AA$4:AA46,$AE$4:AE46,$AI$4:AI46,$AM$4:AM46)</f>
        <v>1123650</v>
      </c>
      <c r="AR46" s="67">
        <f>SUM($E$4:E46,$I$4:I46,$M$4:M46,$Q$4:Q46,$U$4:U46,$Y$4:Y46,$AC$4:AC46,$AG$4:AG46,$AK$4:AK46,$AO$4:AO46)</f>
        <v>584</v>
      </c>
    </row>
    <row r="47" spans="1:44" x14ac:dyDescent="0.15">
      <c r="A47">
        <v>44</v>
      </c>
      <c r="B47" s="61">
        <v>27</v>
      </c>
      <c r="C47" s="64">
        <v>26750</v>
      </c>
      <c r="D47" s="30">
        <v>49</v>
      </c>
      <c r="E47" s="65">
        <v>20</v>
      </c>
      <c r="F47" s="61">
        <v>26</v>
      </c>
      <c r="G47" s="64">
        <v>10750</v>
      </c>
      <c r="H47" s="30">
        <v>20</v>
      </c>
      <c r="I47" s="65">
        <v>8</v>
      </c>
      <c r="J47" s="61">
        <v>26</v>
      </c>
      <c r="K47" s="64">
        <v>10750</v>
      </c>
      <c r="L47" s="64">
        <v>20</v>
      </c>
      <c r="M47" s="62">
        <v>8</v>
      </c>
      <c r="N47" s="66">
        <v>25</v>
      </c>
      <c r="O47" s="30">
        <v>9750</v>
      </c>
      <c r="P47" s="30">
        <v>18</v>
      </c>
      <c r="Q47" s="65">
        <v>8</v>
      </c>
      <c r="R47" s="61">
        <v>0</v>
      </c>
      <c r="S47" s="64">
        <v>0</v>
      </c>
      <c r="T47" s="64">
        <v>0</v>
      </c>
      <c r="U47" s="62">
        <v>0</v>
      </c>
      <c r="V47" s="66">
        <v>26</v>
      </c>
      <c r="W47" s="30">
        <v>23350</v>
      </c>
      <c r="X47" s="30">
        <v>43</v>
      </c>
      <c r="Y47" s="65">
        <v>18</v>
      </c>
      <c r="Z47" s="61">
        <v>26</v>
      </c>
      <c r="AA47" s="64">
        <v>11250</v>
      </c>
      <c r="AB47" s="64">
        <v>21</v>
      </c>
      <c r="AC47" s="62">
        <v>9</v>
      </c>
      <c r="AD47" s="66">
        <v>25</v>
      </c>
      <c r="AE47" s="30">
        <v>9000</v>
      </c>
      <c r="AF47" s="30">
        <v>17</v>
      </c>
      <c r="AG47" s="65">
        <v>7</v>
      </c>
      <c r="AH47" s="61">
        <v>24</v>
      </c>
      <c r="AI47" s="64">
        <v>8150</v>
      </c>
      <c r="AJ47" s="64">
        <v>15</v>
      </c>
      <c r="AK47" s="62">
        <v>6</v>
      </c>
      <c r="AL47" s="66">
        <v>0</v>
      </c>
      <c r="AM47" s="30">
        <v>0</v>
      </c>
      <c r="AN47" s="30">
        <v>0</v>
      </c>
      <c r="AO47" s="65">
        <v>0</v>
      </c>
      <c r="AP47" s="67">
        <f>SUM($D$4:D47,$H$4:H47,$L$4:L47,$P$4:P47,$T$4:T47,$X$4:X47,$AB$4:AB47,$AF$4:AF47,$AJ$4:AJ47,$AN$4:AN47)</f>
        <v>2755</v>
      </c>
      <c r="AQ47" s="67">
        <f>SUM($C$4:C47,$G$4:G47,$K$4:K47,$O$4:O47,$S$4:S47,$W$4:W47,$AA$4:AA47,$AE$4:AE47,$AI$4:AI47,$AM$4:AM47)</f>
        <v>1233400</v>
      </c>
      <c r="AR47" s="67">
        <f>SUM($E$4:E47,$I$4:I47,$M$4:M47,$Q$4:Q47,$U$4:U47,$Y$4:Y47,$AC$4:AC47,$AG$4:AG47,$AK$4:AK47,$AO$4:AO47)</f>
        <v>668</v>
      </c>
    </row>
    <row r="48" spans="1:44" x14ac:dyDescent="0.15">
      <c r="A48">
        <v>45</v>
      </c>
      <c r="B48" s="61">
        <v>0</v>
      </c>
      <c r="C48" s="64">
        <v>0</v>
      </c>
      <c r="D48" s="30">
        <v>0</v>
      </c>
      <c r="E48" s="65">
        <v>0</v>
      </c>
      <c r="F48" s="61">
        <v>27</v>
      </c>
      <c r="G48" s="64">
        <v>11800</v>
      </c>
      <c r="H48" s="30">
        <v>21</v>
      </c>
      <c r="I48" s="65">
        <v>9</v>
      </c>
      <c r="J48" s="61">
        <v>27</v>
      </c>
      <c r="K48" s="64">
        <v>11800</v>
      </c>
      <c r="L48" s="64">
        <v>21</v>
      </c>
      <c r="M48" s="62">
        <v>9</v>
      </c>
      <c r="N48" s="66">
        <v>26</v>
      </c>
      <c r="O48" s="30">
        <v>10750</v>
      </c>
      <c r="P48" s="30">
        <v>20</v>
      </c>
      <c r="Q48" s="65">
        <v>8</v>
      </c>
      <c r="R48" s="61">
        <v>25</v>
      </c>
      <c r="S48" s="64">
        <v>16150</v>
      </c>
      <c r="T48" s="64">
        <v>30</v>
      </c>
      <c r="U48" s="62">
        <v>12</v>
      </c>
      <c r="V48" s="66">
        <v>0</v>
      </c>
      <c r="W48" s="30">
        <v>0</v>
      </c>
      <c r="X48" s="30">
        <v>0</v>
      </c>
      <c r="Y48" s="65">
        <v>0</v>
      </c>
      <c r="Z48" s="61">
        <v>0</v>
      </c>
      <c r="AA48" s="64">
        <v>0</v>
      </c>
      <c r="AB48" s="64">
        <v>0</v>
      </c>
      <c r="AC48" s="62">
        <v>0</v>
      </c>
      <c r="AD48" s="66">
        <v>26</v>
      </c>
      <c r="AE48" s="30">
        <v>9950</v>
      </c>
      <c r="AF48" s="30">
        <v>19</v>
      </c>
      <c r="AG48" s="65">
        <v>8</v>
      </c>
      <c r="AH48" s="61">
        <v>25</v>
      </c>
      <c r="AI48" s="64">
        <v>9000</v>
      </c>
      <c r="AJ48" s="64">
        <v>17</v>
      </c>
      <c r="AK48" s="62">
        <v>7</v>
      </c>
      <c r="AL48" s="66">
        <v>24</v>
      </c>
      <c r="AM48" s="30">
        <v>15000</v>
      </c>
      <c r="AN48" s="30">
        <v>28</v>
      </c>
      <c r="AO48" s="65">
        <v>12</v>
      </c>
      <c r="AP48" s="67">
        <f>SUM($D$4:D48,$H$4:H48,$L$4:L48,$P$4:P48,$T$4:T48,$X$4:X48,$AB$4:AB48,$AF$4:AF48,$AJ$4:AJ48,$AN$4:AN48)</f>
        <v>2911</v>
      </c>
      <c r="AQ48" s="67">
        <f>SUM($C$4:C48,$G$4:G48,$K$4:K48,$O$4:O48,$S$4:S48,$W$4:W48,$AA$4:AA48,$AE$4:AE48,$AI$4:AI48,$AM$4:AM48)</f>
        <v>1317850</v>
      </c>
      <c r="AR48" s="67">
        <f>SUM($E$4:E48,$I$4:I48,$M$4:M48,$Q$4:Q48,$U$4:U48,$Y$4:Y48,$AC$4:AC48,$AG$4:AG48,$AK$4:AK48,$AO$4:AO48)</f>
        <v>733</v>
      </c>
    </row>
    <row r="49" spans="1:44" x14ac:dyDescent="0.15">
      <c r="A49">
        <v>46</v>
      </c>
      <c r="B49" s="61">
        <v>28</v>
      </c>
      <c r="C49" s="64">
        <v>29450</v>
      </c>
      <c r="D49" s="30">
        <v>54</v>
      </c>
      <c r="E49" s="65">
        <v>22</v>
      </c>
      <c r="F49" s="61">
        <v>0</v>
      </c>
      <c r="G49" s="64">
        <v>0</v>
      </c>
      <c r="H49" s="30">
        <v>0</v>
      </c>
      <c r="I49" s="65">
        <v>0</v>
      </c>
      <c r="J49" s="61">
        <v>0</v>
      </c>
      <c r="K49" s="64">
        <v>0</v>
      </c>
      <c r="L49" s="64">
        <v>0</v>
      </c>
      <c r="M49" s="62">
        <v>0</v>
      </c>
      <c r="N49" s="66">
        <v>27</v>
      </c>
      <c r="O49" s="30">
        <v>11800</v>
      </c>
      <c r="P49" s="30">
        <v>21</v>
      </c>
      <c r="Q49" s="65">
        <v>9</v>
      </c>
      <c r="R49" s="61">
        <v>26</v>
      </c>
      <c r="S49" s="64">
        <v>17800</v>
      </c>
      <c r="T49" s="64">
        <v>33</v>
      </c>
      <c r="U49" s="62">
        <v>14</v>
      </c>
      <c r="V49" s="66">
        <v>27</v>
      </c>
      <c r="W49" s="30">
        <v>25700</v>
      </c>
      <c r="X49" s="30">
        <v>47</v>
      </c>
      <c r="Y49" s="65">
        <v>19</v>
      </c>
      <c r="Z49" s="61">
        <v>27</v>
      </c>
      <c r="AA49" s="64">
        <v>12350</v>
      </c>
      <c r="AB49" s="64">
        <v>22</v>
      </c>
      <c r="AC49" s="62">
        <v>9</v>
      </c>
      <c r="AD49" s="66">
        <v>0</v>
      </c>
      <c r="AE49" s="30">
        <v>0</v>
      </c>
      <c r="AF49" s="30">
        <v>0</v>
      </c>
      <c r="AG49" s="65">
        <v>0</v>
      </c>
      <c r="AH49" s="61">
        <v>26</v>
      </c>
      <c r="AI49" s="64">
        <v>9950</v>
      </c>
      <c r="AJ49" s="64">
        <v>19</v>
      </c>
      <c r="AK49" s="62">
        <v>8</v>
      </c>
      <c r="AL49" s="66">
        <v>25</v>
      </c>
      <c r="AM49" s="30">
        <v>16550</v>
      </c>
      <c r="AN49" s="30">
        <v>31</v>
      </c>
      <c r="AO49" s="65">
        <v>13</v>
      </c>
      <c r="AP49" s="67">
        <f>SUM($D$4:D49,$H$4:H49,$L$4:L49,$P$4:P49,$T$4:T49,$X$4:X49,$AB$4:AB49,$AF$4:AF49,$AJ$4:AJ49,$AN$4:AN49)</f>
        <v>3138</v>
      </c>
      <c r="AQ49" s="67">
        <f>SUM($C$4:C49,$G$4:G49,$K$4:K49,$O$4:O49,$S$4:S49,$W$4:W49,$AA$4:AA49,$AE$4:AE49,$AI$4:AI49,$AM$4:AM49)</f>
        <v>1441450</v>
      </c>
      <c r="AR49" s="67">
        <f>SUM($E$4:E49,$I$4:I49,$M$4:M49,$Q$4:Q49,$U$4:U49,$Y$4:Y49,$AC$4:AC49,$AG$4:AG49,$AK$4:AK49,$AO$4:AO49)</f>
        <v>827</v>
      </c>
    </row>
    <row r="50" spans="1:44" x14ac:dyDescent="0.15">
      <c r="A50">
        <v>47</v>
      </c>
      <c r="B50" s="61">
        <v>29</v>
      </c>
      <c r="C50" s="64">
        <v>32400</v>
      </c>
      <c r="D50" s="30">
        <v>59</v>
      </c>
      <c r="E50" s="65">
        <v>24</v>
      </c>
      <c r="F50" s="61">
        <v>28</v>
      </c>
      <c r="G50" s="64">
        <v>13000</v>
      </c>
      <c r="H50" s="30">
        <v>24</v>
      </c>
      <c r="I50" s="65">
        <v>10</v>
      </c>
      <c r="J50" s="61">
        <v>28</v>
      </c>
      <c r="K50" s="64">
        <v>13000</v>
      </c>
      <c r="L50" s="64">
        <v>24</v>
      </c>
      <c r="M50" s="62">
        <v>10</v>
      </c>
      <c r="N50" s="66">
        <v>0</v>
      </c>
      <c r="O50" s="30">
        <v>0</v>
      </c>
      <c r="P50" s="30">
        <v>0</v>
      </c>
      <c r="Q50" s="65">
        <v>0</v>
      </c>
      <c r="R50" s="61">
        <v>27</v>
      </c>
      <c r="S50" s="64">
        <v>19600</v>
      </c>
      <c r="T50" s="64">
        <v>36</v>
      </c>
      <c r="U50" s="62">
        <v>15</v>
      </c>
      <c r="V50" s="66">
        <v>28</v>
      </c>
      <c r="W50" s="30">
        <v>28250</v>
      </c>
      <c r="X50" s="30">
        <v>51</v>
      </c>
      <c r="Y50" s="65">
        <v>21</v>
      </c>
      <c r="Z50" s="61">
        <v>28</v>
      </c>
      <c r="AA50" s="64">
        <v>13600</v>
      </c>
      <c r="AB50" s="64">
        <v>25</v>
      </c>
      <c r="AC50" s="62">
        <v>10</v>
      </c>
      <c r="AD50" s="66">
        <v>27</v>
      </c>
      <c r="AE50" s="30">
        <v>10950</v>
      </c>
      <c r="AF50" s="30">
        <v>20</v>
      </c>
      <c r="AG50" s="65">
        <v>8</v>
      </c>
      <c r="AH50" s="61">
        <v>0</v>
      </c>
      <c r="AI50" s="64">
        <v>0</v>
      </c>
      <c r="AJ50" s="64">
        <v>0</v>
      </c>
      <c r="AK50" s="62">
        <v>0</v>
      </c>
      <c r="AL50" s="66">
        <v>26</v>
      </c>
      <c r="AM50" s="30">
        <v>18250</v>
      </c>
      <c r="AN50" s="30">
        <v>34</v>
      </c>
      <c r="AO50" s="65">
        <v>14</v>
      </c>
      <c r="AP50" s="67">
        <f>SUM($D$4:D50,$H$4:H50,$L$4:L50,$P$4:P50,$T$4:T50,$X$4:X50,$AB$4:AB50,$AF$4:AF50,$AJ$4:AJ50,$AN$4:AN50)</f>
        <v>3411</v>
      </c>
      <c r="AQ50" s="67">
        <f>SUM($C$4:C50,$G$4:G50,$K$4:K50,$O$4:O50,$S$4:S50,$W$4:W50,$AA$4:AA50,$AE$4:AE50,$AI$4:AI50,$AM$4:AM50)</f>
        <v>1590500</v>
      </c>
      <c r="AR50" s="67">
        <f>SUM($E$4:E50,$I$4:I50,$M$4:M50,$Q$4:Q50,$U$4:U50,$Y$4:Y50,$AC$4:AC50,$AG$4:AG50,$AK$4:AK50,$AO$4:AO50)</f>
        <v>939</v>
      </c>
    </row>
    <row r="51" spans="1:44" x14ac:dyDescent="0.15">
      <c r="A51">
        <v>48</v>
      </c>
      <c r="B51" s="61">
        <v>0</v>
      </c>
      <c r="C51" s="64">
        <v>0</v>
      </c>
      <c r="D51" s="30">
        <v>0</v>
      </c>
      <c r="E51" s="65">
        <v>0</v>
      </c>
      <c r="F51" s="61">
        <v>29</v>
      </c>
      <c r="G51" s="64">
        <v>14250</v>
      </c>
      <c r="H51" s="30">
        <v>25</v>
      </c>
      <c r="I51" s="65">
        <v>10</v>
      </c>
      <c r="J51" s="61">
        <v>29</v>
      </c>
      <c r="K51" s="64">
        <v>14250</v>
      </c>
      <c r="L51" s="64">
        <v>25</v>
      </c>
      <c r="M51" s="62">
        <v>10</v>
      </c>
      <c r="N51" s="66">
        <v>28</v>
      </c>
      <c r="O51" s="30">
        <v>13000</v>
      </c>
      <c r="P51" s="30">
        <v>24</v>
      </c>
      <c r="Q51" s="65">
        <v>10</v>
      </c>
      <c r="R51" s="61">
        <v>0</v>
      </c>
      <c r="S51" s="64">
        <v>0</v>
      </c>
      <c r="T51" s="64">
        <v>0</v>
      </c>
      <c r="U51" s="62">
        <v>0</v>
      </c>
      <c r="V51" s="66">
        <v>0</v>
      </c>
      <c r="W51" s="30">
        <v>0</v>
      </c>
      <c r="X51" s="30">
        <v>0</v>
      </c>
      <c r="Y51" s="65">
        <v>0</v>
      </c>
      <c r="Z51" s="61">
        <v>0</v>
      </c>
      <c r="AA51" s="64">
        <v>0</v>
      </c>
      <c r="AB51" s="64">
        <v>0</v>
      </c>
      <c r="AC51" s="62">
        <v>0</v>
      </c>
      <c r="AD51" s="66">
        <v>28</v>
      </c>
      <c r="AE51" s="30">
        <v>12050</v>
      </c>
      <c r="AF51" s="30">
        <v>22</v>
      </c>
      <c r="AG51" s="65">
        <v>9</v>
      </c>
      <c r="AH51" s="61">
        <v>27</v>
      </c>
      <c r="AI51" s="64">
        <v>10950</v>
      </c>
      <c r="AJ51" s="64">
        <v>20</v>
      </c>
      <c r="AK51" s="62">
        <v>8</v>
      </c>
      <c r="AL51" s="66">
        <v>0</v>
      </c>
      <c r="AM51" s="30">
        <v>0</v>
      </c>
      <c r="AN51" s="30">
        <v>0</v>
      </c>
      <c r="AO51" s="65">
        <v>0</v>
      </c>
      <c r="AP51" s="67">
        <f>SUM($D$4:D51,$H$4:H51,$L$4:L51,$P$4:P51,$T$4:T51,$X$4:X51,$AB$4:AB51,$AF$4:AF51,$AJ$4:AJ51,$AN$4:AN51)</f>
        <v>3527</v>
      </c>
      <c r="AQ51" s="67">
        <f>SUM($C$4:C51,$G$4:G51,$K$4:K51,$O$4:O51,$S$4:S51,$W$4:W51,$AA$4:AA51,$AE$4:AE51,$AI$4:AI51,$AM$4:AM51)</f>
        <v>1655000</v>
      </c>
      <c r="AR51" s="67">
        <f>SUM($E$4:E51,$I$4:I51,$M$4:M51,$Q$4:Q51,$U$4:U51,$Y$4:Y51,$AC$4:AC51,$AG$4:AG51,$AK$4:AK51,$AO$4:AO51)</f>
        <v>986</v>
      </c>
    </row>
    <row r="52" spans="1:44" x14ac:dyDescent="0.15">
      <c r="A52">
        <v>49</v>
      </c>
      <c r="B52" s="61">
        <v>30</v>
      </c>
      <c r="C52" s="64">
        <v>35600</v>
      </c>
      <c r="D52" s="30">
        <v>64</v>
      </c>
      <c r="E52" s="65">
        <v>26</v>
      </c>
      <c r="F52" s="61">
        <v>0</v>
      </c>
      <c r="G52" s="64">
        <v>0</v>
      </c>
      <c r="H52" s="30">
        <v>0</v>
      </c>
      <c r="I52" s="65">
        <v>0</v>
      </c>
      <c r="J52" s="61">
        <v>0</v>
      </c>
      <c r="K52" s="64">
        <v>0</v>
      </c>
      <c r="L52" s="64">
        <v>0</v>
      </c>
      <c r="M52" s="62">
        <v>0</v>
      </c>
      <c r="N52" s="66">
        <v>29</v>
      </c>
      <c r="O52" s="30">
        <v>14250</v>
      </c>
      <c r="P52" s="30">
        <v>25</v>
      </c>
      <c r="Q52" s="65">
        <v>10</v>
      </c>
      <c r="R52" s="61">
        <v>28</v>
      </c>
      <c r="S52" s="64">
        <v>21550</v>
      </c>
      <c r="T52" s="64">
        <v>39</v>
      </c>
      <c r="U52" s="62">
        <v>16</v>
      </c>
      <c r="V52" s="66">
        <v>29</v>
      </c>
      <c r="W52" s="30">
        <v>31050</v>
      </c>
      <c r="X52" s="30">
        <v>56</v>
      </c>
      <c r="Y52" s="65">
        <v>23</v>
      </c>
      <c r="Z52" s="61">
        <v>29</v>
      </c>
      <c r="AA52" s="64">
        <v>14950</v>
      </c>
      <c r="AB52" s="64">
        <v>27</v>
      </c>
      <c r="AC52" s="62">
        <v>11</v>
      </c>
      <c r="AD52" s="66">
        <v>0</v>
      </c>
      <c r="AE52" s="30">
        <v>0</v>
      </c>
      <c r="AF52" s="30">
        <v>0</v>
      </c>
      <c r="AG52" s="65">
        <v>0</v>
      </c>
      <c r="AH52" s="61">
        <v>28</v>
      </c>
      <c r="AI52" s="64">
        <v>12050</v>
      </c>
      <c r="AJ52" s="64">
        <v>22</v>
      </c>
      <c r="AK52" s="62">
        <v>9</v>
      </c>
      <c r="AL52" s="66">
        <v>27</v>
      </c>
      <c r="AM52" s="30">
        <v>20100</v>
      </c>
      <c r="AN52" s="30">
        <v>37</v>
      </c>
      <c r="AO52" s="65">
        <v>15</v>
      </c>
      <c r="AP52" s="67">
        <f>SUM($D$4:D52,$H$4:H52,$L$4:L52,$P$4:P52,$T$4:T52,$X$4:X52,$AB$4:AB52,$AF$4:AF52,$AJ$4:AJ52,$AN$4:AN52)</f>
        <v>3797</v>
      </c>
      <c r="AQ52" s="67">
        <f>SUM($C$4:C52,$G$4:G52,$K$4:K52,$O$4:O52,$S$4:S52,$W$4:W52,$AA$4:AA52,$AE$4:AE52,$AI$4:AI52,$AM$4:AM52)</f>
        <v>1804550</v>
      </c>
      <c r="AR52" s="67">
        <f>SUM($E$4:E52,$I$4:I52,$M$4:M52,$Q$4:Q52,$U$4:U52,$Y$4:Y52,$AC$4:AC52,$AG$4:AG52,$AK$4:AK52,$AO$4:AO52)</f>
        <v>1096</v>
      </c>
    </row>
    <row r="53" spans="1:44" x14ac:dyDescent="0.15">
      <c r="A53">
        <v>50</v>
      </c>
      <c r="B53" s="61">
        <v>31</v>
      </c>
      <c r="C53" s="64">
        <v>39100</v>
      </c>
      <c r="D53" s="30">
        <v>70</v>
      </c>
      <c r="E53" s="65">
        <v>28</v>
      </c>
      <c r="F53" s="61">
        <v>30</v>
      </c>
      <c r="G53" s="64">
        <v>15650</v>
      </c>
      <c r="H53" s="30">
        <v>28</v>
      </c>
      <c r="I53" s="65">
        <v>12</v>
      </c>
      <c r="J53" s="61">
        <v>30</v>
      </c>
      <c r="K53" s="64">
        <v>15650</v>
      </c>
      <c r="L53" s="64">
        <v>28</v>
      </c>
      <c r="M53" s="62">
        <v>12</v>
      </c>
      <c r="N53" s="66">
        <v>0</v>
      </c>
      <c r="O53" s="30">
        <v>0</v>
      </c>
      <c r="P53" s="30">
        <v>0</v>
      </c>
      <c r="Q53" s="65">
        <v>0</v>
      </c>
      <c r="R53" s="61">
        <v>29</v>
      </c>
      <c r="S53" s="64">
        <v>23650</v>
      </c>
      <c r="T53" s="64">
        <v>42</v>
      </c>
      <c r="U53" s="62">
        <v>17</v>
      </c>
      <c r="V53" s="66">
        <v>30</v>
      </c>
      <c r="W53" s="30">
        <v>34100</v>
      </c>
      <c r="X53" s="30">
        <v>61</v>
      </c>
      <c r="Y53" s="65">
        <v>25</v>
      </c>
      <c r="Z53" s="61">
        <v>30</v>
      </c>
      <c r="AA53" s="64">
        <v>16400</v>
      </c>
      <c r="AB53" s="64">
        <v>29</v>
      </c>
      <c r="AC53" s="62">
        <v>12</v>
      </c>
      <c r="AD53" s="66">
        <v>29</v>
      </c>
      <c r="AE53" s="30">
        <v>13250</v>
      </c>
      <c r="AF53" s="30">
        <v>24</v>
      </c>
      <c r="AG53" s="65">
        <v>10</v>
      </c>
      <c r="AH53" s="61">
        <v>0</v>
      </c>
      <c r="AI53" s="64">
        <v>0</v>
      </c>
      <c r="AJ53" s="64">
        <v>0</v>
      </c>
      <c r="AK53" s="62">
        <v>0</v>
      </c>
      <c r="AL53" s="66">
        <v>28</v>
      </c>
      <c r="AM53" s="30">
        <v>22100</v>
      </c>
      <c r="AN53" s="30">
        <v>40</v>
      </c>
      <c r="AO53" s="65">
        <v>16</v>
      </c>
      <c r="AP53" s="67">
        <f>SUM($D$4:D53,$H$4:H53,$L$4:L53,$P$4:P53,$T$4:T53,$X$4:X53,$AB$4:AB53,$AF$4:AF53,$AJ$4:AJ53,$AN$4:AN53)</f>
        <v>4119</v>
      </c>
      <c r="AQ53" s="67">
        <f>SUM($C$4:C53,$G$4:G53,$K$4:K53,$O$4:O53,$S$4:S53,$W$4:W53,$AA$4:AA53,$AE$4:AE53,$AI$4:AI53,$AM$4:AM53)</f>
        <v>1984450</v>
      </c>
      <c r="AR53" s="67">
        <f>SUM($E$4:E53,$I$4:I53,$M$4:M53,$Q$4:Q53,$U$4:U53,$Y$4:Y53,$AC$4:AC53,$AG$4:AG53,$AK$4:AK53,$AO$4:AO53)</f>
        <v>1228</v>
      </c>
    </row>
    <row r="54" spans="1:44" x14ac:dyDescent="0.15">
      <c r="A54">
        <v>51</v>
      </c>
      <c r="B54" s="61">
        <v>0</v>
      </c>
      <c r="C54" s="64">
        <v>0</v>
      </c>
      <c r="D54" s="30">
        <v>0</v>
      </c>
      <c r="E54" s="65">
        <v>0</v>
      </c>
      <c r="F54" s="61">
        <v>31</v>
      </c>
      <c r="G54" s="64">
        <v>17150</v>
      </c>
      <c r="H54" s="30">
        <v>30</v>
      </c>
      <c r="I54" s="65">
        <v>12</v>
      </c>
      <c r="J54" s="61">
        <v>31</v>
      </c>
      <c r="K54" s="64">
        <v>17150</v>
      </c>
      <c r="L54" s="64">
        <v>30</v>
      </c>
      <c r="M54" s="62">
        <v>12</v>
      </c>
      <c r="N54" s="66">
        <v>30</v>
      </c>
      <c r="O54" s="30">
        <v>15650</v>
      </c>
      <c r="P54" s="30">
        <v>28</v>
      </c>
      <c r="Q54" s="65">
        <v>12</v>
      </c>
      <c r="R54" s="61">
        <v>0</v>
      </c>
      <c r="S54" s="64">
        <v>0</v>
      </c>
      <c r="T54" s="64">
        <v>0</v>
      </c>
      <c r="U54" s="62">
        <v>0</v>
      </c>
      <c r="V54" s="66">
        <v>0</v>
      </c>
      <c r="W54" s="30">
        <v>0</v>
      </c>
      <c r="X54" s="30">
        <v>0</v>
      </c>
      <c r="Y54" s="65">
        <v>0</v>
      </c>
      <c r="Z54" s="61">
        <v>0</v>
      </c>
      <c r="AA54" s="64">
        <v>0</v>
      </c>
      <c r="AB54" s="64">
        <v>0</v>
      </c>
      <c r="AC54" s="62">
        <v>0</v>
      </c>
      <c r="AD54" s="66">
        <v>30</v>
      </c>
      <c r="AE54" s="30">
        <v>14550</v>
      </c>
      <c r="AF54" s="30">
        <v>26</v>
      </c>
      <c r="AG54" s="65">
        <v>11</v>
      </c>
      <c r="AH54" s="61">
        <v>29</v>
      </c>
      <c r="AI54" s="64">
        <v>13250</v>
      </c>
      <c r="AJ54" s="64">
        <v>24</v>
      </c>
      <c r="AK54" s="62">
        <v>10</v>
      </c>
      <c r="AL54" s="66">
        <v>29</v>
      </c>
      <c r="AM54" s="30">
        <v>24300</v>
      </c>
      <c r="AN54" s="30">
        <v>44</v>
      </c>
      <c r="AO54" s="65">
        <v>18</v>
      </c>
      <c r="AP54" s="67">
        <f>SUM($D$4:D54,$H$4:H54,$L$4:L54,$P$4:P54,$T$4:T54,$X$4:X54,$AB$4:AB54,$AF$4:AF54,$AJ$4:AJ54,$AN$4:AN54)</f>
        <v>4301</v>
      </c>
      <c r="AQ54" s="67">
        <f>SUM($C$4:C54,$G$4:G54,$K$4:K54,$O$4:O54,$S$4:S54,$W$4:W54,$AA$4:AA54,$AE$4:AE54,$AI$4:AI54,$AM$4:AM54)</f>
        <v>2086500</v>
      </c>
      <c r="AR54" s="67">
        <f>SUM($E$4:E54,$I$4:I54,$M$4:M54,$Q$4:Q54,$U$4:U54,$Y$4:Y54,$AC$4:AC54,$AG$4:AG54,$AK$4:AK54,$AO$4:AO54)</f>
        <v>1303</v>
      </c>
    </row>
    <row r="55" spans="1:44" x14ac:dyDescent="0.15">
      <c r="A55">
        <v>52</v>
      </c>
      <c r="B55" s="61">
        <v>32</v>
      </c>
      <c r="C55" s="64">
        <v>42900</v>
      </c>
      <c r="D55" s="30">
        <v>76</v>
      </c>
      <c r="E55" s="65">
        <v>31</v>
      </c>
      <c r="F55" s="61">
        <v>0</v>
      </c>
      <c r="G55" s="64">
        <v>0</v>
      </c>
      <c r="H55" s="30">
        <v>0</v>
      </c>
      <c r="I55" s="65">
        <v>0</v>
      </c>
      <c r="J55" s="61">
        <v>0</v>
      </c>
      <c r="K55" s="64">
        <v>0</v>
      </c>
      <c r="L55" s="64">
        <v>0</v>
      </c>
      <c r="M55" s="62">
        <v>0</v>
      </c>
      <c r="N55" s="66">
        <v>31</v>
      </c>
      <c r="O55" s="30">
        <v>17150</v>
      </c>
      <c r="P55" s="30">
        <v>30</v>
      </c>
      <c r="Q55" s="65">
        <v>12</v>
      </c>
      <c r="R55" s="61">
        <v>30</v>
      </c>
      <c r="S55" s="64">
        <v>25950</v>
      </c>
      <c r="T55" s="64">
        <v>46</v>
      </c>
      <c r="U55" s="62">
        <v>19</v>
      </c>
      <c r="V55" s="66">
        <v>31</v>
      </c>
      <c r="W55" s="30">
        <v>37400</v>
      </c>
      <c r="X55" s="30">
        <v>66</v>
      </c>
      <c r="Y55" s="65">
        <v>27</v>
      </c>
      <c r="Z55" s="61">
        <v>31</v>
      </c>
      <c r="AA55" s="64">
        <v>18000</v>
      </c>
      <c r="AB55" s="64">
        <v>32</v>
      </c>
      <c r="AC55" s="62">
        <v>13</v>
      </c>
      <c r="AD55" s="66">
        <v>0</v>
      </c>
      <c r="AE55" s="30">
        <v>0</v>
      </c>
      <c r="AF55" s="30">
        <v>0</v>
      </c>
      <c r="AG55" s="65">
        <v>0</v>
      </c>
      <c r="AH55" s="61">
        <v>30</v>
      </c>
      <c r="AI55" s="64">
        <v>14550</v>
      </c>
      <c r="AJ55" s="64">
        <v>26</v>
      </c>
      <c r="AK55" s="62">
        <v>11</v>
      </c>
      <c r="AL55" s="66">
        <v>0</v>
      </c>
      <c r="AM55" s="30">
        <v>0</v>
      </c>
      <c r="AN55" s="30">
        <v>0</v>
      </c>
      <c r="AO55" s="65">
        <v>0</v>
      </c>
      <c r="AP55" s="67">
        <f>SUM($D$4:D55,$H$4:H55,$L$4:L55,$P$4:P55,$T$4:T55,$X$4:X55,$AB$4:AB55,$AF$4:AF55,$AJ$4:AJ55,$AN$4:AN55)</f>
        <v>4577</v>
      </c>
      <c r="AQ55" s="67">
        <f>SUM($C$4:C55,$G$4:G55,$K$4:K55,$O$4:O55,$S$4:S55,$W$4:W55,$AA$4:AA55,$AE$4:AE55,$AI$4:AI55,$AM$4:AM55)</f>
        <v>2242450</v>
      </c>
      <c r="AR55" s="67">
        <f>SUM($E$4:E55,$I$4:I55,$M$4:M55,$Q$4:Q55,$U$4:U55,$Y$4:Y55,$AC$4:AC55,$AG$4:AG55,$AK$4:AK55,$AO$4:AO55)</f>
        <v>1416</v>
      </c>
    </row>
    <row r="56" spans="1:44" x14ac:dyDescent="0.15">
      <c r="A56">
        <v>53</v>
      </c>
      <c r="B56" s="61">
        <v>33</v>
      </c>
      <c r="C56" s="64">
        <v>47050</v>
      </c>
      <c r="D56" s="30">
        <v>83</v>
      </c>
      <c r="E56" s="65">
        <v>34</v>
      </c>
      <c r="F56" s="61">
        <v>32</v>
      </c>
      <c r="G56" s="64">
        <v>18800</v>
      </c>
      <c r="H56" s="30">
        <v>33</v>
      </c>
      <c r="I56" s="65">
        <v>14</v>
      </c>
      <c r="J56" s="61">
        <v>32</v>
      </c>
      <c r="K56" s="64">
        <v>18800</v>
      </c>
      <c r="L56" s="64">
        <v>33</v>
      </c>
      <c r="M56" s="62">
        <v>14</v>
      </c>
      <c r="N56" s="66">
        <v>0</v>
      </c>
      <c r="O56" s="30">
        <v>0</v>
      </c>
      <c r="P56" s="30">
        <v>0</v>
      </c>
      <c r="Q56" s="65">
        <v>0</v>
      </c>
      <c r="R56" s="61">
        <v>31</v>
      </c>
      <c r="S56" s="64">
        <v>28450</v>
      </c>
      <c r="T56" s="64">
        <v>50</v>
      </c>
      <c r="U56" s="62">
        <v>20</v>
      </c>
      <c r="V56" s="66">
        <v>32</v>
      </c>
      <c r="W56" s="30">
        <v>41000</v>
      </c>
      <c r="X56" s="30">
        <v>72</v>
      </c>
      <c r="Y56" s="65">
        <v>29</v>
      </c>
      <c r="Z56" s="61">
        <v>32</v>
      </c>
      <c r="AA56" s="64">
        <v>19750</v>
      </c>
      <c r="AB56" s="64">
        <v>35</v>
      </c>
      <c r="AC56" s="62">
        <v>14</v>
      </c>
      <c r="AD56" s="66">
        <v>31</v>
      </c>
      <c r="AE56" s="30">
        <v>16000</v>
      </c>
      <c r="AF56" s="30">
        <v>29</v>
      </c>
      <c r="AG56" s="65">
        <v>12</v>
      </c>
      <c r="AH56" s="61">
        <v>31</v>
      </c>
      <c r="AI56" s="64">
        <v>16000</v>
      </c>
      <c r="AJ56" s="64">
        <v>29</v>
      </c>
      <c r="AK56" s="62">
        <v>12</v>
      </c>
      <c r="AL56" s="66">
        <v>30</v>
      </c>
      <c r="AM56" s="30">
        <v>26700</v>
      </c>
      <c r="AN56" s="30">
        <v>48</v>
      </c>
      <c r="AO56" s="65">
        <v>20</v>
      </c>
      <c r="AP56" s="67">
        <f>SUM($D$4:D56,$H$4:H56,$L$4:L56,$P$4:P56,$T$4:T56,$X$4:X56,$AB$4:AB56,$AF$4:AF56,$AJ$4:AJ56,$AN$4:AN56)</f>
        <v>4989</v>
      </c>
      <c r="AQ56" s="67">
        <f>SUM($C$4:C56,$G$4:G56,$K$4:K56,$O$4:O56,$S$4:S56,$W$4:W56,$AA$4:AA56,$AE$4:AE56,$AI$4:AI56,$AM$4:AM56)</f>
        <v>2475000</v>
      </c>
      <c r="AR56" s="67">
        <f>SUM($E$4:E56,$I$4:I56,$M$4:M56,$Q$4:Q56,$U$4:U56,$Y$4:Y56,$AC$4:AC56,$AG$4:AG56,$AK$4:AK56,$AO$4:AO56)</f>
        <v>1585</v>
      </c>
    </row>
    <row r="57" spans="1:44" x14ac:dyDescent="0.15">
      <c r="A57">
        <v>54</v>
      </c>
      <c r="B57" s="61">
        <v>0</v>
      </c>
      <c r="C57" s="64">
        <v>0</v>
      </c>
      <c r="D57" s="30">
        <v>0</v>
      </c>
      <c r="E57" s="65">
        <v>0</v>
      </c>
      <c r="F57" s="61">
        <v>33</v>
      </c>
      <c r="G57" s="64">
        <v>20600</v>
      </c>
      <c r="H57" s="30">
        <v>36</v>
      </c>
      <c r="I57" s="65">
        <v>15</v>
      </c>
      <c r="J57" s="61">
        <v>33</v>
      </c>
      <c r="K57" s="64">
        <v>20600</v>
      </c>
      <c r="L57" s="64">
        <v>36</v>
      </c>
      <c r="M57" s="62">
        <v>15</v>
      </c>
      <c r="N57" s="66">
        <v>32</v>
      </c>
      <c r="O57" s="30">
        <v>18800</v>
      </c>
      <c r="P57" s="30">
        <v>33</v>
      </c>
      <c r="Q57" s="65">
        <v>14</v>
      </c>
      <c r="R57" s="61">
        <v>32</v>
      </c>
      <c r="S57" s="64">
        <v>31200</v>
      </c>
      <c r="T57" s="64">
        <v>55</v>
      </c>
      <c r="U57" s="62">
        <v>22</v>
      </c>
      <c r="V57" s="66">
        <v>0</v>
      </c>
      <c r="W57" s="30">
        <v>0</v>
      </c>
      <c r="X57" s="30">
        <v>0</v>
      </c>
      <c r="Y57" s="65">
        <v>0</v>
      </c>
      <c r="Z57" s="61">
        <v>0</v>
      </c>
      <c r="AA57" s="64">
        <v>0</v>
      </c>
      <c r="AB57" s="64">
        <v>0</v>
      </c>
      <c r="AC57" s="62">
        <v>0</v>
      </c>
      <c r="AD57" s="66">
        <v>32</v>
      </c>
      <c r="AE57" s="30">
        <v>17550</v>
      </c>
      <c r="AF57" s="30">
        <v>31</v>
      </c>
      <c r="AG57" s="65">
        <v>13</v>
      </c>
      <c r="AH57" s="61">
        <v>0</v>
      </c>
      <c r="AI57" s="64">
        <v>0</v>
      </c>
      <c r="AJ57" s="64">
        <v>0</v>
      </c>
      <c r="AK57" s="62">
        <v>0</v>
      </c>
      <c r="AL57" s="66">
        <v>31</v>
      </c>
      <c r="AM57" s="30">
        <v>29300</v>
      </c>
      <c r="AN57" s="30">
        <v>52</v>
      </c>
      <c r="AO57" s="65">
        <v>21</v>
      </c>
      <c r="AP57" s="67">
        <f>SUM($D$4:D57,$H$4:H57,$L$4:L57,$P$4:P57,$T$4:T57,$X$4:X57,$AB$4:AB57,$AF$4:AF57,$AJ$4:AJ57,$AN$4:AN57)</f>
        <v>5232</v>
      </c>
      <c r="AQ57" s="67">
        <f>SUM($C$4:C57,$G$4:G57,$K$4:K57,$O$4:O57,$S$4:S57,$W$4:W57,$AA$4:AA57,$AE$4:AE57,$AI$4:AI57,$AM$4:AM57)</f>
        <v>2613050</v>
      </c>
      <c r="AR57" s="67">
        <f>SUM($E$4:E57,$I$4:I57,$M$4:M57,$Q$4:Q57,$U$4:U57,$Y$4:Y57,$AC$4:AC57,$AG$4:AG57,$AK$4:AK57,$AO$4:AO57)</f>
        <v>1685</v>
      </c>
    </row>
    <row r="58" spans="1:44" x14ac:dyDescent="0.15">
      <c r="A58">
        <v>55</v>
      </c>
      <c r="B58" s="61">
        <v>34</v>
      </c>
      <c r="C58" s="64">
        <v>51550</v>
      </c>
      <c r="D58" s="30">
        <v>90</v>
      </c>
      <c r="E58" s="65">
        <v>36</v>
      </c>
      <c r="F58" s="61">
        <v>0</v>
      </c>
      <c r="G58" s="64">
        <v>0</v>
      </c>
      <c r="H58" s="30">
        <v>0</v>
      </c>
      <c r="I58" s="65">
        <v>0</v>
      </c>
      <c r="J58" s="61">
        <v>0</v>
      </c>
      <c r="K58" s="64">
        <v>0</v>
      </c>
      <c r="L58" s="64">
        <v>0</v>
      </c>
      <c r="M58" s="62">
        <v>0</v>
      </c>
      <c r="N58" s="66">
        <v>33</v>
      </c>
      <c r="O58" s="30">
        <v>20600</v>
      </c>
      <c r="P58" s="30">
        <v>36</v>
      </c>
      <c r="Q58" s="65">
        <v>15</v>
      </c>
      <c r="R58" s="61">
        <v>0</v>
      </c>
      <c r="S58" s="64">
        <v>0</v>
      </c>
      <c r="T58" s="64">
        <v>0</v>
      </c>
      <c r="U58" s="62">
        <v>0</v>
      </c>
      <c r="V58" s="66">
        <v>33</v>
      </c>
      <c r="W58" s="30">
        <v>44950</v>
      </c>
      <c r="X58" s="30">
        <v>79</v>
      </c>
      <c r="Y58" s="65">
        <v>32</v>
      </c>
      <c r="Z58" s="61">
        <v>33</v>
      </c>
      <c r="AA58" s="64">
        <v>21650</v>
      </c>
      <c r="AB58" s="64">
        <v>38</v>
      </c>
      <c r="AC58" s="62">
        <v>16</v>
      </c>
      <c r="AD58" s="66">
        <v>0</v>
      </c>
      <c r="AE58" s="30">
        <v>0</v>
      </c>
      <c r="AF58" s="30">
        <v>0</v>
      </c>
      <c r="AG58" s="65">
        <v>0</v>
      </c>
      <c r="AH58" s="61">
        <v>32</v>
      </c>
      <c r="AI58" s="64">
        <v>17550</v>
      </c>
      <c r="AJ58" s="64">
        <v>31</v>
      </c>
      <c r="AK58" s="62">
        <v>13</v>
      </c>
      <c r="AL58" s="66">
        <v>0</v>
      </c>
      <c r="AM58" s="30">
        <v>0</v>
      </c>
      <c r="AN58" s="30">
        <v>0</v>
      </c>
      <c r="AO58" s="65">
        <v>0</v>
      </c>
      <c r="AP58" s="67">
        <f>SUM($D$4:D58,$H$4:H58,$L$4:L58,$P$4:P58,$T$4:T58,$X$4:X58,$AB$4:AB58,$AF$4:AF58,$AJ$4:AJ58,$AN$4:AN58)</f>
        <v>5506</v>
      </c>
      <c r="AQ58" s="67">
        <f>SUM($C$4:C58,$G$4:G58,$K$4:K58,$O$4:O58,$S$4:S58,$W$4:W58,$AA$4:AA58,$AE$4:AE58,$AI$4:AI58,$AM$4:AM58)</f>
        <v>2769350</v>
      </c>
      <c r="AR58" s="67">
        <f>SUM($E$4:E58,$I$4:I58,$M$4:M58,$Q$4:Q58,$U$4:U58,$Y$4:Y58,$AC$4:AC58,$AG$4:AG58,$AK$4:AK58,$AO$4:AO58)</f>
        <v>1797</v>
      </c>
    </row>
    <row r="59" spans="1:44" x14ac:dyDescent="0.15">
      <c r="A59">
        <v>56</v>
      </c>
      <c r="B59" s="61">
        <v>0</v>
      </c>
      <c r="C59" s="64">
        <v>0</v>
      </c>
      <c r="D59" s="30">
        <v>0</v>
      </c>
      <c r="E59" s="65">
        <v>0</v>
      </c>
      <c r="F59" s="61">
        <v>34</v>
      </c>
      <c r="G59" s="64">
        <v>22550</v>
      </c>
      <c r="H59" s="30">
        <v>39</v>
      </c>
      <c r="I59" s="65">
        <v>16</v>
      </c>
      <c r="J59" s="61">
        <v>34</v>
      </c>
      <c r="K59" s="64">
        <v>22550</v>
      </c>
      <c r="L59" s="64">
        <v>39</v>
      </c>
      <c r="M59" s="62">
        <v>16</v>
      </c>
      <c r="N59" s="66">
        <v>0</v>
      </c>
      <c r="O59" s="30">
        <v>0</v>
      </c>
      <c r="P59" s="30">
        <v>0</v>
      </c>
      <c r="Q59" s="65">
        <v>0</v>
      </c>
      <c r="R59" s="61">
        <v>33</v>
      </c>
      <c r="S59" s="64">
        <v>34200</v>
      </c>
      <c r="T59" s="64">
        <v>60</v>
      </c>
      <c r="U59" s="62">
        <v>24</v>
      </c>
      <c r="V59" s="66">
        <v>34</v>
      </c>
      <c r="W59" s="30">
        <v>49250</v>
      </c>
      <c r="X59" s="30">
        <v>86</v>
      </c>
      <c r="Y59" s="65">
        <v>35</v>
      </c>
      <c r="Z59" s="61">
        <v>34</v>
      </c>
      <c r="AA59" s="64">
        <v>23700</v>
      </c>
      <c r="AB59" s="64">
        <v>41</v>
      </c>
      <c r="AC59" s="62">
        <v>17</v>
      </c>
      <c r="AD59" s="66">
        <v>33</v>
      </c>
      <c r="AE59" s="30">
        <v>19250</v>
      </c>
      <c r="AF59" s="30">
        <v>34</v>
      </c>
      <c r="AG59" s="65">
        <v>14</v>
      </c>
      <c r="AH59" s="61">
        <v>33</v>
      </c>
      <c r="AI59" s="64">
        <v>19250</v>
      </c>
      <c r="AJ59" s="64">
        <v>34</v>
      </c>
      <c r="AK59" s="62">
        <v>14</v>
      </c>
      <c r="AL59" s="66">
        <v>32</v>
      </c>
      <c r="AM59" s="30">
        <v>32150</v>
      </c>
      <c r="AN59" s="30">
        <v>57</v>
      </c>
      <c r="AO59" s="65">
        <v>23</v>
      </c>
      <c r="AP59" s="67">
        <f>SUM($D$4:D59,$H$4:H59,$L$4:L59,$P$4:P59,$T$4:T59,$X$4:X59,$AB$4:AB59,$AF$4:AF59,$AJ$4:AJ59,$AN$4:AN59)</f>
        <v>5896</v>
      </c>
      <c r="AQ59" s="67">
        <f>SUM($C$4:C59,$G$4:G59,$K$4:K59,$O$4:O59,$S$4:S59,$W$4:W59,$AA$4:AA59,$AE$4:AE59,$AI$4:AI59,$AM$4:AM59)</f>
        <v>2992250</v>
      </c>
      <c r="AR59" s="67">
        <f>SUM($E$4:E59,$I$4:I59,$M$4:M59,$Q$4:Q59,$U$4:U59,$Y$4:Y59,$AC$4:AC59,$AG$4:AG59,$AK$4:AK59,$AO$4:AO59)</f>
        <v>1956</v>
      </c>
    </row>
    <row r="60" spans="1:44" x14ac:dyDescent="0.15">
      <c r="A60">
        <v>57</v>
      </c>
      <c r="B60" s="61">
        <v>35</v>
      </c>
      <c r="C60" s="64">
        <v>56450</v>
      </c>
      <c r="D60" s="30">
        <v>98</v>
      </c>
      <c r="E60" s="65">
        <v>40</v>
      </c>
      <c r="F60" s="61">
        <v>35</v>
      </c>
      <c r="G60" s="64">
        <v>24650</v>
      </c>
      <c r="H60" s="30">
        <v>42</v>
      </c>
      <c r="I60" s="65">
        <v>17</v>
      </c>
      <c r="J60" s="61">
        <v>35</v>
      </c>
      <c r="K60" s="64">
        <v>24650</v>
      </c>
      <c r="L60" s="64">
        <v>42</v>
      </c>
      <c r="M60" s="62">
        <v>17</v>
      </c>
      <c r="N60" s="66">
        <v>34</v>
      </c>
      <c r="O60" s="30">
        <v>22550</v>
      </c>
      <c r="P60" s="30">
        <v>39</v>
      </c>
      <c r="Q60" s="65">
        <v>16</v>
      </c>
      <c r="R60" s="61">
        <v>34</v>
      </c>
      <c r="S60" s="64">
        <v>37450</v>
      </c>
      <c r="T60" s="64">
        <v>65</v>
      </c>
      <c r="U60" s="62">
        <v>26</v>
      </c>
      <c r="V60" s="66">
        <v>0</v>
      </c>
      <c r="W60" s="30">
        <v>0</v>
      </c>
      <c r="X60" s="30">
        <v>0</v>
      </c>
      <c r="Y60" s="65">
        <v>0</v>
      </c>
      <c r="Z60" s="61">
        <v>0</v>
      </c>
      <c r="AA60" s="64">
        <v>0</v>
      </c>
      <c r="AB60" s="64">
        <v>0</v>
      </c>
      <c r="AC60" s="62">
        <v>0</v>
      </c>
      <c r="AD60" s="66">
        <v>34</v>
      </c>
      <c r="AE60" s="30">
        <v>21100</v>
      </c>
      <c r="AF60" s="30">
        <v>37</v>
      </c>
      <c r="AG60" s="65">
        <v>15</v>
      </c>
      <c r="AH60" s="61">
        <v>0</v>
      </c>
      <c r="AI60" s="64">
        <v>0</v>
      </c>
      <c r="AJ60" s="64">
        <v>0</v>
      </c>
      <c r="AK60" s="62">
        <v>0</v>
      </c>
      <c r="AL60" s="66">
        <v>33</v>
      </c>
      <c r="AM60" s="30">
        <v>35250</v>
      </c>
      <c r="AN60" s="30">
        <v>62</v>
      </c>
      <c r="AO60" s="65">
        <v>25</v>
      </c>
      <c r="AP60" s="67">
        <f>SUM($D$4:D60,$H$4:H60,$L$4:L60,$P$4:P60,$T$4:T60,$X$4:X60,$AB$4:AB60,$AF$4:AF60,$AJ$4:AJ60,$AN$4:AN60)</f>
        <v>6281</v>
      </c>
      <c r="AQ60" s="67">
        <f>SUM($C$4:C60,$G$4:G60,$K$4:K60,$O$4:O60,$S$4:S60,$W$4:W60,$AA$4:AA60,$AE$4:AE60,$AI$4:AI60,$AM$4:AM60)</f>
        <v>3214350</v>
      </c>
      <c r="AR60" s="67">
        <f>SUM($E$4:E60,$I$4:I60,$M$4:M60,$Q$4:Q60,$U$4:U60,$Y$4:Y60,$AC$4:AC60,$AG$4:AG60,$AK$4:AK60,$AO$4:AO60)</f>
        <v>2112</v>
      </c>
    </row>
    <row r="61" spans="1:44" x14ac:dyDescent="0.15">
      <c r="A61">
        <v>58</v>
      </c>
      <c r="B61" s="61">
        <v>36</v>
      </c>
      <c r="C61" s="64">
        <v>61800</v>
      </c>
      <c r="D61" s="30">
        <v>107</v>
      </c>
      <c r="E61" s="65">
        <v>43</v>
      </c>
      <c r="F61" s="61">
        <v>0</v>
      </c>
      <c r="G61" s="64">
        <v>0</v>
      </c>
      <c r="H61" s="30">
        <v>0</v>
      </c>
      <c r="I61" s="65">
        <v>0</v>
      </c>
      <c r="J61" s="61">
        <v>0</v>
      </c>
      <c r="K61" s="64">
        <v>0</v>
      </c>
      <c r="L61" s="64">
        <v>0</v>
      </c>
      <c r="M61" s="62">
        <v>0</v>
      </c>
      <c r="N61" s="66">
        <v>35</v>
      </c>
      <c r="O61" s="30">
        <v>24650</v>
      </c>
      <c r="P61" s="30">
        <v>42</v>
      </c>
      <c r="Q61" s="65">
        <v>17</v>
      </c>
      <c r="R61" s="61">
        <v>0</v>
      </c>
      <c r="S61" s="64">
        <v>0</v>
      </c>
      <c r="T61" s="64">
        <v>0</v>
      </c>
      <c r="U61" s="62">
        <v>0</v>
      </c>
      <c r="V61" s="66">
        <v>35</v>
      </c>
      <c r="W61" s="30">
        <v>53950</v>
      </c>
      <c r="X61" s="30">
        <v>94</v>
      </c>
      <c r="Y61" s="65">
        <v>38</v>
      </c>
      <c r="Z61" s="61">
        <v>35</v>
      </c>
      <c r="AA61" s="64">
        <v>25950</v>
      </c>
      <c r="AB61" s="64">
        <v>45</v>
      </c>
      <c r="AC61" s="62">
        <v>18</v>
      </c>
      <c r="AD61" s="66">
        <v>35</v>
      </c>
      <c r="AE61" s="30">
        <v>23100</v>
      </c>
      <c r="AF61" s="30">
        <v>40</v>
      </c>
      <c r="AG61" s="65">
        <v>16</v>
      </c>
      <c r="AH61" s="61">
        <v>34</v>
      </c>
      <c r="AI61" s="64">
        <v>21100</v>
      </c>
      <c r="AJ61" s="64">
        <v>37</v>
      </c>
      <c r="AK61" s="62">
        <v>15</v>
      </c>
      <c r="AL61" s="66">
        <v>34</v>
      </c>
      <c r="AM61" s="30">
        <v>38600</v>
      </c>
      <c r="AN61" s="30">
        <v>67</v>
      </c>
      <c r="AO61" s="65">
        <v>27</v>
      </c>
      <c r="AP61" s="67">
        <f>SUM($D$4:D61,$H$4:H61,$L$4:L61,$P$4:P61,$T$4:T61,$X$4:X61,$AB$4:AB61,$AF$4:AF61,$AJ$4:AJ61,$AN$4:AN61)</f>
        <v>6713</v>
      </c>
      <c r="AQ61" s="67">
        <f>SUM($C$4:C61,$G$4:G61,$K$4:K61,$O$4:O61,$S$4:S61,$W$4:W61,$AA$4:AA61,$AE$4:AE61,$AI$4:AI61,$AM$4:AM61)</f>
        <v>3463500</v>
      </c>
      <c r="AR61" s="67">
        <f>SUM($E$4:E61,$I$4:I61,$M$4:M61,$Q$4:Q61,$U$4:U61,$Y$4:Y61,$AC$4:AC61,$AG$4:AG61,$AK$4:AK61,$AO$4:AO61)</f>
        <v>2286</v>
      </c>
    </row>
    <row r="62" spans="1:44" x14ac:dyDescent="0.15">
      <c r="A62">
        <v>59</v>
      </c>
      <c r="B62" s="61">
        <v>0</v>
      </c>
      <c r="C62" s="64">
        <v>0</v>
      </c>
      <c r="D62" s="30">
        <v>0</v>
      </c>
      <c r="E62" s="65">
        <v>0</v>
      </c>
      <c r="F62" s="61">
        <v>36</v>
      </c>
      <c r="G62" s="64">
        <v>26950</v>
      </c>
      <c r="H62" s="30">
        <v>46</v>
      </c>
      <c r="I62" s="65">
        <v>19</v>
      </c>
      <c r="J62" s="61">
        <v>36</v>
      </c>
      <c r="K62" s="64">
        <v>26950</v>
      </c>
      <c r="L62" s="64">
        <v>46</v>
      </c>
      <c r="M62" s="62">
        <v>19</v>
      </c>
      <c r="N62" s="66">
        <v>0</v>
      </c>
      <c r="O62" s="30">
        <v>0</v>
      </c>
      <c r="P62" s="30">
        <v>0</v>
      </c>
      <c r="Q62" s="65">
        <v>0</v>
      </c>
      <c r="R62" s="61">
        <v>35</v>
      </c>
      <c r="S62" s="64">
        <v>41000</v>
      </c>
      <c r="T62" s="64">
        <v>71</v>
      </c>
      <c r="U62" s="62">
        <v>29</v>
      </c>
      <c r="V62" s="66">
        <v>36</v>
      </c>
      <c r="W62" s="30">
        <v>59050</v>
      </c>
      <c r="X62" s="30">
        <v>102</v>
      </c>
      <c r="Y62" s="65">
        <v>41</v>
      </c>
      <c r="Z62" s="61">
        <v>36</v>
      </c>
      <c r="AA62" s="64">
        <v>28400</v>
      </c>
      <c r="AB62" s="64">
        <v>49</v>
      </c>
      <c r="AC62" s="62">
        <v>20</v>
      </c>
      <c r="AD62" s="66">
        <v>0</v>
      </c>
      <c r="AE62" s="30">
        <v>0</v>
      </c>
      <c r="AF62" s="30">
        <v>0</v>
      </c>
      <c r="AG62" s="65">
        <v>0</v>
      </c>
      <c r="AH62" s="61">
        <v>35</v>
      </c>
      <c r="AI62" s="64">
        <v>23100</v>
      </c>
      <c r="AJ62" s="64">
        <v>40</v>
      </c>
      <c r="AK62" s="62">
        <v>16</v>
      </c>
      <c r="AL62" s="66">
        <v>0</v>
      </c>
      <c r="AM62" s="30">
        <v>0</v>
      </c>
      <c r="AN62" s="30">
        <v>0</v>
      </c>
      <c r="AO62" s="65">
        <v>0</v>
      </c>
      <c r="AP62" s="67">
        <f>SUM($D$4:D62,$H$4:H62,$L$4:L62,$P$4:P62,$T$4:T62,$X$4:X62,$AB$4:AB62,$AF$4:AF62,$AJ$4:AJ62,$AN$4:AN62)</f>
        <v>7067</v>
      </c>
      <c r="AQ62" s="67">
        <f>SUM($C$4:C62,$G$4:G62,$K$4:K62,$O$4:O62,$S$4:S62,$W$4:W62,$AA$4:AA62,$AE$4:AE62,$AI$4:AI62,$AM$4:AM62)</f>
        <v>3668950</v>
      </c>
      <c r="AR62" s="67">
        <f>SUM($E$4:E62,$I$4:I62,$M$4:M62,$Q$4:Q62,$U$4:U62,$Y$4:Y62,$AC$4:AC62,$AG$4:AG62,$AK$4:AK62,$AO$4:AO62)</f>
        <v>2430</v>
      </c>
    </row>
    <row r="63" spans="1:44" x14ac:dyDescent="0.15">
      <c r="A63">
        <v>60</v>
      </c>
      <c r="B63" s="61">
        <v>37</v>
      </c>
      <c r="C63" s="64">
        <v>67650</v>
      </c>
      <c r="D63" s="30">
        <v>117</v>
      </c>
      <c r="E63" s="65">
        <v>47</v>
      </c>
      <c r="F63" s="61">
        <v>37</v>
      </c>
      <c r="G63" s="64">
        <v>29500</v>
      </c>
      <c r="H63" s="30">
        <v>51</v>
      </c>
      <c r="I63" s="65">
        <v>21</v>
      </c>
      <c r="J63" s="61">
        <v>37</v>
      </c>
      <c r="K63" s="64">
        <v>29500</v>
      </c>
      <c r="L63" s="64">
        <v>51</v>
      </c>
      <c r="M63" s="62">
        <v>21</v>
      </c>
      <c r="N63" s="66">
        <v>36</v>
      </c>
      <c r="O63" s="30">
        <v>26950</v>
      </c>
      <c r="P63" s="30">
        <v>46</v>
      </c>
      <c r="Q63" s="65">
        <v>19</v>
      </c>
      <c r="R63" s="61">
        <v>36</v>
      </c>
      <c r="S63" s="64">
        <v>44850</v>
      </c>
      <c r="T63" s="64">
        <v>77</v>
      </c>
      <c r="U63" s="62">
        <v>31</v>
      </c>
      <c r="V63" s="66">
        <v>0</v>
      </c>
      <c r="W63" s="30">
        <v>0</v>
      </c>
      <c r="X63" s="30">
        <v>0</v>
      </c>
      <c r="Y63" s="65">
        <v>0</v>
      </c>
      <c r="Z63" s="61">
        <v>0</v>
      </c>
      <c r="AA63" s="64">
        <v>0</v>
      </c>
      <c r="AB63" s="64">
        <v>0</v>
      </c>
      <c r="AC63" s="62">
        <v>0</v>
      </c>
      <c r="AD63" s="66">
        <v>36</v>
      </c>
      <c r="AE63" s="30">
        <v>25300</v>
      </c>
      <c r="AF63" s="30">
        <v>44</v>
      </c>
      <c r="AG63" s="65">
        <v>18</v>
      </c>
      <c r="AH63" s="61">
        <v>36</v>
      </c>
      <c r="AI63" s="64">
        <v>25300</v>
      </c>
      <c r="AJ63" s="64">
        <v>44</v>
      </c>
      <c r="AK63" s="62">
        <v>18</v>
      </c>
      <c r="AL63" s="66">
        <v>35</v>
      </c>
      <c r="AM63" s="30">
        <v>42250</v>
      </c>
      <c r="AN63" s="30">
        <v>73</v>
      </c>
      <c r="AO63" s="65">
        <v>30</v>
      </c>
      <c r="AP63" s="67">
        <f>SUM($D$4:D63,$H$4:H63,$L$4:L63,$P$4:P63,$T$4:T63,$X$4:X63,$AB$4:AB63,$AF$4:AF63,$AJ$4:AJ63,$AN$4:AN63)</f>
        <v>7570</v>
      </c>
      <c r="AQ63" s="67">
        <f>SUM($C$4:C63,$G$4:G63,$K$4:K63,$O$4:O63,$S$4:S63,$W$4:W63,$AA$4:AA63,$AE$4:AE63,$AI$4:AI63,$AM$4:AM63)</f>
        <v>3960250</v>
      </c>
      <c r="AR63" s="67">
        <f>SUM($E$4:E63,$I$4:I63,$M$4:M63,$Q$4:Q63,$U$4:U63,$Y$4:Y63,$AC$4:AC63,$AG$4:AG63,$AK$4:AK63,$AO$4:AO63)</f>
        <v>2635</v>
      </c>
    </row>
    <row r="64" spans="1:44" x14ac:dyDescent="0.15">
      <c r="A64">
        <v>61</v>
      </c>
      <c r="B64" s="61">
        <v>38</v>
      </c>
      <c r="C64" s="64">
        <v>74000</v>
      </c>
      <c r="D64" s="30">
        <v>127</v>
      </c>
      <c r="E64" s="65">
        <v>51</v>
      </c>
      <c r="F64" s="61">
        <v>0</v>
      </c>
      <c r="G64" s="64">
        <v>0</v>
      </c>
      <c r="H64" s="30">
        <v>0</v>
      </c>
      <c r="I64" s="65">
        <v>0</v>
      </c>
      <c r="J64" s="61">
        <v>0</v>
      </c>
      <c r="K64" s="64">
        <v>0</v>
      </c>
      <c r="L64" s="64">
        <v>0</v>
      </c>
      <c r="M64" s="62">
        <v>0</v>
      </c>
      <c r="N64" s="66">
        <v>37</v>
      </c>
      <c r="O64" s="30">
        <v>29500</v>
      </c>
      <c r="P64" s="30">
        <v>51</v>
      </c>
      <c r="Q64" s="65">
        <v>21</v>
      </c>
      <c r="R64" s="61">
        <v>0</v>
      </c>
      <c r="S64" s="64">
        <v>0</v>
      </c>
      <c r="T64" s="64">
        <v>0</v>
      </c>
      <c r="U64" s="62">
        <v>0</v>
      </c>
      <c r="V64" s="66">
        <v>37</v>
      </c>
      <c r="W64" s="30">
        <v>64600</v>
      </c>
      <c r="X64" s="30">
        <v>111</v>
      </c>
      <c r="Y64" s="65">
        <v>45</v>
      </c>
      <c r="Z64" s="61">
        <v>37</v>
      </c>
      <c r="AA64" s="64">
        <v>31100</v>
      </c>
      <c r="AB64" s="64">
        <v>54</v>
      </c>
      <c r="AC64" s="62">
        <v>22</v>
      </c>
      <c r="AD64" s="66">
        <v>37</v>
      </c>
      <c r="AE64" s="30">
        <v>27700</v>
      </c>
      <c r="AF64" s="30">
        <v>48</v>
      </c>
      <c r="AG64" s="65">
        <v>20</v>
      </c>
      <c r="AH64" s="61">
        <v>0</v>
      </c>
      <c r="AI64" s="64">
        <v>0</v>
      </c>
      <c r="AJ64" s="64">
        <v>0</v>
      </c>
      <c r="AK64" s="62">
        <v>0</v>
      </c>
      <c r="AL64" s="66">
        <v>36</v>
      </c>
      <c r="AM64" s="30">
        <v>46250</v>
      </c>
      <c r="AN64" s="30">
        <v>80</v>
      </c>
      <c r="AO64" s="65">
        <v>32</v>
      </c>
      <c r="AP64" s="67">
        <f>SUM($D$4:D64,$H$4:H64,$L$4:L64,$P$4:P64,$T$4:T64,$X$4:X64,$AB$4:AB64,$AF$4:AF64,$AJ$4:AJ64,$AN$4:AN64)</f>
        <v>8041</v>
      </c>
      <c r="AQ64" s="67">
        <f>SUM($C$4:C64,$G$4:G64,$K$4:K64,$O$4:O64,$S$4:S64,$W$4:W64,$AA$4:AA64,$AE$4:AE64,$AI$4:AI64,$AM$4:AM64)</f>
        <v>4233400</v>
      </c>
      <c r="AR64" s="67">
        <f>SUM($E$4:E64,$I$4:I64,$M$4:M64,$Q$4:Q64,$U$4:U64,$Y$4:Y64,$AC$4:AC64,$AG$4:AG64,$AK$4:AK64,$AO$4:AO64)</f>
        <v>2826</v>
      </c>
    </row>
    <row r="65" spans="1:44" x14ac:dyDescent="0.15">
      <c r="A65">
        <v>62</v>
      </c>
      <c r="B65" s="61">
        <v>0</v>
      </c>
      <c r="C65" s="64">
        <v>0</v>
      </c>
      <c r="D65" s="30">
        <v>0</v>
      </c>
      <c r="E65" s="65">
        <v>0</v>
      </c>
      <c r="F65" s="61">
        <v>38</v>
      </c>
      <c r="G65" s="64">
        <v>32250</v>
      </c>
      <c r="H65" s="30">
        <v>55</v>
      </c>
      <c r="I65" s="65">
        <v>22</v>
      </c>
      <c r="J65" s="61">
        <v>38</v>
      </c>
      <c r="K65" s="64">
        <v>32250</v>
      </c>
      <c r="L65" s="64">
        <v>55</v>
      </c>
      <c r="M65" s="62">
        <v>22</v>
      </c>
      <c r="N65" s="66">
        <v>38</v>
      </c>
      <c r="O65" s="30">
        <v>32250</v>
      </c>
      <c r="P65" s="30">
        <v>55</v>
      </c>
      <c r="Q65" s="65">
        <v>22</v>
      </c>
      <c r="R65" s="61">
        <v>37</v>
      </c>
      <c r="S65" s="64">
        <v>49050</v>
      </c>
      <c r="T65" s="64">
        <v>84</v>
      </c>
      <c r="U65" s="62">
        <v>34</v>
      </c>
      <c r="V65" s="66">
        <v>38</v>
      </c>
      <c r="W65" s="30">
        <v>70650</v>
      </c>
      <c r="X65" s="30">
        <v>121</v>
      </c>
      <c r="Y65" s="65">
        <v>49</v>
      </c>
      <c r="Z65" s="61">
        <v>38</v>
      </c>
      <c r="AA65" s="64">
        <v>34000</v>
      </c>
      <c r="AB65" s="64">
        <v>58</v>
      </c>
      <c r="AC65" s="62">
        <v>24</v>
      </c>
      <c r="AD65" s="66">
        <v>0</v>
      </c>
      <c r="AE65" s="30">
        <v>0</v>
      </c>
      <c r="AF65" s="30">
        <v>0</v>
      </c>
      <c r="AG65" s="65">
        <v>0</v>
      </c>
      <c r="AH65" s="61">
        <v>37</v>
      </c>
      <c r="AI65" s="64">
        <v>27700</v>
      </c>
      <c r="AJ65" s="64">
        <v>48</v>
      </c>
      <c r="AK65" s="62">
        <v>20</v>
      </c>
      <c r="AL65" s="66">
        <v>37</v>
      </c>
      <c r="AM65" s="30">
        <v>50600</v>
      </c>
      <c r="AN65" s="30">
        <v>87</v>
      </c>
      <c r="AO65" s="65">
        <v>35</v>
      </c>
      <c r="AP65" s="67">
        <f>SUM($D$4:D65,$H$4:H65,$L$4:L65,$P$4:P65,$T$4:T65,$X$4:X65,$AB$4:AB65,$AF$4:AF65,$AJ$4:AJ65,$AN$4:AN65)</f>
        <v>8604</v>
      </c>
      <c r="AQ65" s="67">
        <f>SUM($C$4:C65,$G$4:G65,$K$4:K65,$O$4:O65,$S$4:S65,$W$4:W65,$AA$4:AA65,$AE$4:AE65,$AI$4:AI65,$AM$4:AM65)</f>
        <v>4562150</v>
      </c>
      <c r="AR65" s="67">
        <f>SUM($E$4:E65,$I$4:I65,$M$4:M65,$Q$4:Q65,$U$4:U65,$Y$4:Y65,$AC$4:AC65,$AG$4:AG65,$AK$4:AK65,$AO$4:AO65)</f>
        <v>3054</v>
      </c>
    </row>
    <row r="66" spans="1:44" x14ac:dyDescent="0.15">
      <c r="A66">
        <v>63</v>
      </c>
      <c r="B66" s="61">
        <v>39</v>
      </c>
      <c r="C66" s="64">
        <v>80950</v>
      </c>
      <c r="D66" s="30">
        <v>139</v>
      </c>
      <c r="E66" s="65">
        <v>56</v>
      </c>
      <c r="F66" s="61">
        <v>39</v>
      </c>
      <c r="G66" s="64">
        <v>35250</v>
      </c>
      <c r="H66" s="30">
        <v>60</v>
      </c>
      <c r="I66" s="65">
        <v>24</v>
      </c>
      <c r="J66" s="61">
        <v>39</v>
      </c>
      <c r="K66" s="64">
        <v>35250</v>
      </c>
      <c r="L66" s="64">
        <v>60</v>
      </c>
      <c r="M66" s="62">
        <v>24</v>
      </c>
      <c r="N66" s="66">
        <v>0</v>
      </c>
      <c r="O66" s="30">
        <v>0</v>
      </c>
      <c r="P66" s="30">
        <v>0</v>
      </c>
      <c r="Q66" s="65">
        <v>0</v>
      </c>
      <c r="R66" s="61">
        <v>38</v>
      </c>
      <c r="S66" s="64">
        <v>53650</v>
      </c>
      <c r="T66" s="64">
        <v>92</v>
      </c>
      <c r="U66" s="62">
        <v>37</v>
      </c>
      <c r="V66" s="66">
        <v>0</v>
      </c>
      <c r="W66" s="30">
        <v>0</v>
      </c>
      <c r="X66" s="30">
        <v>0</v>
      </c>
      <c r="Y66" s="65">
        <v>0</v>
      </c>
      <c r="Z66" s="61">
        <v>0</v>
      </c>
      <c r="AA66" s="64">
        <v>0</v>
      </c>
      <c r="AB66" s="64">
        <v>0</v>
      </c>
      <c r="AC66" s="62">
        <v>0</v>
      </c>
      <c r="AD66" s="66">
        <v>38</v>
      </c>
      <c r="AE66" s="30">
        <v>30300</v>
      </c>
      <c r="AF66" s="30">
        <v>52</v>
      </c>
      <c r="AG66" s="65">
        <v>21</v>
      </c>
      <c r="AH66" s="61">
        <v>38</v>
      </c>
      <c r="AI66" s="64">
        <v>30300</v>
      </c>
      <c r="AJ66" s="64">
        <v>52</v>
      </c>
      <c r="AK66" s="62">
        <v>21</v>
      </c>
      <c r="AL66" s="66">
        <v>0</v>
      </c>
      <c r="AM66" s="30">
        <v>0</v>
      </c>
      <c r="AN66" s="30">
        <v>0</v>
      </c>
      <c r="AO66" s="65">
        <v>0</v>
      </c>
      <c r="AP66" s="67">
        <f>SUM($D$4:D66,$H$4:H66,$L$4:L66,$P$4:P66,$T$4:T66,$X$4:X66,$AB$4:AB66,$AF$4:AF66,$AJ$4:AJ66,$AN$4:AN66)</f>
        <v>9059</v>
      </c>
      <c r="AQ66" s="67">
        <f>SUM($C$4:C66,$G$4:G66,$K$4:K66,$O$4:O66,$S$4:S66,$W$4:W66,$AA$4:AA66,$AE$4:AE66,$AI$4:AI66,$AM$4:AM66)</f>
        <v>4827850</v>
      </c>
      <c r="AR66" s="67">
        <f>SUM($E$4:E66,$I$4:I66,$M$4:M66,$Q$4:Q66,$U$4:U66,$Y$4:Y66,$AC$4:AC66,$AG$4:AG66,$AK$4:AK66,$AO$4:AO66)</f>
        <v>3237</v>
      </c>
    </row>
    <row r="67" spans="1:44" x14ac:dyDescent="0.15">
      <c r="A67">
        <v>64</v>
      </c>
      <c r="B67" s="61">
        <v>40</v>
      </c>
      <c r="C67" s="64">
        <v>88550</v>
      </c>
      <c r="D67" s="30">
        <v>152</v>
      </c>
      <c r="E67" s="65">
        <v>61</v>
      </c>
      <c r="F67" s="61">
        <v>0</v>
      </c>
      <c r="G67" s="64">
        <v>0</v>
      </c>
      <c r="H67" s="30">
        <v>0</v>
      </c>
      <c r="I67" s="65">
        <v>0</v>
      </c>
      <c r="J67" s="61">
        <v>0</v>
      </c>
      <c r="K67" s="64">
        <v>0</v>
      </c>
      <c r="L67" s="64">
        <v>0</v>
      </c>
      <c r="M67" s="62">
        <v>0</v>
      </c>
      <c r="N67" s="66">
        <v>39</v>
      </c>
      <c r="O67" s="30">
        <v>35250</v>
      </c>
      <c r="P67" s="30">
        <v>60</v>
      </c>
      <c r="Q67" s="65">
        <v>24</v>
      </c>
      <c r="R67" s="61">
        <v>39</v>
      </c>
      <c r="S67" s="64">
        <v>58650</v>
      </c>
      <c r="T67" s="64">
        <v>100</v>
      </c>
      <c r="U67" s="62">
        <v>40</v>
      </c>
      <c r="V67" s="66">
        <v>39</v>
      </c>
      <c r="W67" s="30">
        <v>77250</v>
      </c>
      <c r="X67" s="30">
        <v>132</v>
      </c>
      <c r="Y67" s="65">
        <v>53</v>
      </c>
      <c r="Z67" s="61">
        <v>39</v>
      </c>
      <c r="AA67" s="64">
        <v>37150</v>
      </c>
      <c r="AB67" s="64">
        <v>63</v>
      </c>
      <c r="AC67" s="62">
        <v>26</v>
      </c>
      <c r="AD67" s="66">
        <v>39</v>
      </c>
      <c r="AE67" s="30">
        <v>33150</v>
      </c>
      <c r="AF67" s="30">
        <v>57</v>
      </c>
      <c r="AG67" s="65">
        <v>23</v>
      </c>
      <c r="AH67" s="61">
        <v>0</v>
      </c>
      <c r="AI67" s="64">
        <v>0</v>
      </c>
      <c r="AJ67" s="64">
        <v>0</v>
      </c>
      <c r="AK67" s="62">
        <v>0</v>
      </c>
      <c r="AL67" s="66">
        <v>38</v>
      </c>
      <c r="AM67" s="30">
        <v>55350</v>
      </c>
      <c r="AN67" s="30">
        <v>95</v>
      </c>
      <c r="AO67" s="65">
        <v>38</v>
      </c>
      <c r="AP67" s="67">
        <f>SUM($D$4:D67,$H$4:H67,$L$4:L67,$P$4:P67,$T$4:T67,$X$4:X67,$AB$4:AB67,$AF$4:AF67,$AJ$4:AJ67,$AN$4:AN67)</f>
        <v>9718</v>
      </c>
      <c r="AQ67" s="67">
        <f>SUM($C$4:C67,$G$4:G67,$K$4:K67,$O$4:O67,$S$4:S67,$W$4:W67,$AA$4:AA67,$AE$4:AE67,$AI$4:AI67,$AM$4:AM67)</f>
        <v>5213200</v>
      </c>
      <c r="AR67" s="67">
        <f>SUM($E$4:E67,$I$4:I67,$M$4:M67,$Q$4:Q67,$U$4:U67,$Y$4:Y67,$AC$4:AC67,$AG$4:AG67,$AK$4:AK67,$AO$4:AO67)</f>
        <v>3502</v>
      </c>
    </row>
    <row r="68" spans="1:44" x14ac:dyDescent="0.15">
      <c r="A68">
        <v>65</v>
      </c>
      <c r="B68" s="61">
        <v>0</v>
      </c>
      <c r="C68" s="64">
        <v>0</v>
      </c>
      <c r="D68" s="30">
        <v>0</v>
      </c>
      <c r="E68" s="65">
        <v>0</v>
      </c>
      <c r="F68" s="61">
        <v>40</v>
      </c>
      <c r="G68" s="64">
        <v>38550</v>
      </c>
      <c r="H68" s="30">
        <v>66</v>
      </c>
      <c r="I68" s="65">
        <v>27</v>
      </c>
      <c r="J68" s="61">
        <v>40</v>
      </c>
      <c r="K68" s="64">
        <v>38550</v>
      </c>
      <c r="L68" s="64">
        <v>66</v>
      </c>
      <c r="M68" s="62">
        <v>27</v>
      </c>
      <c r="N68" s="66">
        <v>40</v>
      </c>
      <c r="O68" s="30">
        <v>38550</v>
      </c>
      <c r="P68" s="30">
        <v>66</v>
      </c>
      <c r="Q68" s="65">
        <v>27</v>
      </c>
      <c r="R68" s="61">
        <v>0</v>
      </c>
      <c r="S68" s="64">
        <v>0</v>
      </c>
      <c r="T68" s="64">
        <v>0</v>
      </c>
      <c r="U68" s="62">
        <v>0</v>
      </c>
      <c r="V68" s="66">
        <v>40</v>
      </c>
      <c r="W68" s="30">
        <v>84450</v>
      </c>
      <c r="X68" s="30">
        <v>144</v>
      </c>
      <c r="Y68" s="65">
        <v>58</v>
      </c>
      <c r="Z68" s="61">
        <v>40</v>
      </c>
      <c r="AA68" s="64">
        <v>40600</v>
      </c>
      <c r="AB68" s="64">
        <v>69</v>
      </c>
      <c r="AC68" s="62">
        <v>28</v>
      </c>
      <c r="AD68" s="66">
        <v>0</v>
      </c>
      <c r="AE68" s="30">
        <v>0</v>
      </c>
      <c r="AF68" s="30">
        <v>0</v>
      </c>
      <c r="AG68" s="65">
        <v>0</v>
      </c>
      <c r="AH68" s="61">
        <v>39</v>
      </c>
      <c r="AI68" s="64">
        <v>33150</v>
      </c>
      <c r="AJ68" s="64">
        <v>57</v>
      </c>
      <c r="AK68" s="62">
        <v>23</v>
      </c>
      <c r="AL68" s="66">
        <v>39</v>
      </c>
      <c r="AM68" s="30">
        <v>60500</v>
      </c>
      <c r="AN68" s="30">
        <v>103</v>
      </c>
      <c r="AO68" s="65">
        <v>42</v>
      </c>
      <c r="AP68" s="67">
        <f>SUM($D$4:D68,$H$4:H68,$L$4:L68,$P$4:P68,$T$4:T68,$X$4:X68,$AB$4:AB68,$AF$4:AF68,$AJ$4:AJ68,$AN$4:AN68)</f>
        <v>10289</v>
      </c>
      <c r="AQ68" s="67">
        <f>SUM($C$4:C68,$G$4:G68,$K$4:K68,$O$4:O68,$S$4:S68,$W$4:W68,$AA$4:AA68,$AE$4:AE68,$AI$4:AI68,$AM$4:AM68)</f>
        <v>5547550</v>
      </c>
      <c r="AR68" s="67">
        <f>SUM($E$4:E68,$I$4:I68,$M$4:M68,$Q$4:Q68,$U$4:U68,$Y$4:Y68,$AC$4:AC68,$AG$4:AG68,$AK$4:AK68,$AO$4:AO68)</f>
        <v>3734</v>
      </c>
    </row>
    <row r="69" spans="1:44" x14ac:dyDescent="0.15">
      <c r="A69">
        <v>66</v>
      </c>
      <c r="B69" s="61">
        <v>41</v>
      </c>
      <c r="C69" s="64">
        <v>96800</v>
      </c>
      <c r="D69" s="30">
        <v>165</v>
      </c>
      <c r="E69" s="65">
        <v>66</v>
      </c>
      <c r="F69" s="61">
        <v>41</v>
      </c>
      <c r="G69" s="64">
        <v>42150</v>
      </c>
      <c r="H69" s="30">
        <v>72</v>
      </c>
      <c r="I69" s="65">
        <v>29</v>
      </c>
      <c r="J69" s="61">
        <v>41</v>
      </c>
      <c r="K69" s="64">
        <v>42150</v>
      </c>
      <c r="L69" s="64">
        <v>72</v>
      </c>
      <c r="M69" s="62">
        <v>29</v>
      </c>
      <c r="N69" s="66">
        <v>0</v>
      </c>
      <c r="O69" s="30">
        <v>0</v>
      </c>
      <c r="P69" s="30">
        <v>0</v>
      </c>
      <c r="Q69" s="65">
        <v>0</v>
      </c>
      <c r="R69" s="61">
        <v>40</v>
      </c>
      <c r="S69" s="64">
        <v>64100</v>
      </c>
      <c r="T69" s="64">
        <v>109</v>
      </c>
      <c r="U69" s="62">
        <v>44</v>
      </c>
      <c r="V69" s="66">
        <v>0</v>
      </c>
      <c r="W69" s="30">
        <v>0</v>
      </c>
      <c r="X69" s="30">
        <v>0</v>
      </c>
      <c r="Y69" s="65">
        <v>0</v>
      </c>
      <c r="Z69" s="61">
        <v>0</v>
      </c>
      <c r="AA69" s="64">
        <v>0</v>
      </c>
      <c r="AB69" s="64">
        <v>0</v>
      </c>
      <c r="AC69" s="62">
        <v>0</v>
      </c>
      <c r="AD69" s="66">
        <v>40</v>
      </c>
      <c r="AE69" s="30">
        <v>36250</v>
      </c>
      <c r="AF69" s="30">
        <v>62</v>
      </c>
      <c r="AG69" s="65">
        <v>25</v>
      </c>
      <c r="AH69" s="61">
        <v>40</v>
      </c>
      <c r="AI69" s="64">
        <v>36250</v>
      </c>
      <c r="AJ69" s="64">
        <v>62</v>
      </c>
      <c r="AK69" s="62">
        <v>25</v>
      </c>
      <c r="AL69" s="66">
        <v>40</v>
      </c>
      <c r="AM69" s="30">
        <v>66100</v>
      </c>
      <c r="AN69" s="30">
        <v>112</v>
      </c>
      <c r="AO69" s="65">
        <v>45</v>
      </c>
      <c r="AP69" s="67">
        <f>SUM($D$4:D69,$H$4:H69,$L$4:L69,$P$4:P69,$T$4:T69,$X$4:X69,$AB$4:AB69,$AF$4:AF69,$AJ$4:AJ69,$AN$4:AN69)</f>
        <v>10943</v>
      </c>
      <c r="AQ69" s="67">
        <f>SUM($C$4:C69,$G$4:G69,$K$4:K69,$O$4:O69,$S$4:S69,$W$4:W69,$AA$4:AA69,$AE$4:AE69,$AI$4:AI69,$AM$4:AM69)</f>
        <v>5931350</v>
      </c>
      <c r="AR69" s="67">
        <f>SUM($E$4:E69,$I$4:I69,$M$4:M69,$Q$4:Q69,$U$4:U69,$Y$4:Y69,$AC$4:AC69,$AG$4:AG69,$AK$4:AK69,$AO$4:AO69)</f>
        <v>3997</v>
      </c>
    </row>
    <row r="70" spans="1:44" x14ac:dyDescent="0.15">
      <c r="A70">
        <v>67</v>
      </c>
      <c r="B70" s="61">
        <v>0</v>
      </c>
      <c r="C70" s="64">
        <v>0</v>
      </c>
      <c r="D70" s="30">
        <v>0</v>
      </c>
      <c r="E70" s="65">
        <v>0</v>
      </c>
      <c r="F70" s="61">
        <v>0</v>
      </c>
      <c r="G70" s="64">
        <v>0</v>
      </c>
      <c r="H70" s="30">
        <v>0</v>
      </c>
      <c r="I70" s="65">
        <v>0</v>
      </c>
      <c r="J70" s="61">
        <v>0</v>
      </c>
      <c r="K70" s="64">
        <v>0</v>
      </c>
      <c r="L70" s="64">
        <v>0</v>
      </c>
      <c r="M70" s="62">
        <v>0</v>
      </c>
      <c r="N70" s="66">
        <v>41</v>
      </c>
      <c r="O70" s="30">
        <v>42150</v>
      </c>
      <c r="P70" s="30">
        <v>72</v>
      </c>
      <c r="Q70" s="65">
        <v>29</v>
      </c>
      <c r="R70" s="61">
        <v>41</v>
      </c>
      <c r="S70" s="64">
        <v>70050</v>
      </c>
      <c r="T70" s="64">
        <v>119</v>
      </c>
      <c r="U70" s="62">
        <v>48</v>
      </c>
      <c r="V70" s="66">
        <v>41</v>
      </c>
      <c r="W70" s="30">
        <v>92300</v>
      </c>
      <c r="X70" s="30">
        <v>157</v>
      </c>
      <c r="Y70" s="65">
        <v>63</v>
      </c>
      <c r="Z70" s="61">
        <v>41</v>
      </c>
      <c r="AA70" s="64">
        <v>44400</v>
      </c>
      <c r="AB70" s="64">
        <v>76</v>
      </c>
      <c r="AC70" s="62">
        <v>31</v>
      </c>
      <c r="AD70" s="66">
        <v>41</v>
      </c>
      <c r="AE70" s="30">
        <v>39650</v>
      </c>
      <c r="AF70" s="30">
        <v>68</v>
      </c>
      <c r="AG70" s="65">
        <v>28</v>
      </c>
      <c r="AH70" s="61">
        <v>41</v>
      </c>
      <c r="AI70" s="64">
        <v>39650</v>
      </c>
      <c r="AJ70" s="64">
        <v>68</v>
      </c>
      <c r="AK70" s="62">
        <v>28</v>
      </c>
      <c r="AL70" s="66">
        <v>0</v>
      </c>
      <c r="AM70" s="30">
        <v>0</v>
      </c>
      <c r="AN70" s="30">
        <v>0</v>
      </c>
      <c r="AO70" s="65">
        <v>0</v>
      </c>
      <c r="AP70" s="67">
        <f>SUM($D$4:D70,$H$4:H70,$L$4:L70,$P$4:P70,$T$4:T70,$X$4:X70,$AB$4:AB70,$AF$4:AF70,$AJ$4:AJ70,$AN$4:AN70)</f>
        <v>11503</v>
      </c>
      <c r="AQ70" s="67">
        <f>SUM($C$4:C70,$G$4:G70,$K$4:K70,$O$4:O70,$S$4:S70,$W$4:W70,$AA$4:AA70,$AE$4:AE70,$AI$4:AI70,$AM$4:AM70)</f>
        <v>6259550</v>
      </c>
      <c r="AR70" s="67">
        <f>SUM($E$4:E70,$I$4:I70,$M$4:M70,$Q$4:Q70,$U$4:U70,$Y$4:Y70,$AC$4:AC70,$AG$4:AG70,$AK$4:AK70,$AO$4:AO70)</f>
        <v>4224</v>
      </c>
    </row>
    <row r="71" spans="1:44" x14ac:dyDescent="0.15">
      <c r="A71">
        <v>68</v>
      </c>
      <c r="B71" s="61">
        <v>42</v>
      </c>
      <c r="C71" s="64">
        <v>105800</v>
      </c>
      <c r="D71" s="30">
        <v>180</v>
      </c>
      <c r="E71" s="65">
        <v>72</v>
      </c>
      <c r="F71" s="61">
        <v>42</v>
      </c>
      <c r="G71" s="64">
        <v>46050</v>
      </c>
      <c r="H71" s="30">
        <v>78</v>
      </c>
      <c r="I71" s="65">
        <v>32</v>
      </c>
      <c r="J71" s="61">
        <v>42</v>
      </c>
      <c r="K71" s="64">
        <v>46050</v>
      </c>
      <c r="L71" s="64">
        <v>78</v>
      </c>
      <c r="M71" s="62">
        <v>32</v>
      </c>
      <c r="N71" s="66">
        <v>42</v>
      </c>
      <c r="O71" s="30">
        <v>46050</v>
      </c>
      <c r="P71" s="30">
        <v>78</v>
      </c>
      <c r="Q71" s="65">
        <v>32</v>
      </c>
      <c r="R71" s="61">
        <v>0</v>
      </c>
      <c r="S71" s="64">
        <v>0</v>
      </c>
      <c r="T71" s="64">
        <v>0</v>
      </c>
      <c r="U71" s="62">
        <v>0</v>
      </c>
      <c r="V71" s="66">
        <v>42</v>
      </c>
      <c r="W71" s="30">
        <v>100850</v>
      </c>
      <c r="X71" s="30">
        <v>171</v>
      </c>
      <c r="Y71" s="65">
        <v>69</v>
      </c>
      <c r="Z71" s="61">
        <v>42</v>
      </c>
      <c r="AA71" s="64">
        <v>48500</v>
      </c>
      <c r="AB71" s="64">
        <v>82</v>
      </c>
      <c r="AC71" s="62">
        <v>33</v>
      </c>
      <c r="AD71" s="66">
        <v>42</v>
      </c>
      <c r="AE71" s="30">
        <v>43350</v>
      </c>
      <c r="AF71" s="30">
        <v>74</v>
      </c>
      <c r="AG71" s="65">
        <v>30</v>
      </c>
      <c r="AH71" s="61">
        <v>0</v>
      </c>
      <c r="AI71" s="64">
        <v>0</v>
      </c>
      <c r="AJ71" s="64">
        <v>0</v>
      </c>
      <c r="AK71" s="62">
        <v>0</v>
      </c>
      <c r="AL71" s="66">
        <v>41</v>
      </c>
      <c r="AM71" s="30">
        <v>72250</v>
      </c>
      <c r="AN71" s="30">
        <v>123</v>
      </c>
      <c r="AO71" s="65">
        <v>50</v>
      </c>
      <c r="AP71" s="67">
        <f>SUM($D$4:D71,$H$4:H71,$L$4:L71,$P$4:P71,$T$4:T71,$X$4:X71,$AB$4:AB71,$AF$4:AF71,$AJ$4:AJ71,$AN$4:AN71)</f>
        <v>12367</v>
      </c>
      <c r="AQ71" s="67">
        <f>SUM($C$4:C71,$G$4:G71,$K$4:K71,$O$4:O71,$S$4:S71,$W$4:W71,$AA$4:AA71,$AE$4:AE71,$AI$4:AI71,$AM$4:AM71)</f>
        <v>6768450</v>
      </c>
      <c r="AR71" s="67">
        <f>SUM($E$4:E71,$I$4:I71,$M$4:M71,$Q$4:Q71,$U$4:U71,$Y$4:Y71,$AC$4:AC71,$AG$4:AG71,$AK$4:AK71,$AO$4:AO71)</f>
        <v>4574</v>
      </c>
    </row>
    <row r="72" spans="1:44" x14ac:dyDescent="0.15">
      <c r="A72">
        <v>69</v>
      </c>
      <c r="B72" s="61">
        <v>43</v>
      </c>
      <c r="C72" s="64">
        <v>115600</v>
      </c>
      <c r="D72" s="30">
        <v>196</v>
      </c>
      <c r="E72" s="65">
        <v>79</v>
      </c>
      <c r="F72" s="61">
        <v>43</v>
      </c>
      <c r="G72" s="64">
        <v>50300</v>
      </c>
      <c r="H72" s="30">
        <v>85</v>
      </c>
      <c r="I72" s="65">
        <v>34</v>
      </c>
      <c r="J72" s="61">
        <v>43</v>
      </c>
      <c r="K72" s="64">
        <v>50300</v>
      </c>
      <c r="L72" s="64">
        <v>85</v>
      </c>
      <c r="M72" s="62">
        <v>34</v>
      </c>
      <c r="N72" s="66">
        <v>0</v>
      </c>
      <c r="O72" s="30">
        <v>0</v>
      </c>
      <c r="P72" s="30">
        <v>0</v>
      </c>
      <c r="Q72" s="65">
        <v>0</v>
      </c>
      <c r="R72" s="61">
        <v>42</v>
      </c>
      <c r="S72" s="64">
        <v>76500</v>
      </c>
      <c r="T72" s="64">
        <v>129</v>
      </c>
      <c r="U72" s="62">
        <v>52</v>
      </c>
      <c r="V72" s="66">
        <v>0</v>
      </c>
      <c r="W72" s="30">
        <v>0</v>
      </c>
      <c r="X72" s="30">
        <v>0</v>
      </c>
      <c r="Y72" s="65">
        <v>0</v>
      </c>
      <c r="Z72" s="61">
        <v>0</v>
      </c>
      <c r="AA72" s="64">
        <v>0</v>
      </c>
      <c r="AB72" s="64">
        <v>0</v>
      </c>
      <c r="AC72" s="62">
        <v>0</v>
      </c>
      <c r="AD72" s="66">
        <v>0</v>
      </c>
      <c r="AE72" s="30">
        <v>0</v>
      </c>
      <c r="AF72" s="30">
        <v>0</v>
      </c>
      <c r="AG72" s="65">
        <v>0</v>
      </c>
      <c r="AH72" s="61">
        <v>42</v>
      </c>
      <c r="AI72" s="64">
        <v>43350</v>
      </c>
      <c r="AJ72" s="64">
        <v>74</v>
      </c>
      <c r="AK72" s="62">
        <v>30</v>
      </c>
      <c r="AL72" s="66">
        <v>42</v>
      </c>
      <c r="AM72" s="30">
        <v>78950</v>
      </c>
      <c r="AN72" s="30">
        <v>134</v>
      </c>
      <c r="AO72" s="65">
        <v>54</v>
      </c>
      <c r="AP72" s="67">
        <f>SUM($D$4:D72,$H$4:H72,$L$4:L72,$P$4:P72,$T$4:T72,$X$4:X72,$AB$4:AB72,$AF$4:AF72,$AJ$4:AJ72,$AN$4:AN72)</f>
        <v>13070</v>
      </c>
      <c r="AQ72" s="67">
        <f>SUM($C$4:C72,$G$4:G72,$K$4:K72,$O$4:O72,$S$4:S72,$W$4:W72,$AA$4:AA72,$AE$4:AE72,$AI$4:AI72,$AM$4:AM72)</f>
        <v>7183450</v>
      </c>
      <c r="AR72" s="67">
        <f>SUM($E$4:E72,$I$4:I72,$M$4:M72,$Q$4:Q72,$U$4:U72,$Y$4:Y72,$AC$4:AC72,$AG$4:AG72,$AK$4:AK72,$AO$4:AO72)</f>
        <v>4857</v>
      </c>
    </row>
    <row r="73" spans="1:44" x14ac:dyDescent="0.15">
      <c r="A73">
        <v>70</v>
      </c>
      <c r="B73" s="61">
        <v>0</v>
      </c>
      <c r="C73" s="64">
        <v>0</v>
      </c>
      <c r="D73" s="30">
        <v>0</v>
      </c>
      <c r="E73" s="65">
        <v>0</v>
      </c>
      <c r="F73" s="61">
        <v>0</v>
      </c>
      <c r="G73" s="64">
        <v>0</v>
      </c>
      <c r="H73" s="30">
        <v>0</v>
      </c>
      <c r="I73" s="65">
        <v>0</v>
      </c>
      <c r="J73" s="61">
        <v>0</v>
      </c>
      <c r="K73" s="64">
        <v>0</v>
      </c>
      <c r="L73" s="64">
        <v>0</v>
      </c>
      <c r="M73" s="62">
        <v>0</v>
      </c>
      <c r="N73" s="66">
        <v>43</v>
      </c>
      <c r="O73" s="30">
        <v>50300</v>
      </c>
      <c r="P73" s="30">
        <v>85</v>
      </c>
      <c r="Q73" s="65">
        <v>34</v>
      </c>
      <c r="R73" s="61">
        <v>43</v>
      </c>
      <c r="S73" s="64">
        <v>83550</v>
      </c>
      <c r="T73" s="64">
        <v>141</v>
      </c>
      <c r="U73" s="62">
        <v>57</v>
      </c>
      <c r="V73" s="66">
        <v>43</v>
      </c>
      <c r="W73" s="30">
        <v>110200</v>
      </c>
      <c r="X73" s="30">
        <v>187</v>
      </c>
      <c r="Y73" s="65">
        <v>75</v>
      </c>
      <c r="Z73" s="61">
        <v>43</v>
      </c>
      <c r="AA73" s="64">
        <v>53000</v>
      </c>
      <c r="AB73" s="64">
        <v>90</v>
      </c>
      <c r="AC73" s="62">
        <v>36</v>
      </c>
      <c r="AD73" s="66">
        <v>43</v>
      </c>
      <c r="AE73" s="30">
        <v>47350</v>
      </c>
      <c r="AF73" s="30">
        <v>80</v>
      </c>
      <c r="AG73" s="65">
        <v>32</v>
      </c>
      <c r="AH73" s="61">
        <v>43</v>
      </c>
      <c r="AI73" s="64">
        <v>47350</v>
      </c>
      <c r="AJ73" s="64">
        <v>80</v>
      </c>
      <c r="AK73" s="62">
        <v>32</v>
      </c>
      <c r="AL73" s="66">
        <v>43</v>
      </c>
      <c r="AM73" s="30">
        <v>86250</v>
      </c>
      <c r="AN73" s="30">
        <v>146</v>
      </c>
      <c r="AO73" s="65">
        <v>59</v>
      </c>
      <c r="AP73" s="67">
        <f>SUM($D$4:D73,$H$4:H73,$L$4:L73,$P$4:P73,$T$4:T73,$X$4:X73,$AB$4:AB73,$AF$4:AF73,$AJ$4:AJ73,$AN$4:AN73)</f>
        <v>13879</v>
      </c>
      <c r="AQ73" s="67">
        <f>SUM($C$4:C73,$G$4:G73,$K$4:K73,$O$4:O73,$S$4:S73,$W$4:W73,$AA$4:AA73,$AE$4:AE73,$AI$4:AI73,$AM$4:AM73)</f>
        <v>7661450</v>
      </c>
      <c r="AR73" s="67">
        <f>SUM($E$4:E73,$I$4:I73,$M$4:M73,$Q$4:Q73,$U$4:U73,$Y$4:Y73,$AC$4:AC73,$AG$4:AG73,$AK$4:AK73,$AO$4:AO73)</f>
        <v>5182</v>
      </c>
    </row>
    <row r="74" spans="1:44" x14ac:dyDescent="0.15">
      <c r="A74">
        <v>71</v>
      </c>
      <c r="B74" s="61">
        <v>44</v>
      </c>
      <c r="C74" s="64">
        <v>126300</v>
      </c>
      <c r="D74" s="30">
        <v>214</v>
      </c>
      <c r="E74" s="65">
        <v>86</v>
      </c>
      <c r="F74" s="61">
        <v>44</v>
      </c>
      <c r="G74" s="64">
        <v>54900</v>
      </c>
      <c r="H74" s="30">
        <v>92</v>
      </c>
      <c r="I74" s="65">
        <v>37</v>
      </c>
      <c r="J74" s="61">
        <v>44</v>
      </c>
      <c r="K74" s="64">
        <v>54900</v>
      </c>
      <c r="L74" s="64">
        <v>92</v>
      </c>
      <c r="M74" s="62">
        <v>37</v>
      </c>
      <c r="N74" s="66">
        <v>44</v>
      </c>
      <c r="O74" s="30">
        <v>54900</v>
      </c>
      <c r="P74" s="30">
        <v>92</v>
      </c>
      <c r="Q74" s="65">
        <v>37</v>
      </c>
      <c r="R74" s="61">
        <v>44</v>
      </c>
      <c r="S74" s="64">
        <v>91200</v>
      </c>
      <c r="T74" s="64">
        <v>153</v>
      </c>
      <c r="U74" s="62">
        <v>62</v>
      </c>
      <c r="V74" s="66">
        <v>44</v>
      </c>
      <c r="W74" s="30">
        <v>120350</v>
      </c>
      <c r="X74" s="30">
        <v>203</v>
      </c>
      <c r="Y74" s="65">
        <v>82</v>
      </c>
      <c r="Z74" s="61">
        <v>44</v>
      </c>
      <c r="AA74" s="64">
        <v>57900</v>
      </c>
      <c r="AB74" s="64">
        <v>98</v>
      </c>
      <c r="AC74" s="62">
        <v>40</v>
      </c>
      <c r="AD74" s="66">
        <v>44</v>
      </c>
      <c r="AE74" s="30">
        <v>51700</v>
      </c>
      <c r="AF74" s="30">
        <v>87</v>
      </c>
      <c r="AG74" s="65">
        <v>35</v>
      </c>
      <c r="AH74" s="61">
        <v>0</v>
      </c>
      <c r="AI74" s="64">
        <v>0</v>
      </c>
      <c r="AJ74" s="64">
        <v>0</v>
      </c>
      <c r="AK74" s="62">
        <v>0</v>
      </c>
      <c r="AL74" s="66">
        <v>0</v>
      </c>
      <c r="AM74" s="30">
        <v>0</v>
      </c>
      <c r="AN74" s="30">
        <v>0</v>
      </c>
      <c r="AO74" s="65">
        <v>0</v>
      </c>
      <c r="AP74" s="67">
        <f>SUM($D$4:D74,$H$4:H74,$L$4:L74,$P$4:P74,$T$4:T74,$X$4:X74,$AB$4:AB74,$AF$4:AF74,$AJ$4:AJ74,$AN$4:AN74)</f>
        <v>14910</v>
      </c>
      <c r="AQ74" s="67">
        <f>SUM($C$4:C74,$G$4:G74,$K$4:K74,$O$4:O74,$S$4:S74,$W$4:W74,$AA$4:AA74,$AE$4:AE74,$AI$4:AI74,$AM$4:AM74)</f>
        <v>8273600</v>
      </c>
      <c r="AR74" s="67">
        <f>SUM($E$4:E74,$I$4:I74,$M$4:M74,$Q$4:Q74,$U$4:U74,$Y$4:Y74,$AC$4:AC74,$AG$4:AG74,$AK$4:AK74,$AO$4:AO74)</f>
        <v>5598</v>
      </c>
    </row>
    <row r="75" spans="1:44" x14ac:dyDescent="0.15">
      <c r="A75">
        <v>72</v>
      </c>
      <c r="B75" s="61">
        <v>45</v>
      </c>
      <c r="C75" s="64">
        <v>137950</v>
      </c>
      <c r="D75" s="30">
        <v>233</v>
      </c>
      <c r="E75" s="65">
        <v>94</v>
      </c>
      <c r="F75" s="61">
        <v>45</v>
      </c>
      <c r="G75" s="64">
        <v>59950</v>
      </c>
      <c r="H75" s="30">
        <v>101</v>
      </c>
      <c r="I75" s="65">
        <v>41</v>
      </c>
      <c r="J75" s="61">
        <v>45</v>
      </c>
      <c r="K75" s="64">
        <v>59950</v>
      </c>
      <c r="L75" s="64">
        <v>101</v>
      </c>
      <c r="M75" s="62">
        <v>41</v>
      </c>
      <c r="N75" s="66">
        <v>0</v>
      </c>
      <c r="O75" s="30">
        <v>0</v>
      </c>
      <c r="P75" s="30">
        <v>0</v>
      </c>
      <c r="Q75" s="65">
        <v>0</v>
      </c>
      <c r="R75" s="61">
        <v>0</v>
      </c>
      <c r="S75" s="64">
        <v>0</v>
      </c>
      <c r="T75" s="64">
        <v>0</v>
      </c>
      <c r="U75" s="62">
        <v>0</v>
      </c>
      <c r="V75" s="66">
        <v>0</v>
      </c>
      <c r="W75" s="30">
        <v>0</v>
      </c>
      <c r="X75" s="30">
        <v>0</v>
      </c>
      <c r="Y75" s="65">
        <v>0</v>
      </c>
      <c r="Z75" s="61">
        <v>0</v>
      </c>
      <c r="AA75" s="64">
        <v>0</v>
      </c>
      <c r="AB75" s="64">
        <v>0</v>
      </c>
      <c r="AC75" s="62">
        <v>0</v>
      </c>
      <c r="AD75" s="66">
        <v>0</v>
      </c>
      <c r="AE75" s="30">
        <v>0</v>
      </c>
      <c r="AF75" s="30">
        <v>0</v>
      </c>
      <c r="AG75" s="65">
        <v>0</v>
      </c>
      <c r="AH75" s="61">
        <v>44</v>
      </c>
      <c r="AI75" s="64">
        <v>51700</v>
      </c>
      <c r="AJ75" s="64">
        <v>87</v>
      </c>
      <c r="AK75" s="62">
        <v>35</v>
      </c>
      <c r="AL75" s="66">
        <v>44</v>
      </c>
      <c r="AM75" s="30">
        <v>94200</v>
      </c>
      <c r="AN75" s="30">
        <v>159</v>
      </c>
      <c r="AO75" s="65">
        <v>64</v>
      </c>
      <c r="AP75" s="67">
        <f>SUM($D$4:D75,$H$4:H75,$L$4:L75,$P$4:P75,$T$4:T75,$X$4:X75,$AB$4:AB75,$AF$4:AF75,$AJ$4:AJ75,$AN$4:AN75)</f>
        <v>15591</v>
      </c>
      <c r="AQ75" s="67">
        <f>SUM($C$4:C75,$G$4:G75,$K$4:K75,$O$4:O75,$S$4:S75,$W$4:W75,$AA$4:AA75,$AE$4:AE75,$AI$4:AI75,$AM$4:AM75)</f>
        <v>8677350</v>
      </c>
      <c r="AR75" s="67">
        <f>SUM($E$4:E75,$I$4:I75,$M$4:M75,$Q$4:Q75,$U$4:U75,$Y$4:Y75,$AC$4:AC75,$AG$4:AG75,$AK$4:AK75,$AO$4:AO75)</f>
        <v>5873</v>
      </c>
    </row>
    <row r="76" spans="1:44" x14ac:dyDescent="0.15">
      <c r="A76">
        <v>73</v>
      </c>
      <c r="B76" s="61">
        <v>0</v>
      </c>
      <c r="C76" s="64">
        <v>0</v>
      </c>
      <c r="D76" s="30">
        <v>0</v>
      </c>
      <c r="E76" s="65">
        <v>0</v>
      </c>
      <c r="F76" s="61">
        <v>0</v>
      </c>
      <c r="G76" s="64">
        <v>0</v>
      </c>
      <c r="H76" s="30">
        <v>0</v>
      </c>
      <c r="I76" s="65">
        <v>0</v>
      </c>
      <c r="J76" s="61">
        <v>0</v>
      </c>
      <c r="K76" s="64">
        <v>0</v>
      </c>
      <c r="L76" s="64">
        <v>0</v>
      </c>
      <c r="M76" s="62">
        <v>0</v>
      </c>
      <c r="N76" s="66">
        <v>45</v>
      </c>
      <c r="O76" s="30">
        <v>59950</v>
      </c>
      <c r="P76" s="30">
        <v>101</v>
      </c>
      <c r="Q76" s="65">
        <v>41</v>
      </c>
      <c r="R76" s="61">
        <v>45</v>
      </c>
      <c r="S76" s="64">
        <v>99550</v>
      </c>
      <c r="T76" s="64">
        <v>167</v>
      </c>
      <c r="U76" s="62">
        <v>67</v>
      </c>
      <c r="V76" s="66">
        <v>45</v>
      </c>
      <c r="W76" s="30">
        <v>131450</v>
      </c>
      <c r="X76" s="30">
        <v>222</v>
      </c>
      <c r="Y76" s="65">
        <v>89</v>
      </c>
      <c r="Z76" s="61">
        <v>45</v>
      </c>
      <c r="AA76" s="64">
        <v>63250</v>
      </c>
      <c r="AB76" s="64">
        <v>107</v>
      </c>
      <c r="AC76" s="62">
        <v>43</v>
      </c>
      <c r="AD76" s="66">
        <v>45</v>
      </c>
      <c r="AE76" s="30">
        <v>56450</v>
      </c>
      <c r="AF76" s="30">
        <v>95</v>
      </c>
      <c r="AG76" s="65">
        <v>38</v>
      </c>
      <c r="AH76" s="61">
        <v>45</v>
      </c>
      <c r="AI76" s="64">
        <v>56450</v>
      </c>
      <c r="AJ76" s="64">
        <v>95</v>
      </c>
      <c r="AK76" s="62">
        <v>38</v>
      </c>
      <c r="AL76" s="66">
        <v>45</v>
      </c>
      <c r="AM76" s="30">
        <v>102850</v>
      </c>
      <c r="AN76" s="30">
        <v>173</v>
      </c>
      <c r="AO76" s="65">
        <v>70</v>
      </c>
      <c r="AP76" s="67">
        <f>SUM($D$4:D76,$H$4:H76,$L$4:L76,$P$4:P76,$T$4:T76,$X$4:X76,$AB$4:AB76,$AF$4:AF76,$AJ$4:AJ76,$AN$4:AN76)</f>
        <v>16551</v>
      </c>
      <c r="AQ76" s="67">
        <f>SUM($C$4:C76,$G$4:G76,$K$4:K76,$O$4:O76,$S$4:S76,$W$4:W76,$AA$4:AA76,$AE$4:AE76,$AI$4:AI76,$AM$4:AM76)</f>
        <v>9247300</v>
      </c>
      <c r="AR76" s="67">
        <f>SUM($E$4:E76,$I$4:I76,$M$4:M76,$Q$4:Q76,$U$4:U76,$Y$4:Y76,$AC$4:AC76,$AG$4:AG76,$AK$4:AK76,$AO$4:AO76)</f>
        <v>6259</v>
      </c>
    </row>
    <row r="77" spans="1:44" x14ac:dyDescent="0.15">
      <c r="A77">
        <v>74</v>
      </c>
      <c r="B77" s="61">
        <v>46</v>
      </c>
      <c r="C77" s="64">
        <v>150650</v>
      </c>
      <c r="D77" s="30">
        <v>254</v>
      </c>
      <c r="E77" s="65">
        <v>102</v>
      </c>
      <c r="F77" s="61">
        <v>46</v>
      </c>
      <c r="G77" s="64">
        <v>65450</v>
      </c>
      <c r="H77" s="30">
        <v>110</v>
      </c>
      <c r="I77" s="65">
        <v>44</v>
      </c>
      <c r="J77" s="61">
        <v>46</v>
      </c>
      <c r="K77" s="64">
        <v>65450</v>
      </c>
      <c r="L77" s="64">
        <v>110</v>
      </c>
      <c r="M77" s="62">
        <v>44</v>
      </c>
      <c r="N77" s="66">
        <v>46</v>
      </c>
      <c r="O77" s="30">
        <v>65450</v>
      </c>
      <c r="P77" s="30">
        <v>110</v>
      </c>
      <c r="Q77" s="65">
        <v>44</v>
      </c>
      <c r="R77" s="61">
        <v>46</v>
      </c>
      <c r="S77" s="64">
        <v>108650</v>
      </c>
      <c r="T77" s="64">
        <v>182</v>
      </c>
      <c r="U77" s="62">
        <v>73</v>
      </c>
      <c r="V77" s="66">
        <v>46</v>
      </c>
      <c r="W77" s="30">
        <v>143500</v>
      </c>
      <c r="X77" s="30">
        <v>241</v>
      </c>
      <c r="Y77" s="65">
        <v>97</v>
      </c>
      <c r="Z77" s="61">
        <v>46</v>
      </c>
      <c r="AA77" s="64">
        <v>69050</v>
      </c>
      <c r="AB77" s="64">
        <v>116</v>
      </c>
      <c r="AC77" s="62">
        <v>47</v>
      </c>
      <c r="AD77" s="66">
        <v>46</v>
      </c>
      <c r="AE77" s="30">
        <v>61650</v>
      </c>
      <c r="AF77" s="30">
        <v>104</v>
      </c>
      <c r="AG77" s="65">
        <v>42</v>
      </c>
      <c r="AH77" s="61">
        <v>46</v>
      </c>
      <c r="AI77" s="64">
        <v>61650</v>
      </c>
      <c r="AJ77" s="64">
        <v>104</v>
      </c>
      <c r="AK77" s="62">
        <v>42</v>
      </c>
      <c r="AL77" s="66">
        <v>0</v>
      </c>
      <c r="AM77" s="30">
        <v>0</v>
      </c>
      <c r="AN77" s="30">
        <v>0</v>
      </c>
      <c r="AO77" s="65">
        <v>0</v>
      </c>
      <c r="AP77" s="67">
        <f>SUM($D$4:D77,$H$4:H77,$L$4:L77,$P$4:P77,$T$4:T77,$X$4:X77,$AB$4:AB77,$AF$4:AF77,$AJ$4:AJ77,$AN$4:AN77)</f>
        <v>17882</v>
      </c>
      <c r="AQ77" s="67">
        <f>SUM($C$4:C77,$G$4:G77,$K$4:K77,$O$4:O77,$S$4:S77,$W$4:W77,$AA$4:AA77,$AE$4:AE77,$AI$4:AI77,$AM$4:AM77)</f>
        <v>10038800</v>
      </c>
      <c r="AR77" s="67">
        <f>SUM($E$4:E77,$I$4:I77,$M$4:M77,$Q$4:Q77,$U$4:U77,$Y$4:Y77,$AC$4:AC77,$AG$4:AG77,$AK$4:AK77,$AO$4:AO77)</f>
        <v>6794</v>
      </c>
    </row>
    <row r="78" spans="1:44" x14ac:dyDescent="0.15">
      <c r="A78">
        <v>75</v>
      </c>
      <c r="B78" s="61">
        <v>47</v>
      </c>
      <c r="C78" s="64">
        <v>164500</v>
      </c>
      <c r="D78" s="30">
        <v>277</v>
      </c>
      <c r="E78" s="65">
        <v>111</v>
      </c>
      <c r="F78" s="61">
        <v>47</v>
      </c>
      <c r="G78" s="64">
        <v>71450</v>
      </c>
      <c r="H78" s="30">
        <v>120</v>
      </c>
      <c r="I78" s="65">
        <v>48</v>
      </c>
      <c r="J78" s="61">
        <v>47</v>
      </c>
      <c r="K78" s="64">
        <v>71450</v>
      </c>
      <c r="L78" s="64">
        <v>120</v>
      </c>
      <c r="M78" s="62">
        <v>48</v>
      </c>
      <c r="N78" s="66">
        <v>0</v>
      </c>
      <c r="O78" s="30">
        <v>0</v>
      </c>
      <c r="P78" s="30">
        <v>0</v>
      </c>
      <c r="Q78" s="65">
        <v>0</v>
      </c>
      <c r="R78" s="61">
        <v>0</v>
      </c>
      <c r="S78" s="64">
        <v>0</v>
      </c>
      <c r="T78" s="64">
        <v>0</v>
      </c>
      <c r="U78" s="62">
        <v>0</v>
      </c>
      <c r="V78" s="66">
        <v>0</v>
      </c>
      <c r="W78" s="30">
        <v>0</v>
      </c>
      <c r="X78" s="30">
        <v>0</v>
      </c>
      <c r="Y78" s="65">
        <v>0</v>
      </c>
      <c r="Z78" s="61">
        <v>0</v>
      </c>
      <c r="AA78" s="64">
        <v>0</v>
      </c>
      <c r="AB78" s="64">
        <v>0</v>
      </c>
      <c r="AC78" s="62">
        <v>0</v>
      </c>
      <c r="AD78" s="66">
        <v>0</v>
      </c>
      <c r="AE78" s="30">
        <v>0</v>
      </c>
      <c r="AF78" s="30">
        <v>0</v>
      </c>
      <c r="AG78" s="65">
        <v>0</v>
      </c>
      <c r="AH78" s="61">
        <v>0</v>
      </c>
      <c r="AI78" s="64">
        <v>0</v>
      </c>
      <c r="AJ78" s="64">
        <v>0</v>
      </c>
      <c r="AK78" s="62">
        <v>0</v>
      </c>
      <c r="AL78" s="66">
        <v>46</v>
      </c>
      <c r="AM78" s="30">
        <v>112300</v>
      </c>
      <c r="AN78" s="30">
        <v>189</v>
      </c>
      <c r="AO78" s="65">
        <v>76</v>
      </c>
      <c r="AP78" s="67">
        <f>SUM($D$4:D78,$H$4:H78,$L$4:L78,$P$4:P78,$T$4:T78,$X$4:X78,$AB$4:AB78,$AF$4:AF78,$AJ$4:AJ78,$AN$4:AN78)</f>
        <v>18588</v>
      </c>
      <c r="AQ78" s="67">
        <f>SUM($C$4:C78,$G$4:G78,$K$4:K78,$O$4:O78,$S$4:S78,$W$4:W78,$AA$4:AA78,$AE$4:AE78,$AI$4:AI78,$AM$4:AM78)</f>
        <v>10458500</v>
      </c>
      <c r="AR78" s="67">
        <f>SUM($E$4:E78,$I$4:I78,$M$4:M78,$Q$4:Q78,$U$4:U78,$Y$4:Y78,$AC$4:AC78,$AG$4:AG78,$AK$4:AK78,$AO$4:AO78)</f>
        <v>7077</v>
      </c>
    </row>
    <row r="79" spans="1:44" x14ac:dyDescent="0.15">
      <c r="A79">
        <v>76</v>
      </c>
      <c r="B79" s="61">
        <v>0</v>
      </c>
      <c r="C79" s="64">
        <v>0</v>
      </c>
      <c r="D79" s="30">
        <v>0</v>
      </c>
      <c r="E79" s="65">
        <v>0</v>
      </c>
      <c r="F79" s="61">
        <v>0</v>
      </c>
      <c r="G79" s="64">
        <v>0</v>
      </c>
      <c r="H79" s="30">
        <v>0</v>
      </c>
      <c r="I79" s="65">
        <v>0</v>
      </c>
      <c r="J79" s="61">
        <v>0</v>
      </c>
      <c r="K79" s="64">
        <v>0</v>
      </c>
      <c r="L79" s="64">
        <v>0</v>
      </c>
      <c r="M79" s="62">
        <v>0</v>
      </c>
      <c r="N79" s="66">
        <v>47</v>
      </c>
      <c r="O79" s="30">
        <v>71450</v>
      </c>
      <c r="P79" s="30">
        <v>120</v>
      </c>
      <c r="Q79" s="65">
        <v>48</v>
      </c>
      <c r="R79" s="61">
        <v>47</v>
      </c>
      <c r="S79" s="64">
        <v>118600</v>
      </c>
      <c r="T79" s="64">
        <v>199</v>
      </c>
      <c r="U79" s="62">
        <v>80</v>
      </c>
      <c r="V79" s="66">
        <v>47</v>
      </c>
      <c r="W79" s="30">
        <v>156650</v>
      </c>
      <c r="X79" s="30">
        <v>263</v>
      </c>
      <c r="Y79" s="65">
        <v>106</v>
      </c>
      <c r="Z79" s="61">
        <v>47</v>
      </c>
      <c r="AA79" s="64">
        <v>75350</v>
      </c>
      <c r="AB79" s="64">
        <v>126</v>
      </c>
      <c r="AC79" s="62">
        <v>51</v>
      </c>
      <c r="AD79" s="66">
        <v>47</v>
      </c>
      <c r="AE79" s="30">
        <v>67300</v>
      </c>
      <c r="AF79" s="30">
        <v>113</v>
      </c>
      <c r="AG79" s="65">
        <v>46</v>
      </c>
      <c r="AH79" s="61">
        <v>47</v>
      </c>
      <c r="AI79" s="64">
        <v>67300</v>
      </c>
      <c r="AJ79" s="64">
        <v>113</v>
      </c>
      <c r="AK79" s="62">
        <v>46</v>
      </c>
      <c r="AL79" s="66">
        <v>47</v>
      </c>
      <c r="AM79" s="30">
        <v>122550</v>
      </c>
      <c r="AN79" s="30">
        <v>205</v>
      </c>
      <c r="AO79" s="65">
        <v>82</v>
      </c>
      <c r="AP79" s="67">
        <f>SUM($D$4:D79,$H$4:H79,$L$4:L79,$P$4:P79,$T$4:T79,$X$4:X79,$AB$4:AB79,$AF$4:AF79,$AJ$4:AJ79,$AN$4:AN79)</f>
        <v>19727</v>
      </c>
      <c r="AQ79" s="67">
        <f>SUM($C$4:C79,$G$4:G79,$K$4:K79,$O$4:O79,$S$4:S79,$W$4:W79,$AA$4:AA79,$AE$4:AE79,$AI$4:AI79,$AM$4:AM79)</f>
        <v>11137700</v>
      </c>
      <c r="AR79" s="67">
        <f>SUM($E$4:E79,$I$4:I79,$M$4:M79,$Q$4:Q79,$U$4:U79,$Y$4:Y79,$AC$4:AC79,$AG$4:AG79,$AK$4:AK79,$AO$4:AO79)</f>
        <v>7536</v>
      </c>
    </row>
    <row r="80" spans="1:44" x14ac:dyDescent="0.15">
      <c r="A80">
        <v>77</v>
      </c>
      <c r="B80" s="61">
        <v>48</v>
      </c>
      <c r="C80" s="64">
        <v>179600</v>
      </c>
      <c r="D80" s="30">
        <v>302</v>
      </c>
      <c r="E80" s="65">
        <v>121</v>
      </c>
      <c r="F80" s="61">
        <v>48</v>
      </c>
      <c r="G80" s="64">
        <v>78000</v>
      </c>
      <c r="H80" s="30">
        <v>131</v>
      </c>
      <c r="I80" s="65">
        <v>53</v>
      </c>
      <c r="J80" s="61">
        <v>48</v>
      </c>
      <c r="K80" s="64">
        <v>78000</v>
      </c>
      <c r="L80" s="64">
        <v>131</v>
      </c>
      <c r="M80" s="62">
        <v>53</v>
      </c>
      <c r="N80" s="66">
        <v>48</v>
      </c>
      <c r="O80" s="30">
        <v>78000</v>
      </c>
      <c r="P80" s="30">
        <v>131</v>
      </c>
      <c r="Q80" s="65">
        <v>53</v>
      </c>
      <c r="R80" s="61">
        <v>48</v>
      </c>
      <c r="S80" s="64">
        <v>129450</v>
      </c>
      <c r="T80" s="64">
        <v>217</v>
      </c>
      <c r="U80" s="62">
        <v>87</v>
      </c>
      <c r="V80" s="66">
        <v>48</v>
      </c>
      <c r="W80" s="30">
        <v>171000</v>
      </c>
      <c r="X80" s="30">
        <v>287</v>
      </c>
      <c r="Y80" s="65">
        <v>115</v>
      </c>
      <c r="Z80" s="61">
        <v>48</v>
      </c>
      <c r="AA80" s="64">
        <v>82250</v>
      </c>
      <c r="AB80" s="64">
        <v>138</v>
      </c>
      <c r="AC80" s="62">
        <v>56</v>
      </c>
      <c r="AD80" s="66">
        <v>48</v>
      </c>
      <c r="AE80" s="30">
        <v>73450</v>
      </c>
      <c r="AF80" s="30">
        <v>123</v>
      </c>
      <c r="AG80" s="65">
        <v>50</v>
      </c>
      <c r="AH80" s="61">
        <v>48</v>
      </c>
      <c r="AI80" s="64">
        <v>73450</v>
      </c>
      <c r="AJ80" s="64">
        <v>123</v>
      </c>
      <c r="AK80" s="62">
        <v>50</v>
      </c>
      <c r="AL80" s="66">
        <v>48</v>
      </c>
      <c r="AM80" s="30">
        <v>133750</v>
      </c>
      <c r="AN80" s="30">
        <v>224</v>
      </c>
      <c r="AO80" s="65">
        <v>90</v>
      </c>
      <c r="AP80" s="67">
        <f>SUM($D$4:D80,$H$4:H80,$L$4:L80,$P$4:P80,$T$4:T80,$X$4:X80,$AB$4:AB80,$AF$4:AF80,$AJ$4:AJ80,$AN$4:AN80)</f>
        <v>21534</v>
      </c>
      <c r="AQ80" s="67">
        <f>SUM($C$4:C80,$G$4:G80,$K$4:K80,$O$4:O80,$S$4:S80,$W$4:W80,$AA$4:AA80,$AE$4:AE80,$AI$4:AI80,$AM$4:AM80)</f>
        <v>12214650</v>
      </c>
      <c r="AR80" s="67">
        <f>SUM($E$4:E80,$I$4:I80,$M$4:M80,$Q$4:Q80,$U$4:U80,$Y$4:Y80,$AC$4:AC80,$AG$4:AG80,$AK$4:AK80,$AO$4:AO80)</f>
        <v>8264</v>
      </c>
    </row>
    <row r="81" spans="1:44" x14ac:dyDescent="0.15">
      <c r="A81">
        <v>78</v>
      </c>
      <c r="B81" s="61">
        <v>49</v>
      </c>
      <c r="C81" s="64">
        <v>196050</v>
      </c>
      <c r="D81" s="30">
        <v>329</v>
      </c>
      <c r="E81" s="65">
        <v>132</v>
      </c>
      <c r="F81" s="61">
        <v>49</v>
      </c>
      <c r="G81" s="64">
        <v>85150</v>
      </c>
      <c r="H81" s="30">
        <v>143</v>
      </c>
      <c r="I81" s="65">
        <v>58</v>
      </c>
      <c r="J81" s="61">
        <v>49</v>
      </c>
      <c r="K81" s="64">
        <v>85150</v>
      </c>
      <c r="L81" s="64">
        <v>143</v>
      </c>
      <c r="M81" s="62">
        <v>58</v>
      </c>
      <c r="N81" s="66">
        <v>0</v>
      </c>
      <c r="O81" s="30">
        <v>0</v>
      </c>
      <c r="P81" s="30">
        <v>0</v>
      </c>
      <c r="Q81" s="65">
        <v>0</v>
      </c>
      <c r="R81" s="61">
        <v>0</v>
      </c>
      <c r="S81" s="64">
        <v>0</v>
      </c>
      <c r="T81" s="64">
        <v>0</v>
      </c>
      <c r="U81" s="62">
        <v>0</v>
      </c>
      <c r="V81" s="66">
        <v>0</v>
      </c>
      <c r="W81" s="30">
        <v>0</v>
      </c>
      <c r="X81" s="30">
        <v>0</v>
      </c>
      <c r="Y81" s="65">
        <v>0</v>
      </c>
      <c r="Z81" s="61">
        <v>0</v>
      </c>
      <c r="AA81" s="64">
        <v>0</v>
      </c>
      <c r="AB81" s="64">
        <v>0</v>
      </c>
      <c r="AC81" s="62">
        <v>0</v>
      </c>
      <c r="AD81" s="66">
        <v>0</v>
      </c>
      <c r="AE81" s="30">
        <v>0</v>
      </c>
      <c r="AF81" s="30">
        <v>0</v>
      </c>
      <c r="AG81" s="65">
        <v>0</v>
      </c>
      <c r="AH81" s="61">
        <v>0</v>
      </c>
      <c r="AI81" s="64">
        <v>0</v>
      </c>
      <c r="AJ81" s="64">
        <v>0</v>
      </c>
      <c r="AK81" s="62">
        <v>0</v>
      </c>
      <c r="AL81" s="66">
        <v>0</v>
      </c>
      <c r="AM81" s="30">
        <v>0</v>
      </c>
      <c r="AN81" s="30">
        <v>0</v>
      </c>
      <c r="AO81" s="65">
        <v>0</v>
      </c>
      <c r="AP81" s="67">
        <f>SUM($D$4:D81,$H$4:H81,$L$4:L81,$P$4:P81,$T$4:T81,$X$4:X81,$AB$4:AB81,$AF$4:AF81,$AJ$4:AJ81,$AN$4:AN81)</f>
        <v>22149</v>
      </c>
      <c r="AQ81" s="67">
        <f>SUM($C$4:C81,$G$4:G81,$K$4:K81,$O$4:O81,$S$4:S81,$W$4:W81,$AA$4:AA81,$AE$4:AE81,$AI$4:AI81,$AM$4:AM81)</f>
        <v>12581000</v>
      </c>
      <c r="AR81" s="67">
        <f>SUM($E$4:E81,$I$4:I81,$M$4:M81,$Q$4:Q81,$U$4:U81,$Y$4:Y81,$AC$4:AC81,$AG$4:AG81,$AK$4:AK81,$AO$4:AO81)</f>
        <v>8512</v>
      </c>
    </row>
    <row r="82" spans="1:44" x14ac:dyDescent="0.15">
      <c r="A82">
        <v>79</v>
      </c>
      <c r="B82" s="61">
        <v>0</v>
      </c>
      <c r="C82" s="64">
        <v>0</v>
      </c>
      <c r="D82" s="30">
        <v>0</v>
      </c>
      <c r="E82" s="65">
        <v>0</v>
      </c>
      <c r="F82" s="61">
        <v>0</v>
      </c>
      <c r="G82" s="64">
        <v>0</v>
      </c>
      <c r="H82" s="30">
        <v>0</v>
      </c>
      <c r="I82" s="65">
        <v>0</v>
      </c>
      <c r="J82" s="61">
        <v>0</v>
      </c>
      <c r="K82" s="64">
        <v>0</v>
      </c>
      <c r="L82" s="64">
        <v>0</v>
      </c>
      <c r="M82" s="62">
        <v>0</v>
      </c>
      <c r="N82" s="66">
        <v>49</v>
      </c>
      <c r="O82" s="30">
        <v>85150</v>
      </c>
      <c r="P82" s="30">
        <v>143</v>
      </c>
      <c r="Q82" s="65">
        <v>58</v>
      </c>
      <c r="R82" s="61">
        <v>49</v>
      </c>
      <c r="S82" s="64">
        <v>141250</v>
      </c>
      <c r="T82" s="64">
        <v>236</v>
      </c>
      <c r="U82" s="62">
        <v>95</v>
      </c>
      <c r="V82" s="66">
        <v>49</v>
      </c>
      <c r="W82" s="30">
        <v>186650</v>
      </c>
      <c r="X82" s="30">
        <v>313</v>
      </c>
      <c r="Y82" s="65">
        <v>126</v>
      </c>
      <c r="Z82" s="61">
        <v>49</v>
      </c>
      <c r="AA82" s="64">
        <v>89800</v>
      </c>
      <c r="AB82" s="64">
        <v>151</v>
      </c>
      <c r="AC82" s="62">
        <v>61</v>
      </c>
      <c r="AD82" s="66">
        <v>49</v>
      </c>
      <c r="AE82" s="30">
        <v>80200</v>
      </c>
      <c r="AF82" s="30">
        <v>135</v>
      </c>
      <c r="AG82" s="65">
        <v>54</v>
      </c>
      <c r="AH82" s="61">
        <v>49</v>
      </c>
      <c r="AI82" s="64">
        <v>80200</v>
      </c>
      <c r="AJ82" s="64">
        <v>135</v>
      </c>
      <c r="AK82" s="62">
        <v>54</v>
      </c>
      <c r="AL82" s="66">
        <v>49</v>
      </c>
      <c r="AM82" s="30">
        <v>145950</v>
      </c>
      <c r="AN82" s="30">
        <v>244</v>
      </c>
      <c r="AO82" s="65">
        <v>98</v>
      </c>
      <c r="AP82" s="67">
        <f>SUM($D$4:D82,$H$4:H82,$L$4:L82,$P$4:P82,$T$4:T82,$X$4:X82,$AB$4:AB82,$AF$4:AF82,$AJ$4:AJ82,$AN$4:AN82)</f>
        <v>23506</v>
      </c>
      <c r="AQ82" s="67">
        <f>SUM($C$4:C82,$G$4:G82,$K$4:K82,$O$4:O82,$S$4:S82,$W$4:W82,$AA$4:AA82,$AE$4:AE82,$AI$4:AI82,$AM$4:AM82)</f>
        <v>13390200</v>
      </c>
      <c r="AR82" s="67">
        <f>SUM($E$4:E82,$I$4:I82,$M$4:M82,$Q$4:Q82,$U$4:U82,$Y$4:Y82,$AC$4:AC82,$AG$4:AG82,$AK$4:AK82,$AO$4:AO82)</f>
        <v>9058</v>
      </c>
    </row>
    <row r="83" spans="1:44" x14ac:dyDescent="0.15">
      <c r="A83">
        <v>80</v>
      </c>
      <c r="B83" s="61">
        <v>50</v>
      </c>
      <c r="C83" s="64">
        <v>213950</v>
      </c>
      <c r="D83" s="30">
        <v>358</v>
      </c>
      <c r="E83" s="65">
        <v>144</v>
      </c>
      <c r="F83" s="61">
        <v>50</v>
      </c>
      <c r="G83" s="64">
        <v>92900</v>
      </c>
      <c r="H83" s="30">
        <v>155</v>
      </c>
      <c r="I83" s="65">
        <v>62</v>
      </c>
      <c r="J83" s="61">
        <v>50</v>
      </c>
      <c r="K83" s="64">
        <v>92900</v>
      </c>
      <c r="L83" s="64">
        <v>155</v>
      </c>
      <c r="M83" s="62">
        <v>62</v>
      </c>
      <c r="N83" s="66">
        <v>50</v>
      </c>
      <c r="O83" s="30">
        <v>92900</v>
      </c>
      <c r="P83" s="30">
        <v>155</v>
      </c>
      <c r="Q83" s="65">
        <v>62</v>
      </c>
      <c r="R83" s="61">
        <v>50</v>
      </c>
      <c r="S83" s="64">
        <v>154150</v>
      </c>
      <c r="T83" s="64">
        <v>258</v>
      </c>
      <c r="U83" s="62">
        <v>104</v>
      </c>
      <c r="V83" s="66">
        <v>50</v>
      </c>
      <c r="W83" s="30">
        <v>203700</v>
      </c>
      <c r="X83" s="30">
        <v>341</v>
      </c>
      <c r="Y83" s="65">
        <v>137</v>
      </c>
      <c r="Z83" s="61">
        <v>50</v>
      </c>
      <c r="AA83" s="64">
        <v>98000</v>
      </c>
      <c r="AB83" s="64">
        <v>164</v>
      </c>
      <c r="AC83" s="62">
        <v>66</v>
      </c>
      <c r="AD83" s="66">
        <v>50</v>
      </c>
      <c r="AE83" s="30">
        <v>87500</v>
      </c>
      <c r="AF83" s="30">
        <v>146</v>
      </c>
      <c r="AG83" s="65">
        <v>59</v>
      </c>
      <c r="AH83" s="61">
        <v>50</v>
      </c>
      <c r="AI83" s="64">
        <v>87500</v>
      </c>
      <c r="AJ83" s="64">
        <v>146</v>
      </c>
      <c r="AK83" s="62">
        <v>59</v>
      </c>
      <c r="AL83" s="66">
        <v>50</v>
      </c>
      <c r="AM83" s="30">
        <v>159250</v>
      </c>
      <c r="AN83" s="30">
        <v>266</v>
      </c>
      <c r="AO83" s="65">
        <v>107</v>
      </c>
      <c r="AP83" s="67">
        <f>SUM($D$4:D83,$H$4:H83,$L$4:L83,$P$4:P83,$T$4:T83,$X$4:X83,$AB$4:AB83,$AF$4:AF83,$AJ$4:AJ83,$AN$4:AN83)</f>
        <v>25650</v>
      </c>
      <c r="AQ83" s="67">
        <f>SUM($C$4:C83,$G$4:G83,$K$4:K83,$O$4:O83,$S$4:S83,$W$4:W83,$AA$4:AA83,$AE$4:AE83,$AI$4:AI83,$AM$4:AM83)</f>
        <v>14672950</v>
      </c>
      <c r="AR83" s="67">
        <f>SUM($E$4:E83,$I$4:I83,$M$4:M83,$Q$4:Q83,$U$4:U83,$Y$4:Y83,$AC$4:AC83,$AG$4:AG83,$AK$4:AK83,$AO$4:AO83)</f>
        <v>9920</v>
      </c>
    </row>
  </sheetData>
  <mergeCells count="10">
    <mergeCell ref="Z2:AC2"/>
    <mergeCell ref="AD2:AG2"/>
    <mergeCell ref="AH2:AK2"/>
    <mergeCell ref="AL2:AO2"/>
    <mergeCell ref="B2:E2"/>
    <mergeCell ref="F2:I2"/>
    <mergeCell ref="J2:M2"/>
    <mergeCell ref="N2:Q2"/>
    <mergeCell ref="R2:U2"/>
    <mergeCell ref="V2:Y2"/>
  </mergeCells>
  <phoneticPr fontId="1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AR83"/>
  <sheetViews>
    <sheetView topLeftCell="X1" workbookViewId="0">
      <selection activeCell="AG13" sqref="AG13"/>
    </sheetView>
  </sheetViews>
  <sheetFormatPr defaultRowHeight="13.5" x14ac:dyDescent="0.15"/>
  <cols>
    <col min="2" max="2" width="10.5" style="61" bestFit="1" customWidth="1"/>
    <col min="3" max="3" width="12.75" style="30" bestFit="1" customWidth="1"/>
    <col min="4" max="4" width="12.75" style="30" customWidth="1"/>
    <col min="5" max="5" width="8.875" style="62"/>
    <col min="6" max="6" width="8.875" style="61"/>
    <col min="7" max="7" width="12.75" style="30" bestFit="1" customWidth="1"/>
    <col min="8" max="8" width="12.75" style="30" customWidth="1"/>
    <col min="9" max="9" width="8.875" style="62"/>
    <col min="10" max="10" width="8.875" style="61"/>
    <col min="11" max="12" width="8.875" style="30"/>
    <col min="13" max="13" width="8.875" style="62"/>
    <col min="14" max="14" width="8.875" style="61"/>
    <col min="15" max="16" width="8.875" style="30"/>
    <col min="17" max="17" width="8.875" style="62"/>
    <col min="18" max="18" width="8.875" style="61"/>
    <col min="19" max="20" width="8.875" style="30"/>
    <col min="21" max="21" width="8.875" style="62"/>
    <col min="22" max="22" width="8.875" style="61"/>
    <col min="23" max="24" width="8.875" style="30"/>
    <col min="25" max="25" width="8.875" style="62"/>
    <col min="26" max="26" width="8.875" style="61"/>
    <col min="27" max="28" width="8.875" style="30"/>
    <col min="29" max="29" width="8.875" style="62"/>
    <col min="30" max="30" width="8.875" style="61"/>
    <col min="31" max="32" width="8.875" style="30"/>
    <col min="33" max="33" width="8.875" style="62"/>
    <col min="34" max="34" width="8.875" style="61"/>
    <col min="35" max="36" width="8.875" style="30"/>
    <col min="37" max="37" width="8.875" style="62"/>
    <col min="38" max="38" width="8.875" style="61"/>
    <col min="39" max="40" width="8.875" style="30"/>
    <col min="41" max="41" width="8.875" style="62"/>
    <col min="42" max="42" width="11.625" bestFit="1" customWidth="1"/>
    <col min="43" max="44" width="12.75" bestFit="1" customWidth="1"/>
  </cols>
  <sheetData>
    <row r="2" spans="1:44" x14ac:dyDescent="0.15">
      <c r="B2" s="131" t="s">
        <v>353</v>
      </c>
      <c r="C2" s="132"/>
      <c r="D2" s="132"/>
      <c r="E2" s="133"/>
      <c r="F2" s="131" t="s">
        <v>354</v>
      </c>
      <c r="G2" s="132"/>
      <c r="H2" s="132"/>
      <c r="I2" s="133"/>
      <c r="J2" s="131" t="s">
        <v>355</v>
      </c>
      <c r="K2" s="132"/>
      <c r="L2" s="132"/>
      <c r="M2" s="133"/>
      <c r="N2" s="131" t="s">
        <v>356</v>
      </c>
      <c r="O2" s="132"/>
      <c r="P2" s="132"/>
      <c r="Q2" s="133"/>
      <c r="R2" s="131" t="s">
        <v>357</v>
      </c>
      <c r="S2" s="132"/>
      <c r="T2" s="132"/>
      <c r="U2" s="133"/>
      <c r="V2" s="131" t="s">
        <v>359</v>
      </c>
      <c r="W2" s="132"/>
      <c r="X2" s="132"/>
      <c r="Y2" s="133"/>
      <c r="Z2" s="131" t="s">
        <v>360</v>
      </c>
      <c r="AA2" s="132"/>
      <c r="AB2" s="132"/>
      <c r="AC2" s="133"/>
      <c r="AD2" s="131" t="s">
        <v>361</v>
      </c>
      <c r="AE2" s="132"/>
      <c r="AF2" s="132"/>
      <c r="AG2" s="133"/>
      <c r="AH2" s="131" t="s">
        <v>362</v>
      </c>
      <c r="AI2" s="132"/>
      <c r="AJ2" s="132"/>
      <c r="AK2" s="133"/>
      <c r="AL2" s="131" t="s">
        <v>363</v>
      </c>
      <c r="AM2" s="132"/>
      <c r="AN2" s="132"/>
      <c r="AO2" s="133"/>
    </row>
    <row r="3" spans="1:44" x14ac:dyDescent="0.15">
      <c r="A3" t="s">
        <v>218</v>
      </c>
      <c r="B3" s="57" t="s">
        <v>228</v>
      </c>
      <c r="C3" s="4" t="s">
        <v>219</v>
      </c>
      <c r="D3" s="4" t="s">
        <v>14</v>
      </c>
      <c r="E3" s="63" t="s">
        <v>220</v>
      </c>
      <c r="F3" s="57" t="s">
        <v>228</v>
      </c>
      <c r="G3" s="4" t="s">
        <v>221</v>
      </c>
      <c r="H3" s="4" t="s">
        <v>14</v>
      </c>
      <c r="I3" s="63" t="s">
        <v>220</v>
      </c>
      <c r="J3" s="57" t="s">
        <v>228</v>
      </c>
      <c r="K3" s="4" t="s">
        <v>221</v>
      </c>
      <c r="L3" s="4" t="s">
        <v>14</v>
      </c>
      <c r="M3" s="63" t="s">
        <v>220</v>
      </c>
      <c r="N3" s="57" t="s">
        <v>228</v>
      </c>
      <c r="O3" s="4" t="s">
        <v>221</v>
      </c>
      <c r="P3" s="4" t="s">
        <v>14</v>
      </c>
      <c r="Q3" s="63" t="s">
        <v>220</v>
      </c>
      <c r="R3" s="57" t="s">
        <v>228</v>
      </c>
      <c r="S3" s="4" t="s">
        <v>222</v>
      </c>
      <c r="T3" s="4" t="s">
        <v>14</v>
      </c>
      <c r="U3" s="63" t="s">
        <v>220</v>
      </c>
      <c r="V3" s="57" t="s">
        <v>228</v>
      </c>
      <c r="W3" s="4" t="s">
        <v>221</v>
      </c>
      <c r="X3" s="4" t="s">
        <v>14</v>
      </c>
      <c r="Y3" s="63" t="s">
        <v>220</v>
      </c>
      <c r="Z3" s="57" t="s">
        <v>228</v>
      </c>
      <c r="AA3" s="4" t="s">
        <v>223</v>
      </c>
      <c r="AB3" s="4" t="s">
        <v>14</v>
      </c>
      <c r="AC3" s="63" t="s">
        <v>220</v>
      </c>
      <c r="AD3" s="57" t="s">
        <v>228</v>
      </c>
      <c r="AE3" s="4" t="s">
        <v>221</v>
      </c>
      <c r="AF3" s="4" t="s">
        <v>14</v>
      </c>
      <c r="AG3" s="63" t="s">
        <v>220</v>
      </c>
      <c r="AH3" s="57" t="s">
        <v>228</v>
      </c>
      <c r="AI3" s="4" t="s">
        <v>223</v>
      </c>
      <c r="AJ3" s="4" t="s">
        <v>14</v>
      </c>
      <c r="AK3" s="63" t="s">
        <v>220</v>
      </c>
      <c r="AL3" s="57" t="s">
        <v>228</v>
      </c>
      <c r="AM3" s="4" t="s">
        <v>221</v>
      </c>
      <c r="AN3" s="4" t="s">
        <v>14</v>
      </c>
      <c r="AO3" s="63" t="s">
        <v>220</v>
      </c>
      <c r="AP3" s="17" t="s">
        <v>225</v>
      </c>
      <c r="AQ3" s="17" t="s">
        <v>226</v>
      </c>
      <c r="AR3" s="17" t="s">
        <v>227</v>
      </c>
    </row>
    <row r="4" spans="1:44" x14ac:dyDescent="0.15">
      <c r="A4">
        <v>1</v>
      </c>
      <c r="B4" s="61">
        <v>0</v>
      </c>
      <c r="C4" s="64">
        <v>0</v>
      </c>
      <c r="D4" s="30">
        <v>0</v>
      </c>
      <c r="E4" s="65">
        <v>0</v>
      </c>
      <c r="F4" s="61">
        <v>0</v>
      </c>
      <c r="G4" s="64">
        <v>0</v>
      </c>
      <c r="H4" s="30">
        <v>0</v>
      </c>
      <c r="I4" s="65">
        <v>0</v>
      </c>
      <c r="J4" s="61">
        <v>0</v>
      </c>
      <c r="K4" s="64">
        <v>0</v>
      </c>
      <c r="L4" s="64">
        <v>0</v>
      </c>
      <c r="M4" s="62">
        <v>0</v>
      </c>
      <c r="N4" s="66">
        <v>0</v>
      </c>
      <c r="O4" s="30">
        <v>0</v>
      </c>
      <c r="P4" s="30">
        <v>0</v>
      </c>
      <c r="Q4" s="65">
        <v>0</v>
      </c>
      <c r="R4" s="61">
        <v>0</v>
      </c>
      <c r="S4" s="64">
        <v>0</v>
      </c>
      <c r="T4" s="64">
        <v>0</v>
      </c>
      <c r="U4" s="62">
        <v>0</v>
      </c>
      <c r="V4" s="66">
        <v>0</v>
      </c>
      <c r="W4" s="30">
        <v>0</v>
      </c>
      <c r="X4" s="30">
        <v>0</v>
      </c>
      <c r="Y4" s="65">
        <v>0</v>
      </c>
      <c r="Z4" s="61">
        <v>0</v>
      </c>
      <c r="AA4" s="64">
        <v>0</v>
      </c>
      <c r="AB4" s="64">
        <v>0</v>
      </c>
      <c r="AC4" s="62">
        <v>0</v>
      </c>
      <c r="AD4" s="66">
        <v>0</v>
      </c>
      <c r="AE4" s="30">
        <v>0</v>
      </c>
      <c r="AF4" s="30">
        <v>0</v>
      </c>
      <c r="AG4" s="65">
        <v>0</v>
      </c>
      <c r="AH4" s="61">
        <v>0</v>
      </c>
      <c r="AI4" s="64">
        <v>0</v>
      </c>
      <c r="AJ4" s="64">
        <v>0</v>
      </c>
      <c r="AK4" s="62">
        <v>0</v>
      </c>
      <c r="AL4" s="66">
        <v>0</v>
      </c>
      <c r="AM4" s="30">
        <v>0</v>
      </c>
      <c r="AN4" s="30">
        <v>0</v>
      </c>
      <c r="AO4" s="65">
        <v>0</v>
      </c>
      <c r="AP4" s="67">
        <f>SUM($D$4:D4,$H$4:H4,$L$4:L4,$P$4:P4,$T$4:T4,$X$4:X4,$AB$4:AB4,$AF$4:AF4,$AJ$4:AJ4,$AN$4:AN4)</f>
        <v>0</v>
      </c>
      <c r="AQ4" s="67">
        <f>SUM($C$4:C4,$G$4:G4,$K$4:K4,$O$4:O4,$S$4:S4,$W$4:W4,$AA$4:AA4,$AE$4:AE4,$AI$4:AI4,$AM$4:AM4)</f>
        <v>0</v>
      </c>
      <c r="AR4" s="67">
        <f>SUM($E$4:E4,$I$4:I4,$M$4:M4,$Q$4:Q4,$U$4:U4,$Y$4:Y4,$AC$4:AC4,$AG$4:AG4,$AK$4:AK4,$AO$4:AO4)</f>
        <v>0</v>
      </c>
    </row>
    <row r="5" spans="1:44" x14ac:dyDescent="0.15">
      <c r="A5">
        <v>2</v>
      </c>
      <c r="B5" s="61">
        <v>2</v>
      </c>
      <c r="C5" s="64">
        <v>550</v>
      </c>
      <c r="D5" s="30">
        <v>6</v>
      </c>
      <c r="E5" s="65">
        <v>0</v>
      </c>
      <c r="F5" s="61">
        <v>0</v>
      </c>
      <c r="G5" s="64">
        <v>0</v>
      </c>
      <c r="H5" s="30">
        <v>0</v>
      </c>
      <c r="I5" s="65">
        <v>0</v>
      </c>
      <c r="J5" s="61">
        <v>0</v>
      </c>
      <c r="K5" s="64">
        <v>0</v>
      </c>
      <c r="L5" s="64">
        <v>0</v>
      </c>
      <c r="M5" s="62">
        <v>0</v>
      </c>
      <c r="N5" s="66">
        <v>0</v>
      </c>
      <c r="O5" s="30">
        <v>0</v>
      </c>
      <c r="P5" s="30">
        <v>0</v>
      </c>
      <c r="Q5" s="65">
        <v>0</v>
      </c>
      <c r="R5" s="61">
        <v>0</v>
      </c>
      <c r="S5" s="64">
        <v>0</v>
      </c>
      <c r="T5" s="64">
        <v>0</v>
      </c>
      <c r="U5" s="62">
        <v>0</v>
      </c>
      <c r="V5" s="66">
        <v>0</v>
      </c>
      <c r="W5" s="30">
        <v>0</v>
      </c>
      <c r="X5" s="30">
        <v>0</v>
      </c>
      <c r="Y5" s="65">
        <v>0</v>
      </c>
      <c r="Z5" s="61">
        <v>0</v>
      </c>
      <c r="AA5" s="64">
        <v>0</v>
      </c>
      <c r="AB5" s="64">
        <v>0</v>
      </c>
      <c r="AC5" s="62">
        <v>0</v>
      </c>
      <c r="AD5" s="66">
        <v>0</v>
      </c>
      <c r="AE5" s="30">
        <v>0</v>
      </c>
      <c r="AF5" s="30">
        <v>0</v>
      </c>
      <c r="AG5" s="65">
        <v>0</v>
      </c>
      <c r="AH5" s="61">
        <v>0</v>
      </c>
      <c r="AI5" s="64">
        <v>0</v>
      </c>
      <c r="AJ5" s="64">
        <v>0</v>
      </c>
      <c r="AK5" s="62">
        <v>0</v>
      </c>
      <c r="AL5" s="66">
        <v>0</v>
      </c>
      <c r="AM5" s="30">
        <v>0</v>
      </c>
      <c r="AN5" s="30">
        <v>0</v>
      </c>
      <c r="AO5" s="65">
        <v>0</v>
      </c>
      <c r="AP5" s="67">
        <f>SUM($D$4:D5,$H$4:H5,$L$4:L5,$P$4:P5,$T$4:T5,$X$4:X5,$AB$4:AB5,$AF$4:AF5,$AJ$4:AJ5,$AN$4:AN5)</f>
        <v>6</v>
      </c>
      <c r="AQ5" s="67">
        <f>SUM($C$4:C5,$G$4:G5,$K$4:K5,$O$4:O5,$S$4:S5,$W$4:W5,$AA$4:AA5,$AE$4:AE5,$AI$4:AI5,$AM$4:AM5)</f>
        <v>550</v>
      </c>
      <c r="AR5" s="67">
        <f>SUM($E$4:E5,$I$4:I5,$M$4:M5,$Q$4:Q5,$U$4:U5,$Y$4:Y5,$AC$4:AC5,$AG$4:AG5,$AK$4:AK5,$AO$4:AO5)</f>
        <v>0</v>
      </c>
    </row>
    <row r="6" spans="1:44" x14ac:dyDescent="0.15">
      <c r="A6">
        <v>3</v>
      </c>
      <c r="B6" s="61">
        <v>0</v>
      </c>
      <c r="C6" s="64">
        <v>0</v>
      </c>
      <c r="D6" s="30">
        <v>0</v>
      </c>
      <c r="E6" s="65">
        <v>0</v>
      </c>
      <c r="F6" s="61">
        <v>0</v>
      </c>
      <c r="G6" s="64">
        <v>0</v>
      </c>
      <c r="H6" s="30">
        <v>0</v>
      </c>
      <c r="I6" s="65">
        <v>0</v>
      </c>
      <c r="J6" s="61">
        <v>0</v>
      </c>
      <c r="K6" s="64">
        <v>0</v>
      </c>
      <c r="L6" s="64">
        <v>0</v>
      </c>
      <c r="M6" s="62">
        <v>0</v>
      </c>
      <c r="N6" s="66">
        <v>0</v>
      </c>
      <c r="O6" s="30">
        <v>0</v>
      </c>
      <c r="P6" s="30">
        <v>0</v>
      </c>
      <c r="Q6" s="65">
        <v>0</v>
      </c>
      <c r="R6" s="61">
        <v>0</v>
      </c>
      <c r="S6" s="64">
        <v>0</v>
      </c>
      <c r="T6" s="64">
        <v>0</v>
      </c>
      <c r="U6" s="62">
        <v>0</v>
      </c>
      <c r="V6" s="66">
        <v>0</v>
      </c>
      <c r="W6" s="30">
        <v>0</v>
      </c>
      <c r="X6" s="30">
        <v>0</v>
      </c>
      <c r="Y6" s="65">
        <v>0</v>
      </c>
      <c r="Z6" s="61">
        <v>0</v>
      </c>
      <c r="AA6" s="64">
        <v>0</v>
      </c>
      <c r="AB6" s="64">
        <v>0</v>
      </c>
      <c r="AC6" s="62">
        <v>0</v>
      </c>
      <c r="AD6" s="66">
        <v>0</v>
      </c>
      <c r="AE6" s="30">
        <v>0</v>
      </c>
      <c r="AF6" s="30">
        <v>0</v>
      </c>
      <c r="AG6" s="65">
        <v>0</v>
      </c>
      <c r="AH6" s="61">
        <v>0</v>
      </c>
      <c r="AI6" s="64">
        <v>0</v>
      </c>
      <c r="AJ6" s="64">
        <v>0</v>
      </c>
      <c r="AK6" s="62">
        <v>0</v>
      </c>
      <c r="AL6" s="66">
        <v>0</v>
      </c>
      <c r="AM6" s="30">
        <v>0</v>
      </c>
      <c r="AN6" s="30">
        <v>0</v>
      </c>
      <c r="AO6" s="65">
        <v>0</v>
      </c>
      <c r="AP6" s="67">
        <f>SUM($D$4:D6,$H$4:H6,$L$4:L6,$P$4:P6,$T$4:T6,$X$4:X6,$AB$4:AB6,$AF$4:AF6,$AJ$4:AJ6,$AN$4:AN6)</f>
        <v>6</v>
      </c>
      <c r="AQ6" s="67">
        <f>SUM($C$4:C6,$G$4:G6,$K$4:K6,$O$4:O6,$S$4:S6,$W$4:W6,$AA$4:AA6,$AE$4:AE6,$AI$4:AI6,$AM$4:AM6)</f>
        <v>550</v>
      </c>
      <c r="AR6" s="67">
        <f>SUM($E$4:E6,$I$4:I6,$M$4:M6,$Q$4:Q6,$U$4:U6,$Y$4:Y6,$AC$4:AC6,$AG$4:AG6,$AK$4:AK6,$AO$4:AO6)</f>
        <v>0</v>
      </c>
    </row>
    <row r="7" spans="1:44" x14ac:dyDescent="0.15">
      <c r="A7">
        <v>4</v>
      </c>
      <c r="B7" s="61">
        <v>0</v>
      </c>
      <c r="C7" s="64">
        <v>0</v>
      </c>
      <c r="D7" s="30">
        <v>0</v>
      </c>
      <c r="E7" s="65">
        <v>0</v>
      </c>
      <c r="F7" s="61">
        <v>1</v>
      </c>
      <c r="G7" s="64">
        <v>100</v>
      </c>
      <c r="H7" s="30">
        <v>2</v>
      </c>
      <c r="I7" s="65">
        <v>0</v>
      </c>
      <c r="J7" s="61">
        <v>1</v>
      </c>
      <c r="K7" s="64">
        <v>100</v>
      </c>
      <c r="L7" s="64">
        <v>2</v>
      </c>
      <c r="M7" s="62">
        <v>0</v>
      </c>
      <c r="N7" s="66">
        <v>1</v>
      </c>
      <c r="O7" s="30">
        <v>100</v>
      </c>
      <c r="P7" s="30">
        <v>2</v>
      </c>
      <c r="Q7" s="65">
        <v>0</v>
      </c>
      <c r="R7" s="61">
        <v>1</v>
      </c>
      <c r="S7" s="64">
        <v>200</v>
      </c>
      <c r="T7" s="64">
        <v>4</v>
      </c>
      <c r="U7" s="62">
        <v>0</v>
      </c>
      <c r="V7" s="66">
        <v>0</v>
      </c>
      <c r="W7" s="30">
        <v>0</v>
      </c>
      <c r="X7" s="30">
        <v>0</v>
      </c>
      <c r="Y7" s="65">
        <v>0</v>
      </c>
      <c r="Z7" s="61">
        <v>0</v>
      </c>
      <c r="AA7" s="64">
        <v>0</v>
      </c>
      <c r="AB7" s="64">
        <v>0</v>
      </c>
      <c r="AC7" s="62">
        <v>0</v>
      </c>
      <c r="AD7" s="66">
        <v>0</v>
      </c>
      <c r="AE7" s="30">
        <v>0</v>
      </c>
      <c r="AF7" s="30">
        <v>0</v>
      </c>
      <c r="AG7" s="65">
        <v>0</v>
      </c>
      <c r="AH7" s="61">
        <v>0</v>
      </c>
      <c r="AI7" s="64">
        <v>0</v>
      </c>
      <c r="AJ7" s="64">
        <v>0</v>
      </c>
      <c r="AK7" s="62">
        <v>0</v>
      </c>
      <c r="AL7" s="66">
        <v>0</v>
      </c>
      <c r="AM7" s="30">
        <v>0</v>
      </c>
      <c r="AN7" s="30">
        <v>0</v>
      </c>
      <c r="AO7" s="65">
        <v>0</v>
      </c>
      <c r="AP7" s="67">
        <f>SUM($D$4:D7,$H$4:H7,$L$4:L7,$P$4:P7,$T$4:T7,$X$4:X7,$AB$4:AB7,$AF$4:AF7,$AJ$4:AJ7,$AN$4:AN7)</f>
        <v>16</v>
      </c>
      <c r="AQ7" s="67">
        <f>SUM($C$4:C7,$G$4:G7,$K$4:K7,$O$4:O7,$S$4:S7,$W$4:W7,$AA$4:AA7,$AE$4:AE7,$AI$4:AI7,$AM$4:AM7)</f>
        <v>1050</v>
      </c>
      <c r="AR7" s="67">
        <f>SUM($E$4:E7,$I$4:I7,$M$4:M7,$Q$4:Q7,$U$4:U7,$Y$4:Y7,$AC$4:AC7,$AG$4:AG7,$AK$4:AK7,$AO$4:AO7)</f>
        <v>0</v>
      </c>
    </row>
    <row r="8" spans="1:44" x14ac:dyDescent="0.15">
      <c r="A8">
        <v>5</v>
      </c>
      <c r="B8" s="61">
        <v>0</v>
      </c>
      <c r="C8" s="64">
        <v>0</v>
      </c>
      <c r="D8" s="30">
        <v>0</v>
      </c>
      <c r="E8" s="65">
        <v>0</v>
      </c>
      <c r="F8" s="61">
        <v>0</v>
      </c>
      <c r="G8" s="64">
        <v>0</v>
      </c>
      <c r="H8" s="30">
        <v>0</v>
      </c>
      <c r="I8" s="65">
        <v>0</v>
      </c>
      <c r="J8" s="61">
        <v>0</v>
      </c>
      <c r="K8" s="64">
        <v>0</v>
      </c>
      <c r="L8" s="64">
        <v>0</v>
      </c>
      <c r="M8" s="62">
        <v>0</v>
      </c>
      <c r="N8" s="66">
        <v>0</v>
      </c>
      <c r="O8" s="30">
        <v>0</v>
      </c>
      <c r="P8" s="30">
        <v>0</v>
      </c>
      <c r="Q8" s="65">
        <v>0</v>
      </c>
      <c r="R8" s="61">
        <v>0</v>
      </c>
      <c r="S8" s="64">
        <v>0</v>
      </c>
      <c r="T8" s="64">
        <v>0</v>
      </c>
      <c r="U8" s="62">
        <v>0</v>
      </c>
      <c r="V8" s="66">
        <v>1</v>
      </c>
      <c r="W8" s="30">
        <v>250</v>
      </c>
      <c r="X8" s="30">
        <v>5</v>
      </c>
      <c r="Y8" s="65">
        <v>0</v>
      </c>
      <c r="Z8" s="61">
        <v>0</v>
      </c>
      <c r="AA8" s="64">
        <v>0</v>
      </c>
      <c r="AB8" s="64">
        <v>0</v>
      </c>
      <c r="AC8" s="62">
        <v>0</v>
      </c>
      <c r="AD8" s="66">
        <v>0</v>
      </c>
      <c r="AE8" s="30">
        <v>0</v>
      </c>
      <c r="AF8" s="30">
        <v>0</v>
      </c>
      <c r="AG8" s="65">
        <v>0</v>
      </c>
      <c r="AH8" s="61">
        <v>0</v>
      </c>
      <c r="AI8" s="64">
        <v>0</v>
      </c>
      <c r="AJ8" s="64">
        <v>0</v>
      </c>
      <c r="AK8" s="62">
        <v>0</v>
      </c>
      <c r="AL8" s="66">
        <v>0</v>
      </c>
      <c r="AM8" s="30">
        <v>0</v>
      </c>
      <c r="AN8" s="30">
        <v>0</v>
      </c>
      <c r="AO8" s="65">
        <v>0</v>
      </c>
      <c r="AP8" s="67">
        <f>SUM($D$4:D8,$H$4:H8,$L$4:L8,$P$4:P8,$T$4:T8,$X$4:X8,$AB$4:AB8,$AF$4:AF8,$AJ$4:AJ8,$AN$4:AN8)</f>
        <v>21</v>
      </c>
      <c r="AQ8" s="67">
        <f>SUM($C$4:C8,$G$4:G8,$K$4:K8,$O$4:O8,$S$4:S8,$W$4:W8,$AA$4:AA8,$AE$4:AE8,$AI$4:AI8,$AM$4:AM8)</f>
        <v>1300</v>
      </c>
      <c r="AR8" s="67">
        <f>SUM($E$4:E8,$I$4:I8,$M$4:M8,$Q$4:Q8,$U$4:U8,$Y$4:Y8,$AC$4:AC8,$AG$4:AG8,$AK$4:AK8,$AO$4:AO8)</f>
        <v>0</v>
      </c>
    </row>
    <row r="9" spans="1:44" x14ac:dyDescent="0.15">
      <c r="A9">
        <v>6</v>
      </c>
      <c r="B9" s="61">
        <v>0</v>
      </c>
      <c r="C9" s="64">
        <v>0</v>
      </c>
      <c r="D9" s="30">
        <v>0</v>
      </c>
      <c r="E9" s="65">
        <v>0</v>
      </c>
      <c r="F9" s="61">
        <v>0</v>
      </c>
      <c r="G9" s="64">
        <v>0</v>
      </c>
      <c r="H9" s="30">
        <v>0</v>
      </c>
      <c r="I9" s="65">
        <v>0</v>
      </c>
      <c r="J9" s="61">
        <v>0</v>
      </c>
      <c r="K9" s="64">
        <v>0</v>
      </c>
      <c r="L9" s="64">
        <v>0</v>
      </c>
      <c r="M9" s="62">
        <v>0</v>
      </c>
      <c r="N9" s="66">
        <v>0</v>
      </c>
      <c r="O9" s="30">
        <v>0</v>
      </c>
      <c r="P9" s="30">
        <v>0</v>
      </c>
      <c r="Q9" s="65">
        <v>0</v>
      </c>
      <c r="R9" s="61">
        <v>0</v>
      </c>
      <c r="S9" s="64">
        <v>0</v>
      </c>
      <c r="T9" s="64">
        <v>0</v>
      </c>
      <c r="U9" s="62">
        <v>0</v>
      </c>
      <c r="V9" s="66">
        <v>0</v>
      </c>
      <c r="W9" s="30">
        <v>0</v>
      </c>
      <c r="X9" s="30">
        <v>0</v>
      </c>
      <c r="Y9" s="65">
        <v>0</v>
      </c>
      <c r="Z9" s="61">
        <v>1</v>
      </c>
      <c r="AA9" s="64">
        <v>150</v>
      </c>
      <c r="AB9" s="64">
        <v>3</v>
      </c>
      <c r="AC9" s="62">
        <v>0</v>
      </c>
      <c r="AD9" s="66">
        <v>1</v>
      </c>
      <c r="AE9" s="30">
        <v>100</v>
      </c>
      <c r="AF9" s="30">
        <v>2</v>
      </c>
      <c r="AG9" s="65">
        <v>0</v>
      </c>
      <c r="AH9" s="61">
        <v>1</v>
      </c>
      <c r="AI9" s="64">
        <v>100</v>
      </c>
      <c r="AJ9" s="64">
        <v>2</v>
      </c>
      <c r="AK9" s="62">
        <v>0</v>
      </c>
      <c r="AL9" s="66">
        <v>1</v>
      </c>
      <c r="AM9" s="30">
        <v>200</v>
      </c>
      <c r="AN9" s="30">
        <v>4</v>
      </c>
      <c r="AO9" s="65">
        <v>0</v>
      </c>
      <c r="AP9" s="67">
        <f>SUM($D$4:D9,$H$4:H9,$L$4:L9,$P$4:P9,$T$4:T9,$X$4:X9,$AB$4:AB9,$AF$4:AF9,$AJ$4:AJ9,$AN$4:AN9)</f>
        <v>32</v>
      </c>
      <c r="AQ9" s="67">
        <f>SUM($C$4:C9,$G$4:G9,$K$4:K9,$O$4:O9,$S$4:S9,$W$4:W9,$AA$4:AA9,$AE$4:AE9,$AI$4:AI9,$AM$4:AM9)</f>
        <v>1850</v>
      </c>
      <c r="AR9" s="67">
        <f>SUM($E$4:E9,$I$4:I9,$M$4:M9,$Q$4:Q9,$U$4:U9,$Y$4:Y9,$AC$4:AC9,$AG$4:AG9,$AK$4:AK9,$AO$4:AO9)</f>
        <v>0</v>
      </c>
    </row>
    <row r="10" spans="1:44" x14ac:dyDescent="0.15">
      <c r="A10">
        <v>7</v>
      </c>
      <c r="B10" s="61">
        <v>3</v>
      </c>
      <c r="C10" s="64">
        <v>850</v>
      </c>
      <c r="D10" s="30">
        <v>6</v>
      </c>
      <c r="E10" s="65">
        <v>0</v>
      </c>
      <c r="F10" s="61">
        <v>2</v>
      </c>
      <c r="G10" s="64">
        <v>250</v>
      </c>
      <c r="H10" s="30">
        <v>3</v>
      </c>
      <c r="I10" s="65">
        <v>0</v>
      </c>
      <c r="J10" s="61">
        <v>2</v>
      </c>
      <c r="K10" s="64">
        <v>250</v>
      </c>
      <c r="L10" s="64">
        <v>3</v>
      </c>
      <c r="M10" s="62">
        <v>0</v>
      </c>
      <c r="N10" s="66">
        <v>0</v>
      </c>
      <c r="O10" s="30">
        <v>0</v>
      </c>
      <c r="P10" s="30">
        <v>0</v>
      </c>
      <c r="Q10" s="65">
        <v>0</v>
      </c>
      <c r="R10" s="61">
        <v>0</v>
      </c>
      <c r="S10" s="64">
        <v>0</v>
      </c>
      <c r="T10" s="64">
        <v>0</v>
      </c>
      <c r="U10" s="62">
        <v>0</v>
      </c>
      <c r="V10" s="66">
        <v>0</v>
      </c>
      <c r="W10" s="30">
        <v>0</v>
      </c>
      <c r="X10" s="30">
        <v>0</v>
      </c>
      <c r="Y10" s="65">
        <v>0</v>
      </c>
      <c r="Z10" s="61">
        <v>0</v>
      </c>
      <c r="AA10" s="64">
        <v>0</v>
      </c>
      <c r="AB10" s="64">
        <v>0</v>
      </c>
      <c r="AC10" s="62">
        <v>0</v>
      </c>
      <c r="AD10" s="66">
        <v>0</v>
      </c>
      <c r="AE10" s="30">
        <v>0</v>
      </c>
      <c r="AF10" s="30">
        <v>0</v>
      </c>
      <c r="AG10" s="65">
        <v>0</v>
      </c>
      <c r="AH10" s="61">
        <v>0</v>
      </c>
      <c r="AI10" s="64">
        <v>0</v>
      </c>
      <c r="AJ10" s="64">
        <v>0</v>
      </c>
      <c r="AK10" s="62">
        <v>0</v>
      </c>
      <c r="AL10" s="66">
        <v>0</v>
      </c>
      <c r="AM10" s="30">
        <v>0</v>
      </c>
      <c r="AN10" s="30">
        <v>0</v>
      </c>
      <c r="AO10" s="65">
        <v>0</v>
      </c>
      <c r="AP10" s="67">
        <f>SUM($D$4:D10,$H$4:H10,$L$4:L10,$P$4:P10,$T$4:T10,$X$4:X10,$AB$4:AB10,$AF$4:AF10,$AJ$4:AJ10,$AN$4:AN10)</f>
        <v>44</v>
      </c>
      <c r="AQ10" s="67">
        <f>SUM($C$4:C10,$G$4:G10,$K$4:K10,$O$4:O10,$S$4:S10,$W$4:W10,$AA$4:AA10,$AE$4:AE10,$AI$4:AI10,$AM$4:AM10)</f>
        <v>3200</v>
      </c>
      <c r="AR10" s="67">
        <f>SUM($E$4:E10,$I$4:I10,$M$4:M10,$Q$4:Q10,$U$4:U10,$Y$4:Y10,$AC$4:AC10,$AG$4:AG10,$AK$4:AK10,$AO$4:AO10)</f>
        <v>0</v>
      </c>
    </row>
    <row r="11" spans="1:44" x14ac:dyDescent="0.15">
      <c r="A11">
        <v>8</v>
      </c>
      <c r="B11" s="61">
        <v>4</v>
      </c>
      <c r="C11" s="64">
        <v>1200</v>
      </c>
      <c r="D11" s="30">
        <v>7</v>
      </c>
      <c r="E11" s="65">
        <v>0</v>
      </c>
      <c r="F11" s="61">
        <v>0</v>
      </c>
      <c r="G11" s="64">
        <v>0</v>
      </c>
      <c r="H11" s="30">
        <v>0</v>
      </c>
      <c r="I11" s="65">
        <v>0</v>
      </c>
      <c r="J11" s="61">
        <v>0</v>
      </c>
      <c r="K11" s="64">
        <v>0</v>
      </c>
      <c r="L11" s="64">
        <v>0</v>
      </c>
      <c r="M11" s="62">
        <v>0</v>
      </c>
      <c r="N11" s="66">
        <v>0</v>
      </c>
      <c r="O11" s="30">
        <v>0</v>
      </c>
      <c r="P11" s="30">
        <v>0</v>
      </c>
      <c r="Q11" s="65">
        <v>0</v>
      </c>
      <c r="R11" s="61">
        <v>0</v>
      </c>
      <c r="S11" s="64">
        <v>0</v>
      </c>
      <c r="T11" s="64">
        <v>0</v>
      </c>
      <c r="U11" s="62">
        <v>0</v>
      </c>
      <c r="V11" s="66">
        <v>2</v>
      </c>
      <c r="W11" s="30">
        <v>550</v>
      </c>
      <c r="X11" s="30">
        <v>6</v>
      </c>
      <c r="Y11" s="65">
        <v>0</v>
      </c>
      <c r="Z11" s="61">
        <v>0</v>
      </c>
      <c r="AA11" s="64">
        <v>0</v>
      </c>
      <c r="AB11" s="64">
        <v>0</v>
      </c>
      <c r="AC11" s="62">
        <v>0</v>
      </c>
      <c r="AD11" s="66">
        <v>0</v>
      </c>
      <c r="AE11" s="30">
        <v>0</v>
      </c>
      <c r="AF11" s="30">
        <v>0</v>
      </c>
      <c r="AG11" s="65">
        <v>0</v>
      </c>
      <c r="AH11" s="61">
        <v>0</v>
      </c>
      <c r="AI11" s="64">
        <v>0</v>
      </c>
      <c r="AJ11" s="64">
        <v>0</v>
      </c>
      <c r="AK11" s="62">
        <v>0</v>
      </c>
      <c r="AL11" s="66">
        <v>0</v>
      </c>
      <c r="AM11" s="30">
        <v>0</v>
      </c>
      <c r="AN11" s="30">
        <v>0</v>
      </c>
      <c r="AO11" s="65">
        <v>0</v>
      </c>
      <c r="AP11" s="67">
        <f>SUM($D$4:D11,$H$4:H11,$L$4:L11,$P$4:P11,$T$4:T11,$X$4:X11,$AB$4:AB11,$AF$4:AF11,$AJ$4:AJ11,$AN$4:AN11)</f>
        <v>57</v>
      </c>
      <c r="AQ11" s="67">
        <f>SUM($C$4:C11,$G$4:G11,$K$4:K11,$O$4:O11,$S$4:S11,$W$4:W11,$AA$4:AA11,$AE$4:AE11,$AI$4:AI11,$AM$4:AM11)</f>
        <v>4950</v>
      </c>
      <c r="AR11" s="67">
        <f>SUM($E$4:E11,$I$4:I11,$M$4:M11,$Q$4:Q11,$U$4:U11,$Y$4:Y11,$AC$4:AC11,$AG$4:AG11,$AK$4:AK11,$AO$4:AO11)</f>
        <v>0</v>
      </c>
    </row>
    <row r="12" spans="1:44" x14ac:dyDescent="0.15">
      <c r="A12">
        <v>9</v>
      </c>
      <c r="B12" s="61">
        <v>0</v>
      </c>
      <c r="C12" s="64">
        <v>0</v>
      </c>
      <c r="D12" s="30">
        <v>0</v>
      </c>
      <c r="E12" s="65">
        <v>0</v>
      </c>
      <c r="F12" s="61">
        <v>3</v>
      </c>
      <c r="G12" s="64">
        <v>400</v>
      </c>
      <c r="H12" s="30">
        <v>3</v>
      </c>
      <c r="I12" s="65">
        <v>0</v>
      </c>
      <c r="J12" s="61">
        <v>3</v>
      </c>
      <c r="K12" s="64">
        <v>400</v>
      </c>
      <c r="L12" s="64">
        <v>3</v>
      </c>
      <c r="M12" s="62">
        <v>0</v>
      </c>
      <c r="N12" s="66">
        <v>0</v>
      </c>
      <c r="O12" s="30">
        <v>0</v>
      </c>
      <c r="P12" s="30">
        <v>0</v>
      </c>
      <c r="Q12" s="65">
        <v>0</v>
      </c>
      <c r="R12" s="61">
        <v>0</v>
      </c>
      <c r="S12" s="64">
        <v>0</v>
      </c>
      <c r="T12" s="64">
        <v>0</v>
      </c>
      <c r="U12" s="62">
        <v>0</v>
      </c>
      <c r="V12" s="66">
        <v>0</v>
      </c>
      <c r="W12" s="30">
        <v>0</v>
      </c>
      <c r="X12" s="30">
        <v>0</v>
      </c>
      <c r="Y12" s="65">
        <v>0</v>
      </c>
      <c r="Z12" s="61">
        <v>2</v>
      </c>
      <c r="AA12" s="64">
        <v>300</v>
      </c>
      <c r="AB12" s="64">
        <v>3</v>
      </c>
      <c r="AC12" s="62">
        <v>0</v>
      </c>
      <c r="AD12" s="66">
        <v>0</v>
      </c>
      <c r="AE12" s="30">
        <v>0</v>
      </c>
      <c r="AF12" s="30">
        <v>0</v>
      </c>
      <c r="AG12" s="65">
        <v>0</v>
      </c>
      <c r="AH12" s="61">
        <v>0</v>
      </c>
      <c r="AI12" s="64">
        <v>0</v>
      </c>
      <c r="AJ12" s="64">
        <v>0</v>
      </c>
      <c r="AK12" s="62">
        <v>0</v>
      </c>
      <c r="AL12" s="66">
        <v>0</v>
      </c>
      <c r="AM12" s="30">
        <v>0</v>
      </c>
      <c r="AN12" s="30">
        <v>0</v>
      </c>
      <c r="AO12" s="65">
        <v>0</v>
      </c>
      <c r="AP12" s="67">
        <f>SUM($D$4:D12,$H$4:H12,$L$4:L12,$P$4:P12,$T$4:T12,$X$4:X12,$AB$4:AB12,$AF$4:AF12,$AJ$4:AJ12,$AN$4:AN12)</f>
        <v>66</v>
      </c>
      <c r="AQ12" s="67">
        <f>SUM($C$4:C12,$G$4:G12,$K$4:K12,$O$4:O12,$S$4:S12,$W$4:W12,$AA$4:AA12,$AE$4:AE12,$AI$4:AI12,$AM$4:AM12)</f>
        <v>6050</v>
      </c>
      <c r="AR12" s="67">
        <f>SUM($E$4:E12,$I$4:I12,$M$4:M12,$Q$4:Q12,$U$4:U12,$Y$4:Y12,$AC$4:AC12,$AG$4:AG12,$AK$4:AK12,$AO$4:AO12)</f>
        <v>0</v>
      </c>
    </row>
    <row r="13" spans="1:44" x14ac:dyDescent="0.15">
      <c r="A13">
        <v>10</v>
      </c>
      <c r="B13" s="61">
        <v>5</v>
      </c>
      <c r="C13" s="64">
        <v>1550</v>
      </c>
      <c r="D13" s="30">
        <v>7</v>
      </c>
      <c r="E13" s="65">
        <v>0</v>
      </c>
      <c r="F13" s="61">
        <v>4</v>
      </c>
      <c r="G13" s="64">
        <v>550</v>
      </c>
      <c r="H13" s="30">
        <v>3</v>
      </c>
      <c r="I13" s="65">
        <v>0</v>
      </c>
      <c r="J13" s="61">
        <v>4</v>
      </c>
      <c r="K13" s="64">
        <v>550</v>
      </c>
      <c r="L13" s="64">
        <v>3</v>
      </c>
      <c r="M13" s="62">
        <v>0</v>
      </c>
      <c r="N13" s="66">
        <v>2</v>
      </c>
      <c r="O13" s="30">
        <v>250</v>
      </c>
      <c r="P13" s="30">
        <v>3</v>
      </c>
      <c r="Q13" s="65">
        <v>0</v>
      </c>
      <c r="R13" s="61">
        <v>0</v>
      </c>
      <c r="S13" s="64">
        <v>0</v>
      </c>
      <c r="T13" s="64">
        <v>0</v>
      </c>
      <c r="U13" s="62">
        <v>0</v>
      </c>
      <c r="V13" s="66">
        <v>3</v>
      </c>
      <c r="W13" s="30">
        <v>850</v>
      </c>
      <c r="X13" s="30">
        <v>6</v>
      </c>
      <c r="Y13" s="65">
        <v>0</v>
      </c>
      <c r="Z13" s="61">
        <v>3</v>
      </c>
      <c r="AA13" s="64">
        <v>450</v>
      </c>
      <c r="AB13" s="64">
        <v>3</v>
      </c>
      <c r="AC13" s="62">
        <v>0</v>
      </c>
      <c r="AD13" s="66">
        <v>0</v>
      </c>
      <c r="AE13" s="30">
        <v>0</v>
      </c>
      <c r="AF13" s="30">
        <v>0</v>
      </c>
      <c r="AG13" s="65">
        <v>0</v>
      </c>
      <c r="AH13" s="61">
        <v>0</v>
      </c>
      <c r="AI13" s="64">
        <v>0</v>
      </c>
      <c r="AJ13" s="64">
        <v>0</v>
      </c>
      <c r="AK13" s="62">
        <v>0</v>
      </c>
      <c r="AL13" s="66">
        <v>0</v>
      </c>
      <c r="AM13" s="30">
        <v>0</v>
      </c>
      <c r="AN13" s="30">
        <v>0</v>
      </c>
      <c r="AO13" s="65">
        <v>0</v>
      </c>
      <c r="AP13" s="67">
        <f>SUM($D$4:D13,$H$4:H13,$L$4:L13,$P$4:P13,$T$4:T13,$X$4:X13,$AB$4:AB13,$AF$4:AF13,$AJ$4:AJ13,$AN$4:AN13)</f>
        <v>91</v>
      </c>
      <c r="AQ13" s="67">
        <f>SUM($C$4:C13,$G$4:G13,$K$4:K13,$O$4:O13,$S$4:S13,$W$4:W13,$AA$4:AA13,$AE$4:AE13,$AI$4:AI13,$AM$4:AM13)</f>
        <v>10250</v>
      </c>
      <c r="AR13" s="67">
        <f>SUM($E$4:E13,$I$4:I13,$M$4:M13,$Q$4:Q13,$U$4:U13,$Y$4:Y13,$AC$4:AC13,$AG$4:AG13,$AK$4:AK13,$AO$4:AO13)</f>
        <v>0</v>
      </c>
    </row>
    <row r="14" spans="1:44" x14ac:dyDescent="0.15">
      <c r="A14">
        <v>11</v>
      </c>
      <c r="B14" s="61">
        <v>6</v>
      </c>
      <c r="C14" s="64">
        <v>1950</v>
      </c>
      <c r="D14" s="30">
        <v>8</v>
      </c>
      <c r="E14" s="65">
        <v>0</v>
      </c>
      <c r="F14" s="61">
        <v>0</v>
      </c>
      <c r="G14" s="64">
        <v>0</v>
      </c>
      <c r="H14" s="30">
        <v>0</v>
      </c>
      <c r="I14" s="65">
        <v>0</v>
      </c>
      <c r="J14" s="61">
        <v>0</v>
      </c>
      <c r="K14" s="64">
        <v>0</v>
      </c>
      <c r="L14" s="64">
        <v>0</v>
      </c>
      <c r="M14" s="62">
        <v>0</v>
      </c>
      <c r="N14" s="66">
        <v>3</v>
      </c>
      <c r="O14" s="30">
        <v>400</v>
      </c>
      <c r="P14" s="30">
        <v>3</v>
      </c>
      <c r="Q14" s="65">
        <v>0</v>
      </c>
      <c r="R14" s="61">
        <v>0</v>
      </c>
      <c r="S14" s="64">
        <v>0</v>
      </c>
      <c r="T14" s="64">
        <v>0</v>
      </c>
      <c r="U14" s="62">
        <v>0</v>
      </c>
      <c r="V14" s="66">
        <v>4</v>
      </c>
      <c r="W14" s="30">
        <v>1200</v>
      </c>
      <c r="X14" s="30">
        <v>7</v>
      </c>
      <c r="Y14" s="65">
        <v>0</v>
      </c>
      <c r="Z14" s="61">
        <v>0</v>
      </c>
      <c r="AA14" s="64">
        <v>0</v>
      </c>
      <c r="AB14" s="64">
        <v>0</v>
      </c>
      <c r="AC14" s="62">
        <v>0</v>
      </c>
      <c r="AD14" s="66">
        <v>2</v>
      </c>
      <c r="AE14" s="30">
        <v>200</v>
      </c>
      <c r="AF14" s="30">
        <v>2</v>
      </c>
      <c r="AG14" s="65">
        <v>0</v>
      </c>
      <c r="AH14" s="61">
        <v>0</v>
      </c>
      <c r="AI14" s="64">
        <v>0</v>
      </c>
      <c r="AJ14" s="64">
        <v>0</v>
      </c>
      <c r="AK14" s="62">
        <v>0</v>
      </c>
      <c r="AL14" s="66">
        <v>0</v>
      </c>
      <c r="AM14" s="30">
        <v>0</v>
      </c>
      <c r="AN14" s="30">
        <v>0</v>
      </c>
      <c r="AO14" s="65">
        <v>0</v>
      </c>
      <c r="AP14" s="67">
        <f>SUM($D$4:D14,$H$4:H14,$L$4:L14,$P$4:P14,$T$4:T14,$X$4:X14,$AB$4:AB14,$AF$4:AF14,$AJ$4:AJ14,$AN$4:AN14)</f>
        <v>111</v>
      </c>
      <c r="AQ14" s="67">
        <f>SUM($C$4:C14,$G$4:G14,$K$4:K14,$O$4:O14,$S$4:S14,$W$4:W14,$AA$4:AA14,$AE$4:AE14,$AI$4:AI14,$AM$4:AM14)</f>
        <v>14000</v>
      </c>
      <c r="AR14" s="67">
        <f>SUM($E$4:E14,$I$4:I14,$M$4:M14,$Q$4:Q14,$U$4:U14,$Y$4:Y14,$AC$4:AC14,$AG$4:AG14,$AK$4:AK14,$AO$4:AO14)</f>
        <v>0</v>
      </c>
    </row>
    <row r="15" spans="1:44" x14ac:dyDescent="0.15">
      <c r="A15">
        <v>12</v>
      </c>
      <c r="B15" s="61">
        <v>0</v>
      </c>
      <c r="C15" s="64">
        <v>0</v>
      </c>
      <c r="D15" s="30">
        <v>0</v>
      </c>
      <c r="E15" s="65">
        <v>0</v>
      </c>
      <c r="F15" s="61">
        <v>5</v>
      </c>
      <c r="G15" s="64">
        <v>700</v>
      </c>
      <c r="H15" s="30">
        <v>3</v>
      </c>
      <c r="I15" s="65">
        <v>0</v>
      </c>
      <c r="J15" s="61">
        <v>5</v>
      </c>
      <c r="K15" s="64">
        <v>700</v>
      </c>
      <c r="L15" s="64">
        <v>3</v>
      </c>
      <c r="M15" s="62">
        <v>0</v>
      </c>
      <c r="N15" s="66">
        <v>0</v>
      </c>
      <c r="O15" s="30">
        <v>0</v>
      </c>
      <c r="P15" s="30">
        <v>0</v>
      </c>
      <c r="Q15" s="65">
        <v>0</v>
      </c>
      <c r="R15" s="61">
        <v>2</v>
      </c>
      <c r="S15" s="64">
        <v>400</v>
      </c>
      <c r="T15" s="64">
        <v>4</v>
      </c>
      <c r="U15" s="62">
        <v>0</v>
      </c>
      <c r="V15" s="66">
        <v>0</v>
      </c>
      <c r="W15" s="30">
        <v>0</v>
      </c>
      <c r="X15" s="30">
        <v>0</v>
      </c>
      <c r="Y15" s="65">
        <v>0</v>
      </c>
      <c r="Z15" s="61">
        <v>4</v>
      </c>
      <c r="AA15" s="64">
        <v>600</v>
      </c>
      <c r="AB15" s="64">
        <v>3</v>
      </c>
      <c r="AC15" s="62">
        <v>0</v>
      </c>
      <c r="AD15" s="66">
        <v>3</v>
      </c>
      <c r="AE15" s="30">
        <v>300</v>
      </c>
      <c r="AF15" s="30">
        <v>2</v>
      </c>
      <c r="AG15" s="65">
        <v>0</v>
      </c>
      <c r="AH15" s="61">
        <v>0</v>
      </c>
      <c r="AI15" s="64">
        <v>0</v>
      </c>
      <c r="AJ15" s="64">
        <v>0</v>
      </c>
      <c r="AK15" s="62">
        <v>0</v>
      </c>
      <c r="AL15" s="66">
        <v>0</v>
      </c>
      <c r="AM15" s="30">
        <v>0</v>
      </c>
      <c r="AN15" s="30">
        <v>0</v>
      </c>
      <c r="AO15" s="65">
        <v>0</v>
      </c>
      <c r="AP15" s="67">
        <f>SUM($D$4:D15,$H$4:H15,$L$4:L15,$P$4:P15,$T$4:T15,$X$4:X15,$AB$4:AB15,$AF$4:AF15,$AJ$4:AJ15,$AN$4:AN15)</f>
        <v>126</v>
      </c>
      <c r="AQ15" s="67">
        <f>SUM($C$4:C15,$G$4:G15,$K$4:K15,$O$4:O15,$S$4:S15,$W$4:W15,$AA$4:AA15,$AE$4:AE15,$AI$4:AI15,$AM$4:AM15)</f>
        <v>16700</v>
      </c>
      <c r="AR15" s="67">
        <f>SUM($E$4:E15,$I$4:I15,$M$4:M15,$Q$4:Q15,$U$4:U15,$Y$4:Y15,$AC$4:AC15,$AG$4:AG15,$AK$4:AK15,$AO$4:AO15)</f>
        <v>0</v>
      </c>
    </row>
    <row r="16" spans="1:44" x14ac:dyDescent="0.15">
      <c r="A16">
        <v>13</v>
      </c>
      <c r="B16" s="61">
        <v>7</v>
      </c>
      <c r="C16" s="64">
        <v>2400</v>
      </c>
      <c r="D16" s="30">
        <v>9</v>
      </c>
      <c r="E16" s="65">
        <v>0</v>
      </c>
      <c r="F16" s="61">
        <v>6</v>
      </c>
      <c r="G16" s="64">
        <v>900</v>
      </c>
      <c r="H16" s="30">
        <v>4</v>
      </c>
      <c r="I16" s="65">
        <v>0</v>
      </c>
      <c r="J16" s="61">
        <v>6</v>
      </c>
      <c r="K16" s="64">
        <v>900</v>
      </c>
      <c r="L16" s="64">
        <v>4</v>
      </c>
      <c r="M16" s="62">
        <v>0</v>
      </c>
      <c r="N16" s="66">
        <v>4</v>
      </c>
      <c r="O16" s="30">
        <v>550</v>
      </c>
      <c r="P16" s="30">
        <v>3</v>
      </c>
      <c r="Q16" s="65">
        <v>0</v>
      </c>
      <c r="R16" s="61">
        <v>3</v>
      </c>
      <c r="S16" s="64">
        <v>650</v>
      </c>
      <c r="T16" s="64">
        <v>5</v>
      </c>
      <c r="U16" s="62">
        <v>0</v>
      </c>
      <c r="V16" s="66">
        <v>5</v>
      </c>
      <c r="W16" s="30">
        <v>1550</v>
      </c>
      <c r="X16" s="30">
        <v>7</v>
      </c>
      <c r="Y16" s="65">
        <v>0</v>
      </c>
      <c r="Z16" s="61">
        <v>5</v>
      </c>
      <c r="AA16" s="64">
        <v>800</v>
      </c>
      <c r="AB16" s="64">
        <v>4</v>
      </c>
      <c r="AC16" s="62">
        <v>0</v>
      </c>
      <c r="AD16" s="66">
        <v>0</v>
      </c>
      <c r="AE16" s="30">
        <v>0</v>
      </c>
      <c r="AF16" s="30">
        <v>0</v>
      </c>
      <c r="AG16" s="65">
        <v>0</v>
      </c>
      <c r="AH16" s="61">
        <v>2</v>
      </c>
      <c r="AI16" s="64">
        <v>200</v>
      </c>
      <c r="AJ16" s="64">
        <v>2</v>
      </c>
      <c r="AK16" s="62">
        <v>0</v>
      </c>
      <c r="AL16" s="66">
        <v>0</v>
      </c>
      <c r="AM16" s="30">
        <v>0</v>
      </c>
      <c r="AN16" s="30">
        <v>0</v>
      </c>
      <c r="AO16" s="65">
        <v>0</v>
      </c>
      <c r="AP16" s="67">
        <f>SUM($D$4:D16,$H$4:H16,$L$4:L16,$P$4:P16,$T$4:T16,$X$4:X16,$AB$4:AB16,$AF$4:AF16,$AJ$4:AJ16,$AN$4:AN16)</f>
        <v>164</v>
      </c>
      <c r="AQ16" s="67">
        <f>SUM($C$4:C16,$G$4:G16,$K$4:K16,$O$4:O16,$S$4:S16,$W$4:W16,$AA$4:AA16,$AE$4:AE16,$AI$4:AI16,$AM$4:AM16)</f>
        <v>24650</v>
      </c>
      <c r="AR16" s="67">
        <f>SUM($E$4:E16,$I$4:I16,$M$4:M16,$Q$4:Q16,$U$4:U16,$Y$4:Y16,$AC$4:AC16,$AG$4:AG16,$AK$4:AK16,$AO$4:AO16)</f>
        <v>0</v>
      </c>
    </row>
    <row r="17" spans="1:44" x14ac:dyDescent="0.15">
      <c r="A17">
        <v>14</v>
      </c>
      <c r="B17" s="61">
        <v>8</v>
      </c>
      <c r="C17" s="64">
        <v>2850</v>
      </c>
      <c r="D17" s="30">
        <v>9</v>
      </c>
      <c r="E17" s="65">
        <v>0</v>
      </c>
      <c r="F17" s="61">
        <v>0</v>
      </c>
      <c r="G17" s="64">
        <v>0</v>
      </c>
      <c r="H17" s="30">
        <v>0</v>
      </c>
      <c r="I17" s="65">
        <v>0</v>
      </c>
      <c r="J17" s="61">
        <v>0</v>
      </c>
      <c r="K17" s="64">
        <v>0</v>
      </c>
      <c r="L17" s="64">
        <v>0</v>
      </c>
      <c r="M17" s="62">
        <v>0</v>
      </c>
      <c r="N17" s="66">
        <v>5</v>
      </c>
      <c r="O17" s="30">
        <v>700</v>
      </c>
      <c r="P17" s="30">
        <v>3</v>
      </c>
      <c r="Q17" s="65">
        <v>0</v>
      </c>
      <c r="R17" s="61">
        <v>0</v>
      </c>
      <c r="S17" s="64">
        <v>0</v>
      </c>
      <c r="T17" s="64">
        <v>0</v>
      </c>
      <c r="U17" s="62">
        <v>0</v>
      </c>
      <c r="V17" s="66">
        <v>6</v>
      </c>
      <c r="W17" s="30">
        <v>1950</v>
      </c>
      <c r="X17" s="30">
        <v>8</v>
      </c>
      <c r="Y17" s="65">
        <v>0</v>
      </c>
      <c r="Z17" s="61">
        <v>0</v>
      </c>
      <c r="AA17" s="64">
        <v>0</v>
      </c>
      <c r="AB17" s="64">
        <v>0</v>
      </c>
      <c r="AC17" s="62">
        <v>0</v>
      </c>
      <c r="AD17" s="66">
        <v>4</v>
      </c>
      <c r="AE17" s="30">
        <v>400</v>
      </c>
      <c r="AF17" s="30">
        <v>2</v>
      </c>
      <c r="AG17" s="65">
        <v>0</v>
      </c>
      <c r="AH17" s="61">
        <v>3</v>
      </c>
      <c r="AI17" s="64">
        <v>300</v>
      </c>
      <c r="AJ17" s="64">
        <v>2</v>
      </c>
      <c r="AK17" s="62">
        <v>0</v>
      </c>
      <c r="AL17" s="66">
        <v>0</v>
      </c>
      <c r="AM17" s="30">
        <v>0</v>
      </c>
      <c r="AN17" s="30">
        <v>0</v>
      </c>
      <c r="AO17" s="65">
        <v>0</v>
      </c>
      <c r="AP17" s="67">
        <f>SUM($D$4:D17,$H$4:H17,$L$4:L17,$P$4:P17,$T$4:T17,$X$4:X17,$AB$4:AB17,$AF$4:AF17,$AJ$4:AJ17,$AN$4:AN17)</f>
        <v>188</v>
      </c>
      <c r="AQ17" s="67">
        <f>SUM($C$4:C17,$G$4:G17,$K$4:K17,$O$4:O17,$S$4:S17,$W$4:W17,$AA$4:AA17,$AE$4:AE17,$AI$4:AI17,$AM$4:AM17)</f>
        <v>30850</v>
      </c>
      <c r="AR17" s="67">
        <f>SUM($E$4:E17,$I$4:I17,$M$4:M17,$Q$4:Q17,$U$4:U17,$Y$4:Y17,$AC$4:AC17,$AG$4:AG17,$AK$4:AK17,$AO$4:AO17)</f>
        <v>0</v>
      </c>
    </row>
    <row r="18" spans="1:44" x14ac:dyDescent="0.15">
      <c r="A18">
        <v>15</v>
      </c>
      <c r="B18" s="61">
        <v>0</v>
      </c>
      <c r="C18" s="64">
        <v>0</v>
      </c>
      <c r="D18" s="30">
        <v>0</v>
      </c>
      <c r="E18" s="65">
        <v>0</v>
      </c>
      <c r="F18" s="61">
        <v>7</v>
      </c>
      <c r="G18" s="64">
        <v>1100</v>
      </c>
      <c r="H18" s="30">
        <v>4</v>
      </c>
      <c r="I18" s="65">
        <v>0</v>
      </c>
      <c r="J18" s="61">
        <v>7</v>
      </c>
      <c r="K18" s="64">
        <v>1100</v>
      </c>
      <c r="L18" s="64">
        <v>4</v>
      </c>
      <c r="M18" s="62">
        <v>0</v>
      </c>
      <c r="N18" s="66">
        <v>0</v>
      </c>
      <c r="O18" s="30">
        <v>0</v>
      </c>
      <c r="P18" s="30">
        <v>0</v>
      </c>
      <c r="Q18" s="65">
        <v>0</v>
      </c>
      <c r="R18" s="61">
        <v>4</v>
      </c>
      <c r="S18" s="64">
        <v>900</v>
      </c>
      <c r="T18" s="64">
        <v>5</v>
      </c>
      <c r="U18" s="62">
        <v>0</v>
      </c>
      <c r="V18" s="66">
        <v>0</v>
      </c>
      <c r="W18" s="30">
        <v>0</v>
      </c>
      <c r="X18" s="30">
        <v>0</v>
      </c>
      <c r="Y18" s="65">
        <v>0</v>
      </c>
      <c r="Z18" s="61">
        <v>6</v>
      </c>
      <c r="AA18" s="64">
        <v>1000</v>
      </c>
      <c r="AB18" s="64">
        <v>4</v>
      </c>
      <c r="AC18" s="62">
        <v>0</v>
      </c>
      <c r="AD18" s="66">
        <v>5</v>
      </c>
      <c r="AE18" s="30">
        <v>550</v>
      </c>
      <c r="AF18" s="30">
        <v>3</v>
      </c>
      <c r="AG18" s="65">
        <v>0</v>
      </c>
      <c r="AH18" s="61">
        <v>0</v>
      </c>
      <c r="AI18" s="64">
        <v>0</v>
      </c>
      <c r="AJ18" s="64">
        <v>0</v>
      </c>
      <c r="AK18" s="62">
        <v>0</v>
      </c>
      <c r="AL18" s="66">
        <v>2</v>
      </c>
      <c r="AM18" s="30">
        <v>400</v>
      </c>
      <c r="AN18" s="30">
        <v>4</v>
      </c>
      <c r="AO18" s="65">
        <v>0</v>
      </c>
      <c r="AP18" s="67">
        <f>SUM($D$4:D18,$H$4:H18,$L$4:L18,$P$4:P18,$T$4:T18,$X$4:X18,$AB$4:AB18,$AF$4:AF18,$AJ$4:AJ18,$AN$4:AN18)</f>
        <v>212</v>
      </c>
      <c r="AQ18" s="67">
        <f>SUM($C$4:C18,$G$4:G18,$K$4:K18,$O$4:O18,$S$4:S18,$W$4:W18,$AA$4:AA18,$AE$4:AE18,$AI$4:AI18,$AM$4:AM18)</f>
        <v>35900</v>
      </c>
      <c r="AR18" s="67">
        <f>SUM($E$4:E18,$I$4:I18,$M$4:M18,$Q$4:Q18,$U$4:U18,$Y$4:Y18,$AC$4:AC18,$AG$4:AG18,$AK$4:AK18,$AO$4:AO18)</f>
        <v>0</v>
      </c>
    </row>
    <row r="19" spans="1:44" x14ac:dyDescent="0.15">
      <c r="A19">
        <v>16</v>
      </c>
      <c r="B19" s="61">
        <v>9</v>
      </c>
      <c r="C19" s="64">
        <v>3350</v>
      </c>
      <c r="D19" s="30">
        <v>10</v>
      </c>
      <c r="E19" s="65">
        <v>0</v>
      </c>
      <c r="F19" s="61">
        <v>8</v>
      </c>
      <c r="G19" s="64">
        <v>1300</v>
      </c>
      <c r="H19" s="30">
        <v>4</v>
      </c>
      <c r="I19" s="65">
        <v>0</v>
      </c>
      <c r="J19" s="61">
        <v>8</v>
      </c>
      <c r="K19" s="64">
        <v>1300</v>
      </c>
      <c r="L19" s="64">
        <v>4</v>
      </c>
      <c r="M19" s="62">
        <v>0</v>
      </c>
      <c r="N19" s="66">
        <v>6</v>
      </c>
      <c r="O19" s="30">
        <v>900</v>
      </c>
      <c r="P19" s="30">
        <v>4</v>
      </c>
      <c r="Q19" s="65">
        <v>0</v>
      </c>
      <c r="R19" s="61">
        <v>5</v>
      </c>
      <c r="S19" s="64">
        <v>1200</v>
      </c>
      <c r="T19" s="64">
        <v>6</v>
      </c>
      <c r="U19" s="62">
        <v>0</v>
      </c>
      <c r="V19" s="66">
        <v>7</v>
      </c>
      <c r="W19" s="30">
        <v>2400</v>
      </c>
      <c r="X19" s="30">
        <v>9</v>
      </c>
      <c r="Y19" s="65">
        <v>0</v>
      </c>
      <c r="Z19" s="61">
        <v>7</v>
      </c>
      <c r="AA19" s="64">
        <v>1200</v>
      </c>
      <c r="AB19" s="64">
        <v>4</v>
      </c>
      <c r="AC19" s="62">
        <v>0</v>
      </c>
      <c r="AD19" s="66">
        <v>0</v>
      </c>
      <c r="AE19" s="30">
        <v>0</v>
      </c>
      <c r="AF19" s="30">
        <v>0</v>
      </c>
      <c r="AG19" s="65">
        <v>0</v>
      </c>
      <c r="AH19" s="61">
        <v>4</v>
      </c>
      <c r="AI19" s="64">
        <v>400</v>
      </c>
      <c r="AJ19" s="64">
        <v>2</v>
      </c>
      <c r="AK19" s="62">
        <v>0</v>
      </c>
      <c r="AL19" s="66">
        <v>3</v>
      </c>
      <c r="AM19" s="30">
        <v>650</v>
      </c>
      <c r="AN19" s="30">
        <v>5</v>
      </c>
      <c r="AO19" s="65">
        <v>0</v>
      </c>
      <c r="AP19" s="67">
        <f>SUM($D$4:D19,$H$4:H19,$L$4:L19,$P$4:P19,$T$4:T19,$X$4:X19,$AB$4:AB19,$AF$4:AF19,$AJ$4:AJ19,$AN$4:AN19)</f>
        <v>260</v>
      </c>
      <c r="AQ19" s="67">
        <f>SUM($C$4:C19,$G$4:G19,$K$4:K19,$O$4:O19,$S$4:S19,$W$4:W19,$AA$4:AA19,$AE$4:AE19,$AI$4:AI19,$AM$4:AM19)</f>
        <v>48600</v>
      </c>
      <c r="AR19" s="67">
        <f>SUM($E$4:E19,$I$4:I19,$M$4:M19,$Q$4:Q19,$U$4:U19,$Y$4:Y19,$AC$4:AC19,$AG$4:AG19,$AK$4:AK19,$AO$4:AO19)</f>
        <v>0</v>
      </c>
    </row>
    <row r="20" spans="1:44" x14ac:dyDescent="0.15">
      <c r="A20">
        <v>17</v>
      </c>
      <c r="B20" s="61">
        <v>0</v>
      </c>
      <c r="C20" s="64">
        <v>0</v>
      </c>
      <c r="D20" s="30">
        <v>0</v>
      </c>
      <c r="E20" s="65">
        <v>0</v>
      </c>
      <c r="F20" s="61">
        <v>0</v>
      </c>
      <c r="G20" s="64">
        <v>0</v>
      </c>
      <c r="H20" s="30">
        <v>0</v>
      </c>
      <c r="I20" s="65">
        <v>0</v>
      </c>
      <c r="J20" s="61">
        <v>0</v>
      </c>
      <c r="K20" s="64">
        <v>0</v>
      </c>
      <c r="L20" s="64">
        <v>0</v>
      </c>
      <c r="M20" s="62">
        <v>0</v>
      </c>
      <c r="N20" s="66">
        <v>7</v>
      </c>
      <c r="O20" s="30">
        <v>1100</v>
      </c>
      <c r="P20" s="30">
        <v>4</v>
      </c>
      <c r="Q20" s="65">
        <v>0</v>
      </c>
      <c r="R20" s="61">
        <v>0</v>
      </c>
      <c r="S20" s="64">
        <v>0</v>
      </c>
      <c r="T20" s="64">
        <v>0</v>
      </c>
      <c r="U20" s="62">
        <v>0</v>
      </c>
      <c r="V20" s="66">
        <v>8</v>
      </c>
      <c r="W20" s="30">
        <v>2850</v>
      </c>
      <c r="X20" s="30">
        <v>9</v>
      </c>
      <c r="Y20" s="65">
        <v>0</v>
      </c>
      <c r="Z20" s="61">
        <v>0</v>
      </c>
      <c r="AA20" s="64">
        <v>0</v>
      </c>
      <c r="AB20" s="64">
        <v>0</v>
      </c>
      <c r="AC20" s="62">
        <v>0</v>
      </c>
      <c r="AD20" s="66">
        <v>6</v>
      </c>
      <c r="AE20" s="30">
        <v>700</v>
      </c>
      <c r="AF20" s="30">
        <v>3</v>
      </c>
      <c r="AG20" s="65">
        <v>0</v>
      </c>
      <c r="AH20" s="61">
        <v>5</v>
      </c>
      <c r="AI20" s="64">
        <v>550</v>
      </c>
      <c r="AJ20" s="64">
        <v>3</v>
      </c>
      <c r="AK20" s="62">
        <v>0</v>
      </c>
      <c r="AL20" s="66">
        <v>4</v>
      </c>
      <c r="AM20" s="30">
        <v>900</v>
      </c>
      <c r="AN20" s="30">
        <v>5</v>
      </c>
      <c r="AO20" s="65">
        <v>0</v>
      </c>
      <c r="AP20" s="67">
        <f>SUM($D$4:D20,$H$4:H20,$L$4:L20,$P$4:P20,$T$4:T20,$X$4:X20,$AB$4:AB20,$AF$4:AF20,$AJ$4:AJ20,$AN$4:AN20)</f>
        <v>284</v>
      </c>
      <c r="AQ20" s="67">
        <f>SUM($C$4:C20,$G$4:G20,$K$4:K20,$O$4:O20,$S$4:S20,$W$4:W20,$AA$4:AA20,$AE$4:AE20,$AI$4:AI20,$AM$4:AM20)</f>
        <v>54700</v>
      </c>
      <c r="AR20" s="67">
        <f>SUM($E$4:E20,$I$4:I20,$M$4:M20,$Q$4:Q20,$U$4:U20,$Y$4:Y20,$AC$4:AC20,$AG$4:AG20,$AK$4:AK20,$AO$4:AO20)</f>
        <v>0</v>
      </c>
    </row>
    <row r="21" spans="1:44" x14ac:dyDescent="0.15">
      <c r="A21">
        <v>18</v>
      </c>
      <c r="B21" s="61">
        <v>10</v>
      </c>
      <c r="C21" s="64">
        <v>3900</v>
      </c>
      <c r="D21" s="30">
        <v>11</v>
      </c>
      <c r="E21" s="65">
        <v>0</v>
      </c>
      <c r="F21" s="61">
        <v>9</v>
      </c>
      <c r="G21" s="64">
        <v>1550</v>
      </c>
      <c r="H21" s="30">
        <v>5</v>
      </c>
      <c r="I21" s="65">
        <v>0</v>
      </c>
      <c r="J21" s="61">
        <v>9</v>
      </c>
      <c r="K21" s="64">
        <v>1550</v>
      </c>
      <c r="L21" s="64">
        <v>5</v>
      </c>
      <c r="M21" s="62">
        <v>0</v>
      </c>
      <c r="N21" s="66">
        <v>0</v>
      </c>
      <c r="O21" s="30">
        <v>0</v>
      </c>
      <c r="P21" s="30">
        <v>0</v>
      </c>
      <c r="Q21" s="65">
        <v>0</v>
      </c>
      <c r="R21" s="61">
        <v>6</v>
      </c>
      <c r="S21" s="64">
        <v>1500</v>
      </c>
      <c r="T21" s="64">
        <v>6</v>
      </c>
      <c r="U21" s="62">
        <v>0</v>
      </c>
      <c r="V21" s="66">
        <v>0</v>
      </c>
      <c r="W21" s="30">
        <v>0</v>
      </c>
      <c r="X21" s="30">
        <v>0</v>
      </c>
      <c r="Y21" s="65">
        <v>0</v>
      </c>
      <c r="Z21" s="61">
        <v>8</v>
      </c>
      <c r="AA21" s="64">
        <v>1400</v>
      </c>
      <c r="AB21" s="64">
        <v>4</v>
      </c>
      <c r="AC21" s="62">
        <v>0</v>
      </c>
      <c r="AD21" s="66">
        <v>7</v>
      </c>
      <c r="AE21" s="30">
        <v>900</v>
      </c>
      <c r="AF21" s="30">
        <v>4</v>
      </c>
      <c r="AG21" s="65">
        <v>0</v>
      </c>
      <c r="AH21" s="61">
        <v>6</v>
      </c>
      <c r="AI21" s="64">
        <v>700</v>
      </c>
      <c r="AJ21" s="64">
        <v>3</v>
      </c>
      <c r="AK21" s="62">
        <v>0</v>
      </c>
      <c r="AL21" s="66">
        <v>0</v>
      </c>
      <c r="AM21" s="30">
        <v>0</v>
      </c>
      <c r="AN21" s="30">
        <v>0</v>
      </c>
      <c r="AO21" s="65">
        <v>0</v>
      </c>
      <c r="AP21" s="67">
        <f>SUM($D$4:D21,$H$4:H21,$L$4:L21,$P$4:P21,$T$4:T21,$X$4:X21,$AB$4:AB21,$AF$4:AF21,$AJ$4:AJ21,$AN$4:AN21)</f>
        <v>322</v>
      </c>
      <c r="AQ21" s="67">
        <f>SUM($C$4:C21,$G$4:G21,$K$4:K21,$O$4:O21,$S$4:S21,$W$4:W21,$AA$4:AA21,$AE$4:AE21,$AI$4:AI21,$AM$4:AM21)</f>
        <v>66200</v>
      </c>
      <c r="AR21" s="67">
        <f>SUM($E$4:E21,$I$4:I21,$M$4:M21,$Q$4:Q21,$U$4:U21,$Y$4:Y21,$AC$4:AC21,$AG$4:AG21,$AK$4:AK21,$AO$4:AO21)</f>
        <v>0</v>
      </c>
    </row>
    <row r="22" spans="1:44" x14ac:dyDescent="0.15">
      <c r="A22">
        <v>19</v>
      </c>
      <c r="B22" s="61">
        <v>11</v>
      </c>
      <c r="C22" s="64">
        <v>4500</v>
      </c>
      <c r="D22" s="30">
        <v>12</v>
      </c>
      <c r="E22" s="65">
        <v>0</v>
      </c>
      <c r="F22" s="61">
        <v>10</v>
      </c>
      <c r="G22" s="64">
        <v>1800</v>
      </c>
      <c r="H22" s="30">
        <v>5</v>
      </c>
      <c r="I22" s="65">
        <v>0</v>
      </c>
      <c r="J22" s="61">
        <v>10</v>
      </c>
      <c r="K22" s="64">
        <v>1800</v>
      </c>
      <c r="L22" s="64">
        <v>5</v>
      </c>
      <c r="M22" s="62">
        <v>0</v>
      </c>
      <c r="N22" s="66">
        <v>8</v>
      </c>
      <c r="O22" s="30">
        <v>1300</v>
      </c>
      <c r="P22" s="30">
        <v>4</v>
      </c>
      <c r="Q22" s="65">
        <v>0</v>
      </c>
      <c r="R22" s="61">
        <v>7</v>
      </c>
      <c r="S22" s="64">
        <v>1850</v>
      </c>
      <c r="T22" s="64">
        <v>7</v>
      </c>
      <c r="U22" s="62">
        <v>0</v>
      </c>
      <c r="V22" s="66">
        <v>9</v>
      </c>
      <c r="W22" s="30">
        <v>3350</v>
      </c>
      <c r="X22" s="30">
        <v>10</v>
      </c>
      <c r="Y22" s="65">
        <v>0</v>
      </c>
      <c r="Z22" s="61">
        <v>9</v>
      </c>
      <c r="AA22" s="64">
        <v>1650</v>
      </c>
      <c r="AB22" s="64">
        <v>5</v>
      </c>
      <c r="AC22" s="62">
        <v>0</v>
      </c>
      <c r="AD22" s="66">
        <v>0</v>
      </c>
      <c r="AE22" s="30">
        <v>0</v>
      </c>
      <c r="AF22" s="30">
        <v>0</v>
      </c>
      <c r="AG22" s="65">
        <v>0</v>
      </c>
      <c r="AH22" s="61">
        <v>0</v>
      </c>
      <c r="AI22" s="64">
        <v>0</v>
      </c>
      <c r="AJ22" s="64">
        <v>0</v>
      </c>
      <c r="AK22" s="62">
        <v>0</v>
      </c>
      <c r="AL22" s="66">
        <v>5</v>
      </c>
      <c r="AM22" s="30">
        <v>1200</v>
      </c>
      <c r="AN22" s="30">
        <v>6</v>
      </c>
      <c r="AO22" s="65">
        <v>0</v>
      </c>
      <c r="AP22" s="67">
        <f>SUM($D$4:D22,$H$4:H22,$L$4:L22,$P$4:P22,$T$4:T22,$X$4:X22,$AB$4:AB22,$AF$4:AF22,$AJ$4:AJ22,$AN$4:AN22)</f>
        <v>376</v>
      </c>
      <c r="AQ22" s="67">
        <f>SUM($C$4:C22,$G$4:G22,$K$4:K22,$O$4:O22,$S$4:S22,$W$4:W22,$AA$4:AA22,$AE$4:AE22,$AI$4:AI22,$AM$4:AM22)</f>
        <v>83650</v>
      </c>
      <c r="AR22" s="67">
        <f>SUM($E$4:E22,$I$4:I22,$M$4:M22,$Q$4:Q22,$U$4:U22,$Y$4:Y22,$AC$4:AC22,$AG$4:AG22,$AK$4:AK22,$AO$4:AO22)</f>
        <v>0</v>
      </c>
    </row>
    <row r="23" spans="1:44" x14ac:dyDescent="0.15">
      <c r="A23">
        <v>20</v>
      </c>
      <c r="B23" s="61">
        <v>0</v>
      </c>
      <c r="C23" s="64">
        <v>0</v>
      </c>
      <c r="D23" s="30">
        <v>0</v>
      </c>
      <c r="E23" s="65">
        <v>0</v>
      </c>
      <c r="F23" s="61">
        <v>0</v>
      </c>
      <c r="G23" s="64">
        <v>0</v>
      </c>
      <c r="H23" s="30">
        <v>0</v>
      </c>
      <c r="I23" s="65">
        <v>0</v>
      </c>
      <c r="J23" s="61">
        <v>0</v>
      </c>
      <c r="K23" s="64">
        <v>0</v>
      </c>
      <c r="L23" s="64">
        <v>0</v>
      </c>
      <c r="M23" s="62">
        <v>0</v>
      </c>
      <c r="N23" s="66">
        <v>9</v>
      </c>
      <c r="O23" s="30">
        <v>1550</v>
      </c>
      <c r="P23" s="30">
        <v>5</v>
      </c>
      <c r="Q23" s="65">
        <v>0</v>
      </c>
      <c r="R23" s="61">
        <v>8</v>
      </c>
      <c r="S23" s="64">
        <v>2200</v>
      </c>
      <c r="T23" s="64">
        <v>7</v>
      </c>
      <c r="U23" s="62">
        <v>0</v>
      </c>
      <c r="V23" s="66">
        <v>10</v>
      </c>
      <c r="W23" s="30">
        <v>3900</v>
      </c>
      <c r="X23" s="30">
        <v>11</v>
      </c>
      <c r="Y23" s="65">
        <v>0</v>
      </c>
      <c r="Z23" s="61">
        <v>0</v>
      </c>
      <c r="AA23" s="64">
        <v>0</v>
      </c>
      <c r="AB23" s="64">
        <v>0</v>
      </c>
      <c r="AC23" s="62">
        <v>0</v>
      </c>
      <c r="AD23" s="66">
        <v>8</v>
      </c>
      <c r="AE23" s="30">
        <v>1100</v>
      </c>
      <c r="AF23" s="30">
        <v>4</v>
      </c>
      <c r="AG23" s="65">
        <v>0</v>
      </c>
      <c r="AH23" s="61">
        <v>7</v>
      </c>
      <c r="AI23" s="64">
        <v>900</v>
      </c>
      <c r="AJ23" s="64">
        <v>4</v>
      </c>
      <c r="AK23" s="62">
        <v>0</v>
      </c>
      <c r="AL23" s="66">
        <v>6</v>
      </c>
      <c r="AM23" s="30">
        <v>1500</v>
      </c>
      <c r="AN23" s="30">
        <v>6</v>
      </c>
      <c r="AO23" s="65">
        <v>0</v>
      </c>
      <c r="AP23" s="67">
        <f>SUM($D$4:D23,$H$4:H23,$L$4:L23,$P$4:P23,$T$4:T23,$X$4:X23,$AB$4:AB23,$AF$4:AF23,$AJ$4:AJ23,$AN$4:AN23)</f>
        <v>413</v>
      </c>
      <c r="AQ23" s="67">
        <f>SUM($C$4:C23,$G$4:G23,$K$4:K23,$O$4:O23,$S$4:S23,$W$4:W23,$AA$4:AA23,$AE$4:AE23,$AI$4:AI23,$AM$4:AM23)</f>
        <v>94800</v>
      </c>
      <c r="AR23" s="67">
        <f>SUM($E$4:E23,$I$4:I23,$M$4:M23,$Q$4:Q23,$U$4:U23,$Y$4:Y23,$AC$4:AC23,$AG$4:AG23,$AK$4:AK23,$AO$4:AO23)</f>
        <v>0</v>
      </c>
    </row>
    <row r="24" spans="1:44" x14ac:dyDescent="0.15">
      <c r="A24">
        <v>21</v>
      </c>
      <c r="B24" s="61">
        <v>12</v>
      </c>
      <c r="C24" s="64">
        <v>5150</v>
      </c>
      <c r="D24" s="30">
        <v>13</v>
      </c>
      <c r="E24" s="65">
        <v>0</v>
      </c>
      <c r="F24" s="61">
        <v>11</v>
      </c>
      <c r="G24" s="64">
        <v>2050</v>
      </c>
      <c r="H24" s="30">
        <v>5</v>
      </c>
      <c r="I24" s="65">
        <v>0</v>
      </c>
      <c r="J24" s="61">
        <v>11</v>
      </c>
      <c r="K24" s="64">
        <v>2050</v>
      </c>
      <c r="L24" s="64">
        <v>5</v>
      </c>
      <c r="M24" s="62">
        <v>0</v>
      </c>
      <c r="N24" s="66">
        <v>0</v>
      </c>
      <c r="O24" s="30">
        <v>0</v>
      </c>
      <c r="P24" s="30">
        <v>0</v>
      </c>
      <c r="Q24" s="65">
        <v>0</v>
      </c>
      <c r="R24" s="61">
        <v>0</v>
      </c>
      <c r="S24" s="64">
        <v>0</v>
      </c>
      <c r="T24" s="64">
        <v>0</v>
      </c>
      <c r="U24" s="62">
        <v>0</v>
      </c>
      <c r="V24" s="66">
        <v>0</v>
      </c>
      <c r="W24" s="30">
        <v>0</v>
      </c>
      <c r="X24" s="30">
        <v>0</v>
      </c>
      <c r="Y24" s="65">
        <v>0</v>
      </c>
      <c r="Z24" s="61">
        <v>10</v>
      </c>
      <c r="AA24" s="64">
        <v>1900</v>
      </c>
      <c r="AB24" s="64">
        <v>5</v>
      </c>
      <c r="AC24" s="62">
        <v>0</v>
      </c>
      <c r="AD24" s="66">
        <v>9</v>
      </c>
      <c r="AE24" s="30">
        <v>1300</v>
      </c>
      <c r="AF24" s="30">
        <v>4</v>
      </c>
      <c r="AG24" s="65">
        <v>0</v>
      </c>
      <c r="AH24" s="61">
        <v>8</v>
      </c>
      <c r="AI24" s="64">
        <v>1100</v>
      </c>
      <c r="AJ24" s="64">
        <v>4</v>
      </c>
      <c r="AK24" s="62">
        <v>0</v>
      </c>
      <c r="AL24" s="66">
        <v>0</v>
      </c>
      <c r="AM24" s="30">
        <v>0</v>
      </c>
      <c r="AN24" s="30">
        <v>0</v>
      </c>
      <c r="AO24" s="65">
        <v>0</v>
      </c>
      <c r="AP24" s="67">
        <f>SUM($D$4:D24,$H$4:H24,$L$4:L24,$P$4:P24,$T$4:T24,$X$4:X24,$AB$4:AB24,$AF$4:AF24,$AJ$4:AJ24,$AN$4:AN24)</f>
        <v>449</v>
      </c>
      <c r="AQ24" s="67">
        <f>SUM($C$4:C24,$G$4:G24,$K$4:K24,$O$4:O24,$S$4:S24,$W$4:W24,$AA$4:AA24,$AE$4:AE24,$AI$4:AI24,$AM$4:AM24)</f>
        <v>108350</v>
      </c>
      <c r="AR24" s="67">
        <f>SUM($E$4:E24,$I$4:I24,$M$4:M24,$Q$4:Q24,$U$4:U24,$Y$4:Y24,$AC$4:AC24,$AG$4:AG24,$AK$4:AK24,$AO$4:AO24)</f>
        <v>0</v>
      </c>
    </row>
    <row r="25" spans="1:44" x14ac:dyDescent="0.15">
      <c r="A25">
        <v>22</v>
      </c>
      <c r="B25" s="61">
        <v>13</v>
      </c>
      <c r="C25" s="64">
        <v>5900</v>
      </c>
      <c r="D25" s="30">
        <v>15</v>
      </c>
      <c r="E25" s="65">
        <v>0</v>
      </c>
      <c r="F25" s="61">
        <v>12</v>
      </c>
      <c r="G25" s="64">
        <v>2350</v>
      </c>
      <c r="H25" s="30">
        <v>6</v>
      </c>
      <c r="I25" s="65">
        <v>0</v>
      </c>
      <c r="J25" s="61">
        <v>12</v>
      </c>
      <c r="K25" s="64">
        <v>2350</v>
      </c>
      <c r="L25" s="64">
        <v>6</v>
      </c>
      <c r="M25" s="62">
        <v>0</v>
      </c>
      <c r="N25" s="66">
        <v>10</v>
      </c>
      <c r="O25" s="30">
        <v>1800</v>
      </c>
      <c r="P25" s="30">
        <v>5</v>
      </c>
      <c r="Q25" s="65">
        <v>0</v>
      </c>
      <c r="R25" s="61">
        <v>9</v>
      </c>
      <c r="S25" s="64">
        <v>2600</v>
      </c>
      <c r="T25" s="64">
        <v>8</v>
      </c>
      <c r="U25" s="62">
        <v>0</v>
      </c>
      <c r="V25" s="66">
        <v>11</v>
      </c>
      <c r="W25" s="30">
        <v>4500</v>
      </c>
      <c r="X25" s="30">
        <v>12</v>
      </c>
      <c r="Y25" s="65">
        <v>0</v>
      </c>
      <c r="Z25" s="61">
        <v>11</v>
      </c>
      <c r="AA25" s="64">
        <v>2150</v>
      </c>
      <c r="AB25" s="64">
        <v>5</v>
      </c>
      <c r="AC25" s="62">
        <v>0</v>
      </c>
      <c r="AD25" s="66">
        <v>10</v>
      </c>
      <c r="AE25" s="30">
        <v>1550</v>
      </c>
      <c r="AF25" s="30">
        <v>5</v>
      </c>
      <c r="AG25" s="65">
        <v>0</v>
      </c>
      <c r="AH25" s="61">
        <v>0</v>
      </c>
      <c r="AI25" s="64">
        <v>0</v>
      </c>
      <c r="AJ25" s="64">
        <v>0</v>
      </c>
      <c r="AK25" s="62">
        <v>0</v>
      </c>
      <c r="AL25" s="66">
        <v>7</v>
      </c>
      <c r="AM25" s="30">
        <v>1850</v>
      </c>
      <c r="AN25" s="30">
        <v>7</v>
      </c>
      <c r="AO25" s="65">
        <v>0</v>
      </c>
      <c r="AP25" s="67">
        <f>SUM($D$4:D25,$H$4:H25,$L$4:L25,$P$4:P25,$T$4:T25,$X$4:X25,$AB$4:AB25,$AF$4:AF25,$AJ$4:AJ25,$AN$4:AN25)</f>
        <v>518</v>
      </c>
      <c r="AQ25" s="67">
        <f>SUM($C$4:C25,$G$4:G25,$K$4:K25,$O$4:O25,$S$4:S25,$W$4:W25,$AA$4:AA25,$AE$4:AE25,$AI$4:AI25,$AM$4:AM25)</f>
        <v>133400</v>
      </c>
      <c r="AR25" s="67">
        <f>SUM($E$4:E25,$I$4:I25,$M$4:M25,$Q$4:Q25,$U$4:U25,$Y$4:Y25,$AC$4:AC25,$AG$4:AG25,$AK$4:AK25,$AO$4:AO25)</f>
        <v>0</v>
      </c>
    </row>
    <row r="26" spans="1:44" x14ac:dyDescent="0.15">
      <c r="A26">
        <v>23</v>
      </c>
      <c r="B26" s="61">
        <v>0</v>
      </c>
      <c r="C26" s="64">
        <v>0</v>
      </c>
      <c r="D26" s="30">
        <v>0</v>
      </c>
      <c r="E26" s="65">
        <v>0</v>
      </c>
      <c r="F26" s="61">
        <v>0</v>
      </c>
      <c r="G26" s="64">
        <v>0</v>
      </c>
      <c r="H26" s="30">
        <v>0</v>
      </c>
      <c r="I26" s="65">
        <v>0</v>
      </c>
      <c r="J26" s="61">
        <v>0</v>
      </c>
      <c r="K26" s="64">
        <v>0</v>
      </c>
      <c r="L26" s="64">
        <v>0</v>
      </c>
      <c r="M26" s="62">
        <v>0</v>
      </c>
      <c r="N26" s="66">
        <v>11</v>
      </c>
      <c r="O26" s="30">
        <v>2050</v>
      </c>
      <c r="P26" s="30">
        <v>5</v>
      </c>
      <c r="Q26" s="65">
        <v>0</v>
      </c>
      <c r="R26" s="61">
        <v>10</v>
      </c>
      <c r="S26" s="64">
        <v>3000</v>
      </c>
      <c r="T26" s="64">
        <v>8</v>
      </c>
      <c r="U26" s="62">
        <v>0</v>
      </c>
      <c r="V26" s="66">
        <v>12</v>
      </c>
      <c r="W26" s="30">
        <v>5150</v>
      </c>
      <c r="X26" s="30">
        <v>13</v>
      </c>
      <c r="Y26" s="65">
        <v>0</v>
      </c>
      <c r="Z26" s="61">
        <v>0</v>
      </c>
      <c r="AA26" s="64">
        <v>0</v>
      </c>
      <c r="AB26" s="64">
        <v>0</v>
      </c>
      <c r="AC26" s="62">
        <v>0</v>
      </c>
      <c r="AD26" s="66">
        <v>0</v>
      </c>
      <c r="AE26" s="30">
        <v>0</v>
      </c>
      <c r="AF26" s="30">
        <v>0</v>
      </c>
      <c r="AG26" s="65">
        <v>0</v>
      </c>
      <c r="AH26" s="61">
        <v>9</v>
      </c>
      <c r="AI26" s="64">
        <v>1300</v>
      </c>
      <c r="AJ26" s="64">
        <v>4</v>
      </c>
      <c r="AK26" s="62">
        <v>0</v>
      </c>
      <c r="AL26" s="66">
        <v>8</v>
      </c>
      <c r="AM26" s="30">
        <v>2200</v>
      </c>
      <c r="AN26" s="30">
        <v>7</v>
      </c>
      <c r="AO26" s="65">
        <v>0</v>
      </c>
      <c r="AP26" s="67">
        <f>SUM($D$4:D26,$H$4:H26,$L$4:L26,$P$4:P26,$T$4:T26,$X$4:X26,$AB$4:AB26,$AF$4:AF26,$AJ$4:AJ26,$AN$4:AN26)</f>
        <v>555</v>
      </c>
      <c r="AQ26" s="67">
        <f>SUM($C$4:C26,$G$4:G26,$K$4:K26,$O$4:O26,$S$4:S26,$W$4:W26,$AA$4:AA26,$AE$4:AE26,$AI$4:AI26,$AM$4:AM26)</f>
        <v>147100</v>
      </c>
      <c r="AR26" s="67">
        <f>SUM($E$4:E26,$I$4:I26,$M$4:M26,$Q$4:Q26,$U$4:U26,$Y$4:Y26,$AC$4:AC26,$AG$4:AG26,$AK$4:AK26,$AO$4:AO26)</f>
        <v>0</v>
      </c>
    </row>
    <row r="27" spans="1:44" x14ac:dyDescent="0.15">
      <c r="A27">
        <v>24</v>
      </c>
      <c r="B27" s="61">
        <v>14</v>
      </c>
      <c r="C27" s="64">
        <v>6700</v>
      </c>
      <c r="D27" s="30">
        <v>16</v>
      </c>
      <c r="E27" s="65">
        <v>0</v>
      </c>
      <c r="F27" s="61">
        <v>13</v>
      </c>
      <c r="G27" s="64">
        <v>2700</v>
      </c>
      <c r="H27" s="30">
        <v>7</v>
      </c>
      <c r="I27" s="65">
        <v>0</v>
      </c>
      <c r="J27" s="61">
        <v>13</v>
      </c>
      <c r="K27" s="64">
        <v>2700</v>
      </c>
      <c r="L27" s="64">
        <v>7</v>
      </c>
      <c r="M27" s="62">
        <v>0</v>
      </c>
      <c r="N27" s="66">
        <v>0</v>
      </c>
      <c r="O27" s="30">
        <v>0</v>
      </c>
      <c r="P27" s="30">
        <v>0</v>
      </c>
      <c r="Q27" s="65">
        <v>0</v>
      </c>
      <c r="R27" s="61">
        <v>0</v>
      </c>
      <c r="S27" s="64">
        <v>0</v>
      </c>
      <c r="T27" s="64">
        <v>0</v>
      </c>
      <c r="U27" s="62">
        <v>0</v>
      </c>
      <c r="V27" s="66">
        <v>0</v>
      </c>
      <c r="W27" s="30">
        <v>0</v>
      </c>
      <c r="X27" s="30">
        <v>0</v>
      </c>
      <c r="Y27" s="65">
        <v>0</v>
      </c>
      <c r="Z27" s="61">
        <v>12</v>
      </c>
      <c r="AA27" s="64">
        <v>2450</v>
      </c>
      <c r="AB27" s="64">
        <v>6</v>
      </c>
      <c r="AC27" s="62">
        <v>0</v>
      </c>
      <c r="AD27" s="66">
        <v>11</v>
      </c>
      <c r="AE27" s="30">
        <v>1800</v>
      </c>
      <c r="AF27" s="30">
        <v>5</v>
      </c>
      <c r="AG27" s="65">
        <v>0</v>
      </c>
      <c r="AH27" s="61">
        <v>10</v>
      </c>
      <c r="AI27" s="64">
        <v>1550</v>
      </c>
      <c r="AJ27" s="64">
        <v>5</v>
      </c>
      <c r="AK27" s="62">
        <v>0</v>
      </c>
      <c r="AL27" s="66">
        <v>9</v>
      </c>
      <c r="AM27" s="30">
        <v>2600</v>
      </c>
      <c r="AN27" s="30">
        <v>8</v>
      </c>
      <c r="AO27" s="65">
        <v>0</v>
      </c>
      <c r="AP27" s="67">
        <f>SUM($D$4:D27,$H$4:H27,$L$4:L27,$P$4:P27,$T$4:T27,$X$4:X27,$AB$4:AB27,$AF$4:AF27,$AJ$4:AJ27,$AN$4:AN27)</f>
        <v>609</v>
      </c>
      <c r="AQ27" s="67">
        <f>SUM($C$4:C27,$G$4:G27,$K$4:K27,$O$4:O27,$S$4:S27,$W$4:W27,$AA$4:AA27,$AE$4:AE27,$AI$4:AI27,$AM$4:AM27)</f>
        <v>167600</v>
      </c>
      <c r="AR27" s="67">
        <f>SUM($E$4:E27,$I$4:I27,$M$4:M27,$Q$4:Q27,$U$4:U27,$Y$4:Y27,$AC$4:AC27,$AG$4:AG27,$AK$4:AK27,$AO$4:AO27)</f>
        <v>0</v>
      </c>
    </row>
    <row r="28" spans="1:44" x14ac:dyDescent="0.15">
      <c r="A28">
        <v>25</v>
      </c>
      <c r="B28" s="61">
        <v>15</v>
      </c>
      <c r="C28" s="64">
        <v>7550</v>
      </c>
      <c r="D28" s="30">
        <v>17</v>
      </c>
      <c r="E28" s="65">
        <v>0</v>
      </c>
      <c r="F28" s="61">
        <v>14</v>
      </c>
      <c r="G28" s="64">
        <v>3050</v>
      </c>
      <c r="H28" s="30">
        <v>7</v>
      </c>
      <c r="I28" s="65">
        <v>0</v>
      </c>
      <c r="J28" s="61">
        <v>14</v>
      </c>
      <c r="K28" s="64">
        <v>3050</v>
      </c>
      <c r="L28" s="64">
        <v>7</v>
      </c>
      <c r="M28" s="62">
        <v>0</v>
      </c>
      <c r="N28" s="66">
        <v>12</v>
      </c>
      <c r="O28" s="30">
        <v>2350</v>
      </c>
      <c r="P28" s="30">
        <v>6</v>
      </c>
      <c r="Q28" s="65">
        <v>0</v>
      </c>
      <c r="R28" s="61">
        <v>11</v>
      </c>
      <c r="S28" s="64">
        <v>3450</v>
      </c>
      <c r="T28" s="64">
        <v>9</v>
      </c>
      <c r="U28" s="62">
        <v>0</v>
      </c>
      <c r="V28" s="66">
        <v>13</v>
      </c>
      <c r="W28" s="30">
        <v>5850</v>
      </c>
      <c r="X28" s="30">
        <v>14</v>
      </c>
      <c r="Y28" s="65">
        <v>0</v>
      </c>
      <c r="Z28" s="61">
        <v>13</v>
      </c>
      <c r="AA28" s="64">
        <v>2800</v>
      </c>
      <c r="AB28" s="64">
        <v>7</v>
      </c>
      <c r="AC28" s="62">
        <v>0</v>
      </c>
      <c r="AD28" s="66">
        <v>12</v>
      </c>
      <c r="AE28" s="30">
        <v>2100</v>
      </c>
      <c r="AF28" s="30">
        <v>6</v>
      </c>
      <c r="AG28" s="65">
        <v>0</v>
      </c>
      <c r="AH28" s="61">
        <v>11</v>
      </c>
      <c r="AI28" s="64">
        <v>1800</v>
      </c>
      <c r="AJ28" s="64">
        <v>5</v>
      </c>
      <c r="AK28" s="62">
        <v>0</v>
      </c>
      <c r="AL28" s="66">
        <v>0</v>
      </c>
      <c r="AM28" s="30">
        <v>0</v>
      </c>
      <c r="AN28" s="30">
        <v>0</v>
      </c>
      <c r="AO28" s="65">
        <v>0</v>
      </c>
      <c r="AP28" s="67">
        <f>SUM($D$4:D28,$H$4:H28,$L$4:L28,$P$4:P28,$T$4:T28,$X$4:X28,$AB$4:AB28,$AF$4:AF28,$AJ$4:AJ28,$AN$4:AN28)</f>
        <v>687</v>
      </c>
      <c r="AQ28" s="67">
        <f>SUM($C$4:C28,$G$4:G28,$K$4:K28,$O$4:O28,$S$4:S28,$W$4:W28,$AA$4:AA28,$AE$4:AE28,$AI$4:AI28,$AM$4:AM28)</f>
        <v>199600</v>
      </c>
      <c r="AR28" s="67">
        <f>SUM($E$4:E28,$I$4:I28,$M$4:M28,$Q$4:Q28,$U$4:U28,$Y$4:Y28,$AC$4:AC28,$AG$4:AG28,$AK$4:AK28,$AO$4:AO28)</f>
        <v>0</v>
      </c>
    </row>
    <row r="29" spans="1:44" x14ac:dyDescent="0.15">
      <c r="A29">
        <v>26</v>
      </c>
      <c r="B29" s="61">
        <v>0</v>
      </c>
      <c r="C29" s="64">
        <v>0</v>
      </c>
      <c r="D29" s="30">
        <v>0</v>
      </c>
      <c r="E29" s="65">
        <v>0</v>
      </c>
      <c r="F29" s="61">
        <v>0</v>
      </c>
      <c r="G29" s="64">
        <v>0</v>
      </c>
      <c r="H29" s="30">
        <v>0</v>
      </c>
      <c r="I29" s="65">
        <v>0</v>
      </c>
      <c r="J29" s="61">
        <v>0</v>
      </c>
      <c r="K29" s="64">
        <v>0</v>
      </c>
      <c r="L29" s="64">
        <v>0</v>
      </c>
      <c r="M29" s="62">
        <v>0</v>
      </c>
      <c r="N29" s="66">
        <v>13</v>
      </c>
      <c r="O29" s="30">
        <v>2700</v>
      </c>
      <c r="P29" s="30">
        <v>7</v>
      </c>
      <c r="Q29" s="65">
        <v>0</v>
      </c>
      <c r="R29" s="61">
        <v>12</v>
      </c>
      <c r="S29" s="64">
        <v>3950</v>
      </c>
      <c r="T29" s="64">
        <v>10</v>
      </c>
      <c r="U29" s="62">
        <v>0</v>
      </c>
      <c r="V29" s="66">
        <v>14</v>
      </c>
      <c r="W29" s="30">
        <v>6600</v>
      </c>
      <c r="X29" s="30">
        <v>15</v>
      </c>
      <c r="Y29" s="65">
        <v>0</v>
      </c>
      <c r="Z29" s="61">
        <v>0</v>
      </c>
      <c r="AA29" s="64">
        <v>0</v>
      </c>
      <c r="AB29" s="64">
        <v>0</v>
      </c>
      <c r="AC29" s="62">
        <v>0</v>
      </c>
      <c r="AD29" s="66">
        <v>0</v>
      </c>
      <c r="AE29" s="30">
        <v>0</v>
      </c>
      <c r="AF29" s="30">
        <v>0</v>
      </c>
      <c r="AG29" s="65">
        <v>0</v>
      </c>
      <c r="AH29" s="61">
        <v>0</v>
      </c>
      <c r="AI29" s="64">
        <v>0</v>
      </c>
      <c r="AJ29" s="64">
        <v>0</v>
      </c>
      <c r="AK29" s="62">
        <v>0</v>
      </c>
      <c r="AL29" s="66">
        <v>10</v>
      </c>
      <c r="AM29" s="30">
        <v>3000</v>
      </c>
      <c r="AN29" s="30">
        <v>8</v>
      </c>
      <c r="AO29" s="65">
        <v>0</v>
      </c>
      <c r="AP29" s="67">
        <f>SUM($D$4:D29,$H$4:H29,$L$4:L29,$P$4:P29,$T$4:T29,$X$4:X29,$AB$4:AB29,$AF$4:AF29,$AJ$4:AJ29,$AN$4:AN29)</f>
        <v>727</v>
      </c>
      <c r="AQ29" s="67">
        <f>SUM($C$4:C29,$G$4:G29,$K$4:K29,$O$4:O29,$S$4:S29,$W$4:W29,$AA$4:AA29,$AE$4:AE29,$AI$4:AI29,$AM$4:AM29)</f>
        <v>215850</v>
      </c>
      <c r="AR29" s="67">
        <f>SUM($E$4:E29,$I$4:I29,$M$4:M29,$Q$4:Q29,$U$4:U29,$Y$4:Y29,$AC$4:AC29,$AG$4:AG29,$AK$4:AK29,$AO$4:AO29)</f>
        <v>0</v>
      </c>
    </row>
    <row r="30" spans="1:44" x14ac:dyDescent="0.15">
      <c r="A30">
        <v>27</v>
      </c>
      <c r="B30" s="61">
        <v>16</v>
      </c>
      <c r="C30" s="64">
        <v>8500</v>
      </c>
      <c r="D30" s="30">
        <v>19</v>
      </c>
      <c r="E30" s="65">
        <v>0</v>
      </c>
      <c r="F30" s="61">
        <v>15</v>
      </c>
      <c r="G30" s="64">
        <v>3450</v>
      </c>
      <c r="H30" s="30">
        <v>8</v>
      </c>
      <c r="I30" s="65">
        <v>0</v>
      </c>
      <c r="J30" s="61">
        <v>15</v>
      </c>
      <c r="K30" s="64">
        <v>3450</v>
      </c>
      <c r="L30" s="64">
        <v>8</v>
      </c>
      <c r="M30" s="62">
        <v>0</v>
      </c>
      <c r="N30" s="66">
        <v>14</v>
      </c>
      <c r="O30" s="30">
        <v>3050</v>
      </c>
      <c r="P30" s="30">
        <v>7</v>
      </c>
      <c r="Q30" s="65">
        <v>0</v>
      </c>
      <c r="R30" s="61">
        <v>13</v>
      </c>
      <c r="S30" s="64">
        <v>4500</v>
      </c>
      <c r="T30" s="64">
        <v>11</v>
      </c>
      <c r="U30" s="62">
        <v>0</v>
      </c>
      <c r="V30" s="66">
        <v>0</v>
      </c>
      <c r="W30" s="30">
        <v>0</v>
      </c>
      <c r="X30" s="30">
        <v>0</v>
      </c>
      <c r="Y30" s="65">
        <v>0</v>
      </c>
      <c r="Z30" s="61">
        <v>14</v>
      </c>
      <c r="AA30" s="64">
        <v>3150</v>
      </c>
      <c r="AB30" s="64">
        <v>7</v>
      </c>
      <c r="AC30" s="62">
        <v>0</v>
      </c>
      <c r="AD30" s="66">
        <v>13</v>
      </c>
      <c r="AE30" s="30">
        <v>2400</v>
      </c>
      <c r="AF30" s="30">
        <v>6</v>
      </c>
      <c r="AG30" s="65">
        <v>0</v>
      </c>
      <c r="AH30" s="61">
        <v>12</v>
      </c>
      <c r="AI30" s="64">
        <v>2100</v>
      </c>
      <c r="AJ30" s="64">
        <v>6</v>
      </c>
      <c r="AK30" s="62">
        <v>0</v>
      </c>
      <c r="AL30" s="66">
        <v>11</v>
      </c>
      <c r="AM30" s="30">
        <v>3450</v>
      </c>
      <c r="AN30" s="30">
        <v>9</v>
      </c>
      <c r="AO30" s="65">
        <v>0</v>
      </c>
      <c r="AP30" s="67">
        <f>SUM($D$4:D30,$H$4:H30,$L$4:L30,$P$4:P30,$T$4:T30,$X$4:X30,$AB$4:AB30,$AF$4:AF30,$AJ$4:AJ30,$AN$4:AN30)</f>
        <v>808</v>
      </c>
      <c r="AQ30" s="67">
        <f>SUM($C$4:C30,$G$4:G30,$K$4:K30,$O$4:O30,$S$4:S30,$W$4:W30,$AA$4:AA30,$AE$4:AE30,$AI$4:AI30,$AM$4:AM30)</f>
        <v>249900</v>
      </c>
      <c r="AR30" s="67">
        <f>SUM($E$4:E30,$I$4:I30,$M$4:M30,$Q$4:Q30,$U$4:U30,$Y$4:Y30,$AC$4:AC30,$AG$4:AG30,$AK$4:AK30,$AO$4:AO30)</f>
        <v>0</v>
      </c>
    </row>
    <row r="31" spans="1:44" x14ac:dyDescent="0.15">
      <c r="A31">
        <v>28</v>
      </c>
      <c r="B31" s="61">
        <v>0</v>
      </c>
      <c r="C31" s="64">
        <v>0</v>
      </c>
      <c r="D31" s="30">
        <v>0</v>
      </c>
      <c r="E31" s="65">
        <v>0</v>
      </c>
      <c r="F31" s="61">
        <v>16</v>
      </c>
      <c r="G31" s="64">
        <v>3850</v>
      </c>
      <c r="H31" s="30">
        <v>8</v>
      </c>
      <c r="I31" s="65">
        <v>0</v>
      </c>
      <c r="J31" s="61">
        <v>16</v>
      </c>
      <c r="K31" s="64">
        <v>3850</v>
      </c>
      <c r="L31" s="64">
        <v>8</v>
      </c>
      <c r="M31" s="62">
        <v>0</v>
      </c>
      <c r="N31" s="66">
        <v>0</v>
      </c>
      <c r="O31" s="30">
        <v>0</v>
      </c>
      <c r="P31" s="30">
        <v>0</v>
      </c>
      <c r="Q31" s="65">
        <v>0</v>
      </c>
      <c r="R31" s="61">
        <v>0</v>
      </c>
      <c r="S31" s="64">
        <v>0</v>
      </c>
      <c r="T31" s="64">
        <v>0</v>
      </c>
      <c r="U31" s="62">
        <v>0</v>
      </c>
      <c r="V31" s="66">
        <v>15</v>
      </c>
      <c r="W31" s="30">
        <v>7400</v>
      </c>
      <c r="X31" s="30">
        <v>16</v>
      </c>
      <c r="Y31" s="65">
        <v>0</v>
      </c>
      <c r="Z31" s="61">
        <v>15</v>
      </c>
      <c r="AA31" s="64">
        <v>3550</v>
      </c>
      <c r="AB31" s="64">
        <v>8</v>
      </c>
      <c r="AC31" s="62">
        <v>0</v>
      </c>
      <c r="AD31" s="66">
        <v>14</v>
      </c>
      <c r="AE31" s="30">
        <v>2750</v>
      </c>
      <c r="AF31" s="30">
        <v>7</v>
      </c>
      <c r="AG31" s="65">
        <v>0</v>
      </c>
      <c r="AH31" s="61">
        <v>13</v>
      </c>
      <c r="AI31" s="64">
        <v>2400</v>
      </c>
      <c r="AJ31" s="64">
        <v>6</v>
      </c>
      <c r="AK31" s="62">
        <v>0</v>
      </c>
      <c r="AL31" s="66">
        <v>12</v>
      </c>
      <c r="AM31" s="30">
        <v>3950</v>
      </c>
      <c r="AN31" s="30">
        <v>10</v>
      </c>
      <c r="AO31" s="65">
        <v>0</v>
      </c>
      <c r="AP31" s="67">
        <f>SUM($D$4:D31,$H$4:H31,$L$4:L31,$P$4:P31,$T$4:T31,$X$4:X31,$AB$4:AB31,$AF$4:AF31,$AJ$4:AJ31,$AN$4:AN31)</f>
        <v>871</v>
      </c>
      <c r="AQ31" s="67">
        <f>SUM($C$4:C31,$G$4:G31,$K$4:K31,$O$4:O31,$S$4:S31,$W$4:W31,$AA$4:AA31,$AE$4:AE31,$AI$4:AI31,$AM$4:AM31)</f>
        <v>277650</v>
      </c>
      <c r="AR31" s="67">
        <f>SUM($E$4:E31,$I$4:I31,$M$4:M31,$Q$4:Q31,$U$4:U31,$Y$4:Y31,$AC$4:AC31,$AG$4:AG31,$AK$4:AK31,$AO$4:AO31)</f>
        <v>0</v>
      </c>
    </row>
    <row r="32" spans="1:44" x14ac:dyDescent="0.15">
      <c r="A32">
        <v>29</v>
      </c>
      <c r="B32" s="61">
        <v>17</v>
      </c>
      <c r="C32" s="64">
        <v>9550</v>
      </c>
      <c r="D32" s="30">
        <v>21</v>
      </c>
      <c r="E32" s="65">
        <v>0</v>
      </c>
      <c r="F32" s="61">
        <v>0</v>
      </c>
      <c r="G32" s="64">
        <v>0</v>
      </c>
      <c r="H32" s="30">
        <v>0</v>
      </c>
      <c r="I32" s="65">
        <v>0</v>
      </c>
      <c r="J32" s="61">
        <v>0</v>
      </c>
      <c r="K32" s="64">
        <v>0</v>
      </c>
      <c r="L32" s="64">
        <v>0</v>
      </c>
      <c r="M32" s="62">
        <v>0</v>
      </c>
      <c r="N32" s="66">
        <v>15</v>
      </c>
      <c r="O32" s="30">
        <v>3450</v>
      </c>
      <c r="P32" s="30">
        <v>8</v>
      </c>
      <c r="Q32" s="65">
        <v>0</v>
      </c>
      <c r="R32" s="61">
        <v>14</v>
      </c>
      <c r="S32" s="64">
        <v>5100</v>
      </c>
      <c r="T32" s="64">
        <v>12</v>
      </c>
      <c r="U32" s="62">
        <v>0</v>
      </c>
      <c r="V32" s="66">
        <v>16</v>
      </c>
      <c r="W32" s="30">
        <v>8300</v>
      </c>
      <c r="X32" s="30">
        <v>18</v>
      </c>
      <c r="Y32" s="65">
        <v>0</v>
      </c>
      <c r="Z32" s="61">
        <v>0</v>
      </c>
      <c r="AA32" s="64">
        <v>0</v>
      </c>
      <c r="AB32" s="64">
        <v>0</v>
      </c>
      <c r="AC32" s="62">
        <v>0</v>
      </c>
      <c r="AD32" s="66">
        <v>0</v>
      </c>
      <c r="AE32" s="30">
        <v>0</v>
      </c>
      <c r="AF32" s="30">
        <v>0</v>
      </c>
      <c r="AG32" s="65">
        <v>0</v>
      </c>
      <c r="AH32" s="61">
        <v>0</v>
      </c>
      <c r="AI32" s="64">
        <v>0</v>
      </c>
      <c r="AJ32" s="64">
        <v>0</v>
      </c>
      <c r="AK32" s="62">
        <v>0</v>
      </c>
      <c r="AL32" s="66">
        <v>0</v>
      </c>
      <c r="AM32" s="30">
        <v>0</v>
      </c>
      <c r="AN32" s="30">
        <v>0</v>
      </c>
      <c r="AO32" s="65">
        <v>0</v>
      </c>
      <c r="AP32" s="67">
        <f>SUM($D$4:D32,$H$4:H32,$L$4:L32,$P$4:P32,$T$4:T32,$X$4:X32,$AB$4:AB32,$AF$4:AF32,$AJ$4:AJ32,$AN$4:AN32)</f>
        <v>930</v>
      </c>
      <c r="AQ32" s="67">
        <f>SUM($C$4:C32,$G$4:G32,$K$4:K32,$O$4:O32,$S$4:S32,$W$4:W32,$AA$4:AA32,$AE$4:AE32,$AI$4:AI32,$AM$4:AM32)</f>
        <v>304050</v>
      </c>
      <c r="AR32" s="67">
        <f>SUM($E$4:E32,$I$4:I32,$M$4:M32,$Q$4:Q32,$U$4:U32,$Y$4:Y32,$AC$4:AC32,$AG$4:AG32,$AK$4:AK32,$AO$4:AO32)</f>
        <v>0</v>
      </c>
    </row>
    <row r="33" spans="1:44" x14ac:dyDescent="0.15">
      <c r="A33">
        <v>30</v>
      </c>
      <c r="B33" s="61">
        <v>18</v>
      </c>
      <c r="C33" s="64">
        <v>10650</v>
      </c>
      <c r="D33" s="30">
        <v>22</v>
      </c>
      <c r="E33" s="65">
        <v>9</v>
      </c>
      <c r="F33" s="61">
        <v>17</v>
      </c>
      <c r="G33" s="64">
        <v>4300</v>
      </c>
      <c r="H33" s="30">
        <v>9</v>
      </c>
      <c r="I33" s="65">
        <v>0</v>
      </c>
      <c r="J33" s="61">
        <v>17</v>
      </c>
      <c r="K33" s="64">
        <v>4300</v>
      </c>
      <c r="L33" s="64">
        <v>9</v>
      </c>
      <c r="M33" s="62">
        <v>0</v>
      </c>
      <c r="N33" s="66">
        <v>16</v>
      </c>
      <c r="O33" s="30">
        <v>3850</v>
      </c>
      <c r="P33" s="30">
        <v>8</v>
      </c>
      <c r="Q33" s="65">
        <v>0</v>
      </c>
      <c r="R33" s="61">
        <v>15</v>
      </c>
      <c r="S33" s="64">
        <v>5750</v>
      </c>
      <c r="T33" s="64">
        <v>13</v>
      </c>
      <c r="U33" s="62">
        <v>0</v>
      </c>
      <c r="V33" s="66">
        <v>0</v>
      </c>
      <c r="W33" s="30">
        <v>0</v>
      </c>
      <c r="X33" s="30">
        <v>0</v>
      </c>
      <c r="Y33" s="65">
        <v>0</v>
      </c>
      <c r="Z33" s="61">
        <v>16</v>
      </c>
      <c r="AA33" s="64">
        <v>4000</v>
      </c>
      <c r="AB33" s="64">
        <v>9</v>
      </c>
      <c r="AC33" s="62">
        <v>0</v>
      </c>
      <c r="AD33" s="66">
        <v>15</v>
      </c>
      <c r="AE33" s="30">
        <v>3100</v>
      </c>
      <c r="AF33" s="30">
        <v>7</v>
      </c>
      <c r="AG33" s="65">
        <v>0</v>
      </c>
      <c r="AH33" s="61">
        <v>14</v>
      </c>
      <c r="AI33" s="64">
        <v>2750</v>
      </c>
      <c r="AJ33" s="64">
        <v>7</v>
      </c>
      <c r="AK33" s="62">
        <v>0</v>
      </c>
      <c r="AL33" s="66">
        <v>13</v>
      </c>
      <c r="AM33" s="30">
        <v>4500</v>
      </c>
      <c r="AN33" s="30">
        <v>11</v>
      </c>
      <c r="AO33" s="65">
        <v>0</v>
      </c>
      <c r="AP33" s="67">
        <f>SUM($D$4:D33,$H$4:H33,$L$4:L33,$P$4:P33,$T$4:T33,$X$4:X33,$AB$4:AB33,$AF$4:AF33,$AJ$4:AJ33,$AN$4:AN33)</f>
        <v>1025</v>
      </c>
      <c r="AQ33" s="67">
        <f>SUM($C$4:C33,$G$4:G33,$K$4:K33,$O$4:O33,$S$4:S33,$W$4:W33,$AA$4:AA33,$AE$4:AE33,$AI$4:AI33,$AM$4:AM33)</f>
        <v>347250</v>
      </c>
      <c r="AR33" s="67">
        <f>SUM($E$4:E33,$I$4:I33,$M$4:M33,$Q$4:Q33,$U$4:U33,$Y$4:Y33,$AC$4:AC33,$AG$4:AG33,$AK$4:AK33,$AO$4:AO33)</f>
        <v>9</v>
      </c>
    </row>
    <row r="34" spans="1:44" x14ac:dyDescent="0.15">
      <c r="A34">
        <v>31</v>
      </c>
      <c r="B34" s="61">
        <v>0</v>
      </c>
      <c r="C34" s="64">
        <v>0</v>
      </c>
      <c r="D34" s="30">
        <v>0</v>
      </c>
      <c r="E34" s="65">
        <v>0</v>
      </c>
      <c r="F34" s="61">
        <v>18</v>
      </c>
      <c r="G34" s="64">
        <v>4800</v>
      </c>
      <c r="H34" s="30">
        <v>10</v>
      </c>
      <c r="I34" s="65">
        <v>4</v>
      </c>
      <c r="J34" s="61">
        <v>18</v>
      </c>
      <c r="K34" s="64">
        <v>4800</v>
      </c>
      <c r="L34" s="64">
        <v>10</v>
      </c>
      <c r="M34" s="62">
        <v>4</v>
      </c>
      <c r="N34" s="66">
        <v>0</v>
      </c>
      <c r="O34" s="30">
        <v>0</v>
      </c>
      <c r="P34" s="30">
        <v>0</v>
      </c>
      <c r="Q34" s="65">
        <v>0</v>
      </c>
      <c r="R34" s="61">
        <v>0</v>
      </c>
      <c r="S34" s="64">
        <v>0</v>
      </c>
      <c r="T34" s="64">
        <v>0</v>
      </c>
      <c r="U34" s="62">
        <v>0</v>
      </c>
      <c r="V34" s="66">
        <v>17</v>
      </c>
      <c r="W34" s="30">
        <v>9300</v>
      </c>
      <c r="X34" s="30">
        <v>20</v>
      </c>
      <c r="Y34" s="65">
        <v>0</v>
      </c>
      <c r="Z34" s="61">
        <v>17</v>
      </c>
      <c r="AA34" s="64">
        <v>4500</v>
      </c>
      <c r="AB34" s="64">
        <v>10</v>
      </c>
      <c r="AC34" s="62">
        <v>0</v>
      </c>
      <c r="AD34" s="66">
        <v>16</v>
      </c>
      <c r="AE34" s="30">
        <v>3500</v>
      </c>
      <c r="AF34" s="30">
        <v>8</v>
      </c>
      <c r="AG34" s="65">
        <v>0</v>
      </c>
      <c r="AH34" s="61">
        <v>15</v>
      </c>
      <c r="AI34" s="64">
        <v>3100</v>
      </c>
      <c r="AJ34" s="64">
        <v>7</v>
      </c>
      <c r="AK34" s="62">
        <v>0</v>
      </c>
      <c r="AL34" s="66">
        <v>14</v>
      </c>
      <c r="AM34" s="30">
        <v>5100</v>
      </c>
      <c r="AN34" s="30">
        <v>12</v>
      </c>
      <c r="AO34" s="65">
        <v>0</v>
      </c>
      <c r="AP34" s="67">
        <f>SUM($D$4:D34,$H$4:H34,$L$4:L34,$P$4:P34,$T$4:T34,$X$4:X34,$AB$4:AB34,$AF$4:AF34,$AJ$4:AJ34,$AN$4:AN34)</f>
        <v>1102</v>
      </c>
      <c r="AQ34" s="67">
        <f>SUM($C$4:C34,$G$4:G34,$K$4:K34,$O$4:O34,$S$4:S34,$W$4:W34,$AA$4:AA34,$AE$4:AE34,$AI$4:AI34,$AM$4:AM34)</f>
        <v>382350</v>
      </c>
      <c r="AR34" s="67">
        <f>SUM($E$4:E34,$I$4:I34,$M$4:M34,$Q$4:Q34,$U$4:U34,$Y$4:Y34,$AC$4:AC34,$AG$4:AG34,$AK$4:AK34,$AO$4:AO34)</f>
        <v>17</v>
      </c>
    </row>
    <row r="35" spans="1:44" x14ac:dyDescent="0.15">
      <c r="A35">
        <v>32</v>
      </c>
      <c r="B35" s="61">
        <v>19</v>
      </c>
      <c r="C35" s="64">
        <v>11900</v>
      </c>
      <c r="D35" s="30">
        <v>25</v>
      </c>
      <c r="E35" s="65">
        <v>10</v>
      </c>
      <c r="F35" s="61">
        <v>0</v>
      </c>
      <c r="G35" s="64">
        <v>0</v>
      </c>
      <c r="H35" s="30">
        <v>0</v>
      </c>
      <c r="I35" s="65">
        <v>0</v>
      </c>
      <c r="J35" s="61">
        <v>0</v>
      </c>
      <c r="K35" s="64">
        <v>0</v>
      </c>
      <c r="L35" s="64">
        <v>0</v>
      </c>
      <c r="M35" s="62">
        <v>0</v>
      </c>
      <c r="N35" s="66">
        <v>17</v>
      </c>
      <c r="O35" s="30">
        <v>4300</v>
      </c>
      <c r="P35" s="30">
        <v>9</v>
      </c>
      <c r="Q35" s="65">
        <v>0</v>
      </c>
      <c r="R35" s="61">
        <v>16</v>
      </c>
      <c r="S35" s="64">
        <v>6450</v>
      </c>
      <c r="T35" s="64">
        <v>14</v>
      </c>
      <c r="U35" s="62">
        <v>0</v>
      </c>
      <c r="V35" s="66">
        <v>18</v>
      </c>
      <c r="W35" s="30">
        <v>10350</v>
      </c>
      <c r="X35" s="30">
        <v>21</v>
      </c>
      <c r="Y35" s="65">
        <v>9</v>
      </c>
      <c r="Z35" s="61">
        <v>0</v>
      </c>
      <c r="AA35" s="64">
        <v>0</v>
      </c>
      <c r="AB35" s="64">
        <v>0</v>
      </c>
      <c r="AC35" s="62">
        <v>0</v>
      </c>
      <c r="AD35" s="66">
        <v>17</v>
      </c>
      <c r="AE35" s="30">
        <v>3950</v>
      </c>
      <c r="AF35" s="30">
        <v>9</v>
      </c>
      <c r="AG35" s="65">
        <v>0</v>
      </c>
      <c r="AH35" s="61">
        <v>16</v>
      </c>
      <c r="AI35" s="64">
        <v>3500</v>
      </c>
      <c r="AJ35" s="64">
        <v>8</v>
      </c>
      <c r="AK35" s="62">
        <v>0</v>
      </c>
      <c r="AL35" s="66">
        <v>15</v>
      </c>
      <c r="AM35" s="30">
        <v>5750</v>
      </c>
      <c r="AN35" s="30">
        <v>13</v>
      </c>
      <c r="AO35" s="65">
        <v>0</v>
      </c>
      <c r="AP35" s="67">
        <f>SUM($D$4:D35,$H$4:H35,$L$4:L35,$P$4:P35,$T$4:T35,$X$4:X35,$AB$4:AB35,$AF$4:AF35,$AJ$4:AJ35,$AN$4:AN35)</f>
        <v>1201</v>
      </c>
      <c r="AQ35" s="67">
        <f>SUM($C$4:C35,$G$4:G35,$K$4:K35,$O$4:O35,$S$4:S35,$W$4:W35,$AA$4:AA35,$AE$4:AE35,$AI$4:AI35,$AM$4:AM35)</f>
        <v>428550</v>
      </c>
      <c r="AR35" s="67">
        <f>SUM($E$4:E35,$I$4:I35,$M$4:M35,$Q$4:Q35,$U$4:U35,$Y$4:Y35,$AC$4:AC35,$AG$4:AG35,$AK$4:AK35,$AO$4:AO35)</f>
        <v>36</v>
      </c>
    </row>
    <row r="36" spans="1:44" x14ac:dyDescent="0.15">
      <c r="A36">
        <v>33</v>
      </c>
      <c r="B36" s="61">
        <v>20</v>
      </c>
      <c r="C36" s="64">
        <v>13250</v>
      </c>
      <c r="D36" s="30">
        <v>27</v>
      </c>
      <c r="E36" s="65">
        <v>11</v>
      </c>
      <c r="F36" s="61">
        <v>19</v>
      </c>
      <c r="G36" s="64">
        <v>5350</v>
      </c>
      <c r="H36" s="30">
        <v>11</v>
      </c>
      <c r="I36" s="65">
        <v>5</v>
      </c>
      <c r="J36" s="61">
        <v>19</v>
      </c>
      <c r="K36" s="64">
        <v>5350</v>
      </c>
      <c r="L36" s="64">
        <v>11</v>
      </c>
      <c r="M36" s="62">
        <v>5</v>
      </c>
      <c r="N36" s="66">
        <v>18</v>
      </c>
      <c r="O36" s="30">
        <v>4800</v>
      </c>
      <c r="P36" s="30">
        <v>10</v>
      </c>
      <c r="Q36" s="65">
        <v>4</v>
      </c>
      <c r="R36" s="61">
        <v>17</v>
      </c>
      <c r="S36" s="64">
        <v>7200</v>
      </c>
      <c r="T36" s="64">
        <v>15</v>
      </c>
      <c r="U36" s="62">
        <v>0</v>
      </c>
      <c r="V36" s="66">
        <v>0</v>
      </c>
      <c r="W36" s="30">
        <v>0</v>
      </c>
      <c r="X36" s="30">
        <v>0</v>
      </c>
      <c r="Y36" s="65">
        <v>0</v>
      </c>
      <c r="Z36" s="61">
        <v>18</v>
      </c>
      <c r="AA36" s="64">
        <v>5050</v>
      </c>
      <c r="AB36" s="64">
        <v>11</v>
      </c>
      <c r="AC36" s="62">
        <v>5</v>
      </c>
      <c r="AD36" s="66">
        <v>0</v>
      </c>
      <c r="AE36" s="30">
        <v>0</v>
      </c>
      <c r="AF36" s="30">
        <v>0</v>
      </c>
      <c r="AG36" s="65">
        <v>0</v>
      </c>
      <c r="AH36" s="61">
        <v>0</v>
      </c>
      <c r="AI36" s="64">
        <v>0</v>
      </c>
      <c r="AJ36" s="64">
        <v>0</v>
      </c>
      <c r="AK36" s="62">
        <v>0</v>
      </c>
      <c r="AL36" s="66">
        <v>0</v>
      </c>
      <c r="AM36" s="30">
        <v>0</v>
      </c>
      <c r="AN36" s="30">
        <v>0</v>
      </c>
      <c r="AO36" s="65">
        <v>0</v>
      </c>
      <c r="AP36" s="67">
        <f>SUM($D$4:D36,$H$4:H36,$L$4:L36,$P$4:P36,$T$4:T36,$X$4:X36,$AB$4:AB36,$AF$4:AF36,$AJ$4:AJ36,$AN$4:AN36)</f>
        <v>1286</v>
      </c>
      <c r="AQ36" s="67">
        <f>SUM($C$4:C36,$G$4:G36,$K$4:K36,$O$4:O36,$S$4:S36,$W$4:W36,$AA$4:AA36,$AE$4:AE36,$AI$4:AI36,$AM$4:AM36)</f>
        <v>469550</v>
      </c>
      <c r="AR36" s="67">
        <f>SUM($E$4:E36,$I$4:I36,$M$4:M36,$Q$4:Q36,$U$4:U36,$Y$4:Y36,$AC$4:AC36,$AG$4:AG36,$AK$4:AK36,$AO$4:AO36)</f>
        <v>66</v>
      </c>
    </row>
    <row r="37" spans="1:44" x14ac:dyDescent="0.15">
      <c r="A37">
        <v>34</v>
      </c>
      <c r="B37" s="61">
        <v>0</v>
      </c>
      <c r="C37" s="64">
        <v>0</v>
      </c>
      <c r="D37" s="30">
        <v>0</v>
      </c>
      <c r="E37" s="65">
        <v>0</v>
      </c>
      <c r="F37" s="61">
        <v>20</v>
      </c>
      <c r="G37" s="64">
        <v>5950</v>
      </c>
      <c r="H37" s="30">
        <v>12</v>
      </c>
      <c r="I37" s="65">
        <v>5</v>
      </c>
      <c r="J37" s="61">
        <v>20</v>
      </c>
      <c r="K37" s="64">
        <v>5950</v>
      </c>
      <c r="L37" s="64">
        <v>12</v>
      </c>
      <c r="M37" s="62">
        <v>5</v>
      </c>
      <c r="N37" s="66">
        <v>0</v>
      </c>
      <c r="O37" s="30">
        <v>0</v>
      </c>
      <c r="P37" s="30">
        <v>0</v>
      </c>
      <c r="Q37" s="65">
        <v>0</v>
      </c>
      <c r="R37" s="61">
        <v>0</v>
      </c>
      <c r="S37" s="64">
        <v>0</v>
      </c>
      <c r="T37" s="64">
        <v>0</v>
      </c>
      <c r="U37" s="62">
        <v>0</v>
      </c>
      <c r="V37" s="66">
        <v>19</v>
      </c>
      <c r="W37" s="30">
        <v>11500</v>
      </c>
      <c r="X37" s="30">
        <v>23</v>
      </c>
      <c r="Y37" s="65">
        <v>10</v>
      </c>
      <c r="Z37" s="61">
        <v>19</v>
      </c>
      <c r="AA37" s="64">
        <v>5650</v>
      </c>
      <c r="AB37" s="64">
        <v>12</v>
      </c>
      <c r="AC37" s="62">
        <v>5</v>
      </c>
      <c r="AD37" s="66">
        <v>18</v>
      </c>
      <c r="AE37" s="30">
        <v>4400</v>
      </c>
      <c r="AF37" s="30">
        <v>9</v>
      </c>
      <c r="AG37" s="65">
        <v>4</v>
      </c>
      <c r="AH37" s="61">
        <v>17</v>
      </c>
      <c r="AI37" s="64">
        <v>3950</v>
      </c>
      <c r="AJ37" s="64">
        <v>9</v>
      </c>
      <c r="AK37" s="62">
        <v>0</v>
      </c>
      <c r="AL37" s="66">
        <v>16</v>
      </c>
      <c r="AM37" s="30">
        <v>6450</v>
      </c>
      <c r="AN37" s="30">
        <v>14</v>
      </c>
      <c r="AO37" s="65">
        <v>0</v>
      </c>
      <c r="AP37" s="67">
        <f>SUM($D$4:D37,$H$4:H37,$L$4:L37,$P$4:P37,$T$4:T37,$X$4:X37,$AB$4:AB37,$AF$4:AF37,$AJ$4:AJ37,$AN$4:AN37)</f>
        <v>1377</v>
      </c>
      <c r="AQ37" s="67">
        <f>SUM($C$4:C37,$G$4:G37,$K$4:K37,$O$4:O37,$S$4:S37,$W$4:W37,$AA$4:AA37,$AE$4:AE37,$AI$4:AI37,$AM$4:AM37)</f>
        <v>513400</v>
      </c>
      <c r="AR37" s="67">
        <f>SUM($E$4:E37,$I$4:I37,$M$4:M37,$Q$4:Q37,$U$4:U37,$Y$4:Y37,$AC$4:AC37,$AG$4:AG37,$AK$4:AK37,$AO$4:AO37)</f>
        <v>95</v>
      </c>
    </row>
    <row r="38" spans="1:44" x14ac:dyDescent="0.15">
      <c r="A38">
        <v>35</v>
      </c>
      <c r="B38" s="61">
        <v>21</v>
      </c>
      <c r="C38" s="64">
        <v>14700</v>
      </c>
      <c r="D38" s="30">
        <v>29</v>
      </c>
      <c r="E38" s="65">
        <v>12</v>
      </c>
      <c r="F38" s="61">
        <v>0</v>
      </c>
      <c r="G38" s="64">
        <v>0</v>
      </c>
      <c r="H38" s="30">
        <v>0</v>
      </c>
      <c r="I38" s="65">
        <v>0</v>
      </c>
      <c r="J38" s="61">
        <v>0</v>
      </c>
      <c r="K38" s="64">
        <v>0</v>
      </c>
      <c r="L38" s="64">
        <v>0</v>
      </c>
      <c r="M38" s="62">
        <v>0</v>
      </c>
      <c r="N38" s="66">
        <v>19</v>
      </c>
      <c r="O38" s="30">
        <v>5350</v>
      </c>
      <c r="P38" s="30">
        <v>11</v>
      </c>
      <c r="Q38" s="65">
        <v>5</v>
      </c>
      <c r="R38" s="61">
        <v>18</v>
      </c>
      <c r="S38" s="64">
        <v>8000</v>
      </c>
      <c r="T38" s="64">
        <v>16</v>
      </c>
      <c r="U38" s="62">
        <v>7</v>
      </c>
      <c r="V38" s="66">
        <v>20</v>
      </c>
      <c r="W38" s="30">
        <v>12800</v>
      </c>
      <c r="X38" s="30">
        <v>26</v>
      </c>
      <c r="Y38" s="65">
        <v>11</v>
      </c>
      <c r="Z38" s="61">
        <v>0</v>
      </c>
      <c r="AA38" s="64">
        <v>0</v>
      </c>
      <c r="AB38" s="64">
        <v>0</v>
      </c>
      <c r="AC38" s="62">
        <v>0</v>
      </c>
      <c r="AD38" s="66">
        <v>19</v>
      </c>
      <c r="AE38" s="30">
        <v>4900</v>
      </c>
      <c r="AF38" s="30">
        <v>10</v>
      </c>
      <c r="AG38" s="65">
        <v>4</v>
      </c>
      <c r="AH38" s="61">
        <v>18</v>
      </c>
      <c r="AI38" s="64">
        <v>4400</v>
      </c>
      <c r="AJ38" s="64">
        <v>9</v>
      </c>
      <c r="AK38" s="62">
        <v>4</v>
      </c>
      <c r="AL38" s="66">
        <v>17</v>
      </c>
      <c r="AM38" s="30">
        <v>7250</v>
      </c>
      <c r="AN38" s="30">
        <v>16</v>
      </c>
      <c r="AO38" s="65">
        <v>0</v>
      </c>
      <c r="AP38" s="67">
        <f>SUM($D$4:D38,$H$4:H38,$L$4:L38,$P$4:P38,$T$4:T38,$X$4:X38,$AB$4:AB38,$AF$4:AF38,$AJ$4:AJ38,$AN$4:AN38)</f>
        <v>1494</v>
      </c>
      <c r="AQ38" s="67">
        <f>SUM($C$4:C38,$G$4:G38,$K$4:K38,$O$4:O38,$S$4:S38,$W$4:W38,$AA$4:AA38,$AE$4:AE38,$AI$4:AI38,$AM$4:AM38)</f>
        <v>570800</v>
      </c>
      <c r="AR38" s="67">
        <f>SUM($E$4:E38,$I$4:I38,$M$4:M38,$Q$4:Q38,$U$4:U38,$Y$4:Y38,$AC$4:AC38,$AG$4:AG38,$AK$4:AK38,$AO$4:AO38)</f>
        <v>138</v>
      </c>
    </row>
    <row r="39" spans="1:44" x14ac:dyDescent="0.15">
      <c r="A39">
        <v>36</v>
      </c>
      <c r="B39" s="61">
        <v>22</v>
      </c>
      <c r="C39" s="64">
        <v>16300</v>
      </c>
      <c r="D39" s="30">
        <v>32</v>
      </c>
      <c r="E39" s="65">
        <v>13</v>
      </c>
      <c r="F39" s="61">
        <v>21</v>
      </c>
      <c r="G39" s="64">
        <v>6600</v>
      </c>
      <c r="H39" s="30">
        <v>13</v>
      </c>
      <c r="I39" s="65">
        <v>6</v>
      </c>
      <c r="J39" s="61">
        <v>21</v>
      </c>
      <c r="K39" s="64">
        <v>6600</v>
      </c>
      <c r="L39" s="64">
        <v>13</v>
      </c>
      <c r="M39" s="62">
        <v>6</v>
      </c>
      <c r="N39" s="66">
        <v>20</v>
      </c>
      <c r="O39" s="30">
        <v>5950</v>
      </c>
      <c r="P39" s="30">
        <v>12</v>
      </c>
      <c r="Q39" s="65">
        <v>5</v>
      </c>
      <c r="R39" s="61">
        <v>19</v>
      </c>
      <c r="S39" s="64">
        <v>8900</v>
      </c>
      <c r="T39" s="64">
        <v>18</v>
      </c>
      <c r="U39" s="62">
        <v>8</v>
      </c>
      <c r="V39" s="66">
        <v>0</v>
      </c>
      <c r="W39" s="30">
        <v>0</v>
      </c>
      <c r="X39" s="30">
        <v>0</v>
      </c>
      <c r="Y39" s="65">
        <v>0</v>
      </c>
      <c r="Z39" s="61">
        <v>20</v>
      </c>
      <c r="AA39" s="64">
        <v>6250</v>
      </c>
      <c r="AB39" s="64">
        <v>12</v>
      </c>
      <c r="AC39" s="62">
        <v>5</v>
      </c>
      <c r="AD39" s="66">
        <v>0</v>
      </c>
      <c r="AE39" s="30">
        <v>0</v>
      </c>
      <c r="AF39" s="30">
        <v>0</v>
      </c>
      <c r="AG39" s="65">
        <v>0</v>
      </c>
      <c r="AH39" s="61">
        <v>0</v>
      </c>
      <c r="AI39" s="64">
        <v>0</v>
      </c>
      <c r="AJ39" s="64">
        <v>0</v>
      </c>
      <c r="AK39" s="62">
        <v>0</v>
      </c>
      <c r="AL39" s="66">
        <v>18</v>
      </c>
      <c r="AM39" s="30">
        <v>8100</v>
      </c>
      <c r="AN39" s="30">
        <v>17</v>
      </c>
      <c r="AO39" s="65">
        <v>7</v>
      </c>
      <c r="AP39" s="67">
        <f>SUM($D$4:D39,$H$4:H39,$L$4:L39,$P$4:P39,$T$4:T39,$X$4:X39,$AB$4:AB39,$AF$4:AF39,$AJ$4:AJ39,$AN$4:AN39)</f>
        <v>1611</v>
      </c>
      <c r="AQ39" s="67">
        <f>SUM($C$4:C39,$G$4:G39,$K$4:K39,$O$4:O39,$S$4:S39,$W$4:W39,$AA$4:AA39,$AE$4:AE39,$AI$4:AI39,$AM$4:AM39)</f>
        <v>629500</v>
      </c>
      <c r="AR39" s="67">
        <f>SUM($E$4:E39,$I$4:I39,$M$4:M39,$Q$4:Q39,$U$4:U39,$Y$4:Y39,$AC$4:AC39,$AG$4:AG39,$AK$4:AK39,$AO$4:AO39)</f>
        <v>188</v>
      </c>
    </row>
    <row r="40" spans="1:44" x14ac:dyDescent="0.15">
      <c r="A40">
        <v>37</v>
      </c>
      <c r="B40" s="61">
        <v>0</v>
      </c>
      <c r="C40" s="64">
        <v>0</v>
      </c>
      <c r="D40" s="30">
        <v>0</v>
      </c>
      <c r="E40" s="65">
        <v>0</v>
      </c>
      <c r="F40" s="61">
        <v>22</v>
      </c>
      <c r="G40" s="64">
        <v>7300</v>
      </c>
      <c r="H40" s="30">
        <v>14</v>
      </c>
      <c r="I40" s="65">
        <v>6</v>
      </c>
      <c r="J40" s="61">
        <v>22</v>
      </c>
      <c r="K40" s="64">
        <v>7300</v>
      </c>
      <c r="L40" s="64">
        <v>14</v>
      </c>
      <c r="M40" s="62">
        <v>6</v>
      </c>
      <c r="N40" s="66">
        <v>0</v>
      </c>
      <c r="O40" s="30">
        <v>0</v>
      </c>
      <c r="P40" s="30">
        <v>0</v>
      </c>
      <c r="Q40" s="65">
        <v>0</v>
      </c>
      <c r="R40" s="61">
        <v>20</v>
      </c>
      <c r="S40" s="64">
        <v>9850</v>
      </c>
      <c r="T40" s="64">
        <v>19</v>
      </c>
      <c r="U40" s="62">
        <v>8</v>
      </c>
      <c r="V40" s="66">
        <v>21</v>
      </c>
      <c r="W40" s="30">
        <v>14200</v>
      </c>
      <c r="X40" s="30">
        <v>28</v>
      </c>
      <c r="Y40" s="65">
        <v>12</v>
      </c>
      <c r="Z40" s="61">
        <v>21</v>
      </c>
      <c r="AA40" s="64">
        <v>6900</v>
      </c>
      <c r="AB40" s="64">
        <v>13</v>
      </c>
      <c r="AC40" s="62">
        <v>6</v>
      </c>
      <c r="AD40" s="66">
        <v>20</v>
      </c>
      <c r="AE40" s="30">
        <v>5450</v>
      </c>
      <c r="AF40" s="30">
        <v>11</v>
      </c>
      <c r="AG40" s="65">
        <v>5</v>
      </c>
      <c r="AH40" s="61">
        <v>19</v>
      </c>
      <c r="AI40" s="64">
        <v>4900</v>
      </c>
      <c r="AJ40" s="64">
        <v>10</v>
      </c>
      <c r="AK40" s="62">
        <v>4</v>
      </c>
      <c r="AL40" s="66">
        <v>0</v>
      </c>
      <c r="AM40" s="30">
        <v>0</v>
      </c>
      <c r="AN40" s="30">
        <v>0</v>
      </c>
      <c r="AO40" s="65">
        <v>0</v>
      </c>
      <c r="AP40" s="67">
        <f>SUM($D$4:D40,$H$4:H40,$L$4:L40,$P$4:P40,$T$4:T40,$X$4:X40,$AB$4:AB40,$AF$4:AF40,$AJ$4:AJ40,$AN$4:AN40)</f>
        <v>1720</v>
      </c>
      <c r="AQ40" s="67">
        <f>SUM($C$4:C40,$G$4:G40,$K$4:K40,$O$4:O40,$S$4:S40,$W$4:W40,$AA$4:AA40,$AE$4:AE40,$AI$4:AI40,$AM$4:AM40)</f>
        <v>685400</v>
      </c>
      <c r="AR40" s="67">
        <f>SUM($E$4:E40,$I$4:I40,$M$4:M40,$Q$4:Q40,$U$4:U40,$Y$4:Y40,$AC$4:AC40,$AG$4:AG40,$AK$4:AK40,$AO$4:AO40)</f>
        <v>235</v>
      </c>
    </row>
    <row r="41" spans="1:44" x14ac:dyDescent="0.15">
      <c r="A41">
        <v>38</v>
      </c>
      <c r="B41" s="61">
        <v>23</v>
      </c>
      <c r="C41" s="64">
        <v>18050</v>
      </c>
      <c r="D41" s="30">
        <v>35</v>
      </c>
      <c r="E41" s="65">
        <v>14</v>
      </c>
      <c r="F41" s="61">
        <v>0</v>
      </c>
      <c r="G41" s="64">
        <v>0</v>
      </c>
      <c r="H41" s="30">
        <v>0</v>
      </c>
      <c r="I41" s="65">
        <v>0</v>
      </c>
      <c r="J41" s="61">
        <v>0</v>
      </c>
      <c r="K41" s="64">
        <v>0</v>
      </c>
      <c r="L41" s="64">
        <v>0</v>
      </c>
      <c r="M41" s="62">
        <v>0</v>
      </c>
      <c r="N41" s="66">
        <v>21</v>
      </c>
      <c r="O41" s="30">
        <v>6600</v>
      </c>
      <c r="P41" s="30">
        <v>13</v>
      </c>
      <c r="Q41" s="65">
        <v>6</v>
      </c>
      <c r="R41" s="61">
        <v>0</v>
      </c>
      <c r="S41" s="64">
        <v>0</v>
      </c>
      <c r="T41" s="64">
        <v>0</v>
      </c>
      <c r="U41" s="62">
        <v>0</v>
      </c>
      <c r="V41" s="66">
        <v>22</v>
      </c>
      <c r="W41" s="30">
        <v>15750</v>
      </c>
      <c r="X41" s="30">
        <v>31</v>
      </c>
      <c r="Y41" s="65">
        <v>13</v>
      </c>
      <c r="Z41" s="61">
        <v>0</v>
      </c>
      <c r="AA41" s="64">
        <v>0</v>
      </c>
      <c r="AB41" s="64">
        <v>0</v>
      </c>
      <c r="AC41" s="62">
        <v>0</v>
      </c>
      <c r="AD41" s="66">
        <v>21</v>
      </c>
      <c r="AE41" s="30">
        <v>6050</v>
      </c>
      <c r="AF41" s="30">
        <v>12</v>
      </c>
      <c r="AG41" s="65">
        <v>5</v>
      </c>
      <c r="AH41" s="61">
        <v>20</v>
      </c>
      <c r="AI41" s="64">
        <v>5450</v>
      </c>
      <c r="AJ41" s="64">
        <v>11</v>
      </c>
      <c r="AK41" s="62">
        <v>5</v>
      </c>
      <c r="AL41" s="66">
        <v>19</v>
      </c>
      <c r="AM41" s="30">
        <v>9000</v>
      </c>
      <c r="AN41" s="30">
        <v>18</v>
      </c>
      <c r="AO41" s="65">
        <v>8</v>
      </c>
      <c r="AP41" s="67">
        <f>SUM($D$4:D41,$H$4:H41,$L$4:L41,$P$4:P41,$T$4:T41,$X$4:X41,$AB$4:AB41,$AF$4:AF41,$AJ$4:AJ41,$AN$4:AN41)</f>
        <v>1840</v>
      </c>
      <c r="AQ41" s="67">
        <f>SUM($C$4:C41,$G$4:G41,$K$4:K41,$O$4:O41,$S$4:S41,$W$4:W41,$AA$4:AA41,$AE$4:AE41,$AI$4:AI41,$AM$4:AM41)</f>
        <v>746300</v>
      </c>
      <c r="AR41" s="67">
        <f>SUM($E$4:E41,$I$4:I41,$M$4:M41,$Q$4:Q41,$U$4:U41,$Y$4:Y41,$AC$4:AC41,$AG$4:AG41,$AK$4:AK41,$AO$4:AO41)</f>
        <v>286</v>
      </c>
    </row>
    <row r="42" spans="1:44" x14ac:dyDescent="0.15">
      <c r="A42">
        <v>39</v>
      </c>
      <c r="B42" s="61">
        <v>24</v>
      </c>
      <c r="C42" s="64">
        <v>19950</v>
      </c>
      <c r="D42" s="30">
        <v>38</v>
      </c>
      <c r="E42" s="65">
        <v>16</v>
      </c>
      <c r="F42" s="61">
        <v>23</v>
      </c>
      <c r="G42" s="64">
        <v>8050</v>
      </c>
      <c r="H42" s="30">
        <v>15</v>
      </c>
      <c r="I42" s="65">
        <v>6</v>
      </c>
      <c r="J42" s="61">
        <v>23</v>
      </c>
      <c r="K42" s="64">
        <v>8050</v>
      </c>
      <c r="L42" s="64">
        <v>15</v>
      </c>
      <c r="M42" s="62">
        <v>6</v>
      </c>
      <c r="N42" s="66">
        <v>22</v>
      </c>
      <c r="O42" s="30">
        <v>7300</v>
      </c>
      <c r="P42" s="30">
        <v>14</v>
      </c>
      <c r="Q42" s="65">
        <v>6</v>
      </c>
      <c r="R42" s="61">
        <v>21</v>
      </c>
      <c r="S42" s="64">
        <v>10900</v>
      </c>
      <c r="T42" s="64">
        <v>21</v>
      </c>
      <c r="U42" s="62">
        <v>9</v>
      </c>
      <c r="V42" s="66">
        <v>0</v>
      </c>
      <c r="W42" s="30">
        <v>0</v>
      </c>
      <c r="X42" s="30">
        <v>0</v>
      </c>
      <c r="Y42" s="65">
        <v>0</v>
      </c>
      <c r="Z42" s="61">
        <v>22</v>
      </c>
      <c r="AA42" s="64">
        <v>7600</v>
      </c>
      <c r="AB42" s="64">
        <v>14</v>
      </c>
      <c r="AC42" s="62">
        <v>6</v>
      </c>
      <c r="AD42" s="66">
        <v>0</v>
      </c>
      <c r="AE42" s="30">
        <v>0</v>
      </c>
      <c r="AF42" s="30">
        <v>0</v>
      </c>
      <c r="AG42" s="65">
        <v>0</v>
      </c>
      <c r="AH42" s="61">
        <v>21</v>
      </c>
      <c r="AI42" s="64">
        <v>6050</v>
      </c>
      <c r="AJ42" s="64">
        <v>12</v>
      </c>
      <c r="AK42" s="62">
        <v>5</v>
      </c>
      <c r="AL42" s="66">
        <v>20</v>
      </c>
      <c r="AM42" s="30">
        <v>10000</v>
      </c>
      <c r="AN42" s="30">
        <v>20</v>
      </c>
      <c r="AO42" s="65">
        <v>8</v>
      </c>
      <c r="AP42" s="67">
        <f>SUM($D$4:D42,$H$4:H42,$L$4:L42,$P$4:P42,$T$4:T42,$X$4:X42,$AB$4:AB42,$AF$4:AF42,$AJ$4:AJ42,$AN$4:AN42)</f>
        <v>1989</v>
      </c>
      <c r="AQ42" s="67">
        <f>SUM($C$4:C42,$G$4:G42,$K$4:K42,$O$4:O42,$S$4:S42,$W$4:W42,$AA$4:AA42,$AE$4:AE42,$AI$4:AI42,$AM$4:AM42)</f>
        <v>824200</v>
      </c>
      <c r="AR42" s="67">
        <f>SUM($E$4:E42,$I$4:I42,$M$4:M42,$Q$4:Q42,$U$4:U42,$Y$4:Y42,$AC$4:AC42,$AG$4:AG42,$AK$4:AK42,$AO$4:AO42)</f>
        <v>348</v>
      </c>
    </row>
    <row r="43" spans="1:44" x14ac:dyDescent="0.15">
      <c r="A43">
        <v>40</v>
      </c>
      <c r="B43" s="61">
        <v>0</v>
      </c>
      <c r="C43" s="64">
        <v>0</v>
      </c>
      <c r="D43" s="30">
        <v>0</v>
      </c>
      <c r="E43" s="65">
        <v>0</v>
      </c>
      <c r="F43" s="61">
        <v>24</v>
      </c>
      <c r="G43" s="64">
        <v>8850</v>
      </c>
      <c r="H43" s="30">
        <v>16</v>
      </c>
      <c r="I43" s="65">
        <v>7</v>
      </c>
      <c r="J43" s="61">
        <v>24</v>
      </c>
      <c r="K43" s="64">
        <v>8850</v>
      </c>
      <c r="L43" s="64">
        <v>16</v>
      </c>
      <c r="M43" s="62">
        <v>7</v>
      </c>
      <c r="N43" s="66">
        <v>0</v>
      </c>
      <c r="O43" s="30">
        <v>0</v>
      </c>
      <c r="P43" s="30">
        <v>0</v>
      </c>
      <c r="Q43" s="65">
        <v>0</v>
      </c>
      <c r="R43" s="61">
        <v>22</v>
      </c>
      <c r="S43" s="64">
        <v>12050</v>
      </c>
      <c r="T43" s="64">
        <v>23</v>
      </c>
      <c r="U43" s="62">
        <v>10</v>
      </c>
      <c r="V43" s="66">
        <v>23</v>
      </c>
      <c r="W43" s="30">
        <v>17400</v>
      </c>
      <c r="X43" s="30">
        <v>33</v>
      </c>
      <c r="Y43" s="65">
        <v>14</v>
      </c>
      <c r="Z43" s="61">
        <v>23</v>
      </c>
      <c r="AA43" s="64">
        <v>8400</v>
      </c>
      <c r="AB43" s="64">
        <v>16</v>
      </c>
      <c r="AC43" s="62">
        <v>7</v>
      </c>
      <c r="AD43" s="66">
        <v>22</v>
      </c>
      <c r="AE43" s="30">
        <v>6700</v>
      </c>
      <c r="AF43" s="30">
        <v>13</v>
      </c>
      <c r="AG43" s="65">
        <v>6</v>
      </c>
      <c r="AH43" s="61">
        <v>0</v>
      </c>
      <c r="AI43" s="64">
        <v>0</v>
      </c>
      <c r="AJ43" s="64">
        <v>0</v>
      </c>
      <c r="AK43" s="62">
        <v>0</v>
      </c>
      <c r="AL43" s="66">
        <v>0</v>
      </c>
      <c r="AM43" s="30">
        <v>0</v>
      </c>
      <c r="AN43" s="30">
        <v>0</v>
      </c>
      <c r="AO43" s="65">
        <v>0</v>
      </c>
      <c r="AP43" s="67">
        <f>SUM($D$4:D43,$H$4:H43,$L$4:L43,$P$4:P43,$T$4:T43,$X$4:X43,$AB$4:AB43,$AF$4:AF43,$AJ$4:AJ43,$AN$4:AN43)</f>
        <v>2106</v>
      </c>
      <c r="AQ43" s="67">
        <f>SUM($C$4:C43,$G$4:G43,$K$4:K43,$O$4:O43,$S$4:S43,$W$4:W43,$AA$4:AA43,$AE$4:AE43,$AI$4:AI43,$AM$4:AM43)</f>
        <v>886450</v>
      </c>
      <c r="AR43" s="67">
        <f>SUM($E$4:E43,$I$4:I43,$M$4:M43,$Q$4:Q43,$U$4:U43,$Y$4:Y43,$AC$4:AC43,$AG$4:AG43,$AK$4:AK43,$AO$4:AO43)</f>
        <v>399</v>
      </c>
    </row>
    <row r="44" spans="1:44" x14ac:dyDescent="0.15">
      <c r="A44">
        <v>41</v>
      </c>
      <c r="B44" s="61">
        <v>25</v>
      </c>
      <c r="C44" s="64">
        <v>22050</v>
      </c>
      <c r="D44" s="30">
        <v>42</v>
      </c>
      <c r="E44" s="65">
        <v>17</v>
      </c>
      <c r="F44" s="61">
        <v>0</v>
      </c>
      <c r="G44" s="64">
        <v>0</v>
      </c>
      <c r="H44" s="30">
        <v>0</v>
      </c>
      <c r="I44" s="65">
        <v>0</v>
      </c>
      <c r="J44" s="61">
        <v>0</v>
      </c>
      <c r="K44" s="64">
        <v>0</v>
      </c>
      <c r="L44" s="64">
        <v>0</v>
      </c>
      <c r="M44" s="62">
        <v>0</v>
      </c>
      <c r="N44" s="66">
        <v>23</v>
      </c>
      <c r="O44" s="30">
        <v>8050</v>
      </c>
      <c r="P44" s="30">
        <v>15</v>
      </c>
      <c r="Q44" s="65">
        <v>6</v>
      </c>
      <c r="R44" s="61">
        <v>0</v>
      </c>
      <c r="S44" s="64">
        <v>0</v>
      </c>
      <c r="T44" s="64">
        <v>0</v>
      </c>
      <c r="U44" s="62">
        <v>0</v>
      </c>
      <c r="V44" s="66">
        <v>24</v>
      </c>
      <c r="W44" s="30">
        <v>19200</v>
      </c>
      <c r="X44" s="30">
        <v>36</v>
      </c>
      <c r="Y44" s="65">
        <v>15</v>
      </c>
      <c r="Z44" s="61">
        <v>0</v>
      </c>
      <c r="AA44" s="64">
        <v>0</v>
      </c>
      <c r="AB44" s="64">
        <v>0</v>
      </c>
      <c r="AC44" s="62">
        <v>0</v>
      </c>
      <c r="AD44" s="66">
        <v>23</v>
      </c>
      <c r="AE44" s="30">
        <v>7400</v>
      </c>
      <c r="AF44" s="30">
        <v>14</v>
      </c>
      <c r="AG44" s="65">
        <v>6</v>
      </c>
      <c r="AH44" s="61">
        <v>22</v>
      </c>
      <c r="AI44" s="64">
        <v>6700</v>
      </c>
      <c r="AJ44" s="64">
        <v>13</v>
      </c>
      <c r="AK44" s="62">
        <v>6</v>
      </c>
      <c r="AL44" s="66">
        <v>21</v>
      </c>
      <c r="AM44" s="30">
        <v>11100</v>
      </c>
      <c r="AN44" s="30">
        <v>22</v>
      </c>
      <c r="AO44" s="65">
        <v>9</v>
      </c>
      <c r="AP44" s="67">
        <f>SUM($D$4:D44,$H$4:H44,$L$4:L44,$P$4:P44,$T$4:T44,$X$4:X44,$AB$4:AB44,$AF$4:AF44,$AJ$4:AJ44,$AN$4:AN44)</f>
        <v>2248</v>
      </c>
      <c r="AQ44" s="67">
        <f>SUM($C$4:C44,$G$4:G44,$K$4:K44,$O$4:O44,$S$4:S44,$W$4:W44,$AA$4:AA44,$AE$4:AE44,$AI$4:AI44,$AM$4:AM44)</f>
        <v>960950</v>
      </c>
      <c r="AR44" s="67">
        <f>SUM($E$4:E44,$I$4:I44,$M$4:M44,$Q$4:Q44,$U$4:U44,$Y$4:Y44,$AC$4:AC44,$AG$4:AG44,$AK$4:AK44,$AO$4:AO44)</f>
        <v>458</v>
      </c>
    </row>
    <row r="45" spans="1:44" x14ac:dyDescent="0.15">
      <c r="A45">
        <v>42</v>
      </c>
      <c r="B45" s="61">
        <v>0</v>
      </c>
      <c r="C45" s="64">
        <v>0</v>
      </c>
      <c r="D45" s="30">
        <v>0</v>
      </c>
      <c r="E45" s="65">
        <v>0</v>
      </c>
      <c r="F45" s="61">
        <v>25</v>
      </c>
      <c r="G45" s="64">
        <v>9750</v>
      </c>
      <c r="H45" s="30">
        <v>18</v>
      </c>
      <c r="I45" s="65">
        <v>8</v>
      </c>
      <c r="J45" s="61">
        <v>25</v>
      </c>
      <c r="K45" s="64">
        <v>9750</v>
      </c>
      <c r="L45" s="64">
        <v>18</v>
      </c>
      <c r="M45" s="62">
        <v>8</v>
      </c>
      <c r="N45" s="66">
        <v>24</v>
      </c>
      <c r="O45" s="30">
        <v>8850</v>
      </c>
      <c r="P45" s="30">
        <v>16</v>
      </c>
      <c r="Q45" s="65">
        <v>7</v>
      </c>
      <c r="R45" s="61">
        <v>23</v>
      </c>
      <c r="S45" s="64">
        <v>13300</v>
      </c>
      <c r="T45" s="64">
        <v>25</v>
      </c>
      <c r="U45" s="62">
        <v>10</v>
      </c>
      <c r="V45" s="66">
        <v>0</v>
      </c>
      <c r="W45" s="30">
        <v>0</v>
      </c>
      <c r="X45" s="30">
        <v>0</v>
      </c>
      <c r="Y45" s="65">
        <v>0</v>
      </c>
      <c r="Z45" s="61">
        <v>24</v>
      </c>
      <c r="AA45" s="64">
        <v>9250</v>
      </c>
      <c r="AB45" s="64">
        <v>17</v>
      </c>
      <c r="AC45" s="62">
        <v>7</v>
      </c>
      <c r="AD45" s="66">
        <v>0</v>
      </c>
      <c r="AE45" s="30">
        <v>0</v>
      </c>
      <c r="AF45" s="30">
        <v>0</v>
      </c>
      <c r="AG45" s="65">
        <v>0</v>
      </c>
      <c r="AH45" s="61">
        <v>23</v>
      </c>
      <c r="AI45" s="64">
        <v>7400</v>
      </c>
      <c r="AJ45" s="64">
        <v>14</v>
      </c>
      <c r="AK45" s="62">
        <v>6</v>
      </c>
      <c r="AL45" s="66">
        <v>22</v>
      </c>
      <c r="AM45" s="30">
        <v>12300</v>
      </c>
      <c r="AN45" s="30">
        <v>24</v>
      </c>
      <c r="AO45" s="65">
        <v>10</v>
      </c>
      <c r="AP45" s="67">
        <f>SUM($D$4:D45,$H$4:H45,$L$4:L45,$P$4:P45,$T$4:T45,$X$4:X45,$AB$4:AB45,$AF$4:AF45,$AJ$4:AJ45,$AN$4:AN45)</f>
        <v>2380</v>
      </c>
      <c r="AQ45" s="67">
        <f>SUM($C$4:C45,$G$4:G45,$K$4:K45,$O$4:O45,$S$4:S45,$W$4:W45,$AA$4:AA45,$AE$4:AE45,$AI$4:AI45,$AM$4:AM45)</f>
        <v>1031550</v>
      </c>
      <c r="AR45" s="67">
        <f>SUM($E$4:E45,$I$4:I45,$M$4:M45,$Q$4:Q45,$U$4:U45,$Y$4:Y45,$AC$4:AC45,$AG$4:AG45,$AK$4:AK45,$AO$4:AO45)</f>
        <v>514</v>
      </c>
    </row>
    <row r="46" spans="1:44" x14ac:dyDescent="0.15">
      <c r="A46">
        <v>43</v>
      </c>
      <c r="B46" s="61">
        <v>26</v>
      </c>
      <c r="C46" s="64">
        <v>24300</v>
      </c>
      <c r="D46" s="30">
        <v>45</v>
      </c>
      <c r="E46" s="65">
        <v>18</v>
      </c>
      <c r="F46" s="61">
        <v>0</v>
      </c>
      <c r="G46" s="64">
        <v>0</v>
      </c>
      <c r="H46" s="30">
        <v>0</v>
      </c>
      <c r="I46" s="65">
        <v>0</v>
      </c>
      <c r="J46" s="61">
        <v>0</v>
      </c>
      <c r="K46" s="64">
        <v>0</v>
      </c>
      <c r="L46" s="64">
        <v>0</v>
      </c>
      <c r="M46" s="62">
        <v>0</v>
      </c>
      <c r="N46" s="66">
        <v>0</v>
      </c>
      <c r="O46" s="30">
        <v>0</v>
      </c>
      <c r="P46" s="30">
        <v>0</v>
      </c>
      <c r="Q46" s="65">
        <v>0</v>
      </c>
      <c r="R46" s="61">
        <v>24</v>
      </c>
      <c r="S46" s="64">
        <v>14650</v>
      </c>
      <c r="T46" s="64">
        <v>27</v>
      </c>
      <c r="U46" s="62">
        <v>11</v>
      </c>
      <c r="V46" s="66">
        <v>25</v>
      </c>
      <c r="W46" s="30">
        <v>21200</v>
      </c>
      <c r="X46" s="30">
        <v>40</v>
      </c>
      <c r="Y46" s="65">
        <v>16</v>
      </c>
      <c r="Z46" s="61">
        <v>25</v>
      </c>
      <c r="AA46" s="64">
        <v>10200</v>
      </c>
      <c r="AB46" s="64">
        <v>19</v>
      </c>
      <c r="AC46" s="62">
        <v>8</v>
      </c>
      <c r="AD46" s="66">
        <v>24</v>
      </c>
      <c r="AE46" s="30">
        <v>8150</v>
      </c>
      <c r="AF46" s="30">
        <v>15</v>
      </c>
      <c r="AG46" s="65">
        <v>6</v>
      </c>
      <c r="AH46" s="61">
        <v>0</v>
      </c>
      <c r="AI46" s="64">
        <v>0</v>
      </c>
      <c r="AJ46" s="64">
        <v>0</v>
      </c>
      <c r="AK46" s="62">
        <v>0</v>
      </c>
      <c r="AL46" s="66">
        <v>23</v>
      </c>
      <c r="AM46" s="30">
        <v>13600</v>
      </c>
      <c r="AN46" s="30">
        <v>26</v>
      </c>
      <c r="AO46" s="65">
        <v>11</v>
      </c>
      <c r="AP46" s="67">
        <f>SUM($D$4:D46,$H$4:H46,$L$4:L46,$P$4:P46,$T$4:T46,$X$4:X46,$AB$4:AB46,$AF$4:AF46,$AJ$4:AJ46,$AN$4:AN46)</f>
        <v>2552</v>
      </c>
      <c r="AQ46" s="67">
        <f>SUM($C$4:C46,$G$4:G46,$K$4:K46,$O$4:O46,$S$4:S46,$W$4:W46,$AA$4:AA46,$AE$4:AE46,$AI$4:AI46,$AM$4:AM46)</f>
        <v>1123650</v>
      </c>
      <c r="AR46" s="67">
        <f>SUM($E$4:E46,$I$4:I46,$M$4:M46,$Q$4:Q46,$U$4:U46,$Y$4:Y46,$AC$4:AC46,$AG$4:AG46,$AK$4:AK46,$AO$4:AO46)</f>
        <v>584</v>
      </c>
    </row>
    <row r="47" spans="1:44" x14ac:dyDescent="0.15">
      <c r="A47">
        <v>44</v>
      </c>
      <c r="B47" s="61">
        <v>27</v>
      </c>
      <c r="C47" s="64">
        <v>26750</v>
      </c>
      <c r="D47" s="30">
        <v>49</v>
      </c>
      <c r="E47" s="65">
        <v>20</v>
      </c>
      <c r="F47" s="61">
        <v>26</v>
      </c>
      <c r="G47" s="64">
        <v>10750</v>
      </c>
      <c r="H47" s="30">
        <v>20</v>
      </c>
      <c r="I47" s="65">
        <v>8</v>
      </c>
      <c r="J47" s="61">
        <v>26</v>
      </c>
      <c r="K47" s="64">
        <v>10750</v>
      </c>
      <c r="L47" s="64">
        <v>20</v>
      </c>
      <c r="M47" s="62">
        <v>8</v>
      </c>
      <c r="N47" s="66">
        <v>25</v>
      </c>
      <c r="O47" s="30">
        <v>9750</v>
      </c>
      <c r="P47" s="30">
        <v>18</v>
      </c>
      <c r="Q47" s="65">
        <v>8</v>
      </c>
      <c r="R47" s="61">
        <v>0</v>
      </c>
      <c r="S47" s="64">
        <v>0</v>
      </c>
      <c r="T47" s="64">
        <v>0</v>
      </c>
      <c r="U47" s="62">
        <v>0</v>
      </c>
      <c r="V47" s="66">
        <v>26</v>
      </c>
      <c r="W47" s="30">
        <v>23350</v>
      </c>
      <c r="X47" s="30">
        <v>43</v>
      </c>
      <c r="Y47" s="65">
        <v>18</v>
      </c>
      <c r="Z47" s="61">
        <v>26</v>
      </c>
      <c r="AA47" s="64">
        <v>11250</v>
      </c>
      <c r="AB47" s="64">
        <v>21</v>
      </c>
      <c r="AC47" s="62">
        <v>9</v>
      </c>
      <c r="AD47" s="66">
        <v>25</v>
      </c>
      <c r="AE47" s="30">
        <v>9000</v>
      </c>
      <c r="AF47" s="30">
        <v>17</v>
      </c>
      <c r="AG47" s="65">
        <v>7</v>
      </c>
      <c r="AH47" s="61">
        <v>24</v>
      </c>
      <c r="AI47" s="64">
        <v>8150</v>
      </c>
      <c r="AJ47" s="64">
        <v>15</v>
      </c>
      <c r="AK47" s="62">
        <v>6</v>
      </c>
      <c r="AL47" s="66">
        <v>0</v>
      </c>
      <c r="AM47" s="30">
        <v>0</v>
      </c>
      <c r="AN47" s="30">
        <v>0</v>
      </c>
      <c r="AO47" s="65">
        <v>0</v>
      </c>
      <c r="AP47" s="67">
        <f>SUM($D$4:D47,$H$4:H47,$L$4:L47,$P$4:P47,$T$4:T47,$X$4:X47,$AB$4:AB47,$AF$4:AF47,$AJ$4:AJ47,$AN$4:AN47)</f>
        <v>2755</v>
      </c>
      <c r="AQ47" s="67">
        <f>SUM($C$4:C47,$G$4:G47,$K$4:K47,$O$4:O47,$S$4:S47,$W$4:W47,$AA$4:AA47,$AE$4:AE47,$AI$4:AI47,$AM$4:AM47)</f>
        <v>1233400</v>
      </c>
      <c r="AR47" s="67">
        <f>SUM($E$4:E47,$I$4:I47,$M$4:M47,$Q$4:Q47,$U$4:U47,$Y$4:Y47,$AC$4:AC47,$AG$4:AG47,$AK$4:AK47,$AO$4:AO47)</f>
        <v>668</v>
      </c>
    </row>
    <row r="48" spans="1:44" x14ac:dyDescent="0.15">
      <c r="A48">
        <v>45</v>
      </c>
      <c r="B48" s="61">
        <v>0</v>
      </c>
      <c r="C48" s="64">
        <v>0</v>
      </c>
      <c r="D48" s="30">
        <v>0</v>
      </c>
      <c r="E48" s="65">
        <v>0</v>
      </c>
      <c r="F48" s="61">
        <v>27</v>
      </c>
      <c r="G48" s="64">
        <v>11800</v>
      </c>
      <c r="H48" s="30">
        <v>21</v>
      </c>
      <c r="I48" s="65">
        <v>9</v>
      </c>
      <c r="J48" s="61">
        <v>27</v>
      </c>
      <c r="K48" s="64">
        <v>11800</v>
      </c>
      <c r="L48" s="64">
        <v>21</v>
      </c>
      <c r="M48" s="62">
        <v>9</v>
      </c>
      <c r="N48" s="66">
        <v>26</v>
      </c>
      <c r="O48" s="30">
        <v>10750</v>
      </c>
      <c r="P48" s="30">
        <v>20</v>
      </c>
      <c r="Q48" s="65">
        <v>8</v>
      </c>
      <c r="R48" s="61">
        <v>25</v>
      </c>
      <c r="S48" s="64">
        <v>16150</v>
      </c>
      <c r="T48" s="64">
        <v>30</v>
      </c>
      <c r="U48" s="62">
        <v>12</v>
      </c>
      <c r="V48" s="66">
        <v>0</v>
      </c>
      <c r="W48" s="30">
        <v>0</v>
      </c>
      <c r="X48" s="30">
        <v>0</v>
      </c>
      <c r="Y48" s="65">
        <v>0</v>
      </c>
      <c r="Z48" s="61">
        <v>0</v>
      </c>
      <c r="AA48" s="64">
        <v>0</v>
      </c>
      <c r="AB48" s="64">
        <v>0</v>
      </c>
      <c r="AC48" s="62">
        <v>0</v>
      </c>
      <c r="AD48" s="66">
        <v>26</v>
      </c>
      <c r="AE48" s="30">
        <v>9950</v>
      </c>
      <c r="AF48" s="30">
        <v>19</v>
      </c>
      <c r="AG48" s="65">
        <v>8</v>
      </c>
      <c r="AH48" s="61">
        <v>25</v>
      </c>
      <c r="AI48" s="64">
        <v>9000</v>
      </c>
      <c r="AJ48" s="64">
        <v>17</v>
      </c>
      <c r="AK48" s="62">
        <v>7</v>
      </c>
      <c r="AL48" s="66">
        <v>24</v>
      </c>
      <c r="AM48" s="30">
        <v>15000</v>
      </c>
      <c r="AN48" s="30">
        <v>28</v>
      </c>
      <c r="AO48" s="65">
        <v>12</v>
      </c>
      <c r="AP48" s="67">
        <f>SUM($D$4:D48,$H$4:H48,$L$4:L48,$P$4:P48,$T$4:T48,$X$4:X48,$AB$4:AB48,$AF$4:AF48,$AJ$4:AJ48,$AN$4:AN48)</f>
        <v>2911</v>
      </c>
      <c r="AQ48" s="67">
        <f>SUM($C$4:C48,$G$4:G48,$K$4:K48,$O$4:O48,$S$4:S48,$W$4:W48,$AA$4:AA48,$AE$4:AE48,$AI$4:AI48,$AM$4:AM48)</f>
        <v>1317850</v>
      </c>
      <c r="AR48" s="67">
        <f>SUM($E$4:E48,$I$4:I48,$M$4:M48,$Q$4:Q48,$U$4:U48,$Y$4:Y48,$AC$4:AC48,$AG$4:AG48,$AK$4:AK48,$AO$4:AO48)</f>
        <v>733</v>
      </c>
    </row>
    <row r="49" spans="1:44" x14ac:dyDescent="0.15">
      <c r="A49">
        <v>46</v>
      </c>
      <c r="B49" s="61">
        <v>28</v>
      </c>
      <c r="C49" s="64">
        <v>29450</v>
      </c>
      <c r="D49" s="30">
        <v>54</v>
      </c>
      <c r="E49" s="65">
        <v>22</v>
      </c>
      <c r="F49" s="61">
        <v>0</v>
      </c>
      <c r="G49" s="64">
        <v>0</v>
      </c>
      <c r="H49" s="30">
        <v>0</v>
      </c>
      <c r="I49" s="65">
        <v>0</v>
      </c>
      <c r="J49" s="61">
        <v>0</v>
      </c>
      <c r="K49" s="64">
        <v>0</v>
      </c>
      <c r="L49" s="64">
        <v>0</v>
      </c>
      <c r="M49" s="62">
        <v>0</v>
      </c>
      <c r="N49" s="66">
        <v>27</v>
      </c>
      <c r="O49" s="30">
        <v>11800</v>
      </c>
      <c r="P49" s="30">
        <v>21</v>
      </c>
      <c r="Q49" s="65">
        <v>9</v>
      </c>
      <c r="R49" s="61">
        <v>26</v>
      </c>
      <c r="S49" s="64">
        <v>17800</v>
      </c>
      <c r="T49" s="64">
        <v>33</v>
      </c>
      <c r="U49" s="62">
        <v>14</v>
      </c>
      <c r="V49" s="66">
        <v>27</v>
      </c>
      <c r="W49" s="30">
        <v>25700</v>
      </c>
      <c r="X49" s="30">
        <v>47</v>
      </c>
      <c r="Y49" s="65">
        <v>19</v>
      </c>
      <c r="Z49" s="61">
        <v>27</v>
      </c>
      <c r="AA49" s="64">
        <v>12350</v>
      </c>
      <c r="AB49" s="64">
        <v>22</v>
      </c>
      <c r="AC49" s="62">
        <v>9</v>
      </c>
      <c r="AD49" s="66">
        <v>0</v>
      </c>
      <c r="AE49" s="30">
        <v>0</v>
      </c>
      <c r="AF49" s="30">
        <v>0</v>
      </c>
      <c r="AG49" s="65">
        <v>0</v>
      </c>
      <c r="AH49" s="61">
        <v>26</v>
      </c>
      <c r="AI49" s="64">
        <v>9950</v>
      </c>
      <c r="AJ49" s="64">
        <v>19</v>
      </c>
      <c r="AK49" s="62">
        <v>8</v>
      </c>
      <c r="AL49" s="66">
        <v>25</v>
      </c>
      <c r="AM49" s="30">
        <v>16550</v>
      </c>
      <c r="AN49" s="30">
        <v>31</v>
      </c>
      <c r="AO49" s="65">
        <v>13</v>
      </c>
      <c r="AP49" s="67">
        <f>SUM($D$4:D49,$H$4:H49,$L$4:L49,$P$4:P49,$T$4:T49,$X$4:X49,$AB$4:AB49,$AF$4:AF49,$AJ$4:AJ49,$AN$4:AN49)</f>
        <v>3138</v>
      </c>
      <c r="AQ49" s="67">
        <f>SUM($C$4:C49,$G$4:G49,$K$4:K49,$O$4:O49,$S$4:S49,$W$4:W49,$AA$4:AA49,$AE$4:AE49,$AI$4:AI49,$AM$4:AM49)</f>
        <v>1441450</v>
      </c>
      <c r="AR49" s="67">
        <f>SUM($E$4:E49,$I$4:I49,$M$4:M49,$Q$4:Q49,$U$4:U49,$Y$4:Y49,$AC$4:AC49,$AG$4:AG49,$AK$4:AK49,$AO$4:AO49)</f>
        <v>827</v>
      </c>
    </row>
    <row r="50" spans="1:44" x14ac:dyDescent="0.15">
      <c r="A50">
        <v>47</v>
      </c>
      <c r="B50" s="61">
        <v>29</v>
      </c>
      <c r="C50" s="64">
        <v>32400</v>
      </c>
      <c r="D50" s="30">
        <v>59</v>
      </c>
      <c r="E50" s="65">
        <v>24</v>
      </c>
      <c r="F50" s="61">
        <v>28</v>
      </c>
      <c r="G50" s="64">
        <v>13000</v>
      </c>
      <c r="H50" s="30">
        <v>24</v>
      </c>
      <c r="I50" s="65">
        <v>10</v>
      </c>
      <c r="J50" s="61">
        <v>28</v>
      </c>
      <c r="K50" s="64">
        <v>13000</v>
      </c>
      <c r="L50" s="64">
        <v>24</v>
      </c>
      <c r="M50" s="62">
        <v>10</v>
      </c>
      <c r="N50" s="66">
        <v>0</v>
      </c>
      <c r="O50" s="30">
        <v>0</v>
      </c>
      <c r="P50" s="30">
        <v>0</v>
      </c>
      <c r="Q50" s="65">
        <v>0</v>
      </c>
      <c r="R50" s="61">
        <v>27</v>
      </c>
      <c r="S50" s="64">
        <v>19600</v>
      </c>
      <c r="T50" s="64">
        <v>36</v>
      </c>
      <c r="U50" s="62">
        <v>15</v>
      </c>
      <c r="V50" s="66">
        <v>28</v>
      </c>
      <c r="W50" s="30">
        <v>28250</v>
      </c>
      <c r="X50" s="30">
        <v>51</v>
      </c>
      <c r="Y50" s="65">
        <v>21</v>
      </c>
      <c r="Z50" s="61">
        <v>28</v>
      </c>
      <c r="AA50" s="64">
        <v>13600</v>
      </c>
      <c r="AB50" s="64">
        <v>25</v>
      </c>
      <c r="AC50" s="62">
        <v>10</v>
      </c>
      <c r="AD50" s="66">
        <v>27</v>
      </c>
      <c r="AE50" s="30">
        <v>10950</v>
      </c>
      <c r="AF50" s="30">
        <v>20</v>
      </c>
      <c r="AG50" s="65">
        <v>8</v>
      </c>
      <c r="AH50" s="61">
        <v>0</v>
      </c>
      <c r="AI50" s="64">
        <v>0</v>
      </c>
      <c r="AJ50" s="64">
        <v>0</v>
      </c>
      <c r="AK50" s="62">
        <v>0</v>
      </c>
      <c r="AL50" s="66">
        <v>26</v>
      </c>
      <c r="AM50" s="30">
        <v>18250</v>
      </c>
      <c r="AN50" s="30">
        <v>34</v>
      </c>
      <c r="AO50" s="65">
        <v>14</v>
      </c>
      <c r="AP50" s="67">
        <f>SUM($D$4:D50,$H$4:H50,$L$4:L50,$P$4:P50,$T$4:T50,$X$4:X50,$AB$4:AB50,$AF$4:AF50,$AJ$4:AJ50,$AN$4:AN50)</f>
        <v>3411</v>
      </c>
      <c r="AQ50" s="67">
        <f>SUM($C$4:C50,$G$4:G50,$K$4:K50,$O$4:O50,$S$4:S50,$W$4:W50,$AA$4:AA50,$AE$4:AE50,$AI$4:AI50,$AM$4:AM50)</f>
        <v>1590500</v>
      </c>
      <c r="AR50" s="67">
        <f>SUM($E$4:E50,$I$4:I50,$M$4:M50,$Q$4:Q50,$U$4:U50,$Y$4:Y50,$AC$4:AC50,$AG$4:AG50,$AK$4:AK50,$AO$4:AO50)</f>
        <v>939</v>
      </c>
    </row>
    <row r="51" spans="1:44" x14ac:dyDescent="0.15">
      <c r="A51">
        <v>48</v>
      </c>
      <c r="B51" s="61">
        <v>0</v>
      </c>
      <c r="C51" s="64">
        <v>0</v>
      </c>
      <c r="D51" s="30">
        <v>0</v>
      </c>
      <c r="E51" s="65">
        <v>0</v>
      </c>
      <c r="F51" s="61">
        <v>29</v>
      </c>
      <c r="G51" s="64">
        <v>14250</v>
      </c>
      <c r="H51" s="30">
        <v>25</v>
      </c>
      <c r="I51" s="65">
        <v>10</v>
      </c>
      <c r="J51" s="61">
        <v>29</v>
      </c>
      <c r="K51" s="64">
        <v>14250</v>
      </c>
      <c r="L51" s="64">
        <v>25</v>
      </c>
      <c r="M51" s="62">
        <v>10</v>
      </c>
      <c r="N51" s="66">
        <v>28</v>
      </c>
      <c r="O51" s="30">
        <v>13000</v>
      </c>
      <c r="P51" s="30">
        <v>24</v>
      </c>
      <c r="Q51" s="65">
        <v>10</v>
      </c>
      <c r="R51" s="61">
        <v>0</v>
      </c>
      <c r="S51" s="64">
        <v>0</v>
      </c>
      <c r="T51" s="64">
        <v>0</v>
      </c>
      <c r="U51" s="62">
        <v>0</v>
      </c>
      <c r="V51" s="66">
        <v>0</v>
      </c>
      <c r="W51" s="30">
        <v>0</v>
      </c>
      <c r="X51" s="30">
        <v>0</v>
      </c>
      <c r="Y51" s="65">
        <v>0</v>
      </c>
      <c r="Z51" s="61">
        <v>0</v>
      </c>
      <c r="AA51" s="64">
        <v>0</v>
      </c>
      <c r="AB51" s="64">
        <v>0</v>
      </c>
      <c r="AC51" s="62">
        <v>0</v>
      </c>
      <c r="AD51" s="66">
        <v>28</v>
      </c>
      <c r="AE51" s="30">
        <v>12050</v>
      </c>
      <c r="AF51" s="30">
        <v>22</v>
      </c>
      <c r="AG51" s="65">
        <v>9</v>
      </c>
      <c r="AH51" s="61">
        <v>27</v>
      </c>
      <c r="AI51" s="64">
        <v>10950</v>
      </c>
      <c r="AJ51" s="64">
        <v>20</v>
      </c>
      <c r="AK51" s="62">
        <v>8</v>
      </c>
      <c r="AL51" s="66">
        <v>0</v>
      </c>
      <c r="AM51" s="30">
        <v>0</v>
      </c>
      <c r="AN51" s="30">
        <v>0</v>
      </c>
      <c r="AO51" s="65">
        <v>0</v>
      </c>
      <c r="AP51" s="67">
        <f>SUM($D$4:D51,$H$4:H51,$L$4:L51,$P$4:P51,$T$4:T51,$X$4:X51,$AB$4:AB51,$AF$4:AF51,$AJ$4:AJ51,$AN$4:AN51)</f>
        <v>3527</v>
      </c>
      <c r="AQ51" s="67">
        <f>SUM($C$4:C51,$G$4:G51,$K$4:K51,$O$4:O51,$S$4:S51,$W$4:W51,$AA$4:AA51,$AE$4:AE51,$AI$4:AI51,$AM$4:AM51)</f>
        <v>1655000</v>
      </c>
      <c r="AR51" s="67">
        <f>SUM($E$4:E51,$I$4:I51,$M$4:M51,$Q$4:Q51,$U$4:U51,$Y$4:Y51,$AC$4:AC51,$AG$4:AG51,$AK$4:AK51,$AO$4:AO51)</f>
        <v>986</v>
      </c>
    </row>
    <row r="52" spans="1:44" x14ac:dyDescent="0.15">
      <c r="A52">
        <v>49</v>
      </c>
      <c r="B52" s="61">
        <v>30</v>
      </c>
      <c r="C52" s="64">
        <v>35600</v>
      </c>
      <c r="D52" s="30">
        <v>64</v>
      </c>
      <c r="E52" s="65">
        <v>26</v>
      </c>
      <c r="F52" s="61">
        <v>0</v>
      </c>
      <c r="G52" s="64">
        <v>0</v>
      </c>
      <c r="H52" s="30">
        <v>0</v>
      </c>
      <c r="I52" s="65">
        <v>0</v>
      </c>
      <c r="J52" s="61">
        <v>0</v>
      </c>
      <c r="K52" s="64">
        <v>0</v>
      </c>
      <c r="L52" s="64">
        <v>0</v>
      </c>
      <c r="M52" s="62">
        <v>0</v>
      </c>
      <c r="N52" s="66">
        <v>29</v>
      </c>
      <c r="O52" s="30">
        <v>14250</v>
      </c>
      <c r="P52" s="30">
        <v>25</v>
      </c>
      <c r="Q52" s="65">
        <v>10</v>
      </c>
      <c r="R52" s="61">
        <v>28</v>
      </c>
      <c r="S52" s="64">
        <v>21550</v>
      </c>
      <c r="T52" s="64">
        <v>39</v>
      </c>
      <c r="U52" s="62">
        <v>16</v>
      </c>
      <c r="V52" s="66">
        <v>29</v>
      </c>
      <c r="W52" s="30">
        <v>31050</v>
      </c>
      <c r="X52" s="30">
        <v>56</v>
      </c>
      <c r="Y52" s="65">
        <v>23</v>
      </c>
      <c r="Z52" s="61">
        <v>29</v>
      </c>
      <c r="AA52" s="64">
        <v>14950</v>
      </c>
      <c r="AB52" s="64">
        <v>27</v>
      </c>
      <c r="AC52" s="62">
        <v>11</v>
      </c>
      <c r="AD52" s="66">
        <v>0</v>
      </c>
      <c r="AE52" s="30">
        <v>0</v>
      </c>
      <c r="AF52" s="30">
        <v>0</v>
      </c>
      <c r="AG52" s="65">
        <v>0</v>
      </c>
      <c r="AH52" s="61">
        <v>28</v>
      </c>
      <c r="AI52" s="64">
        <v>12050</v>
      </c>
      <c r="AJ52" s="64">
        <v>22</v>
      </c>
      <c r="AK52" s="62">
        <v>9</v>
      </c>
      <c r="AL52" s="66">
        <v>27</v>
      </c>
      <c r="AM52" s="30">
        <v>20100</v>
      </c>
      <c r="AN52" s="30">
        <v>37</v>
      </c>
      <c r="AO52" s="65">
        <v>15</v>
      </c>
      <c r="AP52" s="67">
        <f>SUM($D$4:D52,$H$4:H52,$L$4:L52,$P$4:P52,$T$4:T52,$X$4:X52,$AB$4:AB52,$AF$4:AF52,$AJ$4:AJ52,$AN$4:AN52)</f>
        <v>3797</v>
      </c>
      <c r="AQ52" s="67">
        <f>SUM($C$4:C52,$G$4:G52,$K$4:K52,$O$4:O52,$S$4:S52,$W$4:W52,$AA$4:AA52,$AE$4:AE52,$AI$4:AI52,$AM$4:AM52)</f>
        <v>1804550</v>
      </c>
      <c r="AR52" s="67">
        <f>SUM($E$4:E52,$I$4:I52,$M$4:M52,$Q$4:Q52,$U$4:U52,$Y$4:Y52,$AC$4:AC52,$AG$4:AG52,$AK$4:AK52,$AO$4:AO52)</f>
        <v>1096</v>
      </c>
    </row>
    <row r="53" spans="1:44" x14ac:dyDescent="0.15">
      <c r="A53">
        <v>50</v>
      </c>
      <c r="B53" s="61">
        <v>31</v>
      </c>
      <c r="C53" s="64">
        <v>39100</v>
      </c>
      <c r="D53" s="30">
        <v>70</v>
      </c>
      <c r="E53" s="65">
        <v>28</v>
      </c>
      <c r="F53" s="61">
        <v>30</v>
      </c>
      <c r="G53" s="64">
        <v>15650</v>
      </c>
      <c r="H53" s="30">
        <v>28</v>
      </c>
      <c r="I53" s="65">
        <v>12</v>
      </c>
      <c r="J53" s="61">
        <v>30</v>
      </c>
      <c r="K53" s="64">
        <v>15650</v>
      </c>
      <c r="L53" s="64">
        <v>28</v>
      </c>
      <c r="M53" s="62">
        <v>12</v>
      </c>
      <c r="N53" s="66">
        <v>0</v>
      </c>
      <c r="O53" s="30">
        <v>0</v>
      </c>
      <c r="P53" s="30">
        <v>0</v>
      </c>
      <c r="Q53" s="65">
        <v>0</v>
      </c>
      <c r="R53" s="61">
        <v>29</v>
      </c>
      <c r="S53" s="64">
        <v>23650</v>
      </c>
      <c r="T53" s="64">
        <v>42</v>
      </c>
      <c r="U53" s="62">
        <v>17</v>
      </c>
      <c r="V53" s="66">
        <v>30</v>
      </c>
      <c r="W53" s="30">
        <v>34100</v>
      </c>
      <c r="X53" s="30">
        <v>61</v>
      </c>
      <c r="Y53" s="65">
        <v>25</v>
      </c>
      <c r="Z53" s="61">
        <v>30</v>
      </c>
      <c r="AA53" s="64">
        <v>16400</v>
      </c>
      <c r="AB53" s="64">
        <v>29</v>
      </c>
      <c r="AC53" s="62">
        <v>12</v>
      </c>
      <c r="AD53" s="66">
        <v>29</v>
      </c>
      <c r="AE53" s="30">
        <v>13250</v>
      </c>
      <c r="AF53" s="30">
        <v>24</v>
      </c>
      <c r="AG53" s="65">
        <v>10</v>
      </c>
      <c r="AH53" s="61">
        <v>0</v>
      </c>
      <c r="AI53" s="64">
        <v>0</v>
      </c>
      <c r="AJ53" s="64">
        <v>0</v>
      </c>
      <c r="AK53" s="62">
        <v>0</v>
      </c>
      <c r="AL53" s="66">
        <v>28</v>
      </c>
      <c r="AM53" s="30">
        <v>22100</v>
      </c>
      <c r="AN53" s="30">
        <v>40</v>
      </c>
      <c r="AO53" s="65">
        <v>16</v>
      </c>
      <c r="AP53" s="67">
        <f>SUM($D$4:D53,$H$4:H53,$L$4:L53,$P$4:P53,$T$4:T53,$X$4:X53,$AB$4:AB53,$AF$4:AF53,$AJ$4:AJ53,$AN$4:AN53)</f>
        <v>4119</v>
      </c>
      <c r="AQ53" s="67">
        <f>SUM($C$4:C53,$G$4:G53,$K$4:K53,$O$4:O53,$S$4:S53,$W$4:W53,$AA$4:AA53,$AE$4:AE53,$AI$4:AI53,$AM$4:AM53)</f>
        <v>1984450</v>
      </c>
      <c r="AR53" s="67">
        <f>SUM($E$4:E53,$I$4:I53,$M$4:M53,$Q$4:Q53,$U$4:U53,$Y$4:Y53,$AC$4:AC53,$AG$4:AG53,$AK$4:AK53,$AO$4:AO53)</f>
        <v>1228</v>
      </c>
    </row>
    <row r="54" spans="1:44" x14ac:dyDescent="0.15">
      <c r="A54">
        <v>51</v>
      </c>
      <c r="B54" s="61">
        <v>0</v>
      </c>
      <c r="C54" s="64">
        <v>0</v>
      </c>
      <c r="D54" s="30">
        <v>0</v>
      </c>
      <c r="E54" s="65">
        <v>0</v>
      </c>
      <c r="F54" s="61">
        <v>31</v>
      </c>
      <c r="G54" s="64">
        <v>17150</v>
      </c>
      <c r="H54" s="30">
        <v>30</v>
      </c>
      <c r="I54" s="65">
        <v>12</v>
      </c>
      <c r="J54" s="61">
        <v>31</v>
      </c>
      <c r="K54" s="64">
        <v>17150</v>
      </c>
      <c r="L54" s="64">
        <v>30</v>
      </c>
      <c r="M54" s="62">
        <v>12</v>
      </c>
      <c r="N54" s="66">
        <v>30</v>
      </c>
      <c r="O54" s="30">
        <v>15650</v>
      </c>
      <c r="P54" s="30">
        <v>28</v>
      </c>
      <c r="Q54" s="65">
        <v>12</v>
      </c>
      <c r="R54" s="61">
        <v>0</v>
      </c>
      <c r="S54" s="64">
        <v>0</v>
      </c>
      <c r="T54" s="64">
        <v>0</v>
      </c>
      <c r="U54" s="62">
        <v>0</v>
      </c>
      <c r="V54" s="66">
        <v>0</v>
      </c>
      <c r="W54" s="30">
        <v>0</v>
      </c>
      <c r="X54" s="30">
        <v>0</v>
      </c>
      <c r="Y54" s="65">
        <v>0</v>
      </c>
      <c r="Z54" s="61">
        <v>0</v>
      </c>
      <c r="AA54" s="64">
        <v>0</v>
      </c>
      <c r="AB54" s="64">
        <v>0</v>
      </c>
      <c r="AC54" s="62">
        <v>0</v>
      </c>
      <c r="AD54" s="66">
        <v>30</v>
      </c>
      <c r="AE54" s="30">
        <v>14550</v>
      </c>
      <c r="AF54" s="30">
        <v>26</v>
      </c>
      <c r="AG54" s="65">
        <v>11</v>
      </c>
      <c r="AH54" s="61">
        <v>29</v>
      </c>
      <c r="AI54" s="64">
        <v>13250</v>
      </c>
      <c r="AJ54" s="64">
        <v>24</v>
      </c>
      <c r="AK54" s="62">
        <v>10</v>
      </c>
      <c r="AL54" s="66">
        <v>29</v>
      </c>
      <c r="AM54" s="30">
        <v>24300</v>
      </c>
      <c r="AN54" s="30">
        <v>44</v>
      </c>
      <c r="AO54" s="65">
        <v>18</v>
      </c>
      <c r="AP54" s="67">
        <f>SUM($D$4:D54,$H$4:H54,$L$4:L54,$P$4:P54,$T$4:T54,$X$4:X54,$AB$4:AB54,$AF$4:AF54,$AJ$4:AJ54,$AN$4:AN54)</f>
        <v>4301</v>
      </c>
      <c r="AQ54" s="67">
        <f>SUM($C$4:C54,$G$4:G54,$K$4:K54,$O$4:O54,$S$4:S54,$W$4:W54,$AA$4:AA54,$AE$4:AE54,$AI$4:AI54,$AM$4:AM54)</f>
        <v>2086500</v>
      </c>
      <c r="AR54" s="67">
        <f>SUM($E$4:E54,$I$4:I54,$M$4:M54,$Q$4:Q54,$U$4:U54,$Y$4:Y54,$AC$4:AC54,$AG$4:AG54,$AK$4:AK54,$AO$4:AO54)</f>
        <v>1303</v>
      </c>
    </row>
    <row r="55" spans="1:44" x14ac:dyDescent="0.15">
      <c r="A55">
        <v>52</v>
      </c>
      <c r="B55" s="61">
        <v>32</v>
      </c>
      <c r="C55" s="64">
        <v>42900</v>
      </c>
      <c r="D55" s="30">
        <v>76</v>
      </c>
      <c r="E55" s="65">
        <v>31</v>
      </c>
      <c r="F55" s="61">
        <v>0</v>
      </c>
      <c r="G55" s="64">
        <v>0</v>
      </c>
      <c r="H55" s="30">
        <v>0</v>
      </c>
      <c r="I55" s="65">
        <v>0</v>
      </c>
      <c r="J55" s="61">
        <v>0</v>
      </c>
      <c r="K55" s="64">
        <v>0</v>
      </c>
      <c r="L55" s="64">
        <v>0</v>
      </c>
      <c r="M55" s="62">
        <v>0</v>
      </c>
      <c r="N55" s="66">
        <v>31</v>
      </c>
      <c r="O55" s="30">
        <v>17150</v>
      </c>
      <c r="P55" s="30">
        <v>30</v>
      </c>
      <c r="Q55" s="65">
        <v>12</v>
      </c>
      <c r="R55" s="61">
        <v>30</v>
      </c>
      <c r="S55" s="64">
        <v>25950</v>
      </c>
      <c r="T55" s="64">
        <v>46</v>
      </c>
      <c r="U55" s="62">
        <v>19</v>
      </c>
      <c r="V55" s="66">
        <v>31</v>
      </c>
      <c r="W55" s="30">
        <v>37400</v>
      </c>
      <c r="X55" s="30">
        <v>66</v>
      </c>
      <c r="Y55" s="65">
        <v>27</v>
      </c>
      <c r="Z55" s="61">
        <v>31</v>
      </c>
      <c r="AA55" s="64">
        <v>18000</v>
      </c>
      <c r="AB55" s="64">
        <v>32</v>
      </c>
      <c r="AC55" s="62">
        <v>13</v>
      </c>
      <c r="AD55" s="66">
        <v>0</v>
      </c>
      <c r="AE55" s="30">
        <v>0</v>
      </c>
      <c r="AF55" s="30">
        <v>0</v>
      </c>
      <c r="AG55" s="65">
        <v>0</v>
      </c>
      <c r="AH55" s="61">
        <v>30</v>
      </c>
      <c r="AI55" s="64">
        <v>14550</v>
      </c>
      <c r="AJ55" s="64">
        <v>26</v>
      </c>
      <c r="AK55" s="62">
        <v>11</v>
      </c>
      <c r="AL55" s="66">
        <v>0</v>
      </c>
      <c r="AM55" s="30">
        <v>0</v>
      </c>
      <c r="AN55" s="30">
        <v>0</v>
      </c>
      <c r="AO55" s="65">
        <v>0</v>
      </c>
      <c r="AP55" s="67">
        <f>SUM($D$4:D55,$H$4:H55,$L$4:L55,$P$4:P55,$T$4:T55,$X$4:X55,$AB$4:AB55,$AF$4:AF55,$AJ$4:AJ55,$AN$4:AN55)</f>
        <v>4577</v>
      </c>
      <c r="AQ55" s="67">
        <f>SUM($C$4:C55,$G$4:G55,$K$4:K55,$O$4:O55,$S$4:S55,$W$4:W55,$AA$4:AA55,$AE$4:AE55,$AI$4:AI55,$AM$4:AM55)</f>
        <v>2242450</v>
      </c>
      <c r="AR55" s="67">
        <f>SUM($E$4:E55,$I$4:I55,$M$4:M55,$Q$4:Q55,$U$4:U55,$Y$4:Y55,$AC$4:AC55,$AG$4:AG55,$AK$4:AK55,$AO$4:AO55)</f>
        <v>1416</v>
      </c>
    </row>
    <row r="56" spans="1:44" x14ac:dyDescent="0.15">
      <c r="A56">
        <v>53</v>
      </c>
      <c r="B56" s="61">
        <v>33</v>
      </c>
      <c r="C56" s="64">
        <v>47050</v>
      </c>
      <c r="D56" s="30">
        <v>83</v>
      </c>
      <c r="E56" s="65">
        <v>34</v>
      </c>
      <c r="F56" s="61">
        <v>32</v>
      </c>
      <c r="G56" s="64">
        <v>18800</v>
      </c>
      <c r="H56" s="30">
        <v>33</v>
      </c>
      <c r="I56" s="65">
        <v>14</v>
      </c>
      <c r="J56" s="61">
        <v>32</v>
      </c>
      <c r="K56" s="64">
        <v>18800</v>
      </c>
      <c r="L56" s="64">
        <v>33</v>
      </c>
      <c r="M56" s="62">
        <v>14</v>
      </c>
      <c r="N56" s="66">
        <v>0</v>
      </c>
      <c r="O56" s="30">
        <v>0</v>
      </c>
      <c r="P56" s="30">
        <v>0</v>
      </c>
      <c r="Q56" s="65">
        <v>0</v>
      </c>
      <c r="R56" s="61">
        <v>31</v>
      </c>
      <c r="S56" s="64">
        <v>28450</v>
      </c>
      <c r="T56" s="64">
        <v>50</v>
      </c>
      <c r="U56" s="62">
        <v>20</v>
      </c>
      <c r="V56" s="66">
        <v>32</v>
      </c>
      <c r="W56" s="30">
        <v>41000</v>
      </c>
      <c r="X56" s="30">
        <v>72</v>
      </c>
      <c r="Y56" s="65">
        <v>29</v>
      </c>
      <c r="Z56" s="61">
        <v>32</v>
      </c>
      <c r="AA56" s="64">
        <v>19750</v>
      </c>
      <c r="AB56" s="64">
        <v>35</v>
      </c>
      <c r="AC56" s="62">
        <v>14</v>
      </c>
      <c r="AD56" s="66">
        <v>31</v>
      </c>
      <c r="AE56" s="30">
        <v>16000</v>
      </c>
      <c r="AF56" s="30">
        <v>29</v>
      </c>
      <c r="AG56" s="65">
        <v>12</v>
      </c>
      <c r="AH56" s="61">
        <v>31</v>
      </c>
      <c r="AI56" s="64">
        <v>16000</v>
      </c>
      <c r="AJ56" s="64">
        <v>29</v>
      </c>
      <c r="AK56" s="62">
        <v>12</v>
      </c>
      <c r="AL56" s="66">
        <v>30</v>
      </c>
      <c r="AM56" s="30">
        <v>26700</v>
      </c>
      <c r="AN56" s="30">
        <v>48</v>
      </c>
      <c r="AO56" s="65">
        <v>20</v>
      </c>
      <c r="AP56" s="67">
        <f>SUM($D$4:D56,$H$4:H56,$L$4:L56,$P$4:P56,$T$4:T56,$X$4:X56,$AB$4:AB56,$AF$4:AF56,$AJ$4:AJ56,$AN$4:AN56)</f>
        <v>4989</v>
      </c>
      <c r="AQ56" s="67">
        <f>SUM($C$4:C56,$G$4:G56,$K$4:K56,$O$4:O56,$S$4:S56,$W$4:W56,$AA$4:AA56,$AE$4:AE56,$AI$4:AI56,$AM$4:AM56)</f>
        <v>2475000</v>
      </c>
      <c r="AR56" s="67">
        <f>SUM($E$4:E56,$I$4:I56,$M$4:M56,$Q$4:Q56,$U$4:U56,$Y$4:Y56,$AC$4:AC56,$AG$4:AG56,$AK$4:AK56,$AO$4:AO56)</f>
        <v>1585</v>
      </c>
    </row>
    <row r="57" spans="1:44" x14ac:dyDescent="0.15">
      <c r="A57">
        <v>54</v>
      </c>
      <c r="B57" s="61">
        <v>0</v>
      </c>
      <c r="C57" s="64">
        <v>0</v>
      </c>
      <c r="D57" s="30">
        <v>0</v>
      </c>
      <c r="E57" s="65">
        <v>0</v>
      </c>
      <c r="F57" s="61">
        <v>33</v>
      </c>
      <c r="G57" s="64">
        <v>20600</v>
      </c>
      <c r="H57" s="30">
        <v>36</v>
      </c>
      <c r="I57" s="65">
        <v>15</v>
      </c>
      <c r="J57" s="61">
        <v>33</v>
      </c>
      <c r="K57" s="64">
        <v>20600</v>
      </c>
      <c r="L57" s="64">
        <v>36</v>
      </c>
      <c r="M57" s="62">
        <v>15</v>
      </c>
      <c r="N57" s="66">
        <v>32</v>
      </c>
      <c r="O57" s="30">
        <v>18800</v>
      </c>
      <c r="P57" s="30">
        <v>33</v>
      </c>
      <c r="Q57" s="65">
        <v>14</v>
      </c>
      <c r="R57" s="61">
        <v>32</v>
      </c>
      <c r="S57" s="64">
        <v>31200</v>
      </c>
      <c r="T57" s="64">
        <v>55</v>
      </c>
      <c r="U57" s="62">
        <v>22</v>
      </c>
      <c r="V57" s="66">
        <v>0</v>
      </c>
      <c r="W57" s="30">
        <v>0</v>
      </c>
      <c r="X57" s="30">
        <v>0</v>
      </c>
      <c r="Y57" s="65">
        <v>0</v>
      </c>
      <c r="Z57" s="61">
        <v>0</v>
      </c>
      <c r="AA57" s="64">
        <v>0</v>
      </c>
      <c r="AB57" s="64">
        <v>0</v>
      </c>
      <c r="AC57" s="62">
        <v>0</v>
      </c>
      <c r="AD57" s="66">
        <v>32</v>
      </c>
      <c r="AE57" s="30">
        <v>17550</v>
      </c>
      <c r="AF57" s="30">
        <v>31</v>
      </c>
      <c r="AG57" s="65">
        <v>13</v>
      </c>
      <c r="AH57" s="61">
        <v>0</v>
      </c>
      <c r="AI57" s="64">
        <v>0</v>
      </c>
      <c r="AJ57" s="64">
        <v>0</v>
      </c>
      <c r="AK57" s="62">
        <v>0</v>
      </c>
      <c r="AL57" s="66">
        <v>31</v>
      </c>
      <c r="AM57" s="30">
        <v>29300</v>
      </c>
      <c r="AN57" s="30">
        <v>52</v>
      </c>
      <c r="AO57" s="65">
        <v>21</v>
      </c>
      <c r="AP57" s="67">
        <f>SUM($D$4:D57,$H$4:H57,$L$4:L57,$P$4:P57,$T$4:T57,$X$4:X57,$AB$4:AB57,$AF$4:AF57,$AJ$4:AJ57,$AN$4:AN57)</f>
        <v>5232</v>
      </c>
      <c r="AQ57" s="67">
        <f>SUM($C$4:C57,$G$4:G57,$K$4:K57,$O$4:O57,$S$4:S57,$W$4:W57,$AA$4:AA57,$AE$4:AE57,$AI$4:AI57,$AM$4:AM57)</f>
        <v>2613050</v>
      </c>
      <c r="AR57" s="67">
        <f>SUM($E$4:E57,$I$4:I57,$M$4:M57,$Q$4:Q57,$U$4:U57,$Y$4:Y57,$AC$4:AC57,$AG$4:AG57,$AK$4:AK57,$AO$4:AO57)</f>
        <v>1685</v>
      </c>
    </row>
    <row r="58" spans="1:44" x14ac:dyDescent="0.15">
      <c r="A58">
        <v>55</v>
      </c>
      <c r="B58" s="61">
        <v>34</v>
      </c>
      <c r="C58" s="64">
        <v>51550</v>
      </c>
      <c r="D58" s="30">
        <v>90</v>
      </c>
      <c r="E58" s="65">
        <v>36</v>
      </c>
      <c r="F58" s="61">
        <v>0</v>
      </c>
      <c r="G58" s="64">
        <v>0</v>
      </c>
      <c r="H58" s="30">
        <v>0</v>
      </c>
      <c r="I58" s="65">
        <v>0</v>
      </c>
      <c r="J58" s="61">
        <v>0</v>
      </c>
      <c r="K58" s="64">
        <v>0</v>
      </c>
      <c r="L58" s="64">
        <v>0</v>
      </c>
      <c r="M58" s="62">
        <v>0</v>
      </c>
      <c r="N58" s="66">
        <v>33</v>
      </c>
      <c r="O58" s="30">
        <v>20600</v>
      </c>
      <c r="P58" s="30">
        <v>36</v>
      </c>
      <c r="Q58" s="65">
        <v>15</v>
      </c>
      <c r="R58" s="61">
        <v>0</v>
      </c>
      <c r="S58" s="64">
        <v>0</v>
      </c>
      <c r="T58" s="64">
        <v>0</v>
      </c>
      <c r="U58" s="62">
        <v>0</v>
      </c>
      <c r="V58" s="66">
        <v>33</v>
      </c>
      <c r="W58" s="30">
        <v>44950</v>
      </c>
      <c r="X58" s="30">
        <v>79</v>
      </c>
      <c r="Y58" s="65">
        <v>32</v>
      </c>
      <c r="Z58" s="61">
        <v>33</v>
      </c>
      <c r="AA58" s="64">
        <v>21650</v>
      </c>
      <c r="AB58" s="64">
        <v>38</v>
      </c>
      <c r="AC58" s="62">
        <v>16</v>
      </c>
      <c r="AD58" s="66">
        <v>0</v>
      </c>
      <c r="AE58" s="30">
        <v>0</v>
      </c>
      <c r="AF58" s="30">
        <v>0</v>
      </c>
      <c r="AG58" s="65">
        <v>0</v>
      </c>
      <c r="AH58" s="61">
        <v>32</v>
      </c>
      <c r="AI58" s="64">
        <v>17550</v>
      </c>
      <c r="AJ58" s="64">
        <v>31</v>
      </c>
      <c r="AK58" s="62">
        <v>13</v>
      </c>
      <c r="AL58" s="66">
        <v>0</v>
      </c>
      <c r="AM58" s="30">
        <v>0</v>
      </c>
      <c r="AN58" s="30">
        <v>0</v>
      </c>
      <c r="AO58" s="65">
        <v>0</v>
      </c>
      <c r="AP58" s="67">
        <f>SUM($D$4:D58,$H$4:H58,$L$4:L58,$P$4:P58,$T$4:T58,$X$4:X58,$AB$4:AB58,$AF$4:AF58,$AJ$4:AJ58,$AN$4:AN58)</f>
        <v>5506</v>
      </c>
      <c r="AQ58" s="67">
        <f>SUM($C$4:C58,$G$4:G58,$K$4:K58,$O$4:O58,$S$4:S58,$W$4:W58,$AA$4:AA58,$AE$4:AE58,$AI$4:AI58,$AM$4:AM58)</f>
        <v>2769350</v>
      </c>
      <c r="AR58" s="67">
        <f>SUM($E$4:E58,$I$4:I58,$M$4:M58,$Q$4:Q58,$U$4:U58,$Y$4:Y58,$AC$4:AC58,$AG$4:AG58,$AK$4:AK58,$AO$4:AO58)</f>
        <v>1797</v>
      </c>
    </row>
    <row r="59" spans="1:44" x14ac:dyDescent="0.15">
      <c r="A59">
        <v>56</v>
      </c>
      <c r="B59" s="61">
        <v>0</v>
      </c>
      <c r="C59" s="64">
        <v>0</v>
      </c>
      <c r="D59" s="30">
        <v>0</v>
      </c>
      <c r="E59" s="65">
        <v>0</v>
      </c>
      <c r="F59" s="61">
        <v>34</v>
      </c>
      <c r="G59" s="64">
        <v>22550</v>
      </c>
      <c r="H59" s="30">
        <v>39</v>
      </c>
      <c r="I59" s="65">
        <v>16</v>
      </c>
      <c r="J59" s="61">
        <v>34</v>
      </c>
      <c r="K59" s="64">
        <v>22550</v>
      </c>
      <c r="L59" s="64">
        <v>39</v>
      </c>
      <c r="M59" s="62">
        <v>16</v>
      </c>
      <c r="N59" s="66">
        <v>0</v>
      </c>
      <c r="O59" s="30">
        <v>0</v>
      </c>
      <c r="P59" s="30">
        <v>0</v>
      </c>
      <c r="Q59" s="65">
        <v>0</v>
      </c>
      <c r="R59" s="61">
        <v>33</v>
      </c>
      <c r="S59" s="64">
        <v>34200</v>
      </c>
      <c r="T59" s="64">
        <v>60</v>
      </c>
      <c r="U59" s="62">
        <v>24</v>
      </c>
      <c r="V59" s="66">
        <v>34</v>
      </c>
      <c r="W59" s="30">
        <v>49250</v>
      </c>
      <c r="X59" s="30">
        <v>86</v>
      </c>
      <c r="Y59" s="65">
        <v>35</v>
      </c>
      <c r="Z59" s="61">
        <v>34</v>
      </c>
      <c r="AA59" s="64">
        <v>23700</v>
      </c>
      <c r="AB59" s="64">
        <v>41</v>
      </c>
      <c r="AC59" s="62">
        <v>17</v>
      </c>
      <c r="AD59" s="66">
        <v>33</v>
      </c>
      <c r="AE59" s="30">
        <v>19250</v>
      </c>
      <c r="AF59" s="30">
        <v>34</v>
      </c>
      <c r="AG59" s="65">
        <v>14</v>
      </c>
      <c r="AH59" s="61">
        <v>33</v>
      </c>
      <c r="AI59" s="64">
        <v>19250</v>
      </c>
      <c r="AJ59" s="64">
        <v>34</v>
      </c>
      <c r="AK59" s="62">
        <v>14</v>
      </c>
      <c r="AL59" s="66">
        <v>32</v>
      </c>
      <c r="AM59" s="30">
        <v>32150</v>
      </c>
      <c r="AN59" s="30">
        <v>57</v>
      </c>
      <c r="AO59" s="65">
        <v>23</v>
      </c>
      <c r="AP59" s="67">
        <f>SUM($D$4:D59,$H$4:H59,$L$4:L59,$P$4:P59,$T$4:T59,$X$4:X59,$AB$4:AB59,$AF$4:AF59,$AJ$4:AJ59,$AN$4:AN59)</f>
        <v>5896</v>
      </c>
      <c r="AQ59" s="67">
        <f>SUM($C$4:C59,$G$4:G59,$K$4:K59,$O$4:O59,$S$4:S59,$W$4:W59,$AA$4:AA59,$AE$4:AE59,$AI$4:AI59,$AM$4:AM59)</f>
        <v>2992250</v>
      </c>
      <c r="AR59" s="67">
        <f>SUM($E$4:E59,$I$4:I59,$M$4:M59,$Q$4:Q59,$U$4:U59,$Y$4:Y59,$AC$4:AC59,$AG$4:AG59,$AK$4:AK59,$AO$4:AO59)</f>
        <v>1956</v>
      </c>
    </row>
    <row r="60" spans="1:44" x14ac:dyDescent="0.15">
      <c r="A60">
        <v>57</v>
      </c>
      <c r="B60" s="61">
        <v>35</v>
      </c>
      <c r="C60" s="64">
        <v>56450</v>
      </c>
      <c r="D60" s="30">
        <v>98</v>
      </c>
      <c r="E60" s="65">
        <v>40</v>
      </c>
      <c r="F60" s="61">
        <v>35</v>
      </c>
      <c r="G60" s="64">
        <v>24650</v>
      </c>
      <c r="H60" s="30">
        <v>42</v>
      </c>
      <c r="I60" s="65">
        <v>17</v>
      </c>
      <c r="J60" s="61">
        <v>35</v>
      </c>
      <c r="K60" s="64">
        <v>24650</v>
      </c>
      <c r="L60" s="64">
        <v>42</v>
      </c>
      <c r="M60" s="62">
        <v>17</v>
      </c>
      <c r="N60" s="66">
        <v>34</v>
      </c>
      <c r="O60" s="30">
        <v>22550</v>
      </c>
      <c r="P60" s="30">
        <v>39</v>
      </c>
      <c r="Q60" s="65">
        <v>16</v>
      </c>
      <c r="R60" s="61">
        <v>34</v>
      </c>
      <c r="S60" s="64">
        <v>37450</v>
      </c>
      <c r="T60" s="64">
        <v>65</v>
      </c>
      <c r="U60" s="62">
        <v>26</v>
      </c>
      <c r="V60" s="66">
        <v>0</v>
      </c>
      <c r="W60" s="30">
        <v>0</v>
      </c>
      <c r="X60" s="30">
        <v>0</v>
      </c>
      <c r="Y60" s="65">
        <v>0</v>
      </c>
      <c r="Z60" s="61">
        <v>0</v>
      </c>
      <c r="AA60" s="64">
        <v>0</v>
      </c>
      <c r="AB60" s="64">
        <v>0</v>
      </c>
      <c r="AC60" s="62">
        <v>0</v>
      </c>
      <c r="AD60" s="66">
        <v>34</v>
      </c>
      <c r="AE60" s="30">
        <v>21100</v>
      </c>
      <c r="AF60" s="30">
        <v>37</v>
      </c>
      <c r="AG60" s="65">
        <v>15</v>
      </c>
      <c r="AH60" s="61">
        <v>0</v>
      </c>
      <c r="AI60" s="64">
        <v>0</v>
      </c>
      <c r="AJ60" s="64">
        <v>0</v>
      </c>
      <c r="AK60" s="62">
        <v>0</v>
      </c>
      <c r="AL60" s="66">
        <v>33</v>
      </c>
      <c r="AM60" s="30">
        <v>35250</v>
      </c>
      <c r="AN60" s="30">
        <v>62</v>
      </c>
      <c r="AO60" s="65">
        <v>25</v>
      </c>
      <c r="AP60" s="67">
        <f>SUM($D$4:D60,$H$4:H60,$L$4:L60,$P$4:P60,$T$4:T60,$X$4:X60,$AB$4:AB60,$AF$4:AF60,$AJ$4:AJ60,$AN$4:AN60)</f>
        <v>6281</v>
      </c>
      <c r="AQ60" s="67">
        <f>SUM($C$4:C60,$G$4:G60,$K$4:K60,$O$4:O60,$S$4:S60,$W$4:W60,$AA$4:AA60,$AE$4:AE60,$AI$4:AI60,$AM$4:AM60)</f>
        <v>3214350</v>
      </c>
      <c r="AR60" s="67">
        <f>SUM($E$4:E60,$I$4:I60,$M$4:M60,$Q$4:Q60,$U$4:U60,$Y$4:Y60,$AC$4:AC60,$AG$4:AG60,$AK$4:AK60,$AO$4:AO60)</f>
        <v>2112</v>
      </c>
    </row>
    <row r="61" spans="1:44" x14ac:dyDescent="0.15">
      <c r="A61">
        <v>58</v>
      </c>
      <c r="B61" s="61">
        <v>36</v>
      </c>
      <c r="C61" s="64">
        <v>61800</v>
      </c>
      <c r="D61" s="30">
        <v>107</v>
      </c>
      <c r="E61" s="65">
        <v>43</v>
      </c>
      <c r="F61" s="61">
        <v>0</v>
      </c>
      <c r="G61" s="64">
        <v>0</v>
      </c>
      <c r="H61" s="30">
        <v>0</v>
      </c>
      <c r="I61" s="65">
        <v>0</v>
      </c>
      <c r="J61" s="61">
        <v>0</v>
      </c>
      <c r="K61" s="64">
        <v>0</v>
      </c>
      <c r="L61" s="64">
        <v>0</v>
      </c>
      <c r="M61" s="62">
        <v>0</v>
      </c>
      <c r="N61" s="66">
        <v>35</v>
      </c>
      <c r="O61" s="30">
        <v>24650</v>
      </c>
      <c r="P61" s="30">
        <v>42</v>
      </c>
      <c r="Q61" s="65">
        <v>17</v>
      </c>
      <c r="R61" s="61">
        <v>0</v>
      </c>
      <c r="S61" s="64">
        <v>0</v>
      </c>
      <c r="T61" s="64">
        <v>0</v>
      </c>
      <c r="U61" s="62">
        <v>0</v>
      </c>
      <c r="V61" s="66">
        <v>35</v>
      </c>
      <c r="W61" s="30">
        <v>53950</v>
      </c>
      <c r="X61" s="30">
        <v>94</v>
      </c>
      <c r="Y61" s="65">
        <v>38</v>
      </c>
      <c r="Z61" s="61">
        <v>35</v>
      </c>
      <c r="AA61" s="64">
        <v>25950</v>
      </c>
      <c r="AB61" s="64">
        <v>45</v>
      </c>
      <c r="AC61" s="62">
        <v>18</v>
      </c>
      <c r="AD61" s="66">
        <v>35</v>
      </c>
      <c r="AE61" s="30">
        <v>23100</v>
      </c>
      <c r="AF61" s="30">
        <v>40</v>
      </c>
      <c r="AG61" s="65">
        <v>16</v>
      </c>
      <c r="AH61" s="61">
        <v>34</v>
      </c>
      <c r="AI61" s="64">
        <v>21100</v>
      </c>
      <c r="AJ61" s="64">
        <v>37</v>
      </c>
      <c r="AK61" s="62">
        <v>15</v>
      </c>
      <c r="AL61" s="66">
        <v>34</v>
      </c>
      <c r="AM61" s="30">
        <v>38600</v>
      </c>
      <c r="AN61" s="30">
        <v>67</v>
      </c>
      <c r="AO61" s="65">
        <v>27</v>
      </c>
      <c r="AP61" s="67">
        <f>SUM($D$4:D61,$H$4:H61,$L$4:L61,$P$4:P61,$T$4:T61,$X$4:X61,$AB$4:AB61,$AF$4:AF61,$AJ$4:AJ61,$AN$4:AN61)</f>
        <v>6713</v>
      </c>
      <c r="AQ61" s="67">
        <f>SUM($C$4:C61,$G$4:G61,$K$4:K61,$O$4:O61,$S$4:S61,$W$4:W61,$AA$4:AA61,$AE$4:AE61,$AI$4:AI61,$AM$4:AM61)</f>
        <v>3463500</v>
      </c>
      <c r="AR61" s="67">
        <f>SUM($E$4:E61,$I$4:I61,$M$4:M61,$Q$4:Q61,$U$4:U61,$Y$4:Y61,$AC$4:AC61,$AG$4:AG61,$AK$4:AK61,$AO$4:AO61)</f>
        <v>2286</v>
      </c>
    </row>
    <row r="62" spans="1:44" x14ac:dyDescent="0.15">
      <c r="A62">
        <v>59</v>
      </c>
      <c r="B62" s="61">
        <v>0</v>
      </c>
      <c r="C62" s="64">
        <v>0</v>
      </c>
      <c r="D62" s="30">
        <v>0</v>
      </c>
      <c r="E62" s="65">
        <v>0</v>
      </c>
      <c r="F62" s="61">
        <v>36</v>
      </c>
      <c r="G62" s="64">
        <v>26950</v>
      </c>
      <c r="H62" s="30">
        <v>46</v>
      </c>
      <c r="I62" s="65">
        <v>19</v>
      </c>
      <c r="J62" s="61">
        <v>36</v>
      </c>
      <c r="K62" s="64">
        <v>26950</v>
      </c>
      <c r="L62" s="64">
        <v>46</v>
      </c>
      <c r="M62" s="62">
        <v>19</v>
      </c>
      <c r="N62" s="66">
        <v>0</v>
      </c>
      <c r="O62" s="30">
        <v>0</v>
      </c>
      <c r="P62" s="30">
        <v>0</v>
      </c>
      <c r="Q62" s="65">
        <v>0</v>
      </c>
      <c r="R62" s="61">
        <v>35</v>
      </c>
      <c r="S62" s="64">
        <v>41000</v>
      </c>
      <c r="T62" s="64">
        <v>71</v>
      </c>
      <c r="U62" s="62">
        <v>29</v>
      </c>
      <c r="V62" s="66">
        <v>36</v>
      </c>
      <c r="W62" s="30">
        <v>59050</v>
      </c>
      <c r="X62" s="30">
        <v>102</v>
      </c>
      <c r="Y62" s="65">
        <v>41</v>
      </c>
      <c r="Z62" s="61">
        <v>36</v>
      </c>
      <c r="AA62" s="64">
        <v>28400</v>
      </c>
      <c r="AB62" s="64">
        <v>49</v>
      </c>
      <c r="AC62" s="62">
        <v>20</v>
      </c>
      <c r="AD62" s="66">
        <v>0</v>
      </c>
      <c r="AE62" s="30">
        <v>0</v>
      </c>
      <c r="AF62" s="30">
        <v>0</v>
      </c>
      <c r="AG62" s="65">
        <v>0</v>
      </c>
      <c r="AH62" s="61">
        <v>35</v>
      </c>
      <c r="AI62" s="64">
        <v>23100</v>
      </c>
      <c r="AJ62" s="64">
        <v>40</v>
      </c>
      <c r="AK62" s="62">
        <v>16</v>
      </c>
      <c r="AL62" s="66">
        <v>0</v>
      </c>
      <c r="AM62" s="30">
        <v>0</v>
      </c>
      <c r="AN62" s="30">
        <v>0</v>
      </c>
      <c r="AO62" s="65">
        <v>0</v>
      </c>
      <c r="AP62" s="67">
        <f>SUM($D$4:D62,$H$4:H62,$L$4:L62,$P$4:P62,$T$4:T62,$X$4:X62,$AB$4:AB62,$AF$4:AF62,$AJ$4:AJ62,$AN$4:AN62)</f>
        <v>7067</v>
      </c>
      <c r="AQ62" s="67">
        <f>SUM($C$4:C62,$G$4:G62,$K$4:K62,$O$4:O62,$S$4:S62,$W$4:W62,$AA$4:AA62,$AE$4:AE62,$AI$4:AI62,$AM$4:AM62)</f>
        <v>3668950</v>
      </c>
      <c r="AR62" s="67">
        <f>SUM($E$4:E62,$I$4:I62,$M$4:M62,$Q$4:Q62,$U$4:U62,$Y$4:Y62,$AC$4:AC62,$AG$4:AG62,$AK$4:AK62,$AO$4:AO62)</f>
        <v>2430</v>
      </c>
    </row>
    <row r="63" spans="1:44" x14ac:dyDescent="0.15">
      <c r="A63">
        <v>60</v>
      </c>
      <c r="B63" s="61">
        <v>37</v>
      </c>
      <c r="C63" s="64">
        <v>67650</v>
      </c>
      <c r="D63" s="30">
        <v>117</v>
      </c>
      <c r="E63" s="65">
        <v>47</v>
      </c>
      <c r="F63" s="61">
        <v>37</v>
      </c>
      <c r="G63" s="64">
        <v>29500</v>
      </c>
      <c r="H63" s="30">
        <v>51</v>
      </c>
      <c r="I63" s="65">
        <v>21</v>
      </c>
      <c r="J63" s="61">
        <v>37</v>
      </c>
      <c r="K63" s="64">
        <v>29500</v>
      </c>
      <c r="L63" s="64">
        <v>51</v>
      </c>
      <c r="M63" s="62">
        <v>21</v>
      </c>
      <c r="N63" s="66">
        <v>36</v>
      </c>
      <c r="O63" s="30">
        <v>26950</v>
      </c>
      <c r="P63" s="30">
        <v>46</v>
      </c>
      <c r="Q63" s="65">
        <v>19</v>
      </c>
      <c r="R63" s="61">
        <v>36</v>
      </c>
      <c r="S63" s="64">
        <v>44850</v>
      </c>
      <c r="T63" s="64">
        <v>77</v>
      </c>
      <c r="U63" s="62">
        <v>31</v>
      </c>
      <c r="V63" s="66">
        <v>0</v>
      </c>
      <c r="W63" s="30">
        <v>0</v>
      </c>
      <c r="X63" s="30">
        <v>0</v>
      </c>
      <c r="Y63" s="65">
        <v>0</v>
      </c>
      <c r="Z63" s="61">
        <v>0</v>
      </c>
      <c r="AA63" s="64">
        <v>0</v>
      </c>
      <c r="AB63" s="64">
        <v>0</v>
      </c>
      <c r="AC63" s="62">
        <v>0</v>
      </c>
      <c r="AD63" s="66">
        <v>36</v>
      </c>
      <c r="AE63" s="30">
        <v>25300</v>
      </c>
      <c r="AF63" s="30">
        <v>44</v>
      </c>
      <c r="AG63" s="65">
        <v>18</v>
      </c>
      <c r="AH63" s="61">
        <v>36</v>
      </c>
      <c r="AI63" s="64">
        <v>25300</v>
      </c>
      <c r="AJ63" s="64">
        <v>44</v>
      </c>
      <c r="AK63" s="62">
        <v>18</v>
      </c>
      <c r="AL63" s="66">
        <v>35</v>
      </c>
      <c r="AM63" s="30">
        <v>42250</v>
      </c>
      <c r="AN63" s="30">
        <v>73</v>
      </c>
      <c r="AO63" s="65">
        <v>30</v>
      </c>
      <c r="AP63" s="67">
        <f>SUM($D$4:D63,$H$4:H63,$L$4:L63,$P$4:P63,$T$4:T63,$X$4:X63,$AB$4:AB63,$AF$4:AF63,$AJ$4:AJ63,$AN$4:AN63)</f>
        <v>7570</v>
      </c>
      <c r="AQ63" s="67">
        <f>SUM($C$4:C63,$G$4:G63,$K$4:K63,$O$4:O63,$S$4:S63,$W$4:W63,$AA$4:AA63,$AE$4:AE63,$AI$4:AI63,$AM$4:AM63)</f>
        <v>3960250</v>
      </c>
      <c r="AR63" s="67">
        <f>SUM($E$4:E63,$I$4:I63,$M$4:M63,$Q$4:Q63,$U$4:U63,$Y$4:Y63,$AC$4:AC63,$AG$4:AG63,$AK$4:AK63,$AO$4:AO63)</f>
        <v>2635</v>
      </c>
    </row>
    <row r="64" spans="1:44" x14ac:dyDescent="0.15">
      <c r="A64">
        <v>61</v>
      </c>
      <c r="B64" s="61">
        <v>38</v>
      </c>
      <c r="C64" s="64">
        <v>74000</v>
      </c>
      <c r="D64" s="30">
        <v>127</v>
      </c>
      <c r="E64" s="65">
        <v>51</v>
      </c>
      <c r="F64" s="61">
        <v>0</v>
      </c>
      <c r="G64" s="64">
        <v>0</v>
      </c>
      <c r="H64" s="30">
        <v>0</v>
      </c>
      <c r="I64" s="65">
        <v>0</v>
      </c>
      <c r="J64" s="61">
        <v>0</v>
      </c>
      <c r="K64" s="64">
        <v>0</v>
      </c>
      <c r="L64" s="64">
        <v>0</v>
      </c>
      <c r="M64" s="62">
        <v>0</v>
      </c>
      <c r="N64" s="66">
        <v>37</v>
      </c>
      <c r="O64" s="30">
        <v>29500</v>
      </c>
      <c r="P64" s="30">
        <v>51</v>
      </c>
      <c r="Q64" s="65">
        <v>21</v>
      </c>
      <c r="R64" s="61">
        <v>0</v>
      </c>
      <c r="S64" s="64">
        <v>0</v>
      </c>
      <c r="T64" s="64">
        <v>0</v>
      </c>
      <c r="U64" s="62">
        <v>0</v>
      </c>
      <c r="V64" s="66">
        <v>37</v>
      </c>
      <c r="W64" s="30">
        <v>64600</v>
      </c>
      <c r="X64" s="30">
        <v>111</v>
      </c>
      <c r="Y64" s="65">
        <v>45</v>
      </c>
      <c r="Z64" s="61">
        <v>37</v>
      </c>
      <c r="AA64" s="64">
        <v>31100</v>
      </c>
      <c r="AB64" s="64">
        <v>54</v>
      </c>
      <c r="AC64" s="62">
        <v>22</v>
      </c>
      <c r="AD64" s="66">
        <v>37</v>
      </c>
      <c r="AE64" s="30">
        <v>27700</v>
      </c>
      <c r="AF64" s="30">
        <v>48</v>
      </c>
      <c r="AG64" s="65">
        <v>20</v>
      </c>
      <c r="AH64" s="61">
        <v>0</v>
      </c>
      <c r="AI64" s="64">
        <v>0</v>
      </c>
      <c r="AJ64" s="64">
        <v>0</v>
      </c>
      <c r="AK64" s="62">
        <v>0</v>
      </c>
      <c r="AL64" s="66">
        <v>36</v>
      </c>
      <c r="AM64" s="30">
        <v>46250</v>
      </c>
      <c r="AN64" s="30">
        <v>80</v>
      </c>
      <c r="AO64" s="65">
        <v>32</v>
      </c>
      <c r="AP64" s="67">
        <f>SUM($D$4:D64,$H$4:H64,$L$4:L64,$P$4:P64,$T$4:T64,$X$4:X64,$AB$4:AB64,$AF$4:AF64,$AJ$4:AJ64,$AN$4:AN64)</f>
        <v>8041</v>
      </c>
      <c r="AQ64" s="67">
        <f>SUM($C$4:C64,$G$4:G64,$K$4:K64,$O$4:O64,$S$4:S64,$W$4:W64,$AA$4:AA64,$AE$4:AE64,$AI$4:AI64,$AM$4:AM64)</f>
        <v>4233400</v>
      </c>
      <c r="AR64" s="67">
        <f>SUM($E$4:E64,$I$4:I64,$M$4:M64,$Q$4:Q64,$U$4:U64,$Y$4:Y64,$AC$4:AC64,$AG$4:AG64,$AK$4:AK64,$AO$4:AO64)</f>
        <v>2826</v>
      </c>
    </row>
    <row r="65" spans="1:44" x14ac:dyDescent="0.15">
      <c r="A65">
        <v>62</v>
      </c>
      <c r="B65" s="61">
        <v>0</v>
      </c>
      <c r="C65" s="64">
        <v>0</v>
      </c>
      <c r="D65" s="30">
        <v>0</v>
      </c>
      <c r="E65" s="65">
        <v>0</v>
      </c>
      <c r="F65" s="61">
        <v>38</v>
      </c>
      <c r="G65" s="64">
        <v>32250</v>
      </c>
      <c r="H65" s="30">
        <v>55</v>
      </c>
      <c r="I65" s="65">
        <v>22</v>
      </c>
      <c r="J65" s="61">
        <v>38</v>
      </c>
      <c r="K65" s="64">
        <v>32250</v>
      </c>
      <c r="L65" s="64">
        <v>55</v>
      </c>
      <c r="M65" s="62">
        <v>22</v>
      </c>
      <c r="N65" s="66">
        <v>38</v>
      </c>
      <c r="O65" s="30">
        <v>32250</v>
      </c>
      <c r="P65" s="30">
        <v>55</v>
      </c>
      <c r="Q65" s="65">
        <v>22</v>
      </c>
      <c r="R65" s="61">
        <v>37</v>
      </c>
      <c r="S65" s="64">
        <v>49050</v>
      </c>
      <c r="T65" s="64">
        <v>84</v>
      </c>
      <c r="U65" s="62">
        <v>34</v>
      </c>
      <c r="V65" s="66">
        <v>38</v>
      </c>
      <c r="W65" s="30">
        <v>70650</v>
      </c>
      <c r="X65" s="30">
        <v>121</v>
      </c>
      <c r="Y65" s="65">
        <v>49</v>
      </c>
      <c r="Z65" s="61">
        <v>38</v>
      </c>
      <c r="AA65" s="64">
        <v>34000</v>
      </c>
      <c r="AB65" s="64">
        <v>58</v>
      </c>
      <c r="AC65" s="62">
        <v>24</v>
      </c>
      <c r="AD65" s="66">
        <v>0</v>
      </c>
      <c r="AE65" s="30">
        <v>0</v>
      </c>
      <c r="AF65" s="30">
        <v>0</v>
      </c>
      <c r="AG65" s="65">
        <v>0</v>
      </c>
      <c r="AH65" s="61">
        <v>37</v>
      </c>
      <c r="AI65" s="64">
        <v>27700</v>
      </c>
      <c r="AJ65" s="64">
        <v>48</v>
      </c>
      <c r="AK65" s="62">
        <v>20</v>
      </c>
      <c r="AL65" s="66">
        <v>37</v>
      </c>
      <c r="AM65" s="30">
        <v>50600</v>
      </c>
      <c r="AN65" s="30">
        <v>87</v>
      </c>
      <c r="AO65" s="65">
        <v>35</v>
      </c>
      <c r="AP65" s="67">
        <f>SUM($D$4:D65,$H$4:H65,$L$4:L65,$P$4:P65,$T$4:T65,$X$4:X65,$AB$4:AB65,$AF$4:AF65,$AJ$4:AJ65,$AN$4:AN65)</f>
        <v>8604</v>
      </c>
      <c r="AQ65" s="67">
        <f>SUM($C$4:C65,$G$4:G65,$K$4:K65,$O$4:O65,$S$4:S65,$W$4:W65,$AA$4:AA65,$AE$4:AE65,$AI$4:AI65,$AM$4:AM65)</f>
        <v>4562150</v>
      </c>
      <c r="AR65" s="67">
        <f>SUM($E$4:E65,$I$4:I65,$M$4:M65,$Q$4:Q65,$U$4:U65,$Y$4:Y65,$AC$4:AC65,$AG$4:AG65,$AK$4:AK65,$AO$4:AO65)</f>
        <v>3054</v>
      </c>
    </row>
    <row r="66" spans="1:44" x14ac:dyDescent="0.15">
      <c r="A66">
        <v>63</v>
      </c>
      <c r="B66" s="61">
        <v>39</v>
      </c>
      <c r="C66" s="64">
        <v>80950</v>
      </c>
      <c r="D66" s="30">
        <v>139</v>
      </c>
      <c r="E66" s="65">
        <v>56</v>
      </c>
      <c r="F66" s="61">
        <v>39</v>
      </c>
      <c r="G66" s="64">
        <v>35250</v>
      </c>
      <c r="H66" s="30">
        <v>60</v>
      </c>
      <c r="I66" s="65">
        <v>24</v>
      </c>
      <c r="J66" s="61">
        <v>39</v>
      </c>
      <c r="K66" s="64">
        <v>35250</v>
      </c>
      <c r="L66" s="64">
        <v>60</v>
      </c>
      <c r="M66" s="62">
        <v>24</v>
      </c>
      <c r="N66" s="66">
        <v>0</v>
      </c>
      <c r="O66" s="30">
        <v>0</v>
      </c>
      <c r="P66" s="30">
        <v>0</v>
      </c>
      <c r="Q66" s="65">
        <v>0</v>
      </c>
      <c r="R66" s="61">
        <v>38</v>
      </c>
      <c r="S66" s="64">
        <v>53650</v>
      </c>
      <c r="T66" s="64">
        <v>92</v>
      </c>
      <c r="U66" s="62">
        <v>37</v>
      </c>
      <c r="V66" s="66">
        <v>0</v>
      </c>
      <c r="W66" s="30">
        <v>0</v>
      </c>
      <c r="X66" s="30">
        <v>0</v>
      </c>
      <c r="Y66" s="65">
        <v>0</v>
      </c>
      <c r="Z66" s="61">
        <v>0</v>
      </c>
      <c r="AA66" s="64">
        <v>0</v>
      </c>
      <c r="AB66" s="64">
        <v>0</v>
      </c>
      <c r="AC66" s="62">
        <v>0</v>
      </c>
      <c r="AD66" s="66">
        <v>38</v>
      </c>
      <c r="AE66" s="30">
        <v>30300</v>
      </c>
      <c r="AF66" s="30">
        <v>52</v>
      </c>
      <c r="AG66" s="65">
        <v>21</v>
      </c>
      <c r="AH66" s="61">
        <v>38</v>
      </c>
      <c r="AI66" s="64">
        <v>30300</v>
      </c>
      <c r="AJ66" s="64">
        <v>52</v>
      </c>
      <c r="AK66" s="62">
        <v>21</v>
      </c>
      <c r="AL66" s="66">
        <v>0</v>
      </c>
      <c r="AM66" s="30">
        <v>0</v>
      </c>
      <c r="AN66" s="30">
        <v>0</v>
      </c>
      <c r="AO66" s="65">
        <v>0</v>
      </c>
      <c r="AP66" s="67">
        <f>SUM($D$4:D66,$H$4:H66,$L$4:L66,$P$4:P66,$T$4:T66,$X$4:X66,$AB$4:AB66,$AF$4:AF66,$AJ$4:AJ66,$AN$4:AN66)</f>
        <v>9059</v>
      </c>
      <c r="AQ66" s="67">
        <f>SUM($C$4:C66,$G$4:G66,$K$4:K66,$O$4:O66,$S$4:S66,$W$4:W66,$AA$4:AA66,$AE$4:AE66,$AI$4:AI66,$AM$4:AM66)</f>
        <v>4827850</v>
      </c>
      <c r="AR66" s="67">
        <f>SUM($E$4:E66,$I$4:I66,$M$4:M66,$Q$4:Q66,$U$4:U66,$Y$4:Y66,$AC$4:AC66,$AG$4:AG66,$AK$4:AK66,$AO$4:AO66)</f>
        <v>3237</v>
      </c>
    </row>
    <row r="67" spans="1:44" x14ac:dyDescent="0.15">
      <c r="A67">
        <v>64</v>
      </c>
      <c r="B67" s="61">
        <v>40</v>
      </c>
      <c r="C67" s="64">
        <v>88550</v>
      </c>
      <c r="D67" s="30">
        <v>152</v>
      </c>
      <c r="E67" s="65">
        <v>61</v>
      </c>
      <c r="F67" s="61">
        <v>0</v>
      </c>
      <c r="G67" s="64">
        <v>0</v>
      </c>
      <c r="H67" s="30">
        <v>0</v>
      </c>
      <c r="I67" s="65">
        <v>0</v>
      </c>
      <c r="J67" s="61">
        <v>0</v>
      </c>
      <c r="K67" s="64">
        <v>0</v>
      </c>
      <c r="L67" s="64">
        <v>0</v>
      </c>
      <c r="M67" s="62">
        <v>0</v>
      </c>
      <c r="N67" s="66">
        <v>39</v>
      </c>
      <c r="O67" s="30">
        <v>35250</v>
      </c>
      <c r="P67" s="30">
        <v>60</v>
      </c>
      <c r="Q67" s="65">
        <v>24</v>
      </c>
      <c r="R67" s="61">
        <v>39</v>
      </c>
      <c r="S67" s="64">
        <v>58650</v>
      </c>
      <c r="T67" s="64">
        <v>100</v>
      </c>
      <c r="U67" s="62">
        <v>40</v>
      </c>
      <c r="V67" s="66">
        <v>39</v>
      </c>
      <c r="W67" s="30">
        <v>77250</v>
      </c>
      <c r="X67" s="30">
        <v>132</v>
      </c>
      <c r="Y67" s="65">
        <v>53</v>
      </c>
      <c r="Z67" s="61">
        <v>39</v>
      </c>
      <c r="AA67" s="64">
        <v>37150</v>
      </c>
      <c r="AB67" s="64">
        <v>63</v>
      </c>
      <c r="AC67" s="62">
        <v>26</v>
      </c>
      <c r="AD67" s="66">
        <v>39</v>
      </c>
      <c r="AE67" s="30">
        <v>33150</v>
      </c>
      <c r="AF67" s="30">
        <v>57</v>
      </c>
      <c r="AG67" s="65">
        <v>23</v>
      </c>
      <c r="AH67" s="61">
        <v>0</v>
      </c>
      <c r="AI67" s="64">
        <v>0</v>
      </c>
      <c r="AJ67" s="64">
        <v>0</v>
      </c>
      <c r="AK67" s="62">
        <v>0</v>
      </c>
      <c r="AL67" s="66">
        <v>38</v>
      </c>
      <c r="AM67" s="30">
        <v>55350</v>
      </c>
      <c r="AN67" s="30">
        <v>95</v>
      </c>
      <c r="AO67" s="65">
        <v>38</v>
      </c>
      <c r="AP67" s="67">
        <f>SUM($D$4:D67,$H$4:H67,$L$4:L67,$P$4:P67,$T$4:T67,$X$4:X67,$AB$4:AB67,$AF$4:AF67,$AJ$4:AJ67,$AN$4:AN67)</f>
        <v>9718</v>
      </c>
      <c r="AQ67" s="67">
        <f>SUM($C$4:C67,$G$4:G67,$K$4:K67,$O$4:O67,$S$4:S67,$W$4:W67,$AA$4:AA67,$AE$4:AE67,$AI$4:AI67,$AM$4:AM67)</f>
        <v>5213200</v>
      </c>
      <c r="AR67" s="67">
        <f>SUM($E$4:E67,$I$4:I67,$M$4:M67,$Q$4:Q67,$U$4:U67,$Y$4:Y67,$AC$4:AC67,$AG$4:AG67,$AK$4:AK67,$AO$4:AO67)</f>
        <v>3502</v>
      </c>
    </row>
    <row r="68" spans="1:44" x14ac:dyDescent="0.15">
      <c r="A68">
        <v>65</v>
      </c>
      <c r="B68" s="61">
        <v>0</v>
      </c>
      <c r="C68" s="64">
        <v>0</v>
      </c>
      <c r="D68" s="30">
        <v>0</v>
      </c>
      <c r="E68" s="65">
        <v>0</v>
      </c>
      <c r="F68" s="61">
        <v>40</v>
      </c>
      <c r="G68" s="64">
        <v>38550</v>
      </c>
      <c r="H68" s="30">
        <v>66</v>
      </c>
      <c r="I68" s="65">
        <v>27</v>
      </c>
      <c r="J68" s="61">
        <v>40</v>
      </c>
      <c r="K68" s="64">
        <v>38550</v>
      </c>
      <c r="L68" s="64">
        <v>66</v>
      </c>
      <c r="M68" s="62">
        <v>27</v>
      </c>
      <c r="N68" s="66">
        <v>40</v>
      </c>
      <c r="O68" s="30">
        <v>38550</v>
      </c>
      <c r="P68" s="30">
        <v>66</v>
      </c>
      <c r="Q68" s="65">
        <v>27</v>
      </c>
      <c r="R68" s="61">
        <v>0</v>
      </c>
      <c r="S68" s="64">
        <v>0</v>
      </c>
      <c r="T68" s="64">
        <v>0</v>
      </c>
      <c r="U68" s="62">
        <v>0</v>
      </c>
      <c r="V68" s="66">
        <v>40</v>
      </c>
      <c r="W68" s="30">
        <v>84450</v>
      </c>
      <c r="X68" s="30">
        <v>144</v>
      </c>
      <c r="Y68" s="65">
        <v>58</v>
      </c>
      <c r="Z68" s="61">
        <v>40</v>
      </c>
      <c r="AA68" s="64">
        <v>40600</v>
      </c>
      <c r="AB68" s="64">
        <v>69</v>
      </c>
      <c r="AC68" s="62">
        <v>28</v>
      </c>
      <c r="AD68" s="66">
        <v>0</v>
      </c>
      <c r="AE68" s="30">
        <v>0</v>
      </c>
      <c r="AF68" s="30">
        <v>0</v>
      </c>
      <c r="AG68" s="65">
        <v>0</v>
      </c>
      <c r="AH68" s="61">
        <v>39</v>
      </c>
      <c r="AI68" s="64">
        <v>33150</v>
      </c>
      <c r="AJ68" s="64">
        <v>57</v>
      </c>
      <c r="AK68" s="62">
        <v>23</v>
      </c>
      <c r="AL68" s="66">
        <v>39</v>
      </c>
      <c r="AM68" s="30">
        <v>60500</v>
      </c>
      <c r="AN68" s="30">
        <v>103</v>
      </c>
      <c r="AO68" s="65">
        <v>42</v>
      </c>
      <c r="AP68" s="67">
        <f>SUM($D$4:D68,$H$4:H68,$L$4:L68,$P$4:P68,$T$4:T68,$X$4:X68,$AB$4:AB68,$AF$4:AF68,$AJ$4:AJ68,$AN$4:AN68)</f>
        <v>10289</v>
      </c>
      <c r="AQ68" s="67">
        <f>SUM($C$4:C68,$G$4:G68,$K$4:K68,$O$4:O68,$S$4:S68,$W$4:W68,$AA$4:AA68,$AE$4:AE68,$AI$4:AI68,$AM$4:AM68)</f>
        <v>5547550</v>
      </c>
      <c r="AR68" s="67">
        <f>SUM($E$4:E68,$I$4:I68,$M$4:M68,$Q$4:Q68,$U$4:U68,$Y$4:Y68,$AC$4:AC68,$AG$4:AG68,$AK$4:AK68,$AO$4:AO68)</f>
        <v>3734</v>
      </c>
    </row>
    <row r="69" spans="1:44" x14ac:dyDescent="0.15">
      <c r="A69">
        <v>66</v>
      </c>
      <c r="B69" s="61">
        <v>41</v>
      </c>
      <c r="C69" s="64">
        <v>96800</v>
      </c>
      <c r="D69" s="30">
        <v>165</v>
      </c>
      <c r="E69" s="65">
        <v>66</v>
      </c>
      <c r="F69" s="61">
        <v>41</v>
      </c>
      <c r="G69" s="64">
        <v>42150</v>
      </c>
      <c r="H69" s="30">
        <v>72</v>
      </c>
      <c r="I69" s="65">
        <v>29</v>
      </c>
      <c r="J69" s="61">
        <v>41</v>
      </c>
      <c r="K69" s="64">
        <v>42150</v>
      </c>
      <c r="L69" s="64">
        <v>72</v>
      </c>
      <c r="M69" s="62">
        <v>29</v>
      </c>
      <c r="N69" s="66">
        <v>0</v>
      </c>
      <c r="O69" s="30">
        <v>0</v>
      </c>
      <c r="P69" s="30">
        <v>0</v>
      </c>
      <c r="Q69" s="65">
        <v>0</v>
      </c>
      <c r="R69" s="61">
        <v>40</v>
      </c>
      <c r="S69" s="64">
        <v>64100</v>
      </c>
      <c r="T69" s="64">
        <v>109</v>
      </c>
      <c r="U69" s="62">
        <v>44</v>
      </c>
      <c r="V69" s="66">
        <v>0</v>
      </c>
      <c r="W69" s="30">
        <v>0</v>
      </c>
      <c r="X69" s="30">
        <v>0</v>
      </c>
      <c r="Y69" s="65">
        <v>0</v>
      </c>
      <c r="Z69" s="61">
        <v>0</v>
      </c>
      <c r="AA69" s="64">
        <v>0</v>
      </c>
      <c r="AB69" s="64">
        <v>0</v>
      </c>
      <c r="AC69" s="62">
        <v>0</v>
      </c>
      <c r="AD69" s="66">
        <v>40</v>
      </c>
      <c r="AE69" s="30">
        <v>36250</v>
      </c>
      <c r="AF69" s="30">
        <v>62</v>
      </c>
      <c r="AG69" s="65">
        <v>25</v>
      </c>
      <c r="AH69" s="61">
        <v>40</v>
      </c>
      <c r="AI69" s="64">
        <v>36250</v>
      </c>
      <c r="AJ69" s="64">
        <v>62</v>
      </c>
      <c r="AK69" s="62">
        <v>25</v>
      </c>
      <c r="AL69" s="66">
        <v>40</v>
      </c>
      <c r="AM69" s="30">
        <v>66100</v>
      </c>
      <c r="AN69" s="30">
        <v>112</v>
      </c>
      <c r="AO69" s="65">
        <v>45</v>
      </c>
      <c r="AP69" s="67">
        <f>SUM($D$4:D69,$H$4:H69,$L$4:L69,$P$4:P69,$T$4:T69,$X$4:X69,$AB$4:AB69,$AF$4:AF69,$AJ$4:AJ69,$AN$4:AN69)</f>
        <v>10943</v>
      </c>
      <c r="AQ69" s="67">
        <f>SUM($C$4:C69,$G$4:G69,$K$4:K69,$O$4:O69,$S$4:S69,$W$4:W69,$AA$4:AA69,$AE$4:AE69,$AI$4:AI69,$AM$4:AM69)</f>
        <v>5931350</v>
      </c>
      <c r="AR69" s="67">
        <f>SUM($E$4:E69,$I$4:I69,$M$4:M69,$Q$4:Q69,$U$4:U69,$Y$4:Y69,$AC$4:AC69,$AG$4:AG69,$AK$4:AK69,$AO$4:AO69)</f>
        <v>3997</v>
      </c>
    </row>
    <row r="70" spans="1:44" x14ac:dyDescent="0.15">
      <c r="A70">
        <v>67</v>
      </c>
      <c r="B70" s="61">
        <v>0</v>
      </c>
      <c r="C70" s="64">
        <v>0</v>
      </c>
      <c r="D70" s="30">
        <v>0</v>
      </c>
      <c r="E70" s="65">
        <v>0</v>
      </c>
      <c r="F70" s="61">
        <v>0</v>
      </c>
      <c r="G70" s="64">
        <v>0</v>
      </c>
      <c r="H70" s="30">
        <v>0</v>
      </c>
      <c r="I70" s="65">
        <v>0</v>
      </c>
      <c r="J70" s="61">
        <v>0</v>
      </c>
      <c r="K70" s="64">
        <v>0</v>
      </c>
      <c r="L70" s="64">
        <v>0</v>
      </c>
      <c r="M70" s="62">
        <v>0</v>
      </c>
      <c r="N70" s="66">
        <v>41</v>
      </c>
      <c r="O70" s="30">
        <v>42150</v>
      </c>
      <c r="P70" s="30">
        <v>72</v>
      </c>
      <c r="Q70" s="65">
        <v>29</v>
      </c>
      <c r="R70" s="61">
        <v>41</v>
      </c>
      <c r="S70" s="64">
        <v>70050</v>
      </c>
      <c r="T70" s="64">
        <v>119</v>
      </c>
      <c r="U70" s="62">
        <v>48</v>
      </c>
      <c r="V70" s="66">
        <v>41</v>
      </c>
      <c r="W70" s="30">
        <v>92300</v>
      </c>
      <c r="X70" s="30">
        <v>157</v>
      </c>
      <c r="Y70" s="65">
        <v>63</v>
      </c>
      <c r="Z70" s="61">
        <v>41</v>
      </c>
      <c r="AA70" s="64">
        <v>44400</v>
      </c>
      <c r="AB70" s="64">
        <v>76</v>
      </c>
      <c r="AC70" s="62">
        <v>31</v>
      </c>
      <c r="AD70" s="66">
        <v>41</v>
      </c>
      <c r="AE70" s="30">
        <v>39650</v>
      </c>
      <c r="AF70" s="30">
        <v>68</v>
      </c>
      <c r="AG70" s="65">
        <v>28</v>
      </c>
      <c r="AH70" s="61">
        <v>41</v>
      </c>
      <c r="AI70" s="64">
        <v>39650</v>
      </c>
      <c r="AJ70" s="64">
        <v>68</v>
      </c>
      <c r="AK70" s="62">
        <v>28</v>
      </c>
      <c r="AL70" s="66">
        <v>0</v>
      </c>
      <c r="AM70" s="30">
        <v>0</v>
      </c>
      <c r="AN70" s="30">
        <v>0</v>
      </c>
      <c r="AO70" s="65">
        <v>0</v>
      </c>
      <c r="AP70" s="67">
        <f>SUM($D$4:D70,$H$4:H70,$L$4:L70,$P$4:P70,$T$4:T70,$X$4:X70,$AB$4:AB70,$AF$4:AF70,$AJ$4:AJ70,$AN$4:AN70)</f>
        <v>11503</v>
      </c>
      <c r="AQ70" s="67">
        <f>SUM($C$4:C70,$G$4:G70,$K$4:K70,$O$4:O70,$S$4:S70,$W$4:W70,$AA$4:AA70,$AE$4:AE70,$AI$4:AI70,$AM$4:AM70)</f>
        <v>6259550</v>
      </c>
      <c r="AR70" s="67">
        <f>SUM($E$4:E70,$I$4:I70,$M$4:M70,$Q$4:Q70,$U$4:U70,$Y$4:Y70,$AC$4:AC70,$AG$4:AG70,$AK$4:AK70,$AO$4:AO70)</f>
        <v>4224</v>
      </c>
    </row>
    <row r="71" spans="1:44" x14ac:dyDescent="0.15">
      <c r="A71">
        <v>68</v>
      </c>
      <c r="B71" s="61">
        <v>42</v>
      </c>
      <c r="C71" s="64">
        <v>105800</v>
      </c>
      <c r="D71" s="30">
        <v>180</v>
      </c>
      <c r="E71" s="65">
        <v>72</v>
      </c>
      <c r="F71" s="61">
        <v>42</v>
      </c>
      <c r="G71" s="64">
        <v>46050</v>
      </c>
      <c r="H71" s="30">
        <v>78</v>
      </c>
      <c r="I71" s="65">
        <v>32</v>
      </c>
      <c r="J71" s="61">
        <v>42</v>
      </c>
      <c r="K71" s="64">
        <v>46050</v>
      </c>
      <c r="L71" s="64">
        <v>78</v>
      </c>
      <c r="M71" s="62">
        <v>32</v>
      </c>
      <c r="N71" s="66">
        <v>42</v>
      </c>
      <c r="O71" s="30">
        <v>46050</v>
      </c>
      <c r="P71" s="30">
        <v>78</v>
      </c>
      <c r="Q71" s="65">
        <v>32</v>
      </c>
      <c r="R71" s="61">
        <v>0</v>
      </c>
      <c r="S71" s="64">
        <v>0</v>
      </c>
      <c r="T71" s="64">
        <v>0</v>
      </c>
      <c r="U71" s="62">
        <v>0</v>
      </c>
      <c r="V71" s="66">
        <v>42</v>
      </c>
      <c r="W71" s="30">
        <v>100850</v>
      </c>
      <c r="X71" s="30">
        <v>171</v>
      </c>
      <c r="Y71" s="65">
        <v>69</v>
      </c>
      <c r="Z71" s="61">
        <v>42</v>
      </c>
      <c r="AA71" s="64">
        <v>48500</v>
      </c>
      <c r="AB71" s="64">
        <v>82</v>
      </c>
      <c r="AC71" s="62">
        <v>33</v>
      </c>
      <c r="AD71" s="66">
        <v>42</v>
      </c>
      <c r="AE71" s="30">
        <v>43350</v>
      </c>
      <c r="AF71" s="30">
        <v>74</v>
      </c>
      <c r="AG71" s="65">
        <v>30</v>
      </c>
      <c r="AH71" s="61">
        <v>0</v>
      </c>
      <c r="AI71" s="64">
        <v>0</v>
      </c>
      <c r="AJ71" s="64">
        <v>0</v>
      </c>
      <c r="AK71" s="62">
        <v>0</v>
      </c>
      <c r="AL71" s="66">
        <v>41</v>
      </c>
      <c r="AM71" s="30">
        <v>72250</v>
      </c>
      <c r="AN71" s="30">
        <v>123</v>
      </c>
      <c r="AO71" s="65">
        <v>50</v>
      </c>
      <c r="AP71" s="67">
        <f>SUM($D$4:D71,$H$4:H71,$L$4:L71,$P$4:P71,$T$4:T71,$X$4:X71,$AB$4:AB71,$AF$4:AF71,$AJ$4:AJ71,$AN$4:AN71)</f>
        <v>12367</v>
      </c>
      <c r="AQ71" s="67">
        <f>SUM($C$4:C71,$G$4:G71,$K$4:K71,$O$4:O71,$S$4:S71,$W$4:W71,$AA$4:AA71,$AE$4:AE71,$AI$4:AI71,$AM$4:AM71)</f>
        <v>6768450</v>
      </c>
      <c r="AR71" s="67">
        <f>SUM($E$4:E71,$I$4:I71,$M$4:M71,$Q$4:Q71,$U$4:U71,$Y$4:Y71,$AC$4:AC71,$AG$4:AG71,$AK$4:AK71,$AO$4:AO71)</f>
        <v>4574</v>
      </c>
    </row>
    <row r="72" spans="1:44" x14ac:dyDescent="0.15">
      <c r="A72">
        <v>69</v>
      </c>
      <c r="B72" s="61">
        <v>43</v>
      </c>
      <c r="C72" s="64">
        <v>115600</v>
      </c>
      <c r="D72" s="30">
        <v>196</v>
      </c>
      <c r="E72" s="65">
        <v>79</v>
      </c>
      <c r="F72" s="61">
        <v>43</v>
      </c>
      <c r="G72" s="64">
        <v>50300</v>
      </c>
      <c r="H72" s="30">
        <v>85</v>
      </c>
      <c r="I72" s="65">
        <v>34</v>
      </c>
      <c r="J72" s="61">
        <v>43</v>
      </c>
      <c r="K72" s="64">
        <v>50300</v>
      </c>
      <c r="L72" s="64">
        <v>85</v>
      </c>
      <c r="M72" s="62">
        <v>34</v>
      </c>
      <c r="N72" s="66">
        <v>0</v>
      </c>
      <c r="O72" s="30">
        <v>0</v>
      </c>
      <c r="P72" s="30">
        <v>0</v>
      </c>
      <c r="Q72" s="65">
        <v>0</v>
      </c>
      <c r="R72" s="61">
        <v>42</v>
      </c>
      <c r="S72" s="64">
        <v>76500</v>
      </c>
      <c r="T72" s="64">
        <v>129</v>
      </c>
      <c r="U72" s="62">
        <v>52</v>
      </c>
      <c r="V72" s="66">
        <v>0</v>
      </c>
      <c r="W72" s="30">
        <v>0</v>
      </c>
      <c r="X72" s="30">
        <v>0</v>
      </c>
      <c r="Y72" s="65">
        <v>0</v>
      </c>
      <c r="Z72" s="61">
        <v>0</v>
      </c>
      <c r="AA72" s="64">
        <v>0</v>
      </c>
      <c r="AB72" s="64">
        <v>0</v>
      </c>
      <c r="AC72" s="62">
        <v>0</v>
      </c>
      <c r="AD72" s="66">
        <v>0</v>
      </c>
      <c r="AE72" s="30">
        <v>0</v>
      </c>
      <c r="AF72" s="30">
        <v>0</v>
      </c>
      <c r="AG72" s="65">
        <v>0</v>
      </c>
      <c r="AH72" s="61">
        <v>42</v>
      </c>
      <c r="AI72" s="64">
        <v>43350</v>
      </c>
      <c r="AJ72" s="64">
        <v>74</v>
      </c>
      <c r="AK72" s="62">
        <v>30</v>
      </c>
      <c r="AL72" s="66">
        <v>42</v>
      </c>
      <c r="AM72" s="30">
        <v>78950</v>
      </c>
      <c r="AN72" s="30">
        <v>134</v>
      </c>
      <c r="AO72" s="65">
        <v>54</v>
      </c>
      <c r="AP72" s="67">
        <f>SUM($D$4:D72,$H$4:H72,$L$4:L72,$P$4:P72,$T$4:T72,$X$4:X72,$AB$4:AB72,$AF$4:AF72,$AJ$4:AJ72,$AN$4:AN72)</f>
        <v>13070</v>
      </c>
      <c r="AQ72" s="67">
        <f>SUM($C$4:C72,$G$4:G72,$K$4:K72,$O$4:O72,$S$4:S72,$W$4:W72,$AA$4:AA72,$AE$4:AE72,$AI$4:AI72,$AM$4:AM72)</f>
        <v>7183450</v>
      </c>
      <c r="AR72" s="67">
        <f>SUM($E$4:E72,$I$4:I72,$M$4:M72,$Q$4:Q72,$U$4:U72,$Y$4:Y72,$AC$4:AC72,$AG$4:AG72,$AK$4:AK72,$AO$4:AO72)</f>
        <v>4857</v>
      </c>
    </row>
    <row r="73" spans="1:44" x14ac:dyDescent="0.15">
      <c r="A73">
        <v>70</v>
      </c>
      <c r="B73" s="61">
        <v>0</v>
      </c>
      <c r="C73" s="64">
        <v>0</v>
      </c>
      <c r="D73" s="30">
        <v>0</v>
      </c>
      <c r="E73" s="65">
        <v>0</v>
      </c>
      <c r="F73" s="61">
        <v>0</v>
      </c>
      <c r="G73" s="64">
        <v>0</v>
      </c>
      <c r="H73" s="30">
        <v>0</v>
      </c>
      <c r="I73" s="65">
        <v>0</v>
      </c>
      <c r="J73" s="61">
        <v>0</v>
      </c>
      <c r="K73" s="64">
        <v>0</v>
      </c>
      <c r="L73" s="64">
        <v>0</v>
      </c>
      <c r="M73" s="62">
        <v>0</v>
      </c>
      <c r="N73" s="66">
        <v>43</v>
      </c>
      <c r="O73" s="30">
        <v>50300</v>
      </c>
      <c r="P73" s="30">
        <v>85</v>
      </c>
      <c r="Q73" s="65">
        <v>34</v>
      </c>
      <c r="R73" s="61">
        <v>43</v>
      </c>
      <c r="S73" s="64">
        <v>83550</v>
      </c>
      <c r="T73" s="64">
        <v>141</v>
      </c>
      <c r="U73" s="62">
        <v>57</v>
      </c>
      <c r="V73" s="66">
        <v>43</v>
      </c>
      <c r="W73" s="30">
        <v>110200</v>
      </c>
      <c r="X73" s="30">
        <v>187</v>
      </c>
      <c r="Y73" s="65">
        <v>75</v>
      </c>
      <c r="Z73" s="61">
        <v>43</v>
      </c>
      <c r="AA73" s="64">
        <v>53000</v>
      </c>
      <c r="AB73" s="64">
        <v>90</v>
      </c>
      <c r="AC73" s="62">
        <v>36</v>
      </c>
      <c r="AD73" s="66">
        <v>43</v>
      </c>
      <c r="AE73" s="30">
        <v>47350</v>
      </c>
      <c r="AF73" s="30">
        <v>80</v>
      </c>
      <c r="AG73" s="65">
        <v>32</v>
      </c>
      <c r="AH73" s="61">
        <v>43</v>
      </c>
      <c r="AI73" s="64">
        <v>47350</v>
      </c>
      <c r="AJ73" s="64">
        <v>80</v>
      </c>
      <c r="AK73" s="62">
        <v>32</v>
      </c>
      <c r="AL73" s="66">
        <v>43</v>
      </c>
      <c r="AM73" s="30">
        <v>86250</v>
      </c>
      <c r="AN73" s="30">
        <v>146</v>
      </c>
      <c r="AO73" s="65">
        <v>59</v>
      </c>
      <c r="AP73" s="67">
        <f>SUM($D$4:D73,$H$4:H73,$L$4:L73,$P$4:P73,$T$4:T73,$X$4:X73,$AB$4:AB73,$AF$4:AF73,$AJ$4:AJ73,$AN$4:AN73)</f>
        <v>13879</v>
      </c>
      <c r="AQ73" s="67">
        <f>SUM($C$4:C73,$G$4:G73,$K$4:K73,$O$4:O73,$S$4:S73,$W$4:W73,$AA$4:AA73,$AE$4:AE73,$AI$4:AI73,$AM$4:AM73)</f>
        <v>7661450</v>
      </c>
      <c r="AR73" s="67">
        <f>SUM($E$4:E73,$I$4:I73,$M$4:M73,$Q$4:Q73,$U$4:U73,$Y$4:Y73,$AC$4:AC73,$AG$4:AG73,$AK$4:AK73,$AO$4:AO73)</f>
        <v>5182</v>
      </c>
    </row>
    <row r="74" spans="1:44" x14ac:dyDescent="0.15">
      <c r="A74">
        <v>71</v>
      </c>
      <c r="B74" s="61">
        <v>44</v>
      </c>
      <c r="C74" s="64">
        <v>126300</v>
      </c>
      <c r="D74" s="30">
        <v>214</v>
      </c>
      <c r="E74" s="65">
        <v>86</v>
      </c>
      <c r="F74" s="61">
        <v>44</v>
      </c>
      <c r="G74" s="64">
        <v>54900</v>
      </c>
      <c r="H74" s="30">
        <v>92</v>
      </c>
      <c r="I74" s="65">
        <v>37</v>
      </c>
      <c r="J74" s="61">
        <v>44</v>
      </c>
      <c r="K74" s="64">
        <v>54900</v>
      </c>
      <c r="L74" s="64">
        <v>92</v>
      </c>
      <c r="M74" s="62">
        <v>37</v>
      </c>
      <c r="N74" s="66">
        <v>44</v>
      </c>
      <c r="O74" s="30">
        <v>54900</v>
      </c>
      <c r="P74" s="30">
        <v>92</v>
      </c>
      <c r="Q74" s="65">
        <v>37</v>
      </c>
      <c r="R74" s="61">
        <v>44</v>
      </c>
      <c r="S74" s="64">
        <v>91200</v>
      </c>
      <c r="T74" s="64">
        <v>153</v>
      </c>
      <c r="U74" s="62">
        <v>62</v>
      </c>
      <c r="V74" s="66">
        <v>44</v>
      </c>
      <c r="W74" s="30">
        <v>120350</v>
      </c>
      <c r="X74" s="30">
        <v>203</v>
      </c>
      <c r="Y74" s="65">
        <v>82</v>
      </c>
      <c r="Z74" s="61">
        <v>44</v>
      </c>
      <c r="AA74" s="64">
        <v>57900</v>
      </c>
      <c r="AB74" s="64">
        <v>98</v>
      </c>
      <c r="AC74" s="62">
        <v>40</v>
      </c>
      <c r="AD74" s="66">
        <v>44</v>
      </c>
      <c r="AE74" s="30">
        <v>51700</v>
      </c>
      <c r="AF74" s="30">
        <v>87</v>
      </c>
      <c r="AG74" s="65">
        <v>35</v>
      </c>
      <c r="AH74" s="61">
        <v>0</v>
      </c>
      <c r="AI74" s="64">
        <v>0</v>
      </c>
      <c r="AJ74" s="64">
        <v>0</v>
      </c>
      <c r="AK74" s="62">
        <v>0</v>
      </c>
      <c r="AL74" s="66">
        <v>0</v>
      </c>
      <c r="AM74" s="30">
        <v>0</v>
      </c>
      <c r="AN74" s="30">
        <v>0</v>
      </c>
      <c r="AO74" s="65">
        <v>0</v>
      </c>
      <c r="AP74" s="67">
        <f>SUM($D$4:D74,$H$4:H74,$L$4:L74,$P$4:P74,$T$4:T74,$X$4:X74,$AB$4:AB74,$AF$4:AF74,$AJ$4:AJ74,$AN$4:AN74)</f>
        <v>14910</v>
      </c>
      <c r="AQ74" s="67">
        <f>SUM($C$4:C74,$G$4:G74,$K$4:K74,$O$4:O74,$S$4:S74,$W$4:W74,$AA$4:AA74,$AE$4:AE74,$AI$4:AI74,$AM$4:AM74)</f>
        <v>8273600</v>
      </c>
      <c r="AR74" s="67">
        <f>SUM($E$4:E74,$I$4:I74,$M$4:M74,$Q$4:Q74,$U$4:U74,$Y$4:Y74,$AC$4:AC74,$AG$4:AG74,$AK$4:AK74,$AO$4:AO74)</f>
        <v>5598</v>
      </c>
    </row>
    <row r="75" spans="1:44" x14ac:dyDescent="0.15">
      <c r="A75">
        <v>72</v>
      </c>
      <c r="B75" s="61">
        <v>45</v>
      </c>
      <c r="C75" s="64">
        <v>137950</v>
      </c>
      <c r="D75" s="30">
        <v>233</v>
      </c>
      <c r="E75" s="65">
        <v>94</v>
      </c>
      <c r="F75" s="61">
        <v>45</v>
      </c>
      <c r="G75" s="64">
        <v>59950</v>
      </c>
      <c r="H75" s="30">
        <v>101</v>
      </c>
      <c r="I75" s="65">
        <v>41</v>
      </c>
      <c r="J75" s="61">
        <v>45</v>
      </c>
      <c r="K75" s="64">
        <v>59950</v>
      </c>
      <c r="L75" s="64">
        <v>101</v>
      </c>
      <c r="M75" s="62">
        <v>41</v>
      </c>
      <c r="N75" s="66">
        <v>0</v>
      </c>
      <c r="O75" s="30">
        <v>0</v>
      </c>
      <c r="P75" s="30">
        <v>0</v>
      </c>
      <c r="Q75" s="65">
        <v>0</v>
      </c>
      <c r="R75" s="61">
        <v>0</v>
      </c>
      <c r="S75" s="64">
        <v>0</v>
      </c>
      <c r="T75" s="64">
        <v>0</v>
      </c>
      <c r="U75" s="62">
        <v>0</v>
      </c>
      <c r="V75" s="66">
        <v>0</v>
      </c>
      <c r="W75" s="30">
        <v>0</v>
      </c>
      <c r="X75" s="30">
        <v>0</v>
      </c>
      <c r="Y75" s="65">
        <v>0</v>
      </c>
      <c r="Z75" s="61">
        <v>0</v>
      </c>
      <c r="AA75" s="64">
        <v>0</v>
      </c>
      <c r="AB75" s="64">
        <v>0</v>
      </c>
      <c r="AC75" s="62">
        <v>0</v>
      </c>
      <c r="AD75" s="66">
        <v>0</v>
      </c>
      <c r="AE75" s="30">
        <v>0</v>
      </c>
      <c r="AF75" s="30">
        <v>0</v>
      </c>
      <c r="AG75" s="65">
        <v>0</v>
      </c>
      <c r="AH75" s="61">
        <v>44</v>
      </c>
      <c r="AI75" s="64">
        <v>51700</v>
      </c>
      <c r="AJ75" s="64">
        <v>87</v>
      </c>
      <c r="AK75" s="62">
        <v>35</v>
      </c>
      <c r="AL75" s="66">
        <v>44</v>
      </c>
      <c r="AM75" s="30">
        <v>94200</v>
      </c>
      <c r="AN75" s="30">
        <v>159</v>
      </c>
      <c r="AO75" s="65">
        <v>64</v>
      </c>
      <c r="AP75" s="67">
        <f>SUM($D$4:D75,$H$4:H75,$L$4:L75,$P$4:P75,$T$4:T75,$X$4:X75,$AB$4:AB75,$AF$4:AF75,$AJ$4:AJ75,$AN$4:AN75)</f>
        <v>15591</v>
      </c>
      <c r="AQ75" s="67">
        <f>SUM($C$4:C75,$G$4:G75,$K$4:K75,$O$4:O75,$S$4:S75,$W$4:W75,$AA$4:AA75,$AE$4:AE75,$AI$4:AI75,$AM$4:AM75)</f>
        <v>8677350</v>
      </c>
      <c r="AR75" s="67">
        <f>SUM($E$4:E75,$I$4:I75,$M$4:M75,$Q$4:Q75,$U$4:U75,$Y$4:Y75,$AC$4:AC75,$AG$4:AG75,$AK$4:AK75,$AO$4:AO75)</f>
        <v>5873</v>
      </c>
    </row>
    <row r="76" spans="1:44" x14ac:dyDescent="0.15">
      <c r="A76">
        <v>73</v>
      </c>
      <c r="B76" s="61">
        <v>0</v>
      </c>
      <c r="C76" s="64">
        <v>0</v>
      </c>
      <c r="D76" s="30">
        <v>0</v>
      </c>
      <c r="E76" s="65">
        <v>0</v>
      </c>
      <c r="F76" s="61">
        <v>0</v>
      </c>
      <c r="G76" s="64">
        <v>0</v>
      </c>
      <c r="H76" s="30">
        <v>0</v>
      </c>
      <c r="I76" s="65">
        <v>0</v>
      </c>
      <c r="J76" s="61">
        <v>0</v>
      </c>
      <c r="K76" s="64">
        <v>0</v>
      </c>
      <c r="L76" s="64">
        <v>0</v>
      </c>
      <c r="M76" s="62">
        <v>0</v>
      </c>
      <c r="N76" s="66">
        <v>45</v>
      </c>
      <c r="O76" s="30">
        <v>59950</v>
      </c>
      <c r="P76" s="30">
        <v>101</v>
      </c>
      <c r="Q76" s="65">
        <v>41</v>
      </c>
      <c r="R76" s="61">
        <v>45</v>
      </c>
      <c r="S76" s="64">
        <v>99550</v>
      </c>
      <c r="T76" s="64">
        <v>167</v>
      </c>
      <c r="U76" s="62">
        <v>67</v>
      </c>
      <c r="V76" s="66">
        <v>45</v>
      </c>
      <c r="W76" s="30">
        <v>131450</v>
      </c>
      <c r="X76" s="30">
        <v>222</v>
      </c>
      <c r="Y76" s="65">
        <v>89</v>
      </c>
      <c r="Z76" s="61">
        <v>45</v>
      </c>
      <c r="AA76" s="64">
        <v>63250</v>
      </c>
      <c r="AB76" s="64">
        <v>107</v>
      </c>
      <c r="AC76" s="62">
        <v>43</v>
      </c>
      <c r="AD76" s="66">
        <v>45</v>
      </c>
      <c r="AE76" s="30">
        <v>56450</v>
      </c>
      <c r="AF76" s="30">
        <v>95</v>
      </c>
      <c r="AG76" s="65">
        <v>38</v>
      </c>
      <c r="AH76" s="61">
        <v>45</v>
      </c>
      <c r="AI76" s="64">
        <v>56450</v>
      </c>
      <c r="AJ76" s="64">
        <v>95</v>
      </c>
      <c r="AK76" s="62">
        <v>38</v>
      </c>
      <c r="AL76" s="66">
        <v>45</v>
      </c>
      <c r="AM76" s="30">
        <v>102850</v>
      </c>
      <c r="AN76" s="30">
        <v>173</v>
      </c>
      <c r="AO76" s="65">
        <v>70</v>
      </c>
      <c r="AP76" s="67">
        <f>SUM($D$4:D76,$H$4:H76,$L$4:L76,$P$4:P76,$T$4:T76,$X$4:X76,$AB$4:AB76,$AF$4:AF76,$AJ$4:AJ76,$AN$4:AN76)</f>
        <v>16551</v>
      </c>
      <c r="AQ76" s="67">
        <f>SUM($C$4:C76,$G$4:G76,$K$4:K76,$O$4:O76,$S$4:S76,$W$4:W76,$AA$4:AA76,$AE$4:AE76,$AI$4:AI76,$AM$4:AM76)</f>
        <v>9247300</v>
      </c>
      <c r="AR76" s="67">
        <f>SUM($E$4:E76,$I$4:I76,$M$4:M76,$Q$4:Q76,$U$4:U76,$Y$4:Y76,$AC$4:AC76,$AG$4:AG76,$AK$4:AK76,$AO$4:AO76)</f>
        <v>6259</v>
      </c>
    </row>
    <row r="77" spans="1:44" x14ac:dyDescent="0.15">
      <c r="A77">
        <v>74</v>
      </c>
      <c r="B77" s="61">
        <v>46</v>
      </c>
      <c r="C77" s="64">
        <v>150650</v>
      </c>
      <c r="D77" s="30">
        <v>254</v>
      </c>
      <c r="E77" s="65">
        <v>102</v>
      </c>
      <c r="F77" s="61">
        <v>46</v>
      </c>
      <c r="G77" s="64">
        <v>65450</v>
      </c>
      <c r="H77" s="30">
        <v>110</v>
      </c>
      <c r="I77" s="65">
        <v>44</v>
      </c>
      <c r="J77" s="61">
        <v>46</v>
      </c>
      <c r="K77" s="64">
        <v>65450</v>
      </c>
      <c r="L77" s="64">
        <v>110</v>
      </c>
      <c r="M77" s="62">
        <v>44</v>
      </c>
      <c r="N77" s="66">
        <v>46</v>
      </c>
      <c r="O77" s="30">
        <v>65450</v>
      </c>
      <c r="P77" s="30">
        <v>110</v>
      </c>
      <c r="Q77" s="65">
        <v>44</v>
      </c>
      <c r="R77" s="61">
        <v>46</v>
      </c>
      <c r="S77" s="64">
        <v>108650</v>
      </c>
      <c r="T77" s="64">
        <v>182</v>
      </c>
      <c r="U77" s="62">
        <v>73</v>
      </c>
      <c r="V77" s="66">
        <v>46</v>
      </c>
      <c r="W77" s="30">
        <v>143500</v>
      </c>
      <c r="X77" s="30">
        <v>241</v>
      </c>
      <c r="Y77" s="65">
        <v>97</v>
      </c>
      <c r="Z77" s="61">
        <v>46</v>
      </c>
      <c r="AA77" s="64">
        <v>69050</v>
      </c>
      <c r="AB77" s="64">
        <v>116</v>
      </c>
      <c r="AC77" s="62">
        <v>47</v>
      </c>
      <c r="AD77" s="66">
        <v>46</v>
      </c>
      <c r="AE77" s="30">
        <v>61650</v>
      </c>
      <c r="AF77" s="30">
        <v>104</v>
      </c>
      <c r="AG77" s="65">
        <v>42</v>
      </c>
      <c r="AH77" s="61">
        <v>46</v>
      </c>
      <c r="AI77" s="64">
        <v>61650</v>
      </c>
      <c r="AJ77" s="64">
        <v>104</v>
      </c>
      <c r="AK77" s="62">
        <v>42</v>
      </c>
      <c r="AL77" s="66">
        <v>0</v>
      </c>
      <c r="AM77" s="30">
        <v>0</v>
      </c>
      <c r="AN77" s="30">
        <v>0</v>
      </c>
      <c r="AO77" s="65">
        <v>0</v>
      </c>
      <c r="AP77" s="67">
        <f>SUM($D$4:D77,$H$4:H77,$L$4:L77,$P$4:P77,$T$4:T77,$X$4:X77,$AB$4:AB77,$AF$4:AF77,$AJ$4:AJ77,$AN$4:AN77)</f>
        <v>17882</v>
      </c>
      <c r="AQ77" s="67">
        <f>SUM($C$4:C77,$G$4:G77,$K$4:K77,$O$4:O77,$S$4:S77,$W$4:W77,$AA$4:AA77,$AE$4:AE77,$AI$4:AI77,$AM$4:AM77)</f>
        <v>10038800</v>
      </c>
      <c r="AR77" s="67">
        <f>SUM($E$4:E77,$I$4:I77,$M$4:M77,$Q$4:Q77,$U$4:U77,$Y$4:Y77,$AC$4:AC77,$AG$4:AG77,$AK$4:AK77,$AO$4:AO77)</f>
        <v>6794</v>
      </c>
    </row>
    <row r="78" spans="1:44" x14ac:dyDescent="0.15">
      <c r="A78">
        <v>75</v>
      </c>
      <c r="B78" s="61">
        <v>47</v>
      </c>
      <c r="C78" s="64">
        <v>164500</v>
      </c>
      <c r="D78" s="30">
        <v>277</v>
      </c>
      <c r="E78" s="65">
        <v>111</v>
      </c>
      <c r="F78" s="61">
        <v>47</v>
      </c>
      <c r="G78" s="64">
        <v>71450</v>
      </c>
      <c r="H78" s="30">
        <v>120</v>
      </c>
      <c r="I78" s="65">
        <v>48</v>
      </c>
      <c r="J78" s="61">
        <v>47</v>
      </c>
      <c r="K78" s="64">
        <v>71450</v>
      </c>
      <c r="L78" s="64">
        <v>120</v>
      </c>
      <c r="M78" s="62">
        <v>48</v>
      </c>
      <c r="N78" s="66">
        <v>0</v>
      </c>
      <c r="O78" s="30">
        <v>0</v>
      </c>
      <c r="P78" s="30">
        <v>0</v>
      </c>
      <c r="Q78" s="65">
        <v>0</v>
      </c>
      <c r="R78" s="61">
        <v>0</v>
      </c>
      <c r="S78" s="64">
        <v>0</v>
      </c>
      <c r="T78" s="64">
        <v>0</v>
      </c>
      <c r="U78" s="62">
        <v>0</v>
      </c>
      <c r="V78" s="66">
        <v>0</v>
      </c>
      <c r="W78" s="30">
        <v>0</v>
      </c>
      <c r="X78" s="30">
        <v>0</v>
      </c>
      <c r="Y78" s="65">
        <v>0</v>
      </c>
      <c r="Z78" s="61">
        <v>0</v>
      </c>
      <c r="AA78" s="64">
        <v>0</v>
      </c>
      <c r="AB78" s="64">
        <v>0</v>
      </c>
      <c r="AC78" s="62">
        <v>0</v>
      </c>
      <c r="AD78" s="66">
        <v>0</v>
      </c>
      <c r="AE78" s="30">
        <v>0</v>
      </c>
      <c r="AF78" s="30">
        <v>0</v>
      </c>
      <c r="AG78" s="65">
        <v>0</v>
      </c>
      <c r="AH78" s="61">
        <v>0</v>
      </c>
      <c r="AI78" s="64">
        <v>0</v>
      </c>
      <c r="AJ78" s="64">
        <v>0</v>
      </c>
      <c r="AK78" s="62">
        <v>0</v>
      </c>
      <c r="AL78" s="66">
        <v>46</v>
      </c>
      <c r="AM78" s="30">
        <v>112300</v>
      </c>
      <c r="AN78" s="30">
        <v>189</v>
      </c>
      <c r="AO78" s="65">
        <v>76</v>
      </c>
      <c r="AP78" s="67">
        <f>SUM($D$4:D78,$H$4:H78,$L$4:L78,$P$4:P78,$T$4:T78,$X$4:X78,$AB$4:AB78,$AF$4:AF78,$AJ$4:AJ78,$AN$4:AN78)</f>
        <v>18588</v>
      </c>
      <c r="AQ78" s="67">
        <f>SUM($C$4:C78,$G$4:G78,$K$4:K78,$O$4:O78,$S$4:S78,$W$4:W78,$AA$4:AA78,$AE$4:AE78,$AI$4:AI78,$AM$4:AM78)</f>
        <v>10458500</v>
      </c>
      <c r="AR78" s="67">
        <f>SUM($E$4:E78,$I$4:I78,$M$4:M78,$Q$4:Q78,$U$4:U78,$Y$4:Y78,$AC$4:AC78,$AG$4:AG78,$AK$4:AK78,$AO$4:AO78)</f>
        <v>7077</v>
      </c>
    </row>
    <row r="79" spans="1:44" x14ac:dyDescent="0.15">
      <c r="A79">
        <v>76</v>
      </c>
      <c r="B79" s="61">
        <v>0</v>
      </c>
      <c r="C79" s="64">
        <v>0</v>
      </c>
      <c r="D79" s="30">
        <v>0</v>
      </c>
      <c r="E79" s="65">
        <v>0</v>
      </c>
      <c r="F79" s="61">
        <v>0</v>
      </c>
      <c r="G79" s="64">
        <v>0</v>
      </c>
      <c r="H79" s="30">
        <v>0</v>
      </c>
      <c r="I79" s="65">
        <v>0</v>
      </c>
      <c r="J79" s="61">
        <v>0</v>
      </c>
      <c r="K79" s="64">
        <v>0</v>
      </c>
      <c r="L79" s="64">
        <v>0</v>
      </c>
      <c r="M79" s="62">
        <v>0</v>
      </c>
      <c r="N79" s="66">
        <v>47</v>
      </c>
      <c r="O79" s="30">
        <v>71450</v>
      </c>
      <c r="P79" s="30">
        <v>120</v>
      </c>
      <c r="Q79" s="65">
        <v>48</v>
      </c>
      <c r="R79" s="61">
        <v>47</v>
      </c>
      <c r="S79" s="64">
        <v>118600</v>
      </c>
      <c r="T79" s="64">
        <v>199</v>
      </c>
      <c r="U79" s="62">
        <v>80</v>
      </c>
      <c r="V79" s="66">
        <v>47</v>
      </c>
      <c r="W79" s="30">
        <v>156650</v>
      </c>
      <c r="X79" s="30">
        <v>263</v>
      </c>
      <c r="Y79" s="65">
        <v>106</v>
      </c>
      <c r="Z79" s="61">
        <v>47</v>
      </c>
      <c r="AA79" s="64">
        <v>75350</v>
      </c>
      <c r="AB79" s="64">
        <v>126</v>
      </c>
      <c r="AC79" s="62">
        <v>51</v>
      </c>
      <c r="AD79" s="66">
        <v>47</v>
      </c>
      <c r="AE79" s="30">
        <v>67300</v>
      </c>
      <c r="AF79" s="30">
        <v>113</v>
      </c>
      <c r="AG79" s="65">
        <v>46</v>
      </c>
      <c r="AH79" s="61">
        <v>47</v>
      </c>
      <c r="AI79" s="64">
        <v>67300</v>
      </c>
      <c r="AJ79" s="64">
        <v>113</v>
      </c>
      <c r="AK79" s="62">
        <v>46</v>
      </c>
      <c r="AL79" s="66">
        <v>47</v>
      </c>
      <c r="AM79" s="30">
        <v>122550</v>
      </c>
      <c r="AN79" s="30">
        <v>205</v>
      </c>
      <c r="AO79" s="65">
        <v>82</v>
      </c>
      <c r="AP79" s="67">
        <f>SUM($D$4:D79,$H$4:H79,$L$4:L79,$P$4:P79,$T$4:T79,$X$4:X79,$AB$4:AB79,$AF$4:AF79,$AJ$4:AJ79,$AN$4:AN79)</f>
        <v>19727</v>
      </c>
      <c r="AQ79" s="67">
        <f>SUM($C$4:C79,$G$4:G79,$K$4:K79,$O$4:O79,$S$4:S79,$W$4:W79,$AA$4:AA79,$AE$4:AE79,$AI$4:AI79,$AM$4:AM79)</f>
        <v>11137700</v>
      </c>
      <c r="AR79" s="67">
        <f>SUM($E$4:E79,$I$4:I79,$M$4:M79,$Q$4:Q79,$U$4:U79,$Y$4:Y79,$AC$4:AC79,$AG$4:AG79,$AK$4:AK79,$AO$4:AO79)</f>
        <v>7536</v>
      </c>
    </row>
    <row r="80" spans="1:44" x14ac:dyDescent="0.15">
      <c r="A80">
        <v>77</v>
      </c>
      <c r="B80" s="61">
        <v>48</v>
      </c>
      <c r="C80" s="64">
        <v>179600</v>
      </c>
      <c r="D80" s="30">
        <v>302</v>
      </c>
      <c r="E80" s="65">
        <v>121</v>
      </c>
      <c r="F80" s="61">
        <v>48</v>
      </c>
      <c r="G80" s="64">
        <v>78000</v>
      </c>
      <c r="H80" s="30">
        <v>131</v>
      </c>
      <c r="I80" s="65">
        <v>53</v>
      </c>
      <c r="J80" s="61">
        <v>48</v>
      </c>
      <c r="K80" s="64">
        <v>78000</v>
      </c>
      <c r="L80" s="64">
        <v>131</v>
      </c>
      <c r="M80" s="62">
        <v>53</v>
      </c>
      <c r="N80" s="66">
        <v>48</v>
      </c>
      <c r="O80" s="30">
        <v>78000</v>
      </c>
      <c r="P80" s="30">
        <v>131</v>
      </c>
      <c r="Q80" s="65">
        <v>53</v>
      </c>
      <c r="R80" s="61">
        <v>48</v>
      </c>
      <c r="S80" s="64">
        <v>129450</v>
      </c>
      <c r="T80" s="64">
        <v>217</v>
      </c>
      <c r="U80" s="62">
        <v>87</v>
      </c>
      <c r="V80" s="66">
        <v>48</v>
      </c>
      <c r="W80" s="30">
        <v>171000</v>
      </c>
      <c r="X80" s="30">
        <v>287</v>
      </c>
      <c r="Y80" s="65">
        <v>115</v>
      </c>
      <c r="Z80" s="61">
        <v>48</v>
      </c>
      <c r="AA80" s="64">
        <v>82250</v>
      </c>
      <c r="AB80" s="64">
        <v>138</v>
      </c>
      <c r="AC80" s="62">
        <v>56</v>
      </c>
      <c r="AD80" s="66">
        <v>48</v>
      </c>
      <c r="AE80" s="30">
        <v>73450</v>
      </c>
      <c r="AF80" s="30">
        <v>123</v>
      </c>
      <c r="AG80" s="65">
        <v>50</v>
      </c>
      <c r="AH80" s="61">
        <v>48</v>
      </c>
      <c r="AI80" s="64">
        <v>73450</v>
      </c>
      <c r="AJ80" s="64">
        <v>123</v>
      </c>
      <c r="AK80" s="62">
        <v>50</v>
      </c>
      <c r="AL80" s="66">
        <v>48</v>
      </c>
      <c r="AM80" s="30">
        <v>133750</v>
      </c>
      <c r="AN80" s="30">
        <v>224</v>
      </c>
      <c r="AO80" s="65">
        <v>90</v>
      </c>
      <c r="AP80" s="67">
        <f>SUM($D$4:D80,$H$4:H80,$L$4:L80,$P$4:P80,$T$4:T80,$X$4:X80,$AB$4:AB80,$AF$4:AF80,$AJ$4:AJ80,$AN$4:AN80)</f>
        <v>21534</v>
      </c>
      <c r="AQ80" s="67">
        <f>SUM($C$4:C80,$G$4:G80,$K$4:K80,$O$4:O80,$S$4:S80,$W$4:W80,$AA$4:AA80,$AE$4:AE80,$AI$4:AI80,$AM$4:AM80)</f>
        <v>12214650</v>
      </c>
      <c r="AR80" s="67">
        <f>SUM($E$4:E80,$I$4:I80,$M$4:M80,$Q$4:Q80,$U$4:U80,$Y$4:Y80,$AC$4:AC80,$AG$4:AG80,$AK$4:AK80,$AO$4:AO80)</f>
        <v>8264</v>
      </c>
    </row>
    <row r="81" spans="1:44" x14ac:dyDescent="0.15">
      <c r="A81">
        <v>78</v>
      </c>
      <c r="B81" s="61">
        <v>49</v>
      </c>
      <c r="C81" s="64">
        <v>196050</v>
      </c>
      <c r="D81" s="30">
        <v>329</v>
      </c>
      <c r="E81" s="65">
        <v>132</v>
      </c>
      <c r="F81" s="61">
        <v>49</v>
      </c>
      <c r="G81" s="64">
        <v>85150</v>
      </c>
      <c r="H81" s="30">
        <v>143</v>
      </c>
      <c r="I81" s="65">
        <v>58</v>
      </c>
      <c r="J81" s="61">
        <v>49</v>
      </c>
      <c r="K81" s="64">
        <v>85150</v>
      </c>
      <c r="L81" s="64">
        <v>143</v>
      </c>
      <c r="M81" s="62">
        <v>58</v>
      </c>
      <c r="N81" s="66">
        <v>0</v>
      </c>
      <c r="O81" s="30">
        <v>0</v>
      </c>
      <c r="P81" s="30">
        <v>0</v>
      </c>
      <c r="Q81" s="65">
        <v>0</v>
      </c>
      <c r="R81" s="61">
        <v>0</v>
      </c>
      <c r="S81" s="64">
        <v>0</v>
      </c>
      <c r="T81" s="64">
        <v>0</v>
      </c>
      <c r="U81" s="62">
        <v>0</v>
      </c>
      <c r="V81" s="66">
        <v>0</v>
      </c>
      <c r="W81" s="30">
        <v>0</v>
      </c>
      <c r="X81" s="30">
        <v>0</v>
      </c>
      <c r="Y81" s="65">
        <v>0</v>
      </c>
      <c r="Z81" s="61">
        <v>0</v>
      </c>
      <c r="AA81" s="64">
        <v>0</v>
      </c>
      <c r="AB81" s="64">
        <v>0</v>
      </c>
      <c r="AC81" s="62">
        <v>0</v>
      </c>
      <c r="AD81" s="66">
        <v>0</v>
      </c>
      <c r="AE81" s="30">
        <v>0</v>
      </c>
      <c r="AF81" s="30">
        <v>0</v>
      </c>
      <c r="AG81" s="65">
        <v>0</v>
      </c>
      <c r="AH81" s="61">
        <v>0</v>
      </c>
      <c r="AI81" s="64">
        <v>0</v>
      </c>
      <c r="AJ81" s="64">
        <v>0</v>
      </c>
      <c r="AK81" s="62">
        <v>0</v>
      </c>
      <c r="AL81" s="66">
        <v>0</v>
      </c>
      <c r="AM81" s="30">
        <v>0</v>
      </c>
      <c r="AN81" s="30">
        <v>0</v>
      </c>
      <c r="AO81" s="65">
        <v>0</v>
      </c>
      <c r="AP81" s="67">
        <f>SUM($D$4:D81,$H$4:H81,$L$4:L81,$P$4:P81,$T$4:T81,$X$4:X81,$AB$4:AB81,$AF$4:AF81,$AJ$4:AJ81,$AN$4:AN81)</f>
        <v>22149</v>
      </c>
      <c r="AQ81" s="67">
        <f>SUM($C$4:C81,$G$4:G81,$K$4:K81,$O$4:O81,$S$4:S81,$W$4:W81,$AA$4:AA81,$AE$4:AE81,$AI$4:AI81,$AM$4:AM81)</f>
        <v>12581000</v>
      </c>
      <c r="AR81" s="67">
        <f>SUM($E$4:E81,$I$4:I81,$M$4:M81,$Q$4:Q81,$U$4:U81,$Y$4:Y81,$AC$4:AC81,$AG$4:AG81,$AK$4:AK81,$AO$4:AO81)</f>
        <v>8512</v>
      </c>
    </row>
    <row r="82" spans="1:44" x14ac:dyDescent="0.15">
      <c r="A82">
        <v>79</v>
      </c>
      <c r="B82" s="61">
        <v>0</v>
      </c>
      <c r="C82" s="64">
        <v>0</v>
      </c>
      <c r="D82" s="30">
        <v>0</v>
      </c>
      <c r="E82" s="65">
        <v>0</v>
      </c>
      <c r="F82" s="61">
        <v>0</v>
      </c>
      <c r="G82" s="64">
        <v>0</v>
      </c>
      <c r="H82" s="30">
        <v>0</v>
      </c>
      <c r="I82" s="65">
        <v>0</v>
      </c>
      <c r="J82" s="61">
        <v>0</v>
      </c>
      <c r="K82" s="64">
        <v>0</v>
      </c>
      <c r="L82" s="64">
        <v>0</v>
      </c>
      <c r="M82" s="62">
        <v>0</v>
      </c>
      <c r="N82" s="66">
        <v>49</v>
      </c>
      <c r="O82" s="30">
        <v>85150</v>
      </c>
      <c r="P82" s="30">
        <v>143</v>
      </c>
      <c r="Q82" s="65">
        <v>58</v>
      </c>
      <c r="R82" s="61">
        <v>49</v>
      </c>
      <c r="S82" s="64">
        <v>141250</v>
      </c>
      <c r="T82" s="64">
        <v>236</v>
      </c>
      <c r="U82" s="62">
        <v>95</v>
      </c>
      <c r="V82" s="66">
        <v>49</v>
      </c>
      <c r="W82" s="30">
        <v>186650</v>
      </c>
      <c r="X82" s="30">
        <v>313</v>
      </c>
      <c r="Y82" s="65">
        <v>126</v>
      </c>
      <c r="Z82" s="61">
        <v>49</v>
      </c>
      <c r="AA82" s="64">
        <v>89800</v>
      </c>
      <c r="AB82" s="64">
        <v>151</v>
      </c>
      <c r="AC82" s="62">
        <v>61</v>
      </c>
      <c r="AD82" s="66">
        <v>49</v>
      </c>
      <c r="AE82" s="30">
        <v>80200</v>
      </c>
      <c r="AF82" s="30">
        <v>135</v>
      </c>
      <c r="AG82" s="65">
        <v>54</v>
      </c>
      <c r="AH82" s="61">
        <v>49</v>
      </c>
      <c r="AI82" s="64">
        <v>80200</v>
      </c>
      <c r="AJ82" s="64">
        <v>135</v>
      </c>
      <c r="AK82" s="62">
        <v>54</v>
      </c>
      <c r="AL82" s="66">
        <v>49</v>
      </c>
      <c r="AM82" s="30">
        <v>145950</v>
      </c>
      <c r="AN82" s="30">
        <v>244</v>
      </c>
      <c r="AO82" s="65">
        <v>98</v>
      </c>
      <c r="AP82" s="67">
        <f>SUM($D$4:D82,$H$4:H82,$L$4:L82,$P$4:P82,$T$4:T82,$X$4:X82,$AB$4:AB82,$AF$4:AF82,$AJ$4:AJ82,$AN$4:AN82)</f>
        <v>23506</v>
      </c>
      <c r="AQ82" s="67">
        <f>SUM($C$4:C82,$G$4:G82,$K$4:K82,$O$4:O82,$S$4:S82,$W$4:W82,$AA$4:AA82,$AE$4:AE82,$AI$4:AI82,$AM$4:AM82)</f>
        <v>13390200</v>
      </c>
      <c r="AR82" s="67">
        <f>SUM($E$4:E82,$I$4:I82,$M$4:M82,$Q$4:Q82,$U$4:U82,$Y$4:Y82,$AC$4:AC82,$AG$4:AG82,$AK$4:AK82,$AO$4:AO82)</f>
        <v>9058</v>
      </c>
    </row>
    <row r="83" spans="1:44" x14ac:dyDescent="0.15">
      <c r="A83">
        <v>80</v>
      </c>
      <c r="B83" s="61">
        <v>50</v>
      </c>
      <c r="C83" s="64">
        <v>213950</v>
      </c>
      <c r="D83" s="30">
        <v>358</v>
      </c>
      <c r="E83" s="65">
        <v>144</v>
      </c>
      <c r="F83" s="61">
        <v>50</v>
      </c>
      <c r="G83" s="64">
        <v>92900</v>
      </c>
      <c r="H83" s="30">
        <v>155</v>
      </c>
      <c r="I83" s="65">
        <v>62</v>
      </c>
      <c r="J83" s="61">
        <v>50</v>
      </c>
      <c r="K83" s="64">
        <v>92900</v>
      </c>
      <c r="L83" s="64">
        <v>155</v>
      </c>
      <c r="M83" s="62">
        <v>62</v>
      </c>
      <c r="N83" s="66">
        <v>50</v>
      </c>
      <c r="O83" s="30">
        <v>92900</v>
      </c>
      <c r="P83" s="30">
        <v>155</v>
      </c>
      <c r="Q83" s="65">
        <v>62</v>
      </c>
      <c r="R83" s="61">
        <v>50</v>
      </c>
      <c r="S83" s="64">
        <v>154150</v>
      </c>
      <c r="T83" s="64">
        <v>258</v>
      </c>
      <c r="U83" s="62">
        <v>104</v>
      </c>
      <c r="V83" s="66">
        <v>50</v>
      </c>
      <c r="W83" s="30">
        <v>203700</v>
      </c>
      <c r="X83" s="30">
        <v>341</v>
      </c>
      <c r="Y83" s="65">
        <v>137</v>
      </c>
      <c r="Z83" s="61">
        <v>50</v>
      </c>
      <c r="AA83" s="64">
        <v>98000</v>
      </c>
      <c r="AB83" s="64">
        <v>164</v>
      </c>
      <c r="AC83" s="62">
        <v>66</v>
      </c>
      <c r="AD83" s="66">
        <v>50</v>
      </c>
      <c r="AE83" s="30">
        <v>87500</v>
      </c>
      <c r="AF83" s="30">
        <v>146</v>
      </c>
      <c r="AG83" s="65">
        <v>59</v>
      </c>
      <c r="AH83" s="61">
        <v>50</v>
      </c>
      <c r="AI83" s="64">
        <v>87500</v>
      </c>
      <c r="AJ83" s="64">
        <v>146</v>
      </c>
      <c r="AK83" s="62">
        <v>59</v>
      </c>
      <c r="AL83" s="66">
        <v>50</v>
      </c>
      <c r="AM83" s="30">
        <v>159250</v>
      </c>
      <c r="AN83" s="30">
        <v>266</v>
      </c>
      <c r="AO83" s="65">
        <v>107</v>
      </c>
      <c r="AP83" s="67">
        <f>SUM($D$4:D83,$H$4:H83,$L$4:L83,$P$4:P83,$T$4:T83,$X$4:X83,$AB$4:AB83,$AF$4:AF83,$AJ$4:AJ83,$AN$4:AN83)</f>
        <v>25650</v>
      </c>
      <c r="AQ83" s="67">
        <f>SUM($C$4:C83,$G$4:G83,$K$4:K83,$O$4:O83,$S$4:S83,$W$4:W83,$AA$4:AA83,$AE$4:AE83,$AI$4:AI83,$AM$4:AM83)</f>
        <v>14672950</v>
      </c>
      <c r="AR83" s="67">
        <f>SUM($E$4:E83,$I$4:I83,$M$4:M83,$Q$4:Q83,$U$4:U83,$Y$4:Y83,$AC$4:AC83,$AG$4:AG83,$AK$4:AK83,$AO$4:AO83)</f>
        <v>9920</v>
      </c>
    </row>
  </sheetData>
  <mergeCells count="10">
    <mergeCell ref="Z2:AC2"/>
    <mergeCell ref="AD2:AG2"/>
    <mergeCell ref="AH2:AK2"/>
    <mergeCell ref="AL2:AO2"/>
    <mergeCell ref="B2:E2"/>
    <mergeCell ref="F2:I2"/>
    <mergeCell ref="J2:M2"/>
    <mergeCell ref="N2:Q2"/>
    <mergeCell ref="R2:U2"/>
    <mergeCell ref="V2:Y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命名范围</vt:lpstr>
      </vt:variant>
      <vt:variant>
        <vt:i4>18</vt:i4>
      </vt:variant>
    </vt:vector>
  </HeadingPairs>
  <TitlesOfParts>
    <vt:vector size="41" baseType="lpstr">
      <vt:lpstr>设定参考</vt:lpstr>
      <vt:lpstr>经验验证</vt:lpstr>
      <vt:lpstr>主角设定</vt:lpstr>
      <vt:lpstr>装备属性</vt:lpstr>
      <vt:lpstr>主角数据分析-超R</vt:lpstr>
      <vt:lpstr>主角分析-非R</vt:lpstr>
      <vt:lpstr>攻防血属性数据分析</vt:lpstr>
      <vt:lpstr>命格设定</vt:lpstr>
      <vt:lpstr>命格属性-非R</vt:lpstr>
      <vt:lpstr>命格属性-超R</vt:lpstr>
      <vt:lpstr>技能</vt:lpstr>
      <vt:lpstr>属性汇总</vt:lpstr>
      <vt:lpstr>装备全级属性-非R</vt:lpstr>
      <vt:lpstr>装备全级属性-大R</vt:lpstr>
      <vt:lpstr>马仔属性</vt:lpstr>
      <vt:lpstr>马仔-非R</vt:lpstr>
      <vt:lpstr>马仔-大R</vt:lpstr>
      <vt:lpstr>马仔-判定标准</vt:lpstr>
      <vt:lpstr>马仔-数据观察</vt:lpstr>
      <vt:lpstr>龙魂设定</vt:lpstr>
      <vt:lpstr>龙魂等级属性</vt:lpstr>
      <vt:lpstr>技能-大R</vt:lpstr>
      <vt:lpstr>技能-非R</vt:lpstr>
      <vt:lpstr>橙色</vt:lpstr>
      <vt:lpstr>橙色命格</vt:lpstr>
      <vt:lpstr>红色</vt:lpstr>
      <vt:lpstr>红色命格</vt:lpstr>
      <vt:lpstr>裤子</vt:lpstr>
      <vt:lpstr>蓝色</vt:lpstr>
      <vt:lpstr>蓝色命格</vt:lpstr>
      <vt:lpstr>绿色</vt:lpstr>
      <vt:lpstr>绿色命格</vt:lpstr>
      <vt:lpstr>全部命格</vt:lpstr>
      <vt:lpstr>无</vt:lpstr>
      <vt:lpstr>武器</vt:lpstr>
      <vt:lpstr>项链</vt:lpstr>
      <vt:lpstr>鞋子</vt:lpstr>
      <vt:lpstr>腰带</vt:lpstr>
      <vt:lpstr>衣服</vt:lpstr>
      <vt:lpstr>紫色</vt:lpstr>
      <vt:lpstr>紫色命格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Javy</cp:lastModifiedBy>
  <dcterms:created xsi:type="dcterms:W3CDTF">2006-09-16T00:00:00Z</dcterms:created>
  <dcterms:modified xsi:type="dcterms:W3CDTF">2015-08-02T00:04:02Z</dcterms:modified>
</cp:coreProperties>
</file>